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0" documentId="13_ncr:1_{4C73BDEB-5E8F-FE4E-935B-44D8189B94DF}" xr6:coauthVersionLast="47" xr6:coauthVersionMax="47" xr10:uidLastSave="{00000000-0000-0000-0000-000000000000}"/>
  <bookViews>
    <workbookView xWindow="5440" yWindow="22100" windowWidth="28800" windowHeight="16260" firstSheet="5" activeTab="12" xr2:uid="{C232C93C-53EC-3345-BC7B-6F53AB15985E}"/>
  </bookViews>
  <sheets>
    <sheet name="WL No Intervention" sheetId="13" r:id="rId1"/>
    <sheet name="WL Premium No Intervention" sheetId="1" r:id="rId2"/>
    <sheet name="VBA Code 6" sheetId="2" r:id="rId3"/>
    <sheet name="VLRWL Intervention" sheetId="3" r:id="rId4"/>
    <sheet name="VLRWL Premium Intervention" sheetId="4" r:id="rId5"/>
    <sheet name="VBA Code 7" sheetId="5" r:id="rId6"/>
    <sheet name="LRWL Intervention" sheetId="6" r:id="rId7"/>
    <sheet name="LRWL Premium Intervention" sheetId="7" r:id="rId8"/>
    <sheet name="VBA Code 8" sheetId="8" r:id="rId9"/>
    <sheet name="MRWL Intervention" sheetId="9" r:id="rId10"/>
    <sheet name="MRWL Premium Intervention" sheetId="10" r:id="rId11"/>
    <sheet name="HRWL Intervention" sheetId="11" r:id="rId12"/>
    <sheet name="HRWL Premium Intervention" sheetId="12" r:id="rId13"/>
  </sheets>
  <externalReferences>
    <externalReference r:id="rId14"/>
  </externalReferences>
  <definedNames>
    <definedName name="solver_adj" localSheetId="11" hidden="1">'HRWL Intervention'!$H$1883</definedName>
    <definedName name="solver_adj" localSheetId="6" hidden="1">'LRWL Intervention'!$H$1883</definedName>
    <definedName name="solver_adj" localSheetId="7" hidden="1">'LRWL Premium Intervention'!$H$3</definedName>
    <definedName name="solver_adj" localSheetId="9" hidden="1">'MRWL Intervention'!$H$1883</definedName>
    <definedName name="solver_adj" localSheetId="10" hidden="1">'MRWL Premium Intervention'!$H$3</definedName>
    <definedName name="solver_adj" localSheetId="3" hidden="1">'VLRWL Intervention'!$H$1883</definedName>
    <definedName name="solver_adj" localSheetId="0" hidden="1">'WL No Intervention'!$H$401</definedName>
    <definedName name="solver_cvg" localSheetId="11" hidden="1">0.0001</definedName>
    <definedName name="solver_cvg" localSheetId="6" hidden="1">0.0001</definedName>
    <definedName name="solver_cvg" localSheetId="9" hidden="1">0.0001</definedName>
    <definedName name="solver_cvg" localSheetId="3" hidden="1">0.0001</definedName>
    <definedName name="solver_cvg" localSheetId="0" hidden="1">0.0001</definedName>
    <definedName name="solver_drv" localSheetId="11" hidden="1">1</definedName>
    <definedName name="solver_drv" localSheetId="6" hidden="1">1</definedName>
    <definedName name="solver_drv" localSheetId="9" hidden="1">1</definedName>
    <definedName name="solver_drv" localSheetId="3" hidden="1">1</definedName>
    <definedName name="solver_drv" localSheetId="0" hidden="1">1</definedName>
    <definedName name="solver_eng" localSheetId="11" hidden="1">1</definedName>
    <definedName name="solver_eng" localSheetId="6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3" hidden="1">1</definedName>
    <definedName name="solver_eng" localSheetId="0" hidden="1">1</definedName>
    <definedName name="solver_itr" localSheetId="11" hidden="1">2147483647</definedName>
    <definedName name="solver_itr" localSheetId="6" hidden="1">2147483647</definedName>
    <definedName name="solver_itr" localSheetId="9" hidden="1">2147483647</definedName>
    <definedName name="solver_itr" localSheetId="3" hidden="1">2147483647</definedName>
    <definedName name="solver_itr" localSheetId="0" hidden="1">2147483647</definedName>
    <definedName name="solver_lin" localSheetId="11" hidden="1">2</definedName>
    <definedName name="solver_lin" localSheetId="6" hidden="1">2</definedName>
    <definedName name="solver_lin" localSheetId="7" hidden="1">2</definedName>
    <definedName name="solver_lin" localSheetId="9" hidden="1">2</definedName>
    <definedName name="solver_lin" localSheetId="10" hidden="1">2</definedName>
    <definedName name="solver_lin" localSheetId="3" hidden="1">2</definedName>
    <definedName name="solver_lin" localSheetId="0" hidden="1">2</definedName>
    <definedName name="solver_mip" localSheetId="11" hidden="1">2147483647</definedName>
    <definedName name="solver_mip" localSheetId="6" hidden="1">2147483647</definedName>
    <definedName name="solver_mip" localSheetId="9" hidden="1">2147483647</definedName>
    <definedName name="solver_mip" localSheetId="3" hidden="1">2147483647</definedName>
    <definedName name="solver_mip" localSheetId="0" hidden="1">2147483647</definedName>
    <definedName name="solver_mni" localSheetId="11" hidden="1">30</definedName>
    <definedName name="solver_mni" localSheetId="6" hidden="1">30</definedName>
    <definedName name="solver_mni" localSheetId="9" hidden="1">30</definedName>
    <definedName name="solver_mni" localSheetId="3" hidden="1">30</definedName>
    <definedName name="solver_mni" localSheetId="0" hidden="1">30</definedName>
    <definedName name="solver_mrt" localSheetId="11" hidden="1">0.075</definedName>
    <definedName name="solver_mrt" localSheetId="6" hidden="1">0.075</definedName>
    <definedName name="solver_mrt" localSheetId="9" hidden="1">0.075</definedName>
    <definedName name="solver_mrt" localSheetId="3" hidden="1">0.075</definedName>
    <definedName name="solver_mrt" localSheetId="0" hidden="1">0.075</definedName>
    <definedName name="solver_msl" localSheetId="11" hidden="1">2</definedName>
    <definedName name="solver_msl" localSheetId="6" hidden="1">2</definedName>
    <definedName name="solver_msl" localSheetId="9" hidden="1">2</definedName>
    <definedName name="solver_msl" localSheetId="3" hidden="1">2</definedName>
    <definedName name="solver_msl" localSheetId="0" hidden="1">2</definedName>
    <definedName name="solver_neg" localSheetId="11" hidden="1">1</definedName>
    <definedName name="solver_neg" localSheetId="6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3" hidden="1">1</definedName>
    <definedName name="solver_neg" localSheetId="0" hidden="1">1</definedName>
    <definedName name="solver_nod" localSheetId="11" hidden="1">2147483647</definedName>
    <definedName name="solver_nod" localSheetId="6" hidden="1">2147483647</definedName>
    <definedName name="solver_nod" localSheetId="9" hidden="1">2147483647</definedName>
    <definedName name="solver_nod" localSheetId="3" hidden="1">2147483647</definedName>
    <definedName name="solver_nod" localSheetId="0" hidden="1">2147483647</definedName>
    <definedName name="solver_num" localSheetId="11" hidden="1">0</definedName>
    <definedName name="solver_num" localSheetId="6" hidden="1">0</definedName>
    <definedName name="solver_num" localSheetId="7" hidden="1">0</definedName>
    <definedName name="solver_num" localSheetId="9" hidden="1">0</definedName>
    <definedName name="solver_num" localSheetId="10" hidden="1">0</definedName>
    <definedName name="solver_num" localSheetId="3" hidden="1">0</definedName>
    <definedName name="solver_num" localSheetId="0" hidden="1">0</definedName>
    <definedName name="solver_opt" localSheetId="11" hidden="1">'HRWL Intervention'!$AG$1886</definedName>
    <definedName name="solver_opt" localSheetId="6" hidden="1">'LRWL Intervention'!$AG$1886</definedName>
    <definedName name="solver_opt" localSheetId="7" hidden="1">'LRWL Premium Intervention'!$AO$6</definedName>
    <definedName name="solver_opt" localSheetId="9" hidden="1">'MRWL Intervention'!$AG$1886</definedName>
    <definedName name="solver_opt" localSheetId="10" hidden="1">'MRWL Premium Intervention'!$AO$6</definedName>
    <definedName name="solver_opt" localSheetId="3" hidden="1">'VLRWL Intervention'!$AG$1886</definedName>
    <definedName name="solver_opt" localSheetId="0" hidden="1">'WL No Intervention'!$AG$404</definedName>
    <definedName name="solver_pre" localSheetId="11" hidden="1">0.000001</definedName>
    <definedName name="solver_pre" localSheetId="6" hidden="1">0.000001</definedName>
    <definedName name="solver_pre" localSheetId="9" hidden="1">0.000001</definedName>
    <definedName name="solver_pre" localSheetId="3" hidden="1">0.000001</definedName>
    <definedName name="solver_pre" localSheetId="0" hidden="1">0.000001</definedName>
    <definedName name="solver_rbv" localSheetId="11" hidden="1">1</definedName>
    <definedName name="solver_rbv" localSheetId="6" hidden="1">1</definedName>
    <definedName name="solver_rbv" localSheetId="9" hidden="1">1</definedName>
    <definedName name="solver_rbv" localSheetId="3" hidden="1">1</definedName>
    <definedName name="solver_rbv" localSheetId="0" hidden="1">1</definedName>
    <definedName name="solver_rlx" localSheetId="11" hidden="1">2</definedName>
    <definedName name="solver_rlx" localSheetId="6" hidden="1">2</definedName>
    <definedName name="solver_rlx" localSheetId="9" hidden="1">2</definedName>
    <definedName name="solver_rlx" localSheetId="3" hidden="1">2</definedName>
    <definedName name="solver_rlx" localSheetId="0" hidden="1">2</definedName>
    <definedName name="solver_rsd" localSheetId="11" hidden="1">0</definedName>
    <definedName name="solver_rsd" localSheetId="6" hidden="1">0</definedName>
    <definedName name="solver_rsd" localSheetId="9" hidden="1">0</definedName>
    <definedName name="solver_rsd" localSheetId="3" hidden="1">0</definedName>
    <definedName name="solver_rsd" localSheetId="0" hidden="1">0</definedName>
    <definedName name="solver_scl" localSheetId="11" hidden="1">1</definedName>
    <definedName name="solver_scl" localSheetId="6" hidden="1">1</definedName>
    <definedName name="solver_scl" localSheetId="9" hidden="1">1</definedName>
    <definedName name="solver_scl" localSheetId="3" hidden="1">1</definedName>
    <definedName name="solver_scl" localSheetId="0" hidden="1">1</definedName>
    <definedName name="solver_sho" localSheetId="11" hidden="1">2</definedName>
    <definedName name="solver_sho" localSheetId="6" hidden="1">2</definedName>
    <definedName name="solver_sho" localSheetId="9" hidden="1">2</definedName>
    <definedName name="solver_sho" localSheetId="3" hidden="1">2</definedName>
    <definedName name="solver_sho" localSheetId="0" hidden="1">2</definedName>
    <definedName name="solver_ssz" localSheetId="11" hidden="1">100</definedName>
    <definedName name="solver_ssz" localSheetId="6" hidden="1">100</definedName>
    <definedName name="solver_ssz" localSheetId="9" hidden="1">100</definedName>
    <definedName name="solver_ssz" localSheetId="3" hidden="1">100</definedName>
    <definedName name="solver_ssz" localSheetId="0" hidden="1">100</definedName>
    <definedName name="solver_tim" localSheetId="11" hidden="1">2147483647</definedName>
    <definedName name="solver_tim" localSheetId="6" hidden="1">2147483647</definedName>
    <definedName name="solver_tim" localSheetId="9" hidden="1">2147483647</definedName>
    <definedName name="solver_tim" localSheetId="3" hidden="1">2147483647</definedName>
    <definedName name="solver_tim" localSheetId="0" hidden="1">2147483647</definedName>
    <definedName name="solver_tol" localSheetId="11" hidden="1">0.01</definedName>
    <definedName name="solver_tol" localSheetId="6" hidden="1">0.01</definedName>
    <definedName name="solver_tol" localSheetId="9" hidden="1">0.01</definedName>
    <definedName name="solver_tol" localSheetId="3" hidden="1">0.01</definedName>
    <definedName name="solver_tol" localSheetId="0" hidden="1">0.01</definedName>
    <definedName name="solver_typ" localSheetId="11" hidden="1">3</definedName>
    <definedName name="solver_typ" localSheetId="6" hidden="1">3</definedName>
    <definedName name="solver_typ" localSheetId="7" hidden="1">3</definedName>
    <definedName name="solver_typ" localSheetId="9" hidden="1">3</definedName>
    <definedName name="solver_typ" localSheetId="10" hidden="1">3</definedName>
    <definedName name="solver_typ" localSheetId="3" hidden="1">3</definedName>
    <definedName name="solver_typ" localSheetId="0" hidden="1">3</definedName>
    <definedName name="solver_val" localSheetId="11" hidden="1">0.1</definedName>
    <definedName name="solver_val" localSheetId="6" hidden="1">0.1</definedName>
    <definedName name="solver_val" localSheetId="7" hidden="1">0.1</definedName>
    <definedName name="solver_val" localSheetId="9" hidden="1">0.1</definedName>
    <definedName name="solver_val" localSheetId="10" hidden="1">0.1</definedName>
    <definedName name="solver_val" localSheetId="3" hidden="1">0.1</definedName>
    <definedName name="solver_val" localSheetId="0" hidden="1">0.1</definedName>
    <definedName name="solver_ver" localSheetId="11" hidden="1">2</definedName>
    <definedName name="solver_ver" localSheetId="6" hidden="1">2</definedName>
    <definedName name="solver_ver" localSheetId="7" hidden="1">2</definedName>
    <definedName name="solver_ver" localSheetId="9" hidden="1">2</definedName>
    <definedName name="solver_ver" localSheetId="10" hidden="1">2</definedName>
    <definedName name="solver_ver" localSheetId="3" hidden="1">2</definedName>
    <definedName name="solver_ver" localSheetId="0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9" i="13" l="1"/>
  <c r="C15" i="13"/>
  <c r="L10" i="13" s="1"/>
  <c r="C14" i="13"/>
  <c r="B25" i="11" l="1"/>
  <c r="B24" i="11"/>
  <c r="B22" i="11"/>
  <c r="B25" i="9"/>
  <c r="B24" i="9"/>
  <c r="B22" i="9"/>
  <c r="B25" i="6"/>
  <c r="B24" i="6"/>
  <c r="B22" i="6"/>
  <c r="B25" i="3"/>
  <c r="B24" i="3"/>
  <c r="B22" i="3"/>
  <c r="D1887" i="11" l="1"/>
  <c r="D1752" i="11"/>
  <c r="D1618" i="11"/>
  <c r="D1483" i="11"/>
  <c r="D1349" i="11"/>
  <c r="D1216" i="11"/>
  <c r="D1081" i="11"/>
  <c r="D946" i="11"/>
  <c r="D808" i="11"/>
  <c r="D675" i="11"/>
  <c r="D540" i="11"/>
  <c r="D405" i="11"/>
  <c r="D272" i="11"/>
  <c r="D138" i="11"/>
  <c r="D7" i="11"/>
  <c r="D1887" i="9"/>
  <c r="D1752" i="9"/>
  <c r="D1618" i="9"/>
  <c r="D1483" i="9"/>
  <c r="D1349" i="9"/>
  <c r="D1216" i="9"/>
  <c r="D1081" i="9"/>
  <c r="D946" i="9"/>
  <c r="D808" i="9"/>
  <c r="D675" i="9"/>
  <c r="D540" i="9"/>
  <c r="D405" i="9"/>
  <c r="D272" i="9"/>
  <c r="D138" i="9"/>
  <c r="D7" i="9"/>
  <c r="D1887" i="6"/>
  <c r="D1752" i="6"/>
  <c r="D1618" i="6"/>
  <c r="D1483" i="6"/>
  <c r="D1349" i="6"/>
  <c r="D1216" i="6"/>
  <c r="D1081" i="6"/>
  <c r="D946" i="6"/>
  <c r="D808" i="6"/>
  <c r="D675" i="6"/>
  <c r="D540" i="6"/>
  <c r="D405" i="6"/>
  <c r="D272" i="6"/>
  <c r="D138" i="6"/>
  <c r="D7" i="6"/>
  <c r="D1887" i="3"/>
  <c r="D1752" i="3"/>
  <c r="D1618" i="3"/>
  <c r="D1483" i="3"/>
  <c r="D1349" i="3"/>
  <c r="D1216" i="3"/>
  <c r="D1081" i="3"/>
  <c r="D946" i="3"/>
  <c r="D808" i="3"/>
  <c r="D675" i="3"/>
  <c r="D540" i="3"/>
  <c r="D405" i="3"/>
  <c r="D272" i="3"/>
  <c r="D138" i="3"/>
  <c r="D7" i="3"/>
  <c r="D405" i="13"/>
  <c r="D272" i="13"/>
  <c r="D138" i="13"/>
  <c r="D7" i="13"/>
  <c r="J1480" i="11" l="1"/>
  <c r="J1480" i="9"/>
  <c r="J1480" i="6"/>
  <c r="K1480" i="6" s="1"/>
  <c r="J1480" i="3"/>
  <c r="J4" i="13"/>
  <c r="K4" i="13" s="1"/>
  <c r="M4" i="13"/>
  <c r="T4" i="13"/>
  <c r="H5" i="13"/>
  <c r="I5" i="13" s="1"/>
  <c r="O5" i="13" s="1"/>
  <c r="M5" i="13"/>
  <c r="K6" i="13"/>
  <c r="M6" i="13"/>
  <c r="X133" i="13"/>
  <c r="K7" i="13"/>
  <c r="M7" i="13"/>
  <c r="K8" i="13"/>
  <c r="M8" i="13"/>
  <c r="K9" i="13"/>
  <c r="M9" i="13"/>
  <c r="K10" i="13"/>
  <c r="M10" i="13"/>
  <c r="K11" i="13"/>
  <c r="M11" i="13"/>
  <c r="K12" i="13"/>
  <c r="M12" i="13"/>
  <c r="K13" i="13"/>
  <c r="M13" i="13"/>
  <c r="L4" i="13"/>
  <c r="K14" i="13"/>
  <c r="M14" i="13"/>
  <c r="L16" i="13"/>
  <c r="K15" i="13"/>
  <c r="M15" i="13"/>
  <c r="K16" i="13"/>
  <c r="M16" i="13"/>
  <c r="K17" i="13"/>
  <c r="M17" i="13"/>
  <c r="K18" i="13"/>
  <c r="M18" i="13"/>
  <c r="K19" i="13"/>
  <c r="M19" i="13"/>
  <c r="K20" i="13"/>
  <c r="M20" i="13"/>
  <c r="K21" i="13"/>
  <c r="M21" i="13"/>
  <c r="K22" i="13"/>
  <c r="M22" i="13"/>
  <c r="K23" i="13"/>
  <c r="M23" i="13"/>
  <c r="K24" i="13"/>
  <c r="M24" i="13"/>
  <c r="K25" i="13"/>
  <c r="M25" i="13"/>
  <c r="K26" i="13"/>
  <c r="M26" i="13"/>
  <c r="K27" i="13"/>
  <c r="M27" i="13"/>
  <c r="K28" i="13"/>
  <c r="M28" i="13"/>
  <c r="K29" i="13"/>
  <c r="M29" i="13"/>
  <c r="K30" i="13"/>
  <c r="M30" i="13"/>
  <c r="K31" i="13"/>
  <c r="M31" i="13"/>
  <c r="K32" i="13"/>
  <c r="M32" i="13"/>
  <c r="K33" i="13"/>
  <c r="M33" i="13"/>
  <c r="K34" i="13"/>
  <c r="M34" i="13"/>
  <c r="K35" i="13"/>
  <c r="M35" i="13"/>
  <c r="K36" i="13"/>
  <c r="M36" i="13"/>
  <c r="K37" i="13"/>
  <c r="M37" i="13"/>
  <c r="K38" i="13"/>
  <c r="M38" i="13"/>
  <c r="K39" i="13"/>
  <c r="M39" i="13"/>
  <c r="K40" i="13"/>
  <c r="M40" i="13"/>
  <c r="K41" i="13"/>
  <c r="M41" i="13"/>
  <c r="K42" i="13"/>
  <c r="M42" i="13"/>
  <c r="K43" i="13"/>
  <c r="M43" i="13"/>
  <c r="K44" i="13"/>
  <c r="M44" i="13"/>
  <c r="K45" i="13"/>
  <c r="M45" i="13"/>
  <c r="K46" i="13"/>
  <c r="M46" i="13"/>
  <c r="K47" i="13"/>
  <c r="M47" i="13"/>
  <c r="K48" i="13"/>
  <c r="M48" i="13"/>
  <c r="K49" i="13"/>
  <c r="M49" i="13"/>
  <c r="K50" i="13"/>
  <c r="M50" i="13"/>
  <c r="K51" i="13"/>
  <c r="M51" i="13"/>
  <c r="K52" i="13"/>
  <c r="M52" i="13"/>
  <c r="K53" i="13"/>
  <c r="M53" i="13"/>
  <c r="K54" i="13"/>
  <c r="M54" i="13"/>
  <c r="K55" i="13"/>
  <c r="M55" i="13"/>
  <c r="K56" i="13"/>
  <c r="M56" i="13"/>
  <c r="K57" i="13"/>
  <c r="M57" i="13"/>
  <c r="K58" i="13"/>
  <c r="M58" i="13"/>
  <c r="K59" i="13"/>
  <c r="M59" i="13"/>
  <c r="K60" i="13"/>
  <c r="M60" i="13"/>
  <c r="K61" i="13"/>
  <c r="M61" i="13"/>
  <c r="K62" i="13"/>
  <c r="M62" i="13"/>
  <c r="K63" i="13"/>
  <c r="M63" i="13"/>
  <c r="K64" i="13"/>
  <c r="M64" i="13"/>
  <c r="K65" i="13"/>
  <c r="M65" i="13"/>
  <c r="K66" i="13"/>
  <c r="M66" i="13"/>
  <c r="K67" i="13"/>
  <c r="M67" i="13"/>
  <c r="K68" i="13"/>
  <c r="M68" i="13"/>
  <c r="K69" i="13"/>
  <c r="M69" i="13"/>
  <c r="K70" i="13"/>
  <c r="M70" i="13"/>
  <c r="K71" i="13"/>
  <c r="M71" i="13"/>
  <c r="K72" i="13"/>
  <c r="M72" i="13"/>
  <c r="K73" i="13"/>
  <c r="M73" i="13"/>
  <c r="K74" i="13"/>
  <c r="M74" i="13"/>
  <c r="K75" i="13"/>
  <c r="M75" i="13"/>
  <c r="K76" i="13"/>
  <c r="M76" i="13"/>
  <c r="K77" i="13"/>
  <c r="M77" i="13"/>
  <c r="K78" i="13"/>
  <c r="M78" i="13"/>
  <c r="K79" i="13"/>
  <c r="M79" i="13"/>
  <c r="K80" i="13"/>
  <c r="M80" i="13"/>
  <c r="K81" i="13"/>
  <c r="M81" i="13"/>
  <c r="K82" i="13"/>
  <c r="M82" i="13"/>
  <c r="K83" i="13"/>
  <c r="M83" i="13"/>
  <c r="K84" i="13"/>
  <c r="M84" i="13"/>
  <c r="K85" i="13"/>
  <c r="M85" i="13"/>
  <c r="K86" i="13"/>
  <c r="M86" i="13"/>
  <c r="K87" i="13"/>
  <c r="M87" i="13"/>
  <c r="K88" i="13"/>
  <c r="M88" i="13"/>
  <c r="K89" i="13"/>
  <c r="M89" i="13"/>
  <c r="K90" i="13"/>
  <c r="M90" i="13"/>
  <c r="K91" i="13"/>
  <c r="M91" i="13"/>
  <c r="K92" i="13"/>
  <c r="M92" i="13"/>
  <c r="K93" i="13"/>
  <c r="M93" i="13"/>
  <c r="K94" i="13"/>
  <c r="M94" i="13"/>
  <c r="K95" i="13"/>
  <c r="M95" i="13"/>
  <c r="K96" i="13"/>
  <c r="M96" i="13"/>
  <c r="K97" i="13"/>
  <c r="M97" i="13"/>
  <c r="K98" i="13"/>
  <c r="M98" i="13"/>
  <c r="K99" i="13"/>
  <c r="M99" i="13"/>
  <c r="K100" i="13"/>
  <c r="M100" i="13"/>
  <c r="K101" i="13"/>
  <c r="M101" i="13"/>
  <c r="K102" i="13"/>
  <c r="M102" i="13"/>
  <c r="K103" i="13"/>
  <c r="M103" i="13"/>
  <c r="K104" i="13"/>
  <c r="M104" i="13"/>
  <c r="K105" i="13"/>
  <c r="M105" i="13"/>
  <c r="K106" i="13"/>
  <c r="M106" i="13"/>
  <c r="K107" i="13"/>
  <c r="M107" i="13"/>
  <c r="K108" i="13"/>
  <c r="M108" i="13"/>
  <c r="K109" i="13"/>
  <c r="M109" i="13"/>
  <c r="K110" i="13"/>
  <c r="M110" i="13"/>
  <c r="K111" i="13"/>
  <c r="M111" i="13"/>
  <c r="K112" i="13"/>
  <c r="M112" i="13"/>
  <c r="K113" i="13"/>
  <c r="M113" i="13"/>
  <c r="K114" i="13"/>
  <c r="M114" i="13"/>
  <c r="K115" i="13"/>
  <c r="M115" i="13"/>
  <c r="K116" i="13"/>
  <c r="M116" i="13"/>
  <c r="K117" i="13"/>
  <c r="M117" i="13"/>
  <c r="K118" i="13"/>
  <c r="M118" i="13"/>
  <c r="K119" i="13"/>
  <c r="M119" i="13"/>
  <c r="K120" i="13"/>
  <c r="M120" i="13"/>
  <c r="K121" i="13"/>
  <c r="M121" i="13"/>
  <c r="K122" i="13"/>
  <c r="M122" i="13"/>
  <c r="K123" i="13"/>
  <c r="M123" i="13"/>
  <c r="K124" i="13"/>
  <c r="M124" i="13"/>
  <c r="X131" i="13"/>
  <c r="J135" i="13"/>
  <c r="K135" i="13" s="1"/>
  <c r="M135" i="13"/>
  <c r="T135" i="13"/>
  <c r="Q136" i="13" s="1"/>
  <c r="H136" i="13"/>
  <c r="I136" i="13" s="1"/>
  <c r="O136" i="13" s="1"/>
  <c r="M136" i="13"/>
  <c r="K137" i="13"/>
  <c r="M137" i="13"/>
  <c r="X264" i="13"/>
  <c r="K138" i="13"/>
  <c r="M138" i="13"/>
  <c r="K139" i="13"/>
  <c r="M139" i="13"/>
  <c r="K140" i="13"/>
  <c r="M140" i="13"/>
  <c r="K141" i="13"/>
  <c r="M141" i="13"/>
  <c r="K142" i="13"/>
  <c r="M142" i="13"/>
  <c r="K143" i="13"/>
  <c r="M143" i="13"/>
  <c r="K144" i="13"/>
  <c r="M144" i="13"/>
  <c r="C145" i="13"/>
  <c r="L135" i="13" s="1"/>
  <c r="K145" i="13"/>
  <c r="M145" i="13"/>
  <c r="C146" i="13"/>
  <c r="L141" i="13" s="1"/>
  <c r="K146" i="13"/>
  <c r="M146" i="13"/>
  <c r="K147" i="13"/>
  <c r="M147" i="13"/>
  <c r="K148" i="13"/>
  <c r="M148" i="13"/>
  <c r="K149" i="13"/>
  <c r="M149" i="13"/>
  <c r="K150" i="13"/>
  <c r="M150" i="13"/>
  <c r="K151" i="13"/>
  <c r="M151" i="13"/>
  <c r="K152" i="13"/>
  <c r="M152" i="13"/>
  <c r="K153" i="13"/>
  <c r="M153" i="13"/>
  <c r="K154" i="13"/>
  <c r="M154" i="13"/>
  <c r="K155" i="13"/>
  <c r="M155" i="13"/>
  <c r="K156" i="13"/>
  <c r="M156" i="13"/>
  <c r="K157" i="13"/>
  <c r="M157" i="13"/>
  <c r="K158" i="13"/>
  <c r="M158" i="13"/>
  <c r="K159" i="13"/>
  <c r="M159" i="13"/>
  <c r="K160" i="13"/>
  <c r="M160" i="13"/>
  <c r="K161" i="13"/>
  <c r="M161" i="13"/>
  <c r="K162" i="13"/>
  <c r="M162" i="13"/>
  <c r="K163" i="13"/>
  <c r="M163" i="13"/>
  <c r="K164" i="13"/>
  <c r="M164" i="13"/>
  <c r="K165" i="13"/>
  <c r="M165" i="13"/>
  <c r="K166" i="13"/>
  <c r="M166" i="13"/>
  <c r="K167" i="13"/>
  <c r="M167" i="13"/>
  <c r="K168" i="13"/>
  <c r="M168" i="13"/>
  <c r="K169" i="13"/>
  <c r="M169" i="13"/>
  <c r="K170" i="13"/>
  <c r="M170" i="13"/>
  <c r="K171" i="13"/>
  <c r="M171" i="13"/>
  <c r="K172" i="13"/>
  <c r="M172" i="13"/>
  <c r="K173" i="13"/>
  <c r="M173" i="13"/>
  <c r="K174" i="13"/>
  <c r="M174" i="13"/>
  <c r="K175" i="13"/>
  <c r="M175" i="13"/>
  <c r="K176" i="13"/>
  <c r="M176" i="13"/>
  <c r="K177" i="13"/>
  <c r="M177" i="13"/>
  <c r="K178" i="13"/>
  <c r="M178" i="13"/>
  <c r="K179" i="13"/>
  <c r="M179" i="13"/>
  <c r="K180" i="13"/>
  <c r="M180" i="13"/>
  <c r="K181" i="13"/>
  <c r="M181" i="13"/>
  <c r="K182" i="13"/>
  <c r="M182" i="13"/>
  <c r="K183" i="13"/>
  <c r="M183" i="13"/>
  <c r="K184" i="13"/>
  <c r="M184" i="13"/>
  <c r="K185" i="13"/>
  <c r="M185" i="13"/>
  <c r="K186" i="13"/>
  <c r="M186" i="13"/>
  <c r="K187" i="13"/>
  <c r="M187" i="13"/>
  <c r="K188" i="13"/>
  <c r="M188" i="13"/>
  <c r="K189" i="13"/>
  <c r="M189" i="13"/>
  <c r="K190" i="13"/>
  <c r="M190" i="13"/>
  <c r="K191" i="13"/>
  <c r="M191" i="13"/>
  <c r="K192" i="13"/>
  <c r="M192" i="13"/>
  <c r="K193" i="13"/>
  <c r="M193" i="13"/>
  <c r="K194" i="13"/>
  <c r="M194" i="13"/>
  <c r="K195" i="13"/>
  <c r="M195" i="13"/>
  <c r="K196" i="13"/>
  <c r="M196" i="13"/>
  <c r="K197" i="13"/>
  <c r="M197" i="13"/>
  <c r="K198" i="13"/>
  <c r="M198" i="13"/>
  <c r="K199" i="13"/>
  <c r="M199" i="13"/>
  <c r="K200" i="13"/>
  <c r="M200" i="13"/>
  <c r="K201" i="13"/>
  <c r="M201" i="13"/>
  <c r="K202" i="13"/>
  <c r="M202" i="13"/>
  <c r="K203" i="13"/>
  <c r="M203" i="13"/>
  <c r="K204" i="13"/>
  <c r="M204" i="13"/>
  <c r="K205" i="13"/>
  <c r="M205" i="13"/>
  <c r="K206" i="13"/>
  <c r="M206" i="13"/>
  <c r="K207" i="13"/>
  <c r="M207" i="13"/>
  <c r="K208" i="13"/>
  <c r="M208" i="13"/>
  <c r="K209" i="13"/>
  <c r="M209" i="13"/>
  <c r="K210" i="13"/>
  <c r="M210" i="13"/>
  <c r="K211" i="13"/>
  <c r="M211" i="13"/>
  <c r="K212" i="13"/>
  <c r="M212" i="13"/>
  <c r="K213" i="13"/>
  <c r="M213" i="13"/>
  <c r="K214" i="13"/>
  <c r="M214" i="13"/>
  <c r="K215" i="13"/>
  <c r="M215" i="13"/>
  <c r="K216" i="13"/>
  <c r="M216" i="13"/>
  <c r="K217" i="13"/>
  <c r="M217" i="13"/>
  <c r="K218" i="13"/>
  <c r="M218" i="13"/>
  <c r="K219" i="13"/>
  <c r="M219" i="13"/>
  <c r="K220" i="13"/>
  <c r="M220" i="13"/>
  <c r="K221" i="13"/>
  <c r="M221" i="13"/>
  <c r="K222" i="13"/>
  <c r="M222" i="13"/>
  <c r="K223" i="13"/>
  <c r="M223" i="13"/>
  <c r="K224" i="13"/>
  <c r="M224" i="13"/>
  <c r="K225" i="13"/>
  <c r="M225" i="13"/>
  <c r="K226" i="13"/>
  <c r="M226" i="13"/>
  <c r="K227" i="13"/>
  <c r="M227" i="13"/>
  <c r="K228" i="13"/>
  <c r="M228" i="13"/>
  <c r="K229" i="13"/>
  <c r="M229" i="13"/>
  <c r="K230" i="13"/>
  <c r="M230" i="13"/>
  <c r="K231" i="13"/>
  <c r="M231" i="13"/>
  <c r="K232" i="13"/>
  <c r="M232" i="13"/>
  <c r="K233" i="13"/>
  <c r="M233" i="13"/>
  <c r="K234" i="13"/>
  <c r="M234" i="13"/>
  <c r="K235" i="13"/>
  <c r="M235" i="13"/>
  <c r="K236" i="13"/>
  <c r="M236" i="13"/>
  <c r="K237" i="13"/>
  <c r="M237" i="13"/>
  <c r="K238" i="13"/>
  <c r="M238" i="13"/>
  <c r="K239" i="13"/>
  <c r="M239" i="13"/>
  <c r="K240" i="13"/>
  <c r="M240" i="13"/>
  <c r="K241" i="13"/>
  <c r="M241" i="13"/>
  <c r="K242" i="13"/>
  <c r="M242" i="13"/>
  <c r="K243" i="13"/>
  <c r="M243" i="13"/>
  <c r="K244" i="13"/>
  <c r="M244" i="13"/>
  <c r="K245" i="13"/>
  <c r="M245" i="13"/>
  <c r="K246" i="13"/>
  <c r="M246" i="13"/>
  <c r="K247" i="13"/>
  <c r="M247" i="13"/>
  <c r="K248" i="13"/>
  <c r="M248" i="13"/>
  <c r="K249" i="13"/>
  <c r="M249" i="13"/>
  <c r="K250" i="13"/>
  <c r="M250" i="13"/>
  <c r="K251" i="13"/>
  <c r="M251" i="13"/>
  <c r="K252" i="13"/>
  <c r="M252" i="13"/>
  <c r="K253" i="13"/>
  <c r="M253" i="13"/>
  <c r="K254" i="13"/>
  <c r="M254" i="13"/>
  <c r="K255" i="13"/>
  <c r="M255" i="13"/>
  <c r="X262" i="13"/>
  <c r="K269" i="13"/>
  <c r="M269" i="13"/>
  <c r="T269" i="13"/>
  <c r="H270" i="13"/>
  <c r="I270" i="13" s="1"/>
  <c r="O270" i="13" s="1"/>
  <c r="M270" i="13"/>
  <c r="M271" i="13"/>
  <c r="M272" i="13"/>
  <c r="M273" i="13"/>
  <c r="M274" i="13"/>
  <c r="M275" i="13"/>
  <c r="M276" i="13"/>
  <c r="M277" i="13"/>
  <c r="M278" i="13"/>
  <c r="C279" i="13"/>
  <c r="L269" i="13" s="1"/>
  <c r="M279" i="13"/>
  <c r="C280" i="13"/>
  <c r="L293" i="13" s="1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X396" i="13"/>
  <c r="X398" i="13"/>
  <c r="J402" i="13"/>
  <c r="K402" i="13" s="1"/>
  <c r="M402" i="13"/>
  <c r="T402" i="13"/>
  <c r="H403" i="13"/>
  <c r="M403" i="13"/>
  <c r="M404" i="13"/>
  <c r="X531" i="13"/>
  <c r="M405" i="13"/>
  <c r="M406" i="13"/>
  <c r="M407" i="13"/>
  <c r="M408" i="13"/>
  <c r="M409" i="13"/>
  <c r="M410" i="13"/>
  <c r="M411" i="13"/>
  <c r="C412" i="13"/>
  <c r="L402" i="13" s="1"/>
  <c r="M412" i="13"/>
  <c r="C413" i="13"/>
  <c r="L454" i="13" s="1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X529" i="13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" i="11"/>
  <c r="K4" i="11" s="1"/>
  <c r="M4" i="11"/>
  <c r="T4" i="11"/>
  <c r="H5" i="11"/>
  <c r="I5" i="11" s="1"/>
  <c r="M5" i="11"/>
  <c r="K6" i="11"/>
  <c r="M6" i="11"/>
  <c r="K7" i="11"/>
  <c r="M7" i="11"/>
  <c r="K8" i="11"/>
  <c r="M8" i="11"/>
  <c r="K9" i="11"/>
  <c r="M9" i="11"/>
  <c r="K10" i="11"/>
  <c r="M10" i="11"/>
  <c r="K11" i="11"/>
  <c r="M11" i="11"/>
  <c r="K12" i="11"/>
  <c r="M12" i="11"/>
  <c r="K13" i="11"/>
  <c r="M13" i="11"/>
  <c r="K14" i="11"/>
  <c r="M14" i="11"/>
  <c r="K15" i="11"/>
  <c r="M15" i="11"/>
  <c r="K16" i="11"/>
  <c r="M16" i="11"/>
  <c r="K17" i="11"/>
  <c r="M17" i="11"/>
  <c r="K18" i="11"/>
  <c r="M18" i="11"/>
  <c r="K19" i="11"/>
  <c r="M19" i="11"/>
  <c r="K20" i="11"/>
  <c r="M20" i="11"/>
  <c r="K21" i="11"/>
  <c r="M21" i="11"/>
  <c r="B147" i="11"/>
  <c r="K22" i="11"/>
  <c r="M22" i="11"/>
  <c r="B23" i="11"/>
  <c r="B17" i="11" s="1"/>
  <c r="K23" i="11"/>
  <c r="M23" i="11"/>
  <c r="K24" i="11"/>
  <c r="M24" i="11"/>
  <c r="K25" i="11"/>
  <c r="M25" i="11"/>
  <c r="K26" i="11"/>
  <c r="M26" i="11"/>
  <c r="K27" i="11"/>
  <c r="M27" i="11"/>
  <c r="K28" i="11"/>
  <c r="M28" i="11"/>
  <c r="K29" i="11"/>
  <c r="M29" i="11"/>
  <c r="K30" i="11"/>
  <c r="M30" i="11"/>
  <c r="K31" i="11"/>
  <c r="M31" i="11"/>
  <c r="K32" i="11"/>
  <c r="M32" i="11"/>
  <c r="K33" i="11"/>
  <c r="M33" i="11"/>
  <c r="K34" i="11"/>
  <c r="M34" i="11"/>
  <c r="K35" i="11"/>
  <c r="M35" i="11"/>
  <c r="K36" i="11"/>
  <c r="M36" i="11"/>
  <c r="K37" i="11"/>
  <c r="M37" i="11"/>
  <c r="K38" i="11"/>
  <c r="M38" i="11"/>
  <c r="K39" i="11"/>
  <c r="M39" i="11"/>
  <c r="K40" i="11"/>
  <c r="M40" i="11"/>
  <c r="K41" i="11"/>
  <c r="M41" i="11"/>
  <c r="K42" i="11"/>
  <c r="M42" i="11"/>
  <c r="K43" i="11"/>
  <c r="M43" i="11"/>
  <c r="K44" i="11"/>
  <c r="M44" i="11"/>
  <c r="K45" i="11"/>
  <c r="M45" i="11"/>
  <c r="K46" i="11"/>
  <c r="M46" i="11"/>
  <c r="K47" i="11"/>
  <c r="M47" i="11"/>
  <c r="K48" i="11"/>
  <c r="M48" i="11"/>
  <c r="K49" i="11"/>
  <c r="M49" i="11"/>
  <c r="K50" i="11"/>
  <c r="M50" i="11"/>
  <c r="K51" i="11"/>
  <c r="M51" i="11"/>
  <c r="K52" i="11"/>
  <c r="M52" i="11"/>
  <c r="K53" i="11"/>
  <c r="M53" i="11"/>
  <c r="K54" i="11"/>
  <c r="M54" i="11"/>
  <c r="K55" i="11"/>
  <c r="M55" i="11"/>
  <c r="K56" i="11"/>
  <c r="M56" i="11"/>
  <c r="K57" i="11"/>
  <c r="M57" i="11"/>
  <c r="K58" i="11"/>
  <c r="M58" i="11"/>
  <c r="K59" i="11"/>
  <c r="M59" i="11"/>
  <c r="K60" i="11"/>
  <c r="M60" i="11"/>
  <c r="K61" i="11"/>
  <c r="M61" i="11"/>
  <c r="K62" i="11"/>
  <c r="M62" i="11"/>
  <c r="K63" i="11"/>
  <c r="M63" i="11"/>
  <c r="K64" i="11"/>
  <c r="M64" i="11"/>
  <c r="K65" i="11"/>
  <c r="M65" i="11"/>
  <c r="K66" i="11"/>
  <c r="M66" i="11"/>
  <c r="K67" i="11"/>
  <c r="M67" i="11"/>
  <c r="K68" i="11"/>
  <c r="M68" i="11"/>
  <c r="K69" i="11"/>
  <c r="M69" i="11"/>
  <c r="K70" i="11"/>
  <c r="M70" i="11"/>
  <c r="K71" i="11"/>
  <c r="M71" i="11"/>
  <c r="K72" i="11"/>
  <c r="M72" i="11"/>
  <c r="K73" i="11"/>
  <c r="M73" i="11"/>
  <c r="K74" i="11"/>
  <c r="M74" i="11"/>
  <c r="K75" i="11"/>
  <c r="M75" i="11"/>
  <c r="K76" i="11"/>
  <c r="M76" i="11"/>
  <c r="K77" i="11"/>
  <c r="M77" i="11"/>
  <c r="K78" i="11"/>
  <c r="M78" i="11"/>
  <c r="K79" i="11"/>
  <c r="M79" i="11"/>
  <c r="K80" i="11"/>
  <c r="M80" i="11"/>
  <c r="K81" i="11"/>
  <c r="M81" i="11"/>
  <c r="K82" i="11"/>
  <c r="M82" i="11"/>
  <c r="K83" i="11"/>
  <c r="M83" i="11"/>
  <c r="K84" i="11"/>
  <c r="M84" i="11"/>
  <c r="K85" i="11"/>
  <c r="M85" i="11"/>
  <c r="K86" i="11"/>
  <c r="M86" i="11"/>
  <c r="K87" i="11"/>
  <c r="M87" i="11"/>
  <c r="K88" i="11"/>
  <c r="M88" i="11"/>
  <c r="K89" i="11"/>
  <c r="M89" i="11"/>
  <c r="K90" i="11"/>
  <c r="M90" i="11"/>
  <c r="K91" i="11"/>
  <c r="M91" i="11"/>
  <c r="K92" i="11"/>
  <c r="M92" i="11"/>
  <c r="K93" i="11"/>
  <c r="M93" i="11"/>
  <c r="K94" i="11"/>
  <c r="M94" i="11"/>
  <c r="K95" i="11"/>
  <c r="M95" i="11"/>
  <c r="K96" i="11"/>
  <c r="M96" i="11"/>
  <c r="K97" i="11"/>
  <c r="M97" i="11"/>
  <c r="K98" i="11"/>
  <c r="M98" i="11"/>
  <c r="K99" i="11"/>
  <c r="M99" i="11"/>
  <c r="K100" i="11"/>
  <c r="M100" i="11"/>
  <c r="K101" i="11"/>
  <c r="M101" i="11"/>
  <c r="K102" i="11"/>
  <c r="M102" i="11"/>
  <c r="K103" i="11"/>
  <c r="M103" i="11"/>
  <c r="K104" i="11"/>
  <c r="M104" i="11"/>
  <c r="K105" i="11"/>
  <c r="M105" i="11"/>
  <c r="K106" i="11"/>
  <c r="M106" i="11"/>
  <c r="K107" i="11"/>
  <c r="M107" i="11"/>
  <c r="K108" i="11"/>
  <c r="M108" i="11"/>
  <c r="K109" i="11"/>
  <c r="M109" i="11"/>
  <c r="K110" i="11"/>
  <c r="M110" i="11"/>
  <c r="K111" i="11"/>
  <c r="M111" i="11"/>
  <c r="K112" i="11"/>
  <c r="M112" i="11"/>
  <c r="K113" i="11"/>
  <c r="M113" i="11"/>
  <c r="K114" i="11"/>
  <c r="M114" i="11"/>
  <c r="K115" i="11"/>
  <c r="M115" i="11"/>
  <c r="K116" i="11"/>
  <c r="M116" i="11"/>
  <c r="K117" i="11"/>
  <c r="M117" i="11"/>
  <c r="K118" i="11"/>
  <c r="M118" i="11"/>
  <c r="K119" i="11"/>
  <c r="M119" i="11"/>
  <c r="K120" i="11"/>
  <c r="M120" i="11"/>
  <c r="K121" i="11"/>
  <c r="M121" i="11"/>
  <c r="K122" i="11"/>
  <c r="M122" i="11"/>
  <c r="K123" i="11"/>
  <c r="M123" i="11"/>
  <c r="K124" i="11"/>
  <c r="M124" i="11"/>
  <c r="X131" i="11"/>
  <c r="X133" i="11"/>
  <c r="J135" i="11"/>
  <c r="K135" i="11" s="1"/>
  <c r="M135" i="11"/>
  <c r="T135" i="11"/>
  <c r="H136" i="11"/>
  <c r="I136" i="11" s="1"/>
  <c r="M136" i="11"/>
  <c r="K137" i="11"/>
  <c r="M137" i="11"/>
  <c r="K138" i="11"/>
  <c r="M138" i="11"/>
  <c r="K139" i="11"/>
  <c r="M139" i="11"/>
  <c r="K140" i="11"/>
  <c r="M140" i="11"/>
  <c r="K141" i="11"/>
  <c r="M141" i="11"/>
  <c r="K142" i="11"/>
  <c r="M142" i="11"/>
  <c r="K143" i="11"/>
  <c r="M143" i="11"/>
  <c r="K144" i="11"/>
  <c r="M144" i="11"/>
  <c r="K145" i="11"/>
  <c r="M145" i="11"/>
  <c r="K146" i="11"/>
  <c r="M146" i="11"/>
  <c r="K147" i="11"/>
  <c r="M147" i="11"/>
  <c r="K148" i="11"/>
  <c r="M148" i="11"/>
  <c r="K149" i="11"/>
  <c r="M149" i="11"/>
  <c r="K150" i="11"/>
  <c r="M150" i="11"/>
  <c r="K151" i="11"/>
  <c r="M151" i="11"/>
  <c r="K152" i="11"/>
  <c r="M152" i="11"/>
  <c r="K153" i="11"/>
  <c r="M153" i="11"/>
  <c r="K154" i="11"/>
  <c r="M154" i="11"/>
  <c r="K155" i="11"/>
  <c r="M155" i="11"/>
  <c r="K156" i="11"/>
  <c r="M156" i="11"/>
  <c r="K157" i="11"/>
  <c r="M157" i="11"/>
  <c r="K158" i="11"/>
  <c r="M158" i="11"/>
  <c r="K159" i="11"/>
  <c r="M159" i="11"/>
  <c r="K160" i="11"/>
  <c r="M160" i="11"/>
  <c r="K161" i="11"/>
  <c r="M161" i="11"/>
  <c r="K162" i="11"/>
  <c r="M162" i="11"/>
  <c r="K163" i="11"/>
  <c r="M163" i="11"/>
  <c r="K164" i="11"/>
  <c r="M164" i="11"/>
  <c r="K165" i="11"/>
  <c r="M165" i="11"/>
  <c r="K166" i="11"/>
  <c r="M166" i="11"/>
  <c r="K167" i="11"/>
  <c r="M167" i="11"/>
  <c r="K168" i="11"/>
  <c r="M168" i="11"/>
  <c r="K169" i="11"/>
  <c r="M169" i="11"/>
  <c r="K170" i="11"/>
  <c r="M170" i="11"/>
  <c r="K171" i="11"/>
  <c r="M171" i="11"/>
  <c r="K172" i="11"/>
  <c r="M172" i="11"/>
  <c r="K173" i="11"/>
  <c r="M173" i="11"/>
  <c r="K174" i="11"/>
  <c r="M174" i="11"/>
  <c r="K175" i="11"/>
  <c r="M175" i="11"/>
  <c r="K176" i="11"/>
  <c r="M176" i="11"/>
  <c r="K177" i="11"/>
  <c r="M177" i="11"/>
  <c r="K178" i="11"/>
  <c r="M178" i="11"/>
  <c r="K179" i="11"/>
  <c r="M179" i="11"/>
  <c r="K180" i="11"/>
  <c r="M180" i="11"/>
  <c r="K181" i="11"/>
  <c r="M181" i="11"/>
  <c r="K182" i="11"/>
  <c r="M182" i="11"/>
  <c r="K183" i="11"/>
  <c r="M183" i="11"/>
  <c r="K184" i="11"/>
  <c r="M184" i="11"/>
  <c r="K185" i="11"/>
  <c r="M185" i="11"/>
  <c r="K186" i="11"/>
  <c r="M186" i="11"/>
  <c r="K187" i="11"/>
  <c r="M187" i="11"/>
  <c r="K188" i="11"/>
  <c r="M188" i="11"/>
  <c r="K189" i="11"/>
  <c r="M189" i="11"/>
  <c r="K190" i="11"/>
  <c r="M190" i="11"/>
  <c r="K191" i="11"/>
  <c r="M191" i="11"/>
  <c r="K192" i="11"/>
  <c r="M192" i="11"/>
  <c r="K193" i="11"/>
  <c r="M193" i="11"/>
  <c r="K194" i="11"/>
  <c r="M194" i="11"/>
  <c r="K195" i="11"/>
  <c r="M195" i="11"/>
  <c r="K196" i="11"/>
  <c r="M196" i="11"/>
  <c r="K197" i="11"/>
  <c r="M197" i="11"/>
  <c r="K198" i="11"/>
  <c r="M198" i="11"/>
  <c r="K199" i="11"/>
  <c r="M199" i="11"/>
  <c r="K200" i="11"/>
  <c r="M200" i="11"/>
  <c r="K201" i="11"/>
  <c r="M201" i="11"/>
  <c r="K202" i="11"/>
  <c r="M202" i="11"/>
  <c r="K203" i="11"/>
  <c r="M203" i="11"/>
  <c r="K204" i="11"/>
  <c r="M204" i="11"/>
  <c r="K205" i="11"/>
  <c r="M205" i="11"/>
  <c r="K206" i="11"/>
  <c r="M206" i="11"/>
  <c r="K207" i="11"/>
  <c r="M207" i="11"/>
  <c r="K208" i="11"/>
  <c r="M208" i="11"/>
  <c r="K209" i="11"/>
  <c r="M209" i="11"/>
  <c r="K210" i="11"/>
  <c r="M210" i="11"/>
  <c r="K211" i="11"/>
  <c r="M211" i="11"/>
  <c r="K212" i="11"/>
  <c r="M212" i="11"/>
  <c r="K213" i="11"/>
  <c r="M213" i="11"/>
  <c r="K214" i="11"/>
  <c r="M214" i="11"/>
  <c r="K215" i="11"/>
  <c r="M215" i="11"/>
  <c r="K216" i="11"/>
  <c r="M216" i="11"/>
  <c r="K217" i="11"/>
  <c r="M217" i="11"/>
  <c r="K218" i="11"/>
  <c r="M218" i="11"/>
  <c r="K219" i="11"/>
  <c r="M219" i="11"/>
  <c r="K220" i="11"/>
  <c r="M220" i="11"/>
  <c r="K221" i="11"/>
  <c r="M221" i="11"/>
  <c r="K222" i="11"/>
  <c r="M222" i="11"/>
  <c r="K223" i="11"/>
  <c r="M223" i="11"/>
  <c r="K224" i="11"/>
  <c r="M224" i="11"/>
  <c r="K225" i="11"/>
  <c r="M225" i="11"/>
  <c r="K226" i="11"/>
  <c r="M226" i="11"/>
  <c r="K227" i="11"/>
  <c r="M227" i="11"/>
  <c r="K228" i="11"/>
  <c r="M228" i="11"/>
  <c r="K229" i="11"/>
  <c r="M229" i="11"/>
  <c r="K230" i="11"/>
  <c r="M230" i="11"/>
  <c r="K231" i="11"/>
  <c r="M231" i="11"/>
  <c r="K232" i="11"/>
  <c r="M232" i="11"/>
  <c r="K233" i="11"/>
  <c r="M233" i="11"/>
  <c r="K234" i="11"/>
  <c r="M234" i="11"/>
  <c r="K235" i="11"/>
  <c r="M235" i="11"/>
  <c r="K236" i="11"/>
  <c r="M236" i="11"/>
  <c r="K237" i="11"/>
  <c r="M237" i="11"/>
  <c r="K238" i="11"/>
  <c r="M238" i="11"/>
  <c r="K239" i="11"/>
  <c r="M239" i="11"/>
  <c r="K240" i="11"/>
  <c r="M240" i="11"/>
  <c r="K241" i="11"/>
  <c r="M241" i="11"/>
  <c r="K242" i="11"/>
  <c r="M242" i="11"/>
  <c r="K243" i="11"/>
  <c r="M243" i="11"/>
  <c r="K244" i="11"/>
  <c r="M244" i="11"/>
  <c r="K245" i="11"/>
  <c r="M245" i="11"/>
  <c r="K246" i="11"/>
  <c r="M246" i="11"/>
  <c r="K247" i="11"/>
  <c r="M247" i="11"/>
  <c r="K248" i="11"/>
  <c r="M248" i="11"/>
  <c r="K249" i="11"/>
  <c r="M249" i="11"/>
  <c r="K250" i="11"/>
  <c r="M250" i="11"/>
  <c r="K251" i="11"/>
  <c r="M251" i="11"/>
  <c r="K252" i="11"/>
  <c r="M252" i="11"/>
  <c r="K253" i="11"/>
  <c r="M253" i="11"/>
  <c r="K254" i="11"/>
  <c r="M254" i="11"/>
  <c r="K255" i="11"/>
  <c r="M255" i="11"/>
  <c r="X262" i="11"/>
  <c r="X264" i="11"/>
  <c r="J269" i="11"/>
  <c r="K269" i="11" s="1"/>
  <c r="M269" i="11"/>
  <c r="T269" i="11"/>
  <c r="H270" i="11"/>
  <c r="I270" i="11" s="1"/>
  <c r="M270" i="11"/>
  <c r="M271" i="11"/>
  <c r="M272" i="11"/>
  <c r="M273" i="11"/>
  <c r="M274" i="11"/>
  <c r="M275" i="11"/>
  <c r="M276" i="11"/>
  <c r="M277" i="11"/>
  <c r="M278" i="11"/>
  <c r="M279" i="11"/>
  <c r="M280" i="11"/>
  <c r="B281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X396" i="11"/>
  <c r="X398" i="11"/>
  <c r="J402" i="11"/>
  <c r="K402" i="11" s="1"/>
  <c r="M402" i="11"/>
  <c r="T402" i="11"/>
  <c r="Q403" i="11" s="1"/>
  <c r="H403" i="11"/>
  <c r="M403" i="11"/>
  <c r="M404" i="11"/>
  <c r="X531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X529" i="11"/>
  <c r="J537" i="11"/>
  <c r="K537" i="11" s="1"/>
  <c r="M537" i="11"/>
  <c r="T537" i="11"/>
  <c r="H538" i="11"/>
  <c r="H539" i="11" s="1"/>
  <c r="I539" i="11" s="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X664" i="11"/>
  <c r="X666" i="11"/>
  <c r="J672" i="11"/>
  <c r="K672" i="11" s="1"/>
  <c r="M672" i="11"/>
  <c r="T672" i="11"/>
  <c r="H673" i="11"/>
  <c r="I673" i="11" s="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X799" i="11"/>
  <c r="X801" i="11"/>
  <c r="J805" i="11"/>
  <c r="K805" i="11" s="1"/>
  <c r="M805" i="11"/>
  <c r="T805" i="11"/>
  <c r="H806" i="11"/>
  <c r="I806" i="11" s="1"/>
  <c r="M806" i="11"/>
  <c r="M807" i="11"/>
  <c r="X934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X932" i="11"/>
  <c r="J943" i="11"/>
  <c r="K943" i="11" s="1"/>
  <c r="M943" i="11"/>
  <c r="T943" i="11"/>
  <c r="H944" i="11"/>
  <c r="I944" i="11" s="1"/>
  <c r="M944" i="11"/>
  <c r="Q944" i="11"/>
  <c r="M945" i="11"/>
  <c r="X1072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X1070" i="11"/>
  <c r="J1078" i="11"/>
  <c r="M1078" i="11"/>
  <c r="T1078" i="11"/>
  <c r="H1079" i="11"/>
  <c r="I1079" i="11" s="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X1205" i="11"/>
  <c r="X1207" i="11"/>
  <c r="J1213" i="11"/>
  <c r="K1213" i="11" s="1"/>
  <c r="M1213" i="11"/>
  <c r="T1213" i="11"/>
  <c r="H1214" i="11"/>
  <c r="I1214" i="11" s="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X1340" i="11"/>
  <c r="X1342" i="11"/>
  <c r="J1346" i="11"/>
  <c r="K1346" i="11" s="1"/>
  <c r="M1346" i="11"/>
  <c r="T1346" i="11"/>
  <c r="H1347" i="11"/>
  <c r="I1347" i="11" s="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X1473" i="11"/>
  <c r="X1475" i="11"/>
  <c r="K1480" i="11"/>
  <c r="M1480" i="11"/>
  <c r="T1480" i="11"/>
  <c r="H1481" i="11"/>
  <c r="H1482" i="11" s="1"/>
  <c r="H1483" i="11" s="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X1607" i="11"/>
  <c r="X1609" i="11"/>
  <c r="J1615" i="11"/>
  <c r="K1615" i="11" s="1"/>
  <c r="M1615" i="11"/>
  <c r="T1615" i="11"/>
  <c r="H1616" i="11"/>
  <c r="I1616" i="11" s="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X1742" i="11"/>
  <c r="X1744" i="11"/>
  <c r="J1749" i="11"/>
  <c r="K1749" i="11" s="1"/>
  <c r="M1749" i="11"/>
  <c r="T1749" i="11"/>
  <c r="H1750" i="11"/>
  <c r="I1750" i="11" s="1"/>
  <c r="M1750" i="11"/>
  <c r="M1751" i="11"/>
  <c r="X1878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X1876" i="11"/>
  <c r="J1884" i="11"/>
  <c r="K1884" i="11" s="1"/>
  <c r="M1884" i="11"/>
  <c r="T1884" i="11"/>
  <c r="H1885" i="11"/>
  <c r="I1885" i="11" s="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X2011" i="11"/>
  <c r="X2013" i="1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J4" i="9"/>
  <c r="M4" i="9"/>
  <c r="T4" i="9"/>
  <c r="Q5" i="9" s="1"/>
  <c r="H5" i="9"/>
  <c r="H6" i="9" s="1"/>
  <c r="M5" i="9"/>
  <c r="K6" i="9"/>
  <c r="M6" i="9"/>
  <c r="K7" i="9"/>
  <c r="M7" i="9"/>
  <c r="K8" i="9"/>
  <c r="M8" i="9"/>
  <c r="K9" i="9"/>
  <c r="M9" i="9"/>
  <c r="K10" i="9"/>
  <c r="M10" i="9"/>
  <c r="K11" i="9"/>
  <c r="M11" i="9"/>
  <c r="K12" i="9"/>
  <c r="M12" i="9"/>
  <c r="K13" i="9"/>
  <c r="M13" i="9"/>
  <c r="K14" i="9"/>
  <c r="M14" i="9"/>
  <c r="K15" i="9"/>
  <c r="M15" i="9"/>
  <c r="K16" i="9"/>
  <c r="M16" i="9"/>
  <c r="K17" i="9"/>
  <c r="M17" i="9"/>
  <c r="K18" i="9"/>
  <c r="M18" i="9"/>
  <c r="K19" i="9"/>
  <c r="M19" i="9"/>
  <c r="K20" i="9"/>
  <c r="M20" i="9"/>
  <c r="K21" i="9"/>
  <c r="M21" i="9"/>
  <c r="B147" i="9"/>
  <c r="C146" i="9" s="1"/>
  <c r="L148" i="9" s="1"/>
  <c r="K22" i="9"/>
  <c r="M22" i="9"/>
  <c r="B23" i="9"/>
  <c r="B17" i="9" s="1"/>
  <c r="K23" i="9"/>
  <c r="M23" i="9"/>
  <c r="B281" i="9"/>
  <c r="K24" i="9"/>
  <c r="M24" i="9"/>
  <c r="K25" i="9"/>
  <c r="M25" i="9"/>
  <c r="K26" i="9"/>
  <c r="M26" i="9"/>
  <c r="K27" i="9"/>
  <c r="M27" i="9"/>
  <c r="K28" i="9"/>
  <c r="M28" i="9"/>
  <c r="K29" i="9"/>
  <c r="M29" i="9"/>
  <c r="K30" i="9"/>
  <c r="M30" i="9"/>
  <c r="K31" i="9"/>
  <c r="M31" i="9"/>
  <c r="K32" i="9"/>
  <c r="M32" i="9"/>
  <c r="K33" i="9"/>
  <c r="M33" i="9"/>
  <c r="K34" i="9"/>
  <c r="M34" i="9"/>
  <c r="K35" i="9"/>
  <c r="M35" i="9"/>
  <c r="K36" i="9"/>
  <c r="M36" i="9"/>
  <c r="K37" i="9"/>
  <c r="M37" i="9"/>
  <c r="K38" i="9"/>
  <c r="M38" i="9"/>
  <c r="K39" i="9"/>
  <c r="M39" i="9"/>
  <c r="K40" i="9"/>
  <c r="M40" i="9"/>
  <c r="K41" i="9"/>
  <c r="M41" i="9"/>
  <c r="K42" i="9"/>
  <c r="M42" i="9"/>
  <c r="K43" i="9"/>
  <c r="M43" i="9"/>
  <c r="K44" i="9"/>
  <c r="M44" i="9"/>
  <c r="K45" i="9"/>
  <c r="M45" i="9"/>
  <c r="K46" i="9"/>
  <c r="M46" i="9"/>
  <c r="K47" i="9"/>
  <c r="M47" i="9"/>
  <c r="K48" i="9"/>
  <c r="M48" i="9"/>
  <c r="K49" i="9"/>
  <c r="M49" i="9"/>
  <c r="K50" i="9"/>
  <c r="M50" i="9"/>
  <c r="K51" i="9"/>
  <c r="M51" i="9"/>
  <c r="K52" i="9"/>
  <c r="M52" i="9"/>
  <c r="K53" i="9"/>
  <c r="M53" i="9"/>
  <c r="K54" i="9"/>
  <c r="M54" i="9"/>
  <c r="K55" i="9"/>
  <c r="M55" i="9"/>
  <c r="K56" i="9"/>
  <c r="M56" i="9"/>
  <c r="K57" i="9"/>
  <c r="M57" i="9"/>
  <c r="K58" i="9"/>
  <c r="M58" i="9"/>
  <c r="K59" i="9"/>
  <c r="M59" i="9"/>
  <c r="K60" i="9"/>
  <c r="M60" i="9"/>
  <c r="K61" i="9"/>
  <c r="M61" i="9"/>
  <c r="K62" i="9"/>
  <c r="M62" i="9"/>
  <c r="K63" i="9"/>
  <c r="M63" i="9"/>
  <c r="K64" i="9"/>
  <c r="M64" i="9"/>
  <c r="K65" i="9"/>
  <c r="M65" i="9"/>
  <c r="K66" i="9"/>
  <c r="M66" i="9"/>
  <c r="K67" i="9"/>
  <c r="M67" i="9"/>
  <c r="K68" i="9"/>
  <c r="M68" i="9"/>
  <c r="K69" i="9"/>
  <c r="M69" i="9"/>
  <c r="K70" i="9"/>
  <c r="M70" i="9"/>
  <c r="K71" i="9"/>
  <c r="M71" i="9"/>
  <c r="K72" i="9"/>
  <c r="M72" i="9"/>
  <c r="K73" i="9"/>
  <c r="M73" i="9"/>
  <c r="K74" i="9"/>
  <c r="M74" i="9"/>
  <c r="K75" i="9"/>
  <c r="M75" i="9"/>
  <c r="K76" i="9"/>
  <c r="M76" i="9"/>
  <c r="K77" i="9"/>
  <c r="M77" i="9"/>
  <c r="K78" i="9"/>
  <c r="M78" i="9"/>
  <c r="K79" i="9"/>
  <c r="M79" i="9"/>
  <c r="K80" i="9"/>
  <c r="M80" i="9"/>
  <c r="K81" i="9"/>
  <c r="M81" i="9"/>
  <c r="K82" i="9"/>
  <c r="M82" i="9"/>
  <c r="K83" i="9"/>
  <c r="M83" i="9"/>
  <c r="K84" i="9"/>
  <c r="M84" i="9"/>
  <c r="K85" i="9"/>
  <c r="M85" i="9"/>
  <c r="K86" i="9"/>
  <c r="M86" i="9"/>
  <c r="K87" i="9"/>
  <c r="M87" i="9"/>
  <c r="K88" i="9"/>
  <c r="M88" i="9"/>
  <c r="K89" i="9"/>
  <c r="M89" i="9"/>
  <c r="K90" i="9"/>
  <c r="M90" i="9"/>
  <c r="K91" i="9"/>
  <c r="M91" i="9"/>
  <c r="K92" i="9"/>
  <c r="M92" i="9"/>
  <c r="K93" i="9"/>
  <c r="M93" i="9"/>
  <c r="K94" i="9"/>
  <c r="M94" i="9"/>
  <c r="K95" i="9"/>
  <c r="M95" i="9"/>
  <c r="K96" i="9"/>
  <c r="M96" i="9"/>
  <c r="K97" i="9"/>
  <c r="M97" i="9"/>
  <c r="K98" i="9"/>
  <c r="M98" i="9"/>
  <c r="K99" i="9"/>
  <c r="M99" i="9"/>
  <c r="K100" i="9"/>
  <c r="M100" i="9"/>
  <c r="K101" i="9"/>
  <c r="M101" i="9"/>
  <c r="K102" i="9"/>
  <c r="M102" i="9"/>
  <c r="K103" i="9"/>
  <c r="M103" i="9"/>
  <c r="K104" i="9"/>
  <c r="M104" i="9"/>
  <c r="K105" i="9"/>
  <c r="M105" i="9"/>
  <c r="K106" i="9"/>
  <c r="M106" i="9"/>
  <c r="K107" i="9"/>
  <c r="M107" i="9"/>
  <c r="K108" i="9"/>
  <c r="M108" i="9"/>
  <c r="K109" i="9"/>
  <c r="M109" i="9"/>
  <c r="K110" i="9"/>
  <c r="M110" i="9"/>
  <c r="K111" i="9"/>
  <c r="M111" i="9"/>
  <c r="K112" i="9"/>
  <c r="M112" i="9"/>
  <c r="K113" i="9"/>
  <c r="M113" i="9"/>
  <c r="K114" i="9"/>
  <c r="M114" i="9"/>
  <c r="K115" i="9"/>
  <c r="M115" i="9"/>
  <c r="K116" i="9"/>
  <c r="M116" i="9"/>
  <c r="K117" i="9"/>
  <c r="M117" i="9"/>
  <c r="K118" i="9"/>
  <c r="M118" i="9"/>
  <c r="K119" i="9"/>
  <c r="M119" i="9"/>
  <c r="K120" i="9"/>
  <c r="M120" i="9"/>
  <c r="K121" i="9"/>
  <c r="M121" i="9"/>
  <c r="K122" i="9"/>
  <c r="M122" i="9"/>
  <c r="K123" i="9"/>
  <c r="M123" i="9"/>
  <c r="K124" i="9"/>
  <c r="M124" i="9"/>
  <c r="X131" i="9"/>
  <c r="X133" i="9"/>
  <c r="J135" i="9"/>
  <c r="K135" i="9" s="1"/>
  <c r="M135" i="9"/>
  <c r="T135" i="9"/>
  <c r="H136" i="9"/>
  <c r="I136" i="9" s="1"/>
  <c r="M136" i="9"/>
  <c r="K137" i="9"/>
  <c r="M137" i="9"/>
  <c r="K138" i="9"/>
  <c r="M138" i="9"/>
  <c r="K139" i="9"/>
  <c r="M139" i="9"/>
  <c r="K140" i="9"/>
  <c r="M140" i="9"/>
  <c r="K141" i="9"/>
  <c r="M141" i="9"/>
  <c r="K142" i="9"/>
  <c r="M142" i="9"/>
  <c r="K143" i="9"/>
  <c r="M143" i="9"/>
  <c r="K144" i="9"/>
  <c r="M144" i="9"/>
  <c r="K145" i="9"/>
  <c r="M145" i="9"/>
  <c r="K146" i="9"/>
  <c r="M146" i="9"/>
  <c r="K147" i="9"/>
  <c r="M147" i="9"/>
  <c r="K148" i="9"/>
  <c r="M148" i="9"/>
  <c r="K149" i="9"/>
  <c r="M149" i="9"/>
  <c r="K150" i="9"/>
  <c r="M150" i="9"/>
  <c r="K151" i="9"/>
  <c r="M151" i="9"/>
  <c r="K152" i="9"/>
  <c r="M152" i="9"/>
  <c r="K153" i="9"/>
  <c r="M153" i="9"/>
  <c r="K154" i="9"/>
  <c r="M154" i="9"/>
  <c r="K155" i="9"/>
  <c r="M155" i="9"/>
  <c r="K156" i="9"/>
  <c r="M156" i="9"/>
  <c r="K157" i="9"/>
  <c r="M157" i="9"/>
  <c r="K158" i="9"/>
  <c r="M158" i="9"/>
  <c r="K159" i="9"/>
  <c r="M159" i="9"/>
  <c r="K160" i="9"/>
  <c r="M160" i="9"/>
  <c r="K161" i="9"/>
  <c r="M161" i="9"/>
  <c r="K162" i="9"/>
  <c r="M162" i="9"/>
  <c r="K163" i="9"/>
  <c r="M163" i="9"/>
  <c r="K164" i="9"/>
  <c r="M164" i="9"/>
  <c r="K165" i="9"/>
  <c r="M165" i="9"/>
  <c r="K166" i="9"/>
  <c r="M166" i="9"/>
  <c r="K167" i="9"/>
  <c r="M167" i="9"/>
  <c r="K168" i="9"/>
  <c r="M168" i="9"/>
  <c r="K169" i="9"/>
  <c r="M169" i="9"/>
  <c r="K170" i="9"/>
  <c r="M170" i="9"/>
  <c r="K171" i="9"/>
  <c r="M171" i="9"/>
  <c r="K172" i="9"/>
  <c r="M172" i="9"/>
  <c r="K173" i="9"/>
  <c r="M173" i="9"/>
  <c r="K174" i="9"/>
  <c r="M174" i="9"/>
  <c r="K175" i="9"/>
  <c r="M175" i="9"/>
  <c r="K176" i="9"/>
  <c r="M176" i="9"/>
  <c r="K177" i="9"/>
  <c r="M177" i="9"/>
  <c r="K178" i="9"/>
  <c r="M178" i="9"/>
  <c r="K179" i="9"/>
  <c r="M179" i="9"/>
  <c r="K180" i="9"/>
  <c r="M180" i="9"/>
  <c r="K181" i="9"/>
  <c r="M181" i="9"/>
  <c r="K182" i="9"/>
  <c r="M182" i="9"/>
  <c r="K183" i="9"/>
  <c r="M183" i="9"/>
  <c r="K184" i="9"/>
  <c r="M184" i="9"/>
  <c r="K185" i="9"/>
  <c r="M185" i="9"/>
  <c r="K186" i="9"/>
  <c r="M186" i="9"/>
  <c r="K187" i="9"/>
  <c r="M187" i="9"/>
  <c r="K188" i="9"/>
  <c r="M188" i="9"/>
  <c r="K189" i="9"/>
  <c r="M189" i="9"/>
  <c r="K190" i="9"/>
  <c r="M190" i="9"/>
  <c r="K191" i="9"/>
  <c r="M191" i="9"/>
  <c r="K192" i="9"/>
  <c r="M192" i="9"/>
  <c r="K193" i="9"/>
  <c r="M193" i="9"/>
  <c r="K194" i="9"/>
  <c r="M194" i="9"/>
  <c r="K195" i="9"/>
  <c r="M195" i="9"/>
  <c r="K196" i="9"/>
  <c r="M196" i="9"/>
  <c r="K197" i="9"/>
  <c r="M197" i="9"/>
  <c r="K198" i="9"/>
  <c r="M198" i="9"/>
  <c r="K199" i="9"/>
  <c r="M199" i="9"/>
  <c r="K200" i="9"/>
  <c r="M200" i="9"/>
  <c r="K201" i="9"/>
  <c r="M201" i="9"/>
  <c r="K202" i="9"/>
  <c r="M202" i="9"/>
  <c r="K203" i="9"/>
  <c r="M203" i="9"/>
  <c r="K204" i="9"/>
  <c r="M204" i="9"/>
  <c r="K205" i="9"/>
  <c r="M205" i="9"/>
  <c r="K206" i="9"/>
  <c r="M206" i="9"/>
  <c r="K207" i="9"/>
  <c r="M207" i="9"/>
  <c r="K208" i="9"/>
  <c r="M208" i="9"/>
  <c r="K209" i="9"/>
  <c r="M209" i="9"/>
  <c r="K210" i="9"/>
  <c r="M210" i="9"/>
  <c r="K211" i="9"/>
  <c r="M211" i="9"/>
  <c r="K212" i="9"/>
  <c r="M212" i="9"/>
  <c r="K213" i="9"/>
  <c r="M213" i="9"/>
  <c r="K214" i="9"/>
  <c r="M214" i="9"/>
  <c r="K215" i="9"/>
  <c r="M215" i="9"/>
  <c r="K216" i="9"/>
  <c r="M216" i="9"/>
  <c r="K217" i="9"/>
  <c r="M217" i="9"/>
  <c r="K218" i="9"/>
  <c r="M218" i="9"/>
  <c r="K219" i="9"/>
  <c r="M219" i="9"/>
  <c r="K220" i="9"/>
  <c r="M220" i="9"/>
  <c r="K221" i="9"/>
  <c r="M221" i="9"/>
  <c r="K222" i="9"/>
  <c r="M222" i="9"/>
  <c r="K223" i="9"/>
  <c r="M223" i="9"/>
  <c r="K224" i="9"/>
  <c r="M224" i="9"/>
  <c r="K225" i="9"/>
  <c r="M225" i="9"/>
  <c r="K226" i="9"/>
  <c r="M226" i="9"/>
  <c r="K227" i="9"/>
  <c r="M227" i="9"/>
  <c r="K228" i="9"/>
  <c r="M228" i="9"/>
  <c r="K229" i="9"/>
  <c r="M229" i="9"/>
  <c r="K230" i="9"/>
  <c r="M230" i="9"/>
  <c r="K231" i="9"/>
  <c r="M231" i="9"/>
  <c r="K232" i="9"/>
  <c r="M232" i="9"/>
  <c r="K233" i="9"/>
  <c r="M233" i="9"/>
  <c r="K234" i="9"/>
  <c r="M234" i="9"/>
  <c r="K235" i="9"/>
  <c r="M235" i="9"/>
  <c r="K236" i="9"/>
  <c r="M236" i="9"/>
  <c r="K237" i="9"/>
  <c r="M237" i="9"/>
  <c r="K238" i="9"/>
  <c r="M238" i="9"/>
  <c r="K239" i="9"/>
  <c r="M239" i="9"/>
  <c r="K240" i="9"/>
  <c r="M240" i="9"/>
  <c r="K241" i="9"/>
  <c r="M241" i="9"/>
  <c r="K242" i="9"/>
  <c r="M242" i="9"/>
  <c r="K243" i="9"/>
  <c r="M243" i="9"/>
  <c r="K244" i="9"/>
  <c r="M244" i="9"/>
  <c r="K245" i="9"/>
  <c r="M245" i="9"/>
  <c r="K246" i="9"/>
  <c r="M246" i="9"/>
  <c r="K247" i="9"/>
  <c r="M247" i="9"/>
  <c r="K248" i="9"/>
  <c r="M248" i="9"/>
  <c r="K249" i="9"/>
  <c r="M249" i="9"/>
  <c r="K250" i="9"/>
  <c r="M250" i="9"/>
  <c r="K251" i="9"/>
  <c r="M251" i="9"/>
  <c r="K252" i="9"/>
  <c r="M252" i="9"/>
  <c r="K253" i="9"/>
  <c r="M253" i="9"/>
  <c r="K254" i="9"/>
  <c r="M254" i="9"/>
  <c r="K255" i="9"/>
  <c r="M255" i="9"/>
  <c r="X262" i="9"/>
  <c r="X264" i="9"/>
  <c r="J269" i="9"/>
  <c r="K269" i="9" s="1"/>
  <c r="M269" i="9"/>
  <c r="T269" i="9"/>
  <c r="H270" i="9"/>
  <c r="H271" i="9" s="1"/>
  <c r="M270" i="9"/>
  <c r="M271" i="9"/>
  <c r="X398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X396" i="9"/>
  <c r="J402" i="9"/>
  <c r="K402" i="9" s="1"/>
  <c r="M402" i="9"/>
  <c r="T402" i="9"/>
  <c r="H403" i="9"/>
  <c r="H404" i="9" s="1"/>
  <c r="H405" i="9" s="1"/>
  <c r="M403" i="9"/>
  <c r="M404" i="9"/>
  <c r="X531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X529" i="9"/>
  <c r="J537" i="9"/>
  <c r="K537" i="9" s="1"/>
  <c r="M537" i="9"/>
  <c r="T537" i="9"/>
  <c r="Q538" i="9" s="1"/>
  <c r="H538" i="9"/>
  <c r="I538" i="9" s="1"/>
  <c r="M538" i="9"/>
  <c r="M539" i="9"/>
  <c r="X666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X664" i="9"/>
  <c r="J672" i="9"/>
  <c r="K672" i="9" s="1"/>
  <c r="M672" i="9"/>
  <c r="T672" i="9"/>
  <c r="Q673" i="9" s="1"/>
  <c r="H673" i="9"/>
  <c r="I673" i="9" s="1"/>
  <c r="M673" i="9"/>
  <c r="M674" i="9"/>
  <c r="X801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X799" i="9"/>
  <c r="J805" i="9"/>
  <c r="K805" i="9" s="1"/>
  <c r="M805" i="9"/>
  <c r="T805" i="9"/>
  <c r="Q806" i="9" s="1"/>
  <c r="H806" i="9"/>
  <c r="H807" i="9" s="1"/>
  <c r="M806" i="9"/>
  <c r="M807" i="9"/>
  <c r="X934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X932" i="9"/>
  <c r="J943" i="9"/>
  <c r="K943" i="9" s="1"/>
  <c r="M943" i="9"/>
  <c r="T943" i="9"/>
  <c r="H944" i="9"/>
  <c r="I944" i="9" s="1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X1070" i="9"/>
  <c r="X1072" i="9"/>
  <c r="J1078" i="9"/>
  <c r="K1078" i="9" s="1"/>
  <c r="M1078" i="9"/>
  <c r="T1078" i="9"/>
  <c r="H1079" i="9"/>
  <c r="H1080" i="9" s="1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X1205" i="9"/>
  <c r="X1207" i="9"/>
  <c r="J1213" i="9"/>
  <c r="K1213" i="9" s="1"/>
  <c r="Z1213" i="9" s="1"/>
  <c r="M1213" i="9"/>
  <c r="W1213" i="9" s="1"/>
  <c r="V1214" i="9" s="1"/>
  <c r="T1213" i="9"/>
  <c r="H1214" i="9"/>
  <c r="I1214" i="9" s="1"/>
  <c r="M1214" i="9"/>
  <c r="M1215" i="9"/>
  <c r="X1342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X1340" i="9"/>
  <c r="J1346" i="9"/>
  <c r="M1346" i="9"/>
  <c r="T1346" i="9"/>
  <c r="H1347" i="9"/>
  <c r="I1347" i="9" s="1"/>
  <c r="M1347" i="9"/>
  <c r="M1348" i="9"/>
  <c r="X1475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X1473" i="9"/>
  <c r="M1480" i="9"/>
  <c r="T1480" i="9"/>
  <c r="H1481" i="9"/>
  <c r="I1481" i="9" s="1"/>
  <c r="M1481" i="9"/>
  <c r="M1482" i="9"/>
  <c r="X1609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X1607" i="9"/>
  <c r="J1615" i="9"/>
  <c r="K1615" i="9" s="1"/>
  <c r="M1615" i="9"/>
  <c r="T1615" i="9"/>
  <c r="Q1616" i="9" s="1"/>
  <c r="H1616" i="9"/>
  <c r="I1616" i="9" s="1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X1742" i="9"/>
  <c r="X1744" i="9"/>
  <c r="J1749" i="9"/>
  <c r="K1749" i="9" s="1"/>
  <c r="M1749" i="9"/>
  <c r="T1749" i="9"/>
  <c r="H1750" i="9"/>
  <c r="I1750" i="9" s="1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X1876" i="9"/>
  <c r="X1878" i="9"/>
  <c r="J1884" i="9"/>
  <c r="K1884" i="9" s="1"/>
  <c r="M1884" i="9"/>
  <c r="T1884" i="9"/>
  <c r="H1885" i="9"/>
  <c r="H1886" i="9" s="1"/>
  <c r="M1885" i="9"/>
  <c r="M1886" i="9"/>
  <c r="X2013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X2011" i="9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J4" i="6"/>
  <c r="K4" i="6" s="1"/>
  <c r="M4" i="6"/>
  <c r="T4" i="6"/>
  <c r="H5" i="6"/>
  <c r="I5" i="6" s="1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B1090" i="6"/>
  <c r="C1088" i="6" s="1"/>
  <c r="L1078" i="6" s="1"/>
  <c r="K22" i="6"/>
  <c r="M22" i="6"/>
  <c r="B23" i="6"/>
  <c r="B1492" i="6" s="1"/>
  <c r="K23" i="6"/>
  <c r="M23" i="6"/>
  <c r="B281" i="6"/>
  <c r="C280" i="6" s="1"/>
  <c r="L271" i="6" s="1"/>
  <c r="K24" i="6"/>
  <c r="M24" i="6"/>
  <c r="B41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X131" i="6"/>
  <c r="X133" i="6"/>
  <c r="J135" i="6"/>
  <c r="K135" i="6" s="1"/>
  <c r="M135" i="6"/>
  <c r="T135" i="6"/>
  <c r="H136" i="6"/>
  <c r="M136" i="6"/>
  <c r="K137" i="6"/>
  <c r="M137" i="6"/>
  <c r="X264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X262" i="6"/>
  <c r="J269" i="6"/>
  <c r="K269" i="6" s="1"/>
  <c r="M269" i="6"/>
  <c r="T269" i="6"/>
  <c r="H270" i="6"/>
  <c r="I270" i="6" s="1"/>
  <c r="M270" i="6"/>
  <c r="M271" i="6"/>
  <c r="X398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X396" i="6"/>
  <c r="J402" i="6"/>
  <c r="K402" i="6" s="1"/>
  <c r="M402" i="6"/>
  <c r="T402" i="6"/>
  <c r="H403" i="6"/>
  <c r="I403" i="6" s="1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X529" i="6"/>
  <c r="X531" i="6"/>
  <c r="J537" i="6"/>
  <c r="M537" i="6"/>
  <c r="T537" i="6"/>
  <c r="Q538" i="6" s="1"/>
  <c r="H538" i="6"/>
  <c r="I538" i="6" s="1"/>
  <c r="M538" i="6"/>
  <c r="M539" i="6"/>
  <c r="X666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X664" i="6"/>
  <c r="J672" i="6"/>
  <c r="M672" i="6"/>
  <c r="T672" i="6"/>
  <c r="H673" i="6"/>
  <c r="I673" i="6" s="1"/>
  <c r="M673" i="6"/>
  <c r="M674" i="6"/>
  <c r="X801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X799" i="6"/>
  <c r="J805" i="6"/>
  <c r="K805" i="6" s="1"/>
  <c r="M805" i="6"/>
  <c r="T805" i="6"/>
  <c r="H806" i="6"/>
  <c r="I806" i="6" s="1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X932" i="6"/>
  <c r="X934" i="6"/>
  <c r="J943" i="6"/>
  <c r="M943" i="6"/>
  <c r="T943" i="6"/>
  <c r="H944" i="6"/>
  <c r="I944" i="6" s="1"/>
  <c r="M944" i="6"/>
  <c r="M945" i="6"/>
  <c r="X1072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X1070" i="6"/>
  <c r="J1078" i="6"/>
  <c r="K1078" i="6" s="1"/>
  <c r="M1078" i="6"/>
  <c r="T1078" i="6"/>
  <c r="H1079" i="6"/>
  <c r="I1079" i="6" s="1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X1205" i="6"/>
  <c r="X1207" i="6"/>
  <c r="J1213" i="6"/>
  <c r="M1213" i="6"/>
  <c r="T1213" i="6"/>
  <c r="Q1214" i="6" s="1"/>
  <c r="H1214" i="6"/>
  <c r="I1214" i="6" s="1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X1340" i="6"/>
  <c r="X1342" i="6"/>
  <c r="J1346" i="6"/>
  <c r="M1346" i="6"/>
  <c r="T1346" i="6"/>
  <c r="H1347" i="6"/>
  <c r="I1347" i="6" s="1"/>
  <c r="M1347" i="6"/>
  <c r="M1348" i="6"/>
  <c r="X1475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X1473" i="6"/>
  <c r="M1480" i="6"/>
  <c r="T1480" i="6"/>
  <c r="Q1481" i="6" s="1"/>
  <c r="H1481" i="6"/>
  <c r="I1481" i="6" s="1"/>
  <c r="M1481" i="6"/>
  <c r="M1482" i="6"/>
  <c r="X1609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X1607" i="6"/>
  <c r="J1615" i="6"/>
  <c r="M1615" i="6"/>
  <c r="T1615" i="6"/>
  <c r="H1616" i="6"/>
  <c r="I1616" i="6" s="1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X1742" i="6"/>
  <c r="X1744" i="6"/>
  <c r="J1749" i="6"/>
  <c r="K1749" i="6" s="1"/>
  <c r="Z1749" i="6" s="1"/>
  <c r="M1749" i="6"/>
  <c r="T1749" i="6"/>
  <c r="H1750" i="6"/>
  <c r="I1750" i="6" s="1"/>
  <c r="M1750" i="6"/>
  <c r="M1751" i="6"/>
  <c r="X1878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X1876" i="6"/>
  <c r="J1884" i="6"/>
  <c r="K1884" i="6" s="1"/>
  <c r="M1884" i="6"/>
  <c r="T1884" i="6"/>
  <c r="H1885" i="6"/>
  <c r="H1886" i="6" s="1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M1989" i="6"/>
  <c r="M1990" i="6"/>
  <c r="M1991" i="6"/>
  <c r="M1992" i="6"/>
  <c r="M1993" i="6"/>
  <c r="M1994" i="6"/>
  <c r="M1995" i="6"/>
  <c r="M1996" i="6"/>
  <c r="M1997" i="6"/>
  <c r="M1998" i="6"/>
  <c r="M1999" i="6"/>
  <c r="M2000" i="6"/>
  <c r="M2001" i="6"/>
  <c r="M2002" i="6"/>
  <c r="M2003" i="6"/>
  <c r="M2004" i="6"/>
  <c r="X2011" i="6"/>
  <c r="X2013" i="6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J4" i="3"/>
  <c r="M4" i="3"/>
  <c r="T4" i="3"/>
  <c r="H5" i="3"/>
  <c r="H6" i="3" s="1"/>
  <c r="M5" i="3"/>
  <c r="K6" i="3"/>
  <c r="M6" i="3"/>
  <c r="K7" i="3"/>
  <c r="M7" i="3"/>
  <c r="K8" i="3"/>
  <c r="M8" i="3"/>
  <c r="K9" i="3"/>
  <c r="M9" i="3"/>
  <c r="K10" i="3"/>
  <c r="M10" i="3"/>
  <c r="K11" i="3"/>
  <c r="M11" i="3"/>
  <c r="K12" i="3"/>
  <c r="M12" i="3"/>
  <c r="K13" i="3"/>
  <c r="M13" i="3"/>
  <c r="K14" i="3"/>
  <c r="M14" i="3"/>
  <c r="K15" i="3"/>
  <c r="M15" i="3"/>
  <c r="K16" i="3"/>
  <c r="M16" i="3"/>
  <c r="K17" i="3"/>
  <c r="M17" i="3"/>
  <c r="K18" i="3"/>
  <c r="M18" i="3"/>
  <c r="K19" i="3"/>
  <c r="M19" i="3"/>
  <c r="K20" i="3"/>
  <c r="M20" i="3"/>
  <c r="K21" i="3"/>
  <c r="M21" i="3"/>
  <c r="B147" i="3"/>
  <c r="C145" i="3" s="1"/>
  <c r="L135" i="3" s="1"/>
  <c r="K22" i="3"/>
  <c r="M22" i="3"/>
  <c r="B23" i="3"/>
  <c r="K23" i="3"/>
  <c r="M23" i="3"/>
  <c r="K24" i="3"/>
  <c r="M24" i="3"/>
  <c r="K25" i="3"/>
  <c r="M25" i="3"/>
  <c r="K26" i="3"/>
  <c r="M26" i="3"/>
  <c r="K27" i="3"/>
  <c r="M27" i="3"/>
  <c r="K28" i="3"/>
  <c r="M28" i="3"/>
  <c r="K29" i="3"/>
  <c r="M29" i="3"/>
  <c r="K30" i="3"/>
  <c r="M30" i="3"/>
  <c r="K31" i="3"/>
  <c r="M31" i="3"/>
  <c r="K32" i="3"/>
  <c r="M32" i="3"/>
  <c r="K33" i="3"/>
  <c r="M33" i="3"/>
  <c r="K34" i="3"/>
  <c r="M34" i="3"/>
  <c r="K35" i="3"/>
  <c r="M35" i="3"/>
  <c r="K36" i="3"/>
  <c r="M36" i="3"/>
  <c r="K37" i="3"/>
  <c r="M37" i="3"/>
  <c r="K38" i="3"/>
  <c r="M38" i="3"/>
  <c r="K39" i="3"/>
  <c r="M39" i="3"/>
  <c r="K40" i="3"/>
  <c r="M40" i="3"/>
  <c r="K41" i="3"/>
  <c r="M41" i="3"/>
  <c r="K42" i="3"/>
  <c r="M42" i="3"/>
  <c r="K43" i="3"/>
  <c r="M43" i="3"/>
  <c r="K44" i="3"/>
  <c r="M44" i="3"/>
  <c r="K45" i="3"/>
  <c r="M45" i="3"/>
  <c r="K46" i="3"/>
  <c r="M46" i="3"/>
  <c r="K47" i="3"/>
  <c r="M47" i="3"/>
  <c r="K48" i="3"/>
  <c r="M48" i="3"/>
  <c r="K49" i="3"/>
  <c r="M49" i="3"/>
  <c r="K50" i="3"/>
  <c r="M50" i="3"/>
  <c r="K51" i="3"/>
  <c r="M51" i="3"/>
  <c r="K52" i="3"/>
  <c r="M52" i="3"/>
  <c r="K53" i="3"/>
  <c r="M53" i="3"/>
  <c r="K54" i="3"/>
  <c r="M54" i="3"/>
  <c r="K55" i="3"/>
  <c r="M55" i="3"/>
  <c r="K56" i="3"/>
  <c r="M56" i="3"/>
  <c r="K57" i="3"/>
  <c r="M57" i="3"/>
  <c r="K58" i="3"/>
  <c r="M58" i="3"/>
  <c r="K59" i="3"/>
  <c r="M59" i="3"/>
  <c r="K60" i="3"/>
  <c r="M60" i="3"/>
  <c r="K61" i="3"/>
  <c r="M61" i="3"/>
  <c r="K62" i="3"/>
  <c r="M62" i="3"/>
  <c r="K63" i="3"/>
  <c r="M63" i="3"/>
  <c r="K64" i="3"/>
  <c r="M64" i="3"/>
  <c r="K65" i="3"/>
  <c r="M65" i="3"/>
  <c r="K66" i="3"/>
  <c r="M66" i="3"/>
  <c r="K67" i="3"/>
  <c r="M67" i="3"/>
  <c r="K68" i="3"/>
  <c r="M68" i="3"/>
  <c r="K69" i="3"/>
  <c r="M69" i="3"/>
  <c r="K70" i="3"/>
  <c r="M70" i="3"/>
  <c r="K71" i="3"/>
  <c r="M71" i="3"/>
  <c r="K72" i="3"/>
  <c r="M72" i="3"/>
  <c r="K73" i="3"/>
  <c r="M73" i="3"/>
  <c r="K74" i="3"/>
  <c r="M74" i="3"/>
  <c r="K75" i="3"/>
  <c r="M75" i="3"/>
  <c r="K76" i="3"/>
  <c r="M76" i="3"/>
  <c r="K77" i="3"/>
  <c r="M77" i="3"/>
  <c r="K78" i="3"/>
  <c r="M78" i="3"/>
  <c r="K79" i="3"/>
  <c r="M79" i="3"/>
  <c r="K80" i="3"/>
  <c r="M80" i="3"/>
  <c r="K81" i="3"/>
  <c r="M81" i="3"/>
  <c r="K82" i="3"/>
  <c r="M82" i="3"/>
  <c r="K83" i="3"/>
  <c r="M83" i="3"/>
  <c r="K84" i="3"/>
  <c r="M84" i="3"/>
  <c r="K85" i="3"/>
  <c r="M85" i="3"/>
  <c r="K86" i="3"/>
  <c r="M86" i="3"/>
  <c r="K87" i="3"/>
  <c r="M87" i="3"/>
  <c r="K88" i="3"/>
  <c r="M88" i="3"/>
  <c r="K89" i="3"/>
  <c r="M89" i="3"/>
  <c r="K90" i="3"/>
  <c r="M90" i="3"/>
  <c r="K91" i="3"/>
  <c r="M91" i="3"/>
  <c r="K92" i="3"/>
  <c r="M92" i="3"/>
  <c r="K93" i="3"/>
  <c r="M93" i="3"/>
  <c r="K94" i="3"/>
  <c r="M94" i="3"/>
  <c r="K95" i="3"/>
  <c r="M95" i="3"/>
  <c r="K96" i="3"/>
  <c r="M96" i="3"/>
  <c r="K97" i="3"/>
  <c r="M97" i="3"/>
  <c r="K98" i="3"/>
  <c r="M98" i="3"/>
  <c r="K99" i="3"/>
  <c r="M99" i="3"/>
  <c r="K100" i="3"/>
  <c r="M100" i="3"/>
  <c r="K101" i="3"/>
  <c r="M101" i="3"/>
  <c r="K102" i="3"/>
  <c r="M102" i="3"/>
  <c r="K103" i="3"/>
  <c r="M103" i="3"/>
  <c r="K104" i="3"/>
  <c r="M104" i="3"/>
  <c r="K105" i="3"/>
  <c r="M105" i="3"/>
  <c r="K106" i="3"/>
  <c r="M106" i="3"/>
  <c r="K107" i="3"/>
  <c r="M107" i="3"/>
  <c r="K108" i="3"/>
  <c r="M108" i="3"/>
  <c r="K109" i="3"/>
  <c r="M109" i="3"/>
  <c r="K110" i="3"/>
  <c r="M110" i="3"/>
  <c r="K111" i="3"/>
  <c r="M111" i="3"/>
  <c r="K112" i="3"/>
  <c r="M112" i="3"/>
  <c r="K113" i="3"/>
  <c r="M113" i="3"/>
  <c r="K114" i="3"/>
  <c r="M114" i="3"/>
  <c r="K115" i="3"/>
  <c r="M115" i="3"/>
  <c r="K116" i="3"/>
  <c r="M116" i="3"/>
  <c r="K117" i="3"/>
  <c r="M117" i="3"/>
  <c r="K118" i="3"/>
  <c r="M118" i="3"/>
  <c r="K119" i="3"/>
  <c r="M119" i="3"/>
  <c r="K120" i="3"/>
  <c r="M120" i="3"/>
  <c r="K121" i="3"/>
  <c r="M121" i="3"/>
  <c r="K122" i="3"/>
  <c r="M122" i="3"/>
  <c r="K123" i="3"/>
  <c r="M123" i="3"/>
  <c r="K124" i="3"/>
  <c r="M124" i="3"/>
  <c r="X131" i="3"/>
  <c r="X133" i="3"/>
  <c r="J135" i="3"/>
  <c r="M135" i="3"/>
  <c r="T135" i="3"/>
  <c r="H136" i="3"/>
  <c r="I136" i="3" s="1"/>
  <c r="M136" i="3"/>
  <c r="K137" i="3"/>
  <c r="M137" i="3"/>
  <c r="K138" i="3"/>
  <c r="M138" i="3"/>
  <c r="K139" i="3"/>
  <c r="M139" i="3"/>
  <c r="K140" i="3"/>
  <c r="M140" i="3"/>
  <c r="K141" i="3"/>
  <c r="M141" i="3"/>
  <c r="K142" i="3"/>
  <c r="M142" i="3"/>
  <c r="K143" i="3"/>
  <c r="M143" i="3"/>
  <c r="K144" i="3"/>
  <c r="M144" i="3"/>
  <c r="K145" i="3"/>
  <c r="M145" i="3"/>
  <c r="K146" i="3"/>
  <c r="M146" i="3"/>
  <c r="K147" i="3"/>
  <c r="M147" i="3"/>
  <c r="K148" i="3"/>
  <c r="M148" i="3"/>
  <c r="K149" i="3"/>
  <c r="M149" i="3"/>
  <c r="K150" i="3"/>
  <c r="M150" i="3"/>
  <c r="K151" i="3"/>
  <c r="M151" i="3"/>
  <c r="K152" i="3"/>
  <c r="M152" i="3"/>
  <c r="K153" i="3"/>
  <c r="M153" i="3"/>
  <c r="K154" i="3"/>
  <c r="M154" i="3"/>
  <c r="K155" i="3"/>
  <c r="M155" i="3"/>
  <c r="K156" i="3"/>
  <c r="M156" i="3"/>
  <c r="K157" i="3"/>
  <c r="M157" i="3"/>
  <c r="K158" i="3"/>
  <c r="M158" i="3"/>
  <c r="K159" i="3"/>
  <c r="M159" i="3"/>
  <c r="K160" i="3"/>
  <c r="M160" i="3"/>
  <c r="K161" i="3"/>
  <c r="M161" i="3"/>
  <c r="K162" i="3"/>
  <c r="M162" i="3"/>
  <c r="K163" i="3"/>
  <c r="M163" i="3"/>
  <c r="K164" i="3"/>
  <c r="M164" i="3"/>
  <c r="K165" i="3"/>
  <c r="M165" i="3"/>
  <c r="K166" i="3"/>
  <c r="M166" i="3"/>
  <c r="K167" i="3"/>
  <c r="M167" i="3"/>
  <c r="K168" i="3"/>
  <c r="M168" i="3"/>
  <c r="K169" i="3"/>
  <c r="M169" i="3"/>
  <c r="K170" i="3"/>
  <c r="M170" i="3"/>
  <c r="K171" i="3"/>
  <c r="M171" i="3"/>
  <c r="K172" i="3"/>
  <c r="M172" i="3"/>
  <c r="K173" i="3"/>
  <c r="M173" i="3"/>
  <c r="K174" i="3"/>
  <c r="M174" i="3"/>
  <c r="K175" i="3"/>
  <c r="M175" i="3"/>
  <c r="K176" i="3"/>
  <c r="M176" i="3"/>
  <c r="K177" i="3"/>
  <c r="M177" i="3"/>
  <c r="K178" i="3"/>
  <c r="M178" i="3"/>
  <c r="K179" i="3"/>
  <c r="M179" i="3"/>
  <c r="K180" i="3"/>
  <c r="M180" i="3"/>
  <c r="K181" i="3"/>
  <c r="M181" i="3"/>
  <c r="K182" i="3"/>
  <c r="M182" i="3"/>
  <c r="K183" i="3"/>
  <c r="M183" i="3"/>
  <c r="K184" i="3"/>
  <c r="M184" i="3"/>
  <c r="K185" i="3"/>
  <c r="M185" i="3"/>
  <c r="K186" i="3"/>
  <c r="M186" i="3"/>
  <c r="K187" i="3"/>
  <c r="M187" i="3"/>
  <c r="K188" i="3"/>
  <c r="M188" i="3"/>
  <c r="K189" i="3"/>
  <c r="M189" i="3"/>
  <c r="K190" i="3"/>
  <c r="M190" i="3"/>
  <c r="K191" i="3"/>
  <c r="M191" i="3"/>
  <c r="K192" i="3"/>
  <c r="M192" i="3"/>
  <c r="K193" i="3"/>
  <c r="M193" i="3"/>
  <c r="K194" i="3"/>
  <c r="M194" i="3"/>
  <c r="K195" i="3"/>
  <c r="M195" i="3"/>
  <c r="K196" i="3"/>
  <c r="M196" i="3"/>
  <c r="K197" i="3"/>
  <c r="M197" i="3"/>
  <c r="K198" i="3"/>
  <c r="M198" i="3"/>
  <c r="K199" i="3"/>
  <c r="M199" i="3"/>
  <c r="K200" i="3"/>
  <c r="M200" i="3"/>
  <c r="K201" i="3"/>
  <c r="M201" i="3"/>
  <c r="K202" i="3"/>
  <c r="M202" i="3"/>
  <c r="K203" i="3"/>
  <c r="M203" i="3"/>
  <c r="K204" i="3"/>
  <c r="M204" i="3"/>
  <c r="K205" i="3"/>
  <c r="M205" i="3"/>
  <c r="K206" i="3"/>
  <c r="M206" i="3"/>
  <c r="K207" i="3"/>
  <c r="M207" i="3"/>
  <c r="K208" i="3"/>
  <c r="M208" i="3"/>
  <c r="K209" i="3"/>
  <c r="M209" i="3"/>
  <c r="K210" i="3"/>
  <c r="M210" i="3"/>
  <c r="K211" i="3"/>
  <c r="M211" i="3"/>
  <c r="K212" i="3"/>
  <c r="M212" i="3"/>
  <c r="K213" i="3"/>
  <c r="M213" i="3"/>
  <c r="K214" i="3"/>
  <c r="M214" i="3"/>
  <c r="K215" i="3"/>
  <c r="M215" i="3"/>
  <c r="K216" i="3"/>
  <c r="M216" i="3"/>
  <c r="K217" i="3"/>
  <c r="M217" i="3"/>
  <c r="K218" i="3"/>
  <c r="M218" i="3"/>
  <c r="K219" i="3"/>
  <c r="M219" i="3"/>
  <c r="K220" i="3"/>
  <c r="M220" i="3"/>
  <c r="K221" i="3"/>
  <c r="M221" i="3"/>
  <c r="K222" i="3"/>
  <c r="M222" i="3"/>
  <c r="K223" i="3"/>
  <c r="M223" i="3"/>
  <c r="K224" i="3"/>
  <c r="M224" i="3"/>
  <c r="K225" i="3"/>
  <c r="M225" i="3"/>
  <c r="K226" i="3"/>
  <c r="M226" i="3"/>
  <c r="K227" i="3"/>
  <c r="M227" i="3"/>
  <c r="K228" i="3"/>
  <c r="M228" i="3"/>
  <c r="K229" i="3"/>
  <c r="M229" i="3"/>
  <c r="K230" i="3"/>
  <c r="M230" i="3"/>
  <c r="K231" i="3"/>
  <c r="M231" i="3"/>
  <c r="K232" i="3"/>
  <c r="M232" i="3"/>
  <c r="K233" i="3"/>
  <c r="M233" i="3"/>
  <c r="K234" i="3"/>
  <c r="M234" i="3"/>
  <c r="K235" i="3"/>
  <c r="M235" i="3"/>
  <c r="K236" i="3"/>
  <c r="M236" i="3"/>
  <c r="K237" i="3"/>
  <c r="M237" i="3"/>
  <c r="K238" i="3"/>
  <c r="M238" i="3"/>
  <c r="K239" i="3"/>
  <c r="M239" i="3"/>
  <c r="K240" i="3"/>
  <c r="M240" i="3"/>
  <c r="K241" i="3"/>
  <c r="M241" i="3"/>
  <c r="K242" i="3"/>
  <c r="M242" i="3"/>
  <c r="K243" i="3"/>
  <c r="M243" i="3"/>
  <c r="K244" i="3"/>
  <c r="M244" i="3"/>
  <c r="K245" i="3"/>
  <c r="M245" i="3"/>
  <c r="K246" i="3"/>
  <c r="M246" i="3"/>
  <c r="K247" i="3"/>
  <c r="M247" i="3"/>
  <c r="K248" i="3"/>
  <c r="M248" i="3"/>
  <c r="K249" i="3"/>
  <c r="M249" i="3"/>
  <c r="K250" i="3"/>
  <c r="M250" i="3"/>
  <c r="K251" i="3"/>
  <c r="M251" i="3"/>
  <c r="K252" i="3"/>
  <c r="M252" i="3"/>
  <c r="K253" i="3"/>
  <c r="M253" i="3"/>
  <c r="K254" i="3"/>
  <c r="M254" i="3"/>
  <c r="K255" i="3"/>
  <c r="M255" i="3"/>
  <c r="X262" i="3"/>
  <c r="X264" i="3"/>
  <c r="J269" i="3"/>
  <c r="K269" i="3" s="1"/>
  <c r="M269" i="3"/>
  <c r="T269" i="3"/>
  <c r="H270" i="3"/>
  <c r="H271" i="3" s="1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X396" i="3"/>
  <c r="X398" i="3"/>
  <c r="J402" i="3"/>
  <c r="K402" i="3" s="1"/>
  <c r="M402" i="3"/>
  <c r="T402" i="3"/>
  <c r="H403" i="3"/>
  <c r="I403" i="3" s="1"/>
  <c r="M403" i="3"/>
  <c r="M404" i="3"/>
  <c r="X531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X529" i="3"/>
  <c r="J537" i="3"/>
  <c r="K537" i="3" s="1"/>
  <c r="M537" i="3"/>
  <c r="T537" i="3"/>
  <c r="H538" i="3"/>
  <c r="H539" i="3" s="1"/>
  <c r="M538" i="3"/>
  <c r="M539" i="3"/>
  <c r="X666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X664" i="3"/>
  <c r="J672" i="3"/>
  <c r="K672" i="3" s="1"/>
  <c r="M672" i="3"/>
  <c r="T672" i="3"/>
  <c r="H673" i="3"/>
  <c r="I673" i="3" s="1"/>
  <c r="M673" i="3"/>
  <c r="M674" i="3"/>
  <c r="X801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X799" i="3"/>
  <c r="J805" i="3"/>
  <c r="M805" i="3"/>
  <c r="T805" i="3"/>
  <c r="Q806" i="3" s="1"/>
  <c r="H806" i="3"/>
  <c r="I806" i="3" s="1"/>
  <c r="M806" i="3"/>
  <c r="M807" i="3"/>
  <c r="X934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X932" i="3"/>
  <c r="J943" i="3"/>
  <c r="K943" i="3" s="1"/>
  <c r="M943" i="3"/>
  <c r="T943" i="3"/>
  <c r="Q944" i="3" s="1"/>
  <c r="H944" i="3"/>
  <c r="I944" i="3" s="1"/>
  <c r="M944" i="3"/>
  <c r="M945" i="3"/>
  <c r="X1072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X1070" i="3"/>
  <c r="J1078" i="3"/>
  <c r="K1078" i="3" s="1"/>
  <c r="M1078" i="3"/>
  <c r="T1078" i="3"/>
  <c r="H1079" i="3"/>
  <c r="I1079" i="3" s="1"/>
  <c r="M1079" i="3"/>
  <c r="M1080" i="3"/>
  <c r="X1207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X1205" i="3"/>
  <c r="J1213" i="3"/>
  <c r="K1213" i="3" s="1"/>
  <c r="M1213" i="3"/>
  <c r="T1213" i="3"/>
  <c r="H1214" i="3"/>
  <c r="I1214" i="3" s="1"/>
  <c r="M1214" i="3"/>
  <c r="M1215" i="3"/>
  <c r="X1342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X1340" i="3"/>
  <c r="J1346" i="3"/>
  <c r="K1346" i="3" s="1"/>
  <c r="M1346" i="3"/>
  <c r="T1346" i="3"/>
  <c r="H1347" i="3"/>
  <c r="H1348" i="3" s="1"/>
  <c r="M1347" i="3"/>
  <c r="M1348" i="3"/>
  <c r="X1475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X1473" i="3"/>
  <c r="M1480" i="3"/>
  <c r="T1480" i="3"/>
  <c r="Q1481" i="3" s="1"/>
  <c r="H1481" i="3"/>
  <c r="I1481" i="3" s="1"/>
  <c r="M1481" i="3"/>
  <c r="M1482" i="3"/>
  <c r="X1609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X1607" i="3"/>
  <c r="J1615" i="3"/>
  <c r="M1615" i="3"/>
  <c r="T1615" i="3"/>
  <c r="H1616" i="3"/>
  <c r="I1616" i="3" s="1"/>
  <c r="M1616" i="3"/>
  <c r="Q1616" i="3"/>
  <c r="M1617" i="3"/>
  <c r="X1744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X1742" i="3"/>
  <c r="J1749" i="3"/>
  <c r="K1749" i="3" s="1"/>
  <c r="M1749" i="3"/>
  <c r="T1749" i="3"/>
  <c r="H1750" i="3"/>
  <c r="H1751" i="3" s="1"/>
  <c r="I1751" i="3" s="1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X1876" i="3"/>
  <c r="X1878" i="3"/>
  <c r="J1884" i="3"/>
  <c r="K1884" i="3" s="1"/>
  <c r="M1884" i="3"/>
  <c r="T1884" i="3"/>
  <c r="H1885" i="3"/>
  <c r="I1885" i="3" s="1"/>
  <c r="M1885" i="3"/>
  <c r="M1886" i="3"/>
  <c r="X2013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X2011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O1481" i="11" l="1"/>
  <c r="O1347" i="11"/>
  <c r="O1750" i="11"/>
  <c r="O1885" i="11"/>
  <c r="O1214" i="11"/>
  <c r="O1616" i="11"/>
  <c r="O1079" i="11"/>
  <c r="O944" i="11"/>
  <c r="O673" i="11"/>
  <c r="O538" i="11"/>
  <c r="O270" i="11"/>
  <c r="O806" i="11"/>
  <c r="O5" i="11"/>
  <c r="O136" i="11"/>
  <c r="O403" i="11"/>
  <c r="O1214" i="6"/>
  <c r="O1079" i="6"/>
  <c r="O1750" i="6"/>
  <c r="O1616" i="6"/>
  <c r="O1885" i="6"/>
  <c r="O1347" i="6"/>
  <c r="O673" i="6"/>
  <c r="O538" i="6"/>
  <c r="O403" i="6"/>
  <c r="O1481" i="6"/>
  <c r="O270" i="6"/>
  <c r="O136" i="6"/>
  <c r="O806" i="6"/>
  <c r="O5" i="6"/>
  <c r="O944" i="6"/>
  <c r="W1615" i="11"/>
  <c r="V1616" i="11" s="1"/>
  <c r="Q673" i="11"/>
  <c r="Z537" i="11"/>
  <c r="W943" i="11"/>
  <c r="V944" i="11" s="1"/>
  <c r="W537" i="11"/>
  <c r="V538" i="11" s="1"/>
  <c r="Q5" i="11"/>
  <c r="W1480" i="9"/>
  <c r="V1481" i="9" s="1"/>
  <c r="Q1481" i="9"/>
  <c r="W805" i="6"/>
  <c r="V806" i="6" s="1"/>
  <c r="Q1616" i="6"/>
  <c r="Y1346" i="6"/>
  <c r="Z805" i="6"/>
  <c r="Y1615" i="6"/>
  <c r="Q1885" i="6"/>
  <c r="W402" i="6"/>
  <c r="V403" i="6" s="1"/>
  <c r="W269" i="6"/>
  <c r="V270" i="6" s="1"/>
  <c r="Y1213" i="6"/>
  <c r="W537" i="6"/>
  <c r="V538" i="6" s="1"/>
  <c r="Z402" i="6"/>
  <c r="Z269" i="6"/>
  <c r="Y537" i="6"/>
  <c r="Q270" i="6"/>
  <c r="Q403" i="6"/>
  <c r="W1884" i="3"/>
  <c r="V1885" i="3" s="1"/>
  <c r="W1615" i="3"/>
  <c r="V1616" i="3" s="1"/>
  <c r="Y1615" i="3"/>
  <c r="W537" i="3"/>
  <c r="V538" i="3" s="1"/>
  <c r="Z1884" i="3"/>
  <c r="Q1214" i="3"/>
  <c r="Y135" i="3"/>
  <c r="Q673" i="3"/>
  <c r="W1213" i="3"/>
  <c r="V1214" i="3" s="1"/>
  <c r="Z1213" i="3"/>
  <c r="W672" i="3"/>
  <c r="V673" i="3" s="1"/>
  <c r="W4" i="3"/>
  <c r="V5" i="3" s="1"/>
  <c r="W402" i="13"/>
  <c r="V403" i="13" s="1"/>
  <c r="R136" i="13"/>
  <c r="B1492" i="9"/>
  <c r="C1491" i="9" s="1"/>
  <c r="L1483" i="9" s="1"/>
  <c r="W1749" i="6"/>
  <c r="V1750" i="6" s="1"/>
  <c r="W1884" i="6"/>
  <c r="V1885" i="6" s="1"/>
  <c r="B955" i="3"/>
  <c r="C954" i="3" s="1"/>
  <c r="L949" i="3" s="1"/>
  <c r="B147" i="6"/>
  <c r="C146" i="6" s="1"/>
  <c r="L154" i="6" s="1"/>
  <c r="L205" i="13"/>
  <c r="L202" i="13"/>
  <c r="L231" i="13"/>
  <c r="L222" i="13"/>
  <c r="L212" i="13"/>
  <c r="L247" i="13"/>
  <c r="L79" i="13"/>
  <c r="L68" i="13"/>
  <c r="L105" i="13"/>
  <c r="L124" i="13"/>
  <c r="L108" i="13"/>
  <c r="L84" i="13"/>
  <c r="L121" i="13"/>
  <c r="L119" i="13"/>
  <c r="L103" i="13"/>
  <c r="L75" i="13"/>
  <c r="L122" i="13"/>
  <c r="L106" i="13"/>
  <c r="L80" i="13"/>
  <c r="L113" i="13"/>
  <c r="L95" i="13"/>
  <c r="L111" i="13"/>
  <c r="L91" i="13"/>
  <c r="L116" i="13"/>
  <c r="L100" i="13"/>
  <c r="L114" i="13"/>
  <c r="L96" i="13"/>
  <c r="L72" i="13"/>
  <c r="L59" i="13"/>
  <c r="L117" i="13"/>
  <c r="L109" i="13"/>
  <c r="L101" i="13"/>
  <c r="L87" i="13"/>
  <c r="L47" i="13"/>
  <c r="L120" i="13"/>
  <c r="L112" i="13"/>
  <c r="L104" i="13"/>
  <c r="L92" i="13"/>
  <c r="L76" i="13"/>
  <c r="L71" i="13"/>
  <c r="L64" i="13"/>
  <c r="L35" i="13"/>
  <c r="L123" i="13"/>
  <c r="L115" i="13"/>
  <c r="L107" i="13"/>
  <c r="L99" i="13"/>
  <c r="L83" i="13"/>
  <c r="L62" i="13"/>
  <c r="L118" i="13"/>
  <c r="L110" i="13"/>
  <c r="L102" i="13"/>
  <c r="L88" i="13"/>
  <c r="L67" i="13"/>
  <c r="B549" i="3"/>
  <c r="C547" i="3" s="1"/>
  <c r="L537" i="3" s="1"/>
  <c r="AA537" i="3" s="1"/>
  <c r="B1761" i="6"/>
  <c r="C1760" i="6" s="1"/>
  <c r="B1225" i="6"/>
  <c r="C1224" i="6" s="1"/>
  <c r="L1216" i="6" s="1"/>
  <c r="B817" i="6"/>
  <c r="C816" i="6" s="1"/>
  <c r="L818" i="6" s="1"/>
  <c r="B549" i="11"/>
  <c r="C548" i="11" s="1"/>
  <c r="L546" i="11" s="1"/>
  <c r="B549" i="9"/>
  <c r="C548" i="9" s="1"/>
  <c r="L645" i="9" s="1"/>
  <c r="B1358" i="11"/>
  <c r="C1356" i="11" s="1"/>
  <c r="L1346" i="11" s="1"/>
  <c r="AA1346" i="11" s="1"/>
  <c r="B684" i="9"/>
  <c r="C682" i="9" s="1"/>
  <c r="L672" i="9" s="1"/>
  <c r="AA672" i="9" s="1"/>
  <c r="C146" i="3"/>
  <c r="L144" i="3" s="1"/>
  <c r="B1225" i="11"/>
  <c r="C1223" i="11" s="1"/>
  <c r="L1213" i="11" s="1"/>
  <c r="AA1213" i="11" s="1"/>
  <c r="B955" i="6"/>
  <c r="C953" i="6" s="1"/>
  <c r="L943" i="6" s="1"/>
  <c r="AA943" i="6" s="1"/>
  <c r="B1090" i="9"/>
  <c r="C1088" i="9" s="1"/>
  <c r="L1078" i="9" s="1"/>
  <c r="AA1078" i="9" s="1"/>
  <c r="C1089" i="6"/>
  <c r="L1120" i="6" s="1"/>
  <c r="B1896" i="9"/>
  <c r="C1895" i="9" s="1"/>
  <c r="L1906" i="9" s="1"/>
  <c r="B1090" i="3"/>
  <c r="C1089" i="3" s="1"/>
  <c r="B955" i="11"/>
  <c r="C953" i="11" s="1"/>
  <c r="L943" i="11" s="1"/>
  <c r="AA943" i="11" s="1"/>
  <c r="B414" i="9"/>
  <c r="C412" i="9" s="1"/>
  <c r="L402" i="9" s="1"/>
  <c r="AA402" i="9" s="1"/>
  <c r="B1358" i="6"/>
  <c r="C1357" i="6" s="1"/>
  <c r="L1400" i="6" s="1"/>
  <c r="B1492" i="3"/>
  <c r="C1491" i="3" s="1"/>
  <c r="L1483" i="3" s="1"/>
  <c r="B1627" i="3"/>
  <c r="C1626" i="3" s="1"/>
  <c r="L1628" i="3" s="1"/>
  <c r="B1896" i="3"/>
  <c r="C1895" i="3" s="1"/>
  <c r="L1886" i="3" s="1"/>
  <c r="B414" i="3"/>
  <c r="C413" i="3" s="1"/>
  <c r="L462" i="3" s="1"/>
  <c r="B817" i="3"/>
  <c r="B1761" i="9"/>
  <c r="B1761" i="11"/>
  <c r="C1759" i="11" s="1"/>
  <c r="L1749" i="11" s="1"/>
  <c r="AA1749" i="11" s="1"/>
  <c r="B684" i="11"/>
  <c r="B684" i="6"/>
  <c r="C683" i="6" s="1"/>
  <c r="L690" i="6" s="1"/>
  <c r="B1627" i="9"/>
  <c r="B817" i="9"/>
  <c r="B1896" i="11"/>
  <c r="B1627" i="6"/>
  <c r="B1896" i="6"/>
  <c r="C1894" i="6" s="1"/>
  <c r="L1884" i="6" s="1"/>
  <c r="AA1884" i="6" s="1"/>
  <c r="B1358" i="9"/>
  <c r="C1357" i="9" s="1"/>
  <c r="B1627" i="11"/>
  <c r="C1625" i="11" s="1"/>
  <c r="L1615" i="11" s="1"/>
  <c r="AA1615" i="11" s="1"/>
  <c r="B1225" i="9"/>
  <c r="C1223" i="9" s="1"/>
  <c r="L1213" i="9" s="1"/>
  <c r="AA1213" i="9" s="1"/>
  <c r="C412" i="6"/>
  <c r="L402" i="6" s="1"/>
  <c r="AA402" i="6" s="1"/>
  <c r="C413" i="6"/>
  <c r="L407" i="6" s="1"/>
  <c r="B281" i="3"/>
  <c r="C279" i="3" s="1"/>
  <c r="L269" i="3" s="1"/>
  <c r="AA269" i="3" s="1"/>
  <c r="B1761" i="3"/>
  <c r="C1759" i="3" s="1"/>
  <c r="L1749" i="3" s="1"/>
  <c r="AA1749" i="3" s="1"/>
  <c r="W1480" i="6"/>
  <c r="V1481" i="6" s="1"/>
  <c r="Q403" i="3"/>
  <c r="B1225" i="3"/>
  <c r="C1490" i="6"/>
  <c r="L1480" i="6" s="1"/>
  <c r="C1491" i="6"/>
  <c r="L1490" i="6" s="1"/>
  <c r="Q270" i="3"/>
  <c r="Q136" i="3"/>
  <c r="Q944" i="6"/>
  <c r="W943" i="6"/>
  <c r="V944" i="6" s="1"/>
  <c r="B1358" i="3"/>
  <c r="C1356" i="3" s="1"/>
  <c r="L1346" i="3" s="1"/>
  <c r="AA1346" i="3" s="1"/>
  <c r="B684" i="3"/>
  <c r="B17" i="3"/>
  <c r="C15" i="3" s="1"/>
  <c r="L18" i="3" s="1"/>
  <c r="Z943" i="3"/>
  <c r="AA135" i="3"/>
  <c r="Z402" i="3"/>
  <c r="W1078" i="6"/>
  <c r="V1079" i="6" s="1"/>
  <c r="W805" i="3"/>
  <c r="V806" i="3" s="1"/>
  <c r="Z672" i="3"/>
  <c r="W269" i="3"/>
  <c r="V270" i="3" s="1"/>
  <c r="Y943" i="6"/>
  <c r="Y805" i="3"/>
  <c r="Q806" i="6"/>
  <c r="B17" i="6"/>
  <c r="B549" i="6"/>
  <c r="C1894" i="9"/>
  <c r="L1884" i="9" s="1"/>
  <c r="AA1884" i="9" s="1"/>
  <c r="W135" i="3"/>
  <c r="V136" i="3" s="1"/>
  <c r="Y4" i="3"/>
  <c r="Z4" i="6"/>
  <c r="C954" i="6"/>
  <c r="L950" i="6" s="1"/>
  <c r="Q1347" i="9"/>
  <c r="Y672" i="6"/>
  <c r="W1884" i="9"/>
  <c r="V1885" i="9" s="1"/>
  <c r="W4" i="6"/>
  <c r="V5" i="6" s="1"/>
  <c r="Y1346" i="9"/>
  <c r="B955" i="9"/>
  <c r="C953" i="9" s="1"/>
  <c r="L943" i="9" s="1"/>
  <c r="AA943" i="9" s="1"/>
  <c r="W4" i="9"/>
  <c r="V5" i="9" s="1"/>
  <c r="Q1079" i="9"/>
  <c r="W1078" i="9"/>
  <c r="V1079" i="9" s="1"/>
  <c r="C280" i="9"/>
  <c r="L277" i="9" s="1"/>
  <c r="C279" i="9"/>
  <c r="L269" i="9" s="1"/>
  <c r="AA269" i="9" s="1"/>
  <c r="W1615" i="9"/>
  <c r="V1616" i="9" s="1"/>
  <c r="Z1078" i="9"/>
  <c r="Q1750" i="11"/>
  <c r="W1749" i="11"/>
  <c r="V1750" i="11" s="1"/>
  <c r="W672" i="9"/>
  <c r="V673" i="9" s="1"/>
  <c r="Y4" i="9"/>
  <c r="Q136" i="11"/>
  <c r="W135" i="11"/>
  <c r="V136" i="11" s="1"/>
  <c r="Z1213" i="11"/>
  <c r="Q1079" i="11"/>
  <c r="Y1078" i="11"/>
  <c r="W4" i="11"/>
  <c r="V5" i="11" s="1"/>
  <c r="Q1616" i="11"/>
  <c r="B817" i="11"/>
  <c r="B414" i="11"/>
  <c r="C413" i="11" s="1"/>
  <c r="B1090" i="11"/>
  <c r="B1492" i="11"/>
  <c r="C1490" i="11" s="1"/>
  <c r="L1480" i="11" s="1"/>
  <c r="AA1480" i="11" s="1"/>
  <c r="C146" i="11"/>
  <c r="L141" i="11" s="1"/>
  <c r="C145" i="11"/>
  <c r="L135" i="11" s="1"/>
  <c r="AA135" i="11" s="1"/>
  <c r="W1213" i="11"/>
  <c r="V1214" i="11" s="1"/>
  <c r="C279" i="11"/>
  <c r="L269" i="11" s="1"/>
  <c r="AA269" i="11" s="1"/>
  <c r="C280" i="11"/>
  <c r="L293" i="11" s="1"/>
  <c r="C547" i="11"/>
  <c r="L537" i="11" s="1"/>
  <c r="AA537" i="11" s="1"/>
  <c r="L238" i="13"/>
  <c r="L219" i="13"/>
  <c r="W805" i="11"/>
  <c r="V806" i="11" s="1"/>
  <c r="W672" i="11"/>
  <c r="V673" i="11" s="1"/>
  <c r="L215" i="13"/>
  <c r="L210" i="13"/>
  <c r="Z805" i="11"/>
  <c r="Z672" i="11"/>
  <c r="L164" i="13"/>
  <c r="Y1480" i="9"/>
  <c r="L235" i="13"/>
  <c r="L198" i="13"/>
  <c r="Y4" i="13"/>
  <c r="K1078" i="11"/>
  <c r="Z1078" i="11" s="1"/>
  <c r="Y943" i="11"/>
  <c r="Y537" i="11"/>
  <c r="I538" i="11"/>
  <c r="H1886" i="11"/>
  <c r="I1886" i="11" s="1"/>
  <c r="H271" i="11"/>
  <c r="H272" i="11" s="1"/>
  <c r="H273" i="11" s="1"/>
  <c r="H674" i="11"/>
  <c r="H675" i="11" s="1"/>
  <c r="H676" i="11" s="1"/>
  <c r="H677" i="11" s="1"/>
  <c r="H807" i="11"/>
  <c r="I1481" i="11"/>
  <c r="H1215" i="11"/>
  <c r="H1348" i="11"/>
  <c r="H540" i="11"/>
  <c r="H541" i="11" s="1"/>
  <c r="Z4" i="11"/>
  <c r="H1080" i="11"/>
  <c r="H945" i="11"/>
  <c r="H1751" i="11"/>
  <c r="H1752" i="11" s="1"/>
  <c r="H1617" i="11"/>
  <c r="I1617" i="11" s="1"/>
  <c r="K1480" i="9"/>
  <c r="Z1480" i="9" s="1"/>
  <c r="K1346" i="9"/>
  <c r="Z1346" i="9" s="1"/>
  <c r="L238" i="9"/>
  <c r="L252" i="9"/>
  <c r="L255" i="9"/>
  <c r="L244" i="9"/>
  <c r="L235" i="9"/>
  <c r="L230" i="9"/>
  <c r="L247" i="9"/>
  <c r="L253" i="9"/>
  <c r="L250" i="9"/>
  <c r="L245" i="9"/>
  <c r="L242" i="9"/>
  <c r="L228" i="9"/>
  <c r="L204" i="9"/>
  <c r="L236" i="9"/>
  <c r="L248" i="9"/>
  <c r="L219" i="9"/>
  <c r="L214" i="9"/>
  <c r="L254" i="9"/>
  <c r="L251" i="9"/>
  <c r="L240" i="9"/>
  <c r="L237" i="9"/>
  <c r="L222" i="9"/>
  <c r="L179" i="9"/>
  <c r="L167" i="9"/>
  <c r="L196" i="9"/>
  <c r="L184" i="9"/>
  <c r="L220" i="9"/>
  <c r="L210" i="9"/>
  <c r="L182" i="9"/>
  <c r="L226" i="9"/>
  <c r="L208" i="9"/>
  <c r="L154" i="9"/>
  <c r="L149" i="9"/>
  <c r="L206" i="9"/>
  <c r="L203" i="9"/>
  <c r="L198" i="9"/>
  <c r="L186" i="9"/>
  <c r="L183" i="9"/>
  <c r="L216" i="9"/>
  <c r="L171" i="9"/>
  <c r="L174" i="9"/>
  <c r="L162" i="9"/>
  <c r="L241" i="9"/>
  <c r="L234" i="9"/>
  <c r="L231" i="9"/>
  <c r="L223" i="9"/>
  <c r="L211" i="9"/>
  <c r="L202" i="9"/>
  <c r="L199" i="9"/>
  <c r="L191" i="9"/>
  <c r="L188" i="9"/>
  <c r="L175" i="9"/>
  <c r="L164" i="9"/>
  <c r="L159" i="9"/>
  <c r="L156" i="9"/>
  <c r="L194" i="9"/>
  <c r="L239" i="9"/>
  <c r="L232" i="9"/>
  <c r="L224" i="9"/>
  <c r="L212" i="9"/>
  <c r="L200" i="9"/>
  <c r="L192" i="9"/>
  <c r="L176" i="9"/>
  <c r="L170" i="9"/>
  <c r="L249" i="9"/>
  <c r="L246" i="9"/>
  <c r="L243" i="9"/>
  <c r="L227" i="9"/>
  <c r="L218" i="9"/>
  <c r="L215" i="9"/>
  <c r="L207" i="9"/>
  <c r="L195" i="9"/>
  <c r="L163" i="9"/>
  <c r="L152" i="9"/>
  <c r="L150" i="9"/>
  <c r="L151" i="9"/>
  <c r="L190" i="9"/>
  <c r="L187" i="9"/>
  <c r="L158" i="9"/>
  <c r="L155" i="9"/>
  <c r="Y135" i="9"/>
  <c r="L180" i="9"/>
  <c r="L168" i="9"/>
  <c r="L160" i="9"/>
  <c r="L178" i="9"/>
  <c r="L172" i="9"/>
  <c r="L166" i="9"/>
  <c r="H137" i="9"/>
  <c r="H138" i="9" s="1"/>
  <c r="I138" i="9" s="1"/>
  <c r="I806" i="9"/>
  <c r="I403" i="9"/>
  <c r="I270" i="9"/>
  <c r="I1079" i="9"/>
  <c r="H945" i="9"/>
  <c r="I945" i="9" s="1"/>
  <c r="H808" i="9"/>
  <c r="I808" i="9" s="1"/>
  <c r="I807" i="9"/>
  <c r="H1482" i="9"/>
  <c r="I1482" i="9" s="1"/>
  <c r="H1617" i="9"/>
  <c r="I1617" i="9" s="1"/>
  <c r="H272" i="9"/>
  <c r="I271" i="9"/>
  <c r="H539" i="9"/>
  <c r="I539" i="9" s="1"/>
  <c r="H1215" i="9"/>
  <c r="I5" i="9"/>
  <c r="K4" i="9"/>
  <c r="Z4" i="9" s="1"/>
  <c r="H1081" i="9"/>
  <c r="H1082" i="9" s="1"/>
  <c r="I1080" i="9"/>
  <c r="H1751" i="9"/>
  <c r="H1348" i="9"/>
  <c r="I404" i="9"/>
  <c r="Y1884" i="6"/>
  <c r="Y1749" i="6"/>
  <c r="K1346" i="6"/>
  <c r="Z1346" i="6" s="1"/>
  <c r="K1213" i="6"/>
  <c r="Z1213" i="6" s="1"/>
  <c r="K943" i="6"/>
  <c r="Z943" i="6" s="1"/>
  <c r="K672" i="6"/>
  <c r="Z672" i="6" s="1"/>
  <c r="K537" i="6"/>
  <c r="Z537" i="6" s="1"/>
  <c r="L282" i="6"/>
  <c r="L276" i="6"/>
  <c r="L289" i="6"/>
  <c r="L280" i="6"/>
  <c r="L357" i="6"/>
  <c r="L379" i="6"/>
  <c r="L381" i="6"/>
  <c r="L363" i="6"/>
  <c r="L347" i="6"/>
  <c r="L325" i="6"/>
  <c r="L349" i="6"/>
  <c r="L331" i="6"/>
  <c r="L355" i="6"/>
  <c r="L315" i="6"/>
  <c r="L297" i="6"/>
  <c r="L387" i="6"/>
  <c r="L317" i="6"/>
  <c r="L299" i="6"/>
  <c r="L389" i="6"/>
  <c r="L323" i="6"/>
  <c r="L365" i="6"/>
  <c r="L333" i="6"/>
  <c r="L301" i="6"/>
  <c r="L371" i="6"/>
  <c r="L339" i="6"/>
  <c r="L307" i="6"/>
  <c r="L290" i="6"/>
  <c r="L288" i="6"/>
  <c r="L373" i="6"/>
  <c r="L341" i="6"/>
  <c r="L309" i="6"/>
  <c r="L275" i="6"/>
  <c r="L382" i="6"/>
  <c r="L380" i="6"/>
  <c r="L374" i="6"/>
  <c r="L372" i="6"/>
  <c r="L366" i="6"/>
  <c r="L364" i="6"/>
  <c r="L358" i="6"/>
  <c r="L356" i="6"/>
  <c r="L350" i="6"/>
  <c r="L348" i="6"/>
  <c r="L342" i="6"/>
  <c r="L340" i="6"/>
  <c r="L334" i="6"/>
  <c r="L332" i="6"/>
  <c r="L326" i="6"/>
  <c r="L324" i="6"/>
  <c r="L318" i="6"/>
  <c r="L316" i="6"/>
  <c r="L310" i="6"/>
  <c r="L308" i="6"/>
  <c r="L302" i="6"/>
  <c r="L300" i="6"/>
  <c r="L281" i="6"/>
  <c r="L388" i="6"/>
  <c r="Y269" i="6"/>
  <c r="H1348" i="6"/>
  <c r="I1348" i="6" s="1"/>
  <c r="H1215" i="6"/>
  <c r="H1617" i="6"/>
  <c r="H1618" i="6" s="1"/>
  <c r="H1619" i="6" s="1"/>
  <c r="H1482" i="6"/>
  <c r="I1482" i="6" s="1"/>
  <c r="H674" i="6"/>
  <c r="H675" i="6" s="1"/>
  <c r="I675" i="6" s="1"/>
  <c r="H6" i="6"/>
  <c r="I6" i="6" s="1"/>
  <c r="H945" i="6"/>
  <c r="H946" i="6" s="1"/>
  <c r="H947" i="6" s="1"/>
  <c r="H948" i="6" s="1"/>
  <c r="H404" i="6"/>
  <c r="I404" i="6" s="1"/>
  <c r="H271" i="6"/>
  <c r="H272" i="6" s="1"/>
  <c r="H273" i="6" s="1"/>
  <c r="H539" i="6"/>
  <c r="H540" i="6" s="1"/>
  <c r="I540" i="6" s="1"/>
  <c r="H807" i="6"/>
  <c r="I807" i="6" s="1"/>
  <c r="H1080" i="6"/>
  <c r="K1615" i="3"/>
  <c r="Z1615" i="3" s="1"/>
  <c r="Y1213" i="3"/>
  <c r="Y943" i="3"/>
  <c r="K805" i="3"/>
  <c r="Z805" i="3" s="1"/>
  <c r="Y537" i="3"/>
  <c r="Y402" i="3"/>
  <c r="K135" i="3"/>
  <c r="Z135" i="3" s="1"/>
  <c r="H807" i="3"/>
  <c r="H808" i="3" s="1"/>
  <c r="H809" i="3" s="1"/>
  <c r="H810" i="3" s="1"/>
  <c r="H945" i="3"/>
  <c r="I945" i="3" s="1"/>
  <c r="H1617" i="3"/>
  <c r="H1618" i="3" s="1"/>
  <c r="I1618" i="3" s="1"/>
  <c r="H1482" i="3"/>
  <c r="I1482" i="3" s="1"/>
  <c r="H1215" i="3"/>
  <c r="I1215" i="3" s="1"/>
  <c r="I1750" i="3"/>
  <c r="H674" i="3"/>
  <c r="I674" i="3" s="1"/>
  <c r="I538" i="3"/>
  <c r="H137" i="3"/>
  <c r="K4" i="3"/>
  <c r="Z4" i="3" s="1"/>
  <c r="H540" i="3"/>
  <c r="I540" i="3" s="1"/>
  <c r="I539" i="3"/>
  <c r="I1348" i="3"/>
  <c r="H1349" i="3"/>
  <c r="I271" i="3"/>
  <c r="H272" i="3"/>
  <c r="I1347" i="3"/>
  <c r="H404" i="3"/>
  <c r="I270" i="3"/>
  <c r="I5" i="3"/>
  <c r="L467" i="13"/>
  <c r="L481" i="13"/>
  <c r="L474" i="13"/>
  <c r="L519" i="13"/>
  <c r="L494" i="13"/>
  <c r="L460" i="13"/>
  <c r="L438" i="13"/>
  <c r="L435" i="13"/>
  <c r="L505" i="13"/>
  <c r="L483" i="13"/>
  <c r="L442" i="13"/>
  <c r="L417" i="13"/>
  <c r="L449" i="13"/>
  <c r="L512" i="13"/>
  <c r="L492" i="13"/>
  <c r="L451" i="13"/>
  <c r="L365" i="13"/>
  <c r="L367" i="13"/>
  <c r="L386" i="13"/>
  <c r="L384" i="13"/>
  <c r="L388" i="13"/>
  <c r="L369" i="13"/>
  <c r="L306" i="13"/>
  <c r="L353" i="13"/>
  <c r="L355" i="13"/>
  <c r="L357" i="13"/>
  <c r="L359" i="13"/>
  <c r="L319" i="13"/>
  <c r="L295" i="13"/>
  <c r="L382" i="13"/>
  <c r="L363" i="13"/>
  <c r="L361" i="13"/>
  <c r="L302" i="13"/>
  <c r="L389" i="13"/>
  <c r="L387" i="13"/>
  <c r="L368" i="13"/>
  <c r="L366" i="13"/>
  <c r="L364" i="13"/>
  <c r="L362" i="13"/>
  <c r="L303" i="13"/>
  <c r="L301" i="13"/>
  <c r="L290" i="13"/>
  <c r="L380" i="13"/>
  <c r="L351" i="13"/>
  <c r="L349" i="13"/>
  <c r="L347" i="13"/>
  <c r="L345" i="13"/>
  <c r="L337" i="13"/>
  <c r="L335" i="13"/>
  <c r="L333" i="13"/>
  <c r="L331" i="13"/>
  <c r="L329" i="13"/>
  <c r="L327" i="13"/>
  <c r="L325" i="13"/>
  <c r="L314" i="13"/>
  <c r="L312" i="13"/>
  <c r="L310" i="13"/>
  <c r="L282" i="13"/>
  <c r="L378" i="13"/>
  <c r="L376" i="13"/>
  <c r="L374" i="13"/>
  <c r="L372" i="13"/>
  <c r="L370" i="13"/>
  <c r="L343" i="13"/>
  <c r="L341" i="13"/>
  <c r="L339" i="13"/>
  <c r="L288" i="13"/>
  <c r="L385" i="13"/>
  <c r="L383" i="13"/>
  <c r="L360" i="13"/>
  <c r="L358" i="13"/>
  <c r="L356" i="13"/>
  <c r="L354" i="13"/>
  <c r="L322" i="13"/>
  <c r="L320" i="13"/>
  <c r="L279" i="13"/>
  <c r="L381" i="13"/>
  <c r="L379" i="13"/>
  <c r="L352" i="13"/>
  <c r="L350" i="13"/>
  <c r="L348" i="13"/>
  <c r="L346" i="13"/>
  <c r="L336" i="13"/>
  <c r="L334" i="13"/>
  <c r="L332" i="13"/>
  <c r="L328" i="13"/>
  <c r="L326" i="13"/>
  <c r="L324" i="13"/>
  <c r="L311" i="13"/>
  <c r="L309" i="13"/>
  <c r="L377" i="13"/>
  <c r="L375" i="13"/>
  <c r="L373" i="13"/>
  <c r="L371" i="13"/>
  <c r="L344" i="13"/>
  <c r="L342" i="13"/>
  <c r="L340" i="13"/>
  <c r="L298" i="13"/>
  <c r="L287" i="13"/>
  <c r="L276" i="13"/>
  <c r="L274" i="13"/>
  <c r="L280" i="13"/>
  <c r="Z269" i="13"/>
  <c r="H271" i="13"/>
  <c r="H137" i="13"/>
  <c r="H6" i="13"/>
  <c r="Y269" i="13"/>
  <c r="L411" i="13"/>
  <c r="AA4" i="13"/>
  <c r="L419" i="13"/>
  <c r="Z4" i="13"/>
  <c r="L518" i="13"/>
  <c r="L482" i="13"/>
  <c r="L473" i="13"/>
  <c r="L462" i="13"/>
  <c r="L272" i="13"/>
  <c r="L196" i="13"/>
  <c r="L189" i="13"/>
  <c r="L178" i="13"/>
  <c r="L430" i="13"/>
  <c r="L428" i="13"/>
  <c r="W269" i="13"/>
  <c r="V270" i="13" s="1"/>
  <c r="L504" i="13"/>
  <c r="L499" i="13"/>
  <c r="L486" i="13"/>
  <c r="L452" i="13"/>
  <c r="L450" i="13"/>
  <c r="L441" i="13"/>
  <c r="L405" i="13"/>
  <c r="L273" i="13"/>
  <c r="AA269" i="13"/>
  <c r="L149" i="13"/>
  <c r="W4" i="13"/>
  <c r="V5" i="13" s="1"/>
  <c r="L513" i="13"/>
  <c r="Q270" i="13"/>
  <c r="R270" i="13" s="1"/>
  <c r="L142" i="13"/>
  <c r="I403" i="13"/>
  <c r="O403" i="13" s="1"/>
  <c r="H404" i="13"/>
  <c r="L409" i="13"/>
  <c r="L415" i="13"/>
  <c r="L423" i="13"/>
  <c r="L431" i="13"/>
  <c r="L439" i="13"/>
  <c r="L447" i="13"/>
  <c r="L455" i="13"/>
  <c r="L463" i="13"/>
  <c r="L471" i="13"/>
  <c r="L479" i="13"/>
  <c r="L487" i="13"/>
  <c r="L495" i="13"/>
  <c r="L503" i="13"/>
  <c r="L404" i="13"/>
  <c r="L410" i="13"/>
  <c r="L416" i="13"/>
  <c r="L424" i="13"/>
  <c r="L432" i="13"/>
  <c r="L440" i="13"/>
  <c r="L448" i="13"/>
  <c r="L456" i="13"/>
  <c r="L464" i="13"/>
  <c r="L472" i="13"/>
  <c r="L480" i="13"/>
  <c r="L488" i="13"/>
  <c r="L496" i="13"/>
  <c r="L407" i="13"/>
  <c r="L413" i="13"/>
  <c r="L421" i="13"/>
  <c r="L429" i="13"/>
  <c r="L437" i="13"/>
  <c r="L445" i="13"/>
  <c r="L453" i="13"/>
  <c r="L461" i="13"/>
  <c r="L469" i="13"/>
  <c r="L477" i="13"/>
  <c r="L485" i="13"/>
  <c r="L493" i="13"/>
  <c r="L406" i="13"/>
  <c r="L425" i="13"/>
  <c r="L426" i="13"/>
  <c r="L436" i="13"/>
  <c r="L457" i="13"/>
  <c r="L458" i="13"/>
  <c r="L468" i="13"/>
  <c r="L489" i="13"/>
  <c r="L490" i="13"/>
  <c r="L498" i="13"/>
  <c r="L502" i="13"/>
  <c r="L508" i="13"/>
  <c r="L516" i="13"/>
  <c r="L414" i="13"/>
  <c r="L427" i="13"/>
  <c r="L446" i="13"/>
  <c r="L459" i="13"/>
  <c r="L478" i="13"/>
  <c r="L491" i="13"/>
  <c r="L501" i="13"/>
  <c r="L509" i="13"/>
  <c r="L517" i="13"/>
  <c r="L412" i="13"/>
  <c r="L433" i="13"/>
  <c r="L434" i="13"/>
  <c r="L444" i="13"/>
  <c r="L465" i="13"/>
  <c r="L466" i="13"/>
  <c r="L476" i="13"/>
  <c r="L497" i="13"/>
  <c r="L506" i="13"/>
  <c r="L514" i="13"/>
  <c r="L522" i="13"/>
  <c r="L408" i="13"/>
  <c r="L420" i="13"/>
  <c r="L470" i="13"/>
  <c r="L500" i="13"/>
  <c r="L507" i="13"/>
  <c r="L520" i="13"/>
  <c r="L418" i="13"/>
  <c r="L422" i="13"/>
  <c r="L475" i="13"/>
  <c r="L510" i="13"/>
  <c r="L511" i="13"/>
  <c r="L521" i="13"/>
  <c r="L443" i="13"/>
  <c r="L484" i="13"/>
  <c r="L515" i="13"/>
  <c r="Y402" i="13"/>
  <c r="Z402" i="13"/>
  <c r="Q403" i="13"/>
  <c r="AA402" i="13"/>
  <c r="L304" i="13"/>
  <c r="L294" i="13"/>
  <c r="L254" i="13"/>
  <c r="L251" i="13"/>
  <c r="L242" i="13"/>
  <c r="L226" i="13"/>
  <c r="L208" i="13"/>
  <c r="L173" i="13"/>
  <c r="L169" i="13"/>
  <c r="L156" i="13"/>
  <c r="L145" i="13"/>
  <c r="L137" i="13"/>
  <c r="L140" i="13"/>
  <c r="L144" i="13"/>
  <c r="L147" i="13"/>
  <c r="L151" i="13"/>
  <c r="L155" i="13"/>
  <c r="L159" i="13"/>
  <c r="L163" i="13"/>
  <c r="L167" i="13"/>
  <c r="L171" i="13"/>
  <c r="L175" i="13"/>
  <c r="L179" i="13"/>
  <c r="L183" i="13"/>
  <c r="L187" i="13"/>
  <c r="L191" i="13"/>
  <c r="L195" i="13"/>
  <c r="L199" i="13"/>
  <c r="L203" i="13"/>
  <c r="L207" i="13"/>
  <c r="L211" i="13"/>
  <c r="L165" i="13"/>
  <c r="L172" i="13"/>
  <c r="L181" i="13"/>
  <c r="L188" i="13"/>
  <c r="L197" i="13"/>
  <c r="L204" i="13"/>
  <c r="L213" i="13"/>
  <c r="L217" i="13"/>
  <c r="L221" i="13"/>
  <c r="L225" i="13"/>
  <c r="L229" i="13"/>
  <c r="L233" i="13"/>
  <c r="L237" i="13"/>
  <c r="L241" i="13"/>
  <c r="L245" i="13"/>
  <c r="L249" i="13"/>
  <c r="L253" i="13"/>
  <c r="L158" i="13"/>
  <c r="L174" i="13"/>
  <c r="L190" i="13"/>
  <c r="L206" i="13"/>
  <c r="L139" i="13"/>
  <c r="L143" i="13"/>
  <c r="L146" i="13"/>
  <c r="L150" i="13"/>
  <c r="L154" i="13"/>
  <c r="L161" i="13"/>
  <c r="L168" i="13"/>
  <c r="L177" i="13"/>
  <c r="L184" i="13"/>
  <c r="L193" i="13"/>
  <c r="L200" i="13"/>
  <c r="L209" i="13"/>
  <c r="L216" i="13"/>
  <c r="L220" i="13"/>
  <c r="L224" i="13"/>
  <c r="L228" i="13"/>
  <c r="L232" i="13"/>
  <c r="L236" i="13"/>
  <c r="L240" i="13"/>
  <c r="L244" i="13"/>
  <c r="L248" i="13"/>
  <c r="L252" i="13"/>
  <c r="L148" i="13"/>
  <c r="L157" i="13"/>
  <c r="L162" i="13"/>
  <c r="L186" i="13"/>
  <c r="L223" i="13"/>
  <c r="L239" i="13"/>
  <c r="L255" i="13"/>
  <c r="L138" i="13"/>
  <c r="L166" i="13"/>
  <c r="L176" i="13"/>
  <c r="L185" i="13"/>
  <c r="L218" i="13"/>
  <c r="L234" i="13"/>
  <c r="L250" i="13"/>
  <c r="L153" i="13"/>
  <c r="L182" i="13"/>
  <c r="L192" i="13"/>
  <c r="L201" i="13"/>
  <c r="L227" i="13"/>
  <c r="L243" i="13"/>
  <c r="L277" i="13"/>
  <c r="L283" i="13"/>
  <c r="L291" i="13"/>
  <c r="L299" i="13"/>
  <c r="L307" i="13"/>
  <c r="L315" i="13"/>
  <c r="L323" i="13"/>
  <c r="L271" i="13"/>
  <c r="L278" i="13"/>
  <c r="L284" i="13"/>
  <c r="L292" i="13"/>
  <c r="L300" i="13"/>
  <c r="L308" i="13"/>
  <c r="L316" i="13"/>
  <c r="L275" i="13"/>
  <c r="L281" i="13"/>
  <c r="L289" i="13"/>
  <c r="L297" i="13"/>
  <c r="L305" i="13"/>
  <c r="L313" i="13"/>
  <c r="L194" i="13"/>
  <c r="L160" i="13"/>
  <c r="L152" i="13"/>
  <c r="L338" i="13"/>
  <c r="L330" i="13"/>
  <c r="L321" i="13"/>
  <c r="L318" i="13"/>
  <c r="L317" i="13"/>
  <c r="L296" i="13"/>
  <c r="L286" i="13"/>
  <c r="L285" i="13"/>
  <c r="L246" i="13"/>
  <c r="L230" i="13"/>
  <c r="L214" i="13"/>
  <c r="L180" i="13"/>
  <c r="L170" i="13"/>
  <c r="Z135" i="13"/>
  <c r="AA135" i="13"/>
  <c r="W135" i="13"/>
  <c r="V136" i="13" s="1"/>
  <c r="Y135" i="13"/>
  <c r="L8" i="13"/>
  <c r="L12" i="13"/>
  <c r="L15" i="13"/>
  <c r="L19" i="13"/>
  <c r="L23" i="13"/>
  <c r="L27" i="13"/>
  <c r="L31" i="13"/>
  <c r="L7" i="13"/>
  <c r="L9" i="13"/>
  <c r="L13" i="13"/>
  <c r="L14" i="13"/>
  <c r="L33" i="13"/>
  <c r="L37" i="13"/>
  <c r="L22" i="13"/>
  <c r="L32" i="13"/>
  <c r="L39" i="13"/>
  <c r="L40" i="13"/>
  <c r="L44" i="13"/>
  <c r="L48" i="13"/>
  <c r="L52" i="13"/>
  <c r="L56" i="13"/>
  <c r="L17" i="13"/>
  <c r="L29" i="13"/>
  <c r="L38" i="13"/>
  <c r="L24" i="13"/>
  <c r="L41" i="13"/>
  <c r="L20" i="13"/>
  <c r="L26" i="13"/>
  <c r="L46" i="13"/>
  <c r="L53" i="13"/>
  <c r="L55" i="13"/>
  <c r="L25" i="13"/>
  <c r="L30" i="13"/>
  <c r="L61" i="13"/>
  <c r="L65" i="13"/>
  <c r="L11" i="13"/>
  <c r="L42" i="13"/>
  <c r="L49" i="13"/>
  <c r="L51" i="13"/>
  <c r="L18" i="13"/>
  <c r="L28" i="13"/>
  <c r="L45" i="13"/>
  <c r="L66" i="13"/>
  <c r="L70" i="13"/>
  <c r="L74" i="13"/>
  <c r="L78" i="13"/>
  <c r="L82" i="13"/>
  <c r="L86" i="13"/>
  <c r="L90" i="13"/>
  <c r="L94" i="13"/>
  <c r="L98" i="13"/>
  <c r="L6" i="13"/>
  <c r="L34" i="13"/>
  <c r="L57" i="13"/>
  <c r="L58" i="13"/>
  <c r="L60" i="13"/>
  <c r="L21" i="13"/>
  <c r="L36" i="13"/>
  <c r="L43" i="13"/>
  <c r="L50" i="13"/>
  <c r="L54" i="13"/>
  <c r="L63" i="13"/>
  <c r="L69" i="13"/>
  <c r="L73" i="13"/>
  <c r="L77" i="13"/>
  <c r="L81" i="13"/>
  <c r="L85" i="13"/>
  <c r="L89" i="13"/>
  <c r="L93" i="13"/>
  <c r="L97" i="13"/>
  <c r="Q5" i="13"/>
  <c r="K1480" i="3"/>
  <c r="Z1480" i="3" s="1"/>
  <c r="Y1480" i="3"/>
  <c r="W1346" i="3"/>
  <c r="V1347" i="3" s="1"/>
  <c r="Z1749" i="3"/>
  <c r="Q1750" i="3"/>
  <c r="Q1347" i="3"/>
  <c r="Z1346" i="3"/>
  <c r="Y1884" i="3"/>
  <c r="W1480" i="3"/>
  <c r="V1481" i="3" s="1"/>
  <c r="Q1885" i="3"/>
  <c r="H1752" i="3"/>
  <c r="H1886" i="3"/>
  <c r="W1078" i="3"/>
  <c r="V1079" i="3" s="1"/>
  <c r="C1760" i="3"/>
  <c r="Y1749" i="3"/>
  <c r="Q1079" i="3"/>
  <c r="Y1078" i="3"/>
  <c r="Z1078" i="3"/>
  <c r="W1749" i="3"/>
  <c r="V1750" i="3" s="1"/>
  <c r="Y1346" i="3"/>
  <c r="H1080" i="3"/>
  <c r="H1887" i="6"/>
  <c r="I1886" i="6"/>
  <c r="W943" i="3"/>
  <c r="V944" i="3" s="1"/>
  <c r="H7" i="3"/>
  <c r="I7" i="3" s="1"/>
  <c r="I6" i="3"/>
  <c r="Q538" i="3"/>
  <c r="W402" i="3"/>
  <c r="V403" i="3" s="1"/>
  <c r="W1615" i="6"/>
  <c r="V1616" i="6" s="1"/>
  <c r="I1885" i="6"/>
  <c r="C14" i="3"/>
  <c r="L4" i="3" s="1"/>
  <c r="AA4" i="3" s="1"/>
  <c r="C280" i="3"/>
  <c r="Z269" i="3"/>
  <c r="Y269" i="3"/>
  <c r="Y672" i="3"/>
  <c r="Z537" i="3"/>
  <c r="H1751" i="6"/>
  <c r="Q5" i="3"/>
  <c r="Z1884" i="6"/>
  <c r="Z1480" i="6"/>
  <c r="Y1480" i="6"/>
  <c r="W1346" i="6"/>
  <c r="V1347" i="6" s="1"/>
  <c r="K1615" i="6"/>
  <c r="Z1615" i="6" s="1"/>
  <c r="Q1750" i="6"/>
  <c r="W1213" i="6"/>
  <c r="V1214" i="6" s="1"/>
  <c r="Q1347" i="6"/>
  <c r="Q1079" i="6"/>
  <c r="Y1078" i="6"/>
  <c r="Z1078" i="6"/>
  <c r="AA1078" i="6"/>
  <c r="Y805" i="6"/>
  <c r="W672" i="6"/>
  <c r="V673" i="6" s="1"/>
  <c r="Q673" i="6"/>
  <c r="L383" i="6"/>
  <c r="L375" i="6"/>
  <c r="L367" i="6"/>
  <c r="L359" i="6"/>
  <c r="L351" i="6"/>
  <c r="L343" i="6"/>
  <c r="L335" i="6"/>
  <c r="L327" i="6"/>
  <c r="L319" i="6"/>
  <c r="L311" i="6"/>
  <c r="L303" i="6"/>
  <c r="Z135" i="6"/>
  <c r="Y135" i="6"/>
  <c r="Q136" i="6"/>
  <c r="W135" i="6"/>
  <c r="V136" i="6" s="1"/>
  <c r="L284" i="6"/>
  <c r="L292" i="6"/>
  <c r="L272" i="6"/>
  <c r="L279" i="6"/>
  <c r="L285" i="6"/>
  <c r="L293" i="6"/>
  <c r="L273" i="6"/>
  <c r="L286" i="6"/>
  <c r="L294" i="6"/>
  <c r="L278" i="6"/>
  <c r="L283" i="6"/>
  <c r="L291" i="6"/>
  <c r="Y402" i="6"/>
  <c r="L386" i="6"/>
  <c r="L378" i="6"/>
  <c r="L370" i="6"/>
  <c r="L362" i="6"/>
  <c r="L354" i="6"/>
  <c r="L346" i="6"/>
  <c r="L338" i="6"/>
  <c r="L330" i="6"/>
  <c r="L322" i="6"/>
  <c r="L314" i="6"/>
  <c r="L306" i="6"/>
  <c r="L298" i="6"/>
  <c r="L277" i="6"/>
  <c r="L385" i="6"/>
  <c r="L377" i="6"/>
  <c r="L369" i="6"/>
  <c r="L361" i="6"/>
  <c r="L353" i="6"/>
  <c r="L345" i="6"/>
  <c r="L337" i="6"/>
  <c r="L329" i="6"/>
  <c r="L321" i="6"/>
  <c r="L313" i="6"/>
  <c r="L305" i="6"/>
  <c r="L296" i="6"/>
  <c r="L295" i="6"/>
  <c r="L287" i="6"/>
  <c r="L384" i="6"/>
  <c r="L376" i="6"/>
  <c r="L368" i="6"/>
  <c r="L360" i="6"/>
  <c r="L352" i="6"/>
  <c r="L344" i="6"/>
  <c r="L336" i="6"/>
  <c r="L328" i="6"/>
  <c r="L320" i="6"/>
  <c r="L312" i="6"/>
  <c r="L304" i="6"/>
  <c r="C279" i="6"/>
  <c r="L269" i="6" s="1"/>
  <c r="AA269" i="6" s="1"/>
  <c r="L274" i="6"/>
  <c r="H137" i="6"/>
  <c r="I136" i="6"/>
  <c r="Y1884" i="9"/>
  <c r="Q1750" i="9"/>
  <c r="Y1749" i="9"/>
  <c r="Z1749" i="9"/>
  <c r="Q1885" i="9"/>
  <c r="I1885" i="9"/>
  <c r="H1887" i="9"/>
  <c r="I1886" i="9"/>
  <c r="Z1884" i="9"/>
  <c r="Y1615" i="9"/>
  <c r="Z1615" i="9"/>
  <c r="W1346" i="9"/>
  <c r="V1347" i="9" s="1"/>
  <c r="Y4" i="6"/>
  <c r="Q5" i="6"/>
  <c r="W1749" i="9"/>
  <c r="V1750" i="9" s="1"/>
  <c r="Y805" i="9"/>
  <c r="Z805" i="9"/>
  <c r="W805" i="9"/>
  <c r="V806" i="9" s="1"/>
  <c r="Y1213" i="9"/>
  <c r="Y943" i="9"/>
  <c r="Z943" i="9"/>
  <c r="Q944" i="9"/>
  <c r="Q1214" i="9"/>
  <c r="W943" i="9"/>
  <c r="V944" i="9" s="1"/>
  <c r="Z672" i="9"/>
  <c r="Y672" i="9"/>
  <c r="H674" i="9"/>
  <c r="Q270" i="9"/>
  <c r="Y269" i="9"/>
  <c r="Z269" i="9"/>
  <c r="Y1078" i="9"/>
  <c r="Y537" i="9"/>
  <c r="Z537" i="9"/>
  <c r="Y402" i="9"/>
  <c r="Z402" i="9"/>
  <c r="W402" i="9"/>
  <c r="V403" i="9" s="1"/>
  <c r="W537" i="9"/>
  <c r="V538" i="9" s="1"/>
  <c r="I405" i="9"/>
  <c r="H406" i="9"/>
  <c r="Q403" i="9"/>
  <c r="W269" i="9"/>
  <c r="V270" i="9" s="1"/>
  <c r="Q136" i="9"/>
  <c r="W135" i="9"/>
  <c r="V136" i="9" s="1"/>
  <c r="Z135" i="9"/>
  <c r="L137" i="9"/>
  <c r="L140" i="9"/>
  <c r="L144" i="9"/>
  <c r="L147" i="9"/>
  <c r="L141" i="9"/>
  <c r="L138" i="9"/>
  <c r="L142" i="9"/>
  <c r="L145" i="9"/>
  <c r="C145" i="9"/>
  <c r="L135" i="9" s="1"/>
  <c r="AA135" i="9" s="1"/>
  <c r="L143" i="9"/>
  <c r="L233" i="9"/>
  <c r="L229" i="9"/>
  <c r="L225" i="9"/>
  <c r="L221" i="9"/>
  <c r="L217" i="9"/>
  <c r="L213" i="9"/>
  <c r="L209" i="9"/>
  <c r="L205" i="9"/>
  <c r="L201" i="9"/>
  <c r="L197" i="9"/>
  <c r="L193" i="9"/>
  <c r="L189" i="9"/>
  <c r="L185" i="9"/>
  <c r="L181" i="9"/>
  <c r="L177" i="9"/>
  <c r="L173" i="9"/>
  <c r="L169" i="9"/>
  <c r="L165" i="9"/>
  <c r="L161" i="9"/>
  <c r="L157" i="9"/>
  <c r="L153" i="9"/>
  <c r="L146" i="9"/>
  <c r="L139" i="9"/>
  <c r="H7" i="9"/>
  <c r="I6" i="9"/>
  <c r="C15" i="9"/>
  <c r="C14" i="9"/>
  <c r="L4" i="9" s="1"/>
  <c r="AA4" i="9" s="1"/>
  <c r="Y1884" i="11"/>
  <c r="Z1884" i="11"/>
  <c r="Q1885" i="11"/>
  <c r="I1482" i="11"/>
  <c r="I1483" i="11"/>
  <c r="H1484" i="11"/>
  <c r="Z1480" i="11"/>
  <c r="W1480" i="11"/>
  <c r="V1481" i="11" s="1"/>
  <c r="Y1480" i="11"/>
  <c r="Q1481" i="11"/>
  <c r="W1884" i="11"/>
  <c r="V1885" i="11" s="1"/>
  <c r="Z1749" i="11"/>
  <c r="Y1749" i="11"/>
  <c r="Z1615" i="11"/>
  <c r="Y1615" i="11"/>
  <c r="Y1346" i="11"/>
  <c r="Z1346" i="11"/>
  <c r="Q1347" i="11"/>
  <c r="W1078" i="11"/>
  <c r="V1079" i="11" s="1"/>
  <c r="W1346" i="11"/>
  <c r="V1347" i="11" s="1"/>
  <c r="Y1213" i="11"/>
  <c r="Q1214" i="11"/>
  <c r="Z943" i="11"/>
  <c r="Y805" i="11"/>
  <c r="Y672" i="11"/>
  <c r="Q806" i="11"/>
  <c r="C412" i="11"/>
  <c r="L402" i="11" s="1"/>
  <c r="AA402" i="11" s="1"/>
  <c r="H404" i="11"/>
  <c r="I403" i="11"/>
  <c r="Y402" i="11"/>
  <c r="Z402" i="11"/>
  <c r="Q538" i="11"/>
  <c r="W402" i="11"/>
  <c r="V403" i="11" s="1"/>
  <c r="W269" i="11"/>
  <c r="V270" i="11" s="1"/>
  <c r="Y269" i="11"/>
  <c r="Z269" i="11"/>
  <c r="Q270" i="11"/>
  <c r="H137" i="11"/>
  <c r="Y135" i="11"/>
  <c r="Z135" i="11"/>
  <c r="C14" i="11"/>
  <c r="L4" i="11" s="1"/>
  <c r="AA4" i="11" s="1"/>
  <c r="C15" i="11"/>
  <c r="H6" i="11"/>
  <c r="Y4" i="11"/>
  <c r="L1915" i="9" l="1"/>
  <c r="L1975" i="9"/>
  <c r="L1982" i="9"/>
  <c r="L1930" i="9"/>
  <c r="L1964" i="9"/>
  <c r="L1895" i="9"/>
  <c r="L1909" i="9"/>
  <c r="L1954" i="9"/>
  <c r="L1978" i="9"/>
  <c r="L1969" i="9"/>
  <c r="L1996" i="9"/>
  <c r="L1908" i="9"/>
  <c r="L1919" i="9"/>
  <c r="L1950" i="9"/>
  <c r="L1965" i="9"/>
  <c r="L1987" i="9"/>
  <c r="L1986" i="9"/>
  <c r="L1988" i="9"/>
  <c r="L1900" i="9"/>
  <c r="L1911" i="9"/>
  <c r="L1918" i="9"/>
  <c r="L1957" i="9"/>
  <c r="L1896" i="9"/>
  <c r="L2000" i="9"/>
  <c r="L1980" i="9"/>
  <c r="L1991" i="9"/>
  <c r="L1903" i="9"/>
  <c r="L1910" i="9"/>
  <c r="L1949" i="9"/>
  <c r="L1962" i="9"/>
  <c r="L1913" i="9"/>
  <c r="L1972" i="9"/>
  <c r="L1983" i="9"/>
  <c r="L1887" i="9"/>
  <c r="L1902" i="9"/>
  <c r="L1917" i="9"/>
  <c r="L1937" i="9"/>
  <c r="L1922" i="9"/>
  <c r="L1939" i="9"/>
  <c r="L1932" i="9"/>
  <c r="L1967" i="9"/>
  <c r="L1974" i="9"/>
  <c r="L1892" i="9"/>
  <c r="L1901" i="9"/>
  <c r="L1928" i="9"/>
  <c r="L1929" i="9"/>
  <c r="L1936" i="9"/>
  <c r="L1931" i="9"/>
  <c r="L1952" i="9"/>
  <c r="L1924" i="9"/>
  <c r="L1959" i="9"/>
  <c r="L1966" i="9"/>
  <c r="L1981" i="9"/>
  <c r="L1889" i="9"/>
  <c r="L1953" i="9"/>
  <c r="L1961" i="9"/>
  <c r="L1944" i="9"/>
  <c r="L1977" i="9"/>
  <c r="L1916" i="9"/>
  <c r="L1927" i="9"/>
  <c r="L1958" i="9"/>
  <c r="L1973" i="9"/>
  <c r="L1970" i="9"/>
  <c r="L1897" i="9"/>
  <c r="L1995" i="9"/>
  <c r="L1994" i="9"/>
  <c r="L1956" i="9"/>
  <c r="L1894" i="9"/>
  <c r="L1951" i="9"/>
  <c r="L1886" i="9"/>
  <c r="L1942" i="9"/>
  <c r="L1888" i="9"/>
  <c r="L1941" i="9"/>
  <c r="L1979" i="9"/>
  <c r="L1963" i="9"/>
  <c r="L1992" i="9"/>
  <c r="L1914" i="9"/>
  <c r="L2003" i="9"/>
  <c r="L1948" i="9"/>
  <c r="L1893" i="9"/>
  <c r="L1943" i="9"/>
  <c r="L1998" i="9"/>
  <c r="L1934" i="9"/>
  <c r="L1997" i="9"/>
  <c r="L1933" i="9"/>
  <c r="L1923" i="9"/>
  <c r="L1905" i="9"/>
  <c r="L1890" i="9"/>
  <c r="L2004" i="9"/>
  <c r="L1940" i="9"/>
  <c r="L1999" i="9"/>
  <c r="L1935" i="9"/>
  <c r="L1990" i="9"/>
  <c r="L1926" i="9"/>
  <c r="L1989" i="9"/>
  <c r="L1925" i="9"/>
  <c r="L1907" i="9"/>
  <c r="L1904" i="9"/>
  <c r="L1899" i="9"/>
  <c r="L1938" i="9"/>
  <c r="L1946" i="9"/>
  <c r="L1971" i="9"/>
  <c r="L1920" i="9"/>
  <c r="L1891" i="9"/>
  <c r="L1912" i="9"/>
  <c r="L1985" i="9"/>
  <c r="L1960" i="9"/>
  <c r="L2001" i="9"/>
  <c r="L1968" i="9"/>
  <c r="L1993" i="9"/>
  <c r="L1921" i="9"/>
  <c r="L1945" i="9"/>
  <c r="L1976" i="9"/>
  <c r="L1984" i="9"/>
  <c r="L1955" i="9"/>
  <c r="O1886" i="9"/>
  <c r="O1751" i="9"/>
  <c r="O1617" i="9"/>
  <c r="O1482" i="9"/>
  <c r="O1348" i="9"/>
  <c r="O1080" i="9"/>
  <c r="O674" i="9"/>
  <c r="O539" i="9"/>
  <c r="O404" i="9"/>
  <c r="O807" i="9"/>
  <c r="O945" i="9"/>
  <c r="O1215" i="9"/>
  <c r="O6" i="9"/>
  <c r="O271" i="9"/>
  <c r="O137" i="9"/>
  <c r="O1885" i="9"/>
  <c r="O1750" i="9"/>
  <c r="O1616" i="9"/>
  <c r="O1214" i="9"/>
  <c r="O1079" i="9"/>
  <c r="O944" i="9"/>
  <c r="O1481" i="9"/>
  <c r="O673" i="9"/>
  <c r="O538" i="9"/>
  <c r="O403" i="9"/>
  <c r="O270" i="9"/>
  <c r="O136" i="9"/>
  <c r="O5" i="9"/>
  <c r="O1347" i="9"/>
  <c r="O806" i="9"/>
  <c r="O1886" i="6"/>
  <c r="O1751" i="6"/>
  <c r="O1617" i="6"/>
  <c r="O1482" i="6"/>
  <c r="O1348" i="6"/>
  <c r="O1215" i="6"/>
  <c r="O1080" i="6"/>
  <c r="O807" i="6"/>
  <c r="O674" i="6"/>
  <c r="O539" i="6"/>
  <c r="O945" i="6"/>
  <c r="O271" i="6"/>
  <c r="O6" i="6"/>
  <c r="O404" i="6"/>
  <c r="O137" i="6"/>
  <c r="L1897" i="3"/>
  <c r="L1922" i="3"/>
  <c r="L1924" i="3"/>
  <c r="L1938" i="3"/>
  <c r="L1965" i="3"/>
  <c r="L1946" i="3"/>
  <c r="L1934" i="3"/>
  <c r="L2003" i="3"/>
  <c r="L1953" i="3"/>
  <c r="L1911" i="3"/>
  <c r="L1974" i="3"/>
  <c r="L1921" i="3"/>
  <c r="L1954" i="3"/>
  <c r="L1916" i="3"/>
  <c r="L1919" i="3"/>
  <c r="L1893" i="3"/>
  <c r="L1957" i="3"/>
  <c r="L1990" i="3"/>
  <c r="L1944" i="3"/>
  <c r="L1980" i="3"/>
  <c r="L1987" i="3"/>
  <c r="L1887" i="3"/>
  <c r="L2004" i="3"/>
  <c r="L1935" i="3"/>
  <c r="L1999" i="3"/>
  <c r="L1929" i="3"/>
  <c r="L1942" i="3"/>
  <c r="L1979" i="3"/>
  <c r="L1966" i="3"/>
  <c r="L1961" i="3"/>
  <c r="L1896" i="3"/>
  <c r="L1931" i="3"/>
  <c r="L1963" i="3"/>
  <c r="L1940" i="3"/>
  <c r="L1926" i="3"/>
  <c r="L1978" i="3"/>
  <c r="L1917" i="3"/>
  <c r="L1889" i="3"/>
  <c r="L1952" i="3"/>
  <c r="O1887" i="3"/>
  <c r="O1752" i="3"/>
  <c r="O1618" i="3"/>
  <c r="O1483" i="3"/>
  <c r="O1349" i="3"/>
  <c r="O1216" i="3"/>
  <c r="O946" i="3"/>
  <c r="O808" i="3"/>
  <c r="O675" i="3"/>
  <c r="O540" i="3"/>
  <c r="O1081" i="3"/>
  <c r="O138" i="3"/>
  <c r="O7" i="3"/>
  <c r="O405" i="3"/>
  <c r="O272" i="3"/>
  <c r="O1885" i="3"/>
  <c r="O1347" i="3"/>
  <c r="O1750" i="3"/>
  <c r="O1616" i="3"/>
  <c r="O1481" i="3"/>
  <c r="O1079" i="3"/>
  <c r="O1214" i="3"/>
  <c r="O403" i="3"/>
  <c r="O270" i="3"/>
  <c r="O136" i="3"/>
  <c r="O673" i="3"/>
  <c r="O944" i="3"/>
  <c r="O806" i="3"/>
  <c r="O538" i="3"/>
  <c r="O5" i="3"/>
  <c r="O1886" i="3"/>
  <c r="O1348" i="3"/>
  <c r="O1751" i="3"/>
  <c r="O1617" i="3"/>
  <c r="O1482" i="3"/>
  <c r="O1215" i="3"/>
  <c r="O945" i="3"/>
  <c r="O807" i="3"/>
  <c r="O1080" i="3"/>
  <c r="O404" i="3"/>
  <c r="O271" i="3"/>
  <c r="O137" i="3"/>
  <c r="O674" i="3"/>
  <c r="O539" i="3"/>
  <c r="O6" i="3"/>
  <c r="C548" i="3"/>
  <c r="L588" i="3" s="1"/>
  <c r="C954" i="9"/>
  <c r="L994" i="9" s="1"/>
  <c r="C1626" i="11"/>
  <c r="L1617" i="11" s="1"/>
  <c r="C1491" i="11"/>
  <c r="L1491" i="11" s="1"/>
  <c r="C1760" i="11"/>
  <c r="L1757" i="11" s="1"/>
  <c r="C954" i="11"/>
  <c r="L1001" i="11" s="1"/>
  <c r="C1357" i="11"/>
  <c r="L1357" i="11" s="1"/>
  <c r="C1490" i="9"/>
  <c r="L1480" i="9" s="1"/>
  <c r="AA1480" i="9" s="1"/>
  <c r="AC1480" i="9" s="1"/>
  <c r="AE1480" i="9" s="1"/>
  <c r="C683" i="9"/>
  <c r="L701" i="9" s="1"/>
  <c r="L1947" i="9"/>
  <c r="C413" i="9"/>
  <c r="L447" i="9" s="1"/>
  <c r="L2002" i="9"/>
  <c r="L1898" i="9"/>
  <c r="C547" i="9"/>
  <c r="L537" i="9" s="1"/>
  <c r="AA537" i="9" s="1"/>
  <c r="AC537" i="9" s="1"/>
  <c r="L1007" i="6"/>
  <c r="C1895" i="6"/>
  <c r="L1929" i="6" s="1"/>
  <c r="C1356" i="6"/>
  <c r="L1346" i="6" s="1"/>
  <c r="AA1346" i="6" s="1"/>
  <c r="L1949" i="3"/>
  <c r="L1726" i="3"/>
  <c r="L421" i="3"/>
  <c r="L486" i="3"/>
  <c r="L496" i="3"/>
  <c r="L514" i="3"/>
  <c r="L450" i="3"/>
  <c r="L422" i="3"/>
  <c r="L513" i="3"/>
  <c r="L1984" i="3"/>
  <c r="L1894" i="3"/>
  <c r="C953" i="3"/>
  <c r="L943" i="3" s="1"/>
  <c r="AA943" i="3" s="1"/>
  <c r="AC943" i="3" s="1"/>
  <c r="AE943" i="3" s="1"/>
  <c r="L485" i="3"/>
  <c r="L449" i="3"/>
  <c r="L468" i="3"/>
  <c r="L432" i="3"/>
  <c r="L407" i="3"/>
  <c r="L487" i="3"/>
  <c r="L1977" i="3"/>
  <c r="L1969" i="3"/>
  <c r="C1357" i="3"/>
  <c r="L1356" i="3" s="1"/>
  <c r="L459" i="3"/>
  <c r="L423" i="3"/>
  <c r="L1981" i="3"/>
  <c r="L1937" i="3"/>
  <c r="C1625" i="3"/>
  <c r="L1615" i="3" s="1"/>
  <c r="AA1615" i="3" s="1"/>
  <c r="AC1615" i="3" s="1"/>
  <c r="L1062" i="6"/>
  <c r="C1089" i="9"/>
  <c r="L1087" i="9" s="1"/>
  <c r="AB136" i="13"/>
  <c r="S136" i="13"/>
  <c r="T136" i="13" s="1"/>
  <c r="Y136" i="13" s="1"/>
  <c r="L638" i="11"/>
  <c r="L555" i="11"/>
  <c r="L569" i="11"/>
  <c r="L551" i="11"/>
  <c r="L571" i="11"/>
  <c r="L552" i="11"/>
  <c r="L588" i="11"/>
  <c r="L565" i="11"/>
  <c r="L543" i="11"/>
  <c r="L622" i="11"/>
  <c r="L594" i="11"/>
  <c r="L621" i="11"/>
  <c r="L623" i="11"/>
  <c r="L656" i="11"/>
  <c r="L641" i="11"/>
  <c r="L607" i="11"/>
  <c r="L626" i="11"/>
  <c r="L598" i="11"/>
  <c r="L625" i="11"/>
  <c r="L644" i="11"/>
  <c r="L550" i="11"/>
  <c r="L562" i="11"/>
  <c r="L560" i="11"/>
  <c r="L632" i="11"/>
  <c r="L653" i="11"/>
  <c r="L553" i="11"/>
  <c r="L593" i="11"/>
  <c r="L566" i="11"/>
  <c r="L637" i="11"/>
  <c r="L630" i="11"/>
  <c r="L657" i="11"/>
  <c r="L631" i="11"/>
  <c r="L576" i="11"/>
  <c r="L574" i="11"/>
  <c r="L616" i="11"/>
  <c r="L618" i="11"/>
  <c r="L547" i="11"/>
  <c r="L597" i="11"/>
  <c r="L620" i="11"/>
  <c r="L561" i="11"/>
  <c r="L580" i="11"/>
  <c r="L649" i="11"/>
  <c r="L582" i="11"/>
  <c r="L599" i="11"/>
  <c r="L606" i="11"/>
  <c r="L573" i="11"/>
  <c r="L645" i="11"/>
  <c r="L643" i="11"/>
  <c r="L605" i="11"/>
  <c r="L579" i="11"/>
  <c r="L611" i="11"/>
  <c r="L609" i="11"/>
  <c r="L590" i="11"/>
  <c r="L589" i="11"/>
  <c r="L612" i="11"/>
  <c r="L554" i="11"/>
  <c r="L572" i="11"/>
  <c r="L577" i="11"/>
  <c r="L615" i="11"/>
  <c r="L614" i="11"/>
  <c r="L648" i="11"/>
  <c r="L578" i="11"/>
  <c r="L591" i="11"/>
  <c r="L548" i="11"/>
  <c r="L586" i="11"/>
  <c r="L617" i="11"/>
  <c r="L595" i="11"/>
  <c r="L650" i="11"/>
  <c r="L633" i="11"/>
  <c r="L627" i="11"/>
  <c r="L651" i="11"/>
  <c r="L542" i="11"/>
  <c r="L559" i="11"/>
  <c r="L541" i="11"/>
  <c r="L585" i="11"/>
  <c r="L557" i="11"/>
  <c r="L567" i="11"/>
  <c r="L540" i="11"/>
  <c r="L613" i="11"/>
  <c r="L636" i="11"/>
  <c r="L581" i="11"/>
  <c r="L549" i="11"/>
  <c r="L570" i="11"/>
  <c r="L624" i="11"/>
  <c r="L634" i="11"/>
  <c r="L558" i="11"/>
  <c r="L628" i="11"/>
  <c r="L544" i="11"/>
  <c r="L601" i="11"/>
  <c r="L600" i="11"/>
  <c r="L602" i="11"/>
  <c r="L584" i="11"/>
  <c r="L568" i="11"/>
  <c r="L604" i="11"/>
  <c r="L545" i="11"/>
  <c r="L564" i="11"/>
  <c r="L603" i="11"/>
  <c r="L583" i="11"/>
  <c r="L587" i="11"/>
  <c r="L575" i="11"/>
  <c r="L563" i="11"/>
  <c r="L596" i="11"/>
  <c r="L539" i="11"/>
  <c r="L556" i="11"/>
  <c r="L608" i="11"/>
  <c r="L592" i="11"/>
  <c r="L619" i="11"/>
  <c r="L610" i="11"/>
  <c r="L652" i="11"/>
  <c r="L639" i="11"/>
  <c r="L629" i="11"/>
  <c r="L320" i="11"/>
  <c r="L275" i="11"/>
  <c r="L296" i="11"/>
  <c r="L288" i="11"/>
  <c r="L345" i="11"/>
  <c r="L291" i="11"/>
  <c r="L374" i="11"/>
  <c r="L366" i="11"/>
  <c r="L322" i="11"/>
  <c r="L295" i="11"/>
  <c r="L287" i="11"/>
  <c r="L330" i="11"/>
  <c r="L331" i="11"/>
  <c r="L326" i="11"/>
  <c r="L297" i="11"/>
  <c r="L355" i="11"/>
  <c r="L381" i="11"/>
  <c r="L329" i="11"/>
  <c r="L341" i="11"/>
  <c r="L373" i="11"/>
  <c r="L321" i="11"/>
  <c r="L333" i="11"/>
  <c r="L365" i="11"/>
  <c r="L305" i="11"/>
  <c r="L364" i="11"/>
  <c r="L316" i="11"/>
  <c r="L283" i="11"/>
  <c r="L311" i="11"/>
  <c r="L271" i="11"/>
  <c r="L328" i="11"/>
  <c r="L309" i="11"/>
  <c r="L340" i="11"/>
  <c r="L317" i="11"/>
  <c r="L314" i="11"/>
  <c r="L276" i="11"/>
  <c r="L292" i="11"/>
  <c r="L338" i="11"/>
  <c r="L327" i="11"/>
  <c r="L298" i="11"/>
  <c r="L352" i="11"/>
  <c r="L278" i="11"/>
  <c r="L358" i="11"/>
  <c r="L308" i="11"/>
  <c r="L319" i="11"/>
  <c r="L290" i="11"/>
  <c r="L344" i="11"/>
  <c r="L137" i="11"/>
  <c r="L162" i="11"/>
  <c r="L166" i="11"/>
  <c r="L174" i="11"/>
  <c r="L170" i="11"/>
  <c r="L194" i="11"/>
  <c r="L198" i="11"/>
  <c r="L229" i="11"/>
  <c r="L251" i="11"/>
  <c r="L226" i="11"/>
  <c r="L178" i="11"/>
  <c r="L182" i="11"/>
  <c r="L138" i="11"/>
  <c r="L186" i="11"/>
  <c r="L144" i="11"/>
  <c r="L158" i="11"/>
  <c r="L190" i="11"/>
  <c r="L140" i="11"/>
  <c r="L172" i="11"/>
  <c r="L1594" i="9"/>
  <c r="L1497" i="9"/>
  <c r="L1529" i="9"/>
  <c r="L1553" i="9"/>
  <c r="L1577" i="9"/>
  <c r="L1593" i="9"/>
  <c r="L1586" i="9"/>
  <c r="L1490" i="9"/>
  <c r="L1539" i="9"/>
  <c r="L1498" i="9"/>
  <c r="L1508" i="9"/>
  <c r="L1596" i="9"/>
  <c r="L1549" i="9"/>
  <c r="L1486" i="9"/>
  <c r="L1526" i="9"/>
  <c r="L1574" i="9"/>
  <c r="L1515" i="9"/>
  <c r="L1503" i="9"/>
  <c r="L1492" i="9"/>
  <c r="L1543" i="9"/>
  <c r="L1564" i="9"/>
  <c r="L1575" i="9"/>
  <c r="L1493" i="9"/>
  <c r="L1599" i="9"/>
  <c r="L1523" i="9"/>
  <c r="L1557" i="9"/>
  <c r="L1504" i="9"/>
  <c r="L1500" i="9"/>
  <c r="L1502" i="9"/>
  <c r="L1528" i="9"/>
  <c r="L1588" i="9"/>
  <c r="L1558" i="9"/>
  <c r="L1544" i="9"/>
  <c r="L1587" i="9"/>
  <c r="L1533" i="9"/>
  <c r="L1598" i="9"/>
  <c r="L1568" i="9"/>
  <c r="L1499" i="9"/>
  <c r="L1524" i="9"/>
  <c r="L1573" i="9"/>
  <c r="L1519" i="9"/>
  <c r="L1584" i="9"/>
  <c r="L1595" i="9"/>
  <c r="L1485" i="9"/>
  <c r="L1510" i="9"/>
  <c r="L1559" i="9"/>
  <c r="L1600" i="9"/>
  <c r="L1563" i="9"/>
  <c r="L1572" i="9"/>
  <c r="L1565" i="9"/>
  <c r="L1582" i="9"/>
  <c r="L1488" i="9"/>
  <c r="L1513" i="9"/>
  <c r="L1506" i="9"/>
  <c r="L1547" i="9"/>
  <c r="L1548" i="9"/>
  <c r="L1541" i="9"/>
  <c r="L1518" i="9"/>
  <c r="L1527" i="9"/>
  <c r="L1536" i="9"/>
  <c r="L1537" i="9"/>
  <c r="L1570" i="9"/>
  <c r="L1555" i="9"/>
  <c r="L1532" i="9"/>
  <c r="L1517" i="9"/>
  <c r="L1494" i="9"/>
  <c r="L1590" i="9"/>
  <c r="L1583" i="9"/>
  <c r="L1576" i="9"/>
  <c r="L1561" i="9"/>
  <c r="L1514" i="9"/>
  <c r="L1491" i="9"/>
  <c r="L1579" i="9"/>
  <c r="L1540" i="9"/>
  <c r="L1501" i="9"/>
  <c r="L1597" i="9"/>
  <c r="L1566" i="9"/>
  <c r="L1535" i="9"/>
  <c r="L1512" i="9"/>
  <c r="L1489" i="9"/>
  <c r="L1585" i="9"/>
  <c r="L1578" i="9"/>
  <c r="L1531" i="9"/>
  <c r="L1484" i="9"/>
  <c r="L1556" i="9"/>
  <c r="L1509" i="9"/>
  <c r="L1581" i="9"/>
  <c r="L1550" i="9"/>
  <c r="L1511" i="9"/>
  <c r="L1591" i="9"/>
  <c r="L1552" i="9"/>
  <c r="L1521" i="9"/>
  <c r="L1482" i="9"/>
  <c r="L1522" i="9"/>
  <c r="L1507" i="9"/>
  <c r="L1571" i="9"/>
  <c r="L1516" i="9"/>
  <c r="L1580" i="9"/>
  <c r="L1525" i="9"/>
  <c r="L1589" i="9"/>
  <c r="L1534" i="9"/>
  <c r="L1495" i="9"/>
  <c r="L1567" i="9"/>
  <c r="L1520" i="9"/>
  <c r="L1592" i="9"/>
  <c r="L1545" i="9"/>
  <c r="L1554" i="9"/>
  <c r="L1530" i="9"/>
  <c r="L1542" i="9"/>
  <c r="L1487" i="9"/>
  <c r="L1551" i="9"/>
  <c r="L1496" i="9"/>
  <c r="L1560" i="9"/>
  <c r="L1505" i="9"/>
  <c r="L1569" i="9"/>
  <c r="L1562" i="9"/>
  <c r="L1538" i="9"/>
  <c r="L1546" i="9"/>
  <c r="L624" i="9"/>
  <c r="L560" i="9"/>
  <c r="L563" i="9"/>
  <c r="L555" i="9"/>
  <c r="L621" i="9"/>
  <c r="L548" i="9"/>
  <c r="L638" i="9"/>
  <c r="L573" i="9"/>
  <c r="L539" i="9"/>
  <c r="L622" i="9"/>
  <c r="L640" i="9"/>
  <c r="L651" i="9"/>
  <c r="L558" i="9"/>
  <c r="L634" i="9"/>
  <c r="L615" i="9"/>
  <c r="L594" i="9"/>
  <c r="L583" i="9"/>
  <c r="L562" i="9"/>
  <c r="L616" i="9"/>
  <c r="L633" i="9"/>
  <c r="L630" i="9"/>
  <c r="L540" i="9"/>
  <c r="L601" i="9"/>
  <c r="L623" i="9"/>
  <c r="L581" i="9"/>
  <c r="L569" i="9"/>
  <c r="L647" i="9"/>
  <c r="L642" i="9"/>
  <c r="L557" i="9"/>
  <c r="L547" i="9"/>
  <c r="L590" i="9"/>
  <c r="L576" i="9"/>
  <c r="L639" i="9"/>
  <c r="L644" i="9"/>
  <c r="L650" i="9"/>
  <c r="L653" i="9"/>
  <c r="L607" i="9"/>
  <c r="L629" i="9"/>
  <c r="L610" i="9"/>
  <c r="L620" i="9"/>
  <c r="L628" i="9"/>
  <c r="L549" i="9"/>
  <c r="L608" i="9"/>
  <c r="L565" i="9"/>
  <c r="L541" i="9"/>
  <c r="L596" i="9"/>
  <c r="L606" i="9"/>
  <c r="L567" i="9"/>
  <c r="L649" i="9"/>
  <c r="L655" i="9"/>
  <c r="L609" i="9"/>
  <c r="L588" i="9"/>
  <c r="L618" i="9"/>
  <c r="L593" i="9"/>
  <c r="L572" i="9"/>
  <c r="L543" i="9"/>
  <c r="L652" i="9"/>
  <c r="L582" i="9"/>
  <c r="L544" i="9"/>
  <c r="L657" i="9"/>
  <c r="L550" i="9"/>
  <c r="L586" i="9"/>
  <c r="L561" i="9"/>
  <c r="L556" i="9"/>
  <c r="L545" i="9"/>
  <c r="L641" i="9"/>
  <c r="L546" i="9"/>
  <c r="L635" i="9"/>
  <c r="L627" i="9"/>
  <c r="L619" i="9"/>
  <c r="L598" i="9"/>
  <c r="L591" i="9"/>
  <c r="L600" i="9"/>
  <c r="L589" i="9"/>
  <c r="L646" i="9"/>
  <c r="L570" i="9"/>
  <c r="L577" i="9"/>
  <c r="L604" i="9"/>
  <c r="L611" i="9"/>
  <c r="L603" i="9"/>
  <c r="L654" i="9"/>
  <c r="L566" i="9"/>
  <c r="L575" i="9"/>
  <c r="L592" i="9"/>
  <c r="L597" i="9"/>
  <c r="L552" i="9"/>
  <c r="L602" i="9"/>
  <c r="L625" i="9"/>
  <c r="L551" i="9"/>
  <c r="L580" i="9"/>
  <c r="L595" i="9"/>
  <c r="L614" i="9"/>
  <c r="L631" i="9"/>
  <c r="L559" i="9"/>
  <c r="L584" i="9"/>
  <c r="L613" i="9"/>
  <c r="L648" i="9"/>
  <c r="L626" i="9"/>
  <c r="L554" i="9"/>
  <c r="L585" i="9"/>
  <c r="L636" i="9"/>
  <c r="L564" i="9"/>
  <c r="L587" i="9"/>
  <c r="L637" i="9"/>
  <c r="L574" i="9"/>
  <c r="L599" i="9"/>
  <c r="L632" i="9"/>
  <c r="L568" i="9"/>
  <c r="L605" i="9"/>
  <c r="L656" i="9"/>
  <c r="L542" i="9"/>
  <c r="L578" i="9"/>
  <c r="L617" i="9"/>
  <c r="L553" i="9"/>
  <c r="L612" i="9"/>
  <c r="L643" i="9"/>
  <c r="L579" i="9"/>
  <c r="L571" i="9"/>
  <c r="L1533" i="6"/>
  <c r="L1487" i="6"/>
  <c r="L1520" i="6"/>
  <c r="L1521" i="6"/>
  <c r="L1544" i="6"/>
  <c r="L1554" i="6"/>
  <c r="L1585" i="6"/>
  <c r="L1531" i="6"/>
  <c r="L1500" i="6"/>
  <c r="L1572" i="6"/>
  <c r="L1557" i="6"/>
  <c r="L1593" i="6"/>
  <c r="L1502" i="6"/>
  <c r="L1522" i="6"/>
  <c r="L1590" i="6"/>
  <c r="L1360" i="6"/>
  <c r="L1352" i="6"/>
  <c r="L1410" i="6"/>
  <c r="L1402" i="6"/>
  <c r="L1379" i="6"/>
  <c r="L1362" i="6"/>
  <c r="L1382" i="6"/>
  <c r="L1361" i="6"/>
  <c r="L1384" i="6"/>
  <c r="L1432" i="6"/>
  <c r="L1376" i="6"/>
  <c r="L1439" i="6"/>
  <c r="L1389" i="6"/>
  <c r="L1375" i="6"/>
  <c r="L1465" i="6"/>
  <c r="L1356" i="6"/>
  <c r="L1385" i="6"/>
  <c r="L1437" i="6"/>
  <c r="L1457" i="6"/>
  <c r="L1421" i="6"/>
  <c r="L1464" i="6"/>
  <c r="L1387" i="6"/>
  <c r="L1395" i="6"/>
  <c r="L1445" i="6"/>
  <c r="L1364" i="6"/>
  <c r="L1368" i="6"/>
  <c r="L1371" i="6"/>
  <c r="L1455" i="6"/>
  <c r="L1428" i="6"/>
  <c r="L1349" i="6"/>
  <c r="L1435" i="6"/>
  <c r="L1367" i="6"/>
  <c r="L1401" i="6"/>
  <c r="L1412" i="6"/>
  <c r="L1431" i="6"/>
  <c r="L1459" i="6"/>
  <c r="L1453" i="6"/>
  <c r="L1404" i="6"/>
  <c r="L1353" i="6"/>
  <c r="L1447" i="6"/>
  <c r="L1416" i="6"/>
  <c r="L1350" i="6"/>
  <c r="L1348" i="6"/>
  <c r="L1391" i="6"/>
  <c r="L1381" i="6"/>
  <c r="L1357" i="6"/>
  <c r="L1438" i="6"/>
  <c r="L1448" i="6"/>
  <c r="L1415" i="6"/>
  <c r="L1456" i="6"/>
  <c r="L1390" i="6"/>
  <c r="L1373" i="6"/>
  <c r="L1351" i="6"/>
  <c r="L1403" i="6"/>
  <c r="L1398" i="6"/>
  <c r="L1406" i="6"/>
  <c r="L1392" i="6"/>
  <c r="L1369" i="6"/>
  <c r="L1365" i="6"/>
  <c r="L1466" i="6"/>
  <c r="L1426" i="6"/>
  <c r="L1399" i="6"/>
  <c r="L1409" i="6"/>
  <c r="L1441" i="6"/>
  <c r="L1363" i="6"/>
  <c r="L1422" i="6"/>
  <c r="L1429" i="6"/>
  <c r="L1420" i="6"/>
  <c r="L1418" i="6"/>
  <c r="L1436" i="6"/>
  <c r="L1372" i="6"/>
  <c r="L1434" i="6"/>
  <c r="L1370" i="6"/>
  <c r="L1407" i="6"/>
  <c r="L1462" i="6"/>
  <c r="L1354" i="6"/>
  <c r="L1377" i="6"/>
  <c r="L1383" i="6"/>
  <c r="L1430" i="6"/>
  <c r="L1440" i="6"/>
  <c r="L1443" i="6"/>
  <c r="L1454" i="6"/>
  <c r="L1359" i="6"/>
  <c r="L1413" i="6"/>
  <c r="L1460" i="6"/>
  <c r="L1396" i="6"/>
  <c r="L1458" i="6"/>
  <c r="L1394" i="6"/>
  <c r="L1451" i="6"/>
  <c r="L1414" i="6"/>
  <c r="L1366" i="6"/>
  <c r="L1374" i="6"/>
  <c r="L1419" i="6"/>
  <c r="L1427" i="6"/>
  <c r="L1424" i="6"/>
  <c r="L1433" i="6"/>
  <c r="L1358" i="6"/>
  <c r="L1405" i="6"/>
  <c r="L1452" i="6"/>
  <c r="L1388" i="6"/>
  <c r="L1450" i="6"/>
  <c r="L1386" i="6"/>
  <c r="L1425" i="6"/>
  <c r="L1446" i="6"/>
  <c r="L1449" i="6"/>
  <c r="L1393" i="6"/>
  <c r="L1463" i="6"/>
  <c r="L1355" i="6"/>
  <c r="L1417" i="6"/>
  <c r="L1408" i="6"/>
  <c r="L1411" i="6"/>
  <c r="L1423" i="6"/>
  <c r="L1461" i="6"/>
  <c r="L1397" i="6"/>
  <c r="L1444" i="6"/>
  <c r="L1380" i="6"/>
  <c r="L1442" i="6"/>
  <c r="L1378" i="6"/>
  <c r="L1279" i="6"/>
  <c r="L1265" i="6"/>
  <c r="L1312" i="6"/>
  <c r="L1254" i="6"/>
  <c r="L1303" i="6"/>
  <c r="L1281" i="6"/>
  <c r="L1230" i="6"/>
  <c r="L1217" i="6"/>
  <c r="L1271" i="6"/>
  <c r="L1239" i="6"/>
  <c r="L1319" i="6"/>
  <c r="L1278" i="6"/>
  <c r="L1309" i="6"/>
  <c r="L1241" i="6"/>
  <c r="L1332" i="6"/>
  <c r="L1221" i="6"/>
  <c r="L1248" i="6"/>
  <c r="L1323" i="6"/>
  <c r="L1261" i="6"/>
  <c r="L1288" i="6"/>
  <c r="L1215" i="6"/>
  <c r="L1301" i="6"/>
  <c r="L1251" i="6"/>
  <c r="L1272" i="6"/>
  <c r="L1226" i="6"/>
  <c r="L1222" i="6"/>
  <c r="L1256" i="6"/>
  <c r="L1266" i="6"/>
  <c r="L1284" i="6"/>
  <c r="L1273" i="6"/>
  <c r="L1318" i="6"/>
  <c r="L1269" i="6"/>
  <c r="L1325" i="6"/>
  <c r="L1249" i="6"/>
  <c r="L1310" i="6"/>
  <c r="L1300" i="6"/>
  <c r="L1250" i="6"/>
  <c r="L1220" i="6"/>
  <c r="L1302" i="6"/>
  <c r="L1258" i="6"/>
  <c r="L1252" i="6"/>
  <c r="L1321" i="6"/>
  <c r="L1296" i="6"/>
  <c r="L1286" i="6"/>
  <c r="L1324" i="6"/>
  <c r="L1245" i="6"/>
  <c r="L1291" i="6"/>
  <c r="L1287" i="6"/>
  <c r="L1314" i="6"/>
  <c r="L1305" i="6"/>
  <c r="L1328" i="6"/>
  <c r="L1240" i="6"/>
  <c r="L1246" i="6"/>
  <c r="L1290" i="6"/>
  <c r="L1268" i="6"/>
  <c r="L1282" i="6"/>
  <c r="L1297" i="6"/>
  <c r="L1320" i="6"/>
  <c r="L1219" i="6"/>
  <c r="L1238" i="6"/>
  <c r="L1253" i="6"/>
  <c r="L1228" i="6"/>
  <c r="L1260" i="6"/>
  <c r="L1292" i="6"/>
  <c r="L1295" i="6"/>
  <c r="L1259" i="6"/>
  <c r="L1255" i="6"/>
  <c r="L1283" i="6"/>
  <c r="L1313" i="6"/>
  <c r="L1233" i="6"/>
  <c r="L1264" i="6"/>
  <c r="L1294" i="6"/>
  <c r="L1243" i="6"/>
  <c r="L1218" i="6"/>
  <c r="L1237" i="6"/>
  <c r="L1316" i="6"/>
  <c r="L1293" i="6"/>
  <c r="L1329" i="6"/>
  <c r="L1257" i="6"/>
  <c r="L1304" i="6"/>
  <c r="L1232" i="6"/>
  <c r="L1270" i="6"/>
  <c r="L1224" i="6"/>
  <c r="L1231" i="6"/>
  <c r="L1331" i="6"/>
  <c r="L1267" i="6"/>
  <c r="L1298" i="6"/>
  <c r="L1285" i="6"/>
  <c r="L1311" i="6"/>
  <c r="L1274" i="6"/>
  <c r="L1322" i="6"/>
  <c r="L1227" i="6"/>
  <c r="L1236" i="6"/>
  <c r="L1315" i="6"/>
  <c r="L1229" i="6"/>
  <c r="L1289" i="6"/>
  <c r="L1225" i="6"/>
  <c r="L1280" i="6"/>
  <c r="L1326" i="6"/>
  <c r="L1262" i="6"/>
  <c r="L1263" i="6"/>
  <c r="L1327" i="6"/>
  <c r="L1247" i="6"/>
  <c r="L1234" i="6"/>
  <c r="L1277" i="6"/>
  <c r="L1317" i="6"/>
  <c r="L1276" i="6"/>
  <c r="L1299" i="6"/>
  <c r="L1235" i="6"/>
  <c r="L1307" i="6"/>
  <c r="L1330" i="6"/>
  <c r="L1306" i="6"/>
  <c r="L1242" i="6"/>
  <c r="L1275" i="6"/>
  <c r="L1223" i="6"/>
  <c r="L1308" i="6"/>
  <c r="L1244" i="6"/>
  <c r="L1333" i="6"/>
  <c r="L1162" i="6"/>
  <c r="L1129" i="6"/>
  <c r="L1176" i="6"/>
  <c r="L1098" i="6"/>
  <c r="L1112" i="6"/>
  <c r="L1116" i="6"/>
  <c r="L1156" i="6"/>
  <c r="L1151" i="6"/>
  <c r="L1140" i="6"/>
  <c r="L1166" i="6"/>
  <c r="L1082" i="6"/>
  <c r="L1081" i="6"/>
  <c r="L1099" i="6"/>
  <c r="L1175" i="6"/>
  <c r="L1163" i="6"/>
  <c r="L1159" i="6"/>
  <c r="L1167" i="6"/>
  <c r="L1124" i="6"/>
  <c r="L1094" i="6"/>
  <c r="L1108" i="6"/>
  <c r="L1150" i="6"/>
  <c r="L1093" i="6"/>
  <c r="L1092" i="6"/>
  <c r="L1147" i="6"/>
  <c r="L1086" i="6"/>
  <c r="L1146" i="6"/>
  <c r="L1085" i="6"/>
  <c r="L1113" i="6"/>
  <c r="L1160" i="6"/>
  <c r="L1096" i="6"/>
  <c r="L1127" i="6"/>
  <c r="L1135" i="6"/>
  <c r="L1102" i="6"/>
  <c r="L1190" i="6"/>
  <c r="L1189" i="6"/>
  <c r="L1142" i="6"/>
  <c r="L1191" i="6"/>
  <c r="L1087" i="6"/>
  <c r="L1139" i="6"/>
  <c r="L1080" i="6"/>
  <c r="L1138" i="6"/>
  <c r="L1169" i="6"/>
  <c r="L1105" i="6"/>
  <c r="L1152" i="6"/>
  <c r="L1089" i="6"/>
  <c r="L1149" i="6"/>
  <c r="L1101" i="6"/>
  <c r="L1164" i="6"/>
  <c r="L1173" i="6"/>
  <c r="L1198" i="6"/>
  <c r="L1126" i="6"/>
  <c r="L1180" i="6"/>
  <c r="L1187" i="6"/>
  <c r="L1123" i="6"/>
  <c r="L1186" i="6"/>
  <c r="L1122" i="6"/>
  <c r="L1153" i="6"/>
  <c r="L1084" i="6"/>
  <c r="L1136" i="6"/>
  <c r="L1143" i="6"/>
  <c r="L1148" i="6"/>
  <c r="L1196" i="6"/>
  <c r="L1133" i="6"/>
  <c r="L1172" i="6"/>
  <c r="L1185" i="6"/>
  <c r="L1118" i="6"/>
  <c r="L1095" i="6"/>
  <c r="L1179" i="6"/>
  <c r="L1115" i="6"/>
  <c r="L1178" i="6"/>
  <c r="L1114" i="6"/>
  <c r="L1145" i="6"/>
  <c r="L1192" i="6"/>
  <c r="L1128" i="6"/>
  <c r="L1183" i="6"/>
  <c r="L1193" i="6"/>
  <c r="L1125" i="6"/>
  <c r="L1119" i="6"/>
  <c r="L1109" i="6"/>
  <c r="L1158" i="6"/>
  <c r="L1182" i="6"/>
  <c r="L1100" i="6"/>
  <c r="L1155" i="6"/>
  <c r="L1091" i="6"/>
  <c r="L1154" i="6"/>
  <c r="L1090" i="6"/>
  <c r="L1121" i="6"/>
  <c r="L1168" i="6"/>
  <c r="L1104" i="6"/>
  <c r="L1111" i="6"/>
  <c r="L1197" i="6"/>
  <c r="L1103" i="6"/>
  <c r="L1165" i="6"/>
  <c r="L1177" i="6"/>
  <c r="L1188" i="6"/>
  <c r="L1134" i="6"/>
  <c r="L1181" i="6"/>
  <c r="L1195" i="6"/>
  <c r="L1131" i="6"/>
  <c r="L1194" i="6"/>
  <c r="L1130" i="6"/>
  <c r="L1161" i="6"/>
  <c r="L1097" i="6"/>
  <c r="L1144" i="6"/>
  <c r="L1083" i="6"/>
  <c r="L1117" i="6"/>
  <c r="L1157" i="6"/>
  <c r="L1132" i="6"/>
  <c r="L1141" i="6"/>
  <c r="L1174" i="6"/>
  <c r="L1110" i="6"/>
  <c r="L1088" i="6"/>
  <c r="L1171" i="6"/>
  <c r="L1107" i="6"/>
  <c r="L1170" i="6"/>
  <c r="L1106" i="6"/>
  <c r="L1137" i="6"/>
  <c r="L1184" i="6"/>
  <c r="L965" i="6"/>
  <c r="L957" i="6"/>
  <c r="L968" i="6"/>
  <c r="L1025" i="6"/>
  <c r="L1039" i="6"/>
  <c r="L1040" i="6"/>
  <c r="L1023" i="6"/>
  <c r="L951" i="6"/>
  <c r="L952" i="6"/>
  <c r="L964" i="6"/>
  <c r="L976" i="6"/>
  <c r="L1029" i="6"/>
  <c r="L1024" i="6"/>
  <c r="L975" i="6"/>
  <c r="L1013" i="6"/>
  <c r="L1016" i="6"/>
  <c r="L959" i="6"/>
  <c r="L1005" i="6"/>
  <c r="L1008" i="6"/>
  <c r="L997" i="6"/>
  <c r="L949" i="6"/>
  <c r="L960" i="6"/>
  <c r="L946" i="6"/>
  <c r="L981" i="6"/>
  <c r="L1032" i="6"/>
  <c r="L947" i="6"/>
  <c r="L1058" i="6"/>
  <c r="L1021" i="6"/>
  <c r="L972" i="6"/>
  <c r="L992" i="6"/>
  <c r="L999" i="6"/>
  <c r="L991" i="6"/>
  <c r="L983" i="6"/>
  <c r="L961" i="6"/>
  <c r="L955" i="6"/>
  <c r="L1035" i="6"/>
  <c r="L978" i="6"/>
  <c r="L995" i="6"/>
  <c r="L1006" i="6"/>
  <c r="L1052" i="6"/>
  <c r="L1036" i="6"/>
  <c r="L1034" i="6"/>
  <c r="L1057" i="6"/>
  <c r="L987" i="6"/>
  <c r="L1028" i="6"/>
  <c r="L1009" i="6"/>
  <c r="L1001" i="6"/>
  <c r="L996" i="6"/>
  <c r="L985" i="6"/>
  <c r="L1041" i="6"/>
  <c r="L994" i="6"/>
  <c r="L980" i="6"/>
  <c r="L1022" i="6"/>
  <c r="L1042" i="6"/>
  <c r="L809" i="6"/>
  <c r="L822" i="6"/>
  <c r="L894" i="6"/>
  <c r="L908" i="6"/>
  <c r="L828" i="6"/>
  <c r="L844" i="6"/>
  <c r="L867" i="6"/>
  <c r="L913" i="6"/>
  <c r="L873" i="6"/>
  <c r="L812" i="6"/>
  <c r="L853" i="6"/>
  <c r="L896" i="6"/>
  <c r="L880" i="6"/>
  <c r="L811" i="6"/>
  <c r="L875" i="6"/>
  <c r="L919" i="6"/>
  <c r="L842" i="6"/>
  <c r="L835" i="6"/>
  <c r="L903" i="6"/>
  <c r="L924" i="6"/>
  <c r="L897" i="6"/>
  <c r="L879" i="6"/>
  <c r="L836" i="6"/>
  <c r="L865" i="6"/>
  <c r="L823" i="6"/>
  <c r="L916" i="6"/>
  <c r="L859" i="6"/>
  <c r="L912" i="6"/>
  <c r="L839" i="6"/>
  <c r="L852" i="6"/>
  <c r="L819" i="6"/>
  <c r="L888" i="6"/>
  <c r="L918" i="6"/>
  <c r="L890" i="6"/>
  <c r="L893" i="6"/>
  <c r="L820" i="6"/>
  <c r="L881" i="6"/>
  <c r="L824" i="6"/>
  <c r="L902" i="6"/>
  <c r="L830" i="6"/>
  <c r="L877" i="6"/>
  <c r="L821" i="6"/>
  <c r="L845" i="6"/>
  <c r="L900" i="6"/>
  <c r="L907" i="6"/>
  <c r="L814" i="6"/>
  <c r="L849" i="6"/>
  <c r="L864" i="6"/>
  <c r="L871" i="6"/>
  <c r="L886" i="6"/>
  <c r="L914" i="6"/>
  <c r="L892" i="6"/>
  <c r="L891" i="6"/>
  <c r="L813" i="6"/>
  <c r="L841" i="6"/>
  <c r="L848" i="6"/>
  <c r="L863" i="6"/>
  <c r="L878" i="6"/>
  <c r="L876" i="6"/>
  <c r="L883" i="6"/>
  <c r="L807" i="6"/>
  <c r="L825" i="6"/>
  <c r="L832" i="6"/>
  <c r="L847" i="6"/>
  <c r="L854" i="6"/>
  <c r="L834" i="6"/>
  <c r="L884" i="6"/>
  <c r="L923" i="6"/>
  <c r="L843" i="6"/>
  <c r="L905" i="6"/>
  <c r="L833" i="6"/>
  <c r="L872" i="6"/>
  <c r="L911" i="6"/>
  <c r="L831" i="6"/>
  <c r="L870" i="6"/>
  <c r="L869" i="6"/>
  <c r="L815" i="6"/>
  <c r="L860" i="6"/>
  <c r="L899" i="6"/>
  <c r="L827" i="6"/>
  <c r="L889" i="6"/>
  <c r="L817" i="6"/>
  <c r="L856" i="6"/>
  <c r="L895" i="6"/>
  <c r="L810" i="6"/>
  <c r="L838" i="6"/>
  <c r="L861" i="6"/>
  <c r="L898" i="6"/>
  <c r="L901" i="6"/>
  <c r="L885" i="6"/>
  <c r="L917" i="6"/>
  <c r="L925" i="6"/>
  <c r="L866" i="6"/>
  <c r="L906" i="6"/>
  <c r="L808" i="6"/>
  <c r="L868" i="6"/>
  <c r="L915" i="6"/>
  <c r="L851" i="6"/>
  <c r="L921" i="6"/>
  <c r="L857" i="6"/>
  <c r="L904" i="6"/>
  <c r="L840" i="6"/>
  <c r="L887" i="6"/>
  <c r="L816" i="6"/>
  <c r="L862" i="6"/>
  <c r="L874" i="6"/>
  <c r="L855" i="6"/>
  <c r="L910" i="6"/>
  <c r="L846" i="6"/>
  <c r="L858" i="6"/>
  <c r="L850" i="6"/>
  <c r="L909" i="6"/>
  <c r="L882" i="6"/>
  <c r="L920" i="6"/>
  <c r="L837" i="6"/>
  <c r="L922" i="6"/>
  <c r="L826" i="6"/>
  <c r="L829" i="6"/>
  <c r="L677" i="6"/>
  <c r="L776" i="6"/>
  <c r="L792" i="6"/>
  <c r="L683" i="6"/>
  <c r="L765" i="6"/>
  <c r="L749" i="6"/>
  <c r="L723" i="6"/>
  <c r="L675" i="6"/>
  <c r="L780" i="6"/>
  <c r="L682" i="6"/>
  <c r="L674" i="6"/>
  <c r="L719" i="6"/>
  <c r="L700" i="6"/>
  <c r="L711" i="6"/>
  <c r="L692" i="6"/>
  <c r="L769" i="6"/>
  <c r="L742" i="6"/>
  <c r="L753" i="6"/>
  <c r="L726" i="6"/>
  <c r="L691" i="6"/>
  <c r="L713" i="6"/>
  <c r="L736" i="6"/>
  <c r="L775" i="6"/>
  <c r="L790" i="6"/>
  <c r="L694" i="6"/>
  <c r="L709" i="6"/>
  <c r="L748" i="6"/>
  <c r="L763" i="6"/>
  <c r="L770" i="6"/>
  <c r="L705" i="6"/>
  <c r="L728" i="6"/>
  <c r="L767" i="6"/>
  <c r="L774" i="6"/>
  <c r="L681" i="6"/>
  <c r="L701" i="6"/>
  <c r="L732" i="6"/>
  <c r="L755" i="6"/>
  <c r="L754" i="6"/>
  <c r="L778" i="6"/>
  <c r="L785" i="6"/>
  <c r="L689" i="6"/>
  <c r="L720" i="6"/>
  <c r="L759" i="6"/>
  <c r="L758" i="6"/>
  <c r="L781" i="6"/>
  <c r="L693" i="6"/>
  <c r="L716" i="6"/>
  <c r="L739" i="6"/>
  <c r="L746" i="6"/>
  <c r="L737" i="6"/>
  <c r="L760" i="6"/>
  <c r="L791" i="6"/>
  <c r="L703" i="6"/>
  <c r="L718" i="6"/>
  <c r="L741" i="6"/>
  <c r="L772" i="6"/>
  <c r="L679" i="6"/>
  <c r="L678" i="6"/>
  <c r="L729" i="6"/>
  <c r="L744" i="6"/>
  <c r="L783" i="6"/>
  <c r="L695" i="6"/>
  <c r="L702" i="6"/>
  <c r="L733" i="6"/>
  <c r="L756" i="6"/>
  <c r="L771" i="6"/>
  <c r="L777" i="6"/>
  <c r="L676" i="6"/>
  <c r="L712" i="6"/>
  <c r="L727" i="6"/>
  <c r="L750" i="6"/>
  <c r="L773" i="6"/>
  <c r="L680" i="6"/>
  <c r="L708" i="6"/>
  <c r="L731" i="6"/>
  <c r="L738" i="6"/>
  <c r="L745" i="6"/>
  <c r="L784" i="6"/>
  <c r="L704" i="6"/>
  <c r="L735" i="6"/>
  <c r="L766" i="6"/>
  <c r="L686" i="6"/>
  <c r="L717" i="6"/>
  <c r="L764" i="6"/>
  <c r="L684" i="6"/>
  <c r="L707" i="6"/>
  <c r="L722" i="6"/>
  <c r="L721" i="6"/>
  <c r="L768" i="6"/>
  <c r="L696" i="6"/>
  <c r="L743" i="6"/>
  <c r="L782" i="6"/>
  <c r="L710" i="6"/>
  <c r="L757" i="6"/>
  <c r="L685" i="6"/>
  <c r="L740" i="6"/>
  <c r="L787" i="6"/>
  <c r="L699" i="6"/>
  <c r="L730" i="6"/>
  <c r="L747" i="6"/>
  <c r="L786" i="6"/>
  <c r="L706" i="6"/>
  <c r="L714" i="6"/>
  <c r="L761" i="6"/>
  <c r="L697" i="6"/>
  <c r="L752" i="6"/>
  <c r="L688" i="6"/>
  <c r="L751" i="6"/>
  <c r="L687" i="6"/>
  <c r="L734" i="6"/>
  <c r="L789" i="6"/>
  <c r="L725" i="6"/>
  <c r="L788" i="6"/>
  <c r="L724" i="6"/>
  <c r="L779" i="6"/>
  <c r="L715" i="6"/>
  <c r="L762" i="6"/>
  <c r="L698" i="6"/>
  <c r="L409" i="6"/>
  <c r="L442" i="6"/>
  <c r="L512" i="6"/>
  <c r="L410" i="6"/>
  <c r="L515" i="6"/>
  <c r="L446" i="6"/>
  <c r="L434" i="6"/>
  <c r="L507" i="6"/>
  <c r="L415" i="6"/>
  <c r="L418" i="6"/>
  <c r="L483" i="6"/>
  <c r="L509" i="6"/>
  <c r="L444" i="6"/>
  <c r="L453" i="6"/>
  <c r="L470" i="6"/>
  <c r="L416" i="6"/>
  <c r="L502" i="6"/>
  <c r="L452" i="6"/>
  <c r="L461" i="6"/>
  <c r="L424" i="6"/>
  <c r="L441" i="6"/>
  <c r="L519" i="6"/>
  <c r="L428" i="6"/>
  <c r="L437" i="6"/>
  <c r="L462" i="6"/>
  <c r="L406" i="6"/>
  <c r="L451" i="6"/>
  <c r="L517" i="6"/>
  <c r="L492" i="6"/>
  <c r="L419" i="6"/>
  <c r="L455" i="6"/>
  <c r="L432" i="6"/>
  <c r="L463" i="6"/>
  <c r="L472" i="6"/>
  <c r="L487" i="6"/>
  <c r="L520" i="6"/>
  <c r="L482" i="6"/>
  <c r="L464" i="6"/>
  <c r="L514" i="6"/>
  <c r="L440" i="6"/>
  <c r="L505" i="6"/>
  <c r="L436" i="6"/>
  <c r="L445" i="6"/>
  <c r="L454" i="6"/>
  <c r="L404" i="6"/>
  <c r="L411" i="6"/>
  <c r="L426" i="6"/>
  <c r="L443" i="6"/>
  <c r="L475" i="6"/>
  <c r="L439" i="6"/>
  <c r="L433" i="6"/>
  <c r="L447" i="6"/>
  <c r="L473" i="6"/>
  <c r="L522" i="6"/>
  <c r="L490" i="6"/>
  <c r="L504" i="6"/>
  <c r="L480" i="6"/>
  <c r="L511" i="6"/>
  <c r="L468" i="6"/>
  <c r="L408" i="6"/>
  <c r="L477" i="6"/>
  <c r="L422" i="6"/>
  <c r="L486" i="6"/>
  <c r="L431" i="6"/>
  <c r="L458" i="6"/>
  <c r="L427" i="6"/>
  <c r="L459" i="6"/>
  <c r="L491" i="6"/>
  <c r="L417" i="6"/>
  <c r="L448" i="6"/>
  <c r="L481" i="6"/>
  <c r="L499" i="6"/>
  <c r="L513" i="6"/>
  <c r="L488" i="6"/>
  <c r="L471" i="6"/>
  <c r="L460" i="6"/>
  <c r="L469" i="6"/>
  <c r="L414" i="6"/>
  <c r="L478" i="6"/>
  <c r="L423" i="6"/>
  <c r="L450" i="6"/>
  <c r="L479" i="6"/>
  <c r="L465" i="6"/>
  <c r="L489" i="6"/>
  <c r="L497" i="6"/>
  <c r="L521" i="6"/>
  <c r="L518" i="6"/>
  <c r="L413" i="6"/>
  <c r="L476" i="6"/>
  <c r="L421" i="6"/>
  <c r="L485" i="6"/>
  <c r="L430" i="6"/>
  <c r="L494" i="6"/>
  <c r="L405" i="6"/>
  <c r="L466" i="6"/>
  <c r="L456" i="6"/>
  <c r="L457" i="6"/>
  <c r="L495" i="6"/>
  <c r="L501" i="6"/>
  <c r="L508" i="6"/>
  <c r="L496" i="6"/>
  <c r="L516" i="6"/>
  <c r="L420" i="6"/>
  <c r="L484" i="6"/>
  <c r="L429" i="6"/>
  <c r="L493" i="6"/>
  <c r="L438" i="6"/>
  <c r="L412" i="6"/>
  <c r="L474" i="6"/>
  <c r="L435" i="6"/>
  <c r="L467" i="6"/>
  <c r="L425" i="6"/>
  <c r="L449" i="6"/>
  <c r="L506" i="6"/>
  <c r="L503" i="6"/>
  <c r="L510" i="6"/>
  <c r="L498" i="6"/>
  <c r="L500" i="6"/>
  <c r="L231" i="6"/>
  <c r="L179" i="6"/>
  <c r="L183" i="6"/>
  <c r="L217" i="6"/>
  <c r="L171" i="6"/>
  <c r="L190" i="6"/>
  <c r="L146" i="6"/>
  <c r="L143" i="6"/>
  <c r="L165" i="6"/>
  <c r="L138" i="6"/>
  <c r="L225" i="6"/>
  <c r="L228" i="6"/>
  <c r="L224" i="6"/>
  <c r="L220" i="6"/>
  <c r="L176" i="6"/>
  <c r="L168" i="6"/>
  <c r="L160" i="6"/>
  <c r="L194" i="6"/>
  <c r="L233" i="6"/>
  <c r="L239" i="6"/>
  <c r="L161" i="6"/>
  <c r="L153" i="6"/>
  <c r="L235" i="6"/>
  <c r="L202" i="6"/>
  <c r="L142" i="6"/>
  <c r="L241" i="6"/>
  <c r="L144" i="6"/>
  <c r="L149" i="6"/>
  <c r="L212" i="6"/>
  <c r="L156" i="6"/>
  <c r="L215" i="6"/>
  <c r="L167" i="6"/>
  <c r="L218" i="6"/>
  <c r="L170" i="6"/>
  <c r="L185" i="6"/>
  <c r="L244" i="6"/>
  <c r="L192" i="6"/>
  <c r="L255" i="6"/>
  <c r="L207" i="6"/>
  <c r="L147" i="6"/>
  <c r="L178" i="6"/>
  <c r="L210" i="6"/>
  <c r="L249" i="6"/>
  <c r="L150" i="6"/>
  <c r="L139" i="6"/>
  <c r="L200" i="6"/>
  <c r="L148" i="6"/>
  <c r="L211" i="6"/>
  <c r="L155" i="6"/>
  <c r="L226" i="6"/>
  <c r="L173" i="6"/>
  <c r="L240" i="6"/>
  <c r="L188" i="6"/>
  <c r="L251" i="6"/>
  <c r="L199" i="6"/>
  <c r="L140" i="6"/>
  <c r="L186" i="6"/>
  <c r="L246" i="6"/>
  <c r="L242" i="6"/>
  <c r="L201" i="6"/>
  <c r="L169" i="6"/>
  <c r="L232" i="6"/>
  <c r="L184" i="6"/>
  <c r="L247" i="6"/>
  <c r="L191" i="6"/>
  <c r="L137" i="6"/>
  <c r="L197" i="6"/>
  <c r="L214" i="6"/>
  <c r="L254" i="6"/>
  <c r="L196" i="6"/>
  <c r="L152" i="6"/>
  <c r="L219" i="6"/>
  <c r="L175" i="6"/>
  <c r="L230" i="6"/>
  <c r="L174" i="6"/>
  <c r="L162" i="6"/>
  <c r="L166" i="6"/>
  <c r="L234" i="6"/>
  <c r="L181" i="6"/>
  <c r="L248" i="6"/>
  <c r="L208" i="6"/>
  <c r="L164" i="6"/>
  <c r="L243" i="6"/>
  <c r="L203" i="6"/>
  <c r="L159" i="6"/>
  <c r="L221" i="6"/>
  <c r="L209" i="6"/>
  <c r="L177" i="6"/>
  <c r="L252" i="6"/>
  <c r="L216" i="6"/>
  <c r="L180" i="6"/>
  <c r="L145" i="6"/>
  <c r="L223" i="6"/>
  <c r="L187" i="6"/>
  <c r="L151" i="6"/>
  <c r="L245" i="6"/>
  <c r="L213" i="6"/>
  <c r="L237" i="6"/>
  <c r="L250" i="6"/>
  <c r="L193" i="6"/>
  <c r="L189" i="6"/>
  <c r="L157" i="6"/>
  <c r="L236" i="6"/>
  <c r="L204" i="6"/>
  <c r="L172" i="6"/>
  <c r="L141" i="6"/>
  <c r="L227" i="6"/>
  <c r="L195" i="6"/>
  <c r="L163" i="6"/>
  <c r="L158" i="6"/>
  <c r="L253" i="6"/>
  <c r="L222" i="6"/>
  <c r="L229" i="6"/>
  <c r="L182" i="6"/>
  <c r="L198" i="6"/>
  <c r="L206" i="6"/>
  <c r="L205" i="6"/>
  <c r="L238" i="6"/>
  <c r="L1995" i="3"/>
  <c r="L1930" i="3"/>
  <c r="L1925" i="3"/>
  <c r="L1971" i="3"/>
  <c r="L1890" i="3"/>
  <c r="L1933" i="3"/>
  <c r="L1982" i="3"/>
  <c r="L1900" i="3"/>
  <c r="L1976" i="3"/>
  <c r="L1972" i="3"/>
  <c r="L1983" i="3"/>
  <c r="L1958" i="3"/>
  <c r="L1891" i="3"/>
  <c r="L1914" i="3"/>
  <c r="L1892" i="3"/>
  <c r="L1939" i="3"/>
  <c r="L1988" i="3"/>
  <c r="L1901" i="3"/>
  <c r="L1947" i="3"/>
  <c r="L1998" i="3"/>
  <c r="L1909" i="3"/>
  <c r="L1991" i="3"/>
  <c r="L2001" i="3"/>
  <c r="L1973" i="3"/>
  <c r="L1960" i="3"/>
  <c r="L1970" i="3"/>
  <c r="L1906" i="3"/>
  <c r="L1902" i="3"/>
  <c r="L1943" i="3"/>
  <c r="L1996" i="3"/>
  <c r="L1910" i="3"/>
  <c r="L1951" i="3"/>
  <c r="L1903" i="3"/>
  <c r="L1945" i="3"/>
  <c r="L1936" i="3"/>
  <c r="L1941" i="3"/>
  <c r="L1888" i="3"/>
  <c r="L1912" i="3"/>
  <c r="L1962" i="3"/>
  <c r="L1898" i="3"/>
  <c r="L1907" i="3"/>
  <c r="L1948" i="3"/>
  <c r="L1915" i="3"/>
  <c r="L1956" i="3"/>
  <c r="L1895" i="3"/>
  <c r="L1964" i="3"/>
  <c r="L1997" i="3"/>
  <c r="L2002" i="3"/>
  <c r="L1928" i="3"/>
  <c r="L1908" i="3"/>
  <c r="L1918" i="3"/>
  <c r="L1923" i="3"/>
  <c r="L1905" i="3"/>
  <c r="L1968" i="3"/>
  <c r="L1985" i="3"/>
  <c r="L2000" i="3"/>
  <c r="L1992" i="3"/>
  <c r="L1904" i="3"/>
  <c r="L1950" i="3"/>
  <c r="L1955" i="3"/>
  <c r="L1927" i="3"/>
  <c r="L1993" i="3"/>
  <c r="L1989" i="3"/>
  <c r="L1899" i="3"/>
  <c r="L1994" i="3"/>
  <c r="L1913" i="3"/>
  <c r="L1986" i="3"/>
  <c r="L1932" i="3"/>
  <c r="L1959" i="3"/>
  <c r="L1975" i="3"/>
  <c r="L1920" i="3"/>
  <c r="L1967" i="3"/>
  <c r="L1666" i="3"/>
  <c r="L1712" i="3"/>
  <c r="L1648" i="3"/>
  <c r="L1703" i="3"/>
  <c r="L1701" i="3"/>
  <c r="L1636" i="3"/>
  <c r="L1637" i="3"/>
  <c r="L1724" i="3"/>
  <c r="L1667" i="3"/>
  <c r="L1639" i="3"/>
  <c r="L1702" i="3"/>
  <c r="L1626" i="3"/>
  <c r="L1730" i="3"/>
  <c r="L1678" i="3"/>
  <c r="L1729" i="3"/>
  <c r="L1620" i="3"/>
  <c r="L1731" i="3"/>
  <c r="L1722" i="3"/>
  <c r="L1658" i="3"/>
  <c r="L1704" i="3"/>
  <c r="L1640" i="3"/>
  <c r="L1695" i="3"/>
  <c r="L1631" i="3"/>
  <c r="L1693" i="3"/>
  <c r="L1629" i="3"/>
  <c r="L1675" i="3"/>
  <c r="L1641" i="3"/>
  <c r="L1635" i="3"/>
  <c r="L1643" i="3"/>
  <c r="L1668" i="3"/>
  <c r="L1732" i="3"/>
  <c r="L1638" i="3"/>
  <c r="L1723" i="3"/>
  <c r="L1714" i="3"/>
  <c r="L1650" i="3"/>
  <c r="L1696" i="3"/>
  <c r="L1632" i="3"/>
  <c r="L1687" i="3"/>
  <c r="L1625" i="3"/>
  <c r="L1685" i="3"/>
  <c r="L1624" i="3"/>
  <c r="L1692" i="3"/>
  <c r="L1662" i="3"/>
  <c r="L1699" i="3"/>
  <c r="L1660" i="3"/>
  <c r="L1673" i="3"/>
  <c r="L1706" i="3"/>
  <c r="L1642" i="3"/>
  <c r="L1688" i="3"/>
  <c r="L1619" i="3"/>
  <c r="L1679" i="3"/>
  <c r="L1618" i="3"/>
  <c r="L1677" i="3"/>
  <c r="L1697" i="3"/>
  <c r="L1665" i="3"/>
  <c r="L1659" i="3"/>
  <c r="L1623" i="3"/>
  <c r="L1684" i="3"/>
  <c r="L1698" i="3"/>
  <c r="L1634" i="3"/>
  <c r="L1680" i="3"/>
  <c r="L1735" i="3"/>
  <c r="L1671" i="3"/>
  <c r="L1733" i="3"/>
  <c r="L1669" i="3"/>
  <c r="L1718" i="3"/>
  <c r="L1683" i="3"/>
  <c r="L1716" i="3"/>
  <c r="L1686" i="3"/>
  <c r="L1630" i="3"/>
  <c r="L1694" i="3"/>
  <c r="L1689" i="3"/>
  <c r="L1690" i="3"/>
  <c r="L1621" i="3"/>
  <c r="L1672" i="3"/>
  <c r="L1727" i="3"/>
  <c r="L1663" i="3"/>
  <c r="L1725" i="3"/>
  <c r="L1661" i="3"/>
  <c r="L1652" i="3"/>
  <c r="L1721" i="3"/>
  <c r="L1676" i="3"/>
  <c r="L1646" i="3"/>
  <c r="L1682" i="3"/>
  <c r="L1728" i="3"/>
  <c r="L1664" i="3"/>
  <c r="L1719" i="3"/>
  <c r="L1655" i="3"/>
  <c r="L1717" i="3"/>
  <c r="L1653" i="3"/>
  <c r="L1633" i="3"/>
  <c r="L1622" i="3"/>
  <c r="L1700" i="3"/>
  <c r="L1617" i="3"/>
  <c r="L1657" i="3"/>
  <c r="L1707" i="3"/>
  <c r="L1651" i="3"/>
  <c r="L1715" i="3"/>
  <c r="L1681" i="3"/>
  <c r="L1710" i="3"/>
  <c r="L1674" i="3"/>
  <c r="L1720" i="3"/>
  <c r="L1656" i="3"/>
  <c r="L1711" i="3"/>
  <c r="L1647" i="3"/>
  <c r="L1709" i="3"/>
  <c r="L1645" i="3"/>
  <c r="L1654" i="3"/>
  <c r="L1705" i="3"/>
  <c r="L1649" i="3"/>
  <c r="L1708" i="3"/>
  <c r="L1691" i="3"/>
  <c r="L1627" i="3"/>
  <c r="L1734" i="3"/>
  <c r="L1713" i="3"/>
  <c r="L1644" i="3"/>
  <c r="L1670" i="3"/>
  <c r="L1529" i="3"/>
  <c r="L1586" i="3"/>
  <c r="L1552" i="3"/>
  <c r="L1562" i="3"/>
  <c r="L1581" i="3"/>
  <c r="L1524" i="3"/>
  <c r="L1548" i="3"/>
  <c r="L1517" i="3"/>
  <c r="L1570" i="3"/>
  <c r="L1503" i="3"/>
  <c r="L1519" i="3"/>
  <c r="L1575" i="3"/>
  <c r="L1565" i="3"/>
  <c r="L1583" i="3"/>
  <c r="L1578" i="3"/>
  <c r="L1571" i="3"/>
  <c r="L1597" i="3"/>
  <c r="L1576" i="3"/>
  <c r="L1587" i="3"/>
  <c r="L1534" i="3"/>
  <c r="L1505" i="3"/>
  <c r="L1516" i="3"/>
  <c r="L1495" i="3"/>
  <c r="L1513" i="3"/>
  <c r="L1506" i="3"/>
  <c r="L1499" i="3"/>
  <c r="L1596" i="3"/>
  <c r="L1542" i="3"/>
  <c r="L1599" i="3"/>
  <c r="L1537" i="3"/>
  <c r="L1547" i="3"/>
  <c r="L1493" i="3"/>
  <c r="L1550" i="3"/>
  <c r="L1488" i="3"/>
  <c r="L1585" i="3"/>
  <c r="L1563" i="3"/>
  <c r="L1501" i="3"/>
  <c r="L1558" i="3"/>
  <c r="L1544" i="3"/>
  <c r="L1482" i="3"/>
  <c r="L1540" i="3"/>
  <c r="L1589" i="3"/>
  <c r="L1511" i="3"/>
  <c r="L1560" i="3"/>
  <c r="L1498" i="3"/>
  <c r="L1515" i="3"/>
  <c r="L1595" i="3"/>
  <c r="L1556" i="3"/>
  <c r="L1525" i="3"/>
  <c r="L1486" i="3"/>
  <c r="L1566" i="3"/>
  <c r="L1535" i="3"/>
  <c r="L1504" i="3"/>
  <c r="L1584" i="3"/>
  <c r="L1553" i="3"/>
  <c r="L1514" i="3"/>
  <c r="L1594" i="3"/>
  <c r="L1523" i="3"/>
  <c r="L1484" i="3"/>
  <c r="L1572" i="3"/>
  <c r="L1533" i="3"/>
  <c r="L1494" i="3"/>
  <c r="L1574" i="3"/>
  <c r="L1551" i="3"/>
  <c r="L1512" i="3"/>
  <c r="L1592" i="3"/>
  <c r="L1561" i="3"/>
  <c r="L1522" i="3"/>
  <c r="L1531" i="3"/>
  <c r="L1492" i="3"/>
  <c r="L1580" i="3"/>
  <c r="L1541" i="3"/>
  <c r="L1502" i="3"/>
  <c r="L1598" i="3"/>
  <c r="L1559" i="3"/>
  <c r="L1520" i="3"/>
  <c r="L1489" i="3"/>
  <c r="L1569" i="3"/>
  <c r="L1530" i="3"/>
  <c r="L1539" i="3"/>
  <c r="L1508" i="3"/>
  <c r="L1588" i="3"/>
  <c r="L1549" i="3"/>
  <c r="L1526" i="3"/>
  <c r="L1487" i="3"/>
  <c r="L1567" i="3"/>
  <c r="L1528" i="3"/>
  <c r="L1497" i="3"/>
  <c r="L1577" i="3"/>
  <c r="L1538" i="3"/>
  <c r="L1507" i="3"/>
  <c r="L1579" i="3"/>
  <c r="L1532" i="3"/>
  <c r="L1485" i="3"/>
  <c r="L1557" i="3"/>
  <c r="L1510" i="3"/>
  <c r="L1590" i="3"/>
  <c r="L1543" i="3"/>
  <c r="L1496" i="3"/>
  <c r="L1568" i="3"/>
  <c r="L1521" i="3"/>
  <c r="L1593" i="3"/>
  <c r="L1546" i="3"/>
  <c r="L1491" i="3"/>
  <c r="L1555" i="3"/>
  <c r="L1500" i="3"/>
  <c r="L1564" i="3"/>
  <c r="L1509" i="3"/>
  <c r="L1573" i="3"/>
  <c r="L1518" i="3"/>
  <c r="L1582" i="3"/>
  <c r="L1527" i="3"/>
  <c r="L1591" i="3"/>
  <c r="L1536" i="3"/>
  <c r="L1600" i="3"/>
  <c r="L1545" i="3"/>
  <c r="L1490" i="3"/>
  <c r="L1554" i="3"/>
  <c r="L1000" i="3"/>
  <c r="L1061" i="3"/>
  <c r="L958" i="3"/>
  <c r="L991" i="3"/>
  <c r="L955" i="3"/>
  <c r="L1004" i="3"/>
  <c r="L970" i="3"/>
  <c r="L1047" i="3"/>
  <c r="L1026" i="3"/>
  <c r="L1034" i="3"/>
  <c r="L1036" i="3"/>
  <c r="L1021" i="3"/>
  <c r="L1054" i="3"/>
  <c r="L983" i="3"/>
  <c r="L969" i="3"/>
  <c r="L1006" i="3"/>
  <c r="L985" i="3"/>
  <c r="L1042" i="3"/>
  <c r="L1053" i="3"/>
  <c r="L1040" i="3"/>
  <c r="L994" i="3"/>
  <c r="L980" i="3"/>
  <c r="L992" i="3"/>
  <c r="L975" i="3"/>
  <c r="L977" i="3"/>
  <c r="L1008" i="3"/>
  <c r="L997" i="3"/>
  <c r="L948" i="3"/>
  <c r="L1055" i="3"/>
  <c r="L1063" i="3"/>
  <c r="L945" i="3"/>
  <c r="L1017" i="3"/>
  <c r="L998" i="3"/>
  <c r="L967" i="3"/>
  <c r="L979" i="3"/>
  <c r="L1012" i="3"/>
  <c r="L1057" i="3"/>
  <c r="L963" i="3"/>
  <c r="L1062" i="3"/>
  <c r="L990" i="3"/>
  <c r="L976" i="3"/>
  <c r="L959" i="3"/>
  <c r="L1041" i="3"/>
  <c r="L1014" i="3"/>
  <c r="L987" i="3"/>
  <c r="L1059" i="3"/>
  <c r="L965" i="3"/>
  <c r="L1050" i="3"/>
  <c r="L1013" i="3"/>
  <c r="L989" i="3"/>
  <c r="L984" i="3"/>
  <c r="L1037" i="3"/>
  <c r="L950" i="3"/>
  <c r="L1027" i="3"/>
  <c r="L982" i="3"/>
  <c r="L968" i="3"/>
  <c r="L953" i="3"/>
  <c r="L962" i="3"/>
  <c r="L1043" i="3"/>
  <c r="L1016" i="3"/>
  <c r="L999" i="3"/>
  <c r="L1003" i="3"/>
  <c r="L973" i="3"/>
  <c r="L1023" i="3"/>
  <c r="L1002" i="3"/>
  <c r="L952" i="3"/>
  <c r="L974" i="3"/>
  <c r="L960" i="3"/>
  <c r="L946" i="3"/>
  <c r="L972" i="3"/>
  <c r="L954" i="3"/>
  <c r="L1018" i="3"/>
  <c r="L1001" i="3"/>
  <c r="L1028" i="3"/>
  <c r="L1009" i="3"/>
  <c r="L1046" i="3"/>
  <c r="L1025" i="3"/>
  <c r="L957" i="3"/>
  <c r="L966" i="3"/>
  <c r="L947" i="3"/>
  <c r="L981" i="3"/>
  <c r="L956" i="3"/>
  <c r="L1045" i="3"/>
  <c r="L1022" i="3"/>
  <c r="L1032" i="3"/>
  <c r="L1011" i="3"/>
  <c r="L1019" i="3"/>
  <c r="L1031" i="3"/>
  <c r="L986" i="3"/>
  <c r="L1033" i="3"/>
  <c r="L1048" i="3"/>
  <c r="L971" i="3"/>
  <c r="L1010" i="3"/>
  <c r="L993" i="3"/>
  <c r="L1051" i="3"/>
  <c r="L1024" i="3"/>
  <c r="L1030" i="3"/>
  <c r="L1005" i="3"/>
  <c r="L1052" i="3"/>
  <c r="L988" i="3"/>
  <c r="L1056" i="3"/>
  <c r="L951" i="3"/>
  <c r="L964" i="3"/>
  <c r="L1039" i="3"/>
  <c r="L995" i="3"/>
  <c r="L1049" i="3"/>
  <c r="L1020" i="3"/>
  <c r="L1007" i="3"/>
  <c r="L961" i="3"/>
  <c r="L1038" i="3"/>
  <c r="L996" i="3"/>
  <c r="L1035" i="3"/>
  <c r="L978" i="3"/>
  <c r="L1029" i="3"/>
  <c r="L1044" i="3"/>
  <c r="L1015" i="3"/>
  <c r="L1058" i="3"/>
  <c r="L1060" i="3"/>
  <c r="L141" i="3"/>
  <c r="L253" i="3"/>
  <c r="L172" i="3"/>
  <c r="L225" i="3"/>
  <c r="L220" i="3"/>
  <c r="L185" i="3"/>
  <c r="L244" i="3"/>
  <c r="L193" i="3"/>
  <c r="L161" i="3"/>
  <c r="L153" i="3"/>
  <c r="L157" i="3"/>
  <c r="L156" i="3"/>
  <c r="L138" i="3"/>
  <c r="L228" i="3"/>
  <c r="L229" i="3"/>
  <c r="L223" i="3"/>
  <c r="L221" i="3"/>
  <c r="L217" i="3"/>
  <c r="L178" i="3"/>
  <c r="L164" i="3"/>
  <c r="L189" i="3"/>
  <c r="L232" i="3"/>
  <c r="L236" i="3"/>
  <c r="L249" i="3"/>
  <c r="L165" i="3"/>
  <c r="L203" i="3"/>
  <c r="L234" i="3"/>
  <c r="L171" i="3"/>
  <c r="L216" i="3"/>
  <c r="L180" i="3"/>
  <c r="L197" i="3"/>
  <c r="L139" i="3"/>
  <c r="L148" i="3"/>
  <c r="L212" i="3"/>
  <c r="L233" i="3"/>
  <c r="L201" i="3"/>
  <c r="L169" i="3"/>
  <c r="L184" i="3"/>
  <c r="L200" i="3"/>
  <c r="L246" i="3"/>
  <c r="L202" i="3"/>
  <c r="L243" i="3"/>
  <c r="L240" i="3"/>
  <c r="L187" i="3"/>
  <c r="L163" i="3"/>
  <c r="L194" i="3"/>
  <c r="L140" i="3"/>
  <c r="L160" i="3"/>
  <c r="L162" i="3"/>
  <c r="L215" i="3"/>
  <c r="L248" i="3"/>
  <c r="L250" i="3"/>
  <c r="L192" i="3"/>
  <c r="L226" i="3"/>
  <c r="L137" i="3"/>
  <c r="L147" i="3"/>
  <c r="L170" i="3"/>
  <c r="L191" i="3"/>
  <c r="L230" i="3"/>
  <c r="L154" i="3"/>
  <c r="L206" i="3"/>
  <c r="L219" i="3"/>
  <c r="L239" i="3"/>
  <c r="L150" i="3"/>
  <c r="L152" i="3"/>
  <c r="L198" i="3"/>
  <c r="L210" i="3"/>
  <c r="L251" i="3"/>
  <c r="L166" i="3"/>
  <c r="L227" i="3"/>
  <c r="L224" i="3"/>
  <c r="L254" i="3"/>
  <c r="L142" i="3"/>
  <c r="L188" i="3"/>
  <c r="L252" i="3"/>
  <c r="L245" i="3"/>
  <c r="L213" i="3"/>
  <c r="L181" i="3"/>
  <c r="L149" i="3"/>
  <c r="L176" i="3"/>
  <c r="L159" i="3"/>
  <c r="L208" i="3"/>
  <c r="L238" i="3"/>
  <c r="L190" i="3"/>
  <c r="L183" i="3"/>
  <c r="L242" i="3"/>
  <c r="L247" i="3"/>
  <c r="L175" i="3"/>
  <c r="L143" i="3"/>
  <c r="L196" i="3"/>
  <c r="L241" i="3"/>
  <c r="L209" i="3"/>
  <c r="L177" i="3"/>
  <c r="L158" i="3"/>
  <c r="L186" i="3"/>
  <c r="L174" i="3"/>
  <c r="L218" i="3"/>
  <c r="L155" i="3"/>
  <c r="L207" i="3"/>
  <c r="L214" i="3"/>
  <c r="L255" i="3"/>
  <c r="L168" i="3"/>
  <c r="L151" i="3"/>
  <c r="L146" i="3"/>
  <c r="L204" i="3"/>
  <c r="L237" i="3"/>
  <c r="L205" i="3"/>
  <c r="L173" i="3"/>
  <c r="L145" i="3"/>
  <c r="L179" i="3"/>
  <c r="L199" i="3"/>
  <c r="L195" i="3"/>
  <c r="L231" i="3"/>
  <c r="L167" i="3"/>
  <c r="L222" i="3"/>
  <c r="L235" i="3"/>
  <c r="L182" i="3"/>
  <c r="L211" i="3"/>
  <c r="L115" i="3"/>
  <c r="L14" i="3"/>
  <c r="L104" i="3"/>
  <c r="L97" i="3"/>
  <c r="L124" i="3"/>
  <c r="L61" i="3"/>
  <c r="L29" i="3"/>
  <c r="L92" i="3"/>
  <c r="L37" i="3"/>
  <c r="L71" i="3"/>
  <c r="L27" i="3"/>
  <c r="L47" i="3"/>
  <c r="L73" i="3"/>
  <c r="L114" i="3"/>
  <c r="L102" i="3"/>
  <c r="L86" i="3"/>
  <c r="L76" i="3"/>
  <c r="L82" i="3"/>
  <c r="L99" i="3"/>
  <c r="L46" i="3"/>
  <c r="L34" i="3"/>
  <c r="L57" i="3"/>
  <c r="L30" i="3"/>
  <c r="L85" i="3"/>
  <c r="L89" i="3"/>
  <c r="L39" i="3"/>
  <c r="L26" i="3"/>
  <c r="L60" i="3"/>
  <c r="L55" i="3"/>
  <c r="L118" i="3"/>
  <c r="L50" i="3"/>
  <c r="L11" i="3"/>
  <c r="L78" i="3"/>
  <c r="L20" i="3"/>
  <c r="L49" i="3"/>
  <c r="L10" i="3"/>
  <c r="L70" i="3"/>
  <c r="L6" i="3"/>
  <c r="L53" i="3"/>
  <c r="L48" i="3"/>
  <c r="L122" i="3"/>
  <c r="L66" i="3"/>
  <c r="L44" i="3"/>
  <c r="L111" i="3"/>
  <c r="L96" i="3"/>
  <c r="L35" i="3"/>
  <c r="L90" i="3"/>
  <c r="L38" i="3"/>
  <c r="L15" i="3"/>
  <c r="L32" i="3"/>
  <c r="L117" i="3"/>
  <c r="L67" i="3"/>
  <c r="L41" i="3"/>
  <c r="L101" i="3"/>
  <c r="L31" i="3"/>
  <c r="L110" i="3"/>
  <c r="L62" i="3"/>
  <c r="L9" i="3"/>
  <c r="L40" i="3"/>
  <c r="L112" i="3"/>
  <c r="L109" i="3"/>
  <c r="L100" i="3"/>
  <c r="L65" i="3"/>
  <c r="L116" i="3"/>
  <c r="L68" i="3"/>
  <c r="L51" i="3"/>
  <c r="L103" i="3"/>
  <c r="L64" i="3"/>
  <c r="L8" i="3"/>
  <c r="L98" i="3"/>
  <c r="L54" i="3"/>
  <c r="L16" i="3"/>
  <c r="L33" i="3"/>
  <c r="L12" i="3"/>
  <c r="L123" i="3"/>
  <c r="L59" i="3"/>
  <c r="L113" i="3"/>
  <c r="L121" i="3"/>
  <c r="L45" i="3"/>
  <c r="L93" i="3"/>
  <c r="L77" i="3"/>
  <c r="L21" i="3"/>
  <c r="L108" i="3"/>
  <c r="L69" i="3"/>
  <c r="L87" i="3"/>
  <c r="L7" i="3"/>
  <c r="L94" i="3"/>
  <c r="L58" i="3"/>
  <c r="L23" i="3"/>
  <c r="L17" i="3"/>
  <c r="L56" i="3"/>
  <c r="L120" i="3"/>
  <c r="L52" i="3"/>
  <c r="L63" i="3"/>
  <c r="L22" i="3"/>
  <c r="L43" i="3"/>
  <c r="L72" i="3"/>
  <c r="L84" i="3"/>
  <c r="L91" i="3"/>
  <c r="L75" i="3"/>
  <c r="L105" i="3"/>
  <c r="L83" i="3"/>
  <c r="L119" i="3"/>
  <c r="L80" i="3"/>
  <c r="L24" i="3"/>
  <c r="L106" i="3"/>
  <c r="L74" i="3"/>
  <c r="L42" i="3"/>
  <c r="L13" i="3"/>
  <c r="L25" i="3"/>
  <c r="L95" i="3"/>
  <c r="L36" i="3"/>
  <c r="L79" i="3"/>
  <c r="L28" i="3"/>
  <c r="L107" i="3"/>
  <c r="L81" i="3"/>
  <c r="L88" i="3"/>
  <c r="L19" i="3"/>
  <c r="L197" i="11"/>
  <c r="L222" i="11"/>
  <c r="C145" i="6"/>
  <c r="L135" i="6" s="1"/>
  <c r="AA135" i="6" s="1"/>
  <c r="AC135" i="6" s="1"/>
  <c r="L234" i="11"/>
  <c r="L230" i="11"/>
  <c r="L237" i="11"/>
  <c r="L193" i="11"/>
  <c r="L1045" i="6"/>
  <c r="L1037" i="6"/>
  <c r="L986" i="6"/>
  <c r="L1595" i="6"/>
  <c r="L1575" i="6"/>
  <c r="L250" i="11"/>
  <c r="L196" i="11"/>
  <c r="L647" i="11"/>
  <c r="L640" i="11"/>
  <c r="L655" i="11"/>
  <c r="L642" i="11"/>
  <c r="L654" i="11"/>
  <c r="L635" i="11"/>
  <c r="L646" i="11"/>
  <c r="C1490" i="3"/>
  <c r="L1480" i="3" s="1"/>
  <c r="AA1480" i="3" s="1"/>
  <c r="AC1480" i="3" s="1"/>
  <c r="L214" i="11"/>
  <c r="L146" i="11"/>
  <c r="L248" i="11"/>
  <c r="L220" i="11"/>
  <c r="L152" i="11"/>
  <c r="L245" i="11"/>
  <c r="L228" i="11"/>
  <c r="L217" i="11"/>
  <c r="L206" i="11"/>
  <c r="L243" i="11"/>
  <c r="L148" i="11"/>
  <c r="L209" i="11"/>
  <c r="L1758" i="6"/>
  <c r="L1838" i="6"/>
  <c r="L1856" i="6"/>
  <c r="L1842" i="6"/>
  <c r="L1818" i="6"/>
  <c r="L1855" i="6"/>
  <c r="L1849" i="6"/>
  <c r="L1825" i="6"/>
  <c r="L1864" i="6"/>
  <c r="L1765" i="6"/>
  <c r="L1777" i="6"/>
  <c r="L1829" i="6"/>
  <c r="L1844" i="6"/>
  <c r="L1775" i="6"/>
  <c r="L1819" i="6"/>
  <c r="L1834" i="6"/>
  <c r="L1809" i="6"/>
  <c r="L1840" i="6"/>
  <c r="L1816" i="6"/>
  <c r="L1814" i="6"/>
  <c r="L1847" i="6"/>
  <c r="L1823" i="6"/>
  <c r="L1817" i="6"/>
  <c r="L1764" i="6"/>
  <c r="L1773" i="6"/>
  <c r="L1785" i="6"/>
  <c r="L1821" i="6"/>
  <c r="L1836" i="6"/>
  <c r="L1763" i="6"/>
  <c r="L1811" i="6"/>
  <c r="L1807" i="6"/>
  <c r="L1778" i="6"/>
  <c r="L1800" i="6"/>
  <c r="L1810" i="6"/>
  <c r="L1841" i="6"/>
  <c r="L1791" i="6"/>
  <c r="L1815" i="6"/>
  <c r="L1772" i="6"/>
  <c r="L1781" i="6"/>
  <c r="L1793" i="6"/>
  <c r="L1813" i="6"/>
  <c r="L1828" i="6"/>
  <c r="L1757" i="6"/>
  <c r="L1867" i="6"/>
  <c r="L1803" i="6"/>
  <c r="L1846" i="6"/>
  <c r="L1799" i="6"/>
  <c r="L1792" i="6"/>
  <c r="L1794" i="6"/>
  <c r="L1808" i="6"/>
  <c r="L1839" i="6"/>
  <c r="L1768" i="6"/>
  <c r="L1770" i="6"/>
  <c r="L1780" i="6"/>
  <c r="L1789" i="6"/>
  <c r="L1801" i="6"/>
  <c r="L1869" i="6"/>
  <c r="L1805" i="6"/>
  <c r="L1820" i="6"/>
  <c r="L1859" i="6"/>
  <c r="L1784" i="6"/>
  <c r="L1824" i="6"/>
  <c r="L1782" i="6"/>
  <c r="L1865" i="6"/>
  <c r="L1771" i="6"/>
  <c r="L1802" i="6"/>
  <c r="L1806" i="6"/>
  <c r="L1762" i="6"/>
  <c r="L1788" i="6"/>
  <c r="L1797" i="6"/>
  <c r="L1751" i="6"/>
  <c r="L1861" i="6"/>
  <c r="L1798" i="6"/>
  <c r="L1812" i="6"/>
  <c r="L1851" i="6"/>
  <c r="L1774" i="6"/>
  <c r="L1826" i="6"/>
  <c r="L1854" i="6"/>
  <c r="L1863" i="6"/>
  <c r="L1767" i="6"/>
  <c r="L1783" i="6"/>
  <c r="L1787" i="6"/>
  <c r="L1760" i="6"/>
  <c r="L1796" i="6"/>
  <c r="L1756" i="6"/>
  <c r="L1853" i="6"/>
  <c r="L1868" i="6"/>
  <c r="L1804" i="6"/>
  <c r="L1843" i="6"/>
  <c r="L1755" i="6"/>
  <c r="L1862" i="6"/>
  <c r="L1850" i="6"/>
  <c r="L1830" i="6"/>
  <c r="L1753" i="6"/>
  <c r="L1779" i="6"/>
  <c r="L1833" i="6"/>
  <c r="L1754" i="6"/>
  <c r="L1752" i="6"/>
  <c r="L1761" i="6"/>
  <c r="L1845" i="6"/>
  <c r="L1776" i="6"/>
  <c r="L1860" i="6"/>
  <c r="L1795" i="6"/>
  <c r="L1835" i="6"/>
  <c r="L1832" i="6"/>
  <c r="L1858" i="6"/>
  <c r="L1848" i="6"/>
  <c r="L1822" i="6"/>
  <c r="L1857" i="6"/>
  <c r="L1790" i="6"/>
  <c r="L1831" i="6"/>
  <c r="L1866" i="6"/>
  <c r="L1759" i="6"/>
  <c r="L1769" i="6"/>
  <c r="L1837" i="6"/>
  <c r="L1766" i="6"/>
  <c r="L1852" i="6"/>
  <c r="L1786" i="6"/>
  <c r="L1827" i="6"/>
  <c r="L517" i="3"/>
  <c r="L453" i="3"/>
  <c r="L500" i="3"/>
  <c r="L436" i="3"/>
  <c r="L491" i="3"/>
  <c r="L427" i="3"/>
  <c r="L482" i="3"/>
  <c r="L418" i="3"/>
  <c r="L481" i="3"/>
  <c r="L417" i="3"/>
  <c r="L464" i="3"/>
  <c r="L519" i="3"/>
  <c r="L455" i="3"/>
  <c r="L518" i="3"/>
  <c r="L454" i="3"/>
  <c r="C1088" i="3"/>
  <c r="L1078" i="3" s="1"/>
  <c r="AA1078" i="3" s="1"/>
  <c r="AC1078" i="3" s="1"/>
  <c r="C1223" i="6"/>
  <c r="L1213" i="6" s="1"/>
  <c r="AA1213" i="6" s="1"/>
  <c r="AC1213" i="6" s="1"/>
  <c r="AE1213" i="6" s="1"/>
  <c r="L509" i="3"/>
  <c r="L445" i="3"/>
  <c r="L492" i="3"/>
  <c r="L428" i="3"/>
  <c r="L483" i="3"/>
  <c r="L419" i="3"/>
  <c r="L474" i="3"/>
  <c r="L412" i="3"/>
  <c r="L473" i="3"/>
  <c r="L520" i="3"/>
  <c r="L456" i="3"/>
  <c r="L511" i="3"/>
  <c r="L447" i="3"/>
  <c r="L510" i="3"/>
  <c r="L446" i="3"/>
  <c r="L231" i="11"/>
  <c r="L145" i="11"/>
  <c r="L223" i="11"/>
  <c r="L210" i="11"/>
  <c r="L199" i="11"/>
  <c r="L247" i="11"/>
  <c r="L501" i="3"/>
  <c r="L437" i="3"/>
  <c r="L484" i="3"/>
  <c r="L420" i="3"/>
  <c r="L475" i="3"/>
  <c r="L406" i="3"/>
  <c r="L466" i="3"/>
  <c r="L405" i="3"/>
  <c r="L465" i="3"/>
  <c r="L512" i="3"/>
  <c r="L448" i="3"/>
  <c r="L503" i="3"/>
  <c r="L439" i="3"/>
  <c r="L502" i="3"/>
  <c r="L438" i="3"/>
  <c r="L493" i="3"/>
  <c r="L429" i="3"/>
  <c r="L476" i="3"/>
  <c r="L413" i="3"/>
  <c r="L467" i="3"/>
  <c r="L522" i="3"/>
  <c r="L458" i="3"/>
  <c r="L521" i="3"/>
  <c r="L457" i="3"/>
  <c r="L504" i="3"/>
  <c r="L440" i="3"/>
  <c r="L495" i="3"/>
  <c r="L431" i="3"/>
  <c r="L494" i="3"/>
  <c r="L430" i="3"/>
  <c r="L477" i="3"/>
  <c r="L408" i="3"/>
  <c r="L460" i="3"/>
  <c r="L515" i="3"/>
  <c r="L451" i="3"/>
  <c r="L506" i="3"/>
  <c r="L442" i="3"/>
  <c r="L505" i="3"/>
  <c r="L441" i="3"/>
  <c r="L488" i="3"/>
  <c r="L424" i="3"/>
  <c r="L479" i="3"/>
  <c r="L415" i="3"/>
  <c r="L478" i="3"/>
  <c r="L414" i="3"/>
  <c r="L192" i="11"/>
  <c r="L142" i="11"/>
  <c r="L153" i="11"/>
  <c r="L156" i="11"/>
  <c r="L207" i="11"/>
  <c r="L236" i="11"/>
  <c r="C815" i="6"/>
  <c r="L805" i="6" s="1"/>
  <c r="AA805" i="6" s="1"/>
  <c r="AC805" i="6" s="1"/>
  <c r="L469" i="3"/>
  <c r="L516" i="3"/>
  <c r="L452" i="3"/>
  <c r="L507" i="3"/>
  <c r="L443" i="3"/>
  <c r="L498" i="3"/>
  <c r="L434" i="3"/>
  <c r="L497" i="3"/>
  <c r="L433" i="3"/>
  <c r="L480" i="3"/>
  <c r="L416" i="3"/>
  <c r="L471" i="3"/>
  <c r="L410" i="3"/>
  <c r="L470" i="3"/>
  <c r="L409" i="3"/>
  <c r="L195" i="11"/>
  <c r="L151" i="11"/>
  <c r="L203" i="11"/>
  <c r="L155" i="11"/>
  <c r="L212" i="11"/>
  <c r="L361" i="11"/>
  <c r="C1759" i="6"/>
  <c r="L1749" i="6" s="1"/>
  <c r="AA1749" i="6" s="1"/>
  <c r="AC1749" i="6" s="1"/>
  <c r="AE1749" i="6" s="1"/>
  <c r="L461" i="3"/>
  <c r="L508" i="3"/>
  <c r="L444" i="3"/>
  <c r="L499" i="3"/>
  <c r="L435" i="3"/>
  <c r="L490" i="3"/>
  <c r="L426" i="3"/>
  <c r="L489" i="3"/>
  <c r="L425" i="3"/>
  <c r="L472" i="3"/>
  <c r="L411" i="3"/>
  <c r="L463" i="3"/>
  <c r="L404" i="3"/>
  <c r="L221" i="11"/>
  <c r="L205" i="11"/>
  <c r="L213" i="11"/>
  <c r="L187" i="11"/>
  <c r="L224" i="11"/>
  <c r="L1353" i="9"/>
  <c r="L1403" i="9"/>
  <c r="L1351" i="9"/>
  <c r="L1412" i="9"/>
  <c r="L1365" i="9"/>
  <c r="L1429" i="9"/>
  <c r="L1370" i="9"/>
  <c r="L1434" i="9"/>
  <c r="L1377" i="9"/>
  <c r="L1376" i="9"/>
  <c r="L1359" i="9"/>
  <c r="L1383" i="9"/>
  <c r="L1366" i="9"/>
  <c r="L1463" i="9"/>
  <c r="L1357" i="9"/>
  <c r="L1420" i="9"/>
  <c r="L1373" i="9"/>
  <c r="L1437" i="9"/>
  <c r="L1378" i="9"/>
  <c r="L1385" i="9"/>
  <c r="L1384" i="9"/>
  <c r="L1392" i="9"/>
  <c r="L1400" i="9"/>
  <c r="L1361" i="9"/>
  <c r="L1440" i="9"/>
  <c r="L1462" i="9"/>
  <c r="L1350" i="9"/>
  <c r="L1419" i="9"/>
  <c r="L1364" i="9"/>
  <c r="L1428" i="9"/>
  <c r="L1381" i="9"/>
  <c r="L1445" i="9"/>
  <c r="L1386" i="9"/>
  <c r="L1450" i="9"/>
  <c r="L1398" i="9"/>
  <c r="L1393" i="9"/>
  <c r="L1401" i="9"/>
  <c r="L1409" i="9"/>
  <c r="L1399" i="9"/>
  <c r="L1348" i="9"/>
  <c r="L1396" i="9"/>
  <c r="L1425" i="9"/>
  <c r="L1363" i="9"/>
  <c r="L1427" i="9"/>
  <c r="L1372" i="9"/>
  <c r="L1436" i="9"/>
  <c r="L1389" i="9"/>
  <c r="L1453" i="9"/>
  <c r="L1394" i="9"/>
  <c r="L1458" i="9"/>
  <c r="L1423" i="9"/>
  <c r="L1406" i="9"/>
  <c r="L1414" i="9"/>
  <c r="L1422" i="9"/>
  <c r="L1360" i="9"/>
  <c r="L1374" i="9"/>
  <c r="L1441" i="9"/>
  <c r="L1417" i="9"/>
  <c r="L1371" i="9"/>
  <c r="L1435" i="9"/>
  <c r="L1380" i="9"/>
  <c r="L1444" i="9"/>
  <c r="L1397" i="9"/>
  <c r="L1461" i="9"/>
  <c r="L1402" i="9"/>
  <c r="L1466" i="9"/>
  <c r="L1431" i="9"/>
  <c r="L1439" i="9"/>
  <c r="L1447" i="9"/>
  <c r="L1430" i="9"/>
  <c r="L1382" i="9"/>
  <c r="L1387" i="9"/>
  <c r="L1451" i="9"/>
  <c r="L1460" i="9"/>
  <c r="L1413" i="9"/>
  <c r="L1418" i="9"/>
  <c r="L1457" i="9"/>
  <c r="L1465" i="9"/>
  <c r="L1367" i="9"/>
  <c r="L1438" i="9"/>
  <c r="L1408" i="9"/>
  <c r="L1416" i="9"/>
  <c r="L1379" i="9"/>
  <c r="L1443" i="9"/>
  <c r="L1388" i="9"/>
  <c r="L1452" i="9"/>
  <c r="L1405" i="9"/>
  <c r="L1349" i="9"/>
  <c r="L1410" i="9"/>
  <c r="L1355" i="9"/>
  <c r="L1448" i="9"/>
  <c r="L1456" i="9"/>
  <c r="L1464" i="9"/>
  <c r="L1455" i="9"/>
  <c r="L1390" i="9"/>
  <c r="L1356" i="9"/>
  <c r="L1358" i="9"/>
  <c r="L1395" i="9"/>
  <c r="L1459" i="9"/>
  <c r="L1404" i="9"/>
  <c r="L1352" i="9"/>
  <c r="L1421" i="9"/>
  <c r="L1362" i="9"/>
  <c r="L1426" i="9"/>
  <c r="L1369" i="9"/>
  <c r="L1368" i="9"/>
  <c r="L1354" i="9"/>
  <c r="L1375" i="9"/>
  <c r="L1424" i="9"/>
  <c r="L1411" i="9"/>
  <c r="L1442" i="9"/>
  <c r="L341" i="9"/>
  <c r="L304" i="9"/>
  <c r="L352" i="9"/>
  <c r="L369" i="9"/>
  <c r="L389" i="9"/>
  <c r="L325" i="9"/>
  <c r="L364" i="9"/>
  <c r="L292" i="9"/>
  <c r="L347" i="9"/>
  <c r="L271" i="9"/>
  <c r="L288" i="9"/>
  <c r="L1506" i="6"/>
  <c r="L1555" i="6"/>
  <c r="L1509" i="6"/>
  <c r="L1566" i="6"/>
  <c r="L1512" i="6"/>
  <c r="L1553" i="6"/>
  <c r="L375" i="9"/>
  <c r="L317" i="9"/>
  <c r="L339" i="9"/>
  <c r="L353" i="9"/>
  <c r="L373" i="9"/>
  <c r="L302" i="9"/>
  <c r="L348" i="9"/>
  <c r="L290" i="9"/>
  <c r="L331" i="9"/>
  <c r="L311" i="9"/>
  <c r="L328" i="9"/>
  <c r="L356" i="9"/>
  <c r="L305" i="9"/>
  <c r="L345" i="9"/>
  <c r="L365" i="9"/>
  <c r="L293" i="9"/>
  <c r="L340" i="9"/>
  <c r="L387" i="9"/>
  <c r="L323" i="9"/>
  <c r="L289" i="9"/>
  <c r="L303" i="9"/>
  <c r="L1586" i="6"/>
  <c r="L1524" i="6"/>
  <c r="L1573" i="6"/>
  <c r="L1511" i="6"/>
  <c r="L1560" i="6"/>
  <c r="L343" i="9"/>
  <c r="C1356" i="9"/>
  <c r="L1346" i="9" s="1"/>
  <c r="AA1346" i="9" s="1"/>
  <c r="AC1346" i="9" s="1"/>
  <c r="L361" i="9"/>
  <c r="L275" i="9"/>
  <c r="L297" i="9"/>
  <c r="L337" i="9"/>
  <c r="L357" i="9"/>
  <c r="L272" i="9"/>
  <c r="L332" i="9"/>
  <c r="L379" i="9"/>
  <c r="L315" i="9"/>
  <c r="L281" i="9"/>
  <c r="L295" i="9"/>
  <c r="L1491" i="6"/>
  <c r="L1540" i="6"/>
  <c r="L1597" i="6"/>
  <c r="L1527" i="6"/>
  <c r="L1576" i="6"/>
  <c r="L320" i="9"/>
  <c r="AC537" i="11"/>
  <c r="AE537" i="11" s="1"/>
  <c r="L381" i="9"/>
  <c r="L291" i="9"/>
  <c r="L306" i="9"/>
  <c r="L329" i="9"/>
  <c r="L349" i="9"/>
  <c r="L388" i="9"/>
  <c r="L324" i="9"/>
  <c r="L371" i="9"/>
  <c r="L309" i="9"/>
  <c r="L276" i="9"/>
  <c r="L287" i="9"/>
  <c r="L1499" i="6"/>
  <c r="L1564" i="6"/>
  <c r="L1494" i="6"/>
  <c r="L1535" i="6"/>
  <c r="L1489" i="6"/>
  <c r="L313" i="9"/>
  <c r="L285" i="9"/>
  <c r="C1894" i="3"/>
  <c r="L1884" i="3" s="1"/>
  <c r="AA1884" i="3" s="1"/>
  <c r="AC1884" i="3" s="1"/>
  <c r="L385" i="9"/>
  <c r="L321" i="9"/>
  <c r="L380" i="9"/>
  <c r="L316" i="9"/>
  <c r="L363" i="9"/>
  <c r="L301" i="9"/>
  <c r="L280" i="9"/>
  <c r="L377" i="9"/>
  <c r="L286" i="9"/>
  <c r="L333" i="9"/>
  <c r="L372" i="9"/>
  <c r="L312" i="9"/>
  <c r="L355" i="9"/>
  <c r="L279" i="9"/>
  <c r="L296" i="9"/>
  <c r="L274" i="9"/>
  <c r="L1539" i="6"/>
  <c r="L1588" i="6"/>
  <c r="L1542" i="6"/>
  <c r="L1599" i="6"/>
  <c r="L1545" i="6"/>
  <c r="L344" i="9"/>
  <c r="C1224" i="11"/>
  <c r="L1306" i="11" s="1"/>
  <c r="L1449" i="9"/>
  <c r="L150" i="11"/>
  <c r="L253" i="11"/>
  <c r="L157" i="11"/>
  <c r="L154" i="11"/>
  <c r="L232" i="11"/>
  <c r="L168" i="11"/>
  <c r="L165" i="11"/>
  <c r="L240" i="11"/>
  <c r="L242" i="11"/>
  <c r="L255" i="11"/>
  <c r="L977" i="6"/>
  <c r="L1049" i="6"/>
  <c r="L990" i="6"/>
  <c r="L1053" i="6"/>
  <c r="L1020" i="6"/>
  <c r="L1454" i="9"/>
  <c r="L204" i="11"/>
  <c r="L164" i="11"/>
  <c r="L160" i="11"/>
  <c r="L171" i="11"/>
  <c r="L238" i="11"/>
  <c r="L173" i="11"/>
  <c r="L143" i="11"/>
  <c r="L246" i="11"/>
  <c r="L175" i="11"/>
  <c r="L215" i="11"/>
  <c r="L979" i="6"/>
  <c r="L963" i="6"/>
  <c r="L962" i="6"/>
  <c r="L1055" i="6"/>
  <c r="L1038" i="6"/>
  <c r="L216" i="11"/>
  <c r="L189" i="11"/>
  <c r="L180" i="11"/>
  <c r="L185" i="11"/>
  <c r="L241" i="11"/>
  <c r="L176" i="11"/>
  <c r="L183" i="11"/>
  <c r="L249" i="11"/>
  <c r="L200" i="11"/>
  <c r="L254" i="11"/>
  <c r="C682" i="6"/>
  <c r="L672" i="6" s="1"/>
  <c r="AA672" i="6" s="1"/>
  <c r="AC672" i="6" s="1"/>
  <c r="AE672" i="6" s="1"/>
  <c r="L302" i="11"/>
  <c r="L1515" i="6"/>
  <c r="L1548" i="6"/>
  <c r="L1581" i="6"/>
  <c r="L1503" i="6"/>
  <c r="L1536" i="6"/>
  <c r="L1569" i="6"/>
  <c r="L323" i="11"/>
  <c r="L1530" i="6"/>
  <c r="L1563" i="6"/>
  <c r="L1485" i="6"/>
  <c r="L1518" i="6"/>
  <c r="L1551" i="6"/>
  <c r="L1584" i="6"/>
  <c r="L1546" i="6"/>
  <c r="L1579" i="6"/>
  <c r="L1493" i="6"/>
  <c r="L1526" i="6"/>
  <c r="L1567" i="6"/>
  <c r="L1600" i="6"/>
  <c r="L358" i="9"/>
  <c r="L370" i="9"/>
  <c r="L1446" i="9"/>
  <c r="L147" i="11"/>
  <c r="L161" i="11"/>
  <c r="L177" i="11"/>
  <c r="L202" i="11"/>
  <c r="L139" i="11"/>
  <c r="L159" i="11"/>
  <c r="L244" i="11"/>
  <c r="L219" i="11"/>
  <c r="L252" i="11"/>
  <c r="C412" i="3"/>
  <c r="L402" i="3" s="1"/>
  <c r="AA402" i="3" s="1"/>
  <c r="AC402" i="3" s="1"/>
  <c r="AE402" i="3" s="1"/>
  <c r="L1570" i="6"/>
  <c r="L1484" i="6"/>
  <c r="L1517" i="6"/>
  <c r="L1558" i="6"/>
  <c r="L1591" i="6"/>
  <c r="L1505" i="6"/>
  <c r="L327" i="9"/>
  <c r="L1432" i="9"/>
  <c r="L184" i="11"/>
  <c r="L167" i="11"/>
  <c r="L188" i="11"/>
  <c r="L208" i="11"/>
  <c r="L163" i="11"/>
  <c r="L149" i="11"/>
  <c r="L218" i="11"/>
  <c r="L227" i="11"/>
  <c r="L235" i="11"/>
  <c r="C1224" i="9"/>
  <c r="L1317" i="9" s="1"/>
  <c r="L282" i="9"/>
  <c r="L1415" i="9"/>
  <c r="L1391" i="9"/>
  <c r="L201" i="11"/>
  <c r="L181" i="11"/>
  <c r="L191" i="11"/>
  <c r="L211" i="11"/>
  <c r="L179" i="11"/>
  <c r="L169" i="11"/>
  <c r="L225" i="11"/>
  <c r="L239" i="11"/>
  <c r="L233" i="11"/>
  <c r="L1594" i="6"/>
  <c r="L1508" i="6"/>
  <c r="L1549" i="6"/>
  <c r="L1582" i="6"/>
  <c r="L1496" i="6"/>
  <c r="L1529" i="6"/>
  <c r="L1433" i="9"/>
  <c r="L1407" i="9"/>
  <c r="C1894" i="11"/>
  <c r="L1884" i="11" s="1"/>
  <c r="AA1884" i="11" s="1"/>
  <c r="AC1884" i="11" s="1"/>
  <c r="C1895" i="11"/>
  <c r="L1514" i="6"/>
  <c r="L1578" i="6"/>
  <c r="L1523" i="6"/>
  <c r="L1587" i="6"/>
  <c r="L1532" i="6"/>
  <c r="L1596" i="6"/>
  <c r="L1541" i="6"/>
  <c r="L1486" i="6"/>
  <c r="L1550" i="6"/>
  <c r="L1495" i="6"/>
  <c r="L1559" i="6"/>
  <c r="L1504" i="6"/>
  <c r="L1568" i="6"/>
  <c r="L1513" i="6"/>
  <c r="L1577" i="6"/>
  <c r="L307" i="9"/>
  <c r="L338" i="9"/>
  <c r="L366" i="9"/>
  <c r="L387" i="11"/>
  <c r="C815" i="9"/>
  <c r="L805" i="9" s="1"/>
  <c r="AA805" i="9" s="1"/>
  <c r="AC805" i="9" s="1"/>
  <c r="C816" i="9"/>
  <c r="C1625" i="9"/>
  <c r="L1615" i="9" s="1"/>
  <c r="AA1615" i="9" s="1"/>
  <c r="AC1615" i="9" s="1"/>
  <c r="C1626" i="9"/>
  <c r="L1538" i="6"/>
  <c r="L1483" i="6"/>
  <c r="L1547" i="6"/>
  <c r="L1492" i="6"/>
  <c r="L1556" i="6"/>
  <c r="L1501" i="6"/>
  <c r="L1565" i="6"/>
  <c r="L1510" i="6"/>
  <c r="L1574" i="6"/>
  <c r="L1519" i="6"/>
  <c r="L1583" i="6"/>
  <c r="L1528" i="6"/>
  <c r="L1592" i="6"/>
  <c r="L1537" i="6"/>
  <c r="L1482" i="6"/>
  <c r="L360" i="9"/>
  <c r="L330" i="9"/>
  <c r="L298" i="9"/>
  <c r="L369" i="11"/>
  <c r="C682" i="11"/>
  <c r="L672" i="11" s="1"/>
  <c r="AA672" i="11" s="1"/>
  <c r="AC672" i="11" s="1"/>
  <c r="C683" i="11"/>
  <c r="L286" i="11"/>
  <c r="L284" i="9"/>
  <c r="L308" i="9"/>
  <c r="L294" i="9"/>
  <c r="C1759" i="9"/>
  <c r="L1749" i="9" s="1"/>
  <c r="AA1749" i="9" s="1"/>
  <c r="AC1749" i="9" s="1"/>
  <c r="C1760" i="9"/>
  <c r="L1498" i="6"/>
  <c r="L1562" i="6"/>
  <c r="L1507" i="6"/>
  <c r="L1571" i="6"/>
  <c r="L1516" i="6"/>
  <c r="L1580" i="6"/>
  <c r="L1525" i="6"/>
  <c r="L1589" i="6"/>
  <c r="L1534" i="6"/>
  <c r="L1598" i="6"/>
  <c r="L1543" i="6"/>
  <c r="L1488" i="6"/>
  <c r="L1552" i="6"/>
  <c r="L1497" i="6"/>
  <c r="L1561" i="6"/>
  <c r="L273" i="9"/>
  <c r="L319" i="9"/>
  <c r="L310" i="9"/>
  <c r="L374" i="9"/>
  <c r="C1625" i="6"/>
  <c r="L1615" i="6" s="1"/>
  <c r="AA1615" i="6" s="1"/>
  <c r="AC1615" i="6" s="1"/>
  <c r="C1626" i="6"/>
  <c r="C815" i="3"/>
  <c r="L805" i="3" s="1"/>
  <c r="AA805" i="3" s="1"/>
  <c r="AC805" i="3" s="1"/>
  <c r="AE805" i="3" s="1"/>
  <c r="C816" i="3"/>
  <c r="L372" i="11"/>
  <c r="L318" i="11"/>
  <c r="L382" i="11"/>
  <c r="L325" i="11"/>
  <c r="L350" i="11"/>
  <c r="L303" i="11"/>
  <c r="L306" i="11"/>
  <c r="L313" i="11"/>
  <c r="L336" i="11"/>
  <c r="L383" i="11"/>
  <c r="L370" i="11"/>
  <c r="L353" i="11"/>
  <c r="L337" i="11"/>
  <c r="L339" i="11"/>
  <c r="C1089" i="11"/>
  <c r="C1088" i="11"/>
  <c r="L1078" i="11" s="1"/>
  <c r="AA1078" i="11" s="1"/>
  <c r="AC1078" i="11" s="1"/>
  <c r="AE1078" i="11" s="1"/>
  <c r="C14" i="6"/>
  <c r="L4" i="6" s="1"/>
  <c r="AA4" i="6" s="1"/>
  <c r="AC4" i="6" s="1"/>
  <c r="C15" i="6"/>
  <c r="L310" i="11"/>
  <c r="L385" i="11"/>
  <c r="L285" i="11"/>
  <c r="L357" i="11"/>
  <c r="L347" i="11"/>
  <c r="L299" i="11"/>
  <c r="L1027" i="6"/>
  <c r="L1011" i="6"/>
  <c r="L969" i="6"/>
  <c r="L954" i="6"/>
  <c r="L1061" i="6"/>
  <c r="L1004" i="6"/>
  <c r="L1059" i="6"/>
  <c r="L1030" i="6"/>
  <c r="L1048" i="6"/>
  <c r="L1044" i="6"/>
  <c r="L300" i="9"/>
  <c r="L350" i="9"/>
  <c r="L342" i="9"/>
  <c r="L299" i="9"/>
  <c r="L318" i="9"/>
  <c r="L384" i="9"/>
  <c r="L376" i="9"/>
  <c r="L356" i="11"/>
  <c r="L332" i="11"/>
  <c r="L273" i="11"/>
  <c r="L363" i="11"/>
  <c r="L371" i="11"/>
  <c r="L375" i="11"/>
  <c r="C1223" i="3"/>
  <c r="L1213" i="3" s="1"/>
  <c r="AA1213" i="3" s="1"/>
  <c r="AC1213" i="3" s="1"/>
  <c r="AE1213" i="3" s="1"/>
  <c r="C1224" i="3"/>
  <c r="C816" i="11"/>
  <c r="C815" i="11"/>
  <c r="L805" i="11" s="1"/>
  <c r="AA805" i="11" s="1"/>
  <c r="AC805" i="11" s="1"/>
  <c r="L351" i="11"/>
  <c r="L367" i="11"/>
  <c r="L354" i="11"/>
  <c r="L279" i="11"/>
  <c r="L300" i="11"/>
  <c r="L280" i="11"/>
  <c r="L282" i="11"/>
  <c r="L289" i="11"/>
  <c r="L312" i="11"/>
  <c r="L346" i="11"/>
  <c r="L359" i="11"/>
  <c r="L349" i="11"/>
  <c r="L389" i="11"/>
  <c r="L335" i="11"/>
  <c r="L274" i="11"/>
  <c r="L277" i="11"/>
  <c r="L281" i="11"/>
  <c r="L304" i="11"/>
  <c r="L989" i="6"/>
  <c r="L956" i="6"/>
  <c r="L1000" i="6"/>
  <c r="L1031" i="6"/>
  <c r="L967" i="6"/>
  <c r="AC4" i="13"/>
  <c r="L1043" i="6"/>
  <c r="L1017" i="6"/>
  <c r="L971" i="6"/>
  <c r="L966" i="6"/>
  <c r="L958" i="6"/>
  <c r="L974" i="6"/>
  <c r="L982" i="6"/>
  <c r="L1026" i="6"/>
  <c r="L1060" i="6"/>
  <c r="L1046" i="6"/>
  <c r="L335" i="9"/>
  <c r="L354" i="9"/>
  <c r="L346" i="9"/>
  <c r="L326" i="9"/>
  <c r="L322" i="9"/>
  <c r="L283" i="9"/>
  <c r="L351" i="9"/>
  <c r="L360" i="11"/>
  <c r="L334" i="11"/>
  <c r="L376" i="11"/>
  <c r="L378" i="11"/>
  <c r="L388" i="11"/>
  <c r="L272" i="11"/>
  <c r="L362" i="11"/>
  <c r="L342" i="11"/>
  <c r="L294" i="11"/>
  <c r="L380" i="11"/>
  <c r="L307" i="11"/>
  <c r="L284" i="11"/>
  <c r="L973" i="6"/>
  <c r="L945" i="6"/>
  <c r="L984" i="6"/>
  <c r="L1015" i="6"/>
  <c r="L953" i="6"/>
  <c r="L1063" i="6"/>
  <c r="L1054" i="6"/>
  <c r="L1019" i="6"/>
  <c r="L1003" i="6"/>
  <c r="L1002" i="6"/>
  <c r="L1010" i="6"/>
  <c r="L988" i="6"/>
  <c r="L998" i="6"/>
  <c r="L1014" i="6"/>
  <c r="L362" i="9"/>
  <c r="L359" i="9"/>
  <c r="L383" i="9"/>
  <c r="L336" i="9"/>
  <c r="L382" i="9"/>
  <c r="L314" i="9"/>
  <c r="L377" i="11"/>
  <c r="L348" i="11"/>
  <c r="L315" i="11"/>
  <c r="L384" i="11"/>
  <c r="L343" i="11"/>
  <c r="C682" i="3"/>
  <c r="L672" i="3" s="1"/>
  <c r="AA672" i="3" s="1"/>
  <c r="AC672" i="3" s="1"/>
  <c r="C683" i="3"/>
  <c r="AC135" i="3"/>
  <c r="AE135" i="3" s="1"/>
  <c r="L993" i="6"/>
  <c r="L948" i="6"/>
  <c r="L1056" i="6"/>
  <c r="L1047" i="6"/>
  <c r="L1033" i="6"/>
  <c r="L970" i="6"/>
  <c r="L1012" i="6"/>
  <c r="L1051" i="6"/>
  <c r="L1050" i="6"/>
  <c r="L1018" i="6"/>
  <c r="L368" i="9"/>
  <c r="L278" i="9"/>
  <c r="L334" i="9"/>
  <c r="L367" i="9"/>
  <c r="L386" i="9"/>
  <c r="L378" i="9"/>
  <c r="L379" i="11"/>
  <c r="L368" i="11"/>
  <c r="L324" i="11"/>
  <c r="L386" i="11"/>
  <c r="L301" i="11"/>
  <c r="C548" i="6"/>
  <c r="C547" i="6"/>
  <c r="L537" i="6" s="1"/>
  <c r="AA537" i="6" s="1"/>
  <c r="AC537" i="6" s="1"/>
  <c r="AE537" i="6" s="1"/>
  <c r="I676" i="11"/>
  <c r="I272" i="11"/>
  <c r="H1887" i="11"/>
  <c r="H1888" i="11" s="1"/>
  <c r="I271" i="11"/>
  <c r="I674" i="11"/>
  <c r="I675" i="11"/>
  <c r="I540" i="11"/>
  <c r="I807" i="11"/>
  <c r="H808" i="11"/>
  <c r="I541" i="11"/>
  <c r="H542" i="11"/>
  <c r="I1348" i="11"/>
  <c r="H1349" i="11"/>
  <c r="H1618" i="11"/>
  <c r="I1618" i="11" s="1"/>
  <c r="I1215" i="11"/>
  <c r="H1216" i="11"/>
  <c r="I945" i="11"/>
  <c r="H946" i="11"/>
  <c r="I1751" i="11"/>
  <c r="H1081" i="11"/>
  <c r="I1080" i="11"/>
  <c r="H274" i="11"/>
  <c r="I273" i="11"/>
  <c r="I137" i="9"/>
  <c r="H139" i="9"/>
  <c r="I1081" i="9"/>
  <c r="H1483" i="9"/>
  <c r="I1483" i="9" s="1"/>
  <c r="H809" i="9"/>
  <c r="H810" i="9" s="1"/>
  <c r="H811" i="9" s="1"/>
  <c r="H812" i="9" s="1"/>
  <c r="H946" i="9"/>
  <c r="H1618" i="9"/>
  <c r="H1619" i="9" s="1"/>
  <c r="H540" i="9"/>
  <c r="I540" i="9" s="1"/>
  <c r="I1215" i="9"/>
  <c r="H1216" i="9"/>
  <c r="H273" i="9"/>
  <c r="I272" i="9"/>
  <c r="AC4" i="9"/>
  <c r="H1752" i="9"/>
  <c r="I1751" i="9"/>
  <c r="H1349" i="9"/>
  <c r="I1348" i="9"/>
  <c r="AC1884" i="6"/>
  <c r="AE1884" i="6" s="1"/>
  <c r="AC943" i="6"/>
  <c r="AE943" i="6" s="1"/>
  <c r="AC269" i="6"/>
  <c r="AE269" i="6" s="1"/>
  <c r="H1349" i="6"/>
  <c r="I1349" i="6" s="1"/>
  <c r="I1618" i="6"/>
  <c r="H808" i="6"/>
  <c r="I808" i="6" s="1"/>
  <c r="H676" i="6"/>
  <c r="I676" i="6" s="1"/>
  <c r="I947" i="6"/>
  <c r="I1617" i="6"/>
  <c r="H1216" i="6"/>
  <c r="I1215" i="6"/>
  <c r="H1483" i="6"/>
  <c r="I272" i="6"/>
  <c r="I271" i="6"/>
  <c r="I946" i="6"/>
  <c r="I945" i="6"/>
  <c r="H541" i="6"/>
  <c r="H7" i="6"/>
  <c r="I674" i="6"/>
  <c r="I539" i="6"/>
  <c r="H405" i="6"/>
  <c r="I405" i="6" s="1"/>
  <c r="I1080" i="6"/>
  <c r="H1081" i="6"/>
  <c r="I808" i="3"/>
  <c r="H1483" i="3"/>
  <c r="H1484" i="3" s="1"/>
  <c r="I809" i="3"/>
  <c r="H946" i="3"/>
  <c r="I946" i="3" s="1"/>
  <c r="H541" i="3"/>
  <c r="I541" i="3" s="1"/>
  <c r="I807" i="3"/>
  <c r="H675" i="3"/>
  <c r="H676" i="3" s="1"/>
  <c r="H1619" i="3"/>
  <c r="I1617" i="3"/>
  <c r="H1216" i="3"/>
  <c r="I1216" i="3" s="1"/>
  <c r="I137" i="3"/>
  <c r="H138" i="3"/>
  <c r="I272" i="3"/>
  <c r="H273" i="3"/>
  <c r="I404" i="3"/>
  <c r="H405" i="3"/>
  <c r="I1349" i="3"/>
  <c r="H1350" i="3"/>
  <c r="AC269" i="13"/>
  <c r="I6" i="13"/>
  <c r="O6" i="13" s="1"/>
  <c r="H7" i="13"/>
  <c r="H138" i="13"/>
  <c r="I137" i="13"/>
  <c r="O137" i="13" s="1"/>
  <c r="I271" i="13"/>
  <c r="O271" i="13" s="1"/>
  <c r="H272" i="13"/>
  <c r="S270" i="13"/>
  <c r="T270" i="13" s="1"/>
  <c r="AB270" i="13"/>
  <c r="R5" i="13"/>
  <c r="AB5" i="13" s="1"/>
  <c r="AC402" i="13"/>
  <c r="AC135" i="13"/>
  <c r="I404" i="13"/>
  <c r="O404" i="13" s="1"/>
  <c r="H405" i="13"/>
  <c r="R403" i="13"/>
  <c r="AB403" i="13" s="1"/>
  <c r="AC135" i="9"/>
  <c r="AC1213" i="11"/>
  <c r="AC1346" i="11"/>
  <c r="AC1615" i="11"/>
  <c r="H675" i="9"/>
  <c r="I674" i="9"/>
  <c r="AC943" i="9"/>
  <c r="H1083" i="9"/>
  <c r="I1082" i="9"/>
  <c r="H138" i="6"/>
  <c r="I137" i="6"/>
  <c r="AA1480" i="6"/>
  <c r="AC1480" i="6" s="1"/>
  <c r="I1080" i="3"/>
  <c r="H1081" i="3"/>
  <c r="I1752" i="3"/>
  <c r="H1753" i="3"/>
  <c r="I404" i="11"/>
  <c r="H405" i="11"/>
  <c r="AC1213" i="9"/>
  <c r="I1887" i="9"/>
  <c r="H1888" i="9"/>
  <c r="AC269" i="3"/>
  <c r="L1083" i="3"/>
  <c r="L1089" i="3"/>
  <c r="L1096" i="3"/>
  <c r="L1104" i="3"/>
  <c r="L1112" i="3"/>
  <c r="L1120" i="3"/>
  <c r="L1128" i="3"/>
  <c r="L1136" i="3"/>
  <c r="L1144" i="3"/>
  <c r="L1152" i="3"/>
  <c r="L1160" i="3"/>
  <c r="L1168" i="3"/>
  <c r="L1176" i="3"/>
  <c r="L1184" i="3"/>
  <c r="L1192" i="3"/>
  <c r="L1085" i="3"/>
  <c r="L1090" i="3"/>
  <c r="L1098" i="3"/>
  <c r="L1106" i="3"/>
  <c r="L1114" i="3"/>
  <c r="L1122" i="3"/>
  <c r="L1130" i="3"/>
  <c r="L1138" i="3"/>
  <c r="L1146" i="3"/>
  <c r="L1154" i="3"/>
  <c r="L1162" i="3"/>
  <c r="L1170" i="3"/>
  <c r="L1178" i="3"/>
  <c r="L1186" i="3"/>
  <c r="L1194" i="3"/>
  <c r="L1080" i="3"/>
  <c r="L1086" i="3"/>
  <c r="L1091" i="3"/>
  <c r="L1099" i="3"/>
  <c r="L1107" i="3"/>
  <c r="L1115" i="3"/>
  <c r="L1123" i="3"/>
  <c r="L1131" i="3"/>
  <c r="L1139" i="3"/>
  <c r="L1147" i="3"/>
  <c r="L1155" i="3"/>
  <c r="L1163" i="3"/>
  <c r="L1171" i="3"/>
  <c r="L1179" i="3"/>
  <c r="L1187" i="3"/>
  <c r="L1195" i="3"/>
  <c r="L1093" i="3"/>
  <c r="L1101" i="3"/>
  <c r="L1109" i="3"/>
  <c r="L1117" i="3"/>
  <c r="L1125" i="3"/>
  <c r="L1133" i="3"/>
  <c r="L1141" i="3"/>
  <c r="L1149" i="3"/>
  <c r="L1157" i="3"/>
  <c r="L1165" i="3"/>
  <c r="L1173" i="3"/>
  <c r="L1181" i="3"/>
  <c r="L1189" i="3"/>
  <c r="L1197" i="3"/>
  <c r="L1081" i="3"/>
  <c r="L1082" i="3"/>
  <c r="L1094" i="3"/>
  <c r="L1111" i="3"/>
  <c r="L1116" i="3"/>
  <c r="L1137" i="3"/>
  <c r="L1158" i="3"/>
  <c r="L1175" i="3"/>
  <c r="L1180" i="3"/>
  <c r="L1102" i="3"/>
  <c r="L1119" i="3"/>
  <c r="L1124" i="3"/>
  <c r="L1145" i="3"/>
  <c r="L1166" i="3"/>
  <c r="L1183" i="3"/>
  <c r="L1188" i="3"/>
  <c r="L1110" i="3"/>
  <c r="L1127" i="3"/>
  <c r="L1132" i="3"/>
  <c r="L1153" i="3"/>
  <c r="L1174" i="3"/>
  <c r="L1191" i="3"/>
  <c r="L1196" i="3"/>
  <c r="L1097" i="3"/>
  <c r="L1118" i="3"/>
  <c r="L1135" i="3"/>
  <c r="L1140" i="3"/>
  <c r="L1161" i="3"/>
  <c r="L1182" i="3"/>
  <c r="L1084" i="3"/>
  <c r="L1103" i="3"/>
  <c r="L1108" i="3"/>
  <c r="L1129" i="3"/>
  <c r="L1088" i="3"/>
  <c r="L1105" i="3"/>
  <c r="L1126" i="3"/>
  <c r="L1143" i="3"/>
  <c r="L1148" i="3"/>
  <c r="L1169" i="3"/>
  <c r="L1190" i="3"/>
  <c r="L1150" i="3"/>
  <c r="L1167" i="3"/>
  <c r="L1172" i="3"/>
  <c r="L1092" i="3"/>
  <c r="L1113" i="3"/>
  <c r="L1134" i="3"/>
  <c r="L1151" i="3"/>
  <c r="L1156" i="3"/>
  <c r="L1177" i="3"/>
  <c r="L1198" i="3"/>
  <c r="L1087" i="3"/>
  <c r="L1095" i="3"/>
  <c r="L1100" i="3"/>
  <c r="L1121" i="3"/>
  <c r="L1142" i="3"/>
  <c r="L1159" i="3"/>
  <c r="L1164" i="3"/>
  <c r="L1185" i="3"/>
  <c r="L1193" i="3"/>
  <c r="L19" i="11"/>
  <c r="L25" i="11"/>
  <c r="L29" i="11"/>
  <c r="L6" i="11"/>
  <c r="L9" i="11"/>
  <c r="L13" i="11"/>
  <c r="L8" i="11"/>
  <c r="L12" i="11"/>
  <c r="L15" i="11"/>
  <c r="L7" i="11"/>
  <c r="L16" i="11"/>
  <c r="L33" i="11"/>
  <c r="L37" i="11"/>
  <c r="L41" i="11"/>
  <c r="L45" i="11"/>
  <c r="L49" i="11"/>
  <c r="L53" i="11"/>
  <c r="L57" i="11"/>
  <c r="L61" i="11"/>
  <c r="L65" i="11"/>
  <c r="L14" i="11"/>
  <c r="L35" i="11"/>
  <c r="L42" i="11"/>
  <c r="L44" i="11"/>
  <c r="L51" i="11"/>
  <c r="L59" i="11"/>
  <c r="L67" i="11"/>
  <c r="L71" i="11"/>
  <c r="L75" i="11"/>
  <c r="L79" i="11"/>
  <c r="L83" i="11"/>
  <c r="L10" i="11"/>
  <c r="L17" i="11"/>
  <c r="L18" i="11"/>
  <c r="L22" i="11"/>
  <c r="L27" i="11"/>
  <c r="L46" i="11"/>
  <c r="L60" i="11"/>
  <c r="L23" i="11"/>
  <c r="L50" i="11"/>
  <c r="L55" i="11"/>
  <c r="L11" i="11"/>
  <c r="L20" i="11"/>
  <c r="L26" i="11"/>
  <c r="L40" i="11"/>
  <c r="L48" i="11"/>
  <c r="L66" i="11"/>
  <c r="L80" i="11"/>
  <c r="L93" i="11"/>
  <c r="L109" i="11"/>
  <c r="L28" i="11"/>
  <c r="L32" i="11"/>
  <c r="L72" i="11"/>
  <c r="L21" i="11"/>
  <c r="L68" i="11"/>
  <c r="L31" i="11"/>
  <c r="L47" i="11"/>
  <c r="L63" i="11"/>
  <c r="L70" i="11"/>
  <c r="L86" i="11"/>
  <c r="L94" i="11"/>
  <c r="L103" i="11"/>
  <c r="L120" i="11"/>
  <c r="L56" i="11"/>
  <c r="L69" i="11"/>
  <c r="L76" i="11"/>
  <c r="L91" i="11"/>
  <c r="L97" i="11"/>
  <c r="L105" i="11"/>
  <c r="L111" i="11"/>
  <c r="L114" i="11"/>
  <c r="L122" i="11"/>
  <c r="L123" i="11"/>
  <c r="L124" i="11"/>
  <c r="L34" i="11"/>
  <c r="L36" i="11"/>
  <c r="L62" i="11"/>
  <c r="L30" i="11"/>
  <c r="L43" i="11"/>
  <c r="L99" i="11"/>
  <c r="L110" i="11"/>
  <c r="L116" i="11"/>
  <c r="L78" i="11"/>
  <c r="L92" i="11"/>
  <c r="L100" i="11"/>
  <c r="L117" i="11"/>
  <c r="L118" i="11"/>
  <c r="L24" i="11"/>
  <c r="L39" i="11"/>
  <c r="L58" i="11"/>
  <c r="L101" i="11"/>
  <c r="L102" i="11"/>
  <c r="L119" i="11"/>
  <c r="L121" i="11"/>
  <c r="L38" i="11"/>
  <c r="L52" i="11"/>
  <c r="L64" i="11"/>
  <c r="L54" i="11"/>
  <c r="L73" i="11"/>
  <c r="L108" i="11"/>
  <c r="L77" i="11"/>
  <c r="L84" i="11"/>
  <c r="L95" i="11"/>
  <c r="L98" i="11"/>
  <c r="L115" i="11"/>
  <c r="L85" i="11"/>
  <c r="L90" i="11"/>
  <c r="L107" i="11"/>
  <c r="L87" i="11"/>
  <c r="L112" i="11"/>
  <c r="L89" i="11"/>
  <c r="L106" i="11"/>
  <c r="L82" i="11"/>
  <c r="L113" i="11"/>
  <c r="L96" i="11"/>
  <c r="L104" i="11"/>
  <c r="L74" i="11"/>
  <c r="L88" i="11"/>
  <c r="L81" i="11"/>
  <c r="H7" i="11"/>
  <c r="I6" i="11"/>
  <c r="I137" i="11"/>
  <c r="H138" i="11"/>
  <c r="AC402" i="11"/>
  <c r="AC943" i="11"/>
  <c r="AC1749" i="11"/>
  <c r="AC1078" i="9"/>
  <c r="AC269" i="9"/>
  <c r="I273" i="6"/>
  <c r="H274" i="6"/>
  <c r="I948" i="6"/>
  <c r="H949" i="6"/>
  <c r="I1887" i="6"/>
  <c r="H1888" i="6"/>
  <c r="AC1749" i="3"/>
  <c r="AC4" i="11"/>
  <c r="AC1480" i="11"/>
  <c r="L6" i="9"/>
  <c r="L9" i="9"/>
  <c r="L13" i="9"/>
  <c r="L16" i="9"/>
  <c r="L20" i="9"/>
  <c r="L23" i="9"/>
  <c r="L26" i="9"/>
  <c r="L10" i="9"/>
  <c r="L19" i="9"/>
  <c r="L25" i="9"/>
  <c r="L29" i="9"/>
  <c r="L7" i="9"/>
  <c r="L18" i="9"/>
  <c r="L33" i="9"/>
  <c r="L37" i="9"/>
  <c r="L41" i="9"/>
  <c r="L45" i="9"/>
  <c r="L49" i="9"/>
  <c r="L53" i="9"/>
  <c r="L15" i="9"/>
  <c r="L17" i="9"/>
  <c r="L28" i="9"/>
  <c r="L8" i="9"/>
  <c r="L32" i="9"/>
  <c r="L36" i="9"/>
  <c r="L40" i="9"/>
  <c r="L44" i="9"/>
  <c r="L48" i="9"/>
  <c r="L52" i="9"/>
  <c r="L30" i="9"/>
  <c r="L38" i="9"/>
  <c r="L46" i="9"/>
  <c r="L54" i="9"/>
  <c r="L56" i="9"/>
  <c r="L60" i="9"/>
  <c r="L64" i="9"/>
  <c r="L68" i="9"/>
  <c r="L72" i="9"/>
  <c r="L76" i="9"/>
  <c r="L80" i="9"/>
  <c r="L84" i="9"/>
  <c r="L88" i="9"/>
  <c r="L92" i="9"/>
  <c r="L96" i="9"/>
  <c r="L100" i="9"/>
  <c r="L104" i="9"/>
  <c r="L108" i="9"/>
  <c r="L112" i="9"/>
  <c r="L116" i="9"/>
  <c r="L120" i="9"/>
  <c r="L124" i="9"/>
  <c r="L11" i="9"/>
  <c r="L21" i="9"/>
  <c r="L14" i="9"/>
  <c r="L24" i="9"/>
  <c r="L27" i="9"/>
  <c r="L34" i="9"/>
  <c r="L42" i="9"/>
  <c r="L50" i="9"/>
  <c r="L58" i="9"/>
  <c r="L62" i="9"/>
  <c r="L66" i="9"/>
  <c r="L70" i="9"/>
  <c r="L74" i="9"/>
  <c r="L78" i="9"/>
  <c r="L82" i="9"/>
  <c r="L86" i="9"/>
  <c r="L90" i="9"/>
  <c r="L94" i="9"/>
  <c r="L98" i="9"/>
  <c r="L102" i="9"/>
  <c r="L106" i="9"/>
  <c r="L110" i="9"/>
  <c r="L114" i="9"/>
  <c r="L118" i="9"/>
  <c r="L122" i="9"/>
  <c r="L22" i="9"/>
  <c r="L31" i="9"/>
  <c r="L39" i="9"/>
  <c r="L47" i="9"/>
  <c r="L55" i="9"/>
  <c r="L59" i="9"/>
  <c r="L63" i="9"/>
  <c r="L67" i="9"/>
  <c r="L71" i="9"/>
  <c r="L75" i="9"/>
  <c r="L79" i="9"/>
  <c r="L83" i="9"/>
  <c r="L87" i="9"/>
  <c r="L91" i="9"/>
  <c r="L95" i="9"/>
  <c r="L99" i="9"/>
  <c r="L85" i="9"/>
  <c r="L12" i="9"/>
  <c r="L35" i="9"/>
  <c r="L43" i="9"/>
  <c r="L51" i="9"/>
  <c r="L73" i="9"/>
  <c r="L101" i="9"/>
  <c r="L105" i="9"/>
  <c r="L109" i="9"/>
  <c r="L113" i="9"/>
  <c r="L117" i="9"/>
  <c r="L119" i="9"/>
  <c r="L61" i="9"/>
  <c r="L93" i="9"/>
  <c r="L81" i="9"/>
  <c r="L69" i="9"/>
  <c r="L65" i="9"/>
  <c r="L97" i="9"/>
  <c r="L107" i="9"/>
  <c r="L121" i="9"/>
  <c r="L77" i="9"/>
  <c r="L89" i="9"/>
  <c r="L123" i="9"/>
  <c r="L115" i="9"/>
  <c r="L111" i="9"/>
  <c r="L57" i="9"/>
  <c r="L103" i="9"/>
  <c r="I1619" i="6"/>
  <c r="H1620" i="6"/>
  <c r="H8" i="3"/>
  <c r="AC1346" i="3"/>
  <c r="I1484" i="11"/>
  <c r="H1485" i="11"/>
  <c r="I1752" i="11"/>
  <c r="H1753" i="11"/>
  <c r="AC1078" i="6"/>
  <c r="L275" i="3"/>
  <c r="L288" i="3"/>
  <c r="L274" i="3"/>
  <c r="L278" i="3"/>
  <c r="L284" i="3"/>
  <c r="L289" i="3"/>
  <c r="L298" i="3"/>
  <c r="L306" i="3"/>
  <c r="L314" i="3"/>
  <c r="L322" i="3"/>
  <c r="L330" i="3"/>
  <c r="L338" i="3"/>
  <c r="L346" i="3"/>
  <c r="L354" i="3"/>
  <c r="L362" i="3"/>
  <c r="L370" i="3"/>
  <c r="L378" i="3"/>
  <c r="L386" i="3"/>
  <c r="L273" i="3"/>
  <c r="L299" i="3"/>
  <c r="L307" i="3"/>
  <c r="L315" i="3"/>
  <c r="L323" i="3"/>
  <c r="L331" i="3"/>
  <c r="L339" i="3"/>
  <c r="L347" i="3"/>
  <c r="L355" i="3"/>
  <c r="L363" i="3"/>
  <c r="L371" i="3"/>
  <c r="L379" i="3"/>
  <c r="L387" i="3"/>
  <c r="L271" i="3"/>
  <c r="L272" i="3"/>
  <c r="L277" i="3"/>
  <c r="L283" i="3"/>
  <c r="L292" i="3"/>
  <c r="L300" i="3"/>
  <c r="L308" i="3"/>
  <c r="L316" i="3"/>
  <c r="L324" i="3"/>
  <c r="L332" i="3"/>
  <c r="L340" i="3"/>
  <c r="L348" i="3"/>
  <c r="L356" i="3"/>
  <c r="L364" i="3"/>
  <c r="L372" i="3"/>
  <c r="L380" i="3"/>
  <c r="L388" i="3"/>
  <c r="L293" i="3"/>
  <c r="L301" i="3"/>
  <c r="L309" i="3"/>
  <c r="L317" i="3"/>
  <c r="L325" i="3"/>
  <c r="L333" i="3"/>
  <c r="L341" i="3"/>
  <c r="L349" i="3"/>
  <c r="L357" i="3"/>
  <c r="L365" i="3"/>
  <c r="L373" i="3"/>
  <c r="L381" i="3"/>
  <c r="L389" i="3"/>
  <c r="L276" i="3"/>
  <c r="L282" i="3"/>
  <c r="L287" i="3"/>
  <c r="L291" i="3"/>
  <c r="L294" i="3"/>
  <c r="L302" i="3"/>
  <c r="L310" i="3"/>
  <c r="L318" i="3"/>
  <c r="L326" i="3"/>
  <c r="L334" i="3"/>
  <c r="L342" i="3"/>
  <c r="L350" i="3"/>
  <c r="L358" i="3"/>
  <c r="L366" i="3"/>
  <c r="L374" i="3"/>
  <c r="L382" i="3"/>
  <c r="L286" i="3"/>
  <c r="L295" i="3"/>
  <c r="L303" i="3"/>
  <c r="L311" i="3"/>
  <c r="L319" i="3"/>
  <c r="L327" i="3"/>
  <c r="L335" i="3"/>
  <c r="L343" i="3"/>
  <c r="L351" i="3"/>
  <c r="L359" i="3"/>
  <c r="L367" i="3"/>
  <c r="L375" i="3"/>
  <c r="L383" i="3"/>
  <c r="L281" i="3"/>
  <c r="L285" i="3"/>
  <c r="L290" i="3"/>
  <c r="L296" i="3"/>
  <c r="L304" i="3"/>
  <c r="L312" i="3"/>
  <c r="L320" i="3"/>
  <c r="L328" i="3"/>
  <c r="L336" i="3"/>
  <c r="L344" i="3"/>
  <c r="L352" i="3"/>
  <c r="L360" i="3"/>
  <c r="L368" i="3"/>
  <c r="L376" i="3"/>
  <c r="L384" i="3"/>
  <c r="L279" i="3"/>
  <c r="L280" i="3"/>
  <c r="L297" i="3"/>
  <c r="L305" i="3"/>
  <c r="L313" i="3"/>
  <c r="L321" i="3"/>
  <c r="L329" i="3"/>
  <c r="L337" i="3"/>
  <c r="L345" i="3"/>
  <c r="L353" i="3"/>
  <c r="L361" i="3"/>
  <c r="L369" i="3"/>
  <c r="L377" i="3"/>
  <c r="L385" i="3"/>
  <c r="L1751" i="3"/>
  <c r="L1757" i="3"/>
  <c r="L1762" i="3"/>
  <c r="L1770" i="3"/>
  <c r="L1778" i="3"/>
  <c r="L1786" i="3"/>
  <c r="L1794" i="3"/>
  <c r="L1802" i="3"/>
  <c r="L1810" i="3"/>
  <c r="L1818" i="3"/>
  <c r="L1826" i="3"/>
  <c r="L1834" i="3"/>
  <c r="L1842" i="3"/>
  <c r="L1850" i="3"/>
  <c r="L1858" i="3"/>
  <c r="L1866" i="3"/>
  <c r="L1764" i="3"/>
  <c r="L1772" i="3"/>
  <c r="L1780" i="3"/>
  <c r="L1788" i="3"/>
  <c r="L1796" i="3"/>
  <c r="L1804" i="3"/>
  <c r="L1812" i="3"/>
  <c r="L1820" i="3"/>
  <c r="L1828" i="3"/>
  <c r="L1836" i="3"/>
  <c r="L1844" i="3"/>
  <c r="L1852" i="3"/>
  <c r="L1860" i="3"/>
  <c r="L1868" i="3"/>
  <c r="L1752" i="3"/>
  <c r="L1759" i="3"/>
  <c r="L1765" i="3"/>
  <c r="L1773" i="3"/>
  <c r="L1781" i="3"/>
  <c r="L1789" i="3"/>
  <c r="L1797" i="3"/>
  <c r="L1754" i="3"/>
  <c r="L1760" i="3"/>
  <c r="L1767" i="3"/>
  <c r="L1775" i="3"/>
  <c r="L1783" i="3"/>
  <c r="L1791" i="3"/>
  <c r="L1799" i="3"/>
  <c r="L1763" i="3"/>
  <c r="L1784" i="3"/>
  <c r="L1801" i="3"/>
  <c r="L1805" i="3"/>
  <c r="L1821" i="3"/>
  <c r="L1837" i="3"/>
  <c r="L1853" i="3"/>
  <c r="L1869" i="3"/>
  <c r="L1753" i="3"/>
  <c r="L1771" i="3"/>
  <c r="L1792" i="3"/>
  <c r="L1756" i="3"/>
  <c r="L1779" i="3"/>
  <c r="L1800" i="3"/>
  <c r="L1803" i="3"/>
  <c r="L1808" i="3"/>
  <c r="L1815" i="3"/>
  <c r="L1817" i="3"/>
  <c r="L1819" i="3"/>
  <c r="L1824" i="3"/>
  <c r="L1831" i="3"/>
  <c r="L1833" i="3"/>
  <c r="L1835" i="3"/>
  <c r="L1840" i="3"/>
  <c r="L1847" i="3"/>
  <c r="L1849" i="3"/>
  <c r="L1851" i="3"/>
  <c r="L1856" i="3"/>
  <c r="L1863" i="3"/>
  <c r="L1865" i="3"/>
  <c r="L1867" i="3"/>
  <c r="L1761" i="3"/>
  <c r="L1766" i="3"/>
  <c r="L1787" i="3"/>
  <c r="L1806" i="3"/>
  <c r="L1822" i="3"/>
  <c r="L1838" i="3"/>
  <c r="L1854" i="3"/>
  <c r="L1830" i="3"/>
  <c r="L1862" i="3"/>
  <c r="L1755" i="3"/>
  <c r="L1769" i="3"/>
  <c r="L1774" i="3"/>
  <c r="L1795" i="3"/>
  <c r="L1813" i="3"/>
  <c r="L1829" i="3"/>
  <c r="L1845" i="3"/>
  <c r="L1861" i="3"/>
  <c r="L1758" i="3"/>
  <c r="L1776" i="3"/>
  <c r="L1793" i="3"/>
  <c r="L1798" i="3"/>
  <c r="L1814" i="3"/>
  <c r="L1846" i="3"/>
  <c r="L1777" i="3"/>
  <c r="L1782" i="3"/>
  <c r="L1768" i="3"/>
  <c r="L1785" i="3"/>
  <c r="L1790" i="3"/>
  <c r="L1807" i="3"/>
  <c r="L1809" i="3"/>
  <c r="L1811" i="3"/>
  <c r="L1816" i="3"/>
  <c r="L1823" i="3"/>
  <c r="L1825" i="3"/>
  <c r="L1827" i="3"/>
  <c r="L1832" i="3"/>
  <c r="L1839" i="3"/>
  <c r="L1841" i="3"/>
  <c r="L1843" i="3"/>
  <c r="L1848" i="3"/>
  <c r="L1855" i="3"/>
  <c r="L1857" i="3"/>
  <c r="L1859" i="3"/>
  <c r="L1864" i="3"/>
  <c r="AC135" i="11"/>
  <c r="AC269" i="11"/>
  <c r="H407" i="9"/>
  <c r="I406" i="9"/>
  <c r="AC402" i="9"/>
  <c r="AC672" i="9"/>
  <c r="AC537" i="3"/>
  <c r="L417" i="11"/>
  <c r="L425" i="11"/>
  <c r="L433" i="11"/>
  <c r="L441" i="11"/>
  <c r="L405" i="11"/>
  <c r="L412" i="11"/>
  <c r="L408" i="11"/>
  <c r="L414" i="11"/>
  <c r="L420" i="11"/>
  <c r="L429" i="11"/>
  <c r="L434" i="11"/>
  <c r="L438" i="11"/>
  <c r="L446" i="11"/>
  <c r="L454" i="11"/>
  <c r="L462" i="11"/>
  <c r="L470" i="11"/>
  <c r="L478" i="11"/>
  <c r="L486" i="11"/>
  <c r="L494" i="11"/>
  <c r="L502" i="11"/>
  <c r="L510" i="11"/>
  <c r="L518" i="11"/>
  <c r="L416" i="11"/>
  <c r="L447" i="11"/>
  <c r="L455" i="11"/>
  <c r="L463" i="11"/>
  <c r="L471" i="11"/>
  <c r="L479" i="11"/>
  <c r="L487" i="11"/>
  <c r="L495" i="11"/>
  <c r="L503" i="11"/>
  <c r="L511" i="11"/>
  <c r="L519" i="11"/>
  <c r="L404" i="11"/>
  <c r="L406" i="11"/>
  <c r="L419" i="11"/>
  <c r="L424" i="11"/>
  <c r="L428" i="11"/>
  <c r="L437" i="11"/>
  <c r="L448" i="11"/>
  <c r="L456" i="11"/>
  <c r="L464" i="11"/>
  <c r="L472" i="11"/>
  <c r="L480" i="11"/>
  <c r="L410" i="11"/>
  <c r="L439" i="11"/>
  <c r="L445" i="11"/>
  <c r="L453" i="11"/>
  <c r="L461" i="11"/>
  <c r="L469" i="11"/>
  <c r="L477" i="11"/>
  <c r="L485" i="11"/>
  <c r="L493" i="11"/>
  <c r="L501" i="11"/>
  <c r="L509" i="11"/>
  <c r="L517" i="11"/>
  <c r="L418" i="11"/>
  <c r="L449" i="11"/>
  <c r="L474" i="11"/>
  <c r="L483" i="11"/>
  <c r="L492" i="11"/>
  <c r="L515" i="11"/>
  <c r="L427" i="11"/>
  <c r="L440" i="11"/>
  <c r="L444" i="11"/>
  <c r="L457" i="11"/>
  <c r="L504" i="11"/>
  <c r="L505" i="11"/>
  <c r="L506" i="11"/>
  <c r="L521" i="11"/>
  <c r="L415" i="11"/>
  <c r="L422" i="11"/>
  <c r="L432" i="11"/>
  <c r="L443" i="11"/>
  <c r="L452" i="11"/>
  <c r="L465" i="11"/>
  <c r="L484" i="11"/>
  <c r="L507" i="11"/>
  <c r="L516" i="11"/>
  <c r="L435" i="11"/>
  <c r="L466" i="11"/>
  <c r="L481" i="11"/>
  <c r="L482" i="11"/>
  <c r="L512" i="11"/>
  <c r="L513" i="11"/>
  <c r="L514" i="11"/>
  <c r="L423" i="11"/>
  <c r="L426" i="11"/>
  <c r="L430" i="11"/>
  <c r="L450" i="11"/>
  <c r="L451" i="11"/>
  <c r="L489" i="11"/>
  <c r="L421" i="11"/>
  <c r="L458" i="11"/>
  <c r="L459" i="11"/>
  <c r="L460" i="11"/>
  <c r="L473" i="11"/>
  <c r="L407" i="11"/>
  <c r="L468" i="11"/>
  <c r="L488" i="11"/>
  <c r="L467" i="11"/>
  <c r="L498" i="11"/>
  <c r="L508" i="11"/>
  <c r="L522" i="11"/>
  <c r="L490" i="11"/>
  <c r="L491" i="11"/>
  <c r="L497" i="11"/>
  <c r="L476" i="11"/>
  <c r="L475" i="11"/>
  <c r="L496" i="11"/>
  <c r="L409" i="11"/>
  <c r="L411" i="11"/>
  <c r="L442" i="11"/>
  <c r="L431" i="11"/>
  <c r="L413" i="11"/>
  <c r="L436" i="11"/>
  <c r="L499" i="11"/>
  <c r="L500" i="11"/>
  <c r="L520" i="11"/>
  <c r="AC402" i="6"/>
  <c r="I810" i="3"/>
  <c r="H811" i="3"/>
  <c r="AC4" i="3"/>
  <c r="H1887" i="3"/>
  <c r="I1886" i="3"/>
  <c r="H678" i="11"/>
  <c r="I677" i="11"/>
  <c r="I7" i="9"/>
  <c r="H8" i="9"/>
  <c r="L735" i="9"/>
  <c r="L775" i="9"/>
  <c r="L679" i="9"/>
  <c r="L688" i="9"/>
  <c r="L769" i="9"/>
  <c r="L736" i="9"/>
  <c r="L706" i="9"/>
  <c r="L747" i="9"/>
  <c r="L721" i="9"/>
  <c r="L763" i="9"/>
  <c r="L737" i="9"/>
  <c r="L682" i="9"/>
  <c r="L745" i="9"/>
  <c r="AC1884" i="9"/>
  <c r="I1751" i="6"/>
  <c r="H1752" i="6"/>
  <c r="L1705" i="11" l="1"/>
  <c r="L1680" i="11"/>
  <c r="L1703" i="11"/>
  <c r="L1695" i="11"/>
  <c r="L1690" i="11"/>
  <c r="L1640" i="11"/>
  <c r="L1717" i="11"/>
  <c r="L1694" i="11"/>
  <c r="L1686" i="11"/>
  <c r="L1721" i="11"/>
  <c r="L1685" i="11"/>
  <c r="L1625" i="11"/>
  <c r="L1698" i="11"/>
  <c r="L1676" i="11"/>
  <c r="L1654" i="11"/>
  <c r="L1714" i="11"/>
  <c r="L1668" i="11"/>
  <c r="L1646" i="11"/>
  <c r="L1673" i="11"/>
  <c r="L1667" i="11"/>
  <c r="L1647" i="11"/>
  <c r="L1678" i="11"/>
  <c r="L1677" i="11"/>
  <c r="L1638" i="11"/>
  <c r="L1672" i="11"/>
  <c r="L1659" i="11"/>
  <c r="L1632" i="11"/>
  <c r="L1662" i="11"/>
  <c r="L1634" i="11"/>
  <c r="L1670" i="11"/>
  <c r="L1669" i="11"/>
  <c r="L1637" i="11"/>
  <c r="L1697" i="11"/>
  <c r="L1715" i="11"/>
  <c r="L1642" i="11"/>
  <c r="L1732" i="11"/>
  <c r="L1657" i="11"/>
  <c r="L1626" i="11"/>
  <c r="L1639" i="11"/>
  <c r="L1666" i="11"/>
  <c r="L1629" i="11"/>
  <c r="L1707" i="11"/>
  <c r="L1731" i="11"/>
  <c r="L1706" i="11"/>
  <c r="L1641" i="11"/>
  <c r="L1724" i="11"/>
  <c r="L1727" i="11"/>
  <c r="L1620" i="11"/>
  <c r="L1621" i="11"/>
  <c r="L1631" i="11"/>
  <c r="L1624" i="11"/>
  <c r="L1650" i="11"/>
  <c r="L1681" i="11"/>
  <c r="L1730" i="11"/>
  <c r="L1689" i="11"/>
  <c r="L1682" i="11"/>
  <c r="L1716" i="11"/>
  <c r="L1719" i="11"/>
  <c r="L1734" i="11"/>
  <c r="L1733" i="11"/>
  <c r="L1627" i="11"/>
  <c r="L1660" i="11"/>
  <c r="L1696" i="11"/>
  <c r="L1619" i="11"/>
  <c r="L1655" i="11"/>
  <c r="L1664" i="11"/>
  <c r="L1708" i="11"/>
  <c r="L1711" i="11"/>
  <c r="L1702" i="11"/>
  <c r="L1725" i="11"/>
  <c r="L1622" i="11"/>
  <c r="L1652" i="11"/>
  <c r="L1644" i="11"/>
  <c r="L1636" i="11"/>
  <c r="L1720" i="11"/>
  <c r="L1713" i="11"/>
  <c r="L1663" i="11"/>
  <c r="L1658" i="11"/>
  <c r="L1729" i="11"/>
  <c r="L1683" i="11"/>
  <c r="L1700" i="11"/>
  <c r="L1648" i="11"/>
  <c r="L1687" i="11"/>
  <c r="L1726" i="11"/>
  <c r="L1665" i="11"/>
  <c r="L1709" i="11"/>
  <c r="L1651" i="11"/>
  <c r="L1630" i="11"/>
  <c r="L1723" i="11"/>
  <c r="L1688" i="11"/>
  <c r="L1649" i="11"/>
  <c r="L1712" i="11"/>
  <c r="L1704" i="11"/>
  <c r="L1674" i="11"/>
  <c r="L1692" i="11"/>
  <c r="L1618" i="11"/>
  <c r="L1679" i="11"/>
  <c r="L1718" i="11"/>
  <c r="L1661" i="11"/>
  <c r="L1701" i="11"/>
  <c r="L1643" i="11"/>
  <c r="L1653" i="11"/>
  <c r="L1722" i="11"/>
  <c r="L1675" i="11"/>
  <c r="L1728" i="11"/>
  <c r="L1699" i="11"/>
  <c r="L1691" i="11"/>
  <c r="L1633" i="11"/>
  <c r="L1684" i="11"/>
  <c r="L1735" i="11"/>
  <c r="L1671" i="11"/>
  <c r="L1710" i="11"/>
  <c r="L1656" i="11"/>
  <c r="L1693" i="11"/>
  <c r="L1635" i="11"/>
  <c r="L1645" i="11"/>
  <c r="L1628" i="11"/>
  <c r="L1623" i="11"/>
  <c r="O1886" i="11"/>
  <c r="O1751" i="11"/>
  <c r="O1482" i="11"/>
  <c r="O1348" i="11"/>
  <c r="O1215" i="11"/>
  <c r="O945" i="11"/>
  <c r="O1617" i="11"/>
  <c r="O1080" i="11"/>
  <c r="O807" i="11"/>
  <c r="O674" i="11"/>
  <c r="O539" i="11"/>
  <c r="O404" i="11"/>
  <c r="O271" i="11"/>
  <c r="O137" i="11"/>
  <c r="O6" i="11"/>
  <c r="L1008" i="9"/>
  <c r="L1019" i="9"/>
  <c r="L991" i="9"/>
  <c r="L989" i="9"/>
  <c r="L954" i="9"/>
  <c r="L1040" i="9"/>
  <c r="L1013" i="9"/>
  <c r="L1033" i="9"/>
  <c r="L1012" i="9"/>
  <c r="L955" i="9"/>
  <c r="L999" i="9"/>
  <c r="L1005" i="9"/>
  <c r="L1025" i="9"/>
  <c r="L964" i="9"/>
  <c r="L950" i="9"/>
  <c r="L1007" i="9"/>
  <c r="L998" i="9"/>
  <c r="L1038" i="9"/>
  <c r="L1017" i="9"/>
  <c r="L956" i="9"/>
  <c r="L1018" i="9"/>
  <c r="L1015" i="9"/>
  <c r="L982" i="9"/>
  <c r="L997" i="9"/>
  <c r="L969" i="9"/>
  <c r="L951" i="9"/>
  <c r="L1002" i="9"/>
  <c r="L1061" i="9"/>
  <c r="L1000" i="9"/>
  <c r="L976" i="9"/>
  <c r="L961" i="9"/>
  <c r="L1027" i="9"/>
  <c r="L1023" i="9"/>
  <c r="L983" i="9"/>
  <c r="L981" i="9"/>
  <c r="L1028" i="9"/>
  <c r="L1011" i="9"/>
  <c r="L953" i="9"/>
  <c r="L1021" i="9"/>
  <c r="L968" i="9"/>
  <c r="L1020" i="9"/>
  <c r="L963" i="9"/>
  <c r="L1006" i="9"/>
  <c r="L952" i="9"/>
  <c r="L995" i="9"/>
  <c r="L1022" i="9"/>
  <c r="L974" i="9"/>
  <c r="L1048" i="9"/>
  <c r="L946" i="9"/>
  <c r="L975" i="9"/>
  <c r="L1063" i="9"/>
  <c r="L1057" i="9"/>
  <c r="L993" i="9"/>
  <c r="L1052" i="9"/>
  <c r="L988" i="9"/>
  <c r="L1051" i="9"/>
  <c r="L987" i="9"/>
  <c r="L1042" i="9"/>
  <c r="L978" i="9"/>
  <c r="L1047" i="9"/>
  <c r="L958" i="9"/>
  <c r="L959" i="9"/>
  <c r="L1060" i="9"/>
  <c r="L1059" i="9"/>
  <c r="L986" i="9"/>
  <c r="L1045" i="9"/>
  <c r="L990" i="9"/>
  <c r="L1037" i="9"/>
  <c r="L973" i="9"/>
  <c r="L1039" i="9"/>
  <c r="L1062" i="9"/>
  <c r="L947" i="9"/>
  <c r="L1055" i="9"/>
  <c r="L1049" i="9"/>
  <c r="L985" i="9"/>
  <c r="L1044" i="9"/>
  <c r="L980" i="9"/>
  <c r="L1043" i="9"/>
  <c r="L979" i="9"/>
  <c r="L1034" i="9"/>
  <c r="L970" i="9"/>
  <c r="L1014" i="9"/>
  <c r="L957" i="9"/>
  <c r="L984" i="9"/>
  <c r="L1001" i="9"/>
  <c r="L996" i="9"/>
  <c r="L1050" i="9"/>
  <c r="L1053" i="9"/>
  <c r="L1024" i="9"/>
  <c r="L1056" i="9"/>
  <c r="L1029" i="9"/>
  <c r="L1054" i="9"/>
  <c r="L1046" i="9"/>
  <c r="L1030" i="9"/>
  <c r="L1041" i="9"/>
  <c r="L977" i="9"/>
  <c r="L1036" i="9"/>
  <c r="L972" i="9"/>
  <c r="L1035" i="9"/>
  <c r="L971" i="9"/>
  <c r="L1026" i="9"/>
  <c r="L962" i="9"/>
  <c r="L949" i="9"/>
  <c r="L1010" i="9"/>
  <c r="L1032" i="9"/>
  <c r="L1016" i="9"/>
  <c r="L1031" i="9"/>
  <c r="L965" i="9"/>
  <c r="L966" i="9"/>
  <c r="L992" i="9"/>
  <c r="L967" i="9"/>
  <c r="L960" i="9"/>
  <c r="L1009" i="9"/>
  <c r="L948" i="9"/>
  <c r="L1004" i="9"/>
  <c r="L945" i="9"/>
  <c r="L1003" i="9"/>
  <c r="L1058" i="9"/>
  <c r="L773" i="9"/>
  <c r="L762" i="9"/>
  <c r="L690" i="9"/>
  <c r="L788" i="9"/>
  <c r="L713" i="9"/>
  <c r="L677" i="9"/>
  <c r="L780" i="9"/>
  <c r="L753" i="9"/>
  <c r="L707" i="9"/>
  <c r="L740" i="9"/>
  <c r="L770" i="9"/>
  <c r="L676" i="9"/>
  <c r="L691" i="9"/>
  <c r="L716" i="9"/>
  <c r="L755" i="9"/>
  <c r="L786" i="9"/>
  <c r="L783" i="9"/>
  <c r="O1483" i="9"/>
  <c r="O1349" i="9"/>
  <c r="O1752" i="9"/>
  <c r="O1216" i="9"/>
  <c r="O1081" i="9"/>
  <c r="O808" i="9"/>
  <c r="O946" i="9"/>
  <c r="O1618" i="9"/>
  <c r="O1887" i="9"/>
  <c r="O675" i="9"/>
  <c r="O405" i="9"/>
  <c r="O272" i="9"/>
  <c r="O138" i="9"/>
  <c r="O7" i="9"/>
  <c r="O540" i="9"/>
  <c r="L635" i="3"/>
  <c r="L571" i="3"/>
  <c r="L626" i="3"/>
  <c r="L562" i="3"/>
  <c r="L617" i="3"/>
  <c r="L553" i="3"/>
  <c r="L616" i="3"/>
  <c r="L552" i="3"/>
  <c r="L599" i="3"/>
  <c r="L654" i="3"/>
  <c r="L590" i="3"/>
  <c r="L653" i="3"/>
  <c r="L589" i="3"/>
  <c r="L644" i="3"/>
  <c r="L580" i="3"/>
  <c r="L627" i="3"/>
  <c r="L563" i="3"/>
  <c r="L618" i="3"/>
  <c r="L554" i="3"/>
  <c r="L609" i="3"/>
  <c r="L547" i="3"/>
  <c r="L608" i="3"/>
  <c r="L655" i="3"/>
  <c r="L591" i="3"/>
  <c r="L646" i="3"/>
  <c r="L582" i="3"/>
  <c r="L645" i="3"/>
  <c r="L581" i="3"/>
  <c r="L636" i="3"/>
  <c r="L572" i="3"/>
  <c r="L619" i="3"/>
  <c r="L555" i="3"/>
  <c r="L610" i="3"/>
  <c r="L541" i="3"/>
  <c r="L601" i="3"/>
  <c r="L540" i="3"/>
  <c r="L600" i="3"/>
  <c r="L647" i="3"/>
  <c r="L583" i="3"/>
  <c r="L638" i="3"/>
  <c r="L574" i="3"/>
  <c r="L637" i="3"/>
  <c r="L573" i="3"/>
  <c r="L628" i="3"/>
  <c r="L564" i="3"/>
  <c r="L611" i="3"/>
  <c r="L548" i="3"/>
  <c r="L602" i="3"/>
  <c r="L657" i="3"/>
  <c r="L593" i="3"/>
  <c r="L656" i="3"/>
  <c r="L592" i="3"/>
  <c r="L639" i="3"/>
  <c r="L575" i="3"/>
  <c r="L630" i="3"/>
  <c r="L566" i="3"/>
  <c r="L629" i="3"/>
  <c r="L565" i="3"/>
  <c r="L620" i="3"/>
  <c r="L556" i="3"/>
  <c r="L603" i="3"/>
  <c r="L542" i="3"/>
  <c r="L594" i="3"/>
  <c r="L649" i="3"/>
  <c r="L585" i="3"/>
  <c r="L648" i="3"/>
  <c r="L584" i="3"/>
  <c r="L631" i="3"/>
  <c r="L567" i="3"/>
  <c r="L622" i="3"/>
  <c r="L558" i="3"/>
  <c r="L621" i="3"/>
  <c r="L557" i="3"/>
  <c r="L612" i="3"/>
  <c r="L543" i="3"/>
  <c r="L595" i="3"/>
  <c r="L650" i="3"/>
  <c r="L586" i="3"/>
  <c r="L641" i="3"/>
  <c r="L577" i="3"/>
  <c r="L640" i="3"/>
  <c r="L576" i="3"/>
  <c r="L623" i="3"/>
  <c r="L559" i="3"/>
  <c r="L614" i="3"/>
  <c r="L550" i="3"/>
  <c r="L613" i="3"/>
  <c r="L549" i="3"/>
  <c r="L604" i="3"/>
  <c r="L651" i="3"/>
  <c r="L587" i="3"/>
  <c r="L642" i="3"/>
  <c r="L578" i="3"/>
  <c r="L633" i="3"/>
  <c r="L569" i="3"/>
  <c r="L632" i="3"/>
  <c r="L568" i="3"/>
  <c r="L615" i="3"/>
  <c r="L551" i="3"/>
  <c r="L606" i="3"/>
  <c r="L545" i="3"/>
  <c r="L605" i="3"/>
  <c r="L544" i="3"/>
  <c r="L596" i="3"/>
  <c r="L643" i="3"/>
  <c r="L579" i="3"/>
  <c r="L634" i="3"/>
  <c r="L570" i="3"/>
  <c r="L625" i="3"/>
  <c r="L561" i="3"/>
  <c r="L624" i="3"/>
  <c r="L560" i="3"/>
  <c r="L607" i="3"/>
  <c r="L546" i="3"/>
  <c r="L598" i="3"/>
  <c r="L539" i="3"/>
  <c r="L597" i="3"/>
  <c r="L652" i="3"/>
  <c r="L1751" i="11"/>
  <c r="L1766" i="11"/>
  <c r="L1840" i="11"/>
  <c r="L1789" i="11"/>
  <c r="L1824" i="11"/>
  <c r="L1815" i="11"/>
  <c r="L1769" i="11"/>
  <c r="L1756" i="11"/>
  <c r="L1839" i="11"/>
  <c r="L1838" i="11"/>
  <c r="L1775" i="11"/>
  <c r="L1791" i="11"/>
  <c r="L1764" i="11"/>
  <c r="L1831" i="11"/>
  <c r="L1772" i="11"/>
  <c r="L1859" i="11"/>
  <c r="L1758" i="11"/>
  <c r="L1866" i="11"/>
  <c r="L1773" i="11"/>
  <c r="L1869" i="11"/>
  <c r="L1777" i="11"/>
  <c r="L1850" i="11"/>
  <c r="L1782" i="11"/>
  <c r="L1863" i="11"/>
  <c r="L1814" i="11"/>
  <c r="L1798" i="11"/>
  <c r="L1761" i="11"/>
  <c r="L1867" i="11"/>
  <c r="L1858" i="11"/>
  <c r="L1821" i="11"/>
  <c r="L1799" i="11"/>
  <c r="L1823" i="11"/>
  <c r="L1841" i="11"/>
  <c r="L1836" i="11"/>
  <c r="L1819" i="11"/>
  <c r="L1810" i="11"/>
  <c r="L1802" i="11"/>
  <c r="L1864" i="11"/>
  <c r="L1854" i="11"/>
  <c r="L1806" i="11"/>
  <c r="L1833" i="11"/>
  <c r="L1828" i="11"/>
  <c r="L1811" i="11"/>
  <c r="L1846" i="11"/>
  <c r="L1855" i="11"/>
  <c r="L1829" i="11"/>
  <c r="L1781" i="11"/>
  <c r="L1825" i="11"/>
  <c r="L1820" i="11"/>
  <c r="L1803" i="11"/>
  <c r="L1794" i="11"/>
  <c r="L1797" i="11"/>
  <c r="L1813" i="11"/>
  <c r="L1816" i="11"/>
  <c r="L1768" i="11"/>
  <c r="L1817" i="11"/>
  <c r="L1812" i="11"/>
  <c r="L1795" i="11"/>
  <c r="L1786" i="11"/>
  <c r="L1784" i="11"/>
  <c r="L1774" i="11"/>
  <c r="L1808" i="11"/>
  <c r="L1861" i="11"/>
  <c r="L1807" i="11"/>
  <c r="L1776" i="11"/>
  <c r="L1760" i="11"/>
  <c r="L1755" i="11"/>
  <c r="L1809" i="11"/>
  <c r="L1868" i="11"/>
  <c r="L1804" i="11"/>
  <c r="L1851" i="11"/>
  <c r="L1787" i="11"/>
  <c r="L1842" i="11"/>
  <c r="L1778" i="11"/>
  <c r="L1759" i="11"/>
  <c r="L1767" i="11"/>
  <c r="L1801" i="11"/>
  <c r="L1796" i="11"/>
  <c r="L1843" i="11"/>
  <c r="L1834" i="11"/>
  <c r="L1770" i="11"/>
  <c r="L1792" i="11"/>
  <c r="L1790" i="11"/>
  <c r="L1754" i="11"/>
  <c r="L1865" i="11"/>
  <c r="L1860" i="11"/>
  <c r="L1779" i="11"/>
  <c r="L1753" i="11"/>
  <c r="L1856" i="11"/>
  <c r="L1830" i="11"/>
  <c r="L1847" i="11"/>
  <c r="L1765" i="11"/>
  <c r="L1845" i="11"/>
  <c r="L1862" i="11"/>
  <c r="L1857" i="11"/>
  <c r="L1793" i="11"/>
  <c r="L1852" i="11"/>
  <c r="L1788" i="11"/>
  <c r="L1835" i="11"/>
  <c r="L1771" i="11"/>
  <c r="L1826" i="11"/>
  <c r="L1762" i="11"/>
  <c r="L1783" i="11"/>
  <c r="L1848" i="11"/>
  <c r="L1752" i="11"/>
  <c r="L1822" i="11"/>
  <c r="L1800" i="11"/>
  <c r="L1805" i="11"/>
  <c r="L1853" i="11"/>
  <c r="L1832" i="11"/>
  <c r="L1837" i="11"/>
  <c r="L1849" i="11"/>
  <c r="L1785" i="11"/>
  <c r="L1844" i="11"/>
  <c r="L1780" i="11"/>
  <c r="L1827" i="11"/>
  <c r="L1763" i="11"/>
  <c r="L1818" i="11"/>
  <c r="L1567" i="11"/>
  <c r="L1594" i="11"/>
  <c r="L1531" i="11"/>
  <c r="L1530" i="11"/>
  <c r="L1585" i="11"/>
  <c r="L1512" i="11"/>
  <c r="L1495" i="11"/>
  <c r="L1542" i="11"/>
  <c r="L1589" i="11"/>
  <c r="L1517" i="11"/>
  <c r="L1521" i="11"/>
  <c r="L1556" i="11"/>
  <c r="L1576" i="11"/>
  <c r="L1484" i="11"/>
  <c r="L1599" i="11"/>
  <c r="L1554" i="11"/>
  <c r="L1490" i="11"/>
  <c r="L1545" i="11"/>
  <c r="L1600" i="11"/>
  <c r="L1536" i="11"/>
  <c r="L1591" i="11"/>
  <c r="L1519" i="11"/>
  <c r="L1566" i="11"/>
  <c r="L1494" i="11"/>
  <c r="L1541" i="11"/>
  <c r="L1588" i="11"/>
  <c r="L1516" i="11"/>
  <c r="L1563" i="11"/>
  <c r="L1546" i="11"/>
  <c r="L1482" i="11"/>
  <c r="L1537" i="11"/>
  <c r="L1592" i="11"/>
  <c r="L1528" i="11"/>
  <c r="L1583" i="11"/>
  <c r="L1511" i="11"/>
  <c r="L1558" i="11"/>
  <c r="L1486" i="11"/>
  <c r="L1533" i="11"/>
  <c r="L1580" i="11"/>
  <c r="L1508" i="11"/>
  <c r="L1547" i="11"/>
  <c r="L1562" i="11"/>
  <c r="L1498" i="11"/>
  <c r="L1553" i="11"/>
  <c r="L1489" i="11"/>
  <c r="L1544" i="11"/>
  <c r="L1535" i="11"/>
  <c r="L1574" i="11"/>
  <c r="L1502" i="11"/>
  <c r="L1549" i="11"/>
  <c r="L1596" i="11"/>
  <c r="L1524" i="11"/>
  <c r="L1571" i="11"/>
  <c r="L1483" i="11"/>
  <c r="L1538" i="11"/>
  <c r="L1593" i="11"/>
  <c r="L1529" i="11"/>
  <c r="L1584" i="11"/>
  <c r="L1520" i="11"/>
  <c r="L1575" i="11"/>
  <c r="L1503" i="11"/>
  <c r="L1550" i="11"/>
  <c r="L1597" i="11"/>
  <c r="L1525" i="11"/>
  <c r="L1572" i="11"/>
  <c r="L1492" i="11"/>
  <c r="L1539" i="11"/>
  <c r="L1522" i="11"/>
  <c r="L1513" i="11"/>
  <c r="L1504" i="11"/>
  <c r="L1487" i="11"/>
  <c r="L1581" i="11"/>
  <c r="L1548" i="11"/>
  <c r="L1523" i="11"/>
  <c r="L1578" i="11"/>
  <c r="L1514" i="11"/>
  <c r="L1569" i="11"/>
  <c r="L1505" i="11"/>
  <c r="L1560" i="11"/>
  <c r="L1496" i="11"/>
  <c r="L1551" i="11"/>
  <c r="L1598" i="11"/>
  <c r="L1526" i="11"/>
  <c r="L1565" i="11"/>
  <c r="L1493" i="11"/>
  <c r="L1540" i="11"/>
  <c r="L1587" i="11"/>
  <c r="L1515" i="11"/>
  <c r="L1586" i="11"/>
  <c r="L1577" i="11"/>
  <c r="L1568" i="11"/>
  <c r="L1559" i="11"/>
  <c r="L1534" i="11"/>
  <c r="L1501" i="11"/>
  <c r="L1595" i="11"/>
  <c r="L1570" i="11"/>
  <c r="L1506" i="11"/>
  <c r="L1561" i="11"/>
  <c r="L1497" i="11"/>
  <c r="L1552" i="11"/>
  <c r="L1488" i="11"/>
  <c r="L1543" i="11"/>
  <c r="L1590" i="11"/>
  <c r="L1510" i="11"/>
  <c r="L1557" i="11"/>
  <c r="L1485" i="11"/>
  <c r="L1532" i="11"/>
  <c r="L1579" i="11"/>
  <c r="L1507" i="11"/>
  <c r="L1499" i="11"/>
  <c r="L1527" i="11"/>
  <c r="L1582" i="11"/>
  <c r="L1518" i="11"/>
  <c r="L1573" i="11"/>
  <c r="L1509" i="11"/>
  <c r="L1564" i="11"/>
  <c r="L1500" i="11"/>
  <c r="L1555" i="11"/>
  <c r="L945" i="11"/>
  <c r="L999" i="11"/>
  <c r="L974" i="11"/>
  <c r="L1061" i="11"/>
  <c r="L1032" i="11"/>
  <c r="L949" i="11"/>
  <c r="L1010" i="11"/>
  <c r="L1062" i="11"/>
  <c r="L1030" i="11"/>
  <c r="L997" i="11"/>
  <c r="L968" i="11"/>
  <c r="L1057" i="11"/>
  <c r="L1024" i="11"/>
  <c r="L966" i="11"/>
  <c r="L989" i="11"/>
  <c r="L960" i="11"/>
  <c r="L1049" i="11"/>
  <c r="L982" i="11"/>
  <c r="L1020" i="11"/>
  <c r="L1019" i="11"/>
  <c r="L993" i="11"/>
  <c r="L1007" i="11"/>
  <c r="L1060" i="11"/>
  <c r="L1012" i="11"/>
  <c r="L1011" i="11"/>
  <c r="L985" i="11"/>
  <c r="L1002" i="11"/>
  <c r="L1022" i="11"/>
  <c r="L947" i="11"/>
  <c r="L954" i="11"/>
  <c r="L990" i="11"/>
  <c r="L1031" i="11"/>
  <c r="L1052" i="11"/>
  <c r="L1047" i="11"/>
  <c r="L1054" i="11"/>
  <c r="L981" i="11"/>
  <c r="L1004" i="11"/>
  <c r="L1053" i="11"/>
  <c r="L1016" i="11"/>
  <c r="L956" i="11"/>
  <c r="L1003" i="11"/>
  <c r="L1058" i="11"/>
  <c r="L994" i="11"/>
  <c r="L1041" i="11"/>
  <c r="L977" i="11"/>
  <c r="L958" i="11"/>
  <c r="L967" i="11"/>
  <c r="L1046" i="11"/>
  <c r="L1039" i="11"/>
  <c r="L1037" i="11"/>
  <c r="L973" i="11"/>
  <c r="L996" i="11"/>
  <c r="L1045" i="11"/>
  <c r="L1008" i="11"/>
  <c r="L1059" i="11"/>
  <c r="L995" i="11"/>
  <c r="L1050" i="11"/>
  <c r="L986" i="11"/>
  <c r="L1033" i="11"/>
  <c r="L969" i="11"/>
  <c r="L946" i="11"/>
  <c r="L951" i="11"/>
  <c r="L1014" i="11"/>
  <c r="L998" i="11"/>
  <c r="L1029" i="11"/>
  <c r="L965" i="11"/>
  <c r="L988" i="11"/>
  <c r="L952" i="11"/>
  <c r="L1000" i="11"/>
  <c r="L1051" i="11"/>
  <c r="L987" i="11"/>
  <c r="L1042" i="11"/>
  <c r="L978" i="11"/>
  <c r="L1025" i="11"/>
  <c r="L961" i="11"/>
  <c r="L955" i="11"/>
  <c r="L1023" i="11"/>
  <c r="L975" i="11"/>
  <c r="L957" i="11"/>
  <c r="L1056" i="11"/>
  <c r="L1043" i="11"/>
  <c r="L1034" i="11"/>
  <c r="L970" i="11"/>
  <c r="L983" i="11"/>
  <c r="L948" i="11"/>
  <c r="L1063" i="11"/>
  <c r="L1038" i="11"/>
  <c r="L1013" i="11"/>
  <c r="L1036" i="11"/>
  <c r="L972" i="11"/>
  <c r="L1048" i="11"/>
  <c r="L984" i="11"/>
  <c r="L1035" i="11"/>
  <c r="L971" i="11"/>
  <c r="L1026" i="11"/>
  <c r="L962" i="11"/>
  <c r="L1009" i="11"/>
  <c r="L950" i="11"/>
  <c r="L1044" i="11"/>
  <c r="L991" i="11"/>
  <c r="L1021" i="11"/>
  <c r="L980" i="11"/>
  <c r="L992" i="11"/>
  <c r="L979" i="11"/>
  <c r="L1017" i="11"/>
  <c r="L953" i="11"/>
  <c r="L1006" i="11"/>
  <c r="L1055" i="11"/>
  <c r="L1015" i="11"/>
  <c r="L1005" i="11"/>
  <c r="L1028" i="11"/>
  <c r="L964" i="11"/>
  <c r="L1040" i="11"/>
  <c r="L976" i="11"/>
  <c r="L1027" i="11"/>
  <c r="L963" i="11"/>
  <c r="L1018" i="11"/>
  <c r="L959" i="11"/>
  <c r="L1437" i="11"/>
  <c r="L1398" i="11"/>
  <c r="L1434" i="11"/>
  <c r="L1396" i="11"/>
  <c r="L1395" i="11"/>
  <c r="L1375" i="11"/>
  <c r="L1454" i="11"/>
  <c r="L1414" i="11"/>
  <c r="L1391" i="11"/>
  <c r="L1464" i="11"/>
  <c r="L1422" i="11"/>
  <c r="L1457" i="11"/>
  <c r="L1432" i="11"/>
  <c r="L1389" i="11"/>
  <c r="L1408" i="11"/>
  <c r="L1404" i="11"/>
  <c r="L1399" i="11"/>
  <c r="L1382" i="11"/>
  <c r="L1450" i="11"/>
  <c r="L1438" i="11"/>
  <c r="L1380" i="11"/>
  <c r="L1403" i="11"/>
  <c r="L1440" i="11"/>
  <c r="L1359" i="11"/>
  <c r="L1458" i="11"/>
  <c r="L1412" i="11"/>
  <c r="L1430" i="11"/>
  <c r="L1441" i="11"/>
  <c r="L1369" i="11"/>
  <c r="L1384" i="11"/>
  <c r="L1411" i="11"/>
  <c r="L1461" i="11"/>
  <c r="L1445" i="11"/>
  <c r="L1429" i="11"/>
  <c r="L1400" i="11"/>
  <c r="L1423" i="11"/>
  <c r="L1452" i="11"/>
  <c r="L1393" i="11"/>
  <c r="L1377" i="11"/>
  <c r="L1360" i="11"/>
  <c r="L1388" i="11"/>
  <c r="L1436" i="11"/>
  <c r="L1427" i="11"/>
  <c r="L1392" i="11"/>
  <c r="L1431" i="11"/>
  <c r="L1443" i="11"/>
  <c r="L1406" i="11"/>
  <c r="L1366" i="11"/>
  <c r="L1466" i="11"/>
  <c r="L1410" i="11"/>
  <c r="L1405" i="11"/>
  <c r="L1374" i="11"/>
  <c r="L1356" i="11"/>
  <c r="L1465" i="11"/>
  <c r="L1365" i="11"/>
  <c r="L1463" i="11"/>
  <c r="L1390" i="11"/>
  <c r="L1394" i="11"/>
  <c r="L1376" i="11"/>
  <c r="L1397" i="11"/>
  <c r="L1460" i="11"/>
  <c r="L1402" i="11"/>
  <c r="L1383" i="11"/>
  <c r="L1363" i="11"/>
  <c r="L1425" i="11"/>
  <c r="L1354" i="11"/>
  <c r="L1456" i="11"/>
  <c r="L1419" i="11"/>
  <c r="L1350" i="11"/>
  <c r="L1379" i="11"/>
  <c r="L1367" i="11"/>
  <c r="L1462" i="11"/>
  <c r="L1447" i="11"/>
  <c r="L1417" i="11"/>
  <c r="L1351" i="11"/>
  <c r="L1424" i="11"/>
  <c r="L1446" i="11"/>
  <c r="L1426" i="11"/>
  <c r="L1361" i="11"/>
  <c r="L1385" i="11"/>
  <c r="L1355" i="11"/>
  <c r="L1401" i="11"/>
  <c r="L1449" i="11"/>
  <c r="L1368" i="11"/>
  <c r="L1387" i="11"/>
  <c r="L1372" i="11"/>
  <c r="L1439" i="11"/>
  <c r="L1448" i="11"/>
  <c r="L1409" i="11"/>
  <c r="L1370" i="11"/>
  <c r="L1362" i="11"/>
  <c r="L1418" i="11"/>
  <c r="L1371" i="11"/>
  <c r="L1352" i="11"/>
  <c r="L1386" i="11"/>
  <c r="L1442" i="11"/>
  <c r="L1381" i="11"/>
  <c r="L1373" i="11"/>
  <c r="L1455" i="11"/>
  <c r="L1420" i="11"/>
  <c r="L1349" i="11"/>
  <c r="L1407" i="11"/>
  <c r="L1433" i="11"/>
  <c r="L1453" i="11"/>
  <c r="L1358" i="11"/>
  <c r="L1459" i="11"/>
  <c r="L1421" i="11"/>
  <c r="L1428" i="11"/>
  <c r="L1444" i="11"/>
  <c r="L1415" i="11"/>
  <c r="L1435" i="11"/>
  <c r="L1364" i="11"/>
  <c r="L1378" i="11"/>
  <c r="L1353" i="11"/>
  <c r="L1451" i="11"/>
  <c r="L1413" i="11"/>
  <c r="L1416" i="11"/>
  <c r="L1348" i="11"/>
  <c r="L1184" i="9"/>
  <c r="L1136" i="9"/>
  <c r="L1187" i="9"/>
  <c r="L1128" i="9"/>
  <c r="L1137" i="9"/>
  <c r="L1166" i="9"/>
  <c r="L1091" i="9"/>
  <c r="L1163" i="9"/>
  <c r="L1100" i="9"/>
  <c r="L1167" i="9"/>
  <c r="L1125" i="9"/>
  <c r="L1171" i="9"/>
  <c r="L1164" i="9"/>
  <c r="L1151" i="9"/>
  <c r="L1155" i="9"/>
  <c r="L1115" i="9"/>
  <c r="L1108" i="9"/>
  <c r="L1089" i="9"/>
  <c r="L1153" i="9"/>
  <c r="L1175" i="9"/>
  <c r="L1130" i="9"/>
  <c r="L1146" i="9"/>
  <c r="L1145" i="9"/>
  <c r="L1096" i="9"/>
  <c r="L1172" i="9"/>
  <c r="L1168" i="9"/>
  <c r="L1157" i="9"/>
  <c r="L1140" i="9"/>
  <c r="L1081" i="9"/>
  <c r="L1119" i="9"/>
  <c r="L1152" i="9"/>
  <c r="L1133" i="9"/>
  <c r="L1181" i="9"/>
  <c r="L1177" i="9"/>
  <c r="L1114" i="9"/>
  <c r="L1139" i="9"/>
  <c r="L1148" i="9"/>
  <c r="L1182" i="9"/>
  <c r="L1135" i="9"/>
  <c r="L1090" i="9"/>
  <c r="L1124" i="9"/>
  <c r="L1101" i="9"/>
  <c r="L1194" i="9"/>
  <c r="L1192" i="9"/>
  <c r="L1161" i="9"/>
  <c r="L1102" i="9"/>
  <c r="L1111" i="9"/>
  <c r="L1160" i="9"/>
  <c r="L1174" i="9"/>
  <c r="L1123" i="9"/>
  <c r="L1109" i="9"/>
  <c r="L1088" i="9"/>
  <c r="L1183" i="9"/>
  <c r="L1092" i="9"/>
  <c r="L1118" i="9"/>
  <c r="L1112" i="9"/>
  <c r="L1143" i="9"/>
  <c r="L1159" i="9"/>
  <c r="L1105" i="9"/>
  <c r="L1098" i="9"/>
  <c r="L1122" i="9"/>
  <c r="L1138" i="9"/>
  <c r="L1179" i="9"/>
  <c r="L1120" i="9"/>
  <c r="L1144" i="9"/>
  <c r="L1142" i="9"/>
  <c r="L1085" i="9"/>
  <c r="L1193" i="9"/>
  <c r="L1117" i="9"/>
  <c r="L1084" i="9"/>
  <c r="L1149" i="9"/>
  <c r="L1113" i="9"/>
  <c r="L1191" i="9"/>
  <c r="L1104" i="9"/>
  <c r="L1176" i="9"/>
  <c r="L1195" i="9"/>
  <c r="L1186" i="9"/>
  <c r="L1197" i="9"/>
  <c r="L1099" i="9"/>
  <c r="L1129" i="9"/>
  <c r="L1121" i="9"/>
  <c r="L1170" i="9"/>
  <c r="L1131" i="9"/>
  <c r="L1093" i="9"/>
  <c r="L1147" i="9"/>
  <c r="L1165" i="9"/>
  <c r="L1086" i="9"/>
  <c r="L1097" i="9"/>
  <c r="L1082" i="9"/>
  <c r="L1154" i="9"/>
  <c r="L1169" i="9"/>
  <c r="L1189" i="9"/>
  <c r="L1190" i="9"/>
  <c r="L1188" i="9"/>
  <c r="L1094" i="9"/>
  <c r="L1107" i="9"/>
  <c r="L1158" i="9"/>
  <c r="L1134" i="9"/>
  <c r="L1103" i="9"/>
  <c r="L1162" i="9"/>
  <c r="L1083" i="9"/>
  <c r="L1173" i="9"/>
  <c r="L1141" i="9"/>
  <c r="L1178" i="9"/>
  <c r="L1185" i="9"/>
  <c r="L1156" i="9"/>
  <c r="L1180" i="9"/>
  <c r="L1150" i="9"/>
  <c r="L1127" i="9"/>
  <c r="L1196" i="9"/>
  <c r="L1116" i="9"/>
  <c r="L1198" i="9"/>
  <c r="L1080" i="9"/>
  <c r="L1095" i="9"/>
  <c r="L1132" i="9"/>
  <c r="L1110" i="9"/>
  <c r="L1126" i="9"/>
  <c r="L1106" i="9"/>
  <c r="L711" i="9"/>
  <c r="L766" i="9"/>
  <c r="L758" i="9"/>
  <c r="L718" i="9"/>
  <c r="L702" i="9"/>
  <c r="L719" i="9"/>
  <c r="L757" i="9"/>
  <c r="L683" i="9"/>
  <c r="L724" i="9"/>
  <c r="L782" i="9"/>
  <c r="L749" i="9"/>
  <c r="L709" i="9"/>
  <c r="L693" i="9"/>
  <c r="L685" i="9"/>
  <c r="L694" i="9"/>
  <c r="L680" i="9"/>
  <c r="L674" i="9"/>
  <c r="L705" i="9"/>
  <c r="L689" i="9"/>
  <c r="L697" i="9"/>
  <c r="L739" i="9"/>
  <c r="L785" i="9"/>
  <c r="L678" i="9"/>
  <c r="L720" i="9"/>
  <c r="L772" i="9"/>
  <c r="L708" i="9"/>
  <c r="L767" i="9"/>
  <c r="L703" i="9"/>
  <c r="L750" i="9"/>
  <c r="L686" i="9"/>
  <c r="L741" i="9"/>
  <c r="L784" i="9"/>
  <c r="L761" i="9"/>
  <c r="L792" i="9"/>
  <c r="L731" i="9"/>
  <c r="L760" i="9"/>
  <c r="L777" i="9"/>
  <c r="L712" i="9"/>
  <c r="L764" i="9"/>
  <c r="L700" i="9"/>
  <c r="L759" i="9"/>
  <c r="L695" i="9"/>
  <c r="L742" i="9"/>
  <c r="L681" i="9"/>
  <c r="L733" i="9"/>
  <c r="L778" i="9"/>
  <c r="L730" i="9"/>
  <c r="L787" i="9"/>
  <c r="L722" i="9"/>
  <c r="L723" i="9"/>
  <c r="L752" i="9"/>
  <c r="L704" i="9"/>
  <c r="L756" i="9"/>
  <c r="L692" i="9"/>
  <c r="L751" i="9"/>
  <c r="L687" i="9"/>
  <c r="L734" i="9"/>
  <c r="L789" i="9"/>
  <c r="L725" i="9"/>
  <c r="L779" i="9"/>
  <c r="L738" i="9"/>
  <c r="L729" i="9"/>
  <c r="L771" i="9"/>
  <c r="L714" i="9"/>
  <c r="L715" i="9"/>
  <c r="L744" i="9"/>
  <c r="L696" i="9"/>
  <c r="L748" i="9"/>
  <c r="L684" i="9"/>
  <c r="L743" i="9"/>
  <c r="L790" i="9"/>
  <c r="L726" i="9"/>
  <c r="L781" i="9"/>
  <c r="L717" i="9"/>
  <c r="L746" i="9"/>
  <c r="L776" i="9"/>
  <c r="L754" i="9"/>
  <c r="L768" i="9"/>
  <c r="L698" i="9"/>
  <c r="L699" i="9"/>
  <c r="L728" i="9"/>
  <c r="L675" i="9"/>
  <c r="L732" i="9"/>
  <c r="L791" i="9"/>
  <c r="L727" i="9"/>
  <c r="L774" i="9"/>
  <c r="L710" i="9"/>
  <c r="L765" i="9"/>
  <c r="L493" i="9"/>
  <c r="L446" i="9"/>
  <c r="L477" i="9"/>
  <c r="L503" i="9"/>
  <c r="L516" i="9"/>
  <c r="L484" i="9"/>
  <c r="L437" i="9"/>
  <c r="L463" i="9"/>
  <c r="L409" i="9"/>
  <c r="L500" i="9"/>
  <c r="L474" i="9"/>
  <c r="L408" i="9"/>
  <c r="L460" i="9"/>
  <c r="L434" i="9"/>
  <c r="L489" i="9"/>
  <c r="L486" i="9"/>
  <c r="L475" i="9"/>
  <c r="L425" i="9"/>
  <c r="L436" i="9"/>
  <c r="L413" i="9"/>
  <c r="L451" i="9"/>
  <c r="L512" i="9"/>
  <c r="L465" i="9"/>
  <c r="L470" i="9"/>
  <c r="L510" i="9"/>
  <c r="L448" i="9"/>
  <c r="L439" i="9"/>
  <c r="L404" i="9"/>
  <c r="L472" i="9"/>
  <c r="L411" i="9"/>
  <c r="L502" i="9"/>
  <c r="L499" i="9"/>
  <c r="L428" i="9"/>
  <c r="L517" i="9"/>
  <c r="L438" i="9"/>
  <c r="L466" i="9"/>
  <c r="L522" i="9"/>
  <c r="L443" i="9"/>
  <c r="L469" i="9"/>
  <c r="L521" i="9"/>
  <c r="L457" i="9"/>
  <c r="L504" i="9"/>
  <c r="L440" i="9"/>
  <c r="L495" i="9"/>
  <c r="L431" i="9"/>
  <c r="L508" i="9"/>
  <c r="L498" i="9"/>
  <c r="L420" i="9"/>
  <c r="L494" i="9"/>
  <c r="L430" i="9"/>
  <c r="L458" i="9"/>
  <c r="L492" i="9"/>
  <c r="L435" i="9"/>
  <c r="L461" i="9"/>
  <c r="L513" i="9"/>
  <c r="L449" i="9"/>
  <c r="L496" i="9"/>
  <c r="L432" i="9"/>
  <c r="L487" i="9"/>
  <c r="L423" i="9"/>
  <c r="L506" i="9"/>
  <c r="L476" i="9"/>
  <c r="L518" i="9"/>
  <c r="L485" i="9"/>
  <c r="L422" i="9"/>
  <c r="L450" i="9"/>
  <c r="L491" i="9"/>
  <c r="L427" i="9"/>
  <c r="L453" i="9"/>
  <c r="L505" i="9"/>
  <c r="L441" i="9"/>
  <c r="L488" i="9"/>
  <c r="L424" i="9"/>
  <c r="L479" i="9"/>
  <c r="L415" i="9"/>
  <c r="L405" i="9"/>
  <c r="L468" i="9"/>
  <c r="L509" i="9"/>
  <c r="L478" i="9"/>
  <c r="L414" i="9"/>
  <c r="L442" i="9"/>
  <c r="L490" i="9"/>
  <c r="L419" i="9"/>
  <c r="L445" i="9"/>
  <c r="L497" i="9"/>
  <c r="L433" i="9"/>
  <c r="L480" i="9"/>
  <c r="L416" i="9"/>
  <c r="L471" i="9"/>
  <c r="L410" i="9"/>
  <c r="L515" i="9"/>
  <c r="L452" i="9"/>
  <c r="L412" i="9"/>
  <c r="L462" i="9"/>
  <c r="L483" i="9"/>
  <c r="L426" i="9"/>
  <c r="L467" i="9"/>
  <c r="L501" i="9"/>
  <c r="L429" i="9"/>
  <c r="L481" i="9"/>
  <c r="L417" i="9"/>
  <c r="L464" i="9"/>
  <c r="L519" i="9"/>
  <c r="L455" i="9"/>
  <c r="L507" i="9"/>
  <c r="L514" i="9"/>
  <c r="L444" i="9"/>
  <c r="L407" i="9"/>
  <c r="L454" i="9"/>
  <c r="L482" i="9"/>
  <c r="L418" i="9"/>
  <c r="L459" i="9"/>
  <c r="L406" i="9"/>
  <c r="L421" i="9"/>
  <c r="L473" i="9"/>
  <c r="L520" i="9"/>
  <c r="L456" i="9"/>
  <c r="L511" i="9"/>
  <c r="AE1346" i="9"/>
  <c r="L1976" i="6"/>
  <c r="L1964" i="6"/>
  <c r="L1986" i="6"/>
  <c r="L1962" i="6"/>
  <c r="L1999" i="6"/>
  <c r="L1996" i="6"/>
  <c r="L2000" i="6"/>
  <c r="L1989" i="6"/>
  <c r="L1993" i="6"/>
  <c r="L1991" i="6"/>
  <c r="L1981" i="6"/>
  <c r="L1953" i="6"/>
  <c r="L1956" i="6"/>
  <c r="L1891" i="6"/>
  <c r="L1917" i="6"/>
  <c r="L1942" i="6"/>
  <c r="L1887" i="6"/>
  <c r="L1909" i="6"/>
  <c r="L1896" i="6"/>
  <c r="L1916" i="6"/>
  <c r="L1963" i="6"/>
  <c r="L1895" i="6"/>
  <c r="L1902" i="6"/>
  <c r="L1955" i="6"/>
  <c r="L1904" i="6"/>
  <c r="L2004" i="6"/>
  <c r="L1982" i="6"/>
  <c r="L1988" i="6"/>
  <c r="L1992" i="6"/>
  <c r="L1975" i="6"/>
  <c r="L1950" i="6"/>
  <c r="L1973" i="6"/>
  <c r="L1901" i="6"/>
  <c r="L1939" i="6"/>
  <c r="L1954" i="6"/>
  <c r="L1945" i="6"/>
  <c r="L1998" i="6"/>
  <c r="L1990" i="6"/>
  <c r="L1944" i="6"/>
  <c r="L1974" i="6"/>
  <c r="L1983" i="6"/>
  <c r="L1972" i="6"/>
  <c r="L1912" i="6"/>
  <c r="L1965" i="6"/>
  <c r="L1888" i="6"/>
  <c r="L1931" i="6"/>
  <c r="L1946" i="6"/>
  <c r="L1913" i="6"/>
  <c r="L1960" i="6"/>
  <c r="L1952" i="6"/>
  <c r="L1935" i="6"/>
  <c r="L1936" i="6"/>
  <c r="L1980" i="6"/>
  <c r="L1958" i="6"/>
  <c r="L1903" i="6"/>
  <c r="L1957" i="6"/>
  <c r="L2003" i="6"/>
  <c r="L1915" i="6"/>
  <c r="L1938" i="6"/>
  <c r="L1951" i="6"/>
  <c r="L1943" i="6"/>
  <c r="L1932" i="6"/>
  <c r="L1927" i="6"/>
  <c r="L1966" i="6"/>
  <c r="L1920" i="6"/>
  <c r="L1900" i="6"/>
  <c r="L1949" i="6"/>
  <c r="L1995" i="6"/>
  <c r="L1907" i="6"/>
  <c r="L1898" i="6"/>
  <c r="L1968" i="6"/>
  <c r="L1948" i="6"/>
  <c r="L1940" i="6"/>
  <c r="L1918" i="6"/>
  <c r="L1924" i="6"/>
  <c r="L1928" i="6"/>
  <c r="L1911" i="6"/>
  <c r="L1894" i="6"/>
  <c r="L1941" i="6"/>
  <c r="L1979" i="6"/>
  <c r="L1899" i="6"/>
  <c r="L1893" i="6"/>
  <c r="L1959" i="6"/>
  <c r="L1934" i="6"/>
  <c r="L1926" i="6"/>
  <c r="L1890" i="6"/>
  <c r="L1910" i="6"/>
  <c r="L1919" i="6"/>
  <c r="L1908" i="6"/>
  <c r="L1889" i="6"/>
  <c r="L1925" i="6"/>
  <c r="L1971" i="6"/>
  <c r="L2002" i="6"/>
  <c r="L2001" i="6"/>
  <c r="L1921" i="6"/>
  <c r="L1947" i="6"/>
  <c r="L1994" i="6"/>
  <c r="L1930" i="6"/>
  <c r="L1985" i="6"/>
  <c r="L1905" i="6"/>
  <c r="L1922" i="6"/>
  <c r="L1977" i="6"/>
  <c r="L1897" i="6"/>
  <c r="L1978" i="6"/>
  <c r="L1914" i="6"/>
  <c r="L1969" i="6"/>
  <c r="L1984" i="6"/>
  <c r="L1967" i="6"/>
  <c r="L1997" i="6"/>
  <c r="L1933" i="6"/>
  <c r="L1987" i="6"/>
  <c r="L1923" i="6"/>
  <c r="L1970" i="6"/>
  <c r="L1906" i="6"/>
  <c r="L1961" i="6"/>
  <c r="L1892" i="6"/>
  <c r="L1886" i="6"/>
  <c r="L1937" i="6"/>
  <c r="L1459" i="3"/>
  <c r="L1441" i="3"/>
  <c r="L1392" i="3"/>
  <c r="L1376" i="3"/>
  <c r="L1407" i="3"/>
  <c r="L1405" i="3"/>
  <c r="L1450" i="3"/>
  <c r="L1462" i="3"/>
  <c r="L1374" i="3"/>
  <c r="L1361" i="3"/>
  <c r="L1417" i="3"/>
  <c r="L1435" i="3"/>
  <c r="L1406" i="3"/>
  <c r="L1419" i="3"/>
  <c r="L1390" i="3"/>
  <c r="L1431" i="3"/>
  <c r="L1367" i="3"/>
  <c r="L1429" i="3"/>
  <c r="L1365" i="3"/>
  <c r="L1412" i="3"/>
  <c r="L1351" i="3"/>
  <c r="L1410" i="3"/>
  <c r="L1349" i="3"/>
  <c r="L1430" i="3"/>
  <c r="L1358" i="3"/>
  <c r="L1363" i="3"/>
  <c r="L1355" i="3"/>
  <c r="L1348" i="3"/>
  <c r="L1452" i="3"/>
  <c r="L1386" i="3"/>
  <c r="L1455" i="3"/>
  <c r="L1369" i="3"/>
  <c r="L1353" i="3"/>
  <c r="L1400" i="3"/>
  <c r="L1414" i="3"/>
  <c r="L1401" i="3"/>
  <c r="L1398" i="3"/>
  <c r="L1385" i="3"/>
  <c r="L1423" i="3"/>
  <c r="L1359" i="3"/>
  <c r="L1421" i="3"/>
  <c r="L1352" i="3"/>
  <c r="L1404" i="3"/>
  <c r="L1466" i="3"/>
  <c r="L1402" i="3"/>
  <c r="L1389" i="3"/>
  <c r="L1424" i="3"/>
  <c r="L1451" i="3"/>
  <c r="L1446" i="3"/>
  <c r="L1379" i="3"/>
  <c r="L1409" i="3"/>
  <c r="L1384" i="3"/>
  <c r="L1393" i="3"/>
  <c r="L1368" i="3"/>
  <c r="L1415" i="3"/>
  <c r="L1354" i="3"/>
  <c r="L1413" i="3"/>
  <c r="L1460" i="3"/>
  <c r="L1396" i="3"/>
  <c r="L1458" i="3"/>
  <c r="L1394" i="3"/>
  <c r="L1388" i="3"/>
  <c r="L1438" i="3"/>
  <c r="L1425" i="3"/>
  <c r="L1377" i="3"/>
  <c r="L1403" i="3"/>
  <c r="L1371" i="3"/>
  <c r="L1350" i="3"/>
  <c r="L1454" i="3"/>
  <c r="L1463" i="3"/>
  <c r="L1399" i="3"/>
  <c r="L1461" i="3"/>
  <c r="L1397" i="3"/>
  <c r="L1444" i="3"/>
  <c r="L1380" i="3"/>
  <c r="L1442" i="3"/>
  <c r="L1378" i="3"/>
  <c r="L1433" i="3"/>
  <c r="L1408" i="3"/>
  <c r="L1464" i="3"/>
  <c r="L1382" i="3"/>
  <c r="L1465" i="3"/>
  <c r="L1449" i="3"/>
  <c r="L1391" i="3"/>
  <c r="L1453" i="3"/>
  <c r="L1436" i="3"/>
  <c r="L1372" i="3"/>
  <c r="L1434" i="3"/>
  <c r="L1370" i="3"/>
  <c r="L1416" i="3"/>
  <c r="L1387" i="3"/>
  <c r="L1443" i="3"/>
  <c r="L1360" i="3"/>
  <c r="L1448" i="3"/>
  <c r="L1457" i="3"/>
  <c r="L1432" i="3"/>
  <c r="L1447" i="3"/>
  <c r="L1383" i="3"/>
  <c r="L1445" i="3"/>
  <c r="L1381" i="3"/>
  <c r="L1428" i="3"/>
  <c r="L1364" i="3"/>
  <c r="L1426" i="3"/>
  <c r="L1362" i="3"/>
  <c r="L1395" i="3"/>
  <c r="L1366" i="3"/>
  <c r="L1422" i="3"/>
  <c r="L1456" i="3"/>
  <c r="L1427" i="3"/>
  <c r="L1440" i="3"/>
  <c r="L1411" i="3"/>
  <c r="L1439" i="3"/>
  <c r="L1375" i="3"/>
  <c r="L1437" i="3"/>
  <c r="L1373" i="3"/>
  <c r="L1420" i="3"/>
  <c r="L1357" i="3"/>
  <c r="L1418" i="3"/>
  <c r="Q137" i="13"/>
  <c r="R137" i="13" s="1"/>
  <c r="AB137" i="13" s="1"/>
  <c r="W136" i="13"/>
  <c r="V137" i="13" s="1"/>
  <c r="AA136" i="13"/>
  <c r="Z136" i="13"/>
  <c r="AD136" i="13" s="1"/>
  <c r="L1226" i="9"/>
  <c r="L1258" i="9"/>
  <c r="L1333" i="9"/>
  <c r="L1221" i="9"/>
  <c r="L1237" i="9"/>
  <c r="L1283" i="9"/>
  <c r="L1290" i="9"/>
  <c r="L1274" i="9"/>
  <c r="L1280" i="9"/>
  <c r="L1306" i="9"/>
  <c r="L1250" i="9"/>
  <c r="L1331" i="9"/>
  <c r="L1292" i="9"/>
  <c r="L1263" i="9"/>
  <c r="L1291" i="9"/>
  <c r="L1245" i="9"/>
  <c r="L1227" i="9"/>
  <c r="L1260" i="9"/>
  <c r="L1314" i="11"/>
  <c r="L1307" i="11"/>
  <c r="L1300" i="11"/>
  <c r="L1328" i="11"/>
  <c r="L1283" i="11"/>
  <c r="L1320" i="11"/>
  <c r="L1331" i="11"/>
  <c r="L1309" i="9"/>
  <c r="L1307" i="9"/>
  <c r="L1238" i="9"/>
  <c r="L1275" i="9"/>
  <c r="L1250" i="11"/>
  <c r="L1315" i="11"/>
  <c r="L1322" i="9"/>
  <c r="L1264" i="11"/>
  <c r="L1277" i="11"/>
  <c r="L1330" i="11"/>
  <c r="AE4" i="13"/>
  <c r="L1235" i="9"/>
  <c r="L1300" i="9"/>
  <c r="L1228" i="9"/>
  <c r="L1252" i="9"/>
  <c r="L1223" i="11"/>
  <c r="L1322" i="11"/>
  <c r="L1319" i="11"/>
  <c r="L1303" i="11"/>
  <c r="L1298" i="11"/>
  <c r="L1251" i="11"/>
  <c r="L1243" i="11"/>
  <c r="L1271" i="11"/>
  <c r="L1256" i="11"/>
  <c r="L1230" i="11"/>
  <c r="L1242" i="11"/>
  <c r="L1238" i="11"/>
  <c r="L1261" i="11"/>
  <c r="L1293" i="11"/>
  <c r="L1272" i="11"/>
  <c r="L1290" i="11"/>
  <c r="L1236" i="11"/>
  <c r="L1226" i="11"/>
  <c r="L1224" i="11"/>
  <c r="L1287" i="11"/>
  <c r="L1225" i="11"/>
  <c r="L1246" i="11"/>
  <c r="L1291" i="11"/>
  <c r="L1229" i="11"/>
  <c r="L1249" i="11"/>
  <c r="L1266" i="11"/>
  <c r="L1281" i="11"/>
  <c r="L1255" i="11"/>
  <c r="L1218" i="11"/>
  <c r="L1326" i="11"/>
  <c r="L1252" i="11"/>
  <c r="L1329" i="11"/>
  <c r="L1276" i="11"/>
  <c r="L1259" i="11"/>
  <c r="L1222" i="11"/>
  <c r="L1234" i="11"/>
  <c r="L1231" i="11"/>
  <c r="L1295" i="11"/>
  <c r="L1233" i="11"/>
  <c r="L1254" i="11"/>
  <c r="L1282" i="11"/>
  <c r="L1215" i="11"/>
  <c r="L1247" i="11"/>
  <c r="L1270" i="11"/>
  <c r="L1269" i="11"/>
  <c r="L1240" i="11"/>
  <c r="L1257" i="11"/>
  <c r="L1260" i="11"/>
  <c r="L1220" i="11"/>
  <c r="L1268" i="11"/>
  <c r="L1299" i="11"/>
  <c r="L1316" i="11"/>
  <c r="L1323" i="11"/>
  <c r="L1273" i="11"/>
  <c r="L1244" i="11"/>
  <c r="L1239" i="11"/>
  <c r="L1219" i="11"/>
  <c r="L1241" i="11"/>
  <c r="L1262" i="11"/>
  <c r="L1274" i="11"/>
  <c r="L1232" i="11"/>
  <c r="L1289" i="11"/>
  <c r="L1304" i="11"/>
  <c r="L1235" i="11"/>
  <c r="L1278" i="11"/>
  <c r="L1333" i="11"/>
  <c r="L1301" i="11"/>
  <c r="L1275" i="11"/>
  <c r="L1309" i="11"/>
  <c r="L1292" i="11"/>
  <c r="L1237" i="11"/>
  <c r="L1285" i="11"/>
  <c r="L1332" i="11"/>
  <c r="L1288" i="11"/>
  <c r="L1216" i="11"/>
  <c r="L1296" i="11"/>
  <c r="L1324" i="11"/>
  <c r="L1321" i="11"/>
  <c r="L1305" i="11"/>
  <c r="L1302" i="11"/>
  <c r="L1253" i="11"/>
  <c r="L1221" i="11"/>
  <c r="L1263" i="11"/>
  <c r="L1248" i="11"/>
  <c r="L1217" i="11"/>
  <c r="L1258" i="11"/>
  <c r="L1265" i="11"/>
  <c r="L1286" i="11"/>
  <c r="L1280" i="11"/>
  <c r="L1294" i="11"/>
  <c r="L1245" i="11"/>
  <c r="L1228" i="11"/>
  <c r="L1279" i="11"/>
  <c r="L1314" i="9"/>
  <c r="L1308" i="9"/>
  <c r="L1225" i="9"/>
  <c r="L1215" i="9"/>
  <c r="L1318" i="11"/>
  <c r="L1297" i="11"/>
  <c r="L1312" i="11"/>
  <c r="L1289" i="9"/>
  <c r="L1267" i="9"/>
  <c r="L1330" i="9"/>
  <c r="L1325" i="11"/>
  <c r="L1311" i="11"/>
  <c r="L1313" i="11"/>
  <c r="L1284" i="9"/>
  <c r="L1302" i="9"/>
  <c r="L1301" i="9"/>
  <c r="L1317" i="11"/>
  <c r="L1227" i="11"/>
  <c r="L1267" i="11"/>
  <c r="L1284" i="11"/>
  <c r="L1308" i="11"/>
  <c r="L1251" i="9"/>
  <c r="L1266" i="9"/>
  <c r="L1269" i="9"/>
  <c r="L1316" i="9"/>
  <c r="L1327" i="11"/>
  <c r="L1310" i="11"/>
  <c r="L1277" i="9"/>
  <c r="L1244" i="9"/>
  <c r="L1293" i="9"/>
  <c r="L1325" i="9"/>
  <c r="L1242" i="9"/>
  <c r="L1223" i="9"/>
  <c r="L1243" i="9"/>
  <c r="L1287" i="9"/>
  <c r="L1288" i="9"/>
  <c r="L1273" i="9"/>
  <c r="L1270" i="9"/>
  <c r="L1216" i="9"/>
  <c r="L1295" i="9"/>
  <c r="L1296" i="9"/>
  <c r="L1281" i="9"/>
  <c r="L1278" i="9"/>
  <c r="L1261" i="9"/>
  <c r="L1324" i="9"/>
  <c r="L1303" i="9"/>
  <c r="L1304" i="9"/>
  <c r="L1297" i="9"/>
  <c r="L1286" i="9"/>
  <c r="L1298" i="9"/>
  <c r="L1312" i="9"/>
  <c r="L1305" i="9"/>
  <c r="L1332" i="9"/>
  <c r="L1311" i="9"/>
  <c r="L1294" i="9"/>
  <c r="L1268" i="9"/>
  <c r="L1218" i="9"/>
  <c r="L1319" i="9"/>
  <c r="L1320" i="9"/>
  <c r="L1313" i="9"/>
  <c r="L1310" i="9"/>
  <c r="L1285" i="9"/>
  <c r="L1299" i="9"/>
  <c r="L1224" i="9"/>
  <c r="L1219" i="9"/>
  <c r="L1328" i="9"/>
  <c r="L1321" i="9"/>
  <c r="L1318" i="9"/>
  <c r="L1276" i="9"/>
  <c r="L1323" i="9"/>
  <c r="L1231" i="9"/>
  <c r="L1232" i="9"/>
  <c r="L1220" i="9"/>
  <c r="L1329" i="9"/>
  <c r="L1326" i="9"/>
  <c r="L1255" i="9"/>
  <c r="L1256" i="9"/>
  <c r="L1249" i="9"/>
  <c r="L1246" i="9"/>
  <c r="L1234" i="9"/>
  <c r="L1262" i="9"/>
  <c r="L1315" i="9"/>
  <c r="L1239" i="9"/>
  <c r="L1240" i="9"/>
  <c r="L1233" i="9"/>
  <c r="L1217" i="9"/>
  <c r="L1259" i="9"/>
  <c r="L1271" i="9"/>
  <c r="L1264" i="9"/>
  <c r="L1257" i="9"/>
  <c r="L1254" i="9"/>
  <c r="L1282" i="9"/>
  <c r="L1247" i="9"/>
  <c r="L1248" i="9"/>
  <c r="L1241" i="9"/>
  <c r="L1230" i="9"/>
  <c r="L1229" i="9"/>
  <c r="L1236" i="9"/>
  <c r="L1279" i="9"/>
  <c r="L1272" i="9"/>
  <c r="L1265" i="9"/>
  <c r="L1222" i="9"/>
  <c r="L1253" i="9"/>
  <c r="L1327" i="9"/>
  <c r="L726" i="11"/>
  <c r="L791" i="11"/>
  <c r="L774" i="11"/>
  <c r="L766" i="11"/>
  <c r="L696" i="11"/>
  <c r="L752" i="11"/>
  <c r="L783" i="11"/>
  <c r="L687" i="11"/>
  <c r="L743" i="11"/>
  <c r="L776" i="11"/>
  <c r="L784" i="11"/>
  <c r="L736" i="11"/>
  <c r="L712" i="11"/>
  <c r="L734" i="11"/>
  <c r="L704" i="11"/>
  <c r="L767" i="11"/>
  <c r="L750" i="11"/>
  <c r="L720" i="11"/>
  <c r="L735" i="11"/>
  <c r="L768" i="11"/>
  <c r="L792" i="11"/>
  <c r="L691" i="11"/>
  <c r="L755" i="11"/>
  <c r="L700" i="11"/>
  <c r="L764" i="11"/>
  <c r="L701" i="11"/>
  <c r="L765" i="11"/>
  <c r="L706" i="11"/>
  <c r="L770" i="11"/>
  <c r="L721" i="11"/>
  <c r="L688" i="11"/>
  <c r="L727" i="11"/>
  <c r="L759" i="11"/>
  <c r="L699" i="11"/>
  <c r="L763" i="11"/>
  <c r="L708" i="11"/>
  <c r="L772" i="11"/>
  <c r="L709" i="11"/>
  <c r="L773" i="11"/>
  <c r="L714" i="11"/>
  <c r="L778" i="11"/>
  <c r="L729" i="11"/>
  <c r="L676" i="11"/>
  <c r="L711" i="11"/>
  <c r="L744" i="11"/>
  <c r="L719" i="11"/>
  <c r="L678" i="11"/>
  <c r="L747" i="11"/>
  <c r="L692" i="11"/>
  <c r="L756" i="11"/>
  <c r="L693" i="11"/>
  <c r="L757" i="11"/>
  <c r="L698" i="11"/>
  <c r="L762" i="11"/>
  <c r="L713" i="11"/>
  <c r="L777" i="11"/>
  <c r="L718" i="11"/>
  <c r="L675" i="11"/>
  <c r="L707" i="11"/>
  <c r="L679" i="11"/>
  <c r="L788" i="11"/>
  <c r="L749" i="11"/>
  <c r="L738" i="11"/>
  <c r="L737" i="11"/>
  <c r="L702" i="11"/>
  <c r="L758" i="11"/>
  <c r="L742" i="11"/>
  <c r="L715" i="11"/>
  <c r="L674" i="11"/>
  <c r="L781" i="11"/>
  <c r="L746" i="11"/>
  <c r="L745" i="11"/>
  <c r="L710" i="11"/>
  <c r="L731" i="11"/>
  <c r="L724" i="11"/>
  <c r="L685" i="11"/>
  <c r="L677" i="11"/>
  <c r="L786" i="11"/>
  <c r="L761" i="11"/>
  <c r="L703" i="11"/>
  <c r="L739" i="11"/>
  <c r="L790" i="11"/>
  <c r="L728" i="11"/>
  <c r="L771" i="11"/>
  <c r="L740" i="11"/>
  <c r="L690" i="11"/>
  <c r="L689" i="11"/>
  <c r="L682" i="11"/>
  <c r="L695" i="11"/>
  <c r="L775" i="11"/>
  <c r="L733" i="11"/>
  <c r="L686" i="11"/>
  <c r="L684" i="11"/>
  <c r="L732" i="11"/>
  <c r="L769" i="11"/>
  <c r="L779" i="11"/>
  <c r="L697" i="11"/>
  <c r="L723" i="11"/>
  <c r="L716" i="11"/>
  <c r="L680" i="11"/>
  <c r="L789" i="11"/>
  <c r="L754" i="11"/>
  <c r="L753" i="11"/>
  <c r="L683" i="11"/>
  <c r="L681" i="11"/>
  <c r="L782" i="11"/>
  <c r="L725" i="11"/>
  <c r="L785" i="11"/>
  <c r="L748" i="11"/>
  <c r="L722" i="11"/>
  <c r="L751" i="11"/>
  <c r="L787" i="11"/>
  <c r="L780" i="11"/>
  <c r="L741" i="11"/>
  <c r="L730" i="11"/>
  <c r="L705" i="11"/>
  <c r="L694" i="11"/>
  <c r="L760" i="11"/>
  <c r="L717" i="11"/>
  <c r="L868" i="3"/>
  <c r="L912" i="3"/>
  <c r="L860" i="3"/>
  <c r="L830" i="3"/>
  <c r="L894" i="3"/>
  <c r="L839" i="3"/>
  <c r="L903" i="3"/>
  <c r="L856" i="3"/>
  <c r="L825" i="3"/>
  <c r="L889" i="3"/>
  <c r="L850" i="3"/>
  <c r="L814" i="3"/>
  <c r="L875" i="3"/>
  <c r="L845" i="3"/>
  <c r="L909" i="3"/>
  <c r="L900" i="3"/>
  <c r="L852" i="3"/>
  <c r="L924" i="3"/>
  <c r="L838" i="3"/>
  <c r="L902" i="3"/>
  <c r="L847" i="3"/>
  <c r="L911" i="3"/>
  <c r="L864" i="3"/>
  <c r="L833" i="3"/>
  <c r="L897" i="3"/>
  <c r="L858" i="3"/>
  <c r="L819" i="3"/>
  <c r="L883" i="3"/>
  <c r="L853" i="3"/>
  <c r="L917" i="3"/>
  <c r="L884" i="3"/>
  <c r="L892" i="3"/>
  <c r="L913" i="3"/>
  <c r="L920" i="3"/>
  <c r="L854" i="3"/>
  <c r="L918" i="3"/>
  <c r="L863" i="3"/>
  <c r="L811" i="3"/>
  <c r="L880" i="3"/>
  <c r="L849" i="3"/>
  <c r="L813" i="3"/>
  <c r="L874" i="3"/>
  <c r="L835" i="3"/>
  <c r="L808" i="3"/>
  <c r="L869" i="3"/>
  <c r="L828" i="3"/>
  <c r="L876" i="3"/>
  <c r="L904" i="3"/>
  <c r="L809" i="3"/>
  <c r="L878" i="3"/>
  <c r="L823" i="3"/>
  <c r="L887" i="3"/>
  <c r="L840" i="3"/>
  <c r="L812" i="3"/>
  <c r="L873" i="3"/>
  <c r="L834" i="3"/>
  <c r="L898" i="3"/>
  <c r="L859" i="3"/>
  <c r="L829" i="3"/>
  <c r="L893" i="3"/>
  <c r="L916" i="3"/>
  <c r="L922" i="3"/>
  <c r="L910" i="3"/>
  <c r="L919" i="3"/>
  <c r="L841" i="3"/>
  <c r="L866" i="3"/>
  <c r="L891" i="3"/>
  <c r="L925" i="3"/>
  <c r="L905" i="3"/>
  <c r="L908" i="3"/>
  <c r="L810" i="3"/>
  <c r="L824" i="3"/>
  <c r="L857" i="3"/>
  <c r="L882" i="3"/>
  <c r="L815" i="3"/>
  <c r="L899" i="3"/>
  <c r="L836" i="3"/>
  <c r="L816" i="3"/>
  <c r="L832" i="3"/>
  <c r="L865" i="3"/>
  <c r="L890" i="3"/>
  <c r="L821" i="3"/>
  <c r="L914" i="3"/>
  <c r="L915" i="3"/>
  <c r="L923" i="3"/>
  <c r="L862" i="3"/>
  <c r="L871" i="3"/>
  <c r="L888" i="3"/>
  <c r="L818" i="3"/>
  <c r="L843" i="3"/>
  <c r="L877" i="3"/>
  <c r="L921" i="3"/>
  <c r="L844" i="3"/>
  <c r="L886" i="3"/>
  <c r="L895" i="3"/>
  <c r="L817" i="3"/>
  <c r="L842" i="3"/>
  <c r="L867" i="3"/>
  <c r="L901" i="3"/>
  <c r="L820" i="3"/>
  <c r="L822" i="3"/>
  <c r="L896" i="3"/>
  <c r="L861" i="3"/>
  <c r="L846" i="3"/>
  <c r="L881" i="3"/>
  <c r="L885" i="3"/>
  <c r="L870" i="3"/>
  <c r="L807" i="3"/>
  <c r="L831" i="3"/>
  <c r="L826" i="3"/>
  <c r="L855" i="3"/>
  <c r="L906" i="3"/>
  <c r="L879" i="3"/>
  <c r="L827" i="3"/>
  <c r="L907" i="3"/>
  <c r="L848" i="3"/>
  <c r="L851" i="3"/>
  <c r="L872" i="3"/>
  <c r="L837" i="3"/>
  <c r="L1625" i="9"/>
  <c r="L1671" i="9"/>
  <c r="L1678" i="9"/>
  <c r="L1726" i="9"/>
  <c r="L1721" i="9"/>
  <c r="L1727" i="9"/>
  <c r="L1703" i="9"/>
  <c r="L1672" i="9"/>
  <c r="L1621" i="9"/>
  <c r="L1690" i="9"/>
  <c r="L1635" i="9"/>
  <c r="L1699" i="9"/>
  <c r="L1636" i="9"/>
  <c r="L1700" i="9"/>
  <c r="L1645" i="9"/>
  <c r="L1709" i="9"/>
  <c r="L1638" i="9"/>
  <c r="L1665" i="9"/>
  <c r="L1712" i="9"/>
  <c r="L1719" i="9"/>
  <c r="L1713" i="9"/>
  <c r="L1697" i="9"/>
  <c r="L1670" i="9"/>
  <c r="L1680" i="9"/>
  <c r="L1649" i="9"/>
  <c r="L1710" i="9"/>
  <c r="L1681" i="9"/>
  <c r="L1711" i="9"/>
  <c r="L1695" i="9"/>
  <c r="L1641" i="9"/>
  <c r="L1630" i="9"/>
  <c r="L1673" i="9"/>
  <c r="L1632" i="9"/>
  <c r="L1688" i="9"/>
  <c r="L1679" i="9"/>
  <c r="L1689" i="9"/>
  <c r="L1664" i="9"/>
  <c r="L1639" i="9"/>
  <c r="L1650" i="9"/>
  <c r="L1714" i="9"/>
  <c r="L1659" i="9"/>
  <c r="L1723" i="9"/>
  <c r="L1660" i="9"/>
  <c r="L1724" i="9"/>
  <c r="L1669" i="9"/>
  <c r="L1702" i="9"/>
  <c r="L1720" i="9"/>
  <c r="L1640" i="9"/>
  <c r="L1686" i="9"/>
  <c r="L1648" i="9"/>
  <c r="L1687" i="9"/>
  <c r="L1662" i="9"/>
  <c r="L1696" i="9"/>
  <c r="L1647" i="9"/>
  <c r="L1734" i="9"/>
  <c r="L1655" i="9"/>
  <c r="L1735" i="9"/>
  <c r="L1654" i="9"/>
  <c r="L1631" i="9"/>
  <c r="L1718" i="9"/>
  <c r="L1694" i="9"/>
  <c r="L1728" i="9"/>
  <c r="L1620" i="9"/>
  <c r="L1729" i="9"/>
  <c r="L1705" i="9"/>
  <c r="L1619" i="9"/>
  <c r="L1663" i="9"/>
  <c r="L1666" i="9"/>
  <c r="L1627" i="9"/>
  <c r="L1715" i="9"/>
  <c r="L1676" i="9"/>
  <c r="L1637" i="9"/>
  <c r="L1725" i="9"/>
  <c r="L1682" i="9"/>
  <c r="L1617" i="9"/>
  <c r="L1661" i="9"/>
  <c r="L1626" i="9"/>
  <c r="L1674" i="9"/>
  <c r="L1643" i="9"/>
  <c r="L1731" i="9"/>
  <c r="L1684" i="9"/>
  <c r="L1653" i="9"/>
  <c r="L1733" i="9"/>
  <c r="L1651" i="9"/>
  <c r="L1692" i="9"/>
  <c r="L1618" i="9"/>
  <c r="L1657" i="9"/>
  <c r="L1646" i="9"/>
  <c r="L1656" i="9"/>
  <c r="L1633" i="9"/>
  <c r="L1634" i="9"/>
  <c r="L1722" i="9"/>
  <c r="L1683" i="9"/>
  <c r="L1644" i="9"/>
  <c r="L1732" i="9"/>
  <c r="L1693" i="9"/>
  <c r="L1704" i="9"/>
  <c r="L1658" i="9"/>
  <c r="L1622" i="9"/>
  <c r="L1707" i="9"/>
  <c r="L1668" i="9"/>
  <c r="L1629" i="9"/>
  <c r="L1717" i="9"/>
  <c r="L1667" i="9"/>
  <c r="L1624" i="9"/>
  <c r="L1701" i="9"/>
  <c r="L1675" i="9"/>
  <c r="L1677" i="9"/>
  <c r="L1623" i="9"/>
  <c r="L1691" i="9"/>
  <c r="L1685" i="9"/>
  <c r="L1642" i="9"/>
  <c r="L1628" i="9"/>
  <c r="L1698" i="9"/>
  <c r="L1652" i="9"/>
  <c r="L1706" i="9"/>
  <c r="L1708" i="9"/>
  <c r="L1730" i="9"/>
  <c r="L1716" i="9"/>
  <c r="L1642" i="6"/>
  <c r="L1662" i="6"/>
  <c r="L1681" i="6"/>
  <c r="L1633" i="6"/>
  <c r="L1663" i="6"/>
  <c r="L1727" i="6"/>
  <c r="L1672" i="6"/>
  <c r="L1617" i="6"/>
  <c r="L1676" i="6"/>
  <c r="L1734" i="6"/>
  <c r="L1682" i="6"/>
  <c r="L1629" i="6"/>
  <c r="L1690" i="6"/>
  <c r="L1667" i="6"/>
  <c r="L1622" i="6"/>
  <c r="L1627" i="6"/>
  <c r="L1726" i="6"/>
  <c r="L1675" i="6"/>
  <c r="L1729" i="6"/>
  <c r="L1706" i="6"/>
  <c r="L1625" i="6"/>
  <c r="L1687" i="6"/>
  <c r="L1632" i="6"/>
  <c r="L1696" i="6"/>
  <c r="L1636" i="6"/>
  <c r="L1700" i="6"/>
  <c r="L1683" i="6"/>
  <c r="L1714" i="6"/>
  <c r="L1661" i="6"/>
  <c r="L1678" i="6"/>
  <c r="L1620" i="6"/>
  <c r="L1718" i="6"/>
  <c r="L1677" i="6"/>
  <c r="L1634" i="6"/>
  <c r="L1694" i="6"/>
  <c r="L1713" i="6"/>
  <c r="L1665" i="6"/>
  <c r="L1707" i="6"/>
  <c r="L1643" i="6"/>
  <c r="L1685" i="6"/>
  <c r="L1647" i="6"/>
  <c r="L1711" i="6"/>
  <c r="L1656" i="6"/>
  <c r="L1720" i="6"/>
  <c r="L1660" i="6"/>
  <c r="L1724" i="6"/>
  <c r="L1641" i="6"/>
  <c r="L1693" i="6"/>
  <c r="L1701" i="6"/>
  <c r="L1621" i="6"/>
  <c r="L1699" i="6"/>
  <c r="L1697" i="6"/>
  <c r="L1679" i="6"/>
  <c r="L1664" i="6"/>
  <c r="L1644" i="6"/>
  <c r="L1638" i="6"/>
  <c r="L1731" i="6"/>
  <c r="L1645" i="6"/>
  <c r="L1717" i="6"/>
  <c r="L1695" i="6"/>
  <c r="L1680" i="6"/>
  <c r="L1652" i="6"/>
  <c r="L1715" i="6"/>
  <c r="L1702" i="6"/>
  <c r="L1722" i="6"/>
  <c r="L1637" i="6"/>
  <c r="L1721" i="6"/>
  <c r="L1686" i="6"/>
  <c r="L1649" i="6"/>
  <c r="L1703" i="6"/>
  <c r="L1688" i="6"/>
  <c r="L1668" i="6"/>
  <c r="L1705" i="6"/>
  <c r="L1624" i="6"/>
  <c r="L1669" i="6"/>
  <c r="L1689" i="6"/>
  <c r="L1730" i="6"/>
  <c r="L1674" i="6"/>
  <c r="L1691" i="6"/>
  <c r="L1653" i="6"/>
  <c r="L1723" i="6"/>
  <c r="L1639" i="6"/>
  <c r="L1619" i="6"/>
  <c r="L1728" i="6"/>
  <c r="L1708" i="6"/>
  <c r="L1709" i="6"/>
  <c r="L1630" i="6"/>
  <c r="L1659" i="6"/>
  <c r="L1671" i="6"/>
  <c r="L1648" i="6"/>
  <c r="L1628" i="6"/>
  <c r="L1732" i="6"/>
  <c r="L1733" i="6"/>
  <c r="L1646" i="6"/>
  <c r="L1698" i="6"/>
  <c r="L1640" i="6"/>
  <c r="L1673" i="6"/>
  <c r="L1670" i="6"/>
  <c r="L1626" i="6"/>
  <c r="L1623" i="6"/>
  <c r="L1725" i="6"/>
  <c r="L1658" i="6"/>
  <c r="L1704" i="6"/>
  <c r="L1651" i="6"/>
  <c r="L1712" i="6"/>
  <c r="L1650" i="6"/>
  <c r="L1666" i="6"/>
  <c r="L1618" i="6"/>
  <c r="L1631" i="6"/>
  <c r="L1684" i="6"/>
  <c r="L1710" i="6"/>
  <c r="L1654" i="6"/>
  <c r="L1655" i="6"/>
  <c r="L1692" i="6"/>
  <c r="L1657" i="6"/>
  <c r="L1719" i="6"/>
  <c r="L1716" i="6"/>
  <c r="L1635" i="6"/>
  <c r="L1735" i="6"/>
  <c r="L821" i="9"/>
  <c r="L862" i="9"/>
  <c r="L863" i="9"/>
  <c r="L871" i="9"/>
  <c r="L917" i="9"/>
  <c r="L892" i="9"/>
  <c r="L869" i="9"/>
  <c r="L870" i="9"/>
  <c r="L886" i="9"/>
  <c r="L900" i="9"/>
  <c r="L895" i="9"/>
  <c r="L854" i="9"/>
  <c r="L847" i="9"/>
  <c r="L887" i="9"/>
  <c r="L846" i="9"/>
  <c r="L839" i="9"/>
  <c r="L845" i="9"/>
  <c r="L853" i="9"/>
  <c r="L884" i="9"/>
  <c r="L879" i="9"/>
  <c r="L830" i="9"/>
  <c r="L838" i="9"/>
  <c r="L878" i="9"/>
  <c r="L925" i="9"/>
  <c r="L841" i="9"/>
  <c r="L905" i="9"/>
  <c r="L842" i="9"/>
  <c r="L906" i="9"/>
  <c r="L851" i="9"/>
  <c r="L915" i="9"/>
  <c r="L864" i="9"/>
  <c r="L877" i="9"/>
  <c r="L911" i="9"/>
  <c r="L893" i="9"/>
  <c r="L810" i="9"/>
  <c r="L829" i="9"/>
  <c r="L855" i="9"/>
  <c r="L849" i="9"/>
  <c r="L913" i="9"/>
  <c r="L850" i="9"/>
  <c r="L914" i="9"/>
  <c r="L859" i="9"/>
  <c r="L923" i="9"/>
  <c r="L872" i="9"/>
  <c r="L894" i="9"/>
  <c r="L816" i="9"/>
  <c r="L910" i="9"/>
  <c r="L809" i="9"/>
  <c r="L831" i="9"/>
  <c r="L837" i="9"/>
  <c r="L822" i="9"/>
  <c r="L817" i="9"/>
  <c r="L881" i="9"/>
  <c r="L818" i="9"/>
  <c r="L882" i="9"/>
  <c r="L833" i="9"/>
  <c r="L897" i="9"/>
  <c r="L834" i="9"/>
  <c r="L898" i="9"/>
  <c r="L843" i="9"/>
  <c r="L907" i="9"/>
  <c r="L856" i="9"/>
  <c r="L920" i="9"/>
  <c r="L902" i="9"/>
  <c r="L868" i="9"/>
  <c r="L918" i="9"/>
  <c r="L873" i="9"/>
  <c r="L874" i="9"/>
  <c r="L875" i="9"/>
  <c r="L848" i="9"/>
  <c r="L924" i="9"/>
  <c r="L919" i="9"/>
  <c r="L807" i="9"/>
  <c r="L814" i="9"/>
  <c r="L896" i="9"/>
  <c r="L828" i="9"/>
  <c r="L876" i="9"/>
  <c r="L812" i="9"/>
  <c r="L813" i="9"/>
  <c r="L819" i="9"/>
  <c r="L811" i="9"/>
  <c r="L904" i="9"/>
  <c r="L836" i="9"/>
  <c r="L901" i="9"/>
  <c r="L889" i="9"/>
  <c r="L890" i="9"/>
  <c r="L883" i="9"/>
  <c r="L880" i="9"/>
  <c r="L820" i="9"/>
  <c r="L815" i="9"/>
  <c r="L861" i="9"/>
  <c r="L844" i="9"/>
  <c r="L921" i="9"/>
  <c r="L922" i="9"/>
  <c r="L891" i="9"/>
  <c r="L888" i="9"/>
  <c r="L885" i="9"/>
  <c r="L823" i="9"/>
  <c r="L899" i="9"/>
  <c r="L825" i="9"/>
  <c r="L826" i="9"/>
  <c r="L827" i="9"/>
  <c r="L824" i="9"/>
  <c r="L912" i="9"/>
  <c r="L857" i="9"/>
  <c r="L858" i="9"/>
  <c r="L835" i="9"/>
  <c r="L832" i="9"/>
  <c r="L903" i="9"/>
  <c r="L852" i="9"/>
  <c r="L909" i="9"/>
  <c r="L808" i="9"/>
  <c r="L865" i="9"/>
  <c r="L866" i="9"/>
  <c r="L867" i="9"/>
  <c r="L840" i="9"/>
  <c r="L916" i="9"/>
  <c r="L860" i="9"/>
  <c r="L908" i="9"/>
  <c r="L1780" i="9"/>
  <c r="L1814" i="9"/>
  <c r="L1789" i="9"/>
  <c r="L1830" i="9"/>
  <c r="L1779" i="9"/>
  <c r="L1835" i="9"/>
  <c r="L1853" i="9"/>
  <c r="L1829" i="9"/>
  <c r="L1804" i="9"/>
  <c r="L1771" i="9"/>
  <c r="L1759" i="9"/>
  <c r="L1827" i="9"/>
  <c r="L1851" i="9"/>
  <c r="L1837" i="9"/>
  <c r="L1843" i="9"/>
  <c r="L1846" i="9"/>
  <c r="L1868" i="9"/>
  <c r="L1796" i="9"/>
  <c r="L1822" i="9"/>
  <c r="L1774" i="9"/>
  <c r="L1806" i="9"/>
  <c r="L1819" i="9"/>
  <c r="L1862" i="9"/>
  <c r="L1764" i="9"/>
  <c r="L1765" i="9"/>
  <c r="L1812" i="9"/>
  <c r="L1758" i="9"/>
  <c r="L1813" i="9"/>
  <c r="L1860" i="9"/>
  <c r="L1787" i="9"/>
  <c r="L1844" i="9"/>
  <c r="L1805" i="9"/>
  <c r="L1852" i="9"/>
  <c r="L1861" i="9"/>
  <c r="L1772" i="9"/>
  <c r="L1798" i="9"/>
  <c r="L1838" i="9"/>
  <c r="L1788" i="9"/>
  <c r="L1821" i="9"/>
  <c r="L1859" i="9"/>
  <c r="L1845" i="9"/>
  <c r="L1773" i="9"/>
  <c r="L1797" i="9"/>
  <c r="L1760" i="9"/>
  <c r="L1823" i="9"/>
  <c r="L1776" i="9"/>
  <c r="L1840" i="9"/>
  <c r="L1785" i="9"/>
  <c r="L1849" i="9"/>
  <c r="L1786" i="9"/>
  <c r="L1850" i="9"/>
  <c r="L1781" i="9"/>
  <c r="L1828" i="9"/>
  <c r="L1839" i="9"/>
  <c r="L1767" i="9"/>
  <c r="L1831" i="9"/>
  <c r="L1784" i="9"/>
  <c r="L1848" i="9"/>
  <c r="L1793" i="9"/>
  <c r="L1857" i="9"/>
  <c r="L1794" i="9"/>
  <c r="L1858" i="9"/>
  <c r="L1753" i="9"/>
  <c r="L1775" i="9"/>
  <c r="L1856" i="9"/>
  <c r="L1865" i="9"/>
  <c r="L1766" i="9"/>
  <c r="L1763" i="9"/>
  <c r="L1811" i="9"/>
  <c r="L1854" i="9"/>
  <c r="L1795" i="9"/>
  <c r="L1799" i="9"/>
  <c r="L1863" i="9"/>
  <c r="L1816" i="9"/>
  <c r="L1761" i="9"/>
  <c r="L1825" i="9"/>
  <c r="L1762" i="9"/>
  <c r="L1826" i="9"/>
  <c r="L1803" i="9"/>
  <c r="L1867" i="9"/>
  <c r="L1782" i="9"/>
  <c r="L1754" i="9"/>
  <c r="L1815" i="9"/>
  <c r="L1768" i="9"/>
  <c r="L1832" i="9"/>
  <c r="L1777" i="9"/>
  <c r="L1841" i="9"/>
  <c r="L1778" i="9"/>
  <c r="L1842" i="9"/>
  <c r="L1790" i="9"/>
  <c r="L1792" i="9"/>
  <c r="L1807" i="9"/>
  <c r="L1756" i="9"/>
  <c r="L1770" i="9"/>
  <c r="L1755" i="9"/>
  <c r="L1818" i="9"/>
  <c r="L1752" i="9"/>
  <c r="L1847" i="9"/>
  <c r="L1769" i="9"/>
  <c r="L1802" i="9"/>
  <c r="L1869" i="9"/>
  <c r="L1855" i="9"/>
  <c r="L1801" i="9"/>
  <c r="L1810" i="9"/>
  <c r="L1809" i="9"/>
  <c r="L1800" i="9"/>
  <c r="L1817" i="9"/>
  <c r="L1834" i="9"/>
  <c r="L1808" i="9"/>
  <c r="L1833" i="9"/>
  <c r="L1866" i="9"/>
  <c r="L1836" i="9"/>
  <c r="L1820" i="9"/>
  <c r="L1783" i="9"/>
  <c r="L1824" i="9"/>
  <c r="L1751" i="9"/>
  <c r="L1791" i="9"/>
  <c r="L1864" i="9"/>
  <c r="L1757" i="9"/>
  <c r="L1895" i="11"/>
  <c r="L1971" i="11"/>
  <c r="L1974" i="11"/>
  <c r="L1990" i="11"/>
  <c r="L1955" i="11"/>
  <c r="L1973" i="11"/>
  <c r="L1972" i="11"/>
  <c r="L1988" i="11"/>
  <c r="L1926" i="11"/>
  <c r="L1979" i="11"/>
  <c r="L1970" i="11"/>
  <c r="L1947" i="11"/>
  <c r="L1924" i="11"/>
  <c r="L1977" i="11"/>
  <c r="L1963" i="11"/>
  <c r="L1939" i="11"/>
  <c r="L2002" i="11"/>
  <c r="L1925" i="11"/>
  <c r="L1941" i="11"/>
  <c r="L1933" i="11"/>
  <c r="L1993" i="11"/>
  <c r="L2004" i="11"/>
  <c r="L1900" i="11"/>
  <c r="L1916" i="11"/>
  <c r="L1934" i="11"/>
  <c r="L1997" i="11"/>
  <c r="L1942" i="11"/>
  <c r="L1981" i="11"/>
  <c r="L1917" i="11"/>
  <c r="L1995" i="11"/>
  <c r="L1950" i="11"/>
  <c r="L1986" i="11"/>
  <c r="L1964" i="11"/>
  <c r="L1899" i="11"/>
  <c r="L1904" i="11"/>
  <c r="L1968" i="11"/>
  <c r="L1905" i="11"/>
  <c r="L1969" i="11"/>
  <c r="L1946" i="11"/>
  <c r="L1935" i="11"/>
  <c r="L1999" i="11"/>
  <c r="L1987" i="11"/>
  <c r="L1994" i="11"/>
  <c r="L1889" i="11"/>
  <c r="L1996" i="11"/>
  <c r="L1912" i="11"/>
  <c r="L1976" i="11"/>
  <c r="L1913" i="11"/>
  <c r="L1893" i="11"/>
  <c r="L1954" i="11"/>
  <c r="L1943" i="11"/>
  <c r="L1888" i="11"/>
  <c r="L1998" i="11"/>
  <c r="L1887" i="11"/>
  <c r="L1894" i="11"/>
  <c r="L1896" i="11"/>
  <c r="L1960" i="11"/>
  <c r="L1897" i="11"/>
  <c r="L1961" i="11"/>
  <c r="L1938" i="11"/>
  <c r="L1927" i="11"/>
  <c r="L1991" i="11"/>
  <c r="L1982" i="11"/>
  <c r="L1978" i="11"/>
  <c r="L2001" i="11"/>
  <c r="L1989" i="11"/>
  <c r="L1891" i="11"/>
  <c r="L2000" i="11"/>
  <c r="L1898" i="11"/>
  <c r="L1911" i="11"/>
  <c r="L1915" i="11"/>
  <c r="L1948" i="11"/>
  <c r="L1949" i="11"/>
  <c r="L1908" i="11"/>
  <c r="L1936" i="11"/>
  <c r="L1922" i="11"/>
  <c r="L1959" i="11"/>
  <c r="L1966" i="11"/>
  <c r="L1931" i="11"/>
  <c r="L1929" i="11"/>
  <c r="L1967" i="11"/>
  <c r="L1962" i="11"/>
  <c r="L1901" i="11"/>
  <c r="L1985" i="11"/>
  <c r="L1984" i="11"/>
  <c r="L1983" i="11"/>
  <c r="L1910" i="11"/>
  <c r="L1907" i="11"/>
  <c r="L1920" i="11"/>
  <c r="L1886" i="11"/>
  <c r="L1906" i="11"/>
  <c r="L1919" i="11"/>
  <c r="L1940" i="11"/>
  <c r="L1909" i="11"/>
  <c r="L1958" i="11"/>
  <c r="L1921" i="11"/>
  <c r="L1930" i="11"/>
  <c r="L2003" i="11"/>
  <c r="L1956" i="11"/>
  <c r="L1952" i="11"/>
  <c r="L1890" i="11"/>
  <c r="L1928" i="11"/>
  <c r="L1892" i="11"/>
  <c r="L1914" i="11"/>
  <c r="L1951" i="11"/>
  <c r="L1957" i="11"/>
  <c r="L1918" i="11"/>
  <c r="L1980" i="11"/>
  <c r="L1937" i="11"/>
  <c r="L1945" i="11"/>
  <c r="L1975" i="11"/>
  <c r="L1992" i="11"/>
  <c r="L1953" i="11"/>
  <c r="L1903" i="11"/>
  <c r="L1902" i="11"/>
  <c r="L1923" i="11"/>
  <c r="L1932" i="11"/>
  <c r="L1944" i="11"/>
  <c r="L1965" i="11"/>
  <c r="L543" i="6"/>
  <c r="L637" i="6"/>
  <c r="L583" i="6"/>
  <c r="L563" i="6"/>
  <c r="L571" i="6"/>
  <c r="L589" i="6"/>
  <c r="L566" i="6"/>
  <c r="L574" i="6"/>
  <c r="L582" i="6"/>
  <c r="L550" i="6"/>
  <c r="L635" i="6"/>
  <c r="L653" i="6"/>
  <c r="L655" i="6"/>
  <c r="L629" i="6"/>
  <c r="L587" i="6"/>
  <c r="L549" i="6"/>
  <c r="L551" i="6"/>
  <c r="L548" i="6"/>
  <c r="L634" i="6"/>
  <c r="L570" i="6"/>
  <c r="L625" i="6"/>
  <c r="L561" i="6"/>
  <c r="L545" i="6"/>
  <c r="L628" i="6"/>
  <c r="L564" i="6"/>
  <c r="L557" i="6"/>
  <c r="L613" i="6"/>
  <c r="L651" i="6"/>
  <c r="L621" i="6"/>
  <c r="L627" i="6"/>
  <c r="L558" i="6"/>
  <c r="L654" i="6"/>
  <c r="L646" i="6"/>
  <c r="L552" i="6"/>
  <c r="L542" i="6"/>
  <c r="L626" i="6"/>
  <c r="L562" i="6"/>
  <c r="L617" i="6"/>
  <c r="L553" i="6"/>
  <c r="L539" i="6"/>
  <c r="L620" i="6"/>
  <c r="L556" i="6"/>
  <c r="L639" i="6"/>
  <c r="L611" i="6"/>
  <c r="L647" i="6"/>
  <c r="L619" i="6"/>
  <c r="L575" i="6"/>
  <c r="L546" i="6"/>
  <c r="L648" i="6"/>
  <c r="L638" i="6"/>
  <c r="L592" i="6"/>
  <c r="L618" i="6"/>
  <c r="L554" i="6"/>
  <c r="L609" i="6"/>
  <c r="L547" i="6"/>
  <c r="L612" i="6"/>
  <c r="L645" i="6"/>
  <c r="L590" i="6"/>
  <c r="L615" i="6"/>
  <c r="L567" i="6"/>
  <c r="L607" i="6"/>
  <c r="L656" i="6"/>
  <c r="L640" i="6"/>
  <c r="L630" i="6"/>
  <c r="L584" i="6"/>
  <c r="L610" i="6"/>
  <c r="L541" i="6"/>
  <c r="L601" i="6"/>
  <c r="L540" i="6"/>
  <c r="L544" i="6"/>
  <c r="L604" i="6"/>
  <c r="L559" i="6"/>
  <c r="L579" i="6"/>
  <c r="L598" i="6"/>
  <c r="L606" i="6"/>
  <c r="L603" i="6"/>
  <c r="L597" i="6"/>
  <c r="L624" i="6"/>
  <c r="L614" i="6"/>
  <c r="L568" i="6"/>
  <c r="L555" i="6"/>
  <c r="L631" i="6"/>
  <c r="L565" i="6"/>
  <c r="L573" i="6"/>
  <c r="L591" i="6"/>
  <c r="L595" i="6"/>
  <c r="L616" i="6"/>
  <c r="L608" i="6"/>
  <c r="L560" i="6"/>
  <c r="L650" i="6"/>
  <c r="L586" i="6"/>
  <c r="L641" i="6"/>
  <c r="L577" i="6"/>
  <c r="L644" i="6"/>
  <c r="L580" i="6"/>
  <c r="L600" i="6"/>
  <c r="L633" i="6"/>
  <c r="L623" i="6"/>
  <c r="L593" i="6"/>
  <c r="L605" i="6"/>
  <c r="L642" i="6"/>
  <c r="L585" i="6"/>
  <c r="L652" i="6"/>
  <c r="L602" i="6"/>
  <c r="L569" i="6"/>
  <c r="L636" i="6"/>
  <c r="L632" i="6"/>
  <c r="L594" i="6"/>
  <c r="L596" i="6"/>
  <c r="L622" i="6"/>
  <c r="L578" i="6"/>
  <c r="L588" i="6"/>
  <c r="L643" i="6"/>
  <c r="L576" i="6"/>
  <c r="L657" i="6"/>
  <c r="L572" i="6"/>
  <c r="L581" i="6"/>
  <c r="L649" i="6"/>
  <c r="L599" i="6"/>
  <c r="L1101" i="11"/>
  <c r="L1197" i="11"/>
  <c r="L1175" i="11"/>
  <c r="L1141" i="11"/>
  <c r="L1166" i="11"/>
  <c r="L1190" i="11"/>
  <c r="L1126" i="11"/>
  <c r="L1173" i="11"/>
  <c r="L1085" i="11"/>
  <c r="L1158" i="11"/>
  <c r="L1188" i="11"/>
  <c r="L1087" i="11"/>
  <c r="L1167" i="11"/>
  <c r="L1164" i="11"/>
  <c r="L1156" i="11"/>
  <c r="L1098" i="11"/>
  <c r="L1106" i="11"/>
  <c r="L1082" i="11"/>
  <c r="L1112" i="11"/>
  <c r="L1102" i="11"/>
  <c r="L1145" i="11"/>
  <c r="L1116" i="11"/>
  <c r="L1178" i="11"/>
  <c r="L1155" i="11"/>
  <c r="L1117" i="11"/>
  <c r="L1176" i="11"/>
  <c r="L1191" i="11"/>
  <c r="L1093" i="11"/>
  <c r="L1159" i="11"/>
  <c r="L1134" i="11"/>
  <c r="L1150" i="11"/>
  <c r="L1092" i="11"/>
  <c r="L1095" i="11"/>
  <c r="L1084" i="11"/>
  <c r="L1110" i="11"/>
  <c r="L1153" i="11"/>
  <c r="L1122" i="11"/>
  <c r="L1186" i="11"/>
  <c r="L1163" i="11"/>
  <c r="L1120" i="11"/>
  <c r="L1184" i="11"/>
  <c r="L1140" i="11"/>
  <c r="L1124" i="11"/>
  <c r="L1133" i="11"/>
  <c r="L1151" i="11"/>
  <c r="L1180" i="11"/>
  <c r="L1142" i="11"/>
  <c r="L1198" i="11"/>
  <c r="L1135" i="11"/>
  <c r="L1157" i="11"/>
  <c r="L1132" i="11"/>
  <c r="L1148" i="11"/>
  <c r="L1125" i="11"/>
  <c r="L1103" i="11"/>
  <c r="L1097" i="11"/>
  <c r="L1086" i="11"/>
  <c r="L1161" i="11"/>
  <c r="L1130" i="11"/>
  <c r="L1194" i="11"/>
  <c r="L1171" i="11"/>
  <c r="L1128" i="11"/>
  <c r="L1192" i="11"/>
  <c r="L1183" i="11"/>
  <c r="L1149" i="11"/>
  <c r="L1174" i="11"/>
  <c r="L1090" i="11"/>
  <c r="L1189" i="11"/>
  <c r="L1181" i="11"/>
  <c r="L1143" i="11"/>
  <c r="L1172" i="11"/>
  <c r="L1196" i="11"/>
  <c r="L1118" i="11"/>
  <c r="L1089" i="11"/>
  <c r="L1081" i="11"/>
  <c r="L1121" i="11"/>
  <c r="L1185" i="11"/>
  <c r="L1154" i="11"/>
  <c r="L1131" i="11"/>
  <c r="L1195" i="11"/>
  <c r="L1152" i="11"/>
  <c r="L1182" i="11"/>
  <c r="L1096" i="11"/>
  <c r="L1129" i="11"/>
  <c r="L1162" i="11"/>
  <c r="L1100" i="11"/>
  <c r="L1080" i="11"/>
  <c r="L1104" i="11"/>
  <c r="L1137" i="11"/>
  <c r="L1170" i="11"/>
  <c r="L1109" i="11"/>
  <c r="L1165" i="11"/>
  <c r="L1113" i="11"/>
  <c r="L1177" i="11"/>
  <c r="L1123" i="11"/>
  <c r="L1144" i="11"/>
  <c r="L1119" i="11"/>
  <c r="L1088" i="11"/>
  <c r="L1160" i="11"/>
  <c r="L1193" i="11"/>
  <c r="L1139" i="11"/>
  <c r="L1127" i="11"/>
  <c r="L1114" i="11"/>
  <c r="L1094" i="11"/>
  <c r="L1099" i="11"/>
  <c r="L1147" i="11"/>
  <c r="L1168" i="11"/>
  <c r="L1115" i="11"/>
  <c r="L1111" i="11"/>
  <c r="L1091" i="11"/>
  <c r="L1138" i="11"/>
  <c r="L1179" i="11"/>
  <c r="L1083" i="11"/>
  <c r="L1108" i="11"/>
  <c r="L1146" i="11"/>
  <c r="L1187" i="11"/>
  <c r="L1105" i="11"/>
  <c r="L1169" i="11"/>
  <c r="L1107" i="11"/>
  <c r="L1136" i="11"/>
  <c r="L677" i="3"/>
  <c r="L773" i="3"/>
  <c r="L731" i="3"/>
  <c r="L687" i="3"/>
  <c r="L792" i="3"/>
  <c r="L720" i="3"/>
  <c r="L747" i="3"/>
  <c r="L779" i="3"/>
  <c r="L783" i="3"/>
  <c r="L753" i="3"/>
  <c r="L689" i="3"/>
  <c r="L782" i="3"/>
  <c r="L718" i="3"/>
  <c r="L771" i="3"/>
  <c r="L703" i="3"/>
  <c r="L685" i="3"/>
  <c r="L762" i="3"/>
  <c r="L704" i="3"/>
  <c r="L701" i="3"/>
  <c r="L775" i="3"/>
  <c r="L746" i="3"/>
  <c r="L745" i="3"/>
  <c r="L676" i="3"/>
  <c r="L774" i="3"/>
  <c r="L710" i="3"/>
  <c r="L788" i="3"/>
  <c r="L724" i="3"/>
  <c r="L714" i="3"/>
  <c r="L719" i="3"/>
  <c r="L770" i="3"/>
  <c r="L760" i="3"/>
  <c r="L693" i="3"/>
  <c r="L699" i="3"/>
  <c r="L738" i="3"/>
  <c r="L744" i="3"/>
  <c r="L737" i="3"/>
  <c r="L766" i="3"/>
  <c r="L702" i="3"/>
  <c r="L780" i="3"/>
  <c r="L716" i="3"/>
  <c r="L678" i="3"/>
  <c r="L751" i="3"/>
  <c r="L791" i="3"/>
  <c r="L725" i="3"/>
  <c r="L768" i="3"/>
  <c r="L754" i="3"/>
  <c r="L691" i="3"/>
  <c r="L688" i="3"/>
  <c r="L736" i="3"/>
  <c r="L717" i="3"/>
  <c r="L729" i="3"/>
  <c r="L758" i="3"/>
  <c r="L694" i="3"/>
  <c r="L772" i="3"/>
  <c r="L708" i="3"/>
  <c r="L706" i="3"/>
  <c r="L735" i="3"/>
  <c r="L759" i="3"/>
  <c r="L723" i="3"/>
  <c r="L743" i="3"/>
  <c r="L752" i="3"/>
  <c r="L778" i="3"/>
  <c r="L682" i="3"/>
  <c r="L709" i="3"/>
  <c r="L715" i="3"/>
  <c r="L785" i="3"/>
  <c r="L721" i="3"/>
  <c r="L750" i="3"/>
  <c r="L686" i="3"/>
  <c r="L764" i="3"/>
  <c r="L700" i="3"/>
  <c r="L698" i="3"/>
  <c r="L763" i="3"/>
  <c r="L784" i="3"/>
  <c r="L727" i="3"/>
  <c r="L728" i="3"/>
  <c r="L739" i="3"/>
  <c r="L757" i="3"/>
  <c r="L674" i="3"/>
  <c r="L789" i="3"/>
  <c r="L696" i="3"/>
  <c r="L767" i="3"/>
  <c r="L733" i="3"/>
  <c r="L712" i="3"/>
  <c r="L695" i="3"/>
  <c r="L722" i="3"/>
  <c r="L749" i="3"/>
  <c r="L781" i="3"/>
  <c r="L787" i="3"/>
  <c r="L675" i="3"/>
  <c r="L761" i="3"/>
  <c r="L697" i="3"/>
  <c r="L790" i="3"/>
  <c r="L726" i="3"/>
  <c r="L740" i="3"/>
  <c r="L679" i="3"/>
  <c r="L765" i="3"/>
  <c r="L711" i="3"/>
  <c r="L705" i="3"/>
  <c r="L681" i="3"/>
  <c r="L684" i="3"/>
  <c r="L786" i="3"/>
  <c r="L755" i="3"/>
  <c r="L690" i="3"/>
  <c r="L741" i="3"/>
  <c r="L756" i="3"/>
  <c r="L776" i="3"/>
  <c r="L777" i="3"/>
  <c r="L748" i="3"/>
  <c r="L680" i="3"/>
  <c r="L769" i="3"/>
  <c r="L742" i="3"/>
  <c r="L732" i="3"/>
  <c r="L707" i="3"/>
  <c r="L713" i="3"/>
  <c r="L734" i="3"/>
  <c r="L692" i="3"/>
  <c r="L730" i="3"/>
  <c r="L683" i="3"/>
  <c r="L814" i="11"/>
  <c r="L872" i="11"/>
  <c r="L868" i="11"/>
  <c r="L886" i="11"/>
  <c r="L910" i="11"/>
  <c r="L827" i="11"/>
  <c r="L864" i="11"/>
  <c r="L897" i="11"/>
  <c r="L843" i="11"/>
  <c r="L893" i="11"/>
  <c r="L852" i="11"/>
  <c r="L878" i="11"/>
  <c r="L920" i="11"/>
  <c r="L838" i="11"/>
  <c r="L846" i="11"/>
  <c r="L916" i="11"/>
  <c r="L857" i="11"/>
  <c r="L901" i="11"/>
  <c r="L821" i="11"/>
  <c r="L862" i="11"/>
  <c r="L873" i="11"/>
  <c r="L815" i="11"/>
  <c r="L891" i="11"/>
  <c r="L924" i="11"/>
  <c r="L876" i="11"/>
  <c r="L898" i="11"/>
  <c r="L836" i="11"/>
  <c r="L840" i="11"/>
  <c r="L905" i="11"/>
  <c r="L855" i="11"/>
  <c r="L881" i="11"/>
  <c r="L819" i="11"/>
  <c r="L860" i="11"/>
  <c r="L871" i="11"/>
  <c r="L813" i="11"/>
  <c r="L889" i="11"/>
  <c r="L913" i="11"/>
  <c r="L828" i="11"/>
  <c r="L874" i="11"/>
  <c r="L834" i="11"/>
  <c r="L907" i="11"/>
  <c r="L903" i="11"/>
  <c r="L853" i="11"/>
  <c r="L879" i="11"/>
  <c r="L923" i="11"/>
  <c r="L837" i="11"/>
  <c r="L869" i="11"/>
  <c r="L915" i="11"/>
  <c r="L887" i="11"/>
  <c r="L911" i="11"/>
  <c r="L826" i="11"/>
  <c r="L865" i="11"/>
  <c r="L816" i="11"/>
  <c r="L817" i="11"/>
  <c r="L823" i="11"/>
  <c r="L825" i="11"/>
  <c r="L918" i="11"/>
  <c r="L892" i="11"/>
  <c r="L925" i="11"/>
  <c r="L875" i="11"/>
  <c r="L908" i="11"/>
  <c r="L807" i="11"/>
  <c r="L849" i="11"/>
  <c r="L904" i="11"/>
  <c r="L867" i="11"/>
  <c r="L900" i="11"/>
  <c r="L818" i="11"/>
  <c r="L861" i="11"/>
  <c r="L883" i="11"/>
  <c r="L894" i="11"/>
  <c r="L842" i="11"/>
  <c r="L877" i="11"/>
  <c r="L921" i="11"/>
  <c r="L835" i="11"/>
  <c r="L858" i="11"/>
  <c r="L906" i="11"/>
  <c r="L882" i="11"/>
  <c r="L909" i="11"/>
  <c r="L820" i="11"/>
  <c r="L863" i="11"/>
  <c r="L844" i="11"/>
  <c r="L848" i="11"/>
  <c r="L890" i="11"/>
  <c r="L914" i="11"/>
  <c r="L851" i="11"/>
  <c r="L899" i="11"/>
  <c r="L919" i="11"/>
  <c r="L847" i="11"/>
  <c r="L902" i="11"/>
  <c r="L856" i="11"/>
  <c r="L885" i="11"/>
  <c r="L866" i="11"/>
  <c r="L859" i="11"/>
  <c r="L870" i="11"/>
  <c r="L896" i="11"/>
  <c r="L888" i="11"/>
  <c r="L912" i="11"/>
  <c r="L829" i="11"/>
  <c r="L884" i="11"/>
  <c r="L917" i="11"/>
  <c r="L845" i="11"/>
  <c r="L895" i="11"/>
  <c r="L854" i="11"/>
  <c r="L880" i="11"/>
  <c r="L922" i="11"/>
  <c r="L850" i="11"/>
  <c r="L811" i="11"/>
  <c r="L809" i="11"/>
  <c r="L841" i="11"/>
  <c r="L810" i="11"/>
  <c r="L822" i="11"/>
  <c r="L839" i="11"/>
  <c r="L808" i="11"/>
  <c r="L824" i="11"/>
  <c r="L832" i="11"/>
  <c r="L812" i="11"/>
  <c r="L833" i="11"/>
  <c r="L831" i="11"/>
  <c r="L830" i="11"/>
  <c r="L20" i="6"/>
  <c r="L61" i="6"/>
  <c r="L26" i="6"/>
  <c r="L53" i="6"/>
  <c r="L58" i="6"/>
  <c r="L42" i="6"/>
  <c r="L23" i="6"/>
  <c r="L34" i="6"/>
  <c r="L105" i="6"/>
  <c r="L41" i="6"/>
  <c r="L69" i="6"/>
  <c r="L93" i="6"/>
  <c r="L16" i="6"/>
  <c r="L97" i="6"/>
  <c r="L33" i="6"/>
  <c r="L24" i="6"/>
  <c r="L52" i="6"/>
  <c r="L84" i="6"/>
  <c r="L116" i="6"/>
  <c r="L17" i="6"/>
  <c r="L51" i="6"/>
  <c r="L83" i="6"/>
  <c r="L115" i="6"/>
  <c r="L118" i="6"/>
  <c r="L54" i="6"/>
  <c r="L85" i="6"/>
  <c r="L74" i="6"/>
  <c r="L6" i="6"/>
  <c r="L89" i="6"/>
  <c r="L25" i="6"/>
  <c r="L18" i="6"/>
  <c r="L56" i="6"/>
  <c r="L88" i="6"/>
  <c r="L120" i="6"/>
  <c r="L21" i="6"/>
  <c r="L55" i="6"/>
  <c r="L87" i="6"/>
  <c r="L119" i="6"/>
  <c r="L110" i="6"/>
  <c r="L46" i="6"/>
  <c r="L101" i="6"/>
  <c r="L66" i="6"/>
  <c r="L29" i="6"/>
  <c r="L114" i="6"/>
  <c r="L81" i="6"/>
  <c r="L28" i="6"/>
  <c r="L60" i="6"/>
  <c r="L92" i="6"/>
  <c r="L124" i="6"/>
  <c r="L27" i="6"/>
  <c r="L59" i="6"/>
  <c r="L91" i="6"/>
  <c r="L123" i="6"/>
  <c r="L102" i="6"/>
  <c r="L38" i="6"/>
  <c r="L37" i="6"/>
  <c r="L90" i="6"/>
  <c r="L117" i="6"/>
  <c r="L122" i="6"/>
  <c r="L106" i="6"/>
  <c r="L45" i="6"/>
  <c r="L98" i="6"/>
  <c r="L77" i="6"/>
  <c r="L121" i="6"/>
  <c r="L57" i="6"/>
  <c r="L40" i="6"/>
  <c r="L72" i="6"/>
  <c r="L104" i="6"/>
  <c r="L15" i="6"/>
  <c r="L39" i="6"/>
  <c r="L71" i="6"/>
  <c r="L103" i="6"/>
  <c r="L78" i="6"/>
  <c r="L48" i="6"/>
  <c r="L112" i="6"/>
  <c r="L47" i="6"/>
  <c r="L111" i="6"/>
  <c r="L70" i="6"/>
  <c r="L82" i="6"/>
  <c r="L64" i="6"/>
  <c r="L8" i="6"/>
  <c r="L63" i="6"/>
  <c r="L9" i="6"/>
  <c r="L62" i="6"/>
  <c r="L109" i="6"/>
  <c r="L68" i="6"/>
  <c r="L12" i="6"/>
  <c r="L67" i="6"/>
  <c r="L30" i="6"/>
  <c r="L113" i="6"/>
  <c r="L7" i="6"/>
  <c r="L76" i="6"/>
  <c r="L22" i="6"/>
  <c r="L75" i="6"/>
  <c r="L19" i="6"/>
  <c r="L50" i="6"/>
  <c r="L73" i="6"/>
  <c r="L11" i="6"/>
  <c r="L80" i="6"/>
  <c r="L14" i="6"/>
  <c r="L79" i="6"/>
  <c r="L65" i="6"/>
  <c r="L32" i="6"/>
  <c r="L96" i="6"/>
  <c r="L31" i="6"/>
  <c r="L95" i="6"/>
  <c r="L10" i="6"/>
  <c r="L49" i="6"/>
  <c r="L36" i="6"/>
  <c r="L100" i="6"/>
  <c r="L35" i="6"/>
  <c r="L99" i="6"/>
  <c r="L94" i="6"/>
  <c r="L44" i="6"/>
  <c r="L108" i="6"/>
  <c r="L43" i="6"/>
  <c r="L107" i="6"/>
  <c r="L86" i="6"/>
  <c r="L13" i="6"/>
  <c r="L1224" i="3"/>
  <c r="L1311" i="3"/>
  <c r="L1260" i="3"/>
  <c r="L1279" i="3"/>
  <c r="L1298" i="3"/>
  <c r="L1276" i="3"/>
  <c r="L1261" i="3"/>
  <c r="L1292" i="3"/>
  <c r="L1223" i="3"/>
  <c r="L1284" i="3"/>
  <c r="L1246" i="3"/>
  <c r="L1310" i="3"/>
  <c r="L1264" i="3"/>
  <c r="L1328" i="3"/>
  <c r="L1273" i="3"/>
  <c r="L1222" i="3"/>
  <c r="L1283" i="3"/>
  <c r="L1216" i="3"/>
  <c r="L1239" i="3"/>
  <c r="L1258" i="3"/>
  <c r="L1247" i="3"/>
  <c r="L1274" i="3"/>
  <c r="L1226" i="3"/>
  <c r="L1330" i="3"/>
  <c r="L1254" i="3"/>
  <c r="L1318" i="3"/>
  <c r="L1272" i="3"/>
  <c r="L1220" i="3"/>
  <c r="L1281" i="3"/>
  <c r="L1227" i="3"/>
  <c r="L1291" i="3"/>
  <c r="L1215" i="3"/>
  <c r="L1218" i="3"/>
  <c r="L1252" i="3"/>
  <c r="L1285" i="3"/>
  <c r="L1268" i="3"/>
  <c r="L1325" i="3"/>
  <c r="L1244" i="3"/>
  <c r="L1271" i="3"/>
  <c r="L1327" i="3"/>
  <c r="L1263" i="3"/>
  <c r="L1262" i="3"/>
  <c r="L1326" i="3"/>
  <c r="L1280" i="3"/>
  <c r="L1225" i="3"/>
  <c r="L1289" i="3"/>
  <c r="L1235" i="3"/>
  <c r="L1299" i="3"/>
  <c r="L1319" i="3"/>
  <c r="L1234" i="3"/>
  <c r="L1229" i="3"/>
  <c r="L1255" i="3"/>
  <c r="L1250" i="3"/>
  <c r="L1270" i="3"/>
  <c r="L1219" i="3"/>
  <c r="L1288" i="3"/>
  <c r="L1233" i="3"/>
  <c r="L1297" i="3"/>
  <c r="L1243" i="3"/>
  <c r="L1307" i="3"/>
  <c r="L1332" i="3"/>
  <c r="L1290" i="3"/>
  <c r="L1333" i="3"/>
  <c r="L1253" i="3"/>
  <c r="L1308" i="3"/>
  <c r="L1314" i="3"/>
  <c r="L1245" i="3"/>
  <c r="L1306" i="3"/>
  <c r="L1242" i="3"/>
  <c r="L1278" i="3"/>
  <c r="L1232" i="3"/>
  <c r="L1296" i="3"/>
  <c r="L1241" i="3"/>
  <c r="L1305" i="3"/>
  <c r="L1251" i="3"/>
  <c r="L1315" i="3"/>
  <c r="L1295" i="3"/>
  <c r="L1236" i="3"/>
  <c r="L1322" i="3"/>
  <c r="L1300" i="3"/>
  <c r="L1287" i="3"/>
  <c r="L1293" i="3"/>
  <c r="L1269" i="3"/>
  <c r="L1303" i="3"/>
  <c r="L1316" i="3"/>
  <c r="L1282" i="3"/>
  <c r="L1266" i="3"/>
  <c r="L1228" i="3"/>
  <c r="L1238" i="3"/>
  <c r="L1302" i="3"/>
  <c r="L1256" i="3"/>
  <c r="L1320" i="3"/>
  <c r="L1265" i="3"/>
  <c r="L1329" i="3"/>
  <c r="L1275" i="3"/>
  <c r="L1221" i="3"/>
  <c r="L1248" i="3"/>
  <c r="L1267" i="3"/>
  <c r="L1304" i="3"/>
  <c r="L1323" i="3"/>
  <c r="L1312" i="3"/>
  <c r="L1331" i="3"/>
  <c r="L1277" i="3"/>
  <c r="L1230" i="3"/>
  <c r="L1257" i="3"/>
  <c r="L1324" i="3"/>
  <c r="L1286" i="3"/>
  <c r="L1313" i="3"/>
  <c r="L1231" i="3"/>
  <c r="L1309" i="3"/>
  <c r="L1301" i="3"/>
  <c r="L1294" i="3"/>
  <c r="L1321" i="3"/>
  <c r="L1240" i="3"/>
  <c r="L1259" i="3"/>
  <c r="L1317" i="3"/>
  <c r="L1237" i="3"/>
  <c r="L1217" i="3"/>
  <c r="L1249" i="3"/>
  <c r="I1887" i="11"/>
  <c r="H1619" i="11"/>
  <c r="H1620" i="11" s="1"/>
  <c r="I808" i="11"/>
  <c r="H809" i="11"/>
  <c r="I1216" i="11"/>
  <c r="H1217" i="11"/>
  <c r="H1350" i="11"/>
  <c r="I1349" i="11"/>
  <c r="H543" i="11"/>
  <c r="I542" i="11"/>
  <c r="H1082" i="11"/>
  <c r="I1081" i="11"/>
  <c r="H947" i="11"/>
  <c r="I946" i="11"/>
  <c r="I274" i="11"/>
  <c r="H275" i="11"/>
  <c r="I1888" i="11"/>
  <c r="H1889" i="11"/>
  <c r="H1484" i="9"/>
  <c r="H1485" i="9" s="1"/>
  <c r="I811" i="9"/>
  <c r="I139" i="9"/>
  <c r="H140" i="9"/>
  <c r="I809" i="9"/>
  <c r="I810" i="9"/>
  <c r="H541" i="9"/>
  <c r="H542" i="9" s="1"/>
  <c r="I1618" i="9"/>
  <c r="H947" i="9"/>
  <c r="I946" i="9"/>
  <c r="AE4" i="9"/>
  <c r="I273" i="9"/>
  <c r="H274" i="9"/>
  <c r="I1216" i="9"/>
  <c r="H1217" i="9"/>
  <c r="I1349" i="9"/>
  <c r="H1350" i="9"/>
  <c r="H1620" i="9"/>
  <c r="I1619" i="9"/>
  <c r="I1752" i="9"/>
  <c r="H1753" i="9"/>
  <c r="H1350" i="6"/>
  <c r="H1351" i="6" s="1"/>
  <c r="H1352" i="6" s="1"/>
  <c r="H809" i="6"/>
  <c r="I809" i="6" s="1"/>
  <c r="H677" i="6"/>
  <c r="I677" i="6" s="1"/>
  <c r="I1216" i="6"/>
  <c r="H1217" i="6"/>
  <c r="I1483" i="6"/>
  <c r="H1484" i="6"/>
  <c r="I541" i="6"/>
  <c r="H542" i="6"/>
  <c r="H406" i="6"/>
  <c r="H8" i="6"/>
  <c r="I7" i="6"/>
  <c r="I1081" i="6"/>
  <c r="H1082" i="6"/>
  <c r="I1483" i="3"/>
  <c r="H542" i="3"/>
  <c r="I542" i="3" s="1"/>
  <c r="H947" i="3"/>
  <c r="I947" i="3" s="1"/>
  <c r="I675" i="3"/>
  <c r="H1217" i="3"/>
  <c r="H1218" i="3" s="1"/>
  <c r="I1619" i="3"/>
  <c r="H1620" i="3"/>
  <c r="I138" i="3"/>
  <c r="H139" i="3"/>
  <c r="I1350" i="3"/>
  <c r="H1351" i="3"/>
  <c r="I405" i="3"/>
  <c r="H406" i="3"/>
  <c r="I273" i="3"/>
  <c r="H274" i="3"/>
  <c r="AE269" i="13"/>
  <c r="I272" i="13"/>
  <c r="O272" i="13" s="1"/>
  <c r="H273" i="13"/>
  <c r="H139" i="13"/>
  <c r="I138" i="13"/>
  <c r="O138" i="13" s="1"/>
  <c r="H8" i="13"/>
  <c r="I7" i="13"/>
  <c r="O7" i="13" s="1"/>
  <c r="W270" i="13"/>
  <c r="V271" i="13" s="1"/>
  <c r="AA270" i="13"/>
  <c r="Y270" i="13"/>
  <c r="Z270" i="13"/>
  <c r="Q271" i="13"/>
  <c r="S403" i="13"/>
  <c r="S5" i="13"/>
  <c r="I405" i="13"/>
  <c r="O405" i="13" s="1"/>
  <c r="H406" i="13"/>
  <c r="AE402" i="13"/>
  <c r="AE135" i="13"/>
  <c r="AE537" i="9"/>
  <c r="AE1884" i="3"/>
  <c r="AE135" i="6"/>
  <c r="AE1346" i="3"/>
  <c r="I8" i="3"/>
  <c r="H9" i="3"/>
  <c r="H950" i="6"/>
  <c r="I949" i="6"/>
  <c r="I7" i="11"/>
  <c r="H8" i="11"/>
  <c r="I1888" i="9"/>
  <c r="H1889" i="9"/>
  <c r="I1083" i="9"/>
  <c r="H1084" i="9"/>
  <c r="AE4" i="3"/>
  <c r="I811" i="3"/>
  <c r="H812" i="3"/>
  <c r="AE402" i="6"/>
  <c r="AE1749" i="9"/>
  <c r="AE1615" i="9"/>
  <c r="I274" i="6"/>
  <c r="H275" i="6"/>
  <c r="AE269" i="9"/>
  <c r="I676" i="3"/>
  <c r="H677" i="3"/>
  <c r="AE805" i="6"/>
  <c r="AE1078" i="3"/>
  <c r="AE1884" i="9"/>
  <c r="AE1884" i="11"/>
  <c r="H1888" i="3"/>
  <c r="I1887" i="3"/>
  <c r="AE672" i="11"/>
  <c r="AE537" i="3"/>
  <c r="H408" i="9"/>
  <c r="I407" i="9"/>
  <c r="AE269" i="11"/>
  <c r="AE1078" i="6"/>
  <c r="AE1615" i="6"/>
  <c r="AE1749" i="3"/>
  <c r="H1889" i="6"/>
  <c r="I1888" i="6"/>
  <c r="AE805" i="9"/>
  <c r="AE402" i="11"/>
  <c r="H139" i="11"/>
  <c r="I138" i="11"/>
  <c r="I1753" i="3"/>
  <c r="H1754" i="3"/>
  <c r="AE1480" i="3"/>
  <c r="AE672" i="9"/>
  <c r="AE402" i="9"/>
  <c r="H1485" i="3"/>
  <c r="I1484" i="3"/>
  <c r="AE269" i="3"/>
  <c r="AE1213" i="9"/>
  <c r="I1081" i="3"/>
  <c r="H1082" i="3"/>
  <c r="AE1615" i="11"/>
  <c r="AE805" i="11"/>
  <c r="I1752" i="6"/>
  <c r="H1753" i="6"/>
  <c r="AE135" i="11"/>
  <c r="AE672" i="3"/>
  <c r="I1753" i="11"/>
  <c r="H1754" i="11"/>
  <c r="I1620" i="6"/>
  <c r="H1621" i="6"/>
  <c r="AE4" i="6"/>
  <c r="AE4" i="11"/>
  <c r="AE1749" i="11"/>
  <c r="I812" i="9"/>
  <c r="H813" i="9"/>
  <c r="I405" i="11"/>
  <c r="H406" i="11"/>
  <c r="AE943" i="9"/>
  <c r="I8" i="9"/>
  <c r="H9" i="9"/>
  <c r="I678" i="11"/>
  <c r="H679" i="11"/>
  <c r="AE1480" i="6"/>
  <c r="H1486" i="11"/>
  <c r="I1485" i="11"/>
  <c r="AE1078" i="9"/>
  <c r="AE943" i="11"/>
  <c r="I138" i="6"/>
  <c r="H139" i="6"/>
  <c r="AE1213" i="11"/>
  <c r="AE135" i="9"/>
  <c r="AE1615" i="3"/>
  <c r="AE1480" i="11"/>
  <c r="AC1346" i="6"/>
  <c r="I675" i="9"/>
  <c r="H676" i="9"/>
  <c r="AE1346" i="11"/>
  <c r="O1483" i="11" l="1"/>
  <c r="O1349" i="11"/>
  <c r="O1216" i="11"/>
  <c r="O1081" i="11"/>
  <c r="O1752" i="11"/>
  <c r="O1887" i="11"/>
  <c r="O1618" i="11"/>
  <c r="O946" i="11"/>
  <c r="O540" i="11"/>
  <c r="O808" i="11"/>
  <c r="O405" i="11"/>
  <c r="O675" i="11"/>
  <c r="O272" i="11"/>
  <c r="O7" i="11"/>
  <c r="O138" i="11"/>
  <c r="O1350" i="9"/>
  <c r="O1753" i="9"/>
  <c r="O1888" i="9"/>
  <c r="O1619" i="9"/>
  <c r="O809" i="9"/>
  <c r="O947" i="9"/>
  <c r="O1217" i="9"/>
  <c r="O676" i="9"/>
  <c r="O541" i="9"/>
  <c r="O406" i="9"/>
  <c r="O273" i="9"/>
  <c r="O139" i="9"/>
  <c r="O8" i="9"/>
  <c r="O1082" i="9"/>
  <c r="O1484" i="9"/>
  <c r="O1887" i="6"/>
  <c r="O1752" i="6"/>
  <c r="O1618" i="6"/>
  <c r="O1483" i="6"/>
  <c r="O1349" i="6"/>
  <c r="O1216" i="6"/>
  <c r="O1081" i="6"/>
  <c r="O540" i="6"/>
  <c r="O405" i="6"/>
  <c r="O946" i="6"/>
  <c r="O808" i="6"/>
  <c r="O675" i="6"/>
  <c r="O138" i="6"/>
  <c r="O7" i="6"/>
  <c r="O272" i="6"/>
  <c r="O1753" i="3"/>
  <c r="O1619" i="3"/>
  <c r="O1484" i="3"/>
  <c r="O1888" i="3"/>
  <c r="O1350" i="3"/>
  <c r="O1217" i="3"/>
  <c r="O947" i="3"/>
  <c r="O1082" i="3"/>
  <c r="O676" i="3"/>
  <c r="O541" i="3"/>
  <c r="O809" i="3"/>
  <c r="O406" i="3"/>
  <c r="O8" i="3"/>
  <c r="O273" i="3"/>
  <c r="O139" i="3"/>
  <c r="AC136" i="13"/>
  <c r="AE136" i="13" s="1"/>
  <c r="I1619" i="11"/>
  <c r="H810" i="11"/>
  <c r="I809" i="11"/>
  <c r="I543" i="11"/>
  <c r="H544" i="11"/>
  <c r="I1217" i="11"/>
  <c r="H1218" i="11"/>
  <c r="I1350" i="11"/>
  <c r="H1351" i="11"/>
  <c r="H276" i="11"/>
  <c r="I275" i="11"/>
  <c r="I947" i="11"/>
  <c r="H948" i="11"/>
  <c r="I1889" i="11"/>
  <c r="H1890" i="11"/>
  <c r="I1082" i="11"/>
  <c r="H1083" i="11"/>
  <c r="I1484" i="9"/>
  <c r="H141" i="9"/>
  <c r="I140" i="9"/>
  <c r="I541" i="9"/>
  <c r="H948" i="9"/>
  <c r="I947" i="9"/>
  <c r="I274" i="9"/>
  <c r="H275" i="9"/>
  <c r="I1217" i="9"/>
  <c r="H1218" i="9"/>
  <c r="H1621" i="9"/>
  <c r="I1620" i="9"/>
  <c r="I1350" i="9"/>
  <c r="H1351" i="9"/>
  <c r="I1753" i="9"/>
  <c r="H1754" i="9"/>
  <c r="H810" i="6"/>
  <c r="I810" i="6" s="1"/>
  <c r="I1351" i="6"/>
  <c r="I1350" i="6"/>
  <c r="H678" i="6"/>
  <c r="H679" i="6" s="1"/>
  <c r="H1218" i="6"/>
  <c r="I1217" i="6"/>
  <c r="I1484" i="6"/>
  <c r="H1485" i="6"/>
  <c r="I406" i="6"/>
  <c r="H407" i="6"/>
  <c r="I542" i="6"/>
  <c r="H543" i="6"/>
  <c r="I8" i="6"/>
  <c r="H9" i="6"/>
  <c r="I1082" i="6"/>
  <c r="H1083" i="6"/>
  <c r="H543" i="3"/>
  <c r="I543" i="3" s="1"/>
  <c r="H948" i="3"/>
  <c r="H949" i="3" s="1"/>
  <c r="I1217" i="3"/>
  <c r="I1620" i="3"/>
  <c r="H1621" i="3"/>
  <c r="H140" i="3"/>
  <c r="I139" i="3"/>
  <c r="I406" i="3"/>
  <c r="H407" i="3"/>
  <c r="I1218" i="3"/>
  <c r="H1219" i="3"/>
  <c r="I1351" i="3"/>
  <c r="H1352" i="3"/>
  <c r="H275" i="3"/>
  <c r="I274" i="3"/>
  <c r="AC270" i="13"/>
  <c r="T403" i="13"/>
  <c r="AA403" i="13" s="1"/>
  <c r="AD270" i="13"/>
  <c r="H9" i="13"/>
  <c r="I8" i="13"/>
  <c r="O8" i="13" s="1"/>
  <c r="I273" i="13"/>
  <c r="O273" i="13" s="1"/>
  <c r="H274" i="13"/>
  <c r="I139" i="13"/>
  <c r="O139" i="13" s="1"/>
  <c r="H140" i="13"/>
  <c r="R271" i="13"/>
  <c r="AB271" i="13" s="1"/>
  <c r="T5" i="13"/>
  <c r="Z5" i="13" s="1"/>
  <c r="S137" i="13"/>
  <c r="H407" i="13"/>
  <c r="I406" i="13"/>
  <c r="O406" i="13" s="1"/>
  <c r="H543" i="9"/>
  <c r="I542" i="9"/>
  <c r="H1487" i="11"/>
  <c r="I1486" i="11"/>
  <c r="I139" i="6"/>
  <c r="H140" i="6"/>
  <c r="I1621" i="6"/>
  <c r="H1622" i="6"/>
  <c r="H276" i="6"/>
  <c r="I275" i="6"/>
  <c r="I950" i="6"/>
  <c r="H951" i="6"/>
  <c r="I406" i="11"/>
  <c r="H407" i="11"/>
  <c r="I1084" i="9"/>
  <c r="H1085" i="9"/>
  <c r="I1888" i="3"/>
  <c r="H1889" i="3"/>
  <c r="I813" i="9"/>
  <c r="H814" i="9"/>
  <c r="I1754" i="11"/>
  <c r="H1755" i="11"/>
  <c r="I408" i="9"/>
  <c r="H409" i="9"/>
  <c r="I677" i="3"/>
  <c r="H678" i="3"/>
  <c r="I1620" i="11"/>
  <c r="H1621" i="11"/>
  <c r="I1753" i="6"/>
  <c r="H1754" i="6"/>
  <c r="H1755" i="3"/>
  <c r="I1754" i="3"/>
  <c r="I1889" i="9"/>
  <c r="H1890" i="9"/>
  <c r="I9" i="3"/>
  <c r="H10" i="3"/>
  <c r="I679" i="11"/>
  <c r="H680" i="11"/>
  <c r="H10" i="9"/>
  <c r="I9" i="9"/>
  <c r="I1352" i="6"/>
  <c r="H1353" i="6"/>
  <c r="H677" i="9"/>
  <c r="I676" i="9"/>
  <c r="I1485" i="9"/>
  <c r="H1486" i="9"/>
  <c r="I812" i="3"/>
  <c r="H813" i="3"/>
  <c r="AE1346" i="6"/>
  <c r="I1082" i="3"/>
  <c r="H1083" i="3"/>
  <c r="I1485" i="3"/>
  <c r="H1486" i="3"/>
  <c r="I139" i="11"/>
  <c r="H140" i="11"/>
  <c r="I1889" i="6"/>
  <c r="H1890" i="6"/>
  <c r="H9" i="11"/>
  <c r="I8" i="11"/>
  <c r="O1888" i="11" l="1"/>
  <c r="O1753" i="11"/>
  <c r="O1619" i="11"/>
  <c r="O1484" i="11"/>
  <c r="O1350" i="11"/>
  <c r="O1217" i="11"/>
  <c r="O1082" i="11"/>
  <c r="O947" i="11"/>
  <c r="O541" i="11"/>
  <c r="O406" i="11"/>
  <c r="O273" i="11"/>
  <c r="O809" i="11"/>
  <c r="O676" i="11"/>
  <c r="O139" i="11"/>
  <c r="O8" i="11"/>
  <c r="O1889" i="9"/>
  <c r="O1754" i="9"/>
  <c r="O1620" i="9"/>
  <c r="O1485" i="9"/>
  <c r="O810" i="9"/>
  <c r="O948" i="9"/>
  <c r="O1351" i="9"/>
  <c r="O1218" i="9"/>
  <c r="O1083" i="9"/>
  <c r="O677" i="9"/>
  <c r="O407" i="9"/>
  <c r="O274" i="9"/>
  <c r="O140" i="9"/>
  <c r="O9" i="9"/>
  <c r="O542" i="9"/>
  <c r="O1753" i="6"/>
  <c r="O1350" i="6"/>
  <c r="O1619" i="6"/>
  <c r="O1484" i="6"/>
  <c r="O1888" i="6"/>
  <c r="O947" i="6"/>
  <c r="O1217" i="6"/>
  <c r="O406" i="6"/>
  <c r="O809" i="6"/>
  <c r="O1082" i="6"/>
  <c r="O676" i="6"/>
  <c r="O541" i="6"/>
  <c r="O139" i="6"/>
  <c r="O8" i="6"/>
  <c r="O273" i="6"/>
  <c r="O1754" i="3"/>
  <c r="O1218" i="3"/>
  <c r="O1083" i="3"/>
  <c r="O1620" i="3"/>
  <c r="O1485" i="3"/>
  <c r="O1889" i="3"/>
  <c r="O1351" i="3"/>
  <c r="O948" i="3"/>
  <c r="O810" i="3"/>
  <c r="O677" i="3"/>
  <c r="O542" i="3"/>
  <c r="O9" i="3"/>
  <c r="O274" i="3"/>
  <c r="O407" i="3"/>
  <c r="O140" i="3"/>
  <c r="I810" i="11"/>
  <c r="H811" i="11"/>
  <c r="I1351" i="11"/>
  <c r="H1352" i="11"/>
  <c r="I1218" i="11"/>
  <c r="H1219" i="11"/>
  <c r="H545" i="11"/>
  <c r="I544" i="11"/>
  <c r="H949" i="11"/>
  <c r="I948" i="11"/>
  <c r="H1084" i="11"/>
  <c r="I1083" i="11"/>
  <c r="H1891" i="11"/>
  <c r="I1890" i="11"/>
  <c r="I276" i="11"/>
  <c r="H277" i="11"/>
  <c r="I141" i="9"/>
  <c r="H142" i="9"/>
  <c r="H949" i="9"/>
  <c r="I948" i="9"/>
  <c r="H276" i="9"/>
  <c r="I275" i="9"/>
  <c r="I1218" i="9"/>
  <c r="H1219" i="9"/>
  <c r="I1754" i="9"/>
  <c r="H1755" i="9"/>
  <c r="I1351" i="9"/>
  <c r="H1352" i="9"/>
  <c r="H1622" i="9"/>
  <c r="I1621" i="9"/>
  <c r="H811" i="6"/>
  <c r="H812" i="6" s="1"/>
  <c r="I678" i="6"/>
  <c r="H1219" i="6"/>
  <c r="I1218" i="6"/>
  <c r="I1485" i="6"/>
  <c r="H1486" i="6"/>
  <c r="H544" i="6"/>
  <c r="I543" i="6"/>
  <c r="H408" i="6"/>
  <c r="I407" i="6"/>
  <c r="H10" i="6"/>
  <c r="I9" i="6"/>
  <c r="H1084" i="6"/>
  <c r="I1083" i="6"/>
  <c r="H544" i="3"/>
  <c r="I544" i="3" s="1"/>
  <c r="I948" i="3"/>
  <c r="I1621" i="3"/>
  <c r="H1622" i="3"/>
  <c r="I140" i="3"/>
  <c r="H141" i="3"/>
  <c r="H1220" i="3"/>
  <c r="I1219" i="3"/>
  <c r="H276" i="3"/>
  <c r="I275" i="3"/>
  <c r="I1352" i="3"/>
  <c r="H1353" i="3"/>
  <c r="H408" i="3"/>
  <c r="I407" i="3"/>
  <c r="AA5" i="13"/>
  <c r="Q6" i="13"/>
  <c r="R6" i="13" s="1"/>
  <c r="AB6" i="13" s="1"/>
  <c r="Z403" i="13"/>
  <c r="Q404" i="13"/>
  <c r="R404" i="13" s="1"/>
  <c r="AB404" i="13" s="1"/>
  <c r="AE270" i="13"/>
  <c r="W403" i="13"/>
  <c r="V404" i="13" s="1"/>
  <c r="S271" i="13"/>
  <c r="Y403" i="13"/>
  <c r="H141" i="13"/>
  <c r="I140" i="13"/>
  <c r="O140" i="13" s="1"/>
  <c r="H275" i="13"/>
  <c r="I274" i="13"/>
  <c r="O274" i="13" s="1"/>
  <c r="I9" i="13"/>
  <c r="O9" i="13" s="1"/>
  <c r="H10" i="13"/>
  <c r="W5" i="13"/>
  <c r="V6" i="13" s="1"/>
  <c r="Y5" i="13"/>
  <c r="T137" i="13"/>
  <c r="I407" i="13"/>
  <c r="O407" i="13" s="1"/>
  <c r="H408" i="13"/>
  <c r="I813" i="3"/>
  <c r="H814" i="3"/>
  <c r="H141" i="11"/>
  <c r="I140" i="11"/>
  <c r="I10" i="3"/>
  <c r="H11" i="3"/>
  <c r="I409" i="9"/>
  <c r="H410" i="9"/>
  <c r="I1755" i="3"/>
  <c r="H1756" i="3"/>
  <c r="H544" i="9"/>
  <c r="I543" i="9"/>
  <c r="H10" i="11"/>
  <c r="I9" i="11"/>
  <c r="I1353" i="6"/>
  <c r="H1354" i="6"/>
  <c r="I680" i="11"/>
  <c r="H681" i="11"/>
  <c r="H1890" i="3"/>
  <c r="I1889" i="3"/>
  <c r="H408" i="11"/>
  <c r="I407" i="11"/>
  <c r="I1622" i="6"/>
  <c r="H1623" i="6"/>
  <c r="I1621" i="11"/>
  <c r="H1622" i="11"/>
  <c r="H277" i="6"/>
  <c r="I276" i="6"/>
  <c r="I1486" i="9"/>
  <c r="H1487" i="9"/>
  <c r="I1890" i="9"/>
  <c r="H1891" i="9"/>
  <c r="I1754" i="6"/>
  <c r="H1755" i="6"/>
  <c r="H1488" i="11"/>
  <c r="I1487" i="11"/>
  <c r="H678" i="9"/>
  <c r="I677" i="9"/>
  <c r="I10" i="9"/>
  <c r="H11" i="9"/>
  <c r="I678" i="3"/>
  <c r="H679" i="3"/>
  <c r="H952" i="6"/>
  <c r="I951" i="6"/>
  <c r="I140" i="6"/>
  <c r="H141" i="6"/>
  <c r="H1891" i="6"/>
  <c r="I1890" i="6"/>
  <c r="I679" i="6"/>
  <c r="H680" i="6"/>
  <c r="I1486" i="3"/>
  <c r="H1487" i="3"/>
  <c r="I1083" i="3"/>
  <c r="H1084" i="3"/>
  <c r="I1755" i="11"/>
  <c r="H1756" i="11"/>
  <c r="I814" i="9"/>
  <c r="H815" i="9"/>
  <c r="I1085" i="9"/>
  <c r="H1086" i="9"/>
  <c r="H950" i="3"/>
  <c r="I949" i="3"/>
  <c r="O1889" i="11" l="1"/>
  <c r="O1754" i="11"/>
  <c r="O1620" i="11"/>
  <c r="O1485" i="11"/>
  <c r="O1351" i="11"/>
  <c r="O1218" i="11"/>
  <c r="O1083" i="11"/>
  <c r="O948" i="11"/>
  <c r="O274" i="11"/>
  <c r="O810" i="11"/>
  <c r="O542" i="11"/>
  <c r="O677" i="11"/>
  <c r="O140" i="11"/>
  <c r="O407" i="11"/>
  <c r="O9" i="11"/>
  <c r="O1890" i="9"/>
  <c r="O1755" i="9"/>
  <c r="O1621" i="9"/>
  <c r="O1486" i="9"/>
  <c r="O1352" i="9"/>
  <c r="O949" i="9"/>
  <c r="O1219" i="9"/>
  <c r="O678" i="9"/>
  <c r="O1084" i="9"/>
  <c r="O141" i="9"/>
  <c r="O10" i="9"/>
  <c r="O811" i="9"/>
  <c r="O543" i="9"/>
  <c r="O408" i="9"/>
  <c r="O275" i="9"/>
  <c r="O1889" i="6"/>
  <c r="O1620" i="6"/>
  <c r="O1351" i="6"/>
  <c r="O948" i="6"/>
  <c r="O1218" i="6"/>
  <c r="O1754" i="6"/>
  <c r="O1485" i="6"/>
  <c r="O407" i="6"/>
  <c r="O810" i="6"/>
  <c r="O542" i="6"/>
  <c r="O9" i="6"/>
  <c r="O274" i="6"/>
  <c r="O140" i="6"/>
  <c r="O677" i="6"/>
  <c r="O1083" i="6"/>
  <c r="O1219" i="3"/>
  <c r="O1084" i="3"/>
  <c r="O1621" i="3"/>
  <c r="O1890" i="3"/>
  <c r="O1352" i="3"/>
  <c r="O1755" i="3"/>
  <c r="O1486" i="3"/>
  <c r="O949" i="3"/>
  <c r="O811" i="3"/>
  <c r="O543" i="3"/>
  <c r="O408" i="3"/>
  <c r="O275" i="3"/>
  <c r="O678" i="3"/>
  <c r="O10" i="3"/>
  <c r="O141" i="3"/>
  <c r="H812" i="11"/>
  <c r="I811" i="11"/>
  <c r="H1220" i="11"/>
  <c r="I1219" i="11"/>
  <c r="I1352" i="11"/>
  <c r="H1353" i="11"/>
  <c r="H546" i="11"/>
  <c r="I545" i="11"/>
  <c r="I1891" i="11"/>
  <c r="H1892" i="11"/>
  <c r="H278" i="11"/>
  <c r="I277" i="11"/>
  <c r="I1084" i="11"/>
  <c r="H1085" i="11"/>
  <c r="I949" i="11"/>
  <c r="H950" i="11"/>
  <c r="I142" i="9"/>
  <c r="H143" i="9"/>
  <c r="I949" i="9"/>
  <c r="H950" i="9"/>
  <c r="I1219" i="9"/>
  <c r="H1220" i="9"/>
  <c r="H277" i="9"/>
  <c r="I276" i="9"/>
  <c r="I1622" i="9"/>
  <c r="H1623" i="9"/>
  <c r="I1352" i="9"/>
  <c r="H1353" i="9"/>
  <c r="I1755" i="9"/>
  <c r="H1756" i="9"/>
  <c r="I811" i="6"/>
  <c r="H1220" i="6"/>
  <c r="I1219" i="6"/>
  <c r="I1486" i="6"/>
  <c r="H1487" i="6"/>
  <c r="I408" i="6"/>
  <c r="H409" i="6"/>
  <c r="H545" i="6"/>
  <c r="I544" i="6"/>
  <c r="I10" i="6"/>
  <c r="H11" i="6"/>
  <c r="H1085" i="6"/>
  <c r="I1084" i="6"/>
  <c r="H545" i="3"/>
  <c r="H546" i="3" s="1"/>
  <c r="H1623" i="3"/>
  <c r="I1622" i="3"/>
  <c r="H142" i="3"/>
  <c r="I141" i="3"/>
  <c r="H409" i="3"/>
  <c r="I408" i="3"/>
  <c r="H1221" i="3"/>
  <c r="I1220" i="3"/>
  <c r="H1354" i="3"/>
  <c r="I1353" i="3"/>
  <c r="I276" i="3"/>
  <c r="H277" i="3"/>
  <c r="AC5" i="13"/>
  <c r="AD403" i="13"/>
  <c r="AC403" i="13"/>
  <c r="T271" i="13"/>
  <c r="Y271" i="13" s="1"/>
  <c r="H11" i="13"/>
  <c r="I10" i="13"/>
  <c r="O10" i="13" s="1"/>
  <c r="H276" i="13"/>
  <c r="I275" i="13"/>
  <c r="O275" i="13" s="1"/>
  <c r="H142" i="13"/>
  <c r="I141" i="13"/>
  <c r="O141" i="13" s="1"/>
  <c r="Z137" i="13"/>
  <c r="AA137" i="13"/>
  <c r="Q138" i="13"/>
  <c r="W137" i="13"/>
  <c r="V138" i="13" s="1"/>
  <c r="Y137" i="13"/>
  <c r="AD5" i="13"/>
  <c r="S6" i="13"/>
  <c r="I408" i="13"/>
  <c r="O408" i="13" s="1"/>
  <c r="H409" i="13"/>
  <c r="S404" i="13"/>
  <c r="I1756" i="11"/>
  <c r="H1757" i="11"/>
  <c r="I1487" i="3"/>
  <c r="H1488" i="3"/>
  <c r="H679" i="9"/>
  <c r="I678" i="9"/>
  <c r="H1891" i="3"/>
  <c r="I1890" i="3"/>
  <c r="I10" i="11"/>
  <c r="H11" i="11"/>
  <c r="I680" i="6"/>
  <c r="H681" i="6"/>
  <c r="I1755" i="6"/>
  <c r="H1756" i="6"/>
  <c r="H1623" i="11"/>
  <c r="I1622" i="11"/>
  <c r="I11" i="3"/>
  <c r="H12" i="3"/>
  <c r="I814" i="3"/>
  <c r="H815" i="3"/>
  <c r="I11" i="9"/>
  <c r="H12" i="9"/>
  <c r="H1624" i="6"/>
  <c r="I1623" i="6"/>
  <c r="H409" i="11"/>
  <c r="I408" i="11"/>
  <c r="I544" i="9"/>
  <c r="H545" i="9"/>
  <c r="I141" i="11"/>
  <c r="H142" i="11"/>
  <c r="H142" i="6"/>
  <c r="I141" i="6"/>
  <c r="I1891" i="9"/>
  <c r="H1892" i="9"/>
  <c r="H411" i="9"/>
  <c r="I410" i="9"/>
  <c r="H1892" i="6"/>
  <c r="I1891" i="6"/>
  <c r="H278" i="6"/>
  <c r="I277" i="6"/>
  <c r="H1355" i="6"/>
  <c r="I1354" i="6"/>
  <c r="H1488" i="9"/>
  <c r="I1487" i="9"/>
  <c r="I812" i="6"/>
  <c r="H813" i="6"/>
  <c r="H816" i="9"/>
  <c r="I815" i="9"/>
  <c r="I952" i="6"/>
  <c r="H953" i="6"/>
  <c r="I950" i="3"/>
  <c r="H951" i="3"/>
  <c r="I1086" i="9"/>
  <c r="H1087" i="9"/>
  <c r="I1084" i="3"/>
  <c r="H1085" i="3"/>
  <c r="I679" i="3"/>
  <c r="H680" i="3"/>
  <c r="H1489" i="11"/>
  <c r="I1488" i="11"/>
  <c r="I681" i="11"/>
  <c r="H682" i="11"/>
  <c r="I1756" i="3"/>
  <c r="H1757" i="3"/>
  <c r="O1890" i="11" l="1"/>
  <c r="O1755" i="11"/>
  <c r="O1352" i="11"/>
  <c r="O949" i="11"/>
  <c r="O1486" i="11"/>
  <c r="O1219" i="11"/>
  <c r="O811" i="11"/>
  <c r="O678" i="11"/>
  <c r="O1621" i="11"/>
  <c r="O1084" i="11"/>
  <c r="O543" i="11"/>
  <c r="O408" i="11"/>
  <c r="O10" i="11"/>
  <c r="O275" i="11"/>
  <c r="O141" i="11"/>
  <c r="O1891" i="9"/>
  <c r="O1756" i="9"/>
  <c r="O1622" i="9"/>
  <c r="O1487" i="9"/>
  <c r="O1353" i="9"/>
  <c r="O1220" i="9"/>
  <c r="O1085" i="9"/>
  <c r="O812" i="9"/>
  <c r="O11" i="9"/>
  <c r="O679" i="9"/>
  <c r="O544" i="9"/>
  <c r="O950" i="9"/>
  <c r="O409" i="9"/>
  <c r="O276" i="9"/>
  <c r="O142" i="9"/>
  <c r="O1621" i="6"/>
  <c r="O1890" i="6"/>
  <c r="O1486" i="6"/>
  <c r="O1755" i="6"/>
  <c r="O1352" i="6"/>
  <c r="O1219" i="6"/>
  <c r="O1084" i="6"/>
  <c r="O10" i="6"/>
  <c r="O811" i="6"/>
  <c r="O949" i="6"/>
  <c r="O275" i="6"/>
  <c r="O141" i="6"/>
  <c r="O678" i="6"/>
  <c r="O408" i="6"/>
  <c r="O543" i="6"/>
  <c r="O1622" i="3"/>
  <c r="O1891" i="3"/>
  <c r="O1756" i="3"/>
  <c r="O1487" i="3"/>
  <c r="O950" i="3"/>
  <c r="O1220" i="3"/>
  <c r="O1085" i="3"/>
  <c r="O1353" i="3"/>
  <c r="O812" i="3"/>
  <c r="O679" i="3"/>
  <c r="O276" i="3"/>
  <c r="O409" i="3"/>
  <c r="O142" i="3"/>
  <c r="O544" i="3"/>
  <c r="O11" i="3"/>
  <c r="I812" i="11"/>
  <c r="H813" i="11"/>
  <c r="I1353" i="11"/>
  <c r="H1354" i="11"/>
  <c r="I546" i="11"/>
  <c r="H547" i="11"/>
  <c r="I1220" i="11"/>
  <c r="H1221" i="11"/>
  <c r="I950" i="11"/>
  <c r="H951" i="11"/>
  <c r="I1085" i="11"/>
  <c r="H1086" i="11"/>
  <c r="I278" i="11"/>
  <c r="H279" i="11"/>
  <c r="H1893" i="11"/>
  <c r="I1892" i="11"/>
  <c r="I143" i="9"/>
  <c r="H144" i="9"/>
  <c r="H951" i="9"/>
  <c r="I950" i="9"/>
  <c r="I1220" i="9"/>
  <c r="H1221" i="9"/>
  <c r="H278" i="9"/>
  <c r="I277" i="9"/>
  <c r="H1757" i="9"/>
  <c r="I1756" i="9"/>
  <c r="I1353" i="9"/>
  <c r="H1354" i="9"/>
  <c r="I1623" i="9"/>
  <c r="H1624" i="9"/>
  <c r="I1220" i="6"/>
  <c r="H1221" i="6"/>
  <c r="I1487" i="6"/>
  <c r="H1488" i="6"/>
  <c r="I545" i="6"/>
  <c r="H546" i="6"/>
  <c r="I409" i="6"/>
  <c r="H410" i="6"/>
  <c r="H12" i="6"/>
  <c r="I11" i="6"/>
  <c r="H1086" i="6"/>
  <c r="I1085" i="6"/>
  <c r="I545" i="3"/>
  <c r="I1623" i="3"/>
  <c r="H1624" i="3"/>
  <c r="H143" i="3"/>
  <c r="I142" i="3"/>
  <c r="I277" i="3"/>
  <c r="H278" i="3"/>
  <c r="I1354" i="3"/>
  <c r="H1355" i="3"/>
  <c r="I1221" i="3"/>
  <c r="H1222" i="3"/>
  <c r="H410" i="3"/>
  <c r="I409" i="3"/>
  <c r="AE5" i="13"/>
  <c r="AE403" i="13"/>
  <c r="Q272" i="13"/>
  <c r="R272" i="13" s="1"/>
  <c r="AB272" i="13" s="1"/>
  <c r="AA271" i="13"/>
  <c r="W271" i="13"/>
  <c r="V272" i="13" s="1"/>
  <c r="Z271" i="13"/>
  <c r="AD271" i="13" s="1"/>
  <c r="I142" i="13"/>
  <c r="O142" i="13" s="1"/>
  <c r="H143" i="13"/>
  <c r="I276" i="13"/>
  <c r="O276" i="13" s="1"/>
  <c r="H277" i="13"/>
  <c r="I11" i="13"/>
  <c r="O11" i="13" s="1"/>
  <c r="H12" i="13"/>
  <c r="AD137" i="13"/>
  <c r="AC137" i="13"/>
  <c r="R138" i="13"/>
  <c r="AB138" i="13" s="1"/>
  <c r="T404" i="13"/>
  <c r="T6" i="13"/>
  <c r="H410" i="13"/>
  <c r="I409" i="13"/>
  <c r="O409" i="13" s="1"/>
  <c r="H816" i="3"/>
  <c r="I815" i="3"/>
  <c r="H680" i="9"/>
  <c r="I679" i="9"/>
  <c r="H1086" i="3"/>
  <c r="I1085" i="3"/>
  <c r="I546" i="3"/>
  <c r="H547" i="3"/>
  <c r="I1623" i="11"/>
  <c r="H1624" i="11"/>
  <c r="I1756" i="6"/>
  <c r="H1757" i="6"/>
  <c r="I11" i="11"/>
  <c r="H12" i="11"/>
  <c r="I1757" i="11"/>
  <c r="H1758" i="11"/>
  <c r="H1088" i="9"/>
  <c r="I1087" i="9"/>
  <c r="I1355" i="6"/>
  <c r="H1356" i="6"/>
  <c r="I409" i="11"/>
  <c r="H410" i="11"/>
  <c r="I816" i="9"/>
  <c r="H817" i="9"/>
  <c r="I813" i="6"/>
  <c r="H814" i="6"/>
  <c r="I12" i="9"/>
  <c r="H13" i="9"/>
  <c r="I680" i="3"/>
  <c r="H681" i="3"/>
  <c r="I951" i="3"/>
  <c r="H952" i="3"/>
  <c r="H954" i="6"/>
  <c r="I953" i="6"/>
  <c r="I1892" i="9"/>
  <c r="H1893" i="9"/>
  <c r="I1624" i="6"/>
  <c r="H1625" i="6"/>
  <c r="H1489" i="9"/>
  <c r="I1488" i="9"/>
  <c r="I142" i="6"/>
  <c r="H143" i="6"/>
  <c r="H546" i="9"/>
  <c r="I545" i="9"/>
  <c r="I12" i="3"/>
  <c r="H13" i="3"/>
  <c r="H1490" i="11"/>
  <c r="I1489" i="11"/>
  <c r="I681" i="6"/>
  <c r="H682" i="6"/>
  <c r="I1757" i="3"/>
  <c r="H1758" i="3"/>
  <c r="H279" i="6"/>
  <c r="I278" i="6"/>
  <c r="I682" i="11"/>
  <c r="H683" i="11"/>
  <c r="H1893" i="6"/>
  <c r="I1892" i="6"/>
  <c r="I411" i="9"/>
  <c r="H412" i="9"/>
  <c r="H143" i="11"/>
  <c r="I142" i="11"/>
  <c r="H1892" i="3"/>
  <c r="I1891" i="3"/>
  <c r="I1488" i="3"/>
  <c r="H1489" i="3"/>
  <c r="O1891" i="11" l="1"/>
  <c r="O1756" i="11"/>
  <c r="O1622" i="11"/>
  <c r="O1487" i="11"/>
  <c r="O1220" i="11"/>
  <c r="O1085" i="11"/>
  <c r="O1353" i="11"/>
  <c r="O812" i="11"/>
  <c r="O544" i="11"/>
  <c r="O679" i="11"/>
  <c r="O950" i="11"/>
  <c r="O276" i="11"/>
  <c r="O142" i="11"/>
  <c r="O11" i="11"/>
  <c r="O409" i="11"/>
  <c r="O1892" i="9"/>
  <c r="O1757" i="9"/>
  <c r="O1221" i="9"/>
  <c r="O1086" i="9"/>
  <c r="O951" i="9"/>
  <c r="O813" i="9"/>
  <c r="O1623" i="9"/>
  <c r="O1354" i="9"/>
  <c r="O1488" i="9"/>
  <c r="O545" i="9"/>
  <c r="O410" i="9"/>
  <c r="O277" i="9"/>
  <c r="O680" i="9"/>
  <c r="O143" i="9"/>
  <c r="O12" i="9"/>
  <c r="O1622" i="6"/>
  <c r="O1487" i="6"/>
  <c r="O812" i="6"/>
  <c r="O679" i="6"/>
  <c r="O544" i="6"/>
  <c r="O409" i="6"/>
  <c r="O1756" i="6"/>
  <c r="O950" i="6"/>
  <c r="O11" i="6"/>
  <c r="O276" i="6"/>
  <c r="O142" i="6"/>
  <c r="O1085" i="6"/>
  <c r="O1353" i="6"/>
  <c r="O1220" i="6"/>
  <c r="O1891" i="6"/>
  <c r="O1892" i="3"/>
  <c r="O1757" i="3"/>
  <c r="O1623" i="3"/>
  <c r="O1488" i="3"/>
  <c r="O1354" i="3"/>
  <c r="O1221" i="3"/>
  <c r="O951" i="3"/>
  <c r="O813" i="3"/>
  <c r="O1086" i="3"/>
  <c r="O410" i="3"/>
  <c r="O277" i="3"/>
  <c r="O143" i="3"/>
  <c r="O680" i="3"/>
  <c r="O545" i="3"/>
  <c r="O12" i="3"/>
  <c r="H814" i="11"/>
  <c r="I813" i="11"/>
  <c r="I1221" i="11"/>
  <c r="H1222" i="11"/>
  <c r="I1354" i="11"/>
  <c r="H1355" i="11"/>
  <c r="H548" i="11"/>
  <c r="I547" i="11"/>
  <c r="I1086" i="11"/>
  <c r="H1087" i="11"/>
  <c r="I1893" i="11"/>
  <c r="H1894" i="11"/>
  <c r="I951" i="11"/>
  <c r="H952" i="11"/>
  <c r="H280" i="11"/>
  <c r="I279" i="11"/>
  <c r="H145" i="9"/>
  <c r="I144" i="9"/>
  <c r="I951" i="9"/>
  <c r="H952" i="9"/>
  <c r="H1222" i="9"/>
  <c r="I1221" i="9"/>
  <c r="I278" i="9"/>
  <c r="H279" i="9"/>
  <c r="I1354" i="9"/>
  <c r="H1355" i="9"/>
  <c r="I1624" i="9"/>
  <c r="H1625" i="9"/>
  <c r="H1758" i="9"/>
  <c r="I1757" i="9"/>
  <c r="I1221" i="6"/>
  <c r="H1222" i="6"/>
  <c r="H1489" i="6"/>
  <c r="I1488" i="6"/>
  <c r="I410" i="6"/>
  <c r="H411" i="6"/>
  <c r="I546" i="6"/>
  <c r="H547" i="6"/>
  <c r="I12" i="6"/>
  <c r="H13" i="6"/>
  <c r="H1087" i="6"/>
  <c r="I1086" i="6"/>
  <c r="H1625" i="3"/>
  <c r="I1624" i="3"/>
  <c r="I143" i="3"/>
  <c r="H144" i="3"/>
  <c r="H1223" i="3"/>
  <c r="I1222" i="3"/>
  <c r="H1356" i="3"/>
  <c r="I1355" i="3"/>
  <c r="I278" i="3"/>
  <c r="H279" i="3"/>
  <c r="H411" i="3"/>
  <c r="I410" i="3"/>
  <c r="S272" i="13"/>
  <c r="AC271" i="13"/>
  <c r="AE137" i="13"/>
  <c r="I277" i="13"/>
  <c r="O277" i="13" s="1"/>
  <c r="H278" i="13"/>
  <c r="I143" i="13"/>
  <c r="O143" i="13" s="1"/>
  <c r="H144" i="13"/>
  <c r="I12" i="13"/>
  <c r="O12" i="13" s="1"/>
  <c r="H13" i="13"/>
  <c r="S138" i="13"/>
  <c r="I410" i="13"/>
  <c r="O410" i="13" s="1"/>
  <c r="H411" i="13"/>
  <c r="Z404" i="13"/>
  <c r="AA404" i="13"/>
  <c r="Y404" i="13"/>
  <c r="Q405" i="13"/>
  <c r="W404" i="13"/>
  <c r="V405" i="13" s="1"/>
  <c r="Y6" i="13"/>
  <c r="AA6" i="13"/>
  <c r="Q7" i="13"/>
  <c r="Z6" i="13"/>
  <c r="W6" i="13"/>
  <c r="V7" i="13" s="1"/>
  <c r="H14" i="9"/>
  <c r="I13" i="9"/>
  <c r="I1088" i="9"/>
  <c r="H1089" i="9"/>
  <c r="I547" i="3"/>
  <c r="H548" i="3"/>
  <c r="I816" i="3"/>
  <c r="H817" i="3"/>
  <c r="I682" i="6"/>
  <c r="H683" i="6"/>
  <c r="I279" i="6"/>
  <c r="H280" i="6"/>
  <c r="H144" i="6"/>
  <c r="I143" i="6"/>
  <c r="I814" i="6"/>
  <c r="H815" i="6"/>
  <c r="I1624" i="11"/>
  <c r="H1625" i="11"/>
  <c r="I1893" i="6"/>
  <c r="H1894" i="6"/>
  <c r="H14" i="3"/>
  <c r="I13" i="3"/>
  <c r="H547" i="9"/>
  <c r="I546" i="9"/>
  <c r="H1626" i="6"/>
  <c r="I1625" i="6"/>
  <c r="I952" i="3"/>
  <c r="H953" i="3"/>
  <c r="H1894" i="9"/>
  <c r="I1893" i="9"/>
  <c r="I1757" i="6"/>
  <c r="H1758" i="6"/>
  <c r="I680" i="9"/>
  <c r="H681" i="9"/>
  <c r="H1893" i="3"/>
  <c r="I1892" i="3"/>
  <c r="H144" i="11"/>
  <c r="I143" i="11"/>
  <c r="I1758" i="3"/>
  <c r="H1759" i="3"/>
  <c r="I1490" i="11"/>
  <c r="H1491" i="11"/>
  <c r="I681" i="3"/>
  <c r="H682" i="3"/>
  <c r="H411" i="11"/>
  <c r="I410" i="11"/>
  <c r="H1357" i="6"/>
  <c r="I1356" i="6"/>
  <c r="H1490" i="3"/>
  <c r="I1489" i="3"/>
  <c r="I1489" i="9"/>
  <c r="H1490" i="9"/>
  <c r="I954" i="6"/>
  <c r="H955" i="6"/>
  <c r="I817" i="9"/>
  <c r="H818" i="9"/>
  <c r="I1086" i="3"/>
  <c r="H1087" i="3"/>
  <c r="I412" i="9"/>
  <c r="H413" i="9"/>
  <c r="H684" i="11"/>
  <c r="I683" i="11"/>
  <c r="I1758" i="11"/>
  <c r="H1759" i="11"/>
  <c r="I12" i="11"/>
  <c r="H13" i="11"/>
  <c r="O1892" i="11" l="1"/>
  <c r="O1757" i="11"/>
  <c r="O1623" i="11"/>
  <c r="O1488" i="11"/>
  <c r="O813" i="11"/>
  <c r="O1086" i="11"/>
  <c r="O1354" i="11"/>
  <c r="O951" i="11"/>
  <c r="O1221" i="11"/>
  <c r="O680" i="11"/>
  <c r="O410" i="11"/>
  <c r="O143" i="11"/>
  <c r="O12" i="11"/>
  <c r="O545" i="11"/>
  <c r="O277" i="11"/>
  <c r="O1893" i="9"/>
  <c r="O1758" i="9"/>
  <c r="O1624" i="9"/>
  <c r="O1222" i="9"/>
  <c r="O1087" i="9"/>
  <c r="O952" i="9"/>
  <c r="O1489" i="9"/>
  <c r="O681" i="9"/>
  <c r="O546" i="9"/>
  <c r="O411" i="9"/>
  <c r="O278" i="9"/>
  <c r="O144" i="9"/>
  <c r="O13" i="9"/>
  <c r="O1355" i="9"/>
  <c r="O814" i="9"/>
  <c r="O1892" i="6"/>
  <c r="O1757" i="6"/>
  <c r="O1623" i="6"/>
  <c r="O1488" i="6"/>
  <c r="O1221" i="6"/>
  <c r="O1086" i="6"/>
  <c r="O951" i="6"/>
  <c r="O1354" i="6"/>
  <c r="O813" i="6"/>
  <c r="O680" i="6"/>
  <c r="O545" i="6"/>
  <c r="O410" i="6"/>
  <c r="O277" i="6"/>
  <c r="O143" i="6"/>
  <c r="O12" i="6"/>
  <c r="O1489" i="3"/>
  <c r="O1893" i="3"/>
  <c r="O1758" i="3"/>
  <c r="O1624" i="3"/>
  <c r="O1222" i="3"/>
  <c r="O1087" i="3"/>
  <c r="O1355" i="3"/>
  <c r="O814" i="3"/>
  <c r="O411" i="3"/>
  <c r="O278" i="3"/>
  <c r="O144" i="3"/>
  <c r="O952" i="3"/>
  <c r="O681" i="3"/>
  <c r="O546" i="3"/>
  <c r="O13" i="3"/>
  <c r="I814" i="11"/>
  <c r="H815" i="11"/>
  <c r="I1222" i="11"/>
  <c r="H1223" i="11"/>
  <c r="H549" i="11"/>
  <c r="I548" i="11"/>
  <c r="I1355" i="11"/>
  <c r="H1356" i="11"/>
  <c r="H953" i="11"/>
  <c r="I952" i="11"/>
  <c r="I1894" i="11"/>
  <c r="H1895" i="11"/>
  <c r="H1088" i="11"/>
  <c r="I1087" i="11"/>
  <c r="I280" i="11"/>
  <c r="H281" i="11"/>
  <c r="I145" i="9"/>
  <c r="H146" i="9"/>
  <c r="I952" i="9"/>
  <c r="H953" i="9"/>
  <c r="H280" i="9"/>
  <c r="I279" i="9"/>
  <c r="H1223" i="9"/>
  <c r="I1222" i="9"/>
  <c r="H1626" i="9"/>
  <c r="I1625" i="9"/>
  <c r="I1758" i="9"/>
  <c r="H1759" i="9"/>
  <c r="H1356" i="9"/>
  <c r="I1355" i="9"/>
  <c r="H1223" i="6"/>
  <c r="I1222" i="6"/>
  <c r="I1489" i="6"/>
  <c r="H1490" i="6"/>
  <c r="H548" i="6"/>
  <c r="I547" i="6"/>
  <c r="I411" i="6"/>
  <c r="H412" i="6"/>
  <c r="I13" i="6"/>
  <c r="H14" i="6"/>
  <c r="I1087" i="6"/>
  <c r="H1088" i="6"/>
  <c r="H1626" i="3"/>
  <c r="I1625" i="3"/>
  <c r="H145" i="3"/>
  <c r="I144" i="3"/>
  <c r="H1224" i="3"/>
  <c r="I1223" i="3"/>
  <c r="I411" i="3"/>
  <c r="H412" i="3"/>
  <c r="I279" i="3"/>
  <c r="H280" i="3"/>
  <c r="H1357" i="3"/>
  <c r="I1356" i="3"/>
  <c r="T272" i="13"/>
  <c r="AE271" i="13"/>
  <c r="I13" i="13"/>
  <c r="O13" i="13" s="1"/>
  <c r="H14" i="13"/>
  <c r="I144" i="13"/>
  <c r="O144" i="13" s="1"/>
  <c r="H145" i="13"/>
  <c r="H279" i="13"/>
  <c r="I278" i="13"/>
  <c r="O278" i="13" s="1"/>
  <c r="T138" i="13"/>
  <c r="AC6" i="13"/>
  <c r="AD6" i="13"/>
  <c r="R7" i="13"/>
  <c r="AB7" i="13" s="1"/>
  <c r="I411" i="13"/>
  <c r="O411" i="13" s="1"/>
  <c r="H412" i="13"/>
  <c r="R405" i="13"/>
  <c r="AB405" i="13" s="1"/>
  <c r="AC404" i="13"/>
  <c r="AD404" i="13"/>
  <c r="H14" i="11"/>
  <c r="I13" i="11"/>
  <c r="I1759" i="11"/>
  <c r="H1760" i="11"/>
  <c r="I1087" i="3"/>
  <c r="H1088" i="3"/>
  <c r="H1895" i="9"/>
  <c r="I1894" i="9"/>
  <c r="H145" i="6"/>
  <c r="I144" i="6"/>
  <c r="H412" i="11"/>
  <c r="I411" i="11"/>
  <c r="I681" i="9"/>
  <c r="H682" i="9"/>
  <c r="H954" i="3"/>
  <c r="I953" i="3"/>
  <c r="I1626" i="6"/>
  <c r="H1627" i="6"/>
  <c r="H1090" i="9"/>
  <c r="I1089" i="9"/>
  <c r="H1492" i="11"/>
  <c r="I1491" i="11"/>
  <c r="H548" i="9"/>
  <c r="I547" i="9"/>
  <c r="I1625" i="11"/>
  <c r="H1626" i="11"/>
  <c r="I684" i="11"/>
  <c r="H685" i="11"/>
  <c r="H414" i="9"/>
  <c r="I413" i="9"/>
  <c r="I1759" i="3"/>
  <c r="H1760" i="3"/>
  <c r="I1894" i="6"/>
  <c r="H1895" i="6"/>
  <c r="H1894" i="3"/>
  <c r="I1893" i="3"/>
  <c r="I14" i="3"/>
  <c r="H15" i="3"/>
  <c r="H1358" i="6"/>
  <c r="I1357" i="6"/>
  <c r="H145" i="11"/>
  <c r="I144" i="11"/>
  <c r="I815" i="6"/>
  <c r="H816" i="6"/>
  <c r="I1758" i="6"/>
  <c r="H1759" i="6"/>
  <c r="H684" i="6"/>
  <c r="I683" i="6"/>
  <c r="I817" i="3"/>
  <c r="H818" i="3"/>
  <c r="I548" i="3"/>
  <c r="H549" i="3"/>
  <c r="I818" i="9"/>
  <c r="H819" i="9"/>
  <c r="I955" i="6"/>
  <c r="H956" i="6"/>
  <c r="H1491" i="9"/>
  <c r="I1490" i="9"/>
  <c r="I1490" i="3"/>
  <c r="H1491" i="3"/>
  <c r="I682" i="3"/>
  <c r="H683" i="3"/>
  <c r="I280" i="6"/>
  <c r="H281" i="6"/>
  <c r="I14" i="9"/>
  <c r="H15" i="9"/>
  <c r="O1758" i="11" l="1"/>
  <c r="O1624" i="11"/>
  <c r="O1893" i="11"/>
  <c r="O1087" i="11"/>
  <c r="O1355" i="11"/>
  <c r="O1222" i="11"/>
  <c r="O1489" i="11"/>
  <c r="O681" i="11"/>
  <c r="O814" i="11"/>
  <c r="O952" i="11"/>
  <c r="O546" i="11"/>
  <c r="O411" i="11"/>
  <c r="O278" i="11"/>
  <c r="O13" i="11"/>
  <c r="O144" i="11"/>
  <c r="O1894" i="9"/>
  <c r="O1759" i="9"/>
  <c r="O1625" i="9"/>
  <c r="O1490" i="9"/>
  <c r="O1356" i="9"/>
  <c r="O1223" i="9"/>
  <c r="O682" i="9"/>
  <c r="O547" i="9"/>
  <c r="O412" i="9"/>
  <c r="O1088" i="9"/>
  <c r="O815" i="9"/>
  <c r="O953" i="9"/>
  <c r="O279" i="9"/>
  <c r="O145" i="9"/>
  <c r="O14" i="9"/>
  <c r="O1222" i="6"/>
  <c r="O1087" i="6"/>
  <c r="O1893" i="6"/>
  <c r="O1758" i="6"/>
  <c r="O1489" i="6"/>
  <c r="O1355" i="6"/>
  <c r="O814" i="6"/>
  <c r="O278" i="6"/>
  <c r="O952" i="6"/>
  <c r="O681" i="6"/>
  <c r="O546" i="6"/>
  <c r="O1624" i="6"/>
  <c r="O144" i="6"/>
  <c r="O411" i="6"/>
  <c r="O13" i="6"/>
  <c r="O1490" i="3"/>
  <c r="O1894" i="3"/>
  <c r="O1759" i="3"/>
  <c r="O1625" i="3"/>
  <c r="O1223" i="3"/>
  <c r="O1088" i="3"/>
  <c r="O1356" i="3"/>
  <c r="O953" i="3"/>
  <c r="O815" i="3"/>
  <c r="O412" i="3"/>
  <c r="O279" i="3"/>
  <c r="O145" i="3"/>
  <c r="O682" i="3"/>
  <c r="O547" i="3"/>
  <c r="O14" i="3"/>
  <c r="I815" i="11"/>
  <c r="H816" i="11"/>
  <c r="I1223" i="11"/>
  <c r="H1224" i="11"/>
  <c r="H550" i="11"/>
  <c r="I549" i="11"/>
  <c r="I1356" i="11"/>
  <c r="H1357" i="11"/>
  <c r="I281" i="11"/>
  <c r="H282" i="11"/>
  <c r="H1089" i="11"/>
  <c r="I1088" i="11"/>
  <c r="H1896" i="11"/>
  <c r="I1895" i="11"/>
  <c r="H954" i="11"/>
  <c r="I953" i="11"/>
  <c r="I146" i="9"/>
  <c r="H147" i="9"/>
  <c r="H954" i="9"/>
  <c r="I953" i="9"/>
  <c r="I1223" i="9"/>
  <c r="H1224" i="9"/>
  <c r="H281" i="9"/>
  <c r="I280" i="9"/>
  <c r="I1356" i="9"/>
  <c r="H1357" i="9"/>
  <c r="H1760" i="9"/>
  <c r="I1759" i="9"/>
  <c r="I1626" i="9"/>
  <c r="H1627" i="9"/>
  <c r="I1223" i="6"/>
  <c r="H1224" i="6"/>
  <c r="H1491" i="6"/>
  <c r="I1490" i="6"/>
  <c r="I412" i="6"/>
  <c r="H413" i="6"/>
  <c r="I548" i="6"/>
  <c r="H549" i="6"/>
  <c r="I14" i="6"/>
  <c r="H15" i="6"/>
  <c r="H1089" i="6"/>
  <c r="I1088" i="6"/>
  <c r="H1627" i="3"/>
  <c r="I1626" i="3"/>
  <c r="H146" i="3"/>
  <c r="I145" i="3"/>
  <c r="I280" i="3"/>
  <c r="H281" i="3"/>
  <c r="H1358" i="3"/>
  <c r="I1357" i="3"/>
  <c r="I412" i="3"/>
  <c r="H413" i="3"/>
  <c r="I1224" i="3"/>
  <c r="H1225" i="3"/>
  <c r="Y272" i="13"/>
  <c r="W272" i="13"/>
  <c r="V273" i="13" s="1"/>
  <c r="AA272" i="13"/>
  <c r="Z272" i="13"/>
  <c r="Q273" i="13"/>
  <c r="R273" i="13" s="1"/>
  <c r="AB273" i="13" s="1"/>
  <c r="Q139" i="13"/>
  <c r="AA138" i="13"/>
  <c r="W138" i="13"/>
  <c r="V139" i="13" s="1"/>
  <c r="Z138" i="13"/>
  <c r="Y138" i="13"/>
  <c r="I279" i="13"/>
  <c r="O279" i="13" s="1"/>
  <c r="H280" i="13"/>
  <c r="I145" i="13"/>
  <c r="O145" i="13" s="1"/>
  <c r="H146" i="13"/>
  <c r="I14" i="13"/>
  <c r="O14" i="13" s="1"/>
  <c r="H15" i="13"/>
  <c r="S7" i="13"/>
  <c r="S405" i="13"/>
  <c r="H413" i="13"/>
  <c r="I412" i="13"/>
  <c r="O412" i="13" s="1"/>
  <c r="AE404" i="13"/>
  <c r="AE6" i="13"/>
  <c r="I412" i="11"/>
  <c r="H413" i="11"/>
  <c r="I818" i="3"/>
  <c r="H819" i="3"/>
  <c r="I1358" i="6"/>
  <c r="H1359" i="6"/>
  <c r="I414" i="9"/>
  <c r="H415" i="9"/>
  <c r="I1491" i="9"/>
  <c r="H1492" i="9"/>
  <c r="H282" i="6"/>
  <c r="I281" i="6"/>
  <c r="I956" i="6"/>
  <c r="H957" i="6"/>
  <c r="I819" i="9"/>
  <c r="H820" i="9"/>
  <c r="I685" i="11"/>
  <c r="H686" i="11"/>
  <c r="I1627" i="6"/>
  <c r="H1628" i="6"/>
  <c r="I682" i="9"/>
  <c r="H683" i="9"/>
  <c r="I145" i="11"/>
  <c r="H146" i="11"/>
  <c r="I1895" i="6"/>
  <c r="H1896" i="6"/>
  <c r="I954" i="3"/>
  <c r="H955" i="3"/>
  <c r="I145" i="6"/>
  <c r="H146" i="6"/>
  <c r="I1088" i="3"/>
  <c r="H1089" i="3"/>
  <c r="H684" i="3"/>
  <c r="I683" i="3"/>
  <c r="I684" i="6"/>
  <c r="H685" i="6"/>
  <c r="I816" i="6"/>
  <c r="H817" i="6"/>
  <c r="H549" i="9"/>
  <c r="I548" i="9"/>
  <c r="I1760" i="11"/>
  <c r="H1761" i="11"/>
  <c r="H15" i="11"/>
  <c r="I14" i="11"/>
  <c r="I15" i="9"/>
  <c r="H16" i="9"/>
  <c r="I1894" i="3"/>
  <c r="H1895" i="3"/>
  <c r="I1090" i="9"/>
  <c r="H1091" i="9"/>
  <c r="H1627" i="11"/>
  <c r="I1626" i="11"/>
  <c r="H1493" i="11"/>
  <c r="I1492" i="11"/>
  <c r="I1491" i="3"/>
  <c r="H1492" i="3"/>
  <c r="I549" i="3"/>
  <c r="H550" i="3"/>
  <c r="I1759" i="6"/>
  <c r="H1760" i="6"/>
  <c r="I15" i="3"/>
  <c r="H16" i="3"/>
  <c r="H1761" i="3"/>
  <c r="I1760" i="3"/>
  <c r="I1895" i="9"/>
  <c r="H1896" i="9"/>
  <c r="O1894" i="11" l="1"/>
  <c r="O1759" i="11"/>
  <c r="O1625" i="11"/>
  <c r="O1088" i="11"/>
  <c r="O1356" i="11"/>
  <c r="O1490" i="11"/>
  <c r="O815" i="11"/>
  <c r="O953" i="11"/>
  <c r="O1223" i="11"/>
  <c r="O682" i="11"/>
  <c r="O279" i="11"/>
  <c r="O547" i="11"/>
  <c r="O412" i="11"/>
  <c r="O145" i="11"/>
  <c r="O14" i="11"/>
  <c r="O1491" i="9"/>
  <c r="O1626" i="9"/>
  <c r="O1895" i="9"/>
  <c r="O1224" i="9"/>
  <c r="O1089" i="9"/>
  <c r="O954" i="9"/>
  <c r="O1357" i="9"/>
  <c r="O816" i="9"/>
  <c r="O1760" i="9"/>
  <c r="O548" i="9"/>
  <c r="O280" i="9"/>
  <c r="O15" i="9"/>
  <c r="O413" i="9"/>
  <c r="O146" i="9"/>
  <c r="O683" i="9"/>
  <c r="O1894" i="6"/>
  <c r="O1759" i="6"/>
  <c r="O1625" i="6"/>
  <c r="O1490" i="6"/>
  <c r="O1356" i="6"/>
  <c r="O1088" i="6"/>
  <c r="O1223" i="6"/>
  <c r="O815" i="6"/>
  <c r="O682" i="6"/>
  <c r="O953" i="6"/>
  <c r="O547" i="6"/>
  <c r="O279" i="6"/>
  <c r="O145" i="6"/>
  <c r="O412" i="6"/>
  <c r="O14" i="6"/>
  <c r="O1895" i="3"/>
  <c r="O1760" i="3"/>
  <c r="O1626" i="3"/>
  <c r="O1491" i="3"/>
  <c r="O1357" i="3"/>
  <c r="O1224" i="3"/>
  <c r="O1089" i="3"/>
  <c r="O954" i="3"/>
  <c r="O816" i="3"/>
  <c r="O683" i="3"/>
  <c r="O548" i="3"/>
  <c r="O280" i="3"/>
  <c r="O413" i="3"/>
  <c r="O15" i="3"/>
  <c r="O146" i="3"/>
  <c r="H817" i="11"/>
  <c r="I816" i="11"/>
  <c r="H1225" i="11"/>
  <c r="I1224" i="11"/>
  <c r="H1358" i="11"/>
  <c r="I1357" i="11"/>
  <c r="I550" i="11"/>
  <c r="H551" i="11"/>
  <c r="H955" i="11"/>
  <c r="I954" i="11"/>
  <c r="I282" i="11"/>
  <c r="H283" i="11"/>
  <c r="I1896" i="11"/>
  <c r="H1897" i="11"/>
  <c r="I1089" i="11"/>
  <c r="H1090" i="11"/>
  <c r="H148" i="9"/>
  <c r="I147" i="9"/>
  <c r="I954" i="9"/>
  <c r="H955" i="9"/>
  <c r="H1225" i="9"/>
  <c r="I1224" i="9"/>
  <c r="H282" i="9"/>
  <c r="I281" i="9"/>
  <c r="I1760" i="9"/>
  <c r="H1761" i="9"/>
  <c r="I1357" i="9"/>
  <c r="H1358" i="9"/>
  <c r="H1628" i="9"/>
  <c r="I1627" i="9"/>
  <c r="I1224" i="6"/>
  <c r="H1225" i="6"/>
  <c r="I1491" i="6"/>
  <c r="H1492" i="6"/>
  <c r="I549" i="6"/>
  <c r="H550" i="6"/>
  <c r="H414" i="6"/>
  <c r="I413" i="6"/>
  <c r="I15" i="6"/>
  <c r="H16" i="6"/>
  <c r="I1089" i="6"/>
  <c r="H1090" i="6"/>
  <c r="I1627" i="3"/>
  <c r="H1628" i="3"/>
  <c r="I146" i="3"/>
  <c r="H147" i="3"/>
  <c r="I281" i="3"/>
  <c r="H282" i="3"/>
  <c r="I413" i="3"/>
  <c r="H414" i="3"/>
  <c r="I1358" i="3"/>
  <c r="H1359" i="3"/>
  <c r="I1225" i="3"/>
  <c r="H1226" i="3"/>
  <c r="AD272" i="13"/>
  <c r="AC272" i="13"/>
  <c r="S273" i="13"/>
  <c r="T405" i="13"/>
  <c r="Y405" i="13" s="1"/>
  <c r="T7" i="13"/>
  <c r="Z7" i="13" s="1"/>
  <c r="H16" i="13"/>
  <c r="I15" i="13"/>
  <c r="O15" i="13" s="1"/>
  <c r="I146" i="13"/>
  <c r="O146" i="13" s="1"/>
  <c r="H147" i="13"/>
  <c r="R139" i="13"/>
  <c r="AB139" i="13" s="1"/>
  <c r="AD138" i="13"/>
  <c r="AC138" i="13"/>
  <c r="H281" i="13"/>
  <c r="I280" i="13"/>
  <c r="O280" i="13" s="1"/>
  <c r="H414" i="13"/>
  <c r="I413" i="13"/>
  <c r="O413" i="13" s="1"/>
  <c r="I685" i="6"/>
  <c r="H686" i="6"/>
  <c r="H1090" i="3"/>
  <c r="I1089" i="3"/>
  <c r="H1897" i="6"/>
  <c r="I1896" i="6"/>
  <c r="I819" i="3"/>
  <c r="H820" i="3"/>
  <c r="H1628" i="11"/>
  <c r="I1627" i="11"/>
  <c r="H1896" i="3"/>
  <c r="I1895" i="3"/>
  <c r="I550" i="3"/>
  <c r="H551" i="3"/>
  <c r="I1492" i="3"/>
  <c r="H1493" i="3"/>
  <c r="H1494" i="11"/>
  <c r="I1493" i="11"/>
  <c r="I1091" i="9"/>
  <c r="H1092" i="9"/>
  <c r="H16" i="11"/>
  <c r="I15" i="11"/>
  <c r="I684" i="3"/>
  <c r="H685" i="3"/>
  <c r="I146" i="6"/>
  <c r="H147" i="6"/>
  <c r="I1761" i="11"/>
  <c r="H1762" i="11"/>
  <c r="I955" i="3"/>
  <c r="H956" i="3"/>
  <c r="H684" i="9"/>
  <c r="I683" i="9"/>
  <c r="I686" i="11"/>
  <c r="H687" i="11"/>
  <c r="I1896" i="9"/>
  <c r="H1897" i="9"/>
  <c r="I820" i="9"/>
  <c r="H821" i="9"/>
  <c r="H1762" i="3"/>
  <c r="I1761" i="3"/>
  <c r="H17" i="3"/>
  <c r="I16" i="3"/>
  <c r="I549" i="9"/>
  <c r="H550" i="9"/>
  <c r="I1628" i="6"/>
  <c r="H1629" i="6"/>
  <c r="H283" i="6"/>
  <c r="I282" i="6"/>
  <c r="I817" i="6"/>
  <c r="H818" i="6"/>
  <c r="I1760" i="6"/>
  <c r="H1761" i="6"/>
  <c r="H17" i="9"/>
  <c r="I16" i="9"/>
  <c r="H416" i="9"/>
  <c r="I415" i="9"/>
  <c r="I1359" i="6"/>
  <c r="H1360" i="6"/>
  <c r="I413" i="11"/>
  <c r="H414" i="11"/>
  <c r="H147" i="11"/>
  <c r="I146" i="11"/>
  <c r="I957" i="6"/>
  <c r="H958" i="6"/>
  <c r="H1493" i="9"/>
  <c r="I1492" i="9"/>
  <c r="O1626" i="11" l="1"/>
  <c r="O1760" i="11"/>
  <c r="O1357" i="11"/>
  <c r="O1224" i="11"/>
  <c r="O1089" i="11"/>
  <c r="O1895" i="11"/>
  <c r="O954" i="11"/>
  <c r="O1491" i="11"/>
  <c r="O548" i="11"/>
  <c r="O683" i="11"/>
  <c r="O816" i="11"/>
  <c r="O280" i="11"/>
  <c r="O413" i="11"/>
  <c r="O15" i="11"/>
  <c r="O146" i="11"/>
  <c r="O1492" i="9"/>
  <c r="O1358" i="9"/>
  <c r="O1627" i="9"/>
  <c r="O1896" i="9"/>
  <c r="O1761" i="9"/>
  <c r="O1090" i="9"/>
  <c r="O817" i="9"/>
  <c r="O955" i="9"/>
  <c r="O684" i="9"/>
  <c r="O549" i="9"/>
  <c r="O1225" i="9"/>
  <c r="O281" i="9"/>
  <c r="O414" i="9"/>
  <c r="O147" i="9"/>
  <c r="O16" i="9"/>
  <c r="O1895" i="6"/>
  <c r="O1760" i="6"/>
  <c r="O1626" i="6"/>
  <c r="O1491" i="6"/>
  <c r="O1224" i="6"/>
  <c r="O1089" i="6"/>
  <c r="O683" i="6"/>
  <c r="O548" i="6"/>
  <c r="O413" i="6"/>
  <c r="O1357" i="6"/>
  <c r="O954" i="6"/>
  <c r="O816" i="6"/>
  <c r="O280" i="6"/>
  <c r="O15" i="6"/>
  <c r="O146" i="6"/>
  <c r="O1896" i="3"/>
  <c r="O1358" i="3"/>
  <c r="O1761" i="3"/>
  <c r="O1627" i="3"/>
  <c r="O1492" i="3"/>
  <c r="O955" i="3"/>
  <c r="O1225" i="3"/>
  <c r="O1090" i="3"/>
  <c r="O817" i="3"/>
  <c r="O684" i="3"/>
  <c r="O549" i="3"/>
  <c r="O414" i="3"/>
  <c r="O281" i="3"/>
  <c r="O16" i="3"/>
  <c r="O147" i="3"/>
  <c r="I817" i="11"/>
  <c r="H818" i="11"/>
  <c r="H1359" i="11"/>
  <c r="I1358" i="11"/>
  <c r="I1225" i="11"/>
  <c r="H1226" i="11"/>
  <c r="I551" i="11"/>
  <c r="H552" i="11"/>
  <c r="H284" i="11"/>
  <c r="I283" i="11"/>
  <c r="H1898" i="11"/>
  <c r="I1897" i="11"/>
  <c r="I955" i="11"/>
  <c r="H956" i="11"/>
  <c r="I1090" i="11"/>
  <c r="H1091" i="11"/>
  <c r="I148" i="9"/>
  <c r="H149" i="9"/>
  <c r="H956" i="9"/>
  <c r="I955" i="9"/>
  <c r="H1226" i="9"/>
  <c r="I1225" i="9"/>
  <c r="I282" i="9"/>
  <c r="H283" i="9"/>
  <c r="H1762" i="9"/>
  <c r="I1761" i="9"/>
  <c r="I1628" i="9"/>
  <c r="H1629" i="9"/>
  <c r="I1358" i="9"/>
  <c r="H1359" i="9"/>
  <c r="I1225" i="6"/>
  <c r="H1226" i="6"/>
  <c r="H1493" i="6"/>
  <c r="I1492" i="6"/>
  <c r="I414" i="6"/>
  <c r="H415" i="6"/>
  <c r="I550" i="6"/>
  <c r="H551" i="6"/>
  <c r="I16" i="6"/>
  <c r="H17" i="6"/>
  <c r="I1090" i="6"/>
  <c r="H1091" i="6"/>
  <c r="I1628" i="3"/>
  <c r="H1629" i="3"/>
  <c r="I147" i="3"/>
  <c r="H148" i="3"/>
  <c r="H415" i="3"/>
  <c r="I414" i="3"/>
  <c r="I1226" i="3"/>
  <c r="H1227" i="3"/>
  <c r="I1359" i="3"/>
  <c r="H1360" i="3"/>
  <c r="H283" i="3"/>
  <c r="I282" i="3"/>
  <c r="AE272" i="13"/>
  <c r="T273" i="13"/>
  <c r="Z273" i="13" s="1"/>
  <c r="Q406" i="13"/>
  <c r="R406" i="13" s="1"/>
  <c r="AB406" i="13" s="1"/>
  <c r="Z405" i="13"/>
  <c r="AD405" i="13" s="1"/>
  <c r="W405" i="13"/>
  <c r="V406" i="13" s="1"/>
  <c r="Y7" i="13"/>
  <c r="AA405" i="13"/>
  <c r="W7" i="13"/>
  <c r="V8" i="13" s="1"/>
  <c r="AA7" i="13"/>
  <c r="Q8" i="13"/>
  <c r="R8" i="13" s="1"/>
  <c r="AB8" i="13" s="1"/>
  <c r="AE138" i="13"/>
  <c r="S139" i="13"/>
  <c r="I281" i="13"/>
  <c r="O281" i="13" s="1"/>
  <c r="H282" i="13"/>
  <c r="H148" i="13"/>
  <c r="I147" i="13"/>
  <c r="O147" i="13" s="1"/>
  <c r="I16" i="13"/>
  <c r="O16" i="13" s="1"/>
  <c r="H17" i="13"/>
  <c r="I414" i="13"/>
  <c r="O414" i="13" s="1"/>
  <c r="H415" i="13"/>
  <c r="I17" i="9"/>
  <c r="H18" i="9"/>
  <c r="I416" i="9"/>
  <c r="H417" i="9"/>
  <c r="I147" i="6"/>
  <c r="H148" i="6"/>
  <c r="I685" i="3"/>
  <c r="H686" i="3"/>
  <c r="I551" i="3"/>
  <c r="H552" i="3"/>
  <c r="I820" i="3"/>
  <c r="H821" i="3"/>
  <c r="H1898" i="6"/>
  <c r="I1897" i="6"/>
  <c r="H1762" i="6"/>
  <c r="I1761" i="6"/>
  <c r="I687" i="11"/>
  <c r="H688" i="11"/>
  <c r="I1628" i="11"/>
  <c r="H1629" i="11"/>
  <c r="H1898" i="9"/>
  <c r="I1897" i="9"/>
  <c r="I1762" i="11"/>
  <c r="H1763" i="11"/>
  <c r="I147" i="11"/>
  <c r="H148" i="11"/>
  <c r="I1360" i="6"/>
  <c r="H1361" i="6"/>
  <c r="I686" i="6"/>
  <c r="H687" i="6"/>
  <c r="I958" i="6"/>
  <c r="H959" i="6"/>
  <c r="H284" i="6"/>
  <c r="I283" i="6"/>
  <c r="I550" i="9"/>
  <c r="H551" i="9"/>
  <c r="H685" i="9"/>
  <c r="I684" i="9"/>
  <c r="I16" i="11"/>
  <c r="H17" i="11"/>
  <c r="H1093" i="9"/>
  <c r="I1092" i="9"/>
  <c r="I1494" i="11"/>
  <c r="H1495" i="11"/>
  <c r="I1090" i="3"/>
  <c r="H1091" i="3"/>
  <c r="I818" i="6"/>
  <c r="H819" i="6"/>
  <c r="I1762" i="3"/>
  <c r="H1763" i="3"/>
  <c r="H822" i="9"/>
  <c r="I821" i="9"/>
  <c r="H1494" i="9"/>
  <c r="I1493" i="9"/>
  <c r="H415" i="11"/>
  <c r="I414" i="11"/>
  <c r="I1629" i="6"/>
  <c r="H1630" i="6"/>
  <c r="I17" i="3"/>
  <c r="H18" i="3"/>
  <c r="I956" i="3"/>
  <c r="H957" i="3"/>
  <c r="I1493" i="3"/>
  <c r="H1494" i="3"/>
  <c r="H1897" i="3"/>
  <c r="I1896" i="3"/>
  <c r="O1896" i="11" l="1"/>
  <c r="O1761" i="11"/>
  <c r="O1627" i="11"/>
  <c r="O1492" i="11"/>
  <c r="O1358" i="11"/>
  <c r="O1225" i="11"/>
  <c r="O1090" i="11"/>
  <c r="O955" i="11"/>
  <c r="O549" i="11"/>
  <c r="O414" i="11"/>
  <c r="O281" i="11"/>
  <c r="O147" i="11"/>
  <c r="O817" i="11"/>
  <c r="O684" i="11"/>
  <c r="O16" i="11"/>
  <c r="O1897" i="9"/>
  <c r="O1762" i="9"/>
  <c r="O1628" i="9"/>
  <c r="O1359" i="9"/>
  <c r="O1091" i="9"/>
  <c r="O818" i="9"/>
  <c r="O956" i="9"/>
  <c r="O1493" i="9"/>
  <c r="O1226" i="9"/>
  <c r="O550" i="9"/>
  <c r="O282" i="9"/>
  <c r="O415" i="9"/>
  <c r="O148" i="9"/>
  <c r="O17" i="9"/>
  <c r="O685" i="9"/>
  <c r="O1896" i="6"/>
  <c r="O1492" i="6"/>
  <c r="O1358" i="6"/>
  <c r="O1761" i="6"/>
  <c r="O1627" i="6"/>
  <c r="O1090" i="6"/>
  <c r="O684" i="6"/>
  <c r="O549" i="6"/>
  <c r="O1225" i="6"/>
  <c r="O955" i="6"/>
  <c r="O817" i="6"/>
  <c r="O281" i="6"/>
  <c r="O16" i="6"/>
  <c r="O414" i="6"/>
  <c r="O147" i="6"/>
  <c r="O1897" i="3"/>
  <c r="O1359" i="3"/>
  <c r="O1226" i="3"/>
  <c r="O1091" i="3"/>
  <c r="O1762" i="3"/>
  <c r="O1628" i="3"/>
  <c r="O1493" i="3"/>
  <c r="O956" i="3"/>
  <c r="O818" i="3"/>
  <c r="O685" i="3"/>
  <c r="O550" i="3"/>
  <c r="O17" i="3"/>
  <c r="O415" i="3"/>
  <c r="O148" i="3"/>
  <c r="O282" i="3"/>
  <c r="I818" i="11"/>
  <c r="H819" i="11"/>
  <c r="I552" i="11"/>
  <c r="H553" i="11"/>
  <c r="H1227" i="11"/>
  <c r="I1226" i="11"/>
  <c r="I1359" i="11"/>
  <c r="H1360" i="11"/>
  <c r="I1091" i="11"/>
  <c r="H1092" i="11"/>
  <c r="H957" i="11"/>
  <c r="I956" i="11"/>
  <c r="I1898" i="11"/>
  <c r="H1899" i="11"/>
  <c r="I284" i="11"/>
  <c r="H285" i="11"/>
  <c r="H150" i="9"/>
  <c r="I149" i="9"/>
  <c r="I956" i="9"/>
  <c r="H957" i="9"/>
  <c r="H284" i="9"/>
  <c r="I283" i="9"/>
  <c r="I1226" i="9"/>
  <c r="H1227" i="9"/>
  <c r="I1762" i="9"/>
  <c r="H1763" i="9"/>
  <c r="I1359" i="9"/>
  <c r="H1360" i="9"/>
  <c r="I1629" i="9"/>
  <c r="H1630" i="9"/>
  <c r="I1226" i="6"/>
  <c r="H1227" i="6"/>
  <c r="H1494" i="6"/>
  <c r="I1493" i="6"/>
  <c r="I415" i="6"/>
  <c r="H416" i="6"/>
  <c r="I551" i="6"/>
  <c r="H552" i="6"/>
  <c r="H18" i="6"/>
  <c r="I17" i="6"/>
  <c r="I1091" i="6"/>
  <c r="H1092" i="6"/>
  <c r="H1630" i="3"/>
  <c r="I1629" i="3"/>
  <c r="H149" i="3"/>
  <c r="I148" i="3"/>
  <c r="H1361" i="3"/>
  <c r="I1360" i="3"/>
  <c r="I283" i="3"/>
  <c r="H284" i="3"/>
  <c r="H1228" i="3"/>
  <c r="I1227" i="3"/>
  <c r="I415" i="3"/>
  <c r="H416" i="3"/>
  <c r="AA273" i="13"/>
  <c r="Q274" i="13"/>
  <c r="R274" i="13" s="1"/>
  <c r="AB274" i="13" s="1"/>
  <c r="W273" i="13"/>
  <c r="V274" i="13" s="1"/>
  <c r="Y273" i="13"/>
  <c r="AD273" i="13" s="1"/>
  <c r="AC405" i="13"/>
  <c r="AC7" i="13"/>
  <c r="AD7" i="13"/>
  <c r="T139" i="13"/>
  <c r="H18" i="13"/>
  <c r="I17" i="13"/>
  <c r="O17" i="13" s="1"/>
  <c r="H149" i="13"/>
  <c r="I148" i="13"/>
  <c r="O148" i="13" s="1"/>
  <c r="H283" i="13"/>
  <c r="I282" i="13"/>
  <c r="O282" i="13" s="1"/>
  <c r="S8" i="13"/>
  <c r="H416" i="13"/>
  <c r="I415" i="13"/>
  <c r="O415" i="13" s="1"/>
  <c r="S406" i="13"/>
  <c r="H416" i="11"/>
  <c r="I415" i="11"/>
  <c r="I17" i="11"/>
  <c r="H18" i="11"/>
  <c r="I687" i="6"/>
  <c r="H688" i="6"/>
  <c r="H1899" i="9"/>
  <c r="I1898" i="9"/>
  <c r="I1629" i="11"/>
  <c r="H1630" i="11"/>
  <c r="I148" i="6"/>
  <c r="H149" i="6"/>
  <c r="I819" i="6"/>
  <c r="H820" i="6"/>
  <c r="I1091" i="3"/>
  <c r="H1092" i="3"/>
  <c r="I685" i="9"/>
  <c r="H686" i="9"/>
  <c r="I1763" i="11"/>
  <c r="H1764" i="11"/>
  <c r="I417" i="9"/>
  <c r="H418" i="9"/>
  <c r="I1494" i="9"/>
  <c r="H1495" i="9"/>
  <c r="I284" i="6"/>
  <c r="H285" i="6"/>
  <c r="I1898" i="6"/>
  <c r="H1899" i="6"/>
  <c r="H19" i="3"/>
  <c r="I18" i="3"/>
  <c r="H823" i="9"/>
  <c r="I822" i="9"/>
  <c r="H960" i="6"/>
  <c r="I959" i="6"/>
  <c r="H19" i="9"/>
  <c r="I18" i="9"/>
  <c r="I1495" i="11"/>
  <c r="H1496" i="11"/>
  <c r="I1361" i="6"/>
  <c r="H1362" i="6"/>
  <c r="H149" i="11"/>
  <c r="I148" i="11"/>
  <c r="I688" i="11"/>
  <c r="H689" i="11"/>
  <c r="I1762" i="6"/>
  <c r="H1763" i="6"/>
  <c r="I1630" i="6"/>
  <c r="H1631" i="6"/>
  <c r="H552" i="9"/>
  <c r="I551" i="9"/>
  <c r="H822" i="3"/>
  <c r="I821" i="3"/>
  <c r="I957" i="3"/>
  <c r="H958" i="3"/>
  <c r="H1898" i="3"/>
  <c r="I1897" i="3"/>
  <c r="I1763" i="3"/>
  <c r="H1764" i="3"/>
  <c r="I686" i="3"/>
  <c r="H687" i="3"/>
  <c r="H1495" i="3"/>
  <c r="I1494" i="3"/>
  <c r="I1093" i="9"/>
  <c r="H1094" i="9"/>
  <c r="I552" i="3"/>
  <c r="H553" i="3"/>
  <c r="O1897" i="11" l="1"/>
  <c r="O1762" i="11"/>
  <c r="O1628" i="11"/>
  <c r="O1493" i="11"/>
  <c r="O1359" i="11"/>
  <c r="O1226" i="11"/>
  <c r="O1091" i="11"/>
  <c r="O956" i="11"/>
  <c r="O685" i="11"/>
  <c r="O550" i="11"/>
  <c r="O415" i="11"/>
  <c r="O818" i="11"/>
  <c r="O282" i="11"/>
  <c r="O17" i="11"/>
  <c r="O148" i="11"/>
  <c r="O1898" i="9"/>
  <c r="O1629" i="9"/>
  <c r="O1763" i="9"/>
  <c r="O1494" i="9"/>
  <c r="O1360" i="9"/>
  <c r="O1092" i="9"/>
  <c r="O819" i="9"/>
  <c r="O957" i="9"/>
  <c r="O686" i="9"/>
  <c r="O1227" i="9"/>
  <c r="O551" i="9"/>
  <c r="O283" i="9"/>
  <c r="O416" i="9"/>
  <c r="O149" i="9"/>
  <c r="O18" i="9"/>
  <c r="O1493" i="6"/>
  <c r="O1359" i="6"/>
  <c r="O956" i="6"/>
  <c r="O1762" i="6"/>
  <c r="O1226" i="6"/>
  <c r="O1897" i="6"/>
  <c r="O1628" i="6"/>
  <c r="O685" i="6"/>
  <c r="O550" i="6"/>
  <c r="O415" i="6"/>
  <c r="O1091" i="6"/>
  <c r="O282" i="6"/>
  <c r="O148" i="6"/>
  <c r="O17" i="6"/>
  <c r="O818" i="6"/>
  <c r="O1227" i="3"/>
  <c r="O1092" i="3"/>
  <c r="O1763" i="3"/>
  <c r="O1629" i="3"/>
  <c r="O1494" i="3"/>
  <c r="O1898" i="3"/>
  <c r="O957" i="3"/>
  <c r="O819" i="3"/>
  <c r="O1360" i="3"/>
  <c r="O686" i="3"/>
  <c r="O551" i="3"/>
  <c r="O416" i="3"/>
  <c r="O149" i="3"/>
  <c r="O18" i="3"/>
  <c r="O283" i="3"/>
  <c r="I819" i="11"/>
  <c r="H820" i="11"/>
  <c r="I553" i="11"/>
  <c r="H554" i="11"/>
  <c r="H1228" i="11"/>
  <c r="I1227" i="11"/>
  <c r="I1360" i="11"/>
  <c r="H1361" i="11"/>
  <c r="I1092" i="11"/>
  <c r="H1093" i="11"/>
  <c r="H286" i="11"/>
  <c r="I285" i="11"/>
  <c r="I1899" i="11"/>
  <c r="H1900" i="11"/>
  <c r="H958" i="11"/>
  <c r="I957" i="11"/>
  <c r="H151" i="9"/>
  <c r="I150" i="9"/>
  <c r="I957" i="9"/>
  <c r="H958" i="9"/>
  <c r="I284" i="9"/>
  <c r="H285" i="9"/>
  <c r="H1228" i="9"/>
  <c r="I1227" i="9"/>
  <c r="I1630" i="9"/>
  <c r="H1631" i="9"/>
  <c r="I1763" i="9"/>
  <c r="H1764" i="9"/>
  <c r="H1361" i="9"/>
  <c r="I1360" i="9"/>
  <c r="I1227" i="6"/>
  <c r="H1228" i="6"/>
  <c r="H1495" i="6"/>
  <c r="I1494" i="6"/>
  <c r="I552" i="6"/>
  <c r="H553" i="6"/>
  <c r="I416" i="6"/>
  <c r="H417" i="6"/>
  <c r="H19" i="6"/>
  <c r="I18" i="6"/>
  <c r="I1092" i="6"/>
  <c r="H1093" i="6"/>
  <c r="I1630" i="3"/>
  <c r="H1631" i="3"/>
  <c r="I149" i="3"/>
  <c r="H150" i="3"/>
  <c r="I416" i="3"/>
  <c r="H417" i="3"/>
  <c r="I1228" i="3"/>
  <c r="H1229" i="3"/>
  <c r="H285" i="3"/>
  <c r="I284" i="3"/>
  <c r="H1362" i="3"/>
  <c r="I1361" i="3"/>
  <c r="S274" i="13"/>
  <c r="AC273" i="13"/>
  <c r="AE405" i="13"/>
  <c r="Z139" i="13"/>
  <c r="Y139" i="13"/>
  <c r="W139" i="13"/>
  <c r="V140" i="13" s="1"/>
  <c r="Q140" i="13"/>
  <c r="R140" i="13" s="1"/>
  <c r="AB140" i="13" s="1"/>
  <c r="AE7" i="13"/>
  <c r="AA139" i="13"/>
  <c r="T406" i="13"/>
  <c r="H150" i="13"/>
  <c r="I149" i="13"/>
  <c r="O149" i="13" s="1"/>
  <c r="H19" i="13"/>
  <c r="I18" i="13"/>
  <c r="O18" i="13" s="1"/>
  <c r="I283" i="13"/>
  <c r="O283" i="13" s="1"/>
  <c r="H284" i="13"/>
  <c r="T8" i="13"/>
  <c r="I416" i="13"/>
  <c r="O416" i="13" s="1"/>
  <c r="H417" i="13"/>
  <c r="H1496" i="3"/>
  <c r="I1495" i="3"/>
  <c r="I552" i="9"/>
  <c r="H553" i="9"/>
  <c r="H690" i="11"/>
  <c r="I689" i="11"/>
  <c r="I19" i="9"/>
  <c r="H20" i="9"/>
  <c r="I960" i="6"/>
  <c r="H961" i="6"/>
  <c r="I822" i="3"/>
  <c r="H823" i="3"/>
  <c r="I418" i="9"/>
  <c r="H419" i="9"/>
  <c r="I553" i="3"/>
  <c r="H554" i="3"/>
  <c r="I1094" i="9"/>
  <c r="H1095" i="9"/>
  <c r="H150" i="11"/>
  <c r="I149" i="11"/>
  <c r="I1496" i="11"/>
  <c r="H1497" i="11"/>
  <c r="I1899" i="6"/>
  <c r="H1900" i="6"/>
  <c r="I1092" i="3"/>
  <c r="H1093" i="3"/>
  <c r="I820" i="6"/>
  <c r="H821" i="6"/>
  <c r="I958" i="3"/>
  <c r="H959" i="3"/>
  <c r="I1764" i="11"/>
  <c r="H1765" i="11"/>
  <c r="I19" i="3"/>
  <c r="H20" i="3"/>
  <c r="I285" i="6"/>
  <c r="H286" i="6"/>
  <c r="H1496" i="9"/>
  <c r="I1495" i="9"/>
  <c r="I1630" i="11"/>
  <c r="H1631" i="11"/>
  <c r="I18" i="11"/>
  <c r="H19" i="11"/>
  <c r="I416" i="11"/>
  <c r="H417" i="11"/>
  <c r="I1631" i="6"/>
  <c r="H1632" i="6"/>
  <c r="I149" i="6"/>
  <c r="H150" i="6"/>
  <c r="I1899" i="9"/>
  <c r="H1900" i="9"/>
  <c r="I1764" i="3"/>
  <c r="H1765" i="3"/>
  <c r="I1763" i="6"/>
  <c r="H1764" i="6"/>
  <c r="H1363" i="6"/>
  <c r="I1362" i="6"/>
  <c r="I686" i="9"/>
  <c r="H687" i="9"/>
  <c r="I687" i="3"/>
  <c r="H688" i="3"/>
  <c r="H1899" i="3"/>
  <c r="I1898" i="3"/>
  <c r="I823" i="9"/>
  <c r="H824" i="9"/>
  <c r="I688" i="6"/>
  <c r="H689" i="6"/>
  <c r="O1898" i="11" l="1"/>
  <c r="O1763" i="11"/>
  <c r="O1360" i="11"/>
  <c r="O1494" i="11"/>
  <c r="O957" i="11"/>
  <c r="O819" i="11"/>
  <c r="O686" i="11"/>
  <c r="O1629" i="11"/>
  <c r="O1227" i="11"/>
  <c r="O1092" i="11"/>
  <c r="O551" i="11"/>
  <c r="O416" i="11"/>
  <c r="O283" i="11"/>
  <c r="O18" i="11"/>
  <c r="O149" i="11"/>
  <c r="O1899" i="9"/>
  <c r="O1764" i="9"/>
  <c r="O1630" i="9"/>
  <c r="O1495" i="9"/>
  <c r="O1361" i="9"/>
  <c r="O958" i="9"/>
  <c r="O1228" i="9"/>
  <c r="O417" i="9"/>
  <c r="O150" i="9"/>
  <c r="O19" i="9"/>
  <c r="O1093" i="9"/>
  <c r="O820" i="9"/>
  <c r="O687" i="9"/>
  <c r="O284" i="9"/>
  <c r="O552" i="9"/>
  <c r="O1763" i="6"/>
  <c r="O1629" i="6"/>
  <c r="O1898" i="6"/>
  <c r="O957" i="6"/>
  <c r="O1494" i="6"/>
  <c r="O1227" i="6"/>
  <c r="O1360" i="6"/>
  <c r="O1092" i="6"/>
  <c r="O18" i="6"/>
  <c r="O416" i="6"/>
  <c r="O149" i="6"/>
  <c r="O819" i="6"/>
  <c r="O686" i="6"/>
  <c r="O551" i="6"/>
  <c r="O283" i="6"/>
  <c r="O1764" i="3"/>
  <c r="O1630" i="3"/>
  <c r="O1495" i="3"/>
  <c r="O1899" i="3"/>
  <c r="O1361" i="3"/>
  <c r="O958" i="3"/>
  <c r="O1228" i="3"/>
  <c r="O1093" i="3"/>
  <c r="O552" i="3"/>
  <c r="O417" i="3"/>
  <c r="O820" i="3"/>
  <c r="O150" i="3"/>
  <c r="O284" i="3"/>
  <c r="O19" i="3"/>
  <c r="O687" i="3"/>
  <c r="I820" i="11"/>
  <c r="H821" i="11"/>
  <c r="H1362" i="11"/>
  <c r="I1361" i="11"/>
  <c r="I1228" i="11"/>
  <c r="H1229" i="11"/>
  <c r="I554" i="11"/>
  <c r="H555" i="11"/>
  <c r="H959" i="11"/>
  <c r="I958" i="11"/>
  <c r="H1901" i="11"/>
  <c r="I1900" i="11"/>
  <c r="H1094" i="11"/>
  <c r="I1093" i="11"/>
  <c r="H287" i="11"/>
  <c r="I286" i="11"/>
  <c r="H152" i="9"/>
  <c r="I151" i="9"/>
  <c r="I958" i="9"/>
  <c r="H959" i="9"/>
  <c r="I1228" i="9"/>
  <c r="H1229" i="9"/>
  <c r="I285" i="9"/>
  <c r="H286" i="9"/>
  <c r="H1362" i="9"/>
  <c r="I1361" i="9"/>
  <c r="I1631" i="9"/>
  <c r="H1632" i="9"/>
  <c r="H1765" i="9"/>
  <c r="I1764" i="9"/>
  <c r="I1228" i="6"/>
  <c r="H1229" i="6"/>
  <c r="H1496" i="6"/>
  <c r="I1495" i="6"/>
  <c r="I417" i="6"/>
  <c r="H418" i="6"/>
  <c r="I553" i="6"/>
  <c r="H554" i="6"/>
  <c r="I19" i="6"/>
  <c r="H20" i="6"/>
  <c r="I1093" i="6"/>
  <c r="H1094" i="6"/>
  <c r="I1631" i="3"/>
  <c r="H1632" i="3"/>
  <c r="H151" i="3"/>
  <c r="I150" i="3"/>
  <c r="H286" i="3"/>
  <c r="I285" i="3"/>
  <c r="H1363" i="3"/>
  <c r="I1362" i="3"/>
  <c r="I417" i="3"/>
  <c r="H418" i="3"/>
  <c r="H1230" i="3"/>
  <c r="I1229" i="3"/>
  <c r="AE273" i="13"/>
  <c r="T274" i="13"/>
  <c r="Q275" i="13" s="1"/>
  <c r="R275" i="13" s="1"/>
  <c r="AB275" i="13" s="1"/>
  <c r="AD139" i="13"/>
  <c r="AC139" i="13"/>
  <c r="Z8" i="13"/>
  <c r="AA8" i="13"/>
  <c r="Q9" i="13"/>
  <c r="W8" i="13"/>
  <c r="V9" i="13" s="1"/>
  <c r="Y8" i="13"/>
  <c r="H20" i="13"/>
  <c r="I19" i="13"/>
  <c r="O19" i="13" s="1"/>
  <c r="I150" i="13"/>
  <c r="O150" i="13" s="1"/>
  <c r="H151" i="13"/>
  <c r="I284" i="13"/>
  <c r="O284" i="13" s="1"/>
  <c r="H285" i="13"/>
  <c r="S140" i="13"/>
  <c r="Z406" i="13"/>
  <c r="Y406" i="13"/>
  <c r="Q407" i="13"/>
  <c r="R407" i="13" s="1"/>
  <c r="AB407" i="13" s="1"/>
  <c r="AA406" i="13"/>
  <c r="W406" i="13"/>
  <c r="V407" i="13" s="1"/>
  <c r="I417" i="13"/>
  <c r="O417" i="13" s="1"/>
  <c r="H418" i="13"/>
  <c r="H691" i="11"/>
  <c r="I690" i="11"/>
  <c r="I687" i="9"/>
  <c r="H688" i="9"/>
  <c r="I1496" i="9"/>
  <c r="H1497" i="9"/>
  <c r="I554" i="3"/>
  <c r="H555" i="3"/>
  <c r="I286" i="6"/>
  <c r="H287" i="6"/>
  <c r="I1497" i="11"/>
  <c r="H1498" i="11"/>
  <c r="I961" i="6"/>
  <c r="H962" i="6"/>
  <c r="H20" i="11"/>
  <c r="I19" i="11"/>
  <c r="I959" i="3"/>
  <c r="H960" i="3"/>
  <c r="I689" i="6"/>
  <c r="H690" i="6"/>
  <c r="I150" i="6"/>
  <c r="H151" i="6"/>
  <c r="I821" i="6"/>
  <c r="H822" i="6"/>
  <c r="I1900" i="6"/>
  <c r="H1901" i="6"/>
  <c r="I1095" i="9"/>
  <c r="H1096" i="9"/>
  <c r="I419" i="9"/>
  <c r="H420" i="9"/>
  <c r="I1632" i="6"/>
  <c r="H1633" i="6"/>
  <c r="I1765" i="11"/>
  <c r="H1766" i="11"/>
  <c r="H151" i="11"/>
  <c r="I150" i="11"/>
  <c r="I823" i="3"/>
  <c r="H824" i="3"/>
  <c r="H21" i="9"/>
  <c r="I20" i="9"/>
  <c r="I1496" i="3"/>
  <c r="H1497" i="3"/>
  <c r="H825" i="9"/>
  <c r="I824" i="9"/>
  <c r="I1363" i="6"/>
  <c r="H1364" i="6"/>
  <c r="I1765" i="3"/>
  <c r="H1766" i="3"/>
  <c r="H1901" i="9"/>
  <c r="I1900" i="9"/>
  <c r="I417" i="11"/>
  <c r="H418" i="11"/>
  <c r="I1631" i="11"/>
  <c r="H1632" i="11"/>
  <c r="I1093" i="3"/>
  <c r="H1094" i="3"/>
  <c r="H554" i="9"/>
  <c r="I553" i="9"/>
  <c r="I1899" i="3"/>
  <c r="H1900" i="3"/>
  <c r="I688" i="3"/>
  <c r="H689" i="3"/>
  <c r="I1764" i="6"/>
  <c r="H1765" i="6"/>
  <c r="H21" i="3"/>
  <c r="I20" i="3"/>
  <c r="O1899" i="11" l="1"/>
  <c r="O1764" i="11"/>
  <c r="O1630" i="11"/>
  <c r="O1495" i="11"/>
  <c r="O1361" i="11"/>
  <c r="O958" i="11"/>
  <c r="O1228" i="11"/>
  <c r="O1093" i="11"/>
  <c r="O687" i="11"/>
  <c r="O150" i="11"/>
  <c r="O552" i="11"/>
  <c r="O417" i="11"/>
  <c r="O820" i="11"/>
  <c r="O284" i="11"/>
  <c r="O19" i="11"/>
  <c r="O1900" i="9"/>
  <c r="O1631" i="9"/>
  <c r="O1229" i="9"/>
  <c r="O1094" i="9"/>
  <c r="O959" i="9"/>
  <c r="O821" i="9"/>
  <c r="O1765" i="9"/>
  <c r="O1496" i="9"/>
  <c r="O1362" i="9"/>
  <c r="O20" i="9"/>
  <c r="O688" i="9"/>
  <c r="O553" i="9"/>
  <c r="O285" i="9"/>
  <c r="O418" i="9"/>
  <c r="O151" i="9"/>
  <c r="O1764" i="6"/>
  <c r="O1630" i="6"/>
  <c r="O1495" i="6"/>
  <c r="O1361" i="6"/>
  <c r="O820" i="6"/>
  <c r="O687" i="6"/>
  <c r="O552" i="6"/>
  <c r="O417" i="6"/>
  <c r="O284" i="6"/>
  <c r="O1228" i="6"/>
  <c r="O1899" i="6"/>
  <c r="O19" i="6"/>
  <c r="O150" i="6"/>
  <c r="O1093" i="6"/>
  <c r="O958" i="6"/>
  <c r="O1900" i="3"/>
  <c r="O1765" i="3"/>
  <c r="O1631" i="3"/>
  <c r="O1496" i="3"/>
  <c r="O1362" i="3"/>
  <c r="O1229" i="3"/>
  <c r="O959" i="3"/>
  <c r="O821" i="3"/>
  <c r="O1094" i="3"/>
  <c r="O418" i="3"/>
  <c r="O285" i="3"/>
  <c r="O151" i="3"/>
  <c r="O688" i="3"/>
  <c r="O553" i="3"/>
  <c r="O20" i="3"/>
  <c r="I821" i="11"/>
  <c r="H822" i="11"/>
  <c r="H1230" i="11"/>
  <c r="I1229" i="11"/>
  <c r="H556" i="11"/>
  <c r="I555" i="11"/>
  <c r="I1362" i="11"/>
  <c r="H1363" i="11"/>
  <c r="H288" i="11"/>
  <c r="I287" i="11"/>
  <c r="I1901" i="11"/>
  <c r="H1902" i="11"/>
  <c r="H1095" i="11"/>
  <c r="I1094" i="11"/>
  <c r="I959" i="11"/>
  <c r="H960" i="11"/>
  <c r="I152" i="9"/>
  <c r="H153" i="9"/>
  <c r="I959" i="9"/>
  <c r="H960" i="9"/>
  <c r="H287" i="9"/>
  <c r="I286" i="9"/>
  <c r="I1229" i="9"/>
  <c r="H1230" i="9"/>
  <c r="I1362" i="9"/>
  <c r="H1363" i="9"/>
  <c r="I1632" i="9"/>
  <c r="H1633" i="9"/>
  <c r="I1765" i="9"/>
  <c r="H1766" i="9"/>
  <c r="I1229" i="6"/>
  <c r="H1230" i="6"/>
  <c r="I1496" i="6"/>
  <c r="H1497" i="6"/>
  <c r="I418" i="6"/>
  <c r="H419" i="6"/>
  <c r="H555" i="6"/>
  <c r="I554" i="6"/>
  <c r="H21" i="6"/>
  <c r="I20" i="6"/>
  <c r="H1095" i="6"/>
  <c r="I1094" i="6"/>
  <c r="I1632" i="3"/>
  <c r="H1633" i="3"/>
  <c r="I151" i="3"/>
  <c r="H152" i="3"/>
  <c r="H419" i="3"/>
  <c r="I418" i="3"/>
  <c r="H1231" i="3"/>
  <c r="I1230" i="3"/>
  <c r="H1364" i="3"/>
  <c r="I1363" i="3"/>
  <c r="I286" i="3"/>
  <c r="H287" i="3"/>
  <c r="Z274" i="13"/>
  <c r="Y274" i="13"/>
  <c r="AA274" i="13"/>
  <c r="S275" i="13"/>
  <c r="W274" i="13"/>
  <c r="V275" i="13" s="1"/>
  <c r="AE139" i="13"/>
  <c r="T140" i="13"/>
  <c r="H21" i="13"/>
  <c r="I20" i="13"/>
  <c r="O20" i="13" s="1"/>
  <c r="H286" i="13"/>
  <c r="I285" i="13"/>
  <c r="O285" i="13" s="1"/>
  <c r="AD8" i="13"/>
  <c r="AC8" i="13"/>
  <c r="H152" i="13"/>
  <c r="I151" i="13"/>
  <c r="O151" i="13" s="1"/>
  <c r="R9" i="13"/>
  <c r="AB9" i="13" s="1"/>
  <c r="S407" i="13"/>
  <c r="AD406" i="13"/>
  <c r="AC406" i="13"/>
  <c r="I418" i="13"/>
  <c r="O418" i="13" s="1"/>
  <c r="H419" i="13"/>
  <c r="I21" i="3"/>
  <c r="H22" i="3"/>
  <c r="H1902" i="6"/>
  <c r="I1901" i="6"/>
  <c r="I690" i="6"/>
  <c r="H691" i="6"/>
  <c r="I960" i="3"/>
  <c r="H961" i="3"/>
  <c r="I1633" i="6"/>
  <c r="H1634" i="6"/>
  <c r="H1365" i="6"/>
  <c r="I1364" i="6"/>
  <c r="H152" i="11"/>
  <c r="I151" i="11"/>
  <c r="I151" i="6"/>
  <c r="H152" i="6"/>
  <c r="I825" i="9"/>
  <c r="H826" i="9"/>
  <c r="H1633" i="11"/>
  <c r="I1632" i="11"/>
  <c r="H421" i="9"/>
  <c r="I420" i="9"/>
  <c r="I822" i="6"/>
  <c r="H823" i="6"/>
  <c r="I691" i="11"/>
  <c r="H692" i="11"/>
  <c r="I1497" i="9"/>
  <c r="H1498" i="9"/>
  <c r="I688" i="9"/>
  <c r="H689" i="9"/>
  <c r="I1094" i="3"/>
  <c r="H1095" i="3"/>
  <c r="I1901" i="9"/>
  <c r="H1902" i="9"/>
  <c r="I1497" i="3"/>
  <c r="H1498" i="3"/>
  <c r="H1767" i="11"/>
  <c r="I1766" i="11"/>
  <c r="I1498" i="11"/>
  <c r="H1499" i="11"/>
  <c r="I555" i="3"/>
  <c r="H556" i="3"/>
  <c r="I689" i="3"/>
  <c r="H690" i="3"/>
  <c r="I21" i="9"/>
  <c r="H22" i="9"/>
  <c r="I1096" i="9"/>
  <c r="H1097" i="9"/>
  <c r="I20" i="11"/>
  <c r="H21" i="11"/>
  <c r="I1765" i="6"/>
  <c r="H1766" i="6"/>
  <c r="I824" i="3"/>
  <c r="H825" i="3"/>
  <c r="H963" i="6"/>
  <c r="I962" i="6"/>
  <c r="I287" i="6"/>
  <c r="H288" i="6"/>
  <c r="I1766" i="3"/>
  <c r="H1767" i="3"/>
  <c r="H1901" i="3"/>
  <c r="I1900" i="3"/>
  <c r="I554" i="9"/>
  <c r="H555" i="9"/>
  <c r="I418" i="11"/>
  <c r="H419" i="11"/>
  <c r="O1900" i="11" l="1"/>
  <c r="O1765" i="11"/>
  <c r="O1496" i="11"/>
  <c r="O959" i="11"/>
  <c r="O821" i="11"/>
  <c r="O1631" i="11"/>
  <c r="O1229" i="11"/>
  <c r="O1362" i="11"/>
  <c r="O1094" i="11"/>
  <c r="O553" i="11"/>
  <c r="O418" i="11"/>
  <c r="O285" i="11"/>
  <c r="O20" i="11"/>
  <c r="O688" i="11"/>
  <c r="O151" i="11"/>
  <c r="O1901" i="9"/>
  <c r="O1766" i="9"/>
  <c r="O1632" i="9"/>
  <c r="O1230" i="9"/>
  <c r="O1095" i="9"/>
  <c r="O960" i="9"/>
  <c r="O1363" i="9"/>
  <c r="O689" i="9"/>
  <c r="O554" i="9"/>
  <c r="O419" i="9"/>
  <c r="O286" i="9"/>
  <c r="O152" i="9"/>
  <c r="O21" i="9"/>
  <c r="O1497" i="9"/>
  <c r="O822" i="9"/>
  <c r="O1900" i="6"/>
  <c r="O1765" i="6"/>
  <c r="O1631" i="6"/>
  <c r="O1496" i="6"/>
  <c r="O1229" i="6"/>
  <c r="O1094" i="6"/>
  <c r="O959" i="6"/>
  <c r="O821" i="6"/>
  <c r="O688" i="6"/>
  <c r="O553" i="6"/>
  <c r="O418" i="6"/>
  <c r="O285" i="6"/>
  <c r="O1362" i="6"/>
  <c r="O151" i="6"/>
  <c r="O20" i="6"/>
  <c r="O1632" i="3"/>
  <c r="O1901" i="3"/>
  <c r="O1363" i="3"/>
  <c r="O1766" i="3"/>
  <c r="O1095" i="3"/>
  <c r="O1230" i="3"/>
  <c r="O1497" i="3"/>
  <c r="O419" i="3"/>
  <c r="O286" i="3"/>
  <c r="O152" i="3"/>
  <c r="O960" i="3"/>
  <c r="O689" i="3"/>
  <c r="O822" i="3"/>
  <c r="O554" i="3"/>
  <c r="O21" i="3"/>
  <c r="H823" i="11"/>
  <c r="I822" i="11"/>
  <c r="I556" i="11"/>
  <c r="H557" i="11"/>
  <c r="H1231" i="11"/>
  <c r="I1230" i="11"/>
  <c r="H1364" i="11"/>
  <c r="I1363" i="11"/>
  <c r="I1902" i="11"/>
  <c r="H1903" i="11"/>
  <c r="I960" i="11"/>
  <c r="H961" i="11"/>
  <c r="H1096" i="11"/>
  <c r="I1095" i="11"/>
  <c r="I288" i="11"/>
  <c r="H289" i="11"/>
  <c r="H154" i="9"/>
  <c r="I153" i="9"/>
  <c r="H961" i="9"/>
  <c r="I960" i="9"/>
  <c r="H1231" i="9"/>
  <c r="I1230" i="9"/>
  <c r="I287" i="9"/>
  <c r="H288" i="9"/>
  <c r="H1634" i="9"/>
  <c r="I1633" i="9"/>
  <c r="H1767" i="9"/>
  <c r="I1766" i="9"/>
  <c r="I1363" i="9"/>
  <c r="H1364" i="9"/>
  <c r="I1230" i="6"/>
  <c r="H1231" i="6"/>
  <c r="I1497" i="6"/>
  <c r="H1498" i="6"/>
  <c r="I419" i="6"/>
  <c r="H420" i="6"/>
  <c r="I555" i="6"/>
  <c r="H556" i="6"/>
  <c r="H22" i="6"/>
  <c r="I21" i="6"/>
  <c r="H1096" i="6"/>
  <c r="I1095" i="6"/>
  <c r="H1634" i="3"/>
  <c r="I1633" i="3"/>
  <c r="H153" i="3"/>
  <c r="I152" i="3"/>
  <c r="I1364" i="3"/>
  <c r="H1365" i="3"/>
  <c r="H1232" i="3"/>
  <c r="I1231" i="3"/>
  <c r="H288" i="3"/>
  <c r="I287" i="3"/>
  <c r="H420" i="3"/>
  <c r="I419" i="3"/>
  <c r="AD274" i="13"/>
  <c r="AC274" i="13"/>
  <c r="T275" i="13"/>
  <c r="AA275" i="13" s="1"/>
  <c r="AE8" i="13"/>
  <c r="T407" i="13"/>
  <c r="AA407" i="13" s="1"/>
  <c r="S9" i="13"/>
  <c r="H287" i="13"/>
  <c r="I286" i="13"/>
  <c r="O286" i="13" s="1"/>
  <c r="I152" i="13"/>
  <c r="O152" i="13" s="1"/>
  <c r="H153" i="13"/>
  <c r="AE406" i="13"/>
  <c r="H22" i="13"/>
  <c r="I21" i="13"/>
  <c r="O21" i="13" s="1"/>
  <c r="W140" i="13"/>
  <c r="V141" i="13" s="1"/>
  <c r="Q141" i="13"/>
  <c r="Y140" i="13"/>
  <c r="Z140" i="13"/>
  <c r="AA140" i="13"/>
  <c r="H420" i="13"/>
  <c r="I419" i="13"/>
  <c r="O419" i="13" s="1"/>
  <c r="I1767" i="3"/>
  <c r="H1768" i="3"/>
  <c r="H289" i="6"/>
  <c r="I288" i="6"/>
  <c r="H22" i="11"/>
  <c r="I21" i="11"/>
  <c r="I823" i="6"/>
  <c r="H824" i="6"/>
  <c r="H422" i="9"/>
  <c r="I421" i="9"/>
  <c r="I826" i="9"/>
  <c r="H827" i="9"/>
  <c r="I22" i="3"/>
  <c r="H23" i="3"/>
  <c r="H964" i="6"/>
  <c r="I963" i="6"/>
  <c r="H1902" i="3"/>
  <c r="I1901" i="3"/>
  <c r="I1766" i="6"/>
  <c r="H1767" i="6"/>
  <c r="H23" i="9"/>
  <c r="I22" i="9"/>
  <c r="I1767" i="11"/>
  <c r="H1768" i="11"/>
  <c r="H1500" i="11"/>
  <c r="I1499" i="11"/>
  <c r="H1096" i="3"/>
  <c r="I1095" i="3"/>
  <c r="I1634" i="6"/>
  <c r="H1635" i="6"/>
  <c r="I1097" i="9"/>
  <c r="H1098" i="9"/>
  <c r="I690" i="3"/>
  <c r="H691" i="3"/>
  <c r="I1498" i="3"/>
  <c r="H1499" i="3"/>
  <c r="H690" i="9"/>
  <c r="I689" i="9"/>
  <c r="H1634" i="11"/>
  <c r="I1633" i="11"/>
  <c r="I152" i="6"/>
  <c r="H153" i="6"/>
  <c r="I691" i="6"/>
  <c r="H692" i="6"/>
  <c r="I556" i="3"/>
  <c r="H557" i="3"/>
  <c r="I1902" i="9"/>
  <c r="H1903" i="9"/>
  <c r="I1365" i="6"/>
  <c r="H1366" i="6"/>
  <c r="I1902" i="6"/>
  <c r="H1903" i="6"/>
  <c r="I419" i="11"/>
  <c r="H420" i="11"/>
  <c r="I1498" i="9"/>
  <c r="H1499" i="9"/>
  <c r="I692" i="11"/>
  <c r="H693" i="11"/>
  <c r="H153" i="11"/>
  <c r="I152" i="11"/>
  <c r="I961" i="3"/>
  <c r="H962" i="3"/>
  <c r="I825" i="3"/>
  <c r="H826" i="3"/>
  <c r="I555" i="9"/>
  <c r="H556" i="9"/>
  <c r="O1497" i="11" l="1"/>
  <c r="O1901" i="11"/>
  <c r="O1632" i="11"/>
  <c r="O1230" i="11"/>
  <c r="O1766" i="11"/>
  <c r="O1363" i="11"/>
  <c r="O1095" i="11"/>
  <c r="O689" i="11"/>
  <c r="O554" i="11"/>
  <c r="O822" i="11"/>
  <c r="O960" i="11"/>
  <c r="O152" i="11"/>
  <c r="O419" i="11"/>
  <c r="O286" i="11"/>
  <c r="O21" i="11"/>
  <c r="O1902" i="9"/>
  <c r="O1767" i="9"/>
  <c r="O1633" i="9"/>
  <c r="O1498" i="9"/>
  <c r="O1364" i="9"/>
  <c r="O690" i="9"/>
  <c r="O555" i="9"/>
  <c r="O420" i="9"/>
  <c r="O961" i="9"/>
  <c r="O1231" i="9"/>
  <c r="O1096" i="9"/>
  <c r="O823" i="9"/>
  <c r="O287" i="9"/>
  <c r="O153" i="9"/>
  <c r="O22" i="9"/>
  <c r="O1230" i="6"/>
  <c r="O1095" i="6"/>
  <c r="O1901" i="6"/>
  <c r="O1363" i="6"/>
  <c r="O1766" i="6"/>
  <c r="O1497" i="6"/>
  <c r="O960" i="6"/>
  <c r="O419" i="6"/>
  <c r="O286" i="6"/>
  <c r="O822" i="6"/>
  <c r="O1632" i="6"/>
  <c r="O689" i="6"/>
  <c r="O554" i="6"/>
  <c r="O152" i="6"/>
  <c r="O21" i="6"/>
  <c r="O1633" i="3"/>
  <c r="O1902" i="3"/>
  <c r="O1767" i="3"/>
  <c r="O1364" i="3"/>
  <c r="O1096" i="3"/>
  <c r="O1231" i="3"/>
  <c r="O1498" i="3"/>
  <c r="O961" i="3"/>
  <c r="O823" i="3"/>
  <c r="O420" i="3"/>
  <c r="O287" i="3"/>
  <c r="O153" i="3"/>
  <c r="O690" i="3"/>
  <c r="O555" i="3"/>
  <c r="O22" i="3"/>
  <c r="I823" i="11"/>
  <c r="H824" i="11"/>
  <c r="H1232" i="11"/>
  <c r="I1231" i="11"/>
  <c r="I557" i="11"/>
  <c r="H558" i="11"/>
  <c r="I1364" i="11"/>
  <c r="H1365" i="11"/>
  <c r="H290" i="11"/>
  <c r="I289" i="11"/>
  <c r="I1903" i="11"/>
  <c r="H1904" i="11"/>
  <c r="I1096" i="11"/>
  <c r="H1097" i="11"/>
  <c r="I961" i="11"/>
  <c r="H962" i="11"/>
  <c r="I154" i="9"/>
  <c r="H155" i="9"/>
  <c r="H962" i="9"/>
  <c r="I961" i="9"/>
  <c r="I1231" i="9"/>
  <c r="H1232" i="9"/>
  <c r="I288" i="9"/>
  <c r="H289" i="9"/>
  <c r="H1635" i="9"/>
  <c r="I1634" i="9"/>
  <c r="H1365" i="9"/>
  <c r="I1364" i="9"/>
  <c r="I1767" i="9"/>
  <c r="H1768" i="9"/>
  <c r="I1231" i="6"/>
  <c r="H1232" i="6"/>
  <c r="H1499" i="6"/>
  <c r="I1498" i="6"/>
  <c r="H421" i="6"/>
  <c r="I420" i="6"/>
  <c r="I556" i="6"/>
  <c r="H557" i="6"/>
  <c r="I22" i="6"/>
  <c r="H23" i="6"/>
  <c r="H1097" i="6"/>
  <c r="I1096" i="6"/>
  <c r="I1634" i="3"/>
  <c r="H1635" i="3"/>
  <c r="I153" i="3"/>
  <c r="H154" i="3"/>
  <c r="H1233" i="3"/>
  <c r="I1232" i="3"/>
  <c r="I420" i="3"/>
  <c r="H421" i="3"/>
  <c r="H1366" i="3"/>
  <c r="I1365" i="3"/>
  <c r="I288" i="3"/>
  <c r="H289" i="3"/>
  <c r="AE274" i="13"/>
  <c r="Y275" i="13"/>
  <c r="Z275" i="13"/>
  <c r="Q276" i="13"/>
  <c r="R276" i="13" s="1"/>
  <c r="AB276" i="13" s="1"/>
  <c r="W275" i="13"/>
  <c r="V276" i="13" s="1"/>
  <c r="Y407" i="13"/>
  <c r="W407" i="13"/>
  <c r="V408" i="13" s="1"/>
  <c r="Z407" i="13"/>
  <c r="Q408" i="13"/>
  <c r="R408" i="13" s="1"/>
  <c r="I153" i="13"/>
  <c r="O153" i="13" s="1"/>
  <c r="H154" i="13"/>
  <c r="H23" i="13"/>
  <c r="I22" i="13"/>
  <c r="O22" i="13" s="1"/>
  <c r="I287" i="13"/>
  <c r="O287" i="13" s="1"/>
  <c r="H288" i="13"/>
  <c r="AC140" i="13"/>
  <c r="AD140" i="13"/>
  <c r="R141" i="13"/>
  <c r="AB141" i="13" s="1"/>
  <c r="T9" i="13"/>
  <c r="I420" i="13"/>
  <c r="O420" i="13" s="1"/>
  <c r="H421" i="13"/>
  <c r="I1098" i="9"/>
  <c r="H1099" i="9"/>
  <c r="I422" i="9"/>
  <c r="H423" i="9"/>
  <c r="H1904" i="6"/>
  <c r="I1903" i="6"/>
  <c r="I1366" i="6"/>
  <c r="H1367" i="6"/>
  <c r="I153" i="6"/>
  <c r="H154" i="6"/>
  <c r="H691" i="9"/>
  <c r="I690" i="9"/>
  <c r="I824" i="6"/>
  <c r="H825" i="6"/>
  <c r="I693" i="11"/>
  <c r="H694" i="11"/>
  <c r="I557" i="3"/>
  <c r="H558" i="3"/>
  <c r="I827" i="9"/>
  <c r="H828" i="9"/>
  <c r="H963" i="3"/>
  <c r="I962" i="3"/>
  <c r="I1767" i="6"/>
  <c r="H1768" i="6"/>
  <c r="I1634" i="11"/>
  <c r="H1635" i="11"/>
  <c r="I153" i="11"/>
  <c r="H154" i="11"/>
  <c r="I420" i="11"/>
  <c r="H421" i="11"/>
  <c r="I1903" i="9"/>
  <c r="H1904" i="9"/>
  <c r="I1499" i="3"/>
  <c r="H1500" i="3"/>
  <c r="I691" i="3"/>
  <c r="H692" i="3"/>
  <c r="I1768" i="11"/>
  <c r="H1769" i="11"/>
  <c r="H24" i="9"/>
  <c r="I23" i="9"/>
  <c r="H24" i="3"/>
  <c r="I23" i="3"/>
  <c r="H23" i="11"/>
  <c r="I22" i="11"/>
  <c r="I556" i="9"/>
  <c r="H557" i="9"/>
  <c r="I826" i="3"/>
  <c r="H827" i="3"/>
  <c r="I1635" i="6"/>
  <c r="H1636" i="6"/>
  <c r="H1903" i="3"/>
  <c r="I1902" i="3"/>
  <c r="I964" i="6"/>
  <c r="H965" i="6"/>
  <c r="H290" i="6"/>
  <c r="I289" i="6"/>
  <c r="I1499" i="9"/>
  <c r="H1500" i="9"/>
  <c r="I692" i="6"/>
  <c r="H693" i="6"/>
  <c r="H1097" i="3"/>
  <c r="I1096" i="3"/>
  <c r="H1501" i="11"/>
  <c r="I1500" i="11"/>
  <c r="I1768" i="3"/>
  <c r="H1769" i="3"/>
  <c r="O1902" i="11" l="1"/>
  <c r="O1767" i="11"/>
  <c r="O1231" i="11"/>
  <c r="O1633" i="11"/>
  <c r="O1364" i="11"/>
  <c r="O1096" i="11"/>
  <c r="O1498" i="11"/>
  <c r="O961" i="11"/>
  <c r="O690" i="11"/>
  <c r="O555" i="11"/>
  <c r="O420" i="11"/>
  <c r="O823" i="11"/>
  <c r="O22" i="11"/>
  <c r="O287" i="11"/>
  <c r="O153" i="11"/>
  <c r="O1499" i="9"/>
  <c r="O1903" i="9"/>
  <c r="O1768" i="9"/>
  <c r="O1232" i="9"/>
  <c r="O1097" i="9"/>
  <c r="O962" i="9"/>
  <c r="O1634" i="9"/>
  <c r="O824" i="9"/>
  <c r="O691" i="9"/>
  <c r="O1365" i="9"/>
  <c r="O288" i="9"/>
  <c r="O556" i="9"/>
  <c r="O154" i="9"/>
  <c r="O421" i="9"/>
  <c r="O23" i="9"/>
  <c r="O1902" i="6"/>
  <c r="O1767" i="6"/>
  <c r="O1633" i="6"/>
  <c r="O1498" i="6"/>
  <c r="O1364" i="6"/>
  <c r="O1231" i="6"/>
  <c r="O823" i="6"/>
  <c r="O690" i="6"/>
  <c r="O1096" i="6"/>
  <c r="O287" i="6"/>
  <c r="O961" i="6"/>
  <c r="O420" i="6"/>
  <c r="O22" i="6"/>
  <c r="O153" i="6"/>
  <c r="O555" i="6"/>
  <c r="O1903" i="3"/>
  <c r="O1768" i="3"/>
  <c r="O1634" i="3"/>
  <c r="O1499" i="3"/>
  <c r="O1365" i="3"/>
  <c r="O1097" i="3"/>
  <c r="O1232" i="3"/>
  <c r="O962" i="3"/>
  <c r="O824" i="3"/>
  <c r="O691" i="3"/>
  <c r="O556" i="3"/>
  <c r="O421" i="3"/>
  <c r="O23" i="3"/>
  <c r="O288" i="3"/>
  <c r="O154" i="3"/>
  <c r="H825" i="11"/>
  <c r="I824" i="11"/>
  <c r="I558" i="11"/>
  <c r="H559" i="11"/>
  <c r="I1365" i="11"/>
  <c r="H1366" i="11"/>
  <c r="I1232" i="11"/>
  <c r="H1233" i="11"/>
  <c r="I1097" i="11"/>
  <c r="H1098" i="11"/>
  <c r="I962" i="11"/>
  <c r="H963" i="11"/>
  <c r="I1904" i="11"/>
  <c r="H1905" i="11"/>
  <c r="I290" i="11"/>
  <c r="H291" i="11"/>
  <c r="H156" i="9"/>
  <c r="I155" i="9"/>
  <c r="I962" i="9"/>
  <c r="H963" i="9"/>
  <c r="I1232" i="9"/>
  <c r="H1233" i="9"/>
  <c r="I289" i="9"/>
  <c r="H290" i="9"/>
  <c r="H1366" i="9"/>
  <c r="I1365" i="9"/>
  <c r="I1635" i="9"/>
  <c r="H1636" i="9"/>
  <c r="I1768" i="9"/>
  <c r="H1769" i="9"/>
  <c r="I1232" i="6"/>
  <c r="H1233" i="6"/>
  <c r="H1500" i="6"/>
  <c r="I1499" i="6"/>
  <c r="H422" i="6"/>
  <c r="I421" i="6"/>
  <c r="I557" i="6"/>
  <c r="H558" i="6"/>
  <c r="I23" i="6"/>
  <c r="H24" i="6"/>
  <c r="I1097" i="6"/>
  <c r="H1098" i="6"/>
  <c r="I1635" i="3"/>
  <c r="H1636" i="3"/>
  <c r="I154" i="3"/>
  <c r="H155" i="3"/>
  <c r="I1366" i="3"/>
  <c r="H1367" i="3"/>
  <c r="I289" i="3"/>
  <c r="H290" i="3"/>
  <c r="I1233" i="3"/>
  <c r="H1234" i="3"/>
  <c r="H422" i="3"/>
  <c r="I421" i="3"/>
  <c r="AC275" i="13"/>
  <c r="AD275" i="13"/>
  <c r="S276" i="13"/>
  <c r="AC407" i="13"/>
  <c r="AD407" i="13"/>
  <c r="AE140" i="13"/>
  <c r="S141" i="13"/>
  <c r="I288" i="13"/>
  <c r="O288" i="13" s="1"/>
  <c r="H289" i="13"/>
  <c r="H155" i="13"/>
  <c r="I154" i="13"/>
  <c r="O154" i="13" s="1"/>
  <c r="Z9" i="13"/>
  <c r="AA9" i="13"/>
  <c r="Q10" i="13"/>
  <c r="W9" i="13"/>
  <c r="V10" i="13" s="1"/>
  <c r="Y9" i="13"/>
  <c r="AB408" i="13"/>
  <c r="S408" i="13"/>
  <c r="I23" i="13"/>
  <c r="O23" i="13" s="1"/>
  <c r="H24" i="13"/>
  <c r="H422" i="13"/>
  <c r="I421" i="13"/>
  <c r="O421" i="13" s="1"/>
  <c r="H291" i="6"/>
  <c r="I290" i="6"/>
  <c r="I24" i="3"/>
  <c r="H25" i="3"/>
  <c r="I154" i="11"/>
  <c r="H155" i="11"/>
  <c r="I963" i="3"/>
  <c r="H964" i="3"/>
  <c r="I694" i="11"/>
  <c r="H695" i="11"/>
  <c r="H692" i="9"/>
  <c r="I691" i="9"/>
  <c r="I1099" i="9"/>
  <c r="H1100" i="9"/>
  <c r="I693" i="6"/>
  <c r="H694" i="6"/>
  <c r="I965" i="6"/>
  <c r="H966" i="6"/>
  <c r="I828" i="9"/>
  <c r="H829" i="9"/>
  <c r="I825" i="6"/>
  <c r="H826" i="6"/>
  <c r="I154" i="6"/>
  <c r="H155" i="6"/>
  <c r="H1905" i="6"/>
  <c r="I1904" i="6"/>
  <c r="H1502" i="11"/>
  <c r="I1501" i="11"/>
  <c r="I1636" i="6"/>
  <c r="H1637" i="6"/>
  <c r="H1501" i="9"/>
  <c r="I1500" i="9"/>
  <c r="I557" i="9"/>
  <c r="H558" i="9"/>
  <c r="H422" i="11"/>
  <c r="I421" i="11"/>
  <c r="H1770" i="3"/>
  <c r="I1769" i="3"/>
  <c r="I23" i="11"/>
  <c r="H24" i="11"/>
  <c r="I1500" i="3"/>
  <c r="H1501" i="3"/>
  <c r="I1904" i="9"/>
  <c r="H1905" i="9"/>
  <c r="I1097" i="3"/>
  <c r="H1098" i="3"/>
  <c r="I24" i="9"/>
  <c r="H25" i="9"/>
  <c r="I692" i="3"/>
  <c r="H693" i="3"/>
  <c r="H1769" i="6"/>
  <c r="I1768" i="6"/>
  <c r="I558" i="3"/>
  <c r="H559" i="3"/>
  <c r="I1903" i="3"/>
  <c r="H1904" i="3"/>
  <c r="I827" i="3"/>
  <c r="H828" i="3"/>
  <c r="H1770" i="11"/>
  <c r="I1769" i="11"/>
  <c r="H1636" i="11"/>
  <c r="I1635" i="11"/>
  <c r="I1367" i="6"/>
  <c r="H1368" i="6"/>
  <c r="H424" i="9"/>
  <c r="I423" i="9"/>
  <c r="O1903" i="11" l="1"/>
  <c r="O1232" i="11"/>
  <c r="O1097" i="11"/>
  <c r="O962" i="11"/>
  <c r="O1634" i="11"/>
  <c r="O1365" i="11"/>
  <c r="O1768" i="11"/>
  <c r="O1499" i="11"/>
  <c r="O824" i="11"/>
  <c r="O556" i="11"/>
  <c r="O288" i="11"/>
  <c r="O691" i="11"/>
  <c r="O421" i="11"/>
  <c r="O154" i="11"/>
  <c r="O23" i="11"/>
  <c r="O1500" i="9"/>
  <c r="O1904" i="9"/>
  <c r="O1769" i="9"/>
  <c r="O1635" i="9"/>
  <c r="O963" i="9"/>
  <c r="O1233" i="9"/>
  <c r="O825" i="9"/>
  <c r="O1098" i="9"/>
  <c r="O1366" i="9"/>
  <c r="O692" i="9"/>
  <c r="O557" i="9"/>
  <c r="O289" i="9"/>
  <c r="O155" i="9"/>
  <c r="O24" i="9"/>
  <c r="O422" i="9"/>
  <c r="O1903" i="6"/>
  <c r="O1768" i="6"/>
  <c r="O1634" i="6"/>
  <c r="O1499" i="6"/>
  <c r="O1232" i="6"/>
  <c r="O1097" i="6"/>
  <c r="O1365" i="6"/>
  <c r="O288" i="6"/>
  <c r="O824" i="6"/>
  <c r="O962" i="6"/>
  <c r="O556" i="6"/>
  <c r="O23" i="6"/>
  <c r="O154" i="6"/>
  <c r="O421" i="6"/>
  <c r="O691" i="6"/>
  <c r="O1500" i="3"/>
  <c r="O1904" i="3"/>
  <c r="O1769" i="3"/>
  <c r="O1635" i="3"/>
  <c r="O1098" i="3"/>
  <c r="O1366" i="3"/>
  <c r="O1233" i="3"/>
  <c r="O963" i="3"/>
  <c r="O692" i="3"/>
  <c r="O557" i="3"/>
  <c r="O825" i="3"/>
  <c r="O422" i="3"/>
  <c r="O24" i="3"/>
  <c r="O289" i="3"/>
  <c r="O155" i="3"/>
  <c r="H826" i="11"/>
  <c r="I825" i="11"/>
  <c r="I559" i="11"/>
  <c r="H560" i="11"/>
  <c r="I1366" i="11"/>
  <c r="H1367" i="11"/>
  <c r="H1234" i="11"/>
  <c r="I1233" i="11"/>
  <c r="I963" i="11"/>
  <c r="H964" i="11"/>
  <c r="I291" i="11"/>
  <c r="H292" i="11"/>
  <c r="I1905" i="11"/>
  <c r="H1906" i="11"/>
  <c r="H1099" i="11"/>
  <c r="I1098" i="11"/>
  <c r="I156" i="9"/>
  <c r="H157" i="9"/>
  <c r="H964" i="9"/>
  <c r="I963" i="9"/>
  <c r="I290" i="9"/>
  <c r="H291" i="9"/>
  <c r="H1234" i="9"/>
  <c r="I1233" i="9"/>
  <c r="I1769" i="9"/>
  <c r="H1770" i="9"/>
  <c r="H1637" i="9"/>
  <c r="I1636" i="9"/>
  <c r="I1366" i="9"/>
  <c r="H1367" i="9"/>
  <c r="I1233" i="6"/>
  <c r="H1234" i="6"/>
  <c r="I1500" i="6"/>
  <c r="H1501" i="6"/>
  <c r="I558" i="6"/>
  <c r="H559" i="6"/>
  <c r="I422" i="6"/>
  <c r="H423" i="6"/>
  <c r="I24" i="6"/>
  <c r="H25" i="6"/>
  <c r="H1099" i="6"/>
  <c r="I1098" i="6"/>
  <c r="I1636" i="3"/>
  <c r="H1637" i="3"/>
  <c r="I155" i="3"/>
  <c r="H156" i="3"/>
  <c r="I1234" i="3"/>
  <c r="H1235" i="3"/>
  <c r="I1367" i="3"/>
  <c r="H1368" i="3"/>
  <c r="H423" i="3"/>
  <c r="I422" i="3"/>
  <c r="I290" i="3"/>
  <c r="H291" i="3"/>
  <c r="AE275" i="13"/>
  <c r="T276" i="13"/>
  <c r="AE407" i="13"/>
  <c r="T141" i="13"/>
  <c r="R10" i="13"/>
  <c r="AB10" i="13" s="1"/>
  <c r="T408" i="13"/>
  <c r="H156" i="13"/>
  <c r="I155" i="13"/>
  <c r="O155" i="13" s="1"/>
  <c r="H25" i="13"/>
  <c r="I24" i="13"/>
  <c r="O24" i="13" s="1"/>
  <c r="AC9" i="13"/>
  <c r="AD9" i="13"/>
  <c r="I289" i="13"/>
  <c r="O289" i="13" s="1"/>
  <c r="H290" i="13"/>
  <c r="I422" i="13"/>
  <c r="O422" i="13" s="1"/>
  <c r="H423" i="13"/>
  <c r="I1636" i="11"/>
  <c r="H1637" i="11"/>
  <c r="I1769" i="6"/>
  <c r="H1770" i="6"/>
  <c r="H1906" i="6"/>
  <c r="I1905" i="6"/>
  <c r="I694" i="6"/>
  <c r="H695" i="6"/>
  <c r="I1501" i="3"/>
  <c r="H1502" i="3"/>
  <c r="I964" i="3"/>
  <c r="H965" i="3"/>
  <c r="I24" i="11"/>
  <c r="H25" i="11"/>
  <c r="I1502" i="11"/>
  <c r="H1503" i="11"/>
  <c r="H693" i="9"/>
  <c r="I692" i="9"/>
  <c r="I695" i="11"/>
  <c r="H696" i="11"/>
  <c r="I1904" i="3"/>
  <c r="H1905" i="3"/>
  <c r="H156" i="6"/>
  <c r="I155" i="6"/>
  <c r="H830" i="9"/>
  <c r="I829" i="9"/>
  <c r="I966" i="6"/>
  <c r="H967" i="6"/>
  <c r="H1771" i="3"/>
  <c r="I1770" i="3"/>
  <c r="H1502" i="9"/>
  <c r="I1501" i="9"/>
  <c r="I1637" i="6"/>
  <c r="H1638" i="6"/>
  <c r="I155" i="11"/>
  <c r="H156" i="11"/>
  <c r="I559" i="3"/>
  <c r="H560" i="3"/>
  <c r="I693" i="3"/>
  <c r="H694" i="3"/>
  <c r="H1099" i="3"/>
  <c r="I1098" i="3"/>
  <c r="I424" i="9"/>
  <c r="H425" i="9"/>
  <c r="H1369" i="6"/>
  <c r="I1368" i="6"/>
  <c r="I1770" i="11"/>
  <c r="H1771" i="11"/>
  <c r="H1101" i="9"/>
  <c r="I1100" i="9"/>
  <c r="I25" i="3"/>
  <c r="H26" i="3"/>
  <c r="H292" i="6"/>
  <c r="I291" i="6"/>
  <c r="I828" i="3"/>
  <c r="H829" i="3"/>
  <c r="H26" i="9"/>
  <c r="I25" i="9"/>
  <c r="I1905" i="9"/>
  <c r="H1906" i="9"/>
  <c r="H423" i="11"/>
  <c r="I422" i="11"/>
  <c r="I558" i="9"/>
  <c r="H559" i="9"/>
  <c r="I826" i="6"/>
  <c r="H827" i="6"/>
  <c r="O1904" i="11" l="1"/>
  <c r="O1769" i="11"/>
  <c r="O1635" i="11"/>
  <c r="O1500" i="11"/>
  <c r="O1366" i="11"/>
  <c r="O1233" i="11"/>
  <c r="O1098" i="11"/>
  <c r="O963" i="11"/>
  <c r="O825" i="11"/>
  <c r="O557" i="11"/>
  <c r="O422" i="11"/>
  <c r="O289" i="11"/>
  <c r="O155" i="11"/>
  <c r="O692" i="11"/>
  <c r="O24" i="11"/>
  <c r="O1905" i="9"/>
  <c r="O1770" i="9"/>
  <c r="O1636" i="9"/>
  <c r="O1501" i="9"/>
  <c r="O1367" i="9"/>
  <c r="O1234" i="9"/>
  <c r="O826" i="9"/>
  <c r="O1099" i="9"/>
  <c r="O693" i="9"/>
  <c r="O290" i="9"/>
  <c r="O156" i="9"/>
  <c r="O964" i="9"/>
  <c r="O558" i="9"/>
  <c r="O423" i="9"/>
  <c r="O25" i="9"/>
  <c r="O1635" i="6"/>
  <c r="O1904" i="6"/>
  <c r="O1500" i="6"/>
  <c r="O1769" i="6"/>
  <c r="O1233" i="6"/>
  <c r="O1366" i="6"/>
  <c r="O1098" i="6"/>
  <c r="O825" i="6"/>
  <c r="O963" i="6"/>
  <c r="O557" i="6"/>
  <c r="O692" i="6"/>
  <c r="O289" i="6"/>
  <c r="O24" i="6"/>
  <c r="O155" i="6"/>
  <c r="O422" i="6"/>
  <c r="O1501" i="3"/>
  <c r="O1234" i="3"/>
  <c r="O1099" i="3"/>
  <c r="O1905" i="3"/>
  <c r="O1770" i="3"/>
  <c r="O1636" i="3"/>
  <c r="O1367" i="3"/>
  <c r="O964" i="3"/>
  <c r="O826" i="3"/>
  <c r="O693" i="3"/>
  <c r="O558" i="3"/>
  <c r="O25" i="3"/>
  <c r="O156" i="3"/>
  <c r="O290" i="3"/>
  <c r="O423" i="3"/>
  <c r="I826" i="11"/>
  <c r="H827" i="11"/>
  <c r="H561" i="11"/>
  <c r="I560" i="11"/>
  <c r="H1235" i="11"/>
  <c r="I1234" i="11"/>
  <c r="H1368" i="11"/>
  <c r="I1367" i="11"/>
  <c r="H1907" i="11"/>
  <c r="I1906" i="11"/>
  <c r="I1099" i="11"/>
  <c r="H1100" i="11"/>
  <c r="I292" i="11"/>
  <c r="H293" i="11"/>
  <c r="I964" i="11"/>
  <c r="H965" i="11"/>
  <c r="H158" i="9"/>
  <c r="I157" i="9"/>
  <c r="I964" i="9"/>
  <c r="H965" i="9"/>
  <c r="I1234" i="9"/>
  <c r="H1235" i="9"/>
  <c r="H292" i="9"/>
  <c r="I291" i="9"/>
  <c r="H1771" i="9"/>
  <c r="I1770" i="9"/>
  <c r="I1367" i="9"/>
  <c r="H1368" i="9"/>
  <c r="I1637" i="9"/>
  <c r="H1638" i="9"/>
  <c r="I1234" i="6"/>
  <c r="H1235" i="6"/>
  <c r="I1501" i="6"/>
  <c r="H1502" i="6"/>
  <c r="I423" i="6"/>
  <c r="H424" i="6"/>
  <c r="I559" i="6"/>
  <c r="H560" i="6"/>
  <c r="I25" i="6"/>
  <c r="H26" i="6"/>
  <c r="I1099" i="6"/>
  <c r="H1100" i="6"/>
  <c r="H1638" i="3"/>
  <c r="I1637" i="3"/>
  <c r="I156" i="3"/>
  <c r="H157" i="3"/>
  <c r="H292" i="3"/>
  <c r="I291" i="3"/>
  <c r="H424" i="3"/>
  <c r="I423" i="3"/>
  <c r="I1235" i="3"/>
  <c r="H1236" i="3"/>
  <c r="I1368" i="3"/>
  <c r="H1369" i="3"/>
  <c r="Y276" i="13"/>
  <c r="Z276" i="13"/>
  <c r="Q277" i="13"/>
  <c r="R277" i="13" s="1"/>
  <c r="AB277" i="13" s="1"/>
  <c r="W276" i="13"/>
  <c r="V277" i="13" s="1"/>
  <c r="AA276" i="13"/>
  <c r="S10" i="13"/>
  <c r="Q142" i="13"/>
  <c r="AA141" i="13"/>
  <c r="W141" i="13"/>
  <c r="V142" i="13" s="1"/>
  <c r="Y141" i="13"/>
  <c r="Z141" i="13"/>
  <c r="I290" i="13"/>
  <c r="O290" i="13" s="1"/>
  <c r="H291" i="13"/>
  <c r="AE9" i="13"/>
  <c r="Z408" i="13"/>
  <c r="Q409" i="13"/>
  <c r="Y408" i="13"/>
  <c r="W408" i="13"/>
  <c r="V409" i="13" s="1"/>
  <c r="AA408" i="13"/>
  <c r="H26" i="13"/>
  <c r="I25" i="13"/>
  <c r="O25" i="13" s="1"/>
  <c r="I156" i="13"/>
  <c r="O156" i="13" s="1"/>
  <c r="H157" i="13"/>
  <c r="I423" i="13"/>
  <c r="O423" i="13" s="1"/>
  <c r="H424" i="13"/>
  <c r="I292" i="6"/>
  <c r="H293" i="6"/>
  <c r="I560" i="3"/>
  <c r="H561" i="3"/>
  <c r="H560" i="9"/>
  <c r="I559" i="9"/>
  <c r="I425" i="9"/>
  <c r="H426" i="9"/>
  <c r="I156" i="6"/>
  <c r="H157" i="6"/>
  <c r="H1503" i="3"/>
  <c r="I1502" i="3"/>
  <c r="I1099" i="3"/>
  <c r="H1100" i="3"/>
  <c r="H1906" i="3"/>
  <c r="I1905" i="3"/>
  <c r="I1906" i="6"/>
  <c r="H1907" i="6"/>
  <c r="H968" i="6"/>
  <c r="I967" i="6"/>
  <c r="I696" i="11"/>
  <c r="H697" i="11"/>
  <c r="H966" i="3"/>
  <c r="I965" i="3"/>
  <c r="I1770" i="6"/>
  <c r="H1771" i="6"/>
  <c r="I1637" i="11"/>
  <c r="H1638" i="11"/>
  <c r="H27" i="9"/>
  <c r="I26" i="9"/>
  <c r="I694" i="3"/>
  <c r="H695" i="3"/>
  <c r="I827" i="6"/>
  <c r="H828" i="6"/>
  <c r="H830" i="3"/>
  <c r="I829" i="3"/>
  <c r="H1639" i="6"/>
  <c r="I1638" i="6"/>
  <c r="I1771" i="3"/>
  <c r="H1772" i="3"/>
  <c r="H27" i="3"/>
  <c r="I26" i="3"/>
  <c r="I1101" i="9"/>
  <c r="H1102" i="9"/>
  <c r="H831" i="9"/>
  <c r="I830" i="9"/>
  <c r="I693" i="9"/>
  <c r="H694" i="9"/>
  <c r="H424" i="11"/>
  <c r="I423" i="11"/>
  <c r="I1771" i="11"/>
  <c r="H1772" i="11"/>
  <c r="H157" i="11"/>
  <c r="I156" i="11"/>
  <c r="H1503" i="9"/>
  <c r="I1502" i="9"/>
  <c r="I1503" i="11"/>
  <c r="H1504" i="11"/>
  <c r="H26" i="11"/>
  <c r="I25" i="11"/>
  <c r="I695" i="6"/>
  <c r="H696" i="6"/>
  <c r="H1907" i="9"/>
  <c r="I1906" i="9"/>
  <c r="H1370" i="6"/>
  <c r="I1369" i="6"/>
  <c r="O1905" i="11" l="1"/>
  <c r="O1770" i="11"/>
  <c r="O1636" i="11"/>
  <c r="O1501" i="11"/>
  <c r="O1367" i="11"/>
  <c r="O1234" i="11"/>
  <c r="O1099" i="11"/>
  <c r="O964" i="11"/>
  <c r="O826" i="11"/>
  <c r="O156" i="11"/>
  <c r="O693" i="11"/>
  <c r="O423" i="11"/>
  <c r="O558" i="11"/>
  <c r="O25" i="11"/>
  <c r="O290" i="11"/>
  <c r="O1906" i="9"/>
  <c r="O1368" i="9"/>
  <c r="O1771" i="9"/>
  <c r="O1637" i="9"/>
  <c r="O1235" i="9"/>
  <c r="O827" i="9"/>
  <c r="O1502" i="9"/>
  <c r="O1100" i="9"/>
  <c r="O694" i="9"/>
  <c r="O965" i="9"/>
  <c r="O291" i="9"/>
  <c r="O157" i="9"/>
  <c r="O559" i="9"/>
  <c r="O424" i="9"/>
  <c r="O26" i="9"/>
  <c r="O1636" i="6"/>
  <c r="O1367" i="6"/>
  <c r="O1501" i="6"/>
  <c r="O1770" i="6"/>
  <c r="O1905" i="6"/>
  <c r="O1099" i="6"/>
  <c r="O826" i="6"/>
  <c r="O964" i="6"/>
  <c r="O558" i="6"/>
  <c r="O693" i="6"/>
  <c r="O423" i="6"/>
  <c r="O1234" i="6"/>
  <c r="O290" i="6"/>
  <c r="O156" i="6"/>
  <c r="O25" i="6"/>
  <c r="O1235" i="3"/>
  <c r="O1100" i="3"/>
  <c r="O1906" i="3"/>
  <c r="O1368" i="3"/>
  <c r="O1771" i="3"/>
  <c r="O1637" i="3"/>
  <c r="O1502" i="3"/>
  <c r="O965" i="3"/>
  <c r="O827" i="3"/>
  <c r="O694" i="3"/>
  <c r="O559" i="3"/>
  <c r="O424" i="3"/>
  <c r="O291" i="3"/>
  <c r="O157" i="3"/>
  <c r="O26" i="3"/>
  <c r="I827" i="11"/>
  <c r="H828" i="11"/>
  <c r="I1235" i="11"/>
  <c r="H1236" i="11"/>
  <c r="I1368" i="11"/>
  <c r="H1369" i="11"/>
  <c r="H562" i="11"/>
  <c r="I561" i="11"/>
  <c r="I1907" i="11"/>
  <c r="H1908" i="11"/>
  <c r="H966" i="11"/>
  <c r="I965" i="11"/>
  <c r="H294" i="11"/>
  <c r="I293" i="11"/>
  <c r="I1100" i="11"/>
  <c r="H1101" i="11"/>
  <c r="I158" i="9"/>
  <c r="H159" i="9"/>
  <c r="H966" i="9"/>
  <c r="I965" i="9"/>
  <c r="I292" i="9"/>
  <c r="H293" i="9"/>
  <c r="H1236" i="9"/>
  <c r="I1235" i="9"/>
  <c r="I1368" i="9"/>
  <c r="H1369" i="9"/>
  <c r="I1638" i="9"/>
  <c r="H1639" i="9"/>
  <c r="I1771" i="9"/>
  <c r="H1772" i="9"/>
  <c r="I1235" i="6"/>
  <c r="H1236" i="6"/>
  <c r="H1503" i="6"/>
  <c r="I1502" i="6"/>
  <c r="I560" i="6"/>
  <c r="H561" i="6"/>
  <c r="I424" i="6"/>
  <c r="H425" i="6"/>
  <c r="H27" i="6"/>
  <c r="I26" i="6"/>
  <c r="H1101" i="6"/>
  <c r="I1100" i="6"/>
  <c r="H1639" i="3"/>
  <c r="I1638" i="3"/>
  <c r="I157" i="3"/>
  <c r="H158" i="3"/>
  <c r="I424" i="3"/>
  <c r="H425" i="3"/>
  <c r="I292" i="3"/>
  <c r="H293" i="3"/>
  <c r="H1370" i="3"/>
  <c r="I1369" i="3"/>
  <c r="H1237" i="3"/>
  <c r="I1236" i="3"/>
  <c r="AD276" i="13"/>
  <c r="AC276" i="13"/>
  <c r="S277" i="13"/>
  <c r="T10" i="13"/>
  <c r="Z10" i="13" s="1"/>
  <c r="AD141" i="13"/>
  <c r="AC141" i="13"/>
  <c r="R142" i="13"/>
  <c r="AB142" i="13" s="1"/>
  <c r="R409" i="13"/>
  <c r="AB409" i="13" s="1"/>
  <c r="I26" i="13"/>
  <c r="O26" i="13" s="1"/>
  <c r="H27" i="13"/>
  <c r="I291" i="13"/>
  <c r="O291" i="13" s="1"/>
  <c r="H292" i="13"/>
  <c r="I157" i="13"/>
  <c r="O157" i="13" s="1"/>
  <c r="H158" i="13"/>
  <c r="AC408" i="13"/>
  <c r="AD408" i="13"/>
  <c r="I424" i="13"/>
  <c r="O424" i="13" s="1"/>
  <c r="H425" i="13"/>
  <c r="I1504" i="11"/>
  <c r="H1505" i="11"/>
  <c r="I1639" i="6"/>
  <c r="H1640" i="6"/>
  <c r="I830" i="3"/>
  <c r="H831" i="3"/>
  <c r="I828" i="6"/>
  <c r="H829" i="6"/>
  <c r="I1503" i="9"/>
  <c r="H1504" i="9"/>
  <c r="I1638" i="11"/>
  <c r="H1639" i="11"/>
  <c r="I1100" i="3"/>
  <c r="H1101" i="3"/>
  <c r="I157" i="6"/>
  <c r="H158" i="6"/>
  <c r="I426" i="9"/>
  <c r="H427" i="9"/>
  <c r="I695" i="3"/>
  <c r="H696" i="3"/>
  <c r="I966" i="3"/>
  <c r="H967" i="3"/>
  <c r="H698" i="11"/>
  <c r="I697" i="11"/>
  <c r="H561" i="9"/>
  <c r="I560" i="9"/>
  <c r="I424" i="11"/>
  <c r="H425" i="11"/>
  <c r="H832" i="9"/>
  <c r="I831" i="9"/>
  <c r="H158" i="11"/>
  <c r="I157" i="11"/>
  <c r="I1772" i="3"/>
  <c r="H1773" i="3"/>
  <c r="H1772" i="6"/>
  <c r="I1771" i="6"/>
  <c r="I968" i="6"/>
  <c r="H969" i="6"/>
  <c r="I1907" i="6"/>
  <c r="H1908" i="6"/>
  <c r="H1504" i="3"/>
  <c r="I1503" i="3"/>
  <c r="I1102" i="9"/>
  <c r="H1103" i="9"/>
  <c r="I561" i="3"/>
  <c r="H562" i="3"/>
  <c r="I696" i="6"/>
  <c r="H697" i="6"/>
  <c r="I694" i="9"/>
  <c r="H695" i="9"/>
  <c r="I1370" i="6"/>
  <c r="H1371" i="6"/>
  <c r="I27" i="9"/>
  <c r="H28" i="9"/>
  <c r="I293" i="6"/>
  <c r="H294" i="6"/>
  <c r="I1907" i="9"/>
  <c r="H1908" i="9"/>
  <c r="I1772" i="11"/>
  <c r="H1773" i="11"/>
  <c r="I26" i="11"/>
  <c r="H27" i="11"/>
  <c r="I27" i="3"/>
  <c r="H28" i="3"/>
  <c r="H1907" i="3"/>
  <c r="I1906" i="3"/>
  <c r="O1906" i="11" l="1"/>
  <c r="O1637" i="11"/>
  <c r="O1771" i="11"/>
  <c r="O1502" i="11"/>
  <c r="O1100" i="11"/>
  <c r="O827" i="11"/>
  <c r="O694" i="11"/>
  <c r="O1368" i="11"/>
  <c r="O1235" i="11"/>
  <c r="O965" i="11"/>
  <c r="O559" i="11"/>
  <c r="O424" i="11"/>
  <c r="O26" i="11"/>
  <c r="O291" i="11"/>
  <c r="O157" i="11"/>
  <c r="O1907" i="9"/>
  <c r="O1772" i="9"/>
  <c r="O1638" i="9"/>
  <c r="O1503" i="9"/>
  <c r="O828" i="9"/>
  <c r="O1101" i="9"/>
  <c r="O1369" i="9"/>
  <c r="O966" i="9"/>
  <c r="O292" i="9"/>
  <c r="O1236" i="9"/>
  <c r="O158" i="9"/>
  <c r="O27" i="9"/>
  <c r="O560" i="9"/>
  <c r="O425" i="9"/>
  <c r="O695" i="9"/>
  <c r="O1368" i="6"/>
  <c r="O1906" i="6"/>
  <c r="O1771" i="6"/>
  <c r="O1502" i="6"/>
  <c r="O1100" i="6"/>
  <c r="O965" i="6"/>
  <c r="O1637" i="6"/>
  <c r="O1235" i="6"/>
  <c r="O559" i="6"/>
  <c r="O694" i="6"/>
  <c r="O157" i="6"/>
  <c r="O26" i="6"/>
  <c r="O827" i="6"/>
  <c r="O424" i="6"/>
  <c r="O291" i="6"/>
  <c r="O1907" i="3"/>
  <c r="O1369" i="3"/>
  <c r="O1772" i="3"/>
  <c r="O1638" i="3"/>
  <c r="O1503" i="3"/>
  <c r="O1101" i="3"/>
  <c r="O1236" i="3"/>
  <c r="O966" i="3"/>
  <c r="O695" i="3"/>
  <c r="O560" i="3"/>
  <c r="O425" i="3"/>
  <c r="O828" i="3"/>
  <c r="O158" i="3"/>
  <c r="O292" i="3"/>
  <c r="O27" i="3"/>
  <c r="I828" i="11"/>
  <c r="H829" i="11"/>
  <c r="I1236" i="11"/>
  <c r="H1237" i="11"/>
  <c r="I562" i="11"/>
  <c r="H563" i="11"/>
  <c r="I1369" i="11"/>
  <c r="H1370" i="11"/>
  <c r="H1102" i="11"/>
  <c r="I1101" i="11"/>
  <c r="H1909" i="11"/>
  <c r="I1908" i="11"/>
  <c r="H967" i="11"/>
  <c r="I966" i="11"/>
  <c r="I294" i="11"/>
  <c r="H295" i="11"/>
  <c r="I159" i="9"/>
  <c r="H160" i="9"/>
  <c r="I966" i="9"/>
  <c r="H967" i="9"/>
  <c r="H294" i="9"/>
  <c r="I293" i="9"/>
  <c r="H1237" i="9"/>
  <c r="I1236" i="9"/>
  <c r="H1640" i="9"/>
  <c r="I1639" i="9"/>
  <c r="H1773" i="9"/>
  <c r="I1772" i="9"/>
  <c r="I1369" i="9"/>
  <c r="H1370" i="9"/>
  <c r="H1237" i="6"/>
  <c r="I1236" i="6"/>
  <c r="H1504" i="6"/>
  <c r="I1503" i="6"/>
  <c r="I561" i="6"/>
  <c r="H562" i="6"/>
  <c r="I425" i="6"/>
  <c r="H426" i="6"/>
  <c r="H28" i="6"/>
  <c r="I27" i="6"/>
  <c r="I1101" i="6"/>
  <c r="H1102" i="6"/>
  <c r="H1640" i="3"/>
  <c r="I1639" i="3"/>
  <c r="I158" i="3"/>
  <c r="H159" i="3"/>
  <c r="H1371" i="3"/>
  <c r="I1370" i="3"/>
  <c r="I293" i="3"/>
  <c r="H294" i="3"/>
  <c r="H1238" i="3"/>
  <c r="I1237" i="3"/>
  <c r="H426" i="3"/>
  <c r="I425" i="3"/>
  <c r="AE276" i="13"/>
  <c r="T277" i="13"/>
  <c r="Z277" i="13" s="1"/>
  <c r="Q11" i="13"/>
  <c r="R11" i="13" s="1"/>
  <c r="AB11" i="13" s="1"/>
  <c r="AA10" i="13"/>
  <c r="Y10" i="13"/>
  <c r="W10" i="13"/>
  <c r="V11" i="13" s="1"/>
  <c r="S142" i="13"/>
  <c r="AE141" i="13"/>
  <c r="S409" i="13"/>
  <c r="I27" i="13"/>
  <c r="O27" i="13" s="1"/>
  <c r="H28" i="13"/>
  <c r="AE408" i="13"/>
  <c r="I158" i="13"/>
  <c r="O158" i="13" s="1"/>
  <c r="H159" i="13"/>
  <c r="I292" i="13"/>
  <c r="O292" i="13" s="1"/>
  <c r="H293" i="13"/>
  <c r="I425" i="13"/>
  <c r="O425" i="13" s="1"/>
  <c r="H426" i="13"/>
  <c r="I697" i="6"/>
  <c r="H698" i="6"/>
  <c r="I1103" i="9"/>
  <c r="H1104" i="9"/>
  <c r="I1773" i="3"/>
  <c r="H1774" i="3"/>
  <c r="H1102" i="3"/>
  <c r="I1101" i="3"/>
  <c r="H1909" i="9"/>
  <c r="I1908" i="9"/>
  <c r="I1908" i="6"/>
  <c r="H1909" i="6"/>
  <c r="I1772" i="6"/>
  <c r="H1773" i="6"/>
  <c r="I696" i="3"/>
  <c r="H697" i="3"/>
  <c r="I158" i="6"/>
  <c r="H159" i="6"/>
  <c r="I829" i="6"/>
  <c r="H830" i="6"/>
  <c r="I695" i="9"/>
  <c r="H696" i="9"/>
  <c r="I1907" i="3"/>
  <c r="H1908" i="3"/>
  <c r="I28" i="3"/>
  <c r="H29" i="3"/>
  <c r="I969" i="6"/>
  <c r="H970" i="6"/>
  <c r="I1505" i="11"/>
  <c r="H1506" i="11"/>
  <c r="I1371" i="6"/>
  <c r="H1372" i="6"/>
  <c r="I562" i="3"/>
  <c r="H563" i="3"/>
  <c r="I158" i="11"/>
  <c r="H159" i="11"/>
  <c r="H562" i="9"/>
  <c r="I561" i="9"/>
  <c r="H699" i="11"/>
  <c r="I698" i="11"/>
  <c r="I831" i="3"/>
  <c r="H832" i="3"/>
  <c r="I1773" i="11"/>
  <c r="H1774" i="11"/>
  <c r="I294" i="6"/>
  <c r="H295" i="6"/>
  <c r="I28" i="9"/>
  <c r="H29" i="9"/>
  <c r="I1504" i="3"/>
  <c r="H1505" i="3"/>
  <c r="I967" i="3"/>
  <c r="H968" i="3"/>
  <c r="H28" i="11"/>
  <c r="I27" i="11"/>
  <c r="H833" i="9"/>
  <c r="I832" i="9"/>
  <c r="I1639" i="11"/>
  <c r="H1640" i="11"/>
  <c r="I1504" i="9"/>
  <c r="H1505" i="9"/>
  <c r="I1640" i="6"/>
  <c r="H1641" i="6"/>
  <c r="I425" i="11"/>
  <c r="H426" i="11"/>
  <c r="I427" i="9"/>
  <c r="H428" i="9"/>
  <c r="O1907" i="11" l="1"/>
  <c r="O1772" i="11"/>
  <c r="O1638" i="11"/>
  <c r="O1503" i="11"/>
  <c r="O1369" i="11"/>
  <c r="O1101" i="11"/>
  <c r="O1236" i="11"/>
  <c r="O828" i="11"/>
  <c r="O292" i="11"/>
  <c r="O966" i="11"/>
  <c r="O695" i="11"/>
  <c r="O560" i="11"/>
  <c r="O27" i="11"/>
  <c r="O158" i="11"/>
  <c r="O425" i="11"/>
  <c r="O1908" i="9"/>
  <c r="O1773" i="9"/>
  <c r="O1237" i="9"/>
  <c r="O1102" i="9"/>
  <c r="O967" i="9"/>
  <c r="O829" i="9"/>
  <c r="O1639" i="9"/>
  <c r="O1504" i="9"/>
  <c r="O1370" i="9"/>
  <c r="O159" i="9"/>
  <c r="O28" i="9"/>
  <c r="O561" i="9"/>
  <c r="O426" i="9"/>
  <c r="O696" i="9"/>
  <c r="O293" i="9"/>
  <c r="O1907" i="6"/>
  <c r="O1503" i="6"/>
  <c r="O1772" i="6"/>
  <c r="O1638" i="6"/>
  <c r="O1369" i="6"/>
  <c r="O1101" i="6"/>
  <c r="O966" i="6"/>
  <c r="O828" i="6"/>
  <c r="O695" i="6"/>
  <c r="O560" i="6"/>
  <c r="O425" i="6"/>
  <c r="O292" i="6"/>
  <c r="O27" i="6"/>
  <c r="O158" i="6"/>
  <c r="O1236" i="6"/>
  <c r="O1908" i="3"/>
  <c r="O1773" i="3"/>
  <c r="O1639" i="3"/>
  <c r="O1504" i="3"/>
  <c r="O1370" i="3"/>
  <c r="O1237" i="3"/>
  <c r="O967" i="3"/>
  <c r="O829" i="3"/>
  <c r="O1102" i="3"/>
  <c r="O561" i="3"/>
  <c r="O426" i="3"/>
  <c r="O293" i="3"/>
  <c r="O159" i="3"/>
  <c r="O696" i="3"/>
  <c r="O28" i="3"/>
  <c r="H830" i="11"/>
  <c r="I829" i="11"/>
  <c r="I563" i="11"/>
  <c r="H564" i="11"/>
  <c r="H1238" i="11"/>
  <c r="I1237" i="11"/>
  <c r="H1371" i="11"/>
  <c r="I1370" i="11"/>
  <c r="I1909" i="11"/>
  <c r="H1910" i="11"/>
  <c r="I967" i="11"/>
  <c r="H968" i="11"/>
  <c r="H1103" i="11"/>
  <c r="I1102" i="11"/>
  <c r="I295" i="11"/>
  <c r="H296" i="11"/>
  <c r="I160" i="9"/>
  <c r="H161" i="9"/>
  <c r="H968" i="9"/>
  <c r="I967" i="9"/>
  <c r="I294" i="9"/>
  <c r="H295" i="9"/>
  <c r="I1237" i="9"/>
  <c r="H1238" i="9"/>
  <c r="H1774" i="9"/>
  <c r="I1773" i="9"/>
  <c r="H1371" i="9"/>
  <c r="I1370" i="9"/>
  <c r="H1641" i="9"/>
  <c r="I1640" i="9"/>
  <c r="I1237" i="6"/>
  <c r="H1238" i="6"/>
  <c r="I1504" i="6"/>
  <c r="H1505" i="6"/>
  <c r="H427" i="6"/>
  <c r="I426" i="6"/>
  <c r="I562" i="6"/>
  <c r="H563" i="6"/>
  <c r="H29" i="6"/>
  <c r="I28" i="6"/>
  <c r="H1103" i="6"/>
  <c r="I1102" i="6"/>
  <c r="H1641" i="3"/>
  <c r="I1640" i="3"/>
  <c r="H160" i="3"/>
  <c r="I159" i="3"/>
  <c r="I426" i="3"/>
  <c r="H427" i="3"/>
  <c r="I1238" i="3"/>
  <c r="H1239" i="3"/>
  <c r="H295" i="3"/>
  <c r="I294" i="3"/>
  <c r="I1371" i="3"/>
  <c r="H1372" i="3"/>
  <c r="Y277" i="13"/>
  <c r="AD277" i="13" s="1"/>
  <c r="W277" i="13"/>
  <c r="V278" i="13" s="1"/>
  <c r="AA277" i="13"/>
  <c r="Q278" i="13"/>
  <c r="AC10" i="13"/>
  <c r="AD10" i="13"/>
  <c r="S11" i="13"/>
  <c r="T142" i="13"/>
  <c r="T409" i="13"/>
  <c r="AA409" i="13" s="1"/>
  <c r="I293" i="13"/>
  <c r="O293" i="13" s="1"/>
  <c r="H294" i="13"/>
  <c r="I28" i="13"/>
  <c r="O28" i="13" s="1"/>
  <c r="H29" i="13"/>
  <c r="I159" i="13"/>
  <c r="O159" i="13" s="1"/>
  <c r="H160" i="13"/>
  <c r="H427" i="13"/>
  <c r="I426" i="13"/>
  <c r="O426" i="13" s="1"/>
  <c r="H1641" i="11"/>
  <c r="I1640" i="11"/>
  <c r="I1505" i="3"/>
  <c r="H1506" i="3"/>
  <c r="I159" i="11"/>
  <c r="H160" i="11"/>
  <c r="I1774" i="3"/>
  <c r="H1775" i="3"/>
  <c r="I1104" i="9"/>
  <c r="H1105" i="9"/>
  <c r="I968" i="3"/>
  <c r="H969" i="3"/>
  <c r="I29" i="9"/>
  <c r="H30" i="9"/>
  <c r="H1775" i="11"/>
  <c r="I1774" i="11"/>
  <c r="H160" i="6"/>
  <c r="I159" i="6"/>
  <c r="I29" i="3"/>
  <c r="H30" i="3"/>
  <c r="I1773" i="6"/>
  <c r="H1774" i="6"/>
  <c r="I698" i="6"/>
  <c r="H699" i="6"/>
  <c r="I1641" i="6"/>
  <c r="H1642" i="6"/>
  <c r="H971" i="6"/>
  <c r="I970" i="6"/>
  <c r="I830" i="6"/>
  <c r="H831" i="6"/>
  <c r="I1909" i="9"/>
  <c r="H1910" i="9"/>
  <c r="I1102" i="3"/>
  <c r="H1103" i="3"/>
  <c r="I833" i="9"/>
  <c r="H834" i="9"/>
  <c r="H429" i="9"/>
  <c r="I428" i="9"/>
  <c r="H1910" i="6"/>
  <c r="I1909" i="6"/>
  <c r="I426" i="11"/>
  <c r="H427" i="11"/>
  <c r="I1505" i="9"/>
  <c r="H1506" i="9"/>
  <c r="H29" i="11"/>
  <c r="I28" i="11"/>
  <c r="I295" i="6"/>
  <c r="H296" i="6"/>
  <c r="I1372" i="6"/>
  <c r="H1373" i="6"/>
  <c r="I699" i="11"/>
  <c r="H700" i="11"/>
  <c r="I562" i="9"/>
  <c r="H563" i="9"/>
  <c r="I563" i="3"/>
  <c r="H564" i="3"/>
  <c r="I1506" i="11"/>
  <c r="H1507" i="11"/>
  <c r="I696" i="9"/>
  <c r="H697" i="9"/>
  <c r="I697" i="3"/>
  <c r="H698" i="3"/>
  <c r="I832" i="3"/>
  <c r="H833" i="3"/>
  <c r="I1908" i="3"/>
  <c r="H1909" i="3"/>
  <c r="O1908" i="11" l="1"/>
  <c r="O1773" i="11"/>
  <c r="O1639" i="11"/>
  <c r="O1370" i="11"/>
  <c r="O1102" i="11"/>
  <c r="O829" i="11"/>
  <c r="O1504" i="11"/>
  <c r="O967" i="11"/>
  <c r="O1237" i="11"/>
  <c r="O159" i="11"/>
  <c r="O696" i="11"/>
  <c r="O426" i="11"/>
  <c r="O561" i="11"/>
  <c r="O28" i="11"/>
  <c r="O293" i="11"/>
  <c r="O1909" i="9"/>
  <c r="O1774" i="9"/>
  <c r="O1640" i="9"/>
  <c r="O1505" i="9"/>
  <c r="O1238" i="9"/>
  <c r="O1103" i="9"/>
  <c r="O968" i="9"/>
  <c r="O1371" i="9"/>
  <c r="O697" i="9"/>
  <c r="O562" i="9"/>
  <c r="O427" i="9"/>
  <c r="O294" i="9"/>
  <c r="O160" i="9"/>
  <c r="O29" i="9"/>
  <c r="O830" i="9"/>
  <c r="O1908" i="6"/>
  <c r="O1773" i="6"/>
  <c r="O1639" i="6"/>
  <c r="O1504" i="6"/>
  <c r="O1237" i="6"/>
  <c r="O1102" i="6"/>
  <c r="O967" i="6"/>
  <c r="O1370" i="6"/>
  <c r="O829" i="6"/>
  <c r="O696" i="6"/>
  <c r="O561" i="6"/>
  <c r="O426" i="6"/>
  <c r="O293" i="6"/>
  <c r="O159" i="6"/>
  <c r="O28" i="6"/>
  <c r="O1774" i="3"/>
  <c r="O1640" i="3"/>
  <c r="O1505" i="3"/>
  <c r="O1909" i="3"/>
  <c r="O1371" i="3"/>
  <c r="O1238" i="3"/>
  <c r="O1103" i="3"/>
  <c r="O968" i="3"/>
  <c r="O427" i="3"/>
  <c r="O294" i="3"/>
  <c r="O160" i="3"/>
  <c r="O830" i="3"/>
  <c r="O697" i="3"/>
  <c r="O562" i="3"/>
  <c r="O29" i="3"/>
  <c r="I830" i="11"/>
  <c r="H831" i="11"/>
  <c r="H1239" i="11"/>
  <c r="I1238" i="11"/>
  <c r="I564" i="11"/>
  <c r="H565" i="11"/>
  <c r="I1371" i="11"/>
  <c r="H1372" i="11"/>
  <c r="I296" i="11"/>
  <c r="H297" i="11"/>
  <c r="H1104" i="11"/>
  <c r="I1103" i="11"/>
  <c r="H969" i="11"/>
  <c r="I968" i="11"/>
  <c r="I1910" i="11"/>
  <c r="H1911" i="11"/>
  <c r="I161" i="9"/>
  <c r="H162" i="9"/>
  <c r="I968" i="9"/>
  <c r="H969" i="9"/>
  <c r="H1239" i="9"/>
  <c r="I1238" i="9"/>
  <c r="I295" i="9"/>
  <c r="H296" i="9"/>
  <c r="H1642" i="9"/>
  <c r="I1641" i="9"/>
  <c r="H1372" i="9"/>
  <c r="I1371" i="9"/>
  <c r="H1775" i="9"/>
  <c r="I1774" i="9"/>
  <c r="H1239" i="6"/>
  <c r="I1238" i="6"/>
  <c r="H1506" i="6"/>
  <c r="I1505" i="6"/>
  <c r="I427" i="6"/>
  <c r="H428" i="6"/>
  <c r="I563" i="6"/>
  <c r="H564" i="6"/>
  <c r="H30" i="6"/>
  <c r="I29" i="6"/>
  <c r="H1104" i="6"/>
  <c r="I1103" i="6"/>
  <c r="I1641" i="3"/>
  <c r="H1642" i="3"/>
  <c r="I160" i="3"/>
  <c r="H161" i="3"/>
  <c r="I295" i="3"/>
  <c r="H296" i="3"/>
  <c r="H1373" i="3"/>
  <c r="I1372" i="3"/>
  <c r="I1239" i="3"/>
  <c r="H1240" i="3"/>
  <c r="H428" i="3"/>
  <c r="I427" i="3"/>
  <c r="AC277" i="13"/>
  <c r="R278" i="13"/>
  <c r="S278" i="13" s="1"/>
  <c r="AE10" i="13"/>
  <c r="T11" i="13"/>
  <c r="W11" i="13" s="1"/>
  <c r="V12" i="13" s="1"/>
  <c r="W409" i="13"/>
  <c r="V410" i="13" s="1"/>
  <c r="Y409" i="13"/>
  <c r="Z409" i="13"/>
  <c r="Q410" i="13"/>
  <c r="R410" i="13" s="1"/>
  <c r="AB410" i="13" s="1"/>
  <c r="Y142" i="13"/>
  <c r="Z142" i="13"/>
  <c r="AA142" i="13"/>
  <c r="W142" i="13"/>
  <c r="V143" i="13" s="1"/>
  <c r="Q143" i="13"/>
  <c r="I29" i="13"/>
  <c r="O29" i="13" s="1"/>
  <c r="H30" i="13"/>
  <c r="H295" i="13"/>
  <c r="I294" i="13"/>
  <c r="O294" i="13" s="1"/>
  <c r="I160" i="13"/>
  <c r="O160" i="13" s="1"/>
  <c r="H161" i="13"/>
  <c r="I427" i="13"/>
  <c r="O427" i="13" s="1"/>
  <c r="H428" i="13"/>
  <c r="I1373" i="6"/>
  <c r="H1374" i="6"/>
  <c r="I563" i="9"/>
  <c r="H564" i="9"/>
  <c r="H972" i="6"/>
  <c r="I971" i="6"/>
  <c r="I1910" i="6"/>
  <c r="H1911" i="6"/>
  <c r="I1506" i="3"/>
  <c r="H1507" i="3"/>
  <c r="I698" i="3"/>
  <c r="H699" i="3"/>
  <c r="H1508" i="11"/>
  <c r="I1507" i="11"/>
  <c r="I700" i="11"/>
  <c r="H701" i="11"/>
  <c r="I831" i="6"/>
  <c r="H832" i="6"/>
  <c r="I160" i="6"/>
  <c r="H161" i="6"/>
  <c r="H1910" i="3"/>
  <c r="I1909" i="3"/>
  <c r="H30" i="11"/>
  <c r="I29" i="11"/>
  <c r="H430" i="9"/>
  <c r="I429" i="9"/>
  <c r="I833" i="3"/>
  <c r="H834" i="3"/>
  <c r="H698" i="9"/>
  <c r="I697" i="9"/>
  <c r="H1104" i="3"/>
  <c r="I1103" i="3"/>
  <c r="H31" i="3"/>
  <c r="I30" i="3"/>
  <c r="H1776" i="11"/>
  <c r="I1775" i="11"/>
  <c r="I160" i="11"/>
  <c r="H161" i="11"/>
  <c r="I296" i="6"/>
  <c r="H297" i="6"/>
  <c r="I1642" i="6"/>
  <c r="H1643" i="6"/>
  <c r="I699" i="6"/>
  <c r="H700" i="6"/>
  <c r="I1774" i="6"/>
  <c r="H1775" i="6"/>
  <c r="I30" i="9"/>
  <c r="H31" i="9"/>
  <c r="I1105" i="9"/>
  <c r="H1106" i="9"/>
  <c r="I564" i="3"/>
  <c r="H565" i="3"/>
  <c r="I1506" i="9"/>
  <c r="H1507" i="9"/>
  <c r="H428" i="11"/>
  <c r="I427" i="11"/>
  <c r="I1910" i="9"/>
  <c r="H1911" i="9"/>
  <c r="I834" i="9"/>
  <c r="H835" i="9"/>
  <c r="I969" i="3"/>
  <c r="H970" i="3"/>
  <c r="I1775" i="3"/>
  <c r="H1776" i="3"/>
  <c r="H1642" i="11"/>
  <c r="I1641" i="11"/>
  <c r="O1909" i="11" l="1"/>
  <c r="O1640" i="11"/>
  <c r="O1371" i="11"/>
  <c r="O1774" i="11"/>
  <c r="O1505" i="11"/>
  <c r="O968" i="11"/>
  <c r="O1238" i="11"/>
  <c r="O1103" i="11"/>
  <c r="O830" i="11"/>
  <c r="O697" i="11"/>
  <c r="O427" i="11"/>
  <c r="O562" i="11"/>
  <c r="O294" i="11"/>
  <c r="O160" i="11"/>
  <c r="O29" i="11"/>
  <c r="O1910" i="9"/>
  <c r="O1775" i="9"/>
  <c r="O1641" i="9"/>
  <c r="O1506" i="9"/>
  <c r="O1372" i="9"/>
  <c r="O698" i="9"/>
  <c r="O563" i="9"/>
  <c r="O428" i="9"/>
  <c r="O1104" i="9"/>
  <c r="O969" i="9"/>
  <c r="O1239" i="9"/>
  <c r="O831" i="9"/>
  <c r="O30" i="9"/>
  <c r="O295" i="9"/>
  <c r="O161" i="9"/>
  <c r="O1505" i="6"/>
  <c r="O1238" i="6"/>
  <c r="O1103" i="6"/>
  <c r="O1909" i="6"/>
  <c r="O1640" i="6"/>
  <c r="O1774" i="6"/>
  <c r="O968" i="6"/>
  <c r="O562" i="6"/>
  <c r="O697" i="6"/>
  <c r="O427" i="6"/>
  <c r="O830" i="6"/>
  <c r="O160" i="6"/>
  <c r="O1371" i="6"/>
  <c r="O294" i="6"/>
  <c r="O29" i="6"/>
  <c r="O1775" i="3"/>
  <c r="O1641" i="3"/>
  <c r="O1506" i="3"/>
  <c r="O1910" i="3"/>
  <c r="O1372" i="3"/>
  <c r="O1104" i="3"/>
  <c r="O969" i="3"/>
  <c r="O831" i="3"/>
  <c r="O1239" i="3"/>
  <c r="O428" i="3"/>
  <c r="O295" i="3"/>
  <c r="O161" i="3"/>
  <c r="O698" i="3"/>
  <c r="O563" i="3"/>
  <c r="O30" i="3"/>
  <c r="I831" i="11"/>
  <c r="H832" i="11"/>
  <c r="H1373" i="11"/>
  <c r="I1372" i="11"/>
  <c r="I1239" i="11"/>
  <c r="H1240" i="11"/>
  <c r="I565" i="11"/>
  <c r="H566" i="11"/>
  <c r="I969" i="11"/>
  <c r="H970" i="11"/>
  <c r="I1104" i="11"/>
  <c r="H1105" i="11"/>
  <c r="I297" i="11"/>
  <c r="H298" i="11"/>
  <c r="H1912" i="11"/>
  <c r="I1911" i="11"/>
  <c r="H163" i="9"/>
  <c r="I162" i="9"/>
  <c r="I969" i="9"/>
  <c r="H970" i="9"/>
  <c r="H297" i="9"/>
  <c r="I296" i="9"/>
  <c r="I1239" i="9"/>
  <c r="H1240" i="9"/>
  <c r="I1775" i="9"/>
  <c r="H1776" i="9"/>
  <c r="H1373" i="9"/>
  <c r="I1372" i="9"/>
  <c r="H1643" i="9"/>
  <c r="I1642" i="9"/>
  <c r="I1239" i="6"/>
  <c r="H1240" i="6"/>
  <c r="I1506" i="6"/>
  <c r="H1507" i="6"/>
  <c r="H565" i="6"/>
  <c r="I564" i="6"/>
  <c r="I428" i="6"/>
  <c r="H429" i="6"/>
  <c r="I30" i="6"/>
  <c r="H31" i="6"/>
  <c r="H1105" i="6"/>
  <c r="I1104" i="6"/>
  <c r="I1642" i="3"/>
  <c r="H1643" i="3"/>
  <c r="H162" i="3"/>
  <c r="I161" i="3"/>
  <c r="H1241" i="3"/>
  <c r="I1240" i="3"/>
  <c r="H297" i="3"/>
  <c r="I296" i="3"/>
  <c r="I1373" i="3"/>
  <c r="H1374" i="3"/>
  <c r="I428" i="3"/>
  <c r="H429" i="3"/>
  <c r="AE277" i="13"/>
  <c r="AB278" i="13"/>
  <c r="T278" i="13"/>
  <c r="Z11" i="13"/>
  <c r="Y11" i="13"/>
  <c r="AA11" i="13"/>
  <c r="Q12" i="13"/>
  <c r="R12" i="13" s="1"/>
  <c r="AB12" i="13" s="1"/>
  <c r="AD409" i="13"/>
  <c r="AC409" i="13"/>
  <c r="R143" i="13"/>
  <c r="AB143" i="13" s="1"/>
  <c r="AC142" i="13"/>
  <c r="AD142" i="13"/>
  <c r="I295" i="13"/>
  <c r="O295" i="13" s="1"/>
  <c r="H296" i="13"/>
  <c r="H162" i="13"/>
  <c r="I161" i="13"/>
  <c r="O161" i="13" s="1"/>
  <c r="H31" i="13"/>
  <c r="I30" i="13"/>
  <c r="O30" i="13" s="1"/>
  <c r="S410" i="13"/>
  <c r="I428" i="13"/>
  <c r="O428" i="13" s="1"/>
  <c r="H429" i="13"/>
  <c r="I1106" i="9"/>
  <c r="H1107" i="9"/>
  <c r="I565" i="3"/>
  <c r="H566" i="3"/>
  <c r="I1776" i="11"/>
  <c r="H1777" i="11"/>
  <c r="I31" i="3"/>
  <c r="H32" i="3"/>
  <c r="H699" i="9"/>
  <c r="I698" i="9"/>
  <c r="I30" i="11"/>
  <c r="H31" i="11"/>
  <c r="H1509" i="11"/>
  <c r="I1508" i="11"/>
  <c r="H973" i="6"/>
  <c r="I972" i="6"/>
  <c r="I564" i="9"/>
  <c r="H565" i="9"/>
  <c r="H971" i="3"/>
  <c r="I970" i="3"/>
  <c r="I1642" i="11"/>
  <c r="H1643" i="11"/>
  <c r="I835" i="9"/>
  <c r="H836" i="9"/>
  <c r="I699" i="3"/>
  <c r="H700" i="3"/>
  <c r="I1775" i="6"/>
  <c r="H1776" i="6"/>
  <c r="H298" i="6"/>
  <c r="I297" i="6"/>
  <c r="I834" i="3"/>
  <c r="H835" i="3"/>
  <c r="I430" i="9"/>
  <c r="H431" i="9"/>
  <c r="I832" i="6"/>
  <c r="H833" i="6"/>
  <c r="I1911" i="6"/>
  <c r="H1912" i="6"/>
  <c r="I428" i="11"/>
  <c r="H429" i="11"/>
  <c r="I1507" i="9"/>
  <c r="H1508" i="9"/>
  <c r="I161" i="6"/>
  <c r="H162" i="6"/>
  <c r="I701" i="11"/>
  <c r="H702" i="11"/>
  <c r="I700" i="6"/>
  <c r="H701" i="6"/>
  <c r="I1911" i="9"/>
  <c r="H1912" i="9"/>
  <c r="H1911" i="3"/>
  <c r="I1910" i="3"/>
  <c r="I1507" i="3"/>
  <c r="H1508" i="3"/>
  <c r="I1776" i="3"/>
  <c r="H1777" i="3"/>
  <c r="H162" i="11"/>
  <c r="I161" i="11"/>
  <c r="H32" i="9"/>
  <c r="I31" i="9"/>
  <c r="I1643" i="6"/>
  <c r="H1644" i="6"/>
  <c r="H1105" i="3"/>
  <c r="I1104" i="3"/>
  <c r="I1374" i="6"/>
  <c r="H1375" i="6"/>
  <c r="O1910" i="11" l="1"/>
  <c r="O1775" i="11"/>
  <c r="O1506" i="11"/>
  <c r="O1641" i="11"/>
  <c r="O969" i="11"/>
  <c r="O1239" i="11"/>
  <c r="O1372" i="11"/>
  <c r="O1104" i="11"/>
  <c r="O698" i="11"/>
  <c r="O831" i="11"/>
  <c r="O428" i="11"/>
  <c r="O563" i="11"/>
  <c r="O161" i="11"/>
  <c r="O30" i="11"/>
  <c r="O295" i="11"/>
  <c r="O1911" i="9"/>
  <c r="O1642" i="9"/>
  <c r="O1507" i="9"/>
  <c r="O1373" i="9"/>
  <c r="O1240" i="9"/>
  <c r="O1105" i="9"/>
  <c r="O970" i="9"/>
  <c r="O1776" i="9"/>
  <c r="O832" i="9"/>
  <c r="O564" i="9"/>
  <c r="O429" i="9"/>
  <c r="O699" i="9"/>
  <c r="O296" i="9"/>
  <c r="O162" i="9"/>
  <c r="O31" i="9"/>
  <c r="O1910" i="6"/>
  <c r="O1775" i="6"/>
  <c r="O1641" i="6"/>
  <c r="O1506" i="6"/>
  <c r="O1372" i="6"/>
  <c r="O1239" i="6"/>
  <c r="O969" i="6"/>
  <c r="O831" i="6"/>
  <c r="O698" i="6"/>
  <c r="O428" i="6"/>
  <c r="O1104" i="6"/>
  <c r="O563" i="6"/>
  <c r="O161" i="6"/>
  <c r="O295" i="6"/>
  <c r="O30" i="6"/>
  <c r="O1911" i="3"/>
  <c r="O1776" i="3"/>
  <c r="O1642" i="3"/>
  <c r="O1507" i="3"/>
  <c r="O1373" i="3"/>
  <c r="O1105" i="3"/>
  <c r="O970" i="3"/>
  <c r="O832" i="3"/>
  <c r="O699" i="3"/>
  <c r="O564" i="3"/>
  <c r="O1240" i="3"/>
  <c r="O31" i="3"/>
  <c r="O162" i="3"/>
  <c r="O296" i="3"/>
  <c r="O429" i="3"/>
  <c r="I832" i="11"/>
  <c r="H833" i="11"/>
  <c r="I1373" i="11"/>
  <c r="H1374" i="11"/>
  <c r="I566" i="11"/>
  <c r="H567" i="11"/>
  <c r="I1240" i="11"/>
  <c r="H1241" i="11"/>
  <c r="I1912" i="11"/>
  <c r="H1913" i="11"/>
  <c r="I1105" i="11"/>
  <c r="H1106" i="11"/>
  <c r="H971" i="11"/>
  <c r="I970" i="11"/>
  <c r="I298" i="11"/>
  <c r="H299" i="11"/>
  <c r="H164" i="9"/>
  <c r="I163" i="9"/>
  <c r="H971" i="9"/>
  <c r="I970" i="9"/>
  <c r="I297" i="9"/>
  <c r="H298" i="9"/>
  <c r="I1240" i="9"/>
  <c r="H1241" i="9"/>
  <c r="I1643" i="9"/>
  <c r="H1644" i="9"/>
  <c r="I1373" i="9"/>
  <c r="H1374" i="9"/>
  <c r="I1776" i="9"/>
  <c r="H1777" i="9"/>
  <c r="I1240" i="6"/>
  <c r="H1241" i="6"/>
  <c r="H1508" i="6"/>
  <c r="I1507" i="6"/>
  <c r="H430" i="6"/>
  <c r="I429" i="6"/>
  <c r="I565" i="6"/>
  <c r="H566" i="6"/>
  <c r="I31" i="6"/>
  <c r="H32" i="6"/>
  <c r="H1106" i="6"/>
  <c r="I1105" i="6"/>
  <c r="I1643" i="3"/>
  <c r="H1644" i="3"/>
  <c r="I162" i="3"/>
  <c r="H163" i="3"/>
  <c r="I1374" i="3"/>
  <c r="H1375" i="3"/>
  <c r="I297" i="3"/>
  <c r="H298" i="3"/>
  <c r="I1241" i="3"/>
  <c r="H1242" i="3"/>
  <c r="H430" i="3"/>
  <c r="I429" i="3"/>
  <c r="Q279" i="13"/>
  <c r="W278" i="13"/>
  <c r="V279" i="13" s="1"/>
  <c r="Z278" i="13"/>
  <c r="AA278" i="13"/>
  <c r="Y278" i="13"/>
  <c r="AC11" i="13"/>
  <c r="AD11" i="13"/>
  <c r="AE409" i="13"/>
  <c r="S12" i="13"/>
  <c r="AE142" i="13"/>
  <c r="S143" i="13"/>
  <c r="T410" i="13"/>
  <c r="Y410" i="13" s="1"/>
  <c r="I162" i="13"/>
  <c r="O162" i="13" s="1"/>
  <c r="H163" i="13"/>
  <c r="I31" i="13"/>
  <c r="O31" i="13" s="1"/>
  <c r="H32" i="13"/>
  <c r="H297" i="13"/>
  <c r="I296" i="13"/>
  <c r="O296" i="13" s="1"/>
  <c r="I429" i="13"/>
  <c r="O429" i="13" s="1"/>
  <c r="H430" i="13"/>
  <c r="I1644" i="6"/>
  <c r="H1645" i="6"/>
  <c r="I162" i="11"/>
  <c r="H163" i="11"/>
  <c r="I836" i="9"/>
  <c r="H837" i="9"/>
  <c r="I565" i="9"/>
  <c r="H566" i="9"/>
  <c r="I973" i="6"/>
  <c r="H974" i="6"/>
  <c r="H1510" i="11"/>
  <c r="I1509" i="11"/>
  <c r="H700" i="9"/>
  <c r="I699" i="9"/>
  <c r="I298" i="6"/>
  <c r="H299" i="6"/>
  <c r="I1105" i="3"/>
  <c r="H1106" i="3"/>
  <c r="I32" i="9"/>
  <c r="H33" i="9"/>
  <c r="I1912" i="9"/>
  <c r="H1913" i="9"/>
  <c r="I1776" i="6"/>
  <c r="H1777" i="6"/>
  <c r="H1644" i="11"/>
  <c r="I1643" i="11"/>
  <c r="I701" i="6"/>
  <c r="H702" i="6"/>
  <c r="I1107" i="9"/>
  <c r="H1108" i="9"/>
  <c r="H1778" i="3"/>
  <c r="I1777" i="3"/>
  <c r="I1508" i="3"/>
  <c r="H1509" i="3"/>
  <c r="H1912" i="3"/>
  <c r="I1911" i="3"/>
  <c r="I162" i="6"/>
  <c r="H163" i="6"/>
  <c r="I1375" i="6"/>
  <c r="H1376" i="6"/>
  <c r="I702" i="11"/>
  <c r="H703" i="11"/>
  <c r="I429" i="11"/>
  <c r="H430" i="11"/>
  <c r="H1913" i="6"/>
  <c r="I1912" i="6"/>
  <c r="I835" i="3"/>
  <c r="H836" i="3"/>
  <c r="I971" i="3"/>
  <c r="H972" i="3"/>
  <c r="I32" i="3"/>
  <c r="H33" i="3"/>
  <c r="I1508" i="9"/>
  <c r="H1509" i="9"/>
  <c r="I833" i="6"/>
  <c r="H834" i="6"/>
  <c r="H432" i="9"/>
  <c r="I431" i="9"/>
  <c r="I700" i="3"/>
  <c r="H701" i="3"/>
  <c r="H32" i="11"/>
  <c r="I31" i="11"/>
  <c r="H1778" i="11"/>
  <c r="I1777" i="11"/>
  <c r="I566" i="3"/>
  <c r="H567" i="3"/>
  <c r="O1507" i="11" l="1"/>
  <c r="O1240" i="11"/>
  <c r="O1105" i="11"/>
  <c r="O970" i="11"/>
  <c r="O1776" i="11"/>
  <c r="O1911" i="11"/>
  <c r="O1373" i="11"/>
  <c r="O1642" i="11"/>
  <c r="O699" i="11"/>
  <c r="O564" i="11"/>
  <c r="O832" i="11"/>
  <c r="O429" i="11"/>
  <c r="O296" i="11"/>
  <c r="O162" i="11"/>
  <c r="O31" i="11"/>
  <c r="O1912" i="9"/>
  <c r="O1643" i="9"/>
  <c r="O1508" i="9"/>
  <c r="O1777" i="9"/>
  <c r="O1106" i="9"/>
  <c r="O971" i="9"/>
  <c r="O1374" i="9"/>
  <c r="O833" i="9"/>
  <c r="O1241" i="9"/>
  <c r="O700" i="9"/>
  <c r="O565" i="9"/>
  <c r="O297" i="9"/>
  <c r="O163" i="9"/>
  <c r="O32" i="9"/>
  <c r="O430" i="9"/>
  <c r="O1911" i="6"/>
  <c r="O1776" i="6"/>
  <c r="O1642" i="6"/>
  <c r="O1507" i="6"/>
  <c r="O1373" i="6"/>
  <c r="O1240" i="6"/>
  <c r="O1105" i="6"/>
  <c r="O699" i="6"/>
  <c r="O429" i="6"/>
  <c r="O296" i="6"/>
  <c r="O564" i="6"/>
  <c r="O970" i="6"/>
  <c r="O31" i="6"/>
  <c r="O832" i="6"/>
  <c r="O162" i="6"/>
  <c r="O1643" i="3"/>
  <c r="O1912" i="3"/>
  <c r="O1374" i="3"/>
  <c r="O1777" i="3"/>
  <c r="O1106" i="3"/>
  <c r="O971" i="3"/>
  <c r="O1508" i="3"/>
  <c r="O1241" i="3"/>
  <c r="O833" i="3"/>
  <c r="O700" i="3"/>
  <c r="O565" i="3"/>
  <c r="O430" i="3"/>
  <c r="O163" i="3"/>
  <c r="O32" i="3"/>
  <c r="O297" i="3"/>
  <c r="H834" i="11"/>
  <c r="I833" i="11"/>
  <c r="I1241" i="11"/>
  <c r="H1242" i="11"/>
  <c r="I1374" i="11"/>
  <c r="H1375" i="11"/>
  <c r="I567" i="11"/>
  <c r="H568" i="11"/>
  <c r="I971" i="11"/>
  <c r="H972" i="11"/>
  <c r="I299" i="11"/>
  <c r="H300" i="11"/>
  <c r="H1914" i="11"/>
  <c r="I1913" i="11"/>
  <c r="I1106" i="11"/>
  <c r="H1107" i="11"/>
  <c r="H165" i="9"/>
  <c r="I164" i="9"/>
  <c r="H972" i="9"/>
  <c r="I971" i="9"/>
  <c r="I1241" i="9"/>
  <c r="H1242" i="9"/>
  <c r="I298" i="9"/>
  <c r="H299" i="9"/>
  <c r="I1777" i="9"/>
  <c r="H1778" i="9"/>
  <c r="I1644" i="9"/>
  <c r="H1645" i="9"/>
  <c r="H1375" i="9"/>
  <c r="I1374" i="9"/>
  <c r="I1241" i="6"/>
  <c r="H1242" i="6"/>
  <c r="H1509" i="6"/>
  <c r="I1508" i="6"/>
  <c r="I430" i="6"/>
  <c r="H431" i="6"/>
  <c r="I566" i="6"/>
  <c r="H567" i="6"/>
  <c r="H33" i="6"/>
  <c r="I32" i="6"/>
  <c r="I1106" i="6"/>
  <c r="H1107" i="6"/>
  <c r="I1644" i="3"/>
  <c r="H1645" i="3"/>
  <c r="I163" i="3"/>
  <c r="H164" i="3"/>
  <c r="I1242" i="3"/>
  <c r="H1243" i="3"/>
  <c r="H431" i="3"/>
  <c r="I430" i="3"/>
  <c r="I298" i="3"/>
  <c r="H299" i="3"/>
  <c r="H1376" i="3"/>
  <c r="I1375" i="3"/>
  <c r="AD278" i="13"/>
  <c r="AC278" i="13"/>
  <c r="R279" i="13"/>
  <c r="AB279" i="13" s="1"/>
  <c r="AE11" i="13"/>
  <c r="T12" i="13"/>
  <c r="Q13" i="13" s="1"/>
  <c r="T143" i="13"/>
  <c r="Q144" i="13" s="1"/>
  <c r="AA410" i="13"/>
  <c r="Q411" i="13"/>
  <c r="R411" i="13" s="1"/>
  <c r="AB411" i="13" s="1"/>
  <c r="Z410" i="13"/>
  <c r="AD410" i="13" s="1"/>
  <c r="W410" i="13"/>
  <c r="V411" i="13" s="1"/>
  <c r="I297" i="13"/>
  <c r="O297" i="13" s="1"/>
  <c r="H298" i="13"/>
  <c r="I32" i="13"/>
  <c r="O32" i="13" s="1"/>
  <c r="H33" i="13"/>
  <c r="I163" i="13"/>
  <c r="O163" i="13" s="1"/>
  <c r="H164" i="13"/>
  <c r="I430" i="13"/>
  <c r="O430" i="13" s="1"/>
  <c r="H431" i="13"/>
  <c r="I432" i="9"/>
  <c r="H433" i="9"/>
  <c r="I836" i="3"/>
  <c r="H837" i="3"/>
  <c r="H164" i="6"/>
  <c r="I163" i="6"/>
  <c r="I1644" i="11"/>
  <c r="H1645" i="11"/>
  <c r="I972" i="3"/>
  <c r="H973" i="3"/>
  <c r="H1914" i="6"/>
  <c r="I1913" i="6"/>
  <c r="H1913" i="3"/>
  <c r="I1912" i="3"/>
  <c r="H34" i="9"/>
  <c r="I33" i="9"/>
  <c r="H701" i="9"/>
  <c r="I700" i="9"/>
  <c r="I1510" i="11"/>
  <c r="H1511" i="11"/>
  <c r="I701" i="3"/>
  <c r="H702" i="3"/>
  <c r="I1509" i="9"/>
  <c r="H1510" i="9"/>
  <c r="H431" i="11"/>
  <c r="I430" i="11"/>
  <c r="I1509" i="3"/>
  <c r="H1510" i="3"/>
  <c r="I1108" i="9"/>
  <c r="H1109" i="9"/>
  <c r="I702" i="6"/>
  <c r="H703" i="6"/>
  <c r="I974" i="6"/>
  <c r="H975" i="6"/>
  <c r="I567" i="3"/>
  <c r="H568" i="3"/>
  <c r="I163" i="11"/>
  <c r="H164" i="11"/>
  <c r="I1645" i="6"/>
  <c r="H1646" i="6"/>
  <c r="I566" i="9"/>
  <c r="H567" i="9"/>
  <c r="I703" i="11"/>
  <c r="H704" i="11"/>
  <c r="H1779" i="3"/>
  <c r="I1778" i="3"/>
  <c r="I299" i="6"/>
  <c r="H300" i="6"/>
  <c r="I1778" i="11"/>
  <c r="H1779" i="11"/>
  <c r="I834" i="6"/>
  <c r="H835" i="6"/>
  <c r="I32" i="11"/>
  <c r="H33" i="11"/>
  <c r="I33" i="3"/>
  <c r="H34" i="3"/>
  <c r="I1376" i="6"/>
  <c r="H1377" i="6"/>
  <c r="I1913" i="9"/>
  <c r="H1914" i="9"/>
  <c r="H1107" i="3"/>
  <c r="I1106" i="3"/>
  <c r="I1777" i="6"/>
  <c r="H1778" i="6"/>
  <c r="H838" i="9"/>
  <c r="I837" i="9"/>
  <c r="O1912" i="11" l="1"/>
  <c r="O1777" i="11"/>
  <c r="O1643" i="11"/>
  <c r="O1508" i="11"/>
  <c r="O1374" i="11"/>
  <c r="O1241" i="11"/>
  <c r="O1106" i="11"/>
  <c r="O971" i="11"/>
  <c r="O565" i="11"/>
  <c r="O430" i="11"/>
  <c r="O297" i="11"/>
  <c r="O163" i="11"/>
  <c r="O700" i="11"/>
  <c r="O833" i="11"/>
  <c r="O32" i="11"/>
  <c r="O1913" i="9"/>
  <c r="O1778" i="9"/>
  <c r="O1644" i="9"/>
  <c r="O1509" i="9"/>
  <c r="O972" i="9"/>
  <c r="O1375" i="9"/>
  <c r="O834" i="9"/>
  <c r="O1242" i="9"/>
  <c r="O1107" i="9"/>
  <c r="O33" i="9"/>
  <c r="O298" i="9"/>
  <c r="O701" i="9"/>
  <c r="O164" i="9"/>
  <c r="O431" i="9"/>
  <c r="O566" i="9"/>
  <c r="O1777" i="6"/>
  <c r="O1643" i="6"/>
  <c r="O1912" i="6"/>
  <c r="O1241" i="6"/>
  <c r="O1374" i="6"/>
  <c r="O1106" i="6"/>
  <c r="O297" i="6"/>
  <c r="O833" i="6"/>
  <c r="O971" i="6"/>
  <c r="O700" i="6"/>
  <c r="O430" i="6"/>
  <c r="O32" i="6"/>
  <c r="O565" i="6"/>
  <c r="O163" i="6"/>
  <c r="O1508" i="6"/>
  <c r="O1644" i="3"/>
  <c r="O1242" i="3"/>
  <c r="O1107" i="3"/>
  <c r="O1913" i="3"/>
  <c r="O1778" i="3"/>
  <c r="O972" i="3"/>
  <c r="O834" i="3"/>
  <c r="O1509" i="3"/>
  <c r="O1375" i="3"/>
  <c r="O701" i="3"/>
  <c r="O566" i="3"/>
  <c r="O33" i="3"/>
  <c r="O164" i="3"/>
  <c r="O298" i="3"/>
  <c r="O431" i="3"/>
  <c r="I834" i="11"/>
  <c r="H835" i="11"/>
  <c r="H569" i="11"/>
  <c r="I568" i="11"/>
  <c r="H1376" i="11"/>
  <c r="I1375" i="11"/>
  <c r="I1242" i="11"/>
  <c r="H1243" i="11"/>
  <c r="H1915" i="11"/>
  <c r="I1914" i="11"/>
  <c r="H301" i="11"/>
  <c r="I300" i="11"/>
  <c r="I1107" i="11"/>
  <c r="H1108" i="11"/>
  <c r="I972" i="11"/>
  <c r="H973" i="11"/>
  <c r="H166" i="9"/>
  <c r="I165" i="9"/>
  <c r="I972" i="9"/>
  <c r="H973" i="9"/>
  <c r="I299" i="9"/>
  <c r="H300" i="9"/>
  <c r="H1243" i="9"/>
  <c r="I1242" i="9"/>
  <c r="I1375" i="9"/>
  <c r="H1376" i="9"/>
  <c r="H1646" i="9"/>
  <c r="I1645" i="9"/>
  <c r="I1778" i="9"/>
  <c r="H1779" i="9"/>
  <c r="I1242" i="6"/>
  <c r="H1243" i="6"/>
  <c r="H1510" i="6"/>
  <c r="I1509" i="6"/>
  <c r="I567" i="6"/>
  <c r="H568" i="6"/>
  <c r="I431" i="6"/>
  <c r="H432" i="6"/>
  <c r="H34" i="6"/>
  <c r="I33" i="6"/>
  <c r="I1107" i="6"/>
  <c r="H1108" i="6"/>
  <c r="I1645" i="3"/>
  <c r="H1646" i="3"/>
  <c r="H165" i="3"/>
  <c r="I164" i="3"/>
  <c r="I1376" i="3"/>
  <c r="H1377" i="3"/>
  <c r="I1243" i="3"/>
  <c r="H1244" i="3"/>
  <c r="H300" i="3"/>
  <c r="I299" i="3"/>
  <c r="I431" i="3"/>
  <c r="H432" i="3"/>
  <c r="S279" i="13"/>
  <c r="AE278" i="13"/>
  <c r="AA12" i="13"/>
  <c r="W12" i="13"/>
  <c r="V13" i="13" s="1"/>
  <c r="Y12" i="13"/>
  <c r="Z12" i="13"/>
  <c r="AC410" i="13"/>
  <c r="AE410" i="13" s="1"/>
  <c r="W143" i="13"/>
  <c r="V144" i="13" s="1"/>
  <c r="AA143" i="13"/>
  <c r="Z143" i="13"/>
  <c r="Y143" i="13"/>
  <c r="R144" i="13"/>
  <c r="AB144" i="13" s="1"/>
  <c r="R13" i="13"/>
  <c r="AB13" i="13" s="1"/>
  <c r="S411" i="13"/>
  <c r="I33" i="13"/>
  <c r="O33" i="13" s="1"/>
  <c r="H34" i="13"/>
  <c r="I164" i="13"/>
  <c r="O164" i="13" s="1"/>
  <c r="H165" i="13"/>
  <c r="I298" i="13"/>
  <c r="O298" i="13" s="1"/>
  <c r="H299" i="13"/>
  <c r="I431" i="13"/>
  <c r="O431" i="13" s="1"/>
  <c r="H432" i="13"/>
  <c r="I1913" i="3"/>
  <c r="H1914" i="3"/>
  <c r="I701" i="9"/>
  <c r="H702" i="9"/>
  <c r="I703" i="6"/>
  <c r="H704" i="6"/>
  <c r="I1645" i="11"/>
  <c r="H1646" i="11"/>
  <c r="I433" i="9"/>
  <c r="H434" i="9"/>
  <c r="I568" i="3"/>
  <c r="H569" i="3"/>
  <c r="H1511" i="3"/>
  <c r="I1510" i="3"/>
  <c r="I34" i="9"/>
  <c r="H35" i="9"/>
  <c r="H838" i="3"/>
  <c r="I837" i="3"/>
  <c r="I1107" i="3"/>
  <c r="H1108" i="3"/>
  <c r="H568" i="9"/>
  <c r="I567" i="9"/>
  <c r="I702" i="3"/>
  <c r="H703" i="3"/>
  <c r="I1914" i="6"/>
  <c r="H1915" i="6"/>
  <c r="I164" i="6"/>
  <c r="H165" i="6"/>
  <c r="I1377" i="6"/>
  <c r="H1378" i="6"/>
  <c r="I33" i="11"/>
  <c r="H34" i="11"/>
  <c r="I1778" i="6"/>
  <c r="H1779" i="6"/>
  <c r="I1511" i="11"/>
  <c r="H1512" i="11"/>
  <c r="H839" i="9"/>
  <c r="I838" i="9"/>
  <c r="I704" i="11"/>
  <c r="H705" i="11"/>
  <c r="H1915" i="9"/>
  <c r="I1914" i="9"/>
  <c r="H35" i="3"/>
  <c r="I34" i="3"/>
  <c r="I835" i="6"/>
  <c r="H836" i="6"/>
  <c r="I1646" i="6"/>
  <c r="H1647" i="6"/>
  <c r="I1109" i="9"/>
  <c r="H1110" i="9"/>
  <c r="H432" i="11"/>
  <c r="I431" i="11"/>
  <c r="I973" i="3"/>
  <c r="H974" i="3"/>
  <c r="I1779" i="3"/>
  <c r="H1780" i="3"/>
  <c r="I300" i="6"/>
  <c r="H301" i="6"/>
  <c r="I1779" i="11"/>
  <c r="H1780" i="11"/>
  <c r="I164" i="11"/>
  <c r="H165" i="11"/>
  <c r="H976" i="6"/>
  <c r="I975" i="6"/>
  <c r="H1511" i="9"/>
  <c r="I1510" i="9"/>
  <c r="O1913" i="11" l="1"/>
  <c r="O1778" i="11"/>
  <c r="O1644" i="11"/>
  <c r="O1509" i="11"/>
  <c r="O1375" i="11"/>
  <c r="O1242" i="11"/>
  <c r="O1107" i="11"/>
  <c r="O972" i="11"/>
  <c r="O834" i="11"/>
  <c r="O701" i="11"/>
  <c r="O431" i="11"/>
  <c r="O566" i="11"/>
  <c r="O298" i="11"/>
  <c r="O164" i="11"/>
  <c r="O33" i="11"/>
  <c r="O1914" i="9"/>
  <c r="O1645" i="9"/>
  <c r="O1510" i="9"/>
  <c r="O1376" i="9"/>
  <c r="O1779" i="9"/>
  <c r="O973" i="9"/>
  <c r="O835" i="9"/>
  <c r="O1243" i="9"/>
  <c r="O702" i="9"/>
  <c r="O1108" i="9"/>
  <c r="O299" i="9"/>
  <c r="O165" i="9"/>
  <c r="O34" i="9"/>
  <c r="O432" i="9"/>
  <c r="O567" i="9"/>
  <c r="O1778" i="6"/>
  <c r="O1644" i="6"/>
  <c r="O1509" i="6"/>
  <c r="O1913" i="6"/>
  <c r="O1242" i="6"/>
  <c r="O298" i="6"/>
  <c r="O834" i="6"/>
  <c r="O1375" i="6"/>
  <c r="O566" i="6"/>
  <c r="O1107" i="6"/>
  <c r="O701" i="6"/>
  <c r="O972" i="6"/>
  <c r="O164" i="6"/>
  <c r="O431" i="6"/>
  <c r="O33" i="6"/>
  <c r="O1243" i="3"/>
  <c r="O1108" i="3"/>
  <c r="O1510" i="3"/>
  <c r="O1914" i="3"/>
  <c r="O1779" i="3"/>
  <c r="O1645" i="3"/>
  <c r="O973" i="3"/>
  <c r="O835" i="3"/>
  <c r="O1376" i="3"/>
  <c r="O702" i="3"/>
  <c r="O567" i="3"/>
  <c r="O432" i="3"/>
  <c r="O299" i="3"/>
  <c r="O165" i="3"/>
  <c r="O34" i="3"/>
  <c r="H836" i="11"/>
  <c r="I835" i="11"/>
  <c r="I1376" i="11"/>
  <c r="H1377" i="11"/>
  <c r="H570" i="11"/>
  <c r="I569" i="11"/>
  <c r="H1244" i="11"/>
  <c r="I1243" i="11"/>
  <c r="H1109" i="11"/>
  <c r="I1108" i="11"/>
  <c r="I301" i="11"/>
  <c r="H302" i="11"/>
  <c r="H1916" i="11"/>
  <c r="I1915" i="11"/>
  <c r="H974" i="11"/>
  <c r="I973" i="11"/>
  <c r="I166" i="9"/>
  <c r="H167" i="9"/>
  <c r="H974" i="9"/>
  <c r="I973" i="9"/>
  <c r="I300" i="9"/>
  <c r="H301" i="9"/>
  <c r="H1244" i="9"/>
  <c r="I1243" i="9"/>
  <c r="I1646" i="9"/>
  <c r="H1647" i="9"/>
  <c r="I1376" i="9"/>
  <c r="H1377" i="9"/>
  <c r="I1779" i="9"/>
  <c r="H1780" i="9"/>
  <c r="I1243" i="6"/>
  <c r="H1244" i="6"/>
  <c r="I1510" i="6"/>
  <c r="H1511" i="6"/>
  <c r="I432" i="6"/>
  <c r="H433" i="6"/>
  <c r="H569" i="6"/>
  <c r="I568" i="6"/>
  <c r="H35" i="6"/>
  <c r="I34" i="6"/>
  <c r="H1109" i="6"/>
  <c r="I1108" i="6"/>
  <c r="I1646" i="3"/>
  <c r="H1647" i="3"/>
  <c r="I165" i="3"/>
  <c r="H166" i="3"/>
  <c r="I300" i="3"/>
  <c r="H301" i="3"/>
  <c r="I432" i="3"/>
  <c r="H433" i="3"/>
  <c r="I1377" i="3"/>
  <c r="H1378" i="3"/>
  <c r="I1244" i="3"/>
  <c r="H1245" i="3"/>
  <c r="T279" i="13"/>
  <c r="Y279" i="13" s="1"/>
  <c r="AD143" i="13"/>
  <c r="AC12" i="13"/>
  <c r="AC143" i="13"/>
  <c r="AD12" i="13"/>
  <c r="S144" i="13"/>
  <c r="S13" i="13"/>
  <c r="I34" i="13"/>
  <c r="O34" i="13" s="1"/>
  <c r="H35" i="13"/>
  <c r="I299" i="13"/>
  <c r="O299" i="13" s="1"/>
  <c r="H300" i="13"/>
  <c r="T411" i="13"/>
  <c r="I165" i="13"/>
  <c r="O165" i="13" s="1"/>
  <c r="H166" i="13"/>
  <c r="I432" i="13"/>
  <c r="O432" i="13" s="1"/>
  <c r="H433" i="13"/>
  <c r="I1915" i="9"/>
  <c r="H1916" i="9"/>
  <c r="I1512" i="11"/>
  <c r="H1513" i="11"/>
  <c r="I1108" i="3"/>
  <c r="H1109" i="3"/>
  <c r="I1646" i="11"/>
  <c r="H1647" i="11"/>
  <c r="I702" i="9"/>
  <c r="H703" i="9"/>
  <c r="I1511" i="9"/>
  <c r="H1512" i="9"/>
  <c r="I1780" i="3"/>
  <c r="H1781" i="3"/>
  <c r="I165" i="6"/>
  <c r="H166" i="6"/>
  <c r="I569" i="3"/>
  <c r="H570" i="3"/>
  <c r="I434" i="9"/>
  <c r="H435" i="9"/>
  <c r="I704" i="6"/>
  <c r="H705" i="6"/>
  <c r="I836" i="6"/>
  <c r="H837" i="6"/>
  <c r="I976" i="6"/>
  <c r="H977" i="6"/>
  <c r="I165" i="11"/>
  <c r="H166" i="11"/>
  <c r="I301" i="6"/>
  <c r="H302" i="6"/>
  <c r="H975" i="3"/>
  <c r="I974" i="3"/>
  <c r="H1379" i="6"/>
  <c r="I1378" i="6"/>
  <c r="H433" i="11"/>
  <c r="I432" i="11"/>
  <c r="H706" i="11"/>
  <c r="I705" i="11"/>
  <c r="I703" i="3"/>
  <c r="H704" i="3"/>
  <c r="H569" i="9"/>
  <c r="I568" i="9"/>
  <c r="I838" i="3"/>
  <c r="H839" i="3"/>
  <c r="I1779" i="6"/>
  <c r="H1780" i="6"/>
  <c r="H36" i="9"/>
  <c r="I35" i="9"/>
  <c r="I1110" i="9"/>
  <c r="H1111" i="9"/>
  <c r="I1915" i="6"/>
  <c r="H1916" i="6"/>
  <c r="I1914" i="3"/>
  <c r="H1915" i="3"/>
  <c r="I35" i="3"/>
  <c r="H36" i="3"/>
  <c r="H840" i="9"/>
  <c r="I839" i="9"/>
  <c r="I34" i="11"/>
  <c r="H35" i="11"/>
  <c r="I1780" i="11"/>
  <c r="H1781" i="11"/>
  <c r="H1648" i="6"/>
  <c r="I1647" i="6"/>
  <c r="H1512" i="3"/>
  <c r="I1511" i="3"/>
  <c r="O1914" i="11" l="1"/>
  <c r="O1510" i="11"/>
  <c r="O1779" i="11"/>
  <c r="O1645" i="11"/>
  <c r="O973" i="11"/>
  <c r="O1243" i="11"/>
  <c r="O835" i="11"/>
  <c r="O702" i="11"/>
  <c r="O567" i="11"/>
  <c r="O1376" i="11"/>
  <c r="O432" i="11"/>
  <c r="O165" i="11"/>
  <c r="O1108" i="11"/>
  <c r="O34" i="11"/>
  <c r="O299" i="11"/>
  <c r="O1915" i="9"/>
  <c r="O1780" i="9"/>
  <c r="O1646" i="9"/>
  <c r="O1511" i="9"/>
  <c r="O1377" i="9"/>
  <c r="O974" i="9"/>
  <c r="O836" i="9"/>
  <c r="O1244" i="9"/>
  <c r="O1109" i="9"/>
  <c r="O300" i="9"/>
  <c r="O166" i="9"/>
  <c r="O703" i="9"/>
  <c r="O35" i="9"/>
  <c r="O433" i="9"/>
  <c r="O568" i="9"/>
  <c r="O1376" i="6"/>
  <c r="O1914" i="6"/>
  <c r="O1243" i="6"/>
  <c r="O1645" i="6"/>
  <c r="O1779" i="6"/>
  <c r="O1510" i="6"/>
  <c r="O165" i="6"/>
  <c r="O34" i="6"/>
  <c r="O567" i="6"/>
  <c r="O835" i="6"/>
  <c r="O973" i="6"/>
  <c r="O299" i="6"/>
  <c r="O432" i="6"/>
  <c r="O1108" i="6"/>
  <c r="O702" i="6"/>
  <c r="O1511" i="3"/>
  <c r="O1915" i="3"/>
  <c r="O1780" i="3"/>
  <c r="O1646" i="3"/>
  <c r="O974" i="3"/>
  <c r="O1109" i="3"/>
  <c r="O1244" i="3"/>
  <c r="O1377" i="3"/>
  <c r="O836" i="3"/>
  <c r="O703" i="3"/>
  <c r="O568" i="3"/>
  <c r="O433" i="3"/>
  <c r="O300" i="3"/>
  <c r="O166" i="3"/>
  <c r="O35" i="3"/>
  <c r="I836" i="11"/>
  <c r="H837" i="11"/>
  <c r="H571" i="11"/>
  <c r="I570" i="11"/>
  <c r="I1377" i="11"/>
  <c r="H1378" i="11"/>
  <c r="H1245" i="11"/>
  <c r="I1244" i="11"/>
  <c r="I1109" i="11"/>
  <c r="H1110" i="11"/>
  <c r="H303" i="11"/>
  <c r="I302" i="11"/>
  <c r="H975" i="11"/>
  <c r="I974" i="11"/>
  <c r="I1916" i="11"/>
  <c r="H1917" i="11"/>
  <c r="H168" i="9"/>
  <c r="I167" i="9"/>
  <c r="I974" i="9"/>
  <c r="H975" i="9"/>
  <c r="H1245" i="9"/>
  <c r="I1244" i="9"/>
  <c r="H302" i="9"/>
  <c r="I301" i="9"/>
  <c r="I1647" i="9"/>
  <c r="H1648" i="9"/>
  <c r="I1780" i="9"/>
  <c r="H1781" i="9"/>
  <c r="I1377" i="9"/>
  <c r="H1378" i="9"/>
  <c r="I1244" i="6"/>
  <c r="H1245" i="6"/>
  <c r="I1511" i="6"/>
  <c r="H1512" i="6"/>
  <c r="I433" i="6"/>
  <c r="H434" i="6"/>
  <c r="I569" i="6"/>
  <c r="H570" i="6"/>
  <c r="I35" i="6"/>
  <c r="H36" i="6"/>
  <c r="H1110" i="6"/>
  <c r="I1109" i="6"/>
  <c r="H1648" i="3"/>
  <c r="I1647" i="3"/>
  <c r="I166" i="3"/>
  <c r="H167" i="3"/>
  <c r="H1379" i="3"/>
  <c r="I1378" i="3"/>
  <c r="I1245" i="3"/>
  <c r="H1246" i="3"/>
  <c r="I433" i="3"/>
  <c r="H434" i="3"/>
  <c r="I301" i="3"/>
  <c r="H302" i="3"/>
  <c r="AA279" i="13"/>
  <c r="W279" i="13"/>
  <c r="V280" i="13" s="1"/>
  <c r="Z279" i="13"/>
  <c r="AD279" i="13" s="1"/>
  <c r="Q280" i="13"/>
  <c r="R280" i="13" s="1"/>
  <c r="AB280" i="13" s="1"/>
  <c r="AE12" i="13"/>
  <c r="AE143" i="13"/>
  <c r="T144" i="13"/>
  <c r="Q145" i="13" s="1"/>
  <c r="T13" i="13"/>
  <c r="Q14" i="13" s="1"/>
  <c r="I300" i="13"/>
  <c r="O300" i="13" s="1"/>
  <c r="H301" i="13"/>
  <c r="H36" i="13"/>
  <c r="I35" i="13"/>
  <c r="O35" i="13" s="1"/>
  <c r="H167" i="13"/>
  <c r="I166" i="13"/>
  <c r="O166" i="13" s="1"/>
  <c r="Y411" i="13"/>
  <c r="W411" i="13"/>
  <c r="V412" i="13" s="1"/>
  <c r="Z411" i="13"/>
  <c r="AA411" i="13"/>
  <c r="Q412" i="13"/>
  <c r="I433" i="13"/>
  <c r="O433" i="13" s="1"/>
  <c r="H434" i="13"/>
  <c r="I1915" i="3"/>
  <c r="H1916" i="3"/>
  <c r="I1379" i="6"/>
  <c r="H1380" i="6"/>
  <c r="I302" i="6"/>
  <c r="H303" i="6"/>
  <c r="I1781" i="11"/>
  <c r="H1782" i="11"/>
  <c r="I36" i="9"/>
  <c r="H37" i="9"/>
  <c r="H570" i="9"/>
  <c r="I569" i="9"/>
  <c r="I433" i="11"/>
  <c r="H434" i="11"/>
  <c r="I837" i="6"/>
  <c r="H838" i="6"/>
  <c r="I435" i="9"/>
  <c r="H436" i="9"/>
  <c r="H841" i="9"/>
  <c r="I840" i="9"/>
  <c r="I36" i="3"/>
  <c r="H37" i="3"/>
  <c r="I1111" i="9"/>
  <c r="H1112" i="9"/>
  <c r="H167" i="11"/>
  <c r="I166" i="11"/>
  <c r="I1647" i="11"/>
  <c r="H1648" i="11"/>
  <c r="I1916" i="6"/>
  <c r="H1917" i="6"/>
  <c r="I704" i="3"/>
  <c r="H705" i="3"/>
  <c r="H707" i="11"/>
  <c r="I706" i="11"/>
  <c r="I570" i="3"/>
  <c r="H571" i="3"/>
  <c r="H1917" i="9"/>
  <c r="I1916" i="9"/>
  <c r="I1512" i="3"/>
  <c r="H1513" i="3"/>
  <c r="I1648" i="6"/>
  <c r="H1649" i="6"/>
  <c r="I1780" i="6"/>
  <c r="H1781" i="6"/>
  <c r="I977" i="6"/>
  <c r="H978" i="6"/>
  <c r="I705" i="6"/>
  <c r="H706" i="6"/>
  <c r="I1781" i="3"/>
  <c r="H1782" i="3"/>
  <c r="I1512" i="9"/>
  <c r="H1513" i="9"/>
  <c r="H1110" i="3"/>
  <c r="I1109" i="3"/>
  <c r="I35" i="11"/>
  <c r="H36" i="11"/>
  <c r="I839" i="3"/>
  <c r="H840" i="3"/>
  <c r="I166" i="6"/>
  <c r="H167" i="6"/>
  <c r="I703" i="9"/>
  <c r="H704" i="9"/>
  <c r="I975" i="3"/>
  <c r="H976" i="3"/>
  <c r="I1513" i="11"/>
  <c r="H1514" i="11"/>
  <c r="O1915" i="11" l="1"/>
  <c r="O1780" i="11"/>
  <c r="O1646" i="11"/>
  <c r="O1511" i="11"/>
  <c r="O1244" i="11"/>
  <c r="O1377" i="11"/>
  <c r="O1109" i="11"/>
  <c r="O836" i="11"/>
  <c r="O974" i="11"/>
  <c r="O568" i="11"/>
  <c r="O703" i="11"/>
  <c r="O433" i="11"/>
  <c r="O35" i="11"/>
  <c r="O300" i="11"/>
  <c r="O166" i="11"/>
  <c r="O1916" i="9"/>
  <c r="O1647" i="9"/>
  <c r="O1512" i="9"/>
  <c r="O1245" i="9"/>
  <c r="O1110" i="9"/>
  <c r="O975" i="9"/>
  <c r="O837" i="9"/>
  <c r="O1781" i="9"/>
  <c r="O1378" i="9"/>
  <c r="O301" i="9"/>
  <c r="O36" i="9"/>
  <c r="O167" i="9"/>
  <c r="O704" i="9"/>
  <c r="O434" i="9"/>
  <c r="O569" i="9"/>
  <c r="O1377" i="6"/>
  <c r="O1646" i="6"/>
  <c r="O1915" i="6"/>
  <c r="O1511" i="6"/>
  <c r="O1780" i="6"/>
  <c r="O1244" i="6"/>
  <c r="O974" i="6"/>
  <c r="O836" i="6"/>
  <c r="O703" i="6"/>
  <c r="O568" i="6"/>
  <c r="O433" i="6"/>
  <c r="O300" i="6"/>
  <c r="O1109" i="6"/>
  <c r="O35" i="6"/>
  <c r="O166" i="6"/>
  <c r="O1916" i="3"/>
  <c r="O1781" i="3"/>
  <c r="O1647" i="3"/>
  <c r="O1512" i="3"/>
  <c r="O1378" i="3"/>
  <c r="O1245" i="3"/>
  <c r="O975" i="3"/>
  <c r="O837" i="3"/>
  <c r="O1110" i="3"/>
  <c r="O704" i="3"/>
  <c r="O569" i="3"/>
  <c r="O434" i="3"/>
  <c r="O301" i="3"/>
  <c r="O167" i="3"/>
  <c r="O36" i="3"/>
  <c r="H838" i="11"/>
  <c r="I837" i="11"/>
  <c r="I1245" i="11"/>
  <c r="H1246" i="11"/>
  <c r="H1379" i="11"/>
  <c r="I1378" i="11"/>
  <c r="I571" i="11"/>
  <c r="H572" i="11"/>
  <c r="I975" i="11"/>
  <c r="H976" i="11"/>
  <c r="I1110" i="11"/>
  <c r="H1111" i="11"/>
  <c r="H1918" i="11"/>
  <c r="I1917" i="11"/>
  <c r="I303" i="11"/>
  <c r="H304" i="11"/>
  <c r="I168" i="9"/>
  <c r="H169" i="9"/>
  <c r="I975" i="9"/>
  <c r="H976" i="9"/>
  <c r="H303" i="9"/>
  <c r="I302" i="9"/>
  <c r="I1245" i="9"/>
  <c r="H1246" i="9"/>
  <c r="I1378" i="9"/>
  <c r="H1379" i="9"/>
  <c r="I1781" i="9"/>
  <c r="H1782" i="9"/>
  <c r="H1649" i="9"/>
  <c r="I1648" i="9"/>
  <c r="H1246" i="6"/>
  <c r="I1245" i="6"/>
  <c r="I1512" i="6"/>
  <c r="H1513" i="6"/>
  <c r="H435" i="6"/>
  <c r="I434" i="6"/>
  <c r="I570" i="6"/>
  <c r="H571" i="6"/>
  <c r="H37" i="6"/>
  <c r="I36" i="6"/>
  <c r="I1110" i="6"/>
  <c r="H1111" i="6"/>
  <c r="I1648" i="3"/>
  <c r="H1649" i="3"/>
  <c r="I167" i="3"/>
  <c r="H168" i="3"/>
  <c r="I302" i="3"/>
  <c r="H303" i="3"/>
  <c r="H1247" i="3"/>
  <c r="I1246" i="3"/>
  <c r="I1379" i="3"/>
  <c r="H1380" i="3"/>
  <c r="I434" i="3"/>
  <c r="H435" i="3"/>
  <c r="AC279" i="13"/>
  <c r="S280" i="13"/>
  <c r="Y144" i="13"/>
  <c r="AA13" i="13"/>
  <c r="Z13" i="13"/>
  <c r="Z144" i="13"/>
  <c r="W144" i="13"/>
  <c r="V145" i="13" s="1"/>
  <c r="AA144" i="13"/>
  <c r="Y13" i="13"/>
  <c r="W13" i="13"/>
  <c r="V14" i="13" s="1"/>
  <c r="R145" i="13"/>
  <c r="AB145" i="13" s="1"/>
  <c r="AC411" i="13"/>
  <c r="AD411" i="13"/>
  <c r="R14" i="13"/>
  <c r="AB14" i="13" s="1"/>
  <c r="H168" i="13"/>
  <c r="I167" i="13"/>
  <c r="O167" i="13" s="1"/>
  <c r="I301" i="13"/>
  <c r="O301" i="13" s="1"/>
  <c r="H302" i="13"/>
  <c r="R412" i="13"/>
  <c r="AB412" i="13" s="1"/>
  <c r="H37" i="13"/>
  <c r="I36" i="13"/>
  <c r="O36" i="13" s="1"/>
  <c r="H435" i="13"/>
  <c r="I434" i="13"/>
  <c r="O434" i="13" s="1"/>
  <c r="I841" i="9"/>
  <c r="H842" i="9"/>
  <c r="I1514" i="11"/>
  <c r="H1515" i="11"/>
  <c r="I1110" i="3"/>
  <c r="H1111" i="3"/>
  <c r="I707" i="11"/>
  <c r="H708" i="11"/>
  <c r="I303" i="6"/>
  <c r="H304" i="6"/>
  <c r="H168" i="6"/>
  <c r="I167" i="6"/>
  <c r="I976" i="3"/>
  <c r="H977" i="3"/>
  <c r="I840" i="3"/>
  <c r="H841" i="3"/>
  <c r="I1917" i="9"/>
  <c r="H1918" i="9"/>
  <c r="I571" i="3"/>
  <c r="H572" i="3"/>
  <c r="H1918" i="6"/>
  <c r="I1917" i="6"/>
  <c r="I838" i="6"/>
  <c r="H839" i="6"/>
  <c r="H1917" i="3"/>
  <c r="I1916" i="3"/>
  <c r="I1648" i="11"/>
  <c r="H1649" i="11"/>
  <c r="I570" i="9"/>
  <c r="H571" i="9"/>
  <c r="H37" i="11"/>
  <c r="I36" i="11"/>
  <c r="I706" i="6"/>
  <c r="H707" i="6"/>
  <c r="I1781" i="6"/>
  <c r="H1782" i="6"/>
  <c r="I1513" i="9"/>
  <c r="H1514" i="9"/>
  <c r="I1649" i="6"/>
  <c r="H1650" i="6"/>
  <c r="H1514" i="3"/>
  <c r="I1513" i="3"/>
  <c r="I705" i="3"/>
  <c r="H706" i="3"/>
  <c r="I37" i="3"/>
  <c r="H38" i="3"/>
  <c r="H437" i="9"/>
  <c r="I436" i="9"/>
  <c r="I1380" i="6"/>
  <c r="H1381" i="6"/>
  <c r="I704" i="9"/>
  <c r="H705" i="9"/>
  <c r="H979" i="6"/>
  <c r="I978" i="6"/>
  <c r="H1113" i="9"/>
  <c r="I1112" i="9"/>
  <c r="I434" i="11"/>
  <c r="H435" i="11"/>
  <c r="I1782" i="3"/>
  <c r="H1783" i="3"/>
  <c r="I167" i="11"/>
  <c r="H168" i="11"/>
  <c r="H38" i="9"/>
  <c r="I37" i="9"/>
  <c r="H1783" i="11"/>
  <c r="I1782" i="11"/>
  <c r="O1916" i="11" l="1"/>
  <c r="O1781" i="11"/>
  <c r="O1647" i="11"/>
  <c r="O1245" i="11"/>
  <c r="O837" i="11"/>
  <c r="O1378" i="11"/>
  <c r="O1110" i="11"/>
  <c r="O975" i="11"/>
  <c r="O1512" i="11"/>
  <c r="O301" i="11"/>
  <c r="O569" i="11"/>
  <c r="O434" i="11"/>
  <c r="O36" i="11"/>
  <c r="O704" i="11"/>
  <c r="O167" i="11"/>
  <c r="O1917" i="9"/>
  <c r="O1782" i="9"/>
  <c r="O1648" i="9"/>
  <c r="O1513" i="9"/>
  <c r="O1246" i="9"/>
  <c r="O1111" i="9"/>
  <c r="O976" i="9"/>
  <c r="O1379" i="9"/>
  <c r="O838" i="9"/>
  <c r="O705" i="9"/>
  <c r="O570" i="9"/>
  <c r="O435" i="9"/>
  <c r="O302" i="9"/>
  <c r="O168" i="9"/>
  <c r="O37" i="9"/>
  <c r="O1916" i="6"/>
  <c r="O1781" i="6"/>
  <c r="O1647" i="6"/>
  <c r="O1512" i="6"/>
  <c r="O1245" i="6"/>
  <c r="O1110" i="6"/>
  <c r="O975" i="6"/>
  <c r="O837" i="6"/>
  <c r="O704" i="6"/>
  <c r="O569" i="6"/>
  <c r="O434" i="6"/>
  <c r="O301" i="6"/>
  <c r="O1378" i="6"/>
  <c r="O167" i="6"/>
  <c r="O36" i="6"/>
  <c r="O1917" i="3"/>
  <c r="O1379" i="3"/>
  <c r="O1782" i="3"/>
  <c r="O1648" i="3"/>
  <c r="O1513" i="3"/>
  <c r="O1111" i="3"/>
  <c r="O1246" i="3"/>
  <c r="O976" i="3"/>
  <c r="O838" i="3"/>
  <c r="O570" i="3"/>
  <c r="O435" i="3"/>
  <c r="O302" i="3"/>
  <c r="O168" i="3"/>
  <c r="O37" i="3"/>
  <c r="O705" i="3"/>
  <c r="I838" i="11"/>
  <c r="H839" i="11"/>
  <c r="H573" i="11"/>
  <c r="I572" i="11"/>
  <c r="H1380" i="11"/>
  <c r="I1379" i="11"/>
  <c r="H1247" i="11"/>
  <c r="I1246" i="11"/>
  <c r="I1111" i="11"/>
  <c r="H1112" i="11"/>
  <c r="H305" i="11"/>
  <c r="I304" i="11"/>
  <c r="H977" i="11"/>
  <c r="I976" i="11"/>
  <c r="H1919" i="11"/>
  <c r="I1918" i="11"/>
  <c r="H170" i="9"/>
  <c r="I169" i="9"/>
  <c r="I976" i="9"/>
  <c r="H977" i="9"/>
  <c r="I1246" i="9"/>
  <c r="H1247" i="9"/>
  <c r="H304" i="9"/>
  <c r="I303" i="9"/>
  <c r="H1650" i="9"/>
  <c r="I1649" i="9"/>
  <c r="I1782" i="9"/>
  <c r="H1783" i="9"/>
  <c r="I1379" i="9"/>
  <c r="H1380" i="9"/>
  <c r="I1246" i="6"/>
  <c r="H1247" i="6"/>
  <c r="H1514" i="6"/>
  <c r="I1513" i="6"/>
  <c r="I571" i="6"/>
  <c r="H572" i="6"/>
  <c r="I435" i="6"/>
  <c r="H436" i="6"/>
  <c r="I37" i="6"/>
  <c r="H38" i="6"/>
  <c r="I1111" i="6"/>
  <c r="H1112" i="6"/>
  <c r="I1649" i="3"/>
  <c r="H1650" i="3"/>
  <c r="I168" i="3"/>
  <c r="H169" i="3"/>
  <c r="I435" i="3"/>
  <c r="H436" i="3"/>
  <c r="I303" i="3"/>
  <c r="H304" i="3"/>
  <c r="I1380" i="3"/>
  <c r="H1381" i="3"/>
  <c r="I1247" i="3"/>
  <c r="H1248" i="3"/>
  <c r="AE279" i="13"/>
  <c r="T280" i="13"/>
  <c r="Z280" i="13" s="1"/>
  <c r="AC13" i="13"/>
  <c r="AC144" i="13"/>
  <c r="AD13" i="13"/>
  <c r="S145" i="13"/>
  <c r="AD144" i="13"/>
  <c r="S412" i="13"/>
  <c r="AE411" i="13"/>
  <c r="I37" i="13"/>
  <c r="O37" i="13" s="1"/>
  <c r="H38" i="13"/>
  <c r="I168" i="13"/>
  <c r="O168" i="13" s="1"/>
  <c r="H169" i="13"/>
  <c r="I302" i="13"/>
  <c r="O302" i="13" s="1"/>
  <c r="H303" i="13"/>
  <c r="S14" i="13"/>
  <c r="I435" i="13"/>
  <c r="O435" i="13" s="1"/>
  <c r="H436" i="13"/>
  <c r="I841" i="3"/>
  <c r="H842" i="3"/>
  <c r="I38" i="9"/>
  <c r="H39" i="9"/>
  <c r="H436" i="11"/>
  <c r="I435" i="11"/>
  <c r="I707" i="6"/>
  <c r="H708" i="6"/>
  <c r="I571" i="9"/>
  <c r="H572" i="9"/>
  <c r="I1918" i="6"/>
  <c r="H1919" i="6"/>
  <c r="I1381" i="6"/>
  <c r="H1382" i="6"/>
  <c r="I304" i="6"/>
  <c r="H305" i="6"/>
  <c r="I1111" i="3"/>
  <c r="H1112" i="3"/>
  <c r="I842" i="9"/>
  <c r="H843" i="9"/>
  <c r="H438" i="9"/>
  <c r="I437" i="9"/>
  <c r="I1514" i="3"/>
  <c r="H1515" i="3"/>
  <c r="I977" i="3"/>
  <c r="H978" i="3"/>
  <c r="H39" i="3"/>
  <c r="I38" i="3"/>
  <c r="I706" i="3"/>
  <c r="H707" i="3"/>
  <c r="I37" i="11"/>
  <c r="H38" i="11"/>
  <c r="I839" i="6"/>
  <c r="H840" i="6"/>
  <c r="I572" i="3"/>
  <c r="H573" i="3"/>
  <c r="H1516" i="11"/>
  <c r="I1515" i="11"/>
  <c r="I979" i="6"/>
  <c r="H980" i="6"/>
  <c r="I1917" i="3"/>
  <c r="H1918" i="3"/>
  <c r="H1651" i="6"/>
  <c r="I1650" i="6"/>
  <c r="H169" i="11"/>
  <c r="I168" i="11"/>
  <c r="I1782" i="6"/>
  <c r="H1783" i="6"/>
  <c r="I1918" i="9"/>
  <c r="H1919" i="9"/>
  <c r="I168" i="6"/>
  <c r="H169" i="6"/>
  <c r="I708" i="11"/>
  <c r="H709" i="11"/>
  <c r="H1784" i="11"/>
  <c r="I1783" i="11"/>
  <c r="I1113" i="9"/>
  <c r="H1114" i="9"/>
  <c r="H706" i="9"/>
  <c r="I705" i="9"/>
  <c r="I1783" i="3"/>
  <c r="H1784" i="3"/>
  <c r="I1514" i="9"/>
  <c r="H1515" i="9"/>
  <c r="H1650" i="11"/>
  <c r="I1649" i="11"/>
  <c r="O1782" i="11" l="1"/>
  <c r="O1379" i="11"/>
  <c r="O1648" i="11"/>
  <c r="O1111" i="11"/>
  <c r="O1513" i="11"/>
  <c r="O1917" i="11"/>
  <c r="O1246" i="11"/>
  <c r="O976" i="11"/>
  <c r="O570" i="11"/>
  <c r="O168" i="11"/>
  <c r="O838" i="11"/>
  <c r="O705" i="11"/>
  <c r="O302" i="11"/>
  <c r="O435" i="11"/>
  <c r="O37" i="11"/>
  <c r="O1918" i="9"/>
  <c r="O1783" i="9"/>
  <c r="O1649" i="9"/>
  <c r="O1514" i="9"/>
  <c r="O1380" i="9"/>
  <c r="O706" i="9"/>
  <c r="O571" i="9"/>
  <c r="O436" i="9"/>
  <c r="O1247" i="9"/>
  <c r="O1112" i="9"/>
  <c r="O169" i="9"/>
  <c r="O38" i="9"/>
  <c r="O977" i="9"/>
  <c r="O839" i="9"/>
  <c r="O303" i="9"/>
  <c r="O1648" i="6"/>
  <c r="O1246" i="6"/>
  <c r="O1111" i="6"/>
  <c r="O1513" i="6"/>
  <c r="O1379" i="6"/>
  <c r="O976" i="6"/>
  <c r="O1917" i="6"/>
  <c r="O1782" i="6"/>
  <c r="O838" i="6"/>
  <c r="O570" i="6"/>
  <c r="O705" i="6"/>
  <c r="O435" i="6"/>
  <c r="O168" i="6"/>
  <c r="O37" i="6"/>
  <c r="O302" i="6"/>
  <c r="O1918" i="3"/>
  <c r="O1380" i="3"/>
  <c r="O1783" i="3"/>
  <c r="O1649" i="3"/>
  <c r="O1514" i="3"/>
  <c r="O1247" i="3"/>
  <c r="O977" i="3"/>
  <c r="O839" i="3"/>
  <c r="O1112" i="3"/>
  <c r="O436" i="3"/>
  <c r="O303" i="3"/>
  <c r="O169" i="3"/>
  <c r="O38" i="3"/>
  <c r="O706" i="3"/>
  <c r="O571" i="3"/>
  <c r="I839" i="11"/>
  <c r="H840" i="11"/>
  <c r="I573" i="11"/>
  <c r="H574" i="11"/>
  <c r="I1247" i="11"/>
  <c r="H1248" i="11"/>
  <c r="I1380" i="11"/>
  <c r="H1381" i="11"/>
  <c r="I1112" i="11"/>
  <c r="H1113" i="11"/>
  <c r="I1919" i="11"/>
  <c r="H1920" i="11"/>
  <c r="I977" i="11"/>
  <c r="H978" i="11"/>
  <c r="I305" i="11"/>
  <c r="H306" i="11"/>
  <c r="I170" i="9"/>
  <c r="H171" i="9"/>
  <c r="I977" i="9"/>
  <c r="H978" i="9"/>
  <c r="I1247" i="9"/>
  <c r="H1248" i="9"/>
  <c r="I304" i="9"/>
  <c r="H305" i="9"/>
  <c r="H1651" i="9"/>
  <c r="I1650" i="9"/>
  <c r="H1381" i="9"/>
  <c r="I1380" i="9"/>
  <c r="H1784" i="9"/>
  <c r="I1783" i="9"/>
  <c r="I1247" i="6"/>
  <c r="H1248" i="6"/>
  <c r="I1514" i="6"/>
  <c r="H1515" i="6"/>
  <c r="I436" i="6"/>
  <c r="H437" i="6"/>
  <c r="I572" i="6"/>
  <c r="H573" i="6"/>
  <c r="H39" i="6"/>
  <c r="I38" i="6"/>
  <c r="I1112" i="6"/>
  <c r="H1113" i="6"/>
  <c r="H1651" i="3"/>
  <c r="I1650" i="3"/>
  <c r="H170" i="3"/>
  <c r="I169" i="3"/>
  <c r="I1381" i="3"/>
  <c r="H1382" i="3"/>
  <c r="H305" i="3"/>
  <c r="I304" i="3"/>
  <c r="H437" i="3"/>
  <c r="I436" i="3"/>
  <c r="H1249" i="3"/>
  <c r="I1248" i="3"/>
  <c r="Y280" i="13"/>
  <c r="AD280" i="13" s="1"/>
  <c r="W280" i="13"/>
  <c r="V281" i="13" s="1"/>
  <c r="AA280" i="13"/>
  <c r="Q281" i="13"/>
  <c r="R281" i="13" s="1"/>
  <c r="S281" i="13" s="1"/>
  <c r="T145" i="13"/>
  <c r="AE13" i="13"/>
  <c r="AE144" i="13"/>
  <c r="T412" i="13"/>
  <c r="Y412" i="13" s="1"/>
  <c r="T14" i="13"/>
  <c r="Z14" i="13" s="1"/>
  <c r="I169" i="13"/>
  <c r="O169" i="13" s="1"/>
  <c r="H170" i="13"/>
  <c r="H304" i="13"/>
  <c r="I303" i="13"/>
  <c r="O303" i="13" s="1"/>
  <c r="I38" i="13"/>
  <c r="O38" i="13" s="1"/>
  <c r="H39" i="13"/>
  <c r="H437" i="13"/>
  <c r="I436" i="13"/>
  <c r="O436" i="13" s="1"/>
  <c r="I1114" i="9"/>
  <c r="H1115" i="9"/>
  <c r="I1919" i="9"/>
  <c r="H1920" i="9"/>
  <c r="I843" i="9"/>
  <c r="H844" i="9"/>
  <c r="I980" i="6"/>
  <c r="H981" i="6"/>
  <c r="I438" i="9"/>
  <c r="H439" i="9"/>
  <c r="H437" i="11"/>
  <c r="I436" i="11"/>
  <c r="H170" i="11"/>
  <c r="I169" i="11"/>
  <c r="I1651" i="6"/>
  <c r="H1652" i="6"/>
  <c r="I572" i="9"/>
  <c r="H573" i="9"/>
  <c r="I573" i="3"/>
  <c r="H574" i="3"/>
  <c r="I38" i="11"/>
  <c r="H39" i="11"/>
  <c r="I1515" i="9"/>
  <c r="H1516" i="9"/>
  <c r="H1113" i="3"/>
  <c r="I1112" i="3"/>
  <c r="H40" i="9"/>
  <c r="I39" i="9"/>
  <c r="I1784" i="3"/>
  <c r="H1785" i="3"/>
  <c r="I1783" i="6"/>
  <c r="H1784" i="6"/>
  <c r="H979" i="3"/>
  <c r="I978" i="3"/>
  <c r="I842" i="3"/>
  <c r="H843" i="3"/>
  <c r="H707" i="9"/>
  <c r="I706" i="9"/>
  <c r="I1784" i="11"/>
  <c r="H1785" i="11"/>
  <c r="I169" i="6"/>
  <c r="H170" i="6"/>
  <c r="I39" i="3"/>
  <c r="H40" i="3"/>
  <c r="I1650" i="11"/>
  <c r="H1651" i="11"/>
  <c r="I305" i="6"/>
  <c r="H306" i="6"/>
  <c r="I1919" i="6"/>
  <c r="H1920" i="6"/>
  <c r="I709" i="11"/>
  <c r="H710" i="11"/>
  <c r="I1918" i="3"/>
  <c r="H1919" i="3"/>
  <c r="H1517" i="11"/>
  <c r="I1516" i="11"/>
  <c r="I840" i="6"/>
  <c r="H841" i="6"/>
  <c r="I707" i="3"/>
  <c r="H708" i="3"/>
  <c r="I1515" i="3"/>
  <c r="H1516" i="3"/>
  <c r="I1382" i="6"/>
  <c r="H1383" i="6"/>
  <c r="I708" i="6"/>
  <c r="H709" i="6"/>
  <c r="O1918" i="11" l="1"/>
  <c r="O1783" i="11"/>
  <c r="O1380" i="11"/>
  <c r="O1649" i="11"/>
  <c r="O1112" i="11"/>
  <c r="O1514" i="11"/>
  <c r="O1247" i="11"/>
  <c r="O839" i="11"/>
  <c r="O977" i="11"/>
  <c r="O436" i="11"/>
  <c r="O706" i="11"/>
  <c r="O303" i="11"/>
  <c r="O571" i="11"/>
  <c r="O169" i="11"/>
  <c r="O38" i="11"/>
  <c r="O1784" i="9"/>
  <c r="O1381" i="9"/>
  <c r="O1248" i="9"/>
  <c r="O1113" i="9"/>
  <c r="O978" i="9"/>
  <c r="O1650" i="9"/>
  <c r="O1515" i="9"/>
  <c r="O1919" i="9"/>
  <c r="O840" i="9"/>
  <c r="O39" i="9"/>
  <c r="O707" i="9"/>
  <c r="O437" i="9"/>
  <c r="O572" i="9"/>
  <c r="O304" i="9"/>
  <c r="O170" i="9"/>
  <c r="O1918" i="6"/>
  <c r="O1783" i="6"/>
  <c r="O1649" i="6"/>
  <c r="O1514" i="6"/>
  <c r="O1380" i="6"/>
  <c r="O839" i="6"/>
  <c r="O706" i="6"/>
  <c r="O571" i="6"/>
  <c r="O1247" i="6"/>
  <c r="O977" i="6"/>
  <c r="O1112" i="6"/>
  <c r="O436" i="6"/>
  <c r="O38" i="6"/>
  <c r="O169" i="6"/>
  <c r="O303" i="6"/>
  <c r="O1919" i="3"/>
  <c r="O1784" i="3"/>
  <c r="O1650" i="3"/>
  <c r="O1515" i="3"/>
  <c r="O1381" i="3"/>
  <c r="O1248" i="3"/>
  <c r="O978" i="3"/>
  <c r="O840" i="3"/>
  <c r="O707" i="3"/>
  <c r="O572" i="3"/>
  <c r="O1113" i="3"/>
  <c r="O304" i="3"/>
  <c r="O39" i="3"/>
  <c r="O170" i="3"/>
  <c r="O437" i="3"/>
  <c r="I840" i="11"/>
  <c r="H841" i="11"/>
  <c r="H1382" i="11"/>
  <c r="I1381" i="11"/>
  <c r="I574" i="11"/>
  <c r="H575" i="11"/>
  <c r="I1248" i="11"/>
  <c r="H1249" i="11"/>
  <c r="H307" i="11"/>
  <c r="I306" i="11"/>
  <c r="I1113" i="11"/>
  <c r="H1114" i="11"/>
  <c r="I978" i="11"/>
  <c r="H979" i="11"/>
  <c r="I1920" i="11"/>
  <c r="H1921" i="11"/>
  <c r="I171" i="9"/>
  <c r="H172" i="9"/>
  <c r="I978" i="9"/>
  <c r="H979" i="9"/>
  <c r="I1248" i="9"/>
  <c r="H1249" i="9"/>
  <c r="I305" i="9"/>
  <c r="H306" i="9"/>
  <c r="I1651" i="9"/>
  <c r="H1652" i="9"/>
  <c r="I1381" i="9"/>
  <c r="H1382" i="9"/>
  <c r="I1784" i="9"/>
  <c r="H1785" i="9"/>
  <c r="I1248" i="6"/>
  <c r="H1249" i="6"/>
  <c r="H1516" i="6"/>
  <c r="I1515" i="6"/>
  <c r="I573" i="6"/>
  <c r="H574" i="6"/>
  <c r="I437" i="6"/>
  <c r="H438" i="6"/>
  <c r="H40" i="6"/>
  <c r="I39" i="6"/>
  <c r="I1113" i="6"/>
  <c r="H1114" i="6"/>
  <c r="I1651" i="3"/>
  <c r="H1652" i="3"/>
  <c r="H171" i="3"/>
  <c r="I170" i="3"/>
  <c r="H306" i="3"/>
  <c r="I305" i="3"/>
  <c r="I437" i="3"/>
  <c r="H438" i="3"/>
  <c r="I1249" i="3"/>
  <c r="H1250" i="3"/>
  <c r="I1382" i="3"/>
  <c r="H1383" i="3"/>
  <c r="AC280" i="13"/>
  <c r="AB281" i="13"/>
  <c r="T281" i="13"/>
  <c r="Z145" i="13"/>
  <c r="AA145" i="13"/>
  <c r="Q146" i="13"/>
  <c r="R146" i="13" s="1"/>
  <c r="AB146" i="13" s="1"/>
  <c r="W145" i="13"/>
  <c r="V146" i="13" s="1"/>
  <c r="Y145" i="13"/>
  <c r="Z412" i="13"/>
  <c r="AD412" i="13" s="1"/>
  <c r="AA412" i="13"/>
  <c r="Q15" i="13"/>
  <c r="R15" i="13" s="1"/>
  <c r="AB15" i="13" s="1"/>
  <c r="Y14" i="13"/>
  <c r="AD14" i="13" s="1"/>
  <c r="W14" i="13"/>
  <c r="V15" i="13" s="1"/>
  <c r="AA14" i="13"/>
  <c r="W412" i="13"/>
  <c r="V413" i="13" s="1"/>
  <c r="Q413" i="13"/>
  <c r="R413" i="13" s="1"/>
  <c r="AB413" i="13" s="1"/>
  <c r="I304" i="13"/>
  <c r="O304" i="13" s="1"/>
  <c r="H305" i="13"/>
  <c r="I39" i="13"/>
  <c r="O39" i="13" s="1"/>
  <c r="H40" i="13"/>
  <c r="H171" i="13"/>
  <c r="I170" i="13"/>
  <c r="O170" i="13" s="1"/>
  <c r="I437" i="13"/>
  <c r="O437" i="13" s="1"/>
  <c r="H438" i="13"/>
  <c r="I710" i="11"/>
  <c r="H711" i="11"/>
  <c r="I40" i="3"/>
  <c r="H41" i="3"/>
  <c r="H708" i="9"/>
  <c r="I707" i="9"/>
  <c r="I1784" i="6"/>
  <c r="H1785" i="6"/>
  <c r="I1115" i="9"/>
  <c r="H1116" i="9"/>
  <c r="I574" i="3"/>
  <c r="H575" i="3"/>
  <c r="I573" i="9"/>
  <c r="H574" i="9"/>
  <c r="I170" i="11"/>
  <c r="H171" i="11"/>
  <c r="I708" i="3"/>
  <c r="H709" i="3"/>
  <c r="I1383" i="6"/>
  <c r="H1384" i="6"/>
  <c r="I1651" i="11"/>
  <c r="H1652" i="11"/>
  <c r="H1786" i="3"/>
  <c r="I1785" i="3"/>
  <c r="I1113" i="3"/>
  <c r="H1114" i="3"/>
  <c r="I170" i="6"/>
  <c r="H171" i="6"/>
  <c r="I981" i="6"/>
  <c r="H982" i="6"/>
  <c r="I844" i="9"/>
  <c r="H845" i="9"/>
  <c r="H440" i="9"/>
  <c r="I439" i="9"/>
  <c r="H1518" i="11"/>
  <c r="I1517" i="11"/>
  <c r="I1516" i="9"/>
  <c r="H1517" i="9"/>
  <c r="H1786" i="11"/>
  <c r="I1785" i="11"/>
  <c r="I979" i="3"/>
  <c r="H980" i="3"/>
  <c r="I40" i="9"/>
  <c r="H41" i="9"/>
  <c r="I1652" i="6"/>
  <c r="H1653" i="6"/>
  <c r="I437" i="11"/>
  <c r="H438" i="11"/>
  <c r="I1920" i="9"/>
  <c r="H1921" i="9"/>
  <c r="I841" i="6"/>
  <c r="H842" i="6"/>
  <c r="I1920" i="6"/>
  <c r="H1921" i="6"/>
  <c r="I306" i="6"/>
  <c r="H307" i="6"/>
  <c r="I709" i="6"/>
  <c r="H710" i="6"/>
  <c r="H1517" i="3"/>
  <c r="I1516" i="3"/>
  <c r="H1920" i="3"/>
  <c r="I1919" i="3"/>
  <c r="I843" i="3"/>
  <c r="H844" i="3"/>
  <c r="I39" i="11"/>
  <c r="H40" i="11"/>
  <c r="O1784" i="11" l="1"/>
  <c r="O1381" i="11"/>
  <c r="O1650" i="11"/>
  <c r="O1248" i="11"/>
  <c r="O1113" i="11"/>
  <c r="O978" i="11"/>
  <c r="O1919" i="11"/>
  <c r="O1515" i="11"/>
  <c r="O707" i="11"/>
  <c r="O437" i="11"/>
  <c r="O840" i="11"/>
  <c r="O572" i="11"/>
  <c r="O170" i="11"/>
  <c r="O304" i="11"/>
  <c r="O39" i="11"/>
  <c r="O1785" i="9"/>
  <c r="O1382" i="9"/>
  <c r="O1920" i="9"/>
  <c r="O1651" i="9"/>
  <c r="O1516" i="9"/>
  <c r="O1249" i="9"/>
  <c r="O1114" i="9"/>
  <c r="O841" i="9"/>
  <c r="O979" i="9"/>
  <c r="O708" i="9"/>
  <c r="O573" i="9"/>
  <c r="O438" i="9"/>
  <c r="O305" i="9"/>
  <c r="O171" i="9"/>
  <c r="O40" i="9"/>
  <c r="O1919" i="6"/>
  <c r="O1784" i="6"/>
  <c r="O1650" i="6"/>
  <c r="O1515" i="6"/>
  <c r="O1381" i="6"/>
  <c r="O1248" i="6"/>
  <c r="O1113" i="6"/>
  <c r="O978" i="6"/>
  <c r="O840" i="6"/>
  <c r="O572" i="6"/>
  <c r="O437" i="6"/>
  <c r="O707" i="6"/>
  <c r="O304" i="6"/>
  <c r="O170" i="6"/>
  <c r="O39" i="6"/>
  <c r="O1785" i="3"/>
  <c r="O1651" i="3"/>
  <c r="O1516" i="3"/>
  <c r="O1920" i="3"/>
  <c r="O1249" i="3"/>
  <c r="O1382" i="3"/>
  <c r="O979" i="3"/>
  <c r="O1114" i="3"/>
  <c r="O708" i="3"/>
  <c r="O573" i="3"/>
  <c r="O438" i="3"/>
  <c r="O305" i="3"/>
  <c r="O841" i="3"/>
  <c r="O40" i="3"/>
  <c r="O171" i="3"/>
  <c r="H842" i="11"/>
  <c r="I841" i="11"/>
  <c r="I575" i="11"/>
  <c r="H576" i="11"/>
  <c r="I1249" i="11"/>
  <c r="H1250" i="11"/>
  <c r="I1382" i="11"/>
  <c r="H1383" i="11"/>
  <c r="I979" i="11"/>
  <c r="H980" i="11"/>
  <c r="H1115" i="11"/>
  <c r="I1114" i="11"/>
  <c r="H1922" i="11"/>
  <c r="I1921" i="11"/>
  <c r="I307" i="11"/>
  <c r="H308" i="11"/>
  <c r="H173" i="9"/>
  <c r="I172" i="9"/>
  <c r="H980" i="9"/>
  <c r="I979" i="9"/>
  <c r="H1250" i="9"/>
  <c r="I1249" i="9"/>
  <c r="H307" i="9"/>
  <c r="I306" i="9"/>
  <c r="I1382" i="9"/>
  <c r="H1383" i="9"/>
  <c r="I1652" i="9"/>
  <c r="H1653" i="9"/>
  <c r="I1785" i="9"/>
  <c r="H1786" i="9"/>
  <c r="I1249" i="6"/>
  <c r="H1250" i="6"/>
  <c r="H1517" i="6"/>
  <c r="I1516" i="6"/>
  <c r="H575" i="6"/>
  <c r="I574" i="6"/>
  <c r="H439" i="6"/>
  <c r="I438" i="6"/>
  <c r="H41" i="6"/>
  <c r="I40" i="6"/>
  <c r="I1114" i="6"/>
  <c r="H1115" i="6"/>
  <c r="H1653" i="3"/>
  <c r="I1652" i="3"/>
  <c r="H172" i="3"/>
  <c r="I171" i="3"/>
  <c r="I1250" i="3"/>
  <c r="H1251" i="3"/>
  <c r="I438" i="3"/>
  <c r="H439" i="3"/>
  <c r="H1384" i="3"/>
  <c r="I1383" i="3"/>
  <c r="H307" i="3"/>
  <c r="I306" i="3"/>
  <c r="AE280" i="13"/>
  <c r="Q282" i="13"/>
  <c r="AA281" i="13"/>
  <c r="W281" i="13"/>
  <c r="V282" i="13" s="1"/>
  <c r="Y281" i="13"/>
  <c r="Z281" i="13"/>
  <c r="S146" i="13"/>
  <c r="AC145" i="13"/>
  <c r="AD145" i="13"/>
  <c r="AC412" i="13"/>
  <c r="AC14" i="13"/>
  <c r="AE14" i="13" s="1"/>
  <c r="S15" i="13"/>
  <c r="S413" i="13"/>
  <c r="I171" i="13"/>
  <c r="O171" i="13" s="1"/>
  <c r="H172" i="13"/>
  <c r="I40" i="13"/>
  <c r="O40" i="13" s="1"/>
  <c r="H41" i="13"/>
  <c r="H306" i="13"/>
  <c r="I305" i="13"/>
  <c r="O305" i="13" s="1"/>
  <c r="I438" i="13"/>
  <c r="O438" i="13" s="1"/>
  <c r="H439" i="13"/>
  <c r="H41" i="11"/>
  <c r="I40" i="11"/>
  <c r="I574" i="9"/>
  <c r="H575" i="9"/>
  <c r="I1517" i="3"/>
  <c r="H1518" i="3"/>
  <c r="H846" i="9"/>
  <c r="I845" i="9"/>
  <c r="H42" i="9"/>
  <c r="I41" i="9"/>
  <c r="I842" i="6"/>
  <c r="H843" i="6"/>
  <c r="I1921" i="9"/>
  <c r="H1922" i="9"/>
  <c r="I575" i="3"/>
  <c r="H576" i="3"/>
  <c r="I1116" i="9"/>
  <c r="H1117" i="9"/>
  <c r="H709" i="9"/>
  <c r="I708" i="9"/>
  <c r="I440" i="9"/>
  <c r="H441" i="9"/>
  <c r="I1517" i="9"/>
  <c r="H1518" i="9"/>
  <c r="H1787" i="3"/>
  <c r="I1786" i="3"/>
  <c r="I171" i="11"/>
  <c r="H172" i="11"/>
  <c r="I1785" i="6"/>
  <c r="H1786" i="6"/>
  <c r="I711" i="11"/>
  <c r="H712" i="11"/>
  <c r="I1786" i="11"/>
  <c r="H1787" i="11"/>
  <c r="I1518" i="11"/>
  <c r="H1519" i="11"/>
  <c r="I41" i="3"/>
  <c r="H42" i="3"/>
  <c r="I710" i="6"/>
  <c r="H711" i="6"/>
  <c r="I982" i="6"/>
  <c r="H983" i="6"/>
  <c r="I844" i="3"/>
  <c r="H845" i="3"/>
  <c r="I307" i="6"/>
  <c r="H308" i="6"/>
  <c r="I438" i="11"/>
  <c r="H439" i="11"/>
  <c r="I980" i="3"/>
  <c r="H981" i="3"/>
  <c r="H1115" i="3"/>
  <c r="I1114" i="3"/>
  <c r="I1652" i="11"/>
  <c r="H1653" i="11"/>
  <c r="H1921" i="3"/>
  <c r="I1920" i="3"/>
  <c r="I1921" i="6"/>
  <c r="H1922" i="6"/>
  <c r="I1653" i="6"/>
  <c r="H1654" i="6"/>
  <c r="H172" i="6"/>
  <c r="I171" i="6"/>
  <c r="H1385" i="6"/>
  <c r="I1384" i="6"/>
  <c r="I709" i="3"/>
  <c r="H710" i="3"/>
  <c r="O1920" i="11" l="1"/>
  <c r="O1785" i="11"/>
  <c r="O1651" i="11"/>
  <c r="O1516" i="11"/>
  <c r="O1382" i="11"/>
  <c r="O1249" i="11"/>
  <c r="O1114" i="11"/>
  <c r="O979" i="11"/>
  <c r="O708" i="11"/>
  <c r="O438" i="11"/>
  <c r="O305" i="11"/>
  <c r="O171" i="11"/>
  <c r="O573" i="11"/>
  <c r="O841" i="11"/>
  <c r="O40" i="11"/>
  <c r="O1921" i="9"/>
  <c r="O1786" i="9"/>
  <c r="O1652" i="9"/>
  <c r="O1517" i="9"/>
  <c r="O1383" i="9"/>
  <c r="O1115" i="9"/>
  <c r="O842" i="9"/>
  <c r="O980" i="9"/>
  <c r="O1250" i="9"/>
  <c r="O709" i="9"/>
  <c r="O439" i="9"/>
  <c r="O574" i="9"/>
  <c r="O306" i="9"/>
  <c r="O172" i="9"/>
  <c r="O41" i="9"/>
  <c r="O1920" i="6"/>
  <c r="O1785" i="6"/>
  <c r="O1651" i="6"/>
  <c r="O1114" i="6"/>
  <c r="O1382" i="6"/>
  <c r="O1249" i="6"/>
  <c r="O438" i="6"/>
  <c r="O979" i="6"/>
  <c r="O708" i="6"/>
  <c r="O1516" i="6"/>
  <c r="O841" i="6"/>
  <c r="O573" i="6"/>
  <c r="O171" i="6"/>
  <c r="O305" i="6"/>
  <c r="O40" i="6"/>
  <c r="O1786" i="3"/>
  <c r="O1250" i="3"/>
  <c r="O1115" i="3"/>
  <c r="O1652" i="3"/>
  <c r="O1517" i="3"/>
  <c r="O1921" i="3"/>
  <c r="O1383" i="3"/>
  <c r="O980" i="3"/>
  <c r="O842" i="3"/>
  <c r="O709" i="3"/>
  <c r="O574" i="3"/>
  <c r="O41" i="3"/>
  <c r="O172" i="3"/>
  <c r="O439" i="3"/>
  <c r="O306" i="3"/>
  <c r="H843" i="11"/>
  <c r="I842" i="11"/>
  <c r="H1251" i="11"/>
  <c r="I1250" i="11"/>
  <c r="I576" i="11"/>
  <c r="H577" i="11"/>
  <c r="I1383" i="11"/>
  <c r="H1384" i="11"/>
  <c r="I308" i="11"/>
  <c r="H309" i="11"/>
  <c r="H981" i="11"/>
  <c r="I980" i="11"/>
  <c r="I1922" i="11"/>
  <c r="H1923" i="11"/>
  <c r="H1116" i="11"/>
  <c r="I1115" i="11"/>
  <c r="H174" i="9"/>
  <c r="I173" i="9"/>
  <c r="I980" i="9"/>
  <c r="H981" i="9"/>
  <c r="H1251" i="9"/>
  <c r="I1250" i="9"/>
  <c r="I307" i="9"/>
  <c r="H308" i="9"/>
  <c r="H1654" i="9"/>
  <c r="I1653" i="9"/>
  <c r="I1383" i="9"/>
  <c r="H1384" i="9"/>
  <c r="H1787" i="9"/>
  <c r="I1786" i="9"/>
  <c r="I1250" i="6"/>
  <c r="H1251" i="6"/>
  <c r="H1518" i="6"/>
  <c r="I1517" i="6"/>
  <c r="I439" i="6"/>
  <c r="H440" i="6"/>
  <c r="I575" i="6"/>
  <c r="H576" i="6"/>
  <c r="I41" i="6"/>
  <c r="H42" i="6"/>
  <c r="H1116" i="6"/>
  <c r="I1115" i="6"/>
  <c r="H1654" i="3"/>
  <c r="I1653" i="3"/>
  <c r="I172" i="3"/>
  <c r="H173" i="3"/>
  <c r="I439" i="3"/>
  <c r="H440" i="3"/>
  <c r="H308" i="3"/>
  <c r="I307" i="3"/>
  <c r="I1251" i="3"/>
  <c r="H1252" i="3"/>
  <c r="I1384" i="3"/>
  <c r="H1385" i="3"/>
  <c r="AD281" i="13"/>
  <c r="AC281" i="13"/>
  <c r="R282" i="13"/>
  <c r="AB282" i="13" s="1"/>
  <c r="AE412" i="13"/>
  <c r="T146" i="13"/>
  <c r="Q147" i="13" s="1"/>
  <c r="R147" i="13" s="1"/>
  <c r="AB147" i="13" s="1"/>
  <c r="AE145" i="13"/>
  <c r="T15" i="13"/>
  <c r="W15" i="13" s="1"/>
  <c r="V16" i="13" s="1"/>
  <c r="T413" i="13"/>
  <c r="W413" i="13" s="1"/>
  <c r="V414" i="13" s="1"/>
  <c r="I306" i="13"/>
  <c r="O306" i="13" s="1"/>
  <c r="H307" i="13"/>
  <c r="H173" i="13"/>
  <c r="I172" i="13"/>
  <c r="O172" i="13" s="1"/>
  <c r="I41" i="13"/>
  <c r="O41" i="13" s="1"/>
  <c r="H42" i="13"/>
  <c r="I439" i="13"/>
  <c r="O439" i="13" s="1"/>
  <c r="H440" i="13"/>
  <c r="H1922" i="3"/>
  <c r="I1921" i="3"/>
  <c r="I1653" i="11"/>
  <c r="H1654" i="11"/>
  <c r="I709" i="9"/>
  <c r="H710" i="9"/>
  <c r="H847" i="9"/>
  <c r="I846" i="9"/>
  <c r="H1655" i="6"/>
  <c r="I1654" i="6"/>
  <c r="I710" i="3"/>
  <c r="H711" i="3"/>
  <c r="I1922" i="6"/>
  <c r="H1923" i="6"/>
  <c r="I308" i="6"/>
  <c r="H309" i="6"/>
  <c r="I1786" i="6"/>
  <c r="H1787" i="6"/>
  <c r="I172" i="11"/>
  <c r="H173" i="11"/>
  <c r="I1922" i="9"/>
  <c r="H1923" i="9"/>
  <c r="H1519" i="3"/>
  <c r="I1518" i="3"/>
  <c r="I1117" i="9"/>
  <c r="H1118" i="9"/>
  <c r="I42" i="9"/>
  <c r="H43" i="9"/>
  <c r="I1115" i="3"/>
  <c r="H1116" i="3"/>
  <c r="I983" i="6"/>
  <c r="H984" i="6"/>
  <c r="I441" i="9"/>
  <c r="H442" i="9"/>
  <c r="I843" i="6"/>
  <c r="H844" i="6"/>
  <c r="H576" i="9"/>
  <c r="I575" i="9"/>
  <c r="I1385" i="6"/>
  <c r="H1386" i="6"/>
  <c r="I981" i="3"/>
  <c r="H982" i="3"/>
  <c r="I1787" i="11"/>
  <c r="H1788" i="11"/>
  <c r="I712" i="11"/>
  <c r="H713" i="11"/>
  <c r="I711" i="6"/>
  <c r="H712" i="6"/>
  <c r="H43" i="3"/>
  <c r="I42" i="3"/>
  <c r="I1787" i="3"/>
  <c r="H1788" i="3"/>
  <c r="I1519" i="11"/>
  <c r="H1520" i="11"/>
  <c r="I576" i="3"/>
  <c r="H577" i="3"/>
  <c r="I172" i="6"/>
  <c r="H173" i="6"/>
  <c r="I439" i="11"/>
  <c r="H440" i="11"/>
  <c r="H846" i="3"/>
  <c r="I845" i="3"/>
  <c r="H1519" i="9"/>
  <c r="I1518" i="9"/>
  <c r="H42" i="11"/>
  <c r="I41" i="11"/>
  <c r="O1921" i="11" l="1"/>
  <c r="O1786" i="11"/>
  <c r="O1652" i="11"/>
  <c r="O1517" i="11"/>
  <c r="O1383" i="11"/>
  <c r="O1250" i="11"/>
  <c r="O1115" i="11"/>
  <c r="O980" i="11"/>
  <c r="O574" i="11"/>
  <c r="O842" i="11"/>
  <c r="O439" i="11"/>
  <c r="O709" i="11"/>
  <c r="O41" i="11"/>
  <c r="O306" i="11"/>
  <c r="O172" i="11"/>
  <c r="O1922" i="9"/>
  <c r="O1787" i="9"/>
  <c r="O1518" i="9"/>
  <c r="O1653" i="9"/>
  <c r="O1384" i="9"/>
  <c r="O1116" i="9"/>
  <c r="O843" i="9"/>
  <c r="O981" i="9"/>
  <c r="O710" i="9"/>
  <c r="O1251" i="9"/>
  <c r="O42" i="9"/>
  <c r="O575" i="9"/>
  <c r="O307" i="9"/>
  <c r="O173" i="9"/>
  <c r="O440" i="9"/>
  <c r="O1921" i="6"/>
  <c r="O1517" i="6"/>
  <c r="O1786" i="6"/>
  <c r="O1383" i="6"/>
  <c r="O1652" i="6"/>
  <c r="O1115" i="6"/>
  <c r="O439" i="6"/>
  <c r="O980" i="6"/>
  <c r="O709" i="6"/>
  <c r="O1250" i="6"/>
  <c r="O306" i="6"/>
  <c r="O842" i="6"/>
  <c r="O574" i="6"/>
  <c r="O172" i="6"/>
  <c r="O41" i="6"/>
  <c r="O1251" i="3"/>
  <c r="O1116" i="3"/>
  <c r="O1653" i="3"/>
  <c r="O1922" i="3"/>
  <c r="O1384" i="3"/>
  <c r="O1787" i="3"/>
  <c r="O981" i="3"/>
  <c r="O843" i="3"/>
  <c r="O1518" i="3"/>
  <c r="O710" i="3"/>
  <c r="O575" i="3"/>
  <c r="O440" i="3"/>
  <c r="O42" i="3"/>
  <c r="O173" i="3"/>
  <c r="O307" i="3"/>
  <c r="H844" i="11"/>
  <c r="I843" i="11"/>
  <c r="I1384" i="11"/>
  <c r="H1385" i="11"/>
  <c r="I1251" i="11"/>
  <c r="H1252" i="11"/>
  <c r="I577" i="11"/>
  <c r="H578" i="11"/>
  <c r="I1116" i="11"/>
  <c r="H1117" i="11"/>
  <c r="I1923" i="11"/>
  <c r="H1924" i="11"/>
  <c r="I309" i="11"/>
  <c r="H310" i="11"/>
  <c r="H982" i="11"/>
  <c r="I981" i="11"/>
  <c r="I174" i="9"/>
  <c r="H175" i="9"/>
  <c r="I981" i="9"/>
  <c r="H982" i="9"/>
  <c r="H309" i="9"/>
  <c r="I308" i="9"/>
  <c r="H1252" i="9"/>
  <c r="I1251" i="9"/>
  <c r="H1385" i="9"/>
  <c r="I1384" i="9"/>
  <c r="I1787" i="9"/>
  <c r="H1788" i="9"/>
  <c r="I1654" i="9"/>
  <c r="H1655" i="9"/>
  <c r="I1251" i="6"/>
  <c r="H1252" i="6"/>
  <c r="H1519" i="6"/>
  <c r="I1518" i="6"/>
  <c r="I576" i="6"/>
  <c r="H577" i="6"/>
  <c r="I440" i="6"/>
  <c r="H441" i="6"/>
  <c r="H43" i="6"/>
  <c r="I42" i="6"/>
  <c r="I1116" i="6"/>
  <c r="H1117" i="6"/>
  <c r="H1655" i="3"/>
  <c r="I1654" i="3"/>
  <c r="I173" i="3"/>
  <c r="H174" i="3"/>
  <c r="I440" i="3"/>
  <c r="H441" i="3"/>
  <c r="H1386" i="3"/>
  <c r="I1385" i="3"/>
  <c r="I308" i="3"/>
  <c r="H309" i="3"/>
  <c r="H1253" i="3"/>
  <c r="I1252" i="3"/>
  <c r="S282" i="13"/>
  <c r="AE281" i="13"/>
  <c r="AA146" i="13"/>
  <c r="Z146" i="13"/>
  <c r="S147" i="13"/>
  <c r="W146" i="13"/>
  <c r="V147" i="13" s="1"/>
  <c r="Y146" i="13"/>
  <c r="Z413" i="13"/>
  <c r="AA15" i="13"/>
  <c r="Y15" i="13"/>
  <c r="Q16" i="13"/>
  <c r="R16" i="13" s="1"/>
  <c r="AB16" i="13" s="1"/>
  <c r="Z15" i="13"/>
  <c r="Y413" i="13"/>
  <c r="Q414" i="13"/>
  <c r="R414" i="13" s="1"/>
  <c r="AB414" i="13" s="1"/>
  <c r="AA413" i="13"/>
  <c r="I42" i="13"/>
  <c r="O42" i="13" s="1"/>
  <c r="H43" i="13"/>
  <c r="H174" i="13"/>
  <c r="I173" i="13"/>
  <c r="O173" i="13" s="1"/>
  <c r="I307" i="13"/>
  <c r="O307" i="13" s="1"/>
  <c r="H308" i="13"/>
  <c r="I440" i="13"/>
  <c r="O440" i="13" s="1"/>
  <c r="H441" i="13"/>
  <c r="I1519" i="9"/>
  <c r="H1520" i="9"/>
  <c r="I43" i="3"/>
  <c r="H44" i="3"/>
  <c r="I844" i="6"/>
  <c r="H845" i="6"/>
  <c r="I984" i="6"/>
  <c r="H985" i="6"/>
  <c r="H174" i="11"/>
  <c r="I173" i="11"/>
  <c r="I42" i="11"/>
  <c r="H43" i="11"/>
  <c r="I1922" i="3"/>
  <c r="H1923" i="3"/>
  <c r="I1520" i="11"/>
  <c r="H1521" i="11"/>
  <c r="I440" i="11"/>
  <c r="H441" i="11"/>
  <c r="I1788" i="11"/>
  <c r="H1789" i="11"/>
  <c r="H983" i="3"/>
  <c r="I982" i="3"/>
  <c r="I1118" i="9"/>
  <c r="H1119" i="9"/>
  <c r="I1923" i="9"/>
  <c r="H1924" i="9"/>
  <c r="I1787" i="6"/>
  <c r="H1788" i="6"/>
  <c r="I711" i="3"/>
  <c r="H712" i="3"/>
  <c r="H1789" i="3"/>
  <c r="I1788" i="3"/>
  <c r="H577" i="9"/>
  <c r="I576" i="9"/>
  <c r="I577" i="3"/>
  <c r="H578" i="3"/>
  <c r="H714" i="11"/>
  <c r="I713" i="11"/>
  <c r="I1386" i="6"/>
  <c r="H1387" i="6"/>
  <c r="H44" i="9"/>
  <c r="I43" i="9"/>
  <c r="I846" i="3"/>
  <c r="H847" i="3"/>
  <c r="H1520" i="3"/>
  <c r="I1519" i="3"/>
  <c r="I1655" i="6"/>
  <c r="H1656" i="6"/>
  <c r="H848" i="9"/>
  <c r="I847" i="9"/>
  <c r="I712" i="6"/>
  <c r="H713" i="6"/>
  <c r="I442" i="9"/>
  <c r="H443" i="9"/>
  <c r="I1116" i="3"/>
  <c r="H1117" i="3"/>
  <c r="I173" i="6"/>
  <c r="H174" i="6"/>
  <c r="I309" i="6"/>
  <c r="H310" i="6"/>
  <c r="I1923" i="6"/>
  <c r="H1924" i="6"/>
  <c r="I710" i="9"/>
  <c r="H711" i="9"/>
  <c r="I1654" i="11"/>
  <c r="H1655" i="11"/>
  <c r="O1922" i="11" l="1"/>
  <c r="O1653" i="11"/>
  <c r="O1787" i="11"/>
  <c r="O1116" i="11"/>
  <c r="O1384" i="11"/>
  <c r="O843" i="11"/>
  <c r="O710" i="11"/>
  <c r="O575" i="11"/>
  <c r="O1518" i="11"/>
  <c r="O981" i="11"/>
  <c r="O1251" i="11"/>
  <c r="O440" i="11"/>
  <c r="O307" i="11"/>
  <c r="O42" i="11"/>
  <c r="O173" i="11"/>
  <c r="O1923" i="9"/>
  <c r="O1788" i="9"/>
  <c r="O1654" i="9"/>
  <c r="O1519" i="9"/>
  <c r="O1385" i="9"/>
  <c r="O1117" i="9"/>
  <c r="O844" i="9"/>
  <c r="O982" i="9"/>
  <c r="O1252" i="9"/>
  <c r="O576" i="9"/>
  <c r="O308" i="9"/>
  <c r="O174" i="9"/>
  <c r="O43" i="9"/>
  <c r="O441" i="9"/>
  <c r="O711" i="9"/>
  <c r="O1518" i="6"/>
  <c r="O1922" i="6"/>
  <c r="O1653" i="6"/>
  <c r="O1384" i="6"/>
  <c r="O1787" i="6"/>
  <c r="O1251" i="6"/>
  <c r="O981" i="6"/>
  <c r="O710" i="6"/>
  <c r="O42" i="6"/>
  <c r="O307" i="6"/>
  <c r="O173" i="6"/>
  <c r="O1116" i="6"/>
  <c r="O440" i="6"/>
  <c r="O575" i="6"/>
  <c r="O843" i="6"/>
  <c r="O1654" i="3"/>
  <c r="O1519" i="3"/>
  <c r="O1923" i="3"/>
  <c r="O1788" i="3"/>
  <c r="O982" i="3"/>
  <c r="O1385" i="3"/>
  <c r="O1117" i="3"/>
  <c r="O1252" i="3"/>
  <c r="O711" i="3"/>
  <c r="O576" i="3"/>
  <c r="O441" i="3"/>
  <c r="O844" i="3"/>
  <c r="O174" i="3"/>
  <c r="O308" i="3"/>
  <c r="O43" i="3"/>
  <c r="H845" i="11"/>
  <c r="I844" i="11"/>
  <c r="I578" i="11"/>
  <c r="H579" i="11"/>
  <c r="H1253" i="11"/>
  <c r="I1252" i="11"/>
  <c r="H1386" i="11"/>
  <c r="I1385" i="11"/>
  <c r="H1925" i="11"/>
  <c r="I1924" i="11"/>
  <c r="H1118" i="11"/>
  <c r="I1117" i="11"/>
  <c r="H983" i="11"/>
  <c r="I982" i="11"/>
  <c r="H311" i="11"/>
  <c r="I310" i="11"/>
  <c r="I175" i="9"/>
  <c r="H176" i="9"/>
  <c r="H983" i="9"/>
  <c r="I982" i="9"/>
  <c r="I1252" i="9"/>
  <c r="H1253" i="9"/>
  <c r="I309" i="9"/>
  <c r="H310" i="9"/>
  <c r="I1655" i="9"/>
  <c r="H1656" i="9"/>
  <c r="H1789" i="9"/>
  <c r="I1788" i="9"/>
  <c r="H1386" i="9"/>
  <c r="I1385" i="9"/>
  <c r="I1252" i="6"/>
  <c r="H1253" i="6"/>
  <c r="I1519" i="6"/>
  <c r="H1520" i="6"/>
  <c r="I441" i="6"/>
  <c r="H442" i="6"/>
  <c r="I577" i="6"/>
  <c r="H578" i="6"/>
  <c r="I43" i="6"/>
  <c r="H44" i="6"/>
  <c r="I1117" i="6"/>
  <c r="H1118" i="6"/>
  <c r="H1656" i="3"/>
  <c r="I1655" i="3"/>
  <c r="I174" i="3"/>
  <c r="H175" i="3"/>
  <c r="I441" i="3"/>
  <c r="H442" i="3"/>
  <c r="H1254" i="3"/>
  <c r="I1253" i="3"/>
  <c r="H310" i="3"/>
  <c r="I309" i="3"/>
  <c r="I1386" i="3"/>
  <c r="H1387" i="3"/>
  <c r="T282" i="13"/>
  <c r="Y282" i="13" s="1"/>
  <c r="AD413" i="13"/>
  <c r="AC146" i="13"/>
  <c r="T147" i="13"/>
  <c r="AD146" i="13"/>
  <c r="AC15" i="13"/>
  <c r="AD15" i="13"/>
  <c r="AC413" i="13"/>
  <c r="S414" i="13"/>
  <c r="S16" i="13"/>
  <c r="H44" i="13"/>
  <c r="I43" i="13"/>
  <c r="O43" i="13" s="1"/>
  <c r="I308" i="13"/>
  <c r="O308" i="13" s="1"/>
  <c r="H309" i="13"/>
  <c r="H175" i="13"/>
  <c r="I174" i="13"/>
  <c r="O174" i="13" s="1"/>
  <c r="I441" i="13"/>
  <c r="O441" i="13" s="1"/>
  <c r="H442" i="13"/>
  <c r="I847" i="3"/>
  <c r="H848" i="3"/>
  <c r="I1924" i="9"/>
  <c r="H1925" i="9"/>
  <c r="H45" i="3"/>
  <c r="I44" i="3"/>
  <c r="I174" i="6"/>
  <c r="H175" i="6"/>
  <c r="I310" i="6"/>
  <c r="H311" i="6"/>
  <c r="I1387" i="6"/>
  <c r="H1388" i="6"/>
  <c r="I712" i="3"/>
  <c r="H713" i="3"/>
  <c r="I1521" i="11"/>
  <c r="H1522" i="11"/>
  <c r="I1923" i="3"/>
  <c r="H1924" i="3"/>
  <c r="I1520" i="3"/>
  <c r="H1521" i="3"/>
  <c r="I578" i="3"/>
  <c r="H579" i="3"/>
  <c r="I43" i="11"/>
  <c r="H44" i="11"/>
  <c r="I985" i="6"/>
  <c r="H986" i="6"/>
  <c r="H1118" i="3"/>
  <c r="I1117" i="3"/>
  <c r="I1656" i="6"/>
  <c r="H1657" i="6"/>
  <c r="I1788" i="6"/>
  <c r="H1789" i="6"/>
  <c r="I1119" i="9"/>
  <c r="H1120" i="9"/>
  <c r="I711" i="9"/>
  <c r="H712" i="9"/>
  <c r="I713" i="6"/>
  <c r="H714" i="6"/>
  <c r="H715" i="11"/>
  <c r="I714" i="11"/>
  <c r="I983" i="3"/>
  <c r="H984" i="3"/>
  <c r="H849" i="9"/>
  <c r="I848" i="9"/>
  <c r="I443" i="9"/>
  <c r="H444" i="9"/>
  <c r="H578" i="9"/>
  <c r="I577" i="9"/>
  <c r="I1789" i="3"/>
  <c r="H1790" i="3"/>
  <c r="I1789" i="11"/>
  <c r="H1790" i="11"/>
  <c r="H442" i="11"/>
  <c r="I441" i="11"/>
  <c r="I845" i="6"/>
  <c r="H846" i="6"/>
  <c r="I1520" i="9"/>
  <c r="H1521" i="9"/>
  <c r="I1655" i="11"/>
  <c r="H1656" i="11"/>
  <c r="I1924" i="6"/>
  <c r="H1925" i="6"/>
  <c r="I44" i="9"/>
  <c r="H45" i="9"/>
  <c r="I174" i="11"/>
  <c r="H175" i="11"/>
  <c r="O1923" i="11" l="1"/>
  <c r="O1788" i="11"/>
  <c r="O1654" i="11"/>
  <c r="O1519" i="11"/>
  <c r="O1385" i="11"/>
  <c r="O982" i="11"/>
  <c r="O1252" i="11"/>
  <c r="O1117" i="11"/>
  <c r="O711" i="11"/>
  <c r="O844" i="11"/>
  <c r="O308" i="11"/>
  <c r="O174" i="11"/>
  <c r="O576" i="11"/>
  <c r="O441" i="11"/>
  <c r="O43" i="11"/>
  <c r="O1924" i="9"/>
  <c r="O1789" i="9"/>
  <c r="O1386" i="9"/>
  <c r="O1253" i="9"/>
  <c r="O1118" i="9"/>
  <c r="O983" i="9"/>
  <c r="O845" i="9"/>
  <c r="O1520" i="9"/>
  <c r="O1655" i="9"/>
  <c r="O309" i="9"/>
  <c r="O175" i="9"/>
  <c r="O44" i="9"/>
  <c r="O442" i="9"/>
  <c r="O712" i="9"/>
  <c r="O577" i="9"/>
  <c r="O1788" i="6"/>
  <c r="O1654" i="6"/>
  <c r="O1923" i="6"/>
  <c r="O1385" i="6"/>
  <c r="O844" i="6"/>
  <c r="O711" i="6"/>
  <c r="O576" i="6"/>
  <c r="O441" i="6"/>
  <c r="O308" i="6"/>
  <c r="O1252" i="6"/>
  <c r="O1519" i="6"/>
  <c r="O1117" i="6"/>
  <c r="O43" i="6"/>
  <c r="O174" i="6"/>
  <c r="O982" i="6"/>
  <c r="O1924" i="3"/>
  <c r="O1789" i="3"/>
  <c r="O1655" i="3"/>
  <c r="O1520" i="3"/>
  <c r="O1386" i="3"/>
  <c r="O1253" i="3"/>
  <c r="O983" i="3"/>
  <c r="O845" i="3"/>
  <c r="O1118" i="3"/>
  <c r="O712" i="3"/>
  <c r="O577" i="3"/>
  <c r="O442" i="3"/>
  <c r="O309" i="3"/>
  <c r="O175" i="3"/>
  <c r="O44" i="3"/>
  <c r="I845" i="11"/>
  <c r="H846" i="11"/>
  <c r="H1387" i="11"/>
  <c r="I1386" i="11"/>
  <c r="I1253" i="11"/>
  <c r="H1254" i="11"/>
  <c r="H580" i="11"/>
  <c r="I579" i="11"/>
  <c r="H984" i="11"/>
  <c r="I983" i="11"/>
  <c r="H1119" i="11"/>
  <c r="I1118" i="11"/>
  <c r="I311" i="11"/>
  <c r="H312" i="11"/>
  <c r="H1926" i="11"/>
  <c r="I1925" i="11"/>
  <c r="I176" i="9"/>
  <c r="H177" i="9"/>
  <c r="I983" i="9"/>
  <c r="H984" i="9"/>
  <c r="I1253" i="9"/>
  <c r="H1254" i="9"/>
  <c r="H311" i="9"/>
  <c r="I310" i="9"/>
  <c r="H1657" i="9"/>
  <c r="I1656" i="9"/>
  <c r="H1790" i="9"/>
  <c r="I1789" i="9"/>
  <c r="I1386" i="9"/>
  <c r="H1387" i="9"/>
  <c r="I1253" i="6"/>
  <c r="H1254" i="6"/>
  <c r="I1520" i="6"/>
  <c r="H1521" i="6"/>
  <c r="I578" i="6"/>
  <c r="H579" i="6"/>
  <c r="I442" i="6"/>
  <c r="H443" i="6"/>
  <c r="I44" i="6"/>
  <c r="H45" i="6"/>
  <c r="H1119" i="6"/>
  <c r="I1118" i="6"/>
  <c r="I1656" i="3"/>
  <c r="H1657" i="3"/>
  <c r="H176" i="3"/>
  <c r="I175" i="3"/>
  <c r="H1388" i="3"/>
  <c r="I1387" i="3"/>
  <c r="I1254" i="3"/>
  <c r="H1255" i="3"/>
  <c r="H443" i="3"/>
  <c r="I442" i="3"/>
  <c r="I310" i="3"/>
  <c r="H311" i="3"/>
  <c r="Z282" i="13"/>
  <c r="AD282" i="13" s="1"/>
  <c r="Q283" i="13"/>
  <c r="R283" i="13" s="1"/>
  <c r="AB283" i="13" s="1"/>
  <c r="W282" i="13"/>
  <c r="V283" i="13" s="1"/>
  <c r="AA282" i="13"/>
  <c r="AE413" i="13"/>
  <c r="AE146" i="13"/>
  <c r="AA147" i="13"/>
  <c r="AE15" i="13"/>
  <c r="W147" i="13"/>
  <c r="V148" i="13" s="1"/>
  <c r="Y147" i="13"/>
  <c r="Z147" i="13"/>
  <c r="Q148" i="13"/>
  <c r="R148" i="13" s="1"/>
  <c r="AB148" i="13" s="1"/>
  <c r="T414" i="13"/>
  <c r="AA414" i="13" s="1"/>
  <c r="T16" i="13"/>
  <c r="H176" i="13"/>
  <c r="I175" i="13"/>
  <c r="O175" i="13" s="1"/>
  <c r="I309" i="13"/>
  <c r="O309" i="13" s="1"/>
  <c r="H310" i="13"/>
  <c r="I44" i="13"/>
  <c r="O44" i="13" s="1"/>
  <c r="H45" i="13"/>
  <c r="I442" i="13"/>
  <c r="O442" i="13" s="1"/>
  <c r="H443" i="13"/>
  <c r="H443" i="11"/>
  <c r="I442" i="11"/>
  <c r="H45" i="11"/>
  <c r="I44" i="11"/>
  <c r="H46" i="9"/>
  <c r="I45" i="9"/>
  <c r="I175" i="11"/>
  <c r="H176" i="11"/>
  <c r="I712" i="9"/>
  <c r="H713" i="9"/>
  <c r="I1118" i="3"/>
  <c r="H1119" i="3"/>
  <c r="I986" i="6"/>
  <c r="H987" i="6"/>
  <c r="I713" i="3"/>
  <c r="H714" i="3"/>
  <c r="I1790" i="11"/>
  <c r="H1791" i="11"/>
  <c r="I848" i="3"/>
  <c r="H849" i="3"/>
  <c r="I1120" i="9"/>
  <c r="H1121" i="9"/>
  <c r="I1388" i="6"/>
  <c r="H1389" i="6"/>
  <c r="I45" i="3"/>
  <c r="H46" i="3"/>
  <c r="I1521" i="9"/>
  <c r="H1522" i="9"/>
  <c r="I849" i="9"/>
  <c r="H850" i="9"/>
  <c r="I715" i="11"/>
  <c r="H716" i="11"/>
  <c r="I1657" i="6"/>
  <c r="H1658" i="6"/>
  <c r="I1925" i="6"/>
  <c r="H1926" i="6"/>
  <c r="H1925" i="3"/>
  <c r="I1924" i="3"/>
  <c r="I1522" i="11"/>
  <c r="H1523" i="11"/>
  <c r="I311" i="6"/>
  <c r="H312" i="6"/>
  <c r="I1790" i="3"/>
  <c r="H1791" i="3"/>
  <c r="I984" i="3"/>
  <c r="H985" i="3"/>
  <c r="I1789" i="6"/>
  <c r="H1790" i="6"/>
  <c r="I1656" i="11"/>
  <c r="H1657" i="11"/>
  <c r="I714" i="6"/>
  <c r="H715" i="6"/>
  <c r="H445" i="9"/>
  <c r="I444" i="9"/>
  <c r="I846" i="6"/>
  <c r="H847" i="6"/>
  <c r="I578" i="9"/>
  <c r="H579" i="9"/>
  <c r="I579" i="3"/>
  <c r="H580" i="3"/>
  <c r="H1522" i="3"/>
  <c r="I1521" i="3"/>
  <c r="H176" i="6"/>
  <c r="I175" i="6"/>
  <c r="I1925" i="9"/>
  <c r="H1926" i="9"/>
  <c r="O1924" i="11" l="1"/>
  <c r="O1789" i="11"/>
  <c r="O1520" i="11"/>
  <c r="O845" i="11"/>
  <c r="O983" i="11"/>
  <c r="O1253" i="11"/>
  <c r="O1655" i="11"/>
  <c r="O1118" i="11"/>
  <c r="O1386" i="11"/>
  <c r="O577" i="11"/>
  <c r="O442" i="11"/>
  <c r="O712" i="11"/>
  <c r="O44" i="11"/>
  <c r="O175" i="11"/>
  <c r="O309" i="11"/>
  <c r="O1925" i="9"/>
  <c r="O1790" i="9"/>
  <c r="O1656" i="9"/>
  <c r="O1521" i="9"/>
  <c r="O1254" i="9"/>
  <c r="O1119" i="9"/>
  <c r="O984" i="9"/>
  <c r="O846" i="9"/>
  <c r="O713" i="9"/>
  <c r="O578" i="9"/>
  <c r="O443" i="9"/>
  <c r="O310" i="9"/>
  <c r="O176" i="9"/>
  <c r="O45" i="9"/>
  <c r="O1387" i="9"/>
  <c r="O1924" i="6"/>
  <c r="O1789" i="6"/>
  <c r="O1655" i="6"/>
  <c r="O1520" i="6"/>
  <c r="O1386" i="6"/>
  <c r="O1253" i="6"/>
  <c r="O1118" i="6"/>
  <c r="O983" i="6"/>
  <c r="O845" i="6"/>
  <c r="O712" i="6"/>
  <c r="O577" i="6"/>
  <c r="O442" i="6"/>
  <c r="O309" i="6"/>
  <c r="O175" i="6"/>
  <c r="O44" i="6"/>
  <c r="O1521" i="3"/>
  <c r="O1925" i="3"/>
  <c r="O1790" i="3"/>
  <c r="O1656" i="3"/>
  <c r="O1387" i="3"/>
  <c r="O1119" i="3"/>
  <c r="O1254" i="3"/>
  <c r="O984" i="3"/>
  <c r="O713" i="3"/>
  <c r="O578" i="3"/>
  <c r="O443" i="3"/>
  <c r="O310" i="3"/>
  <c r="O176" i="3"/>
  <c r="O846" i="3"/>
  <c r="O45" i="3"/>
  <c r="H847" i="11"/>
  <c r="I846" i="11"/>
  <c r="H581" i="11"/>
  <c r="I580" i="11"/>
  <c r="H1255" i="11"/>
  <c r="I1254" i="11"/>
  <c r="H1388" i="11"/>
  <c r="I1387" i="11"/>
  <c r="I984" i="11"/>
  <c r="H985" i="11"/>
  <c r="I1926" i="11"/>
  <c r="H1927" i="11"/>
  <c r="I312" i="11"/>
  <c r="H313" i="11"/>
  <c r="I1119" i="11"/>
  <c r="H1120" i="11"/>
  <c r="H178" i="9"/>
  <c r="I177" i="9"/>
  <c r="H985" i="9"/>
  <c r="I984" i="9"/>
  <c r="I311" i="9"/>
  <c r="H312" i="9"/>
  <c r="H1255" i="9"/>
  <c r="I1254" i="9"/>
  <c r="I1790" i="9"/>
  <c r="H1791" i="9"/>
  <c r="I1657" i="9"/>
  <c r="H1658" i="9"/>
  <c r="I1387" i="9"/>
  <c r="H1388" i="9"/>
  <c r="H1255" i="6"/>
  <c r="I1254" i="6"/>
  <c r="H1522" i="6"/>
  <c r="I1521" i="6"/>
  <c r="I443" i="6"/>
  <c r="H444" i="6"/>
  <c r="H580" i="6"/>
  <c r="I579" i="6"/>
  <c r="I45" i="6"/>
  <c r="H46" i="6"/>
  <c r="I1119" i="6"/>
  <c r="H1120" i="6"/>
  <c r="I1657" i="3"/>
  <c r="H1658" i="3"/>
  <c r="I176" i="3"/>
  <c r="H177" i="3"/>
  <c r="I1255" i="3"/>
  <c r="H1256" i="3"/>
  <c r="H1389" i="3"/>
  <c r="I1388" i="3"/>
  <c r="H312" i="3"/>
  <c r="I311" i="3"/>
  <c r="I443" i="3"/>
  <c r="H444" i="3"/>
  <c r="AC282" i="13"/>
  <c r="S283" i="13"/>
  <c r="AD147" i="13"/>
  <c r="S148" i="13"/>
  <c r="AC147" i="13"/>
  <c r="Z414" i="13"/>
  <c r="Q415" i="13"/>
  <c r="R415" i="13" s="1"/>
  <c r="AB415" i="13" s="1"/>
  <c r="W414" i="13"/>
  <c r="V415" i="13" s="1"/>
  <c r="Y414" i="13"/>
  <c r="W16" i="13"/>
  <c r="V17" i="13" s="1"/>
  <c r="Q17" i="13"/>
  <c r="R17" i="13" s="1"/>
  <c r="AB17" i="13" s="1"/>
  <c r="Y16" i="13"/>
  <c r="Z16" i="13"/>
  <c r="AA16" i="13"/>
  <c r="I45" i="13"/>
  <c r="O45" i="13" s="1"/>
  <c r="H46" i="13"/>
  <c r="I310" i="13"/>
  <c r="O310" i="13" s="1"/>
  <c r="H311" i="13"/>
  <c r="H177" i="13"/>
  <c r="I176" i="13"/>
  <c r="O176" i="13" s="1"/>
  <c r="H444" i="13"/>
  <c r="I443" i="13"/>
  <c r="O443" i="13" s="1"/>
  <c r="H446" i="9"/>
  <c r="I445" i="9"/>
  <c r="I1658" i="6"/>
  <c r="H1659" i="6"/>
  <c r="I46" i="3"/>
  <c r="H47" i="3"/>
  <c r="I1389" i="6"/>
  <c r="H1390" i="6"/>
  <c r="I849" i="3"/>
  <c r="H850" i="3"/>
  <c r="I850" i="9"/>
  <c r="H851" i="9"/>
  <c r="I714" i="3"/>
  <c r="H715" i="3"/>
  <c r="I1790" i="6"/>
  <c r="H1791" i="6"/>
  <c r="I1121" i="9"/>
  <c r="H1122" i="9"/>
  <c r="I46" i="9"/>
  <c r="H47" i="9"/>
  <c r="I45" i="11"/>
  <c r="H46" i="11"/>
  <c r="I1522" i="9"/>
  <c r="H1523" i="9"/>
  <c r="H177" i="11"/>
  <c r="I176" i="11"/>
  <c r="H1926" i="3"/>
  <c r="I1925" i="3"/>
  <c r="I1926" i="6"/>
  <c r="H1927" i="6"/>
  <c r="H1792" i="11"/>
  <c r="I1791" i="11"/>
  <c r="H714" i="9"/>
  <c r="I713" i="9"/>
  <c r="I443" i="11"/>
  <c r="H444" i="11"/>
  <c r="I579" i="9"/>
  <c r="H580" i="9"/>
  <c r="I985" i="3"/>
  <c r="H986" i="3"/>
  <c r="I312" i="6"/>
  <c r="H313" i="6"/>
  <c r="I1926" i="9"/>
  <c r="H1927" i="9"/>
  <c r="I176" i="6"/>
  <c r="H177" i="6"/>
  <c r="I580" i="3"/>
  <c r="H581" i="3"/>
  <c r="I847" i="6"/>
  <c r="H848" i="6"/>
  <c r="I987" i="6"/>
  <c r="H988" i="6"/>
  <c r="I1119" i="3"/>
  <c r="H1120" i="3"/>
  <c r="I1522" i="3"/>
  <c r="H1523" i="3"/>
  <c r="I715" i="6"/>
  <c r="H716" i="6"/>
  <c r="H1792" i="3"/>
  <c r="I1791" i="3"/>
  <c r="H1658" i="11"/>
  <c r="I1657" i="11"/>
  <c r="H1524" i="11"/>
  <c r="I1523" i="11"/>
  <c r="I716" i="11"/>
  <c r="H717" i="11"/>
  <c r="O1521" i="11" l="1"/>
  <c r="O1925" i="11"/>
  <c r="O984" i="11"/>
  <c r="O1254" i="11"/>
  <c r="O1656" i="11"/>
  <c r="O1387" i="11"/>
  <c r="O1790" i="11"/>
  <c r="O846" i="11"/>
  <c r="O1119" i="11"/>
  <c r="O713" i="11"/>
  <c r="O578" i="11"/>
  <c r="O443" i="11"/>
  <c r="O310" i="11"/>
  <c r="O176" i="11"/>
  <c r="O45" i="11"/>
  <c r="O1926" i="9"/>
  <c r="O1791" i="9"/>
  <c r="O1657" i="9"/>
  <c r="O1522" i="9"/>
  <c r="O1388" i="9"/>
  <c r="O1255" i="9"/>
  <c r="O847" i="9"/>
  <c r="O714" i="9"/>
  <c r="O579" i="9"/>
  <c r="O444" i="9"/>
  <c r="O985" i="9"/>
  <c r="O311" i="9"/>
  <c r="O1120" i="9"/>
  <c r="O177" i="9"/>
  <c r="O46" i="9"/>
  <c r="O1790" i="6"/>
  <c r="O1254" i="6"/>
  <c r="O1119" i="6"/>
  <c r="O1387" i="6"/>
  <c r="O1656" i="6"/>
  <c r="O1521" i="6"/>
  <c r="O984" i="6"/>
  <c r="O310" i="6"/>
  <c r="O1925" i="6"/>
  <c r="O846" i="6"/>
  <c r="O578" i="6"/>
  <c r="O713" i="6"/>
  <c r="O176" i="6"/>
  <c r="O45" i="6"/>
  <c r="O443" i="6"/>
  <c r="O1522" i="3"/>
  <c r="O1926" i="3"/>
  <c r="O1791" i="3"/>
  <c r="O1657" i="3"/>
  <c r="O1388" i="3"/>
  <c r="O1120" i="3"/>
  <c r="O1255" i="3"/>
  <c r="O985" i="3"/>
  <c r="O847" i="3"/>
  <c r="O579" i="3"/>
  <c r="O444" i="3"/>
  <c r="O311" i="3"/>
  <c r="O177" i="3"/>
  <c r="O46" i="3"/>
  <c r="O714" i="3"/>
  <c r="H848" i="11"/>
  <c r="I847" i="11"/>
  <c r="I1388" i="11"/>
  <c r="H1389" i="11"/>
  <c r="I581" i="11"/>
  <c r="H582" i="11"/>
  <c r="H1256" i="11"/>
  <c r="I1255" i="11"/>
  <c r="I313" i="11"/>
  <c r="H314" i="11"/>
  <c r="I1927" i="11"/>
  <c r="H1928" i="11"/>
  <c r="H1121" i="11"/>
  <c r="I1120" i="11"/>
  <c r="I985" i="11"/>
  <c r="H986" i="11"/>
  <c r="I178" i="9"/>
  <c r="H179" i="9"/>
  <c r="H986" i="9"/>
  <c r="I985" i="9"/>
  <c r="I312" i="9"/>
  <c r="H313" i="9"/>
  <c r="I1255" i="9"/>
  <c r="H1256" i="9"/>
  <c r="I1388" i="9"/>
  <c r="H1389" i="9"/>
  <c r="H1659" i="9"/>
  <c r="I1658" i="9"/>
  <c r="I1791" i="9"/>
  <c r="H1792" i="9"/>
  <c r="I1255" i="6"/>
  <c r="H1256" i="6"/>
  <c r="I1522" i="6"/>
  <c r="H1523" i="6"/>
  <c r="H445" i="6"/>
  <c r="I444" i="6"/>
  <c r="H581" i="6"/>
  <c r="I580" i="6"/>
  <c r="I46" i="6"/>
  <c r="H47" i="6"/>
  <c r="I1120" i="6"/>
  <c r="H1121" i="6"/>
  <c r="H1659" i="3"/>
  <c r="I1658" i="3"/>
  <c r="H178" i="3"/>
  <c r="I177" i="3"/>
  <c r="I1389" i="3"/>
  <c r="H1390" i="3"/>
  <c r="H445" i="3"/>
  <c r="I444" i="3"/>
  <c r="I312" i="3"/>
  <c r="H313" i="3"/>
  <c r="I1256" i="3"/>
  <c r="H1257" i="3"/>
  <c r="AE282" i="13"/>
  <c r="T283" i="13"/>
  <c r="AA283" i="13" s="1"/>
  <c r="AE147" i="13"/>
  <c r="T148" i="13"/>
  <c r="Q149" i="13" s="1"/>
  <c r="S415" i="13"/>
  <c r="AD414" i="13"/>
  <c r="AC414" i="13"/>
  <c r="AC16" i="13"/>
  <c r="AD16" i="13"/>
  <c r="S17" i="13"/>
  <c r="I311" i="13"/>
  <c r="O311" i="13" s="1"/>
  <c r="H312" i="13"/>
  <c r="H47" i="13"/>
  <c r="I46" i="13"/>
  <c r="O46" i="13" s="1"/>
  <c r="H178" i="13"/>
  <c r="I177" i="13"/>
  <c r="O177" i="13" s="1"/>
  <c r="H445" i="13"/>
  <c r="I444" i="13"/>
  <c r="O444" i="13" s="1"/>
  <c r="I1523" i="9"/>
  <c r="H1524" i="9"/>
  <c r="I1122" i="9"/>
  <c r="H1123" i="9"/>
  <c r="I1791" i="6"/>
  <c r="H1792" i="6"/>
  <c r="I1927" i="9"/>
  <c r="H1928" i="9"/>
  <c r="I46" i="11"/>
  <c r="H47" i="11"/>
  <c r="I850" i="3"/>
  <c r="H851" i="3"/>
  <c r="I1120" i="3"/>
  <c r="H1121" i="3"/>
  <c r="I1792" i="11"/>
  <c r="H1793" i="11"/>
  <c r="H1659" i="11"/>
  <c r="I1658" i="11"/>
  <c r="I1523" i="3"/>
  <c r="H1524" i="3"/>
  <c r="I715" i="3"/>
  <c r="H716" i="3"/>
  <c r="I1659" i="6"/>
  <c r="H1660" i="6"/>
  <c r="I988" i="6"/>
  <c r="H989" i="6"/>
  <c r="H715" i="9"/>
  <c r="I714" i="9"/>
  <c r="H48" i="9"/>
  <c r="I47" i="9"/>
  <c r="I1390" i="6"/>
  <c r="H1391" i="6"/>
  <c r="I717" i="11"/>
  <c r="H718" i="11"/>
  <c r="I444" i="11"/>
  <c r="H445" i="11"/>
  <c r="I581" i="3"/>
  <c r="H582" i="3"/>
  <c r="H987" i="3"/>
  <c r="I986" i="3"/>
  <c r="H178" i="11"/>
  <c r="I177" i="11"/>
  <c r="I47" i="3"/>
  <c r="H48" i="3"/>
  <c r="I446" i="9"/>
  <c r="H447" i="9"/>
  <c r="I1792" i="3"/>
  <c r="H1793" i="3"/>
  <c r="H1525" i="11"/>
  <c r="I1524" i="11"/>
  <c r="I716" i="6"/>
  <c r="H717" i="6"/>
  <c r="I848" i="6"/>
  <c r="H849" i="6"/>
  <c r="I177" i="6"/>
  <c r="H178" i="6"/>
  <c r="I313" i="6"/>
  <c r="H314" i="6"/>
  <c r="I580" i="9"/>
  <c r="H581" i="9"/>
  <c r="H1928" i="6"/>
  <c r="I1927" i="6"/>
  <c r="I1926" i="3"/>
  <c r="H1927" i="3"/>
  <c r="I851" i="9"/>
  <c r="H852" i="9"/>
  <c r="O1926" i="11" l="1"/>
  <c r="O1791" i="11"/>
  <c r="O1522" i="11"/>
  <c r="O1657" i="11"/>
  <c r="O1255" i="11"/>
  <c r="O1120" i="11"/>
  <c r="O1388" i="11"/>
  <c r="O847" i="11"/>
  <c r="O985" i="11"/>
  <c r="O311" i="11"/>
  <c r="O177" i="11"/>
  <c r="O714" i="11"/>
  <c r="O579" i="11"/>
  <c r="O444" i="11"/>
  <c r="O46" i="11"/>
  <c r="O1523" i="9"/>
  <c r="O1658" i="9"/>
  <c r="O1927" i="9"/>
  <c r="O1389" i="9"/>
  <c r="O1121" i="9"/>
  <c r="O986" i="9"/>
  <c r="O1792" i="9"/>
  <c r="O1256" i="9"/>
  <c r="O178" i="9"/>
  <c r="O47" i="9"/>
  <c r="O445" i="9"/>
  <c r="O715" i="9"/>
  <c r="O848" i="9"/>
  <c r="O580" i="9"/>
  <c r="O312" i="9"/>
  <c r="O1926" i="6"/>
  <c r="O1791" i="6"/>
  <c r="O1657" i="6"/>
  <c r="O1522" i="6"/>
  <c r="O1388" i="6"/>
  <c r="O1255" i="6"/>
  <c r="O985" i="6"/>
  <c r="O847" i="6"/>
  <c r="O714" i="6"/>
  <c r="O1120" i="6"/>
  <c r="O579" i="6"/>
  <c r="O311" i="6"/>
  <c r="O177" i="6"/>
  <c r="O46" i="6"/>
  <c r="O444" i="6"/>
  <c r="O1927" i="3"/>
  <c r="O1792" i="3"/>
  <c r="O1658" i="3"/>
  <c r="O1523" i="3"/>
  <c r="O1389" i="3"/>
  <c r="O1121" i="3"/>
  <c r="O1256" i="3"/>
  <c r="O986" i="3"/>
  <c r="O848" i="3"/>
  <c r="O715" i="3"/>
  <c r="O580" i="3"/>
  <c r="O445" i="3"/>
  <c r="O312" i="3"/>
  <c r="O47" i="3"/>
  <c r="O178" i="3"/>
  <c r="I848" i="11"/>
  <c r="H849" i="11"/>
  <c r="H583" i="11"/>
  <c r="I582" i="11"/>
  <c r="I1256" i="11"/>
  <c r="H1257" i="11"/>
  <c r="H1390" i="11"/>
  <c r="I1389" i="11"/>
  <c r="H987" i="11"/>
  <c r="I986" i="11"/>
  <c r="I1928" i="11"/>
  <c r="H1929" i="11"/>
  <c r="H1122" i="11"/>
  <c r="I1121" i="11"/>
  <c r="H315" i="11"/>
  <c r="I314" i="11"/>
  <c r="I179" i="9"/>
  <c r="H180" i="9"/>
  <c r="I986" i="9"/>
  <c r="H987" i="9"/>
  <c r="I313" i="9"/>
  <c r="H314" i="9"/>
  <c r="H1257" i="9"/>
  <c r="I1256" i="9"/>
  <c r="H1660" i="9"/>
  <c r="I1659" i="9"/>
  <c r="H1390" i="9"/>
  <c r="I1389" i="9"/>
  <c r="I1792" i="9"/>
  <c r="H1793" i="9"/>
  <c r="I1256" i="6"/>
  <c r="H1257" i="6"/>
  <c r="H1524" i="6"/>
  <c r="I1523" i="6"/>
  <c r="I445" i="6"/>
  <c r="H446" i="6"/>
  <c r="I581" i="6"/>
  <c r="H582" i="6"/>
  <c r="I47" i="6"/>
  <c r="H48" i="6"/>
  <c r="I1121" i="6"/>
  <c r="H1122" i="6"/>
  <c r="I1659" i="3"/>
  <c r="H1660" i="3"/>
  <c r="I178" i="3"/>
  <c r="H179" i="3"/>
  <c r="I313" i="3"/>
  <c r="H314" i="3"/>
  <c r="H1391" i="3"/>
  <c r="I1390" i="3"/>
  <c r="H1258" i="3"/>
  <c r="I1257" i="3"/>
  <c r="H446" i="3"/>
  <c r="I445" i="3"/>
  <c r="Q284" i="13"/>
  <c r="R284" i="13" s="1"/>
  <c r="Y283" i="13"/>
  <c r="W283" i="13"/>
  <c r="V284" i="13" s="1"/>
  <c r="Z283" i="13"/>
  <c r="Y148" i="13"/>
  <c r="W148" i="13"/>
  <c r="V149" i="13" s="1"/>
  <c r="AA148" i="13"/>
  <c r="Z148" i="13"/>
  <c r="AE414" i="13"/>
  <c r="T415" i="13"/>
  <c r="T17" i="13"/>
  <c r="AA17" i="13" s="1"/>
  <c r="AE16" i="13"/>
  <c r="R149" i="13"/>
  <c r="AB149" i="13" s="1"/>
  <c r="H48" i="13"/>
  <c r="I47" i="13"/>
  <c r="O47" i="13" s="1"/>
  <c r="I178" i="13"/>
  <c r="O178" i="13" s="1"/>
  <c r="H179" i="13"/>
  <c r="I312" i="13"/>
  <c r="O312" i="13" s="1"/>
  <c r="H313" i="13"/>
  <c r="H446" i="13"/>
  <c r="I445" i="13"/>
  <c r="O445" i="13" s="1"/>
  <c r="I849" i="6"/>
  <c r="H850" i="6"/>
  <c r="I987" i="3"/>
  <c r="H988" i="3"/>
  <c r="H446" i="11"/>
  <c r="I445" i="11"/>
  <c r="I1121" i="3"/>
  <c r="H1122" i="3"/>
  <c r="H1525" i="3"/>
  <c r="I1524" i="3"/>
  <c r="I1792" i="6"/>
  <c r="H1793" i="6"/>
  <c r="H716" i="9"/>
  <c r="I715" i="9"/>
  <c r="H1928" i="3"/>
  <c r="I1927" i="3"/>
  <c r="I581" i="9"/>
  <c r="H582" i="9"/>
  <c r="H448" i="9"/>
  <c r="I447" i="9"/>
  <c r="I718" i="11"/>
  <c r="H719" i="11"/>
  <c r="H1392" i="6"/>
  <c r="I1391" i="6"/>
  <c r="H1661" i="6"/>
  <c r="I1660" i="6"/>
  <c r="I716" i="3"/>
  <c r="H717" i="3"/>
  <c r="I1928" i="9"/>
  <c r="H1929" i="9"/>
  <c r="I989" i="6"/>
  <c r="H990" i="6"/>
  <c r="I1123" i="9"/>
  <c r="H1124" i="9"/>
  <c r="I1524" i="9"/>
  <c r="H1525" i="9"/>
  <c r="I717" i="6"/>
  <c r="H718" i="6"/>
  <c r="I178" i="11"/>
  <c r="H179" i="11"/>
  <c r="I48" i="3"/>
  <c r="H49" i="3"/>
  <c r="H1660" i="11"/>
  <c r="I1659" i="11"/>
  <c r="I851" i="3"/>
  <c r="H852" i="3"/>
  <c r="H1526" i="11"/>
  <c r="I1525" i="11"/>
  <c r="I852" i="9"/>
  <c r="H853" i="9"/>
  <c r="H1929" i="6"/>
  <c r="I1928" i="6"/>
  <c r="I314" i="6"/>
  <c r="H315" i="6"/>
  <c r="H1794" i="3"/>
  <c r="I1793" i="3"/>
  <c r="I48" i="9"/>
  <c r="H49" i="9"/>
  <c r="I178" i="6"/>
  <c r="H179" i="6"/>
  <c r="I582" i="3"/>
  <c r="H583" i="3"/>
  <c r="I1793" i="11"/>
  <c r="H1794" i="11"/>
  <c r="H48" i="11"/>
  <c r="I47" i="11"/>
  <c r="O1389" i="11" l="1"/>
  <c r="O1256" i="11"/>
  <c r="O1121" i="11"/>
  <c r="O986" i="11"/>
  <c r="O1927" i="11"/>
  <c r="O1658" i="11"/>
  <c r="O1792" i="11"/>
  <c r="O1523" i="11"/>
  <c r="O848" i="11"/>
  <c r="O715" i="11"/>
  <c r="O580" i="11"/>
  <c r="O312" i="11"/>
  <c r="O178" i="11"/>
  <c r="O445" i="11"/>
  <c r="O47" i="11"/>
  <c r="O1524" i="9"/>
  <c r="O1659" i="9"/>
  <c r="O1928" i="9"/>
  <c r="O1390" i="9"/>
  <c r="O1793" i="9"/>
  <c r="O1257" i="9"/>
  <c r="O987" i="9"/>
  <c r="O1122" i="9"/>
  <c r="O849" i="9"/>
  <c r="O716" i="9"/>
  <c r="O581" i="9"/>
  <c r="O48" i="9"/>
  <c r="O446" i="9"/>
  <c r="O313" i="9"/>
  <c r="O179" i="9"/>
  <c r="O1927" i="6"/>
  <c r="O1792" i="6"/>
  <c r="O1658" i="6"/>
  <c r="O1523" i="6"/>
  <c r="O1389" i="6"/>
  <c r="O1121" i="6"/>
  <c r="O1256" i="6"/>
  <c r="O580" i="6"/>
  <c r="O848" i="6"/>
  <c r="O445" i="6"/>
  <c r="O986" i="6"/>
  <c r="O715" i="6"/>
  <c r="O312" i="6"/>
  <c r="O47" i="6"/>
  <c r="O178" i="6"/>
  <c r="O1928" i="3"/>
  <c r="O1390" i="3"/>
  <c r="O1793" i="3"/>
  <c r="O1659" i="3"/>
  <c r="O1524" i="3"/>
  <c r="O1257" i="3"/>
  <c r="O987" i="3"/>
  <c r="O1122" i="3"/>
  <c r="O849" i="3"/>
  <c r="O716" i="3"/>
  <c r="O446" i="3"/>
  <c r="O581" i="3"/>
  <c r="O48" i="3"/>
  <c r="O313" i="3"/>
  <c r="O179" i="3"/>
  <c r="H850" i="11"/>
  <c r="I849" i="11"/>
  <c r="H584" i="11"/>
  <c r="I583" i="11"/>
  <c r="I1390" i="11"/>
  <c r="H1391" i="11"/>
  <c r="I1257" i="11"/>
  <c r="H1258" i="11"/>
  <c r="H1123" i="11"/>
  <c r="I1122" i="11"/>
  <c r="H988" i="11"/>
  <c r="I987" i="11"/>
  <c r="H1930" i="11"/>
  <c r="I1929" i="11"/>
  <c r="H316" i="11"/>
  <c r="I315" i="11"/>
  <c r="I180" i="9"/>
  <c r="H181" i="9"/>
  <c r="I987" i="9"/>
  <c r="H988" i="9"/>
  <c r="I1257" i="9"/>
  <c r="H1258" i="9"/>
  <c r="I314" i="9"/>
  <c r="H315" i="9"/>
  <c r="I1793" i="9"/>
  <c r="H1794" i="9"/>
  <c r="I1660" i="9"/>
  <c r="H1661" i="9"/>
  <c r="I1390" i="9"/>
  <c r="H1391" i="9"/>
  <c r="I1257" i="6"/>
  <c r="H1258" i="6"/>
  <c r="I1524" i="6"/>
  <c r="H1525" i="6"/>
  <c r="I582" i="6"/>
  <c r="H583" i="6"/>
  <c r="I446" i="6"/>
  <c r="H447" i="6"/>
  <c r="H49" i="6"/>
  <c r="I48" i="6"/>
  <c r="I1122" i="6"/>
  <c r="H1123" i="6"/>
  <c r="H1661" i="3"/>
  <c r="I1660" i="3"/>
  <c r="I179" i="3"/>
  <c r="H180" i="3"/>
  <c r="I1258" i="3"/>
  <c r="H1259" i="3"/>
  <c r="H1392" i="3"/>
  <c r="I1391" i="3"/>
  <c r="H315" i="3"/>
  <c r="I314" i="3"/>
  <c r="I446" i="3"/>
  <c r="H447" i="3"/>
  <c r="AD283" i="13"/>
  <c r="AC283" i="13"/>
  <c r="S284" i="13"/>
  <c r="AB284" i="13"/>
  <c r="Z415" i="13"/>
  <c r="AD148" i="13"/>
  <c r="Q416" i="13"/>
  <c r="R416" i="13" s="1"/>
  <c r="AB416" i="13" s="1"/>
  <c r="AA415" i="13"/>
  <c r="AC148" i="13"/>
  <c r="W415" i="13"/>
  <c r="V416" i="13" s="1"/>
  <c r="Y415" i="13"/>
  <c r="Y17" i="13"/>
  <c r="W17" i="13"/>
  <c r="V18" i="13" s="1"/>
  <c r="Z17" i="13"/>
  <c r="Q18" i="13"/>
  <c r="R18" i="13" s="1"/>
  <c r="AB18" i="13" s="1"/>
  <c r="S149" i="13"/>
  <c r="H314" i="13"/>
  <c r="I313" i="13"/>
  <c r="O313" i="13" s="1"/>
  <c r="H180" i="13"/>
  <c r="I179" i="13"/>
  <c r="O179" i="13" s="1"/>
  <c r="I48" i="13"/>
  <c r="O48" i="13" s="1"/>
  <c r="H49" i="13"/>
  <c r="I446" i="13"/>
  <c r="O446" i="13" s="1"/>
  <c r="H447" i="13"/>
  <c r="H1929" i="3"/>
  <c r="I1928" i="3"/>
  <c r="H1794" i="6"/>
  <c r="I1793" i="6"/>
  <c r="H1795" i="3"/>
  <c r="I1794" i="3"/>
  <c r="H49" i="11"/>
  <c r="I48" i="11"/>
  <c r="I1124" i="9"/>
  <c r="H1125" i="9"/>
  <c r="H717" i="9"/>
  <c r="I716" i="9"/>
  <c r="H180" i="6"/>
  <c r="I179" i="6"/>
  <c r="I852" i="3"/>
  <c r="H853" i="3"/>
  <c r="I1794" i="11"/>
  <c r="H1795" i="11"/>
  <c r="H1661" i="11"/>
  <c r="I1660" i="11"/>
  <c r="I718" i="6"/>
  <c r="H719" i="6"/>
  <c r="I717" i="3"/>
  <c r="H718" i="3"/>
  <c r="H1123" i="3"/>
  <c r="I1122" i="3"/>
  <c r="H50" i="9"/>
  <c r="I49" i="9"/>
  <c r="H854" i="9"/>
  <c r="I853" i="9"/>
  <c r="H1930" i="9"/>
  <c r="I1929" i="9"/>
  <c r="I1392" i="6"/>
  <c r="H1393" i="6"/>
  <c r="I446" i="11"/>
  <c r="H447" i="11"/>
  <c r="H50" i="3"/>
  <c r="I49" i="3"/>
  <c r="I448" i="9"/>
  <c r="H449" i="9"/>
  <c r="I315" i="6"/>
  <c r="H316" i="6"/>
  <c r="I1661" i="6"/>
  <c r="H1662" i="6"/>
  <c r="I582" i="9"/>
  <c r="H583" i="9"/>
  <c r="I1525" i="3"/>
  <c r="H1526" i="3"/>
  <c r="I179" i="11"/>
  <c r="H180" i="11"/>
  <c r="I990" i="6"/>
  <c r="H991" i="6"/>
  <c r="I1526" i="11"/>
  <c r="H1527" i="11"/>
  <c r="I719" i="11"/>
  <c r="H720" i="11"/>
  <c r="I583" i="3"/>
  <c r="H584" i="3"/>
  <c r="H1930" i="6"/>
  <c r="I1929" i="6"/>
  <c r="I1525" i="9"/>
  <c r="H1526" i="9"/>
  <c r="I988" i="3"/>
  <c r="H989" i="3"/>
  <c r="I850" i="6"/>
  <c r="H851" i="6"/>
  <c r="O1928" i="11" l="1"/>
  <c r="O1793" i="11"/>
  <c r="O1659" i="11"/>
  <c r="O1524" i="11"/>
  <c r="O1390" i="11"/>
  <c r="O1257" i="11"/>
  <c r="O1122" i="11"/>
  <c r="O987" i="11"/>
  <c r="O446" i="11"/>
  <c r="O313" i="11"/>
  <c r="O179" i="11"/>
  <c r="O716" i="11"/>
  <c r="O849" i="11"/>
  <c r="O581" i="11"/>
  <c r="O48" i="11"/>
  <c r="O1929" i="9"/>
  <c r="O1794" i="9"/>
  <c r="O1660" i="9"/>
  <c r="O1525" i="9"/>
  <c r="O1391" i="9"/>
  <c r="O988" i="9"/>
  <c r="O1258" i="9"/>
  <c r="O1123" i="9"/>
  <c r="O850" i="9"/>
  <c r="O447" i="9"/>
  <c r="O717" i="9"/>
  <c r="O582" i="9"/>
  <c r="O314" i="9"/>
  <c r="O180" i="9"/>
  <c r="O49" i="9"/>
  <c r="O1390" i="6"/>
  <c r="O1928" i="6"/>
  <c r="O1257" i="6"/>
  <c r="O1793" i="6"/>
  <c r="O1524" i="6"/>
  <c r="O987" i="6"/>
  <c r="O1122" i="6"/>
  <c r="O581" i="6"/>
  <c r="O849" i="6"/>
  <c r="O1659" i="6"/>
  <c r="O48" i="6"/>
  <c r="O716" i="6"/>
  <c r="O179" i="6"/>
  <c r="O313" i="6"/>
  <c r="O446" i="6"/>
  <c r="O1929" i="3"/>
  <c r="O1391" i="3"/>
  <c r="O1258" i="3"/>
  <c r="O1123" i="3"/>
  <c r="O1794" i="3"/>
  <c r="O1660" i="3"/>
  <c r="O1525" i="3"/>
  <c r="O988" i="3"/>
  <c r="O850" i="3"/>
  <c r="O717" i="3"/>
  <c r="O582" i="3"/>
  <c r="O314" i="3"/>
  <c r="O447" i="3"/>
  <c r="O49" i="3"/>
  <c r="O180" i="3"/>
  <c r="I850" i="11"/>
  <c r="H851" i="11"/>
  <c r="I1391" i="11"/>
  <c r="H1392" i="11"/>
  <c r="I584" i="11"/>
  <c r="H585" i="11"/>
  <c r="H1259" i="11"/>
  <c r="I1258" i="11"/>
  <c r="I1930" i="11"/>
  <c r="H1931" i="11"/>
  <c r="I988" i="11"/>
  <c r="H989" i="11"/>
  <c r="H317" i="11"/>
  <c r="I316" i="11"/>
  <c r="H1124" i="11"/>
  <c r="I1123" i="11"/>
  <c r="I181" i="9"/>
  <c r="H182" i="9"/>
  <c r="I988" i="9"/>
  <c r="H989" i="9"/>
  <c r="H316" i="9"/>
  <c r="I315" i="9"/>
  <c r="I1258" i="9"/>
  <c r="H1259" i="9"/>
  <c r="I1391" i="9"/>
  <c r="H1392" i="9"/>
  <c r="H1795" i="9"/>
  <c r="I1794" i="9"/>
  <c r="I1661" i="9"/>
  <c r="H1662" i="9"/>
  <c r="I1258" i="6"/>
  <c r="H1259" i="6"/>
  <c r="I1525" i="6"/>
  <c r="H1526" i="6"/>
  <c r="H584" i="6"/>
  <c r="I583" i="6"/>
  <c r="H448" i="6"/>
  <c r="I447" i="6"/>
  <c r="I49" i="6"/>
  <c r="H50" i="6"/>
  <c r="I1123" i="6"/>
  <c r="H1124" i="6"/>
  <c r="I1661" i="3"/>
  <c r="H1662" i="3"/>
  <c r="I180" i="3"/>
  <c r="H181" i="3"/>
  <c r="I315" i="3"/>
  <c r="H316" i="3"/>
  <c r="I447" i="3"/>
  <c r="H448" i="3"/>
  <c r="I1392" i="3"/>
  <c r="H1393" i="3"/>
  <c r="I1259" i="3"/>
  <c r="H1260" i="3"/>
  <c r="AE283" i="13"/>
  <c r="T284" i="13"/>
  <c r="AE148" i="13"/>
  <c r="S416" i="13"/>
  <c r="AC17" i="13"/>
  <c r="AD17" i="13"/>
  <c r="AC415" i="13"/>
  <c r="AD415" i="13"/>
  <c r="T149" i="13"/>
  <c r="S18" i="13"/>
  <c r="H50" i="13"/>
  <c r="I49" i="13"/>
  <c r="O49" i="13" s="1"/>
  <c r="H315" i="13"/>
  <c r="I314" i="13"/>
  <c r="O314" i="13" s="1"/>
  <c r="I180" i="13"/>
  <c r="O180" i="13" s="1"/>
  <c r="H181" i="13"/>
  <c r="H448" i="13"/>
  <c r="I447" i="13"/>
  <c r="O447" i="13" s="1"/>
  <c r="H855" i="9"/>
  <c r="I854" i="9"/>
  <c r="I50" i="9"/>
  <c r="H51" i="9"/>
  <c r="I1661" i="11"/>
  <c r="H1662" i="11"/>
  <c r="H854" i="3"/>
  <c r="I853" i="3"/>
  <c r="I180" i="6"/>
  <c r="H181" i="6"/>
  <c r="I1125" i="9"/>
  <c r="H1126" i="9"/>
  <c r="I720" i="11"/>
  <c r="H721" i="11"/>
  <c r="I991" i="6"/>
  <c r="H992" i="6"/>
  <c r="I717" i="9"/>
  <c r="H718" i="9"/>
  <c r="H50" i="11"/>
  <c r="I49" i="11"/>
  <c r="I989" i="3"/>
  <c r="H990" i="3"/>
  <c r="I1527" i="11"/>
  <c r="H1528" i="11"/>
  <c r="I1123" i="3"/>
  <c r="H1124" i="3"/>
  <c r="I1930" i="6"/>
  <c r="H1931" i="6"/>
  <c r="I50" i="3"/>
  <c r="H51" i="3"/>
  <c r="I1795" i="11"/>
  <c r="H1796" i="11"/>
  <c r="I1794" i="6"/>
  <c r="H1795" i="6"/>
  <c r="I851" i="6"/>
  <c r="H852" i="6"/>
  <c r="I1393" i="6"/>
  <c r="H1394" i="6"/>
  <c r="H1930" i="3"/>
  <c r="I1929" i="3"/>
  <c r="I584" i="3"/>
  <c r="H585" i="3"/>
  <c r="H181" i="11"/>
  <c r="I180" i="11"/>
  <c r="I449" i="9"/>
  <c r="H450" i="9"/>
  <c r="I718" i="3"/>
  <c r="H719" i="3"/>
  <c r="I719" i="6"/>
  <c r="H720" i="6"/>
  <c r="H1527" i="9"/>
  <c r="I1526" i="9"/>
  <c r="H1527" i="3"/>
  <c r="I1526" i="3"/>
  <c r="H584" i="9"/>
  <c r="I583" i="9"/>
  <c r="I1662" i="6"/>
  <c r="H1663" i="6"/>
  <c r="I316" i="6"/>
  <c r="H317" i="6"/>
  <c r="I447" i="11"/>
  <c r="H448" i="11"/>
  <c r="I1930" i="9"/>
  <c r="H1931" i="9"/>
  <c r="I1795" i="3"/>
  <c r="H1796" i="3"/>
  <c r="O1929" i="11" l="1"/>
  <c r="O1794" i="11"/>
  <c r="O1660" i="11"/>
  <c r="O1525" i="11"/>
  <c r="O1391" i="11"/>
  <c r="O1123" i="11"/>
  <c r="O988" i="11"/>
  <c r="O1258" i="11"/>
  <c r="O717" i="11"/>
  <c r="O582" i="11"/>
  <c r="O447" i="11"/>
  <c r="O314" i="11"/>
  <c r="O180" i="11"/>
  <c r="O850" i="11"/>
  <c r="O49" i="11"/>
  <c r="O1930" i="9"/>
  <c r="O1661" i="9"/>
  <c r="O1795" i="9"/>
  <c r="O1526" i="9"/>
  <c r="O1259" i="9"/>
  <c r="O1124" i="9"/>
  <c r="O851" i="9"/>
  <c r="O718" i="9"/>
  <c r="O1392" i="9"/>
  <c r="O448" i="9"/>
  <c r="O989" i="9"/>
  <c r="O583" i="9"/>
  <c r="O315" i="9"/>
  <c r="O181" i="9"/>
  <c r="O50" i="9"/>
  <c r="O1660" i="6"/>
  <c r="O1929" i="6"/>
  <c r="O1525" i="6"/>
  <c r="O1794" i="6"/>
  <c r="O1391" i="6"/>
  <c r="O1258" i="6"/>
  <c r="O1123" i="6"/>
  <c r="O582" i="6"/>
  <c r="O850" i="6"/>
  <c r="O447" i="6"/>
  <c r="O717" i="6"/>
  <c r="O314" i="6"/>
  <c r="O988" i="6"/>
  <c r="O49" i="6"/>
  <c r="O180" i="6"/>
  <c r="O1259" i="3"/>
  <c r="O1124" i="3"/>
  <c r="O1795" i="3"/>
  <c r="O1661" i="3"/>
  <c r="O1526" i="3"/>
  <c r="O1930" i="3"/>
  <c r="O1392" i="3"/>
  <c r="O989" i="3"/>
  <c r="O851" i="3"/>
  <c r="O718" i="3"/>
  <c r="O448" i="3"/>
  <c r="O583" i="3"/>
  <c r="O315" i="3"/>
  <c r="O50" i="3"/>
  <c r="O181" i="3"/>
  <c r="I851" i="11"/>
  <c r="H852" i="11"/>
  <c r="H1260" i="11"/>
  <c r="I1259" i="11"/>
  <c r="I1392" i="11"/>
  <c r="H1393" i="11"/>
  <c r="I585" i="11"/>
  <c r="H586" i="11"/>
  <c r="H1932" i="11"/>
  <c r="I1931" i="11"/>
  <c r="H1125" i="11"/>
  <c r="I1124" i="11"/>
  <c r="H318" i="11"/>
  <c r="I317" i="11"/>
  <c r="H990" i="11"/>
  <c r="I989" i="11"/>
  <c r="H183" i="9"/>
  <c r="I182" i="9"/>
  <c r="I989" i="9"/>
  <c r="H990" i="9"/>
  <c r="I1259" i="9"/>
  <c r="H1260" i="9"/>
  <c r="I316" i="9"/>
  <c r="H317" i="9"/>
  <c r="I1795" i="9"/>
  <c r="H1796" i="9"/>
  <c r="I1662" i="9"/>
  <c r="H1663" i="9"/>
  <c r="I1392" i="9"/>
  <c r="H1393" i="9"/>
  <c r="I1259" i="6"/>
  <c r="H1260" i="6"/>
  <c r="H1527" i="6"/>
  <c r="I1526" i="6"/>
  <c r="H449" i="6"/>
  <c r="I448" i="6"/>
  <c r="H585" i="6"/>
  <c r="I584" i="6"/>
  <c r="H51" i="6"/>
  <c r="I50" i="6"/>
  <c r="H1125" i="6"/>
  <c r="I1124" i="6"/>
  <c r="I1662" i="3"/>
  <c r="H1663" i="3"/>
  <c r="I181" i="3"/>
  <c r="H182" i="3"/>
  <c r="I1260" i="3"/>
  <c r="H1261" i="3"/>
  <c r="I316" i="3"/>
  <c r="H317" i="3"/>
  <c r="I1393" i="3"/>
  <c r="H1394" i="3"/>
  <c r="I448" i="3"/>
  <c r="H449" i="3"/>
  <c r="Q285" i="13"/>
  <c r="W284" i="13"/>
  <c r="V285" i="13" s="1"/>
  <c r="AA284" i="13"/>
  <c r="Y284" i="13"/>
  <c r="Z284" i="13"/>
  <c r="T416" i="13"/>
  <c r="Y416" i="13" s="1"/>
  <c r="AE17" i="13"/>
  <c r="AE415" i="13"/>
  <c r="T18" i="13"/>
  <c r="W18" i="13" s="1"/>
  <c r="V19" i="13" s="1"/>
  <c r="AA149" i="13"/>
  <c r="W149" i="13"/>
  <c r="V150" i="13" s="1"/>
  <c r="Q150" i="13"/>
  <c r="Y149" i="13"/>
  <c r="Z149" i="13"/>
  <c r="I181" i="13"/>
  <c r="O181" i="13" s="1"/>
  <c r="H182" i="13"/>
  <c r="H316" i="13"/>
  <c r="I315" i="13"/>
  <c r="O315" i="13" s="1"/>
  <c r="I50" i="13"/>
  <c r="O50" i="13" s="1"/>
  <c r="H51" i="13"/>
  <c r="I448" i="13"/>
  <c r="O448" i="13" s="1"/>
  <c r="H449" i="13"/>
  <c r="I852" i="6"/>
  <c r="H853" i="6"/>
  <c r="I990" i="3"/>
  <c r="H991" i="3"/>
  <c r="I718" i="9"/>
  <c r="H719" i="9"/>
  <c r="I181" i="6"/>
  <c r="H182" i="6"/>
  <c r="I181" i="11"/>
  <c r="H182" i="11"/>
  <c r="H1931" i="3"/>
  <c r="I1930" i="3"/>
  <c r="I1796" i="11"/>
  <c r="H1797" i="11"/>
  <c r="I51" i="3"/>
  <c r="H52" i="3"/>
  <c r="I1124" i="3"/>
  <c r="H1125" i="3"/>
  <c r="H722" i="11"/>
  <c r="I721" i="11"/>
  <c r="H1127" i="9"/>
  <c r="I1126" i="9"/>
  <c r="I720" i="6"/>
  <c r="H721" i="6"/>
  <c r="H1797" i="3"/>
  <c r="I1796" i="3"/>
  <c r="I1527" i="9"/>
  <c r="H1528" i="9"/>
  <c r="I1394" i="6"/>
  <c r="H1395" i="6"/>
  <c r="I854" i="3"/>
  <c r="H855" i="3"/>
  <c r="H52" i="9"/>
  <c r="I51" i="9"/>
  <c r="H585" i="9"/>
  <c r="I584" i="9"/>
  <c r="I448" i="11"/>
  <c r="H449" i="11"/>
  <c r="I1663" i="6"/>
  <c r="H1664" i="6"/>
  <c r="I1795" i="6"/>
  <c r="H1796" i="6"/>
  <c r="I1931" i="6"/>
  <c r="H1932" i="6"/>
  <c r="I50" i="11"/>
  <c r="H51" i="11"/>
  <c r="I992" i="6"/>
  <c r="H993" i="6"/>
  <c r="H1663" i="11"/>
  <c r="I1662" i="11"/>
  <c r="I585" i="3"/>
  <c r="H586" i="3"/>
  <c r="H1528" i="3"/>
  <c r="I1527" i="3"/>
  <c r="I719" i="3"/>
  <c r="H720" i="3"/>
  <c r="I1931" i="9"/>
  <c r="H1932" i="9"/>
  <c r="I317" i="6"/>
  <c r="H318" i="6"/>
  <c r="I450" i="9"/>
  <c r="H451" i="9"/>
  <c r="I1528" i="11"/>
  <c r="H1529" i="11"/>
  <c r="H856" i="9"/>
  <c r="I855" i="9"/>
  <c r="O1930" i="11" l="1"/>
  <c r="O1259" i="11"/>
  <c r="O1392" i="11"/>
  <c r="O1661" i="11"/>
  <c r="O1795" i="11"/>
  <c r="O1526" i="11"/>
  <c r="O851" i="11"/>
  <c r="O718" i="11"/>
  <c r="O583" i="11"/>
  <c r="O1124" i="11"/>
  <c r="O989" i="11"/>
  <c r="O448" i="11"/>
  <c r="O315" i="11"/>
  <c r="O50" i="11"/>
  <c r="O181" i="11"/>
  <c r="O1931" i="9"/>
  <c r="O1796" i="9"/>
  <c r="O1662" i="9"/>
  <c r="O1527" i="9"/>
  <c r="O1260" i="9"/>
  <c r="O1125" i="9"/>
  <c r="O852" i="9"/>
  <c r="O1393" i="9"/>
  <c r="O990" i="9"/>
  <c r="O449" i="9"/>
  <c r="O51" i="9"/>
  <c r="O719" i="9"/>
  <c r="O584" i="9"/>
  <c r="O316" i="9"/>
  <c r="O182" i="9"/>
  <c r="O1661" i="6"/>
  <c r="O1526" i="6"/>
  <c r="O1392" i="6"/>
  <c r="O1259" i="6"/>
  <c r="O1795" i="6"/>
  <c r="O1930" i="6"/>
  <c r="O1124" i="6"/>
  <c r="O851" i="6"/>
  <c r="O181" i="6"/>
  <c r="O448" i="6"/>
  <c r="O50" i="6"/>
  <c r="O718" i="6"/>
  <c r="O989" i="6"/>
  <c r="O583" i="6"/>
  <c r="O315" i="6"/>
  <c r="O1796" i="3"/>
  <c r="O1662" i="3"/>
  <c r="O1527" i="3"/>
  <c r="O1931" i="3"/>
  <c r="O1393" i="3"/>
  <c r="O990" i="3"/>
  <c r="O1260" i="3"/>
  <c r="O1125" i="3"/>
  <c r="O852" i="3"/>
  <c r="O719" i="3"/>
  <c r="O449" i="3"/>
  <c r="O584" i="3"/>
  <c r="O316" i="3"/>
  <c r="O51" i="3"/>
  <c r="O182" i="3"/>
  <c r="H853" i="11"/>
  <c r="I852" i="11"/>
  <c r="H587" i="11"/>
  <c r="I586" i="11"/>
  <c r="I1393" i="11"/>
  <c r="H1394" i="11"/>
  <c r="H1261" i="11"/>
  <c r="I1260" i="11"/>
  <c r="I990" i="11"/>
  <c r="H991" i="11"/>
  <c r="I1932" i="11"/>
  <c r="H1933" i="11"/>
  <c r="H1126" i="11"/>
  <c r="I1125" i="11"/>
  <c r="H319" i="11"/>
  <c r="I318" i="11"/>
  <c r="H184" i="9"/>
  <c r="I183" i="9"/>
  <c r="H991" i="9"/>
  <c r="I990" i="9"/>
  <c r="I317" i="9"/>
  <c r="H318" i="9"/>
  <c r="H1261" i="9"/>
  <c r="I1260" i="9"/>
  <c r="I1393" i="9"/>
  <c r="H1394" i="9"/>
  <c r="H1797" i="9"/>
  <c r="I1796" i="9"/>
  <c r="H1664" i="9"/>
  <c r="I1663" i="9"/>
  <c r="I1260" i="6"/>
  <c r="H1261" i="6"/>
  <c r="I1527" i="6"/>
  <c r="H1528" i="6"/>
  <c r="H450" i="6"/>
  <c r="I449" i="6"/>
  <c r="I585" i="6"/>
  <c r="H586" i="6"/>
  <c r="I51" i="6"/>
  <c r="H52" i="6"/>
  <c r="H1126" i="6"/>
  <c r="I1125" i="6"/>
  <c r="H1664" i="3"/>
  <c r="I1663" i="3"/>
  <c r="H183" i="3"/>
  <c r="I182" i="3"/>
  <c r="H318" i="3"/>
  <c r="I317" i="3"/>
  <c r="I1261" i="3"/>
  <c r="H1262" i="3"/>
  <c r="I449" i="3"/>
  <c r="H450" i="3"/>
  <c r="I1394" i="3"/>
  <c r="H1395" i="3"/>
  <c r="AC284" i="13"/>
  <c r="AD284" i="13"/>
  <c r="R285" i="13"/>
  <c r="Z416" i="13"/>
  <c r="AD416" i="13" s="1"/>
  <c r="Q417" i="13"/>
  <c r="R417" i="13" s="1"/>
  <c r="AB417" i="13" s="1"/>
  <c r="W416" i="13"/>
  <c r="V417" i="13" s="1"/>
  <c r="AA416" i="13"/>
  <c r="Z18" i="13"/>
  <c r="AA18" i="13"/>
  <c r="Y18" i="13"/>
  <c r="Q19" i="13"/>
  <c r="R19" i="13" s="1"/>
  <c r="AB19" i="13" s="1"/>
  <c r="AC149" i="13"/>
  <c r="AD149" i="13"/>
  <c r="R150" i="13"/>
  <c r="AB150" i="13" s="1"/>
  <c r="I182" i="13"/>
  <c r="O182" i="13" s="1"/>
  <c r="H183" i="13"/>
  <c r="H52" i="13"/>
  <c r="I51" i="13"/>
  <c r="O51" i="13" s="1"/>
  <c r="I316" i="13"/>
  <c r="O316" i="13" s="1"/>
  <c r="H317" i="13"/>
  <c r="I449" i="13"/>
  <c r="O449" i="13" s="1"/>
  <c r="H450" i="13"/>
  <c r="I52" i="9"/>
  <c r="H53" i="9"/>
  <c r="I991" i="3"/>
  <c r="H992" i="3"/>
  <c r="I1796" i="6"/>
  <c r="H1797" i="6"/>
  <c r="H857" i="9"/>
  <c r="I856" i="9"/>
  <c r="I993" i="6"/>
  <c r="H994" i="6"/>
  <c r="I855" i="3"/>
  <c r="H856" i="3"/>
  <c r="I1797" i="3"/>
  <c r="H1798" i="3"/>
  <c r="I451" i="9"/>
  <c r="H452" i="9"/>
  <c r="I318" i="6"/>
  <c r="H319" i="6"/>
  <c r="I720" i="3"/>
  <c r="H721" i="3"/>
  <c r="I1528" i="3"/>
  <c r="H1529" i="3"/>
  <c r="H1664" i="11"/>
  <c r="I1663" i="11"/>
  <c r="I1932" i="6"/>
  <c r="H1933" i="6"/>
  <c r="I1664" i="6"/>
  <c r="H1665" i="6"/>
  <c r="I1395" i="6"/>
  <c r="H1396" i="6"/>
  <c r="I52" i="3"/>
  <c r="H53" i="3"/>
  <c r="I182" i="6"/>
  <c r="H183" i="6"/>
  <c r="I853" i="6"/>
  <c r="H854" i="6"/>
  <c r="H586" i="9"/>
  <c r="I585" i="9"/>
  <c r="I1127" i="9"/>
  <c r="H1128" i="9"/>
  <c r="I1931" i="3"/>
  <c r="H1932" i="3"/>
  <c r="H1933" i="9"/>
  <c r="I1932" i="9"/>
  <c r="I449" i="11"/>
  <c r="H450" i="11"/>
  <c r="I1528" i="9"/>
  <c r="H1529" i="9"/>
  <c r="I586" i="3"/>
  <c r="H587" i="3"/>
  <c r="H52" i="11"/>
  <c r="I51" i="11"/>
  <c r="I1797" i="11"/>
  <c r="H1798" i="11"/>
  <c r="I721" i="6"/>
  <c r="H722" i="6"/>
  <c r="H1126" i="3"/>
  <c r="I1125" i="3"/>
  <c r="H183" i="11"/>
  <c r="I182" i="11"/>
  <c r="I719" i="9"/>
  <c r="H720" i="9"/>
  <c r="I1529" i="11"/>
  <c r="H1530" i="11"/>
  <c r="H723" i="11"/>
  <c r="I722" i="11"/>
  <c r="O1931" i="11" l="1"/>
  <c r="O1796" i="11"/>
  <c r="O1662" i="11"/>
  <c r="O1527" i="11"/>
  <c r="O1393" i="11"/>
  <c r="O1260" i="11"/>
  <c r="O1125" i="11"/>
  <c r="O584" i="11"/>
  <c r="O990" i="11"/>
  <c r="O449" i="11"/>
  <c r="O852" i="11"/>
  <c r="O719" i="11"/>
  <c r="O51" i="11"/>
  <c r="O316" i="11"/>
  <c r="O182" i="11"/>
  <c r="O1932" i="9"/>
  <c r="O1663" i="9"/>
  <c r="O1394" i="9"/>
  <c r="O1126" i="9"/>
  <c r="O991" i="9"/>
  <c r="O853" i="9"/>
  <c r="O1797" i="9"/>
  <c r="O1528" i="9"/>
  <c r="O1261" i="9"/>
  <c r="O720" i="9"/>
  <c r="O585" i="9"/>
  <c r="O317" i="9"/>
  <c r="O183" i="9"/>
  <c r="O52" i="9"/>
  <c r="O450" i="9"/>
  <c r="O1931" i="6"/>
  <c r="O1796" i="6"/>
  <c r="O1125" i="6"/>
  <c r="O852" i="6"/>
  <c r="O719" i="6"/>
  <c r="O584" i="6"/>
  <c r="O449" i="6"/>
  <c r="O316" i="6"/>
  <c r="O1527" i="6"/>
  <c r="O1662" i="6"/>
  <c r="O51" i="6"/>
  <c r="O1260" i="6"/>
  <c r="O182" i="6"/>
  <c r="O1393" i="6"/>
  <c r="O990" i="6"/>
  <c r="O1932" i="3"/>
  <c r="O1797" i="3"/>
  <c r="O1663" i="3"/>
  <c r="O1528" i="3"/>
  <c r="O1394" i="3"/>
  <c r="O1261" i="3"/>
  <c r="O991" i="3"/>
  <c r="O853" i="3"/>
  <c r="O1126" i="3"/>
  <c r="O720" i="3"/>
  <c r="O450" i="3"/>
  <c r="O317" i="3"/>
  <c r="O183" i="3"/>
  <c r="O52" i="3"/>
  <c r="O585" i="3"/>
  <c r="I853" i="11"/>
  <c r="H854" i="11"/>
  <c r="H588" i="11"/>
  <c r="I587" i="11"/>
  <c r="H1262" i="11"/>
  <c r="I1261" i="11"/>
  <c r="H1395" i="11"/>
  <c r="I1394" i="11"/>
  <c r="I319" i="11"/>
  <c r="H320" i="11"/>
  <c r="I1933" i="11"/>
  <c r="H1934" i="11"/>
  <c r="I1126" i="11"/>
  <c r="H1127" i="11"/>
  <c r="H992" i="11"/>
  <c r="I991" i="11"/>
  <c r="I184" i="9"/>
  <c r="H185" i="9"/>
  <c r="H992" i="9"/>
  <c r="I991" i="9"/>
  <c r="I318" i="9"/>
  <c r="H319" i="9"/>
  <c r="I1261" i="9"/>
  <c r="H1262" i="9"/>
  <c r="H1798" i="9"/>
  <c r="I1797" i="9"/>
  <c r="H1395" i="9"/>
  <c r="I1394" i="9"/>
  <c r="I1664" i="9"/>
  <c r="H1665" i="9"/>
  <c r="H1262" i="6"/>
  <c r="I1261" i="6"/>
  <c r="H1529" i="6"/>
  <c r="I1528" i="6"/>
  <c r="I450" i="6"/>
  <c r="H451" i="6"/>
  <c r="H587" i="6"/>
  <c r="I586" i="6"/>
  <c r="H53" i="6"/>
  <c r="I52" i="6"/>
  <c r="I1126" i="6"/>
  <c r="H1127" i="6"/>
  <c r="H1665" i="3"/>
  <c r="I1664" i="3"/>
  <c r="H184" i="3"/>
  <c r="I183" i="3"/>
  <c r="I1395" i="3"/>
  <c r="H1396" i="3"/>
  <c r="H1263" i="3"/>
  <c r="I1262" i="3"/>
  <c r="H451" i="3"/>
  <c r="I450" i="3"/>
  <c r="H319" i="3"/>
  <c r="I318" i="3"/>
  <c r="S285" i="13"/>
  <c r="AB285" i="13"/>
  <c r="AE284" i="13"/>
  <c r="S417" i="13"/>
  <c r="AC416" i="13"/>
  <c r="AE416" i="13" s="1"/>
  <c r="S150" i="13"/>
  <c r="AC18" i="13"/>
  <c r="AD18" i="13"/>
  <c r="S19" i="13"/>
  <c r="AE149" i="13"/>
  <c r="I183" i="13"/>
  <c r="O183" i="13" s="1"/>
  <c r="H184" i="13"/>
  <c r="H53" i="13"/>
  <c r="I52" i="13"/>
  <c r="O52" i="13" s="1"/>
  <c r="I317" i="13"/>
  <c r="O317" i="13" s="1"/>
  <c r="H318" i="13"/>
  <c r="I450" i="13"/>
  <c r="O450" i="13" s="1"/>
  <c r="H451" i="13"/>
  <c r="H453" i="9"/>
  <c r="I452" i="9"/>
  <c r="I992" i="3"/>
  <c r="H993" i="3"/>
  <c r="H451" i="11"/>
  <c r="I450" i="11"/>
  <c r="I1530" i="11"/>
  <c r="H1531" i="11"/>
  <c r="I1126" i="3"/>
  <c r="H1127" i="3"/>
  <c r="I854" i="6"/>
  <c r="H855" i="6"/>
  <c r="I1664" i="11"/>
  <c r="H1665" i="11"/>
  <c r="I586" i="9"/>
  <c r="H587" i="9"/>
  <c r="I587" i="3"/>
  <c r="H588" i="3"/>
  <c r="I1529" i="9"/>
  <c r="H1530" i="9"/>
  <c r="H1530" i="3"/>
  <c r="I1529" i="3"/>
  <c r="I722" i="6"/>
  <c r="H723" i="6"/>
  <c r="I1396" i="6"/>
  <c r="H1397" i="6"/>
  <c r="H184" i="6"/>
  <c r="I183" i="6"/>
  <c r="I721" i="3"/>
  <c r="H722" i="3"/>
  <c r="I856" i="3"/>
  <c r="H857" i="3"/>
  <c r="I720" i="9"/>
  <c r="H721" i="9"/>
  <c r="I1665" i="6"/>
  <c r="H1666" i="6"/>
  <c r="I857" i="9"/>
  <c r="H858" i="9"/>
  <c r="I1798" i="11"/>
  <c r="H1799" i="11"/>
  <c r="I1933" i="9"/>
  <c r="H1934" i="9"/>
  <c r="H1933" i="3"/>
  <c r="I1932" i="3"/>
  <c r="H54" i="3"/>
  <c r="I53" i="3"/>
  <c r="I1933" i="6"/>
  <c r="H1934" i="6"/>
  <c r="I319" i="6"/>
  <c r="H320" i="6"/>
  <c r="I1797" i="6"/>
  <c r="H1798" i="6"/>
  <c r="H54" i="9"/>
  <c r="I53" i="9"/>
  <c r="I723" i="11"/>
  <c r="H724" i="11"/>
  <c r="I994" i="6"/>
  <c r="H995" i="6"/>
  <c r="I183" i="11"/>
  <c r="H184" i="11"/>
  <c r="H53" i="11"/>
  <c r="I52" i="11"/>
  <c r="I1128" i="9"/>
  <c r="H1129" i="9"/>
  <c r="I1798" i="3"/>
  <c r="H1799" i="3"/>
  <c r="O1932" i="11" l="1"/>
  <c r="O1797" i="11"/>
  <c r="O1663" i="11"/>
  <c r="O1528" i="11"/>
  <c r="O853" i="11"/>
  <c r="O1126" i="11"/>
  <c r="O1394" i="11"/>
  <c r="O1261" i="11"/>
  <c r="O720" i="11"/>
  <c r="O585" i="11"/>
  <c r="O991" i="11"/>
  <c r="O450" i="11"/>
  <c r="O183" i="11"/>
  <c r="O52" i="11"/>
  <c r="O317" i="11"/>
  <c r="O1933" i="9"/>
  <c r="O1798" i="9"/>
  <c r="O1664" i="9"/>
  <c r="O1529" i="9"/>
  <c r="O1395" i="9"/>
  <c r="O1127" i="9"/>
  <c r="O992" i="9"/>
  <c r="O1262" i="9"/>
  <c r="O721" i="9"/>
  <c r="O586" i="9"/>
  <c r="O451" i="9"/>
  <c r="O318" i="9"/>
  <c r="O184" i="9"/>
  <c r="O53" i="9"/>
  <c r="O854" i="9"/>
  <c r="O1932" i="6"/>
  <c r="O1797" i="6"/>
  <c r="O1663" i="6"/>
  <c r="O1528" i="6"/>
  <c r="O1394" i="6"/>
  <c r="O1126" i="6"/>
  <c r="O991" i="6"/>
  <c r="O853" i="6"/>
  <c r="O720" i="6"/>
  <c r="O585" i="6"/>
  <c r="O450" i="6"/>
  <c r="O317" i="6"/>
  <c r="O1261" i="6"/>
  <c r="O183" i="6"/>
  <c r="O52" i="6"/>
  <c r="O1664" i="3"/>
  <c r="O1933" i="3"/>
  <c r="O1395" i="3"/>
  <c r="O1262" i="3"/>
  <c r="O1798" i="3"/>
  <c r="O1529" i="3"/>
  <c r="O1127" i="3"/>
  <c r="O992" i="3"/>
  <c r="O721" i="3"/>
  <c r="O451" i="3"/>
  <c r="O318" i="3"/>
  <c r="O184" i="3"/>
  <c r="O854" i="3"/>
  <c r="O586" i="3"/>
  <c r="O53" i="3"/>
  <c r="I854" i="11"/>
  <c r="H855" i="11"/>
  <c r="I1395" i="11"/>
  <c r="H1396" i="11"/>
  <c r="I588" i="11"/>
  <c r="H589" i="11"/>
  <c r="I1262" i="11"/>
  <c r="H1263" i="11"/>
  <c r="H1935" i="11"/>
  <c r="I1934" i="11"/>
  <c r="I1127" i="11"/>
  <c r="H1128" i="11"/>
  <c r="H993" i="11"/>
  <c r="I992" i="11"/>
  <c r="H321" i="11"/>
  <c r="I320" i="11"/>
  <c r="H186" i="9"/>
  <c r="I185" i="9"/>
  <c r="H993" i="9"/>
  <c r="I992" i="9"/>
  <c r="I1262" i="9"/>
  <c r="H1263" i="9"/>
  <c r="H320" i="9"/>
  <c r="I319" i="9"/>
  <c r="H1666" i="9"/>
  <c r="I1665" i="9"/>
  <c r="H1799" i="9"/>
  <c r="I1798" i="9"/>
  <c r="I1395" i="9"/>
  <c r="H1396" i="9"/>
  <c r="I1262" i="6"/>
  <c r="H1263" i="6"/>
  <c r="I1529" i="6"/>
  <c r="H1530" i="6"/>
  <c r="I587" i="6"/>
  <c r="H588" i="6"/>
  <c r="H452" i="6"/>
  <c r="I451" i="6"/>
  <c r="I53" i="6"/>
  <c r="H54" i="6"/>
  <c r="H1128" i="6"/>
  <c r="I1127" i="6"/>
  <c r="I1665" i="3"/>
  <c r="H1666" i="3"/>
  <c r="H185" i="3"/>
  <c r="I184" i="3"/>
  <c r="I451" i="3"/>
  <c r="H452" i="3"/>
  <c r="H1397" i="3"/>
  <c r="I1396" i="3"/>
  <c r="I319" i="3"/>
  <c r="H320" i="3"/>
  <c r="H1264" i="3"/>
  <c r="I1263" i="3"/>
  <c r="T285" i="13"/>
  <c r="T417" i="13"/>
  <c r="T150" i="13"/>
  <c r="AE18" i="13"/>
  <c r="T19" i="13"/>
  <c r="I184" i="13"/>
  <c r="O184" i="13" s="1"/>
  <c r="H185" i="13"/>
  <c r="H319" i="13"/>
  <c r="I318" i="13"/>
  <c r="O318" i="13" s="1"/>
  <c r="I53" i="13"/>
  <c r="O53" i="13" s="1"/>
  <c r="H54" i="13"/>
  <c r="H452" i="13"/>
  <c r="I451" i="13"/>
  <c r="O451" i="13" s="1"/>
  <c r="I54" i="9"/>
  <c r="H55" i="9"/>
  <c r="I1127" i="3"/>
  <c r="H1128" i="3"/>
  <c r="I1934" i="6"/>
  <c r="H1935" i="6"/>
  <c r="H1934" i="3"/>
  <c r="I1933" i="3"/>
  <c r="I857" i="3"/>
  <c r="H858" i="3"/>
  <c r="I723" i="6"/>
  <c r="H724" i="6"/>
  <c r="I1530" i="3"/>
  <c r="H1531" i="3"/>
  <c r="I1665" i="11"/>
  <c r="H1666" i="11"/>
  <c r="I1129" i="9"/>
  <c r="H1130" i="9"/>
  <c r="I1530" i="9"/>
  <c r="H1531" i="9"/>
  <c r="H1532" i="11"/>
  <c r="I1531" i="11"/>
  <c r="H54" i="11"/>
  <c r="I53" i="11"/>
  <c r="H454" i="9"/>
  <c r="I453" i="9"/>
  <c r="I1934" i="9"/>
  <c r="H1935" i="9"/>
  <c r="I724" i="11"/>
  <c r="H725" i="11"/>
  <c r="I858" i="9"/>
  <c r="H859" i="9"/>
  <c r="H722" i="9"/>
  <c r="I721" i="9"/>
  <c r="I184" i="6"/>
  <c r="H185" i="6"/>
  <c r="H1800" i="11"/>
  <c r="I1799" i="11"/>
  <c r="H55" i="3"/>
  <c r="I54" i="3"/>
  <c r="I1666" i="6"/>
  <c r="H1667" i="6"/>
  <c r="I588" i="3"/>
  <c r="H589" i="3"/>
  <c r="I587" i="9"/>
  <c r="H588" i="9"/>
  <c r="H452" i="11"/>
  <c r="I451" i="11"/>
  <c r="H185" i="11"/>
  <c r="I184" i="11"/>
  <c r="I995" i="6"/>
  <c r="H996" i="6"/>
  <c r="I1798" i="6"/>
  <c r="H1799" i="6"/>
  <c r="H1800" i="3"/>
  <c r="I1799" i="3"/>
  <c r="I320" i="6"/>
  <c r="H321" i="6"/>
  <c r="I722" i="3"/>
  <c r="H723" i="3"/>
  <c r="I1397" i="6"/>
  <c r="H1398" i="6"/>
  <c r="I855" i="6"/>
  <c r="H856" i="6"/>
  <c r="I993" i="3"/>
  <c r="H994" i="3"/>
  <c r="O1664" i="11" l="1"/>
  <c r="O1933" i="11"/>
  <c r="O1798" i="11"/>
  <c r="O1127" i="11"/>
  <c r="O1395" i="11"/>
  <c r="O992" i="11"/>
  <c r="O1262" i="11"/>
  <c r="O1529" i="11"/>
  <c r="O586" i="11"/>
  <c r="O318" i="11"/>
  <c r="O854" i="11"/>
  <c r="O721" i="11"/>
  <c r="O451" i="11"/>
  <c r="O53" i="11"/>
  <c r="O184" i="11"/>
  <c r="O1934" i="9"/>
  <c r="O1799" i="9"/>
  <c r="O1665" i="9"/>
  <c r="O1530" i="9"/>
  <c r="O1396" i="9"/>
  <c r="O1263" i="9"/>
  <c r="O722" i="9"/>
  <c r="O587" i="9"/>
  <c r="O452" i="9"/>
  <c r="O855" i="9"/>
  <c r="O1128" i="9"/>
  <c r="O993" i="9"/>
  <c r="O319" i="9"/>
  <c r="O185" i="9"/>
  <c r="O54" i="9"/>
  <c r="O1933" i="6"/>
  <c r="O1127" i="6"/>
  <c r="O992" i="6"/>
  <c r="O1529" i="6"/>
  <c r="O1262" i="6"/>
  <c r="O1798" i="6"/>
  <c r="O1395" i="6"/>
  <c r="O1664" i="6"/>
  <c r="O451" i="6"/>
  <c r="O721" i="6"/>
  <c r="O318" i="6"/>
  <c r="O586" i="6"/>
  <c r="O854" i="6"/>
  <c r="O184" i="6"/>
  <c r="O53" i="6"/>
  <c r="O1665" i="3"/>
  <c r="O1530" i="3"/>
  <c r="O1934" i="3"/>
  <c r="O1799" i="3"/>
  <c r="O1396" i="3"/>
  <c r="O1263" i="3"/>
  <c r="O1128" i="3"/>
  <c r="O993" i="3"/>
  <c r="O855" i="3"/>
  <c r="O722" i="3"/>
  <c r="O452" i="3"/>
  <c r="O319" i="3"/>
  <c r="O185" i="3"/>
  <c r="O54" i="3"/>
  <c r="O587" i="3"/>
  <c r="H856" i="11"/>
  <c r="I855" i="11"/>
  <c r="I1263" i="11"/>
  <c r="H1264" i="11"/>
  <c r="H1397" i="11"/>
  <c r="I1396" i="11"/>
  <c r="H590" i="11"/>
  <c r="I589" i="11"/>
  <c r="I1128" i="11"/>
  <c r="H1129" i="11"/>
  <c r="I993" i="11"/>
  <c r="H994" i="11"/>
  <c r="I1935" i="11"/>
  <c r="H1936" i="11"/>
  <c r="H322" i="11"/>
  <c r="I321" i="11"/>
  <c r="I186" i="9"/>
  <c r="H187" i="9"/>
  <c r="H994" i="9"/>
  <c r="I993" i="9"/>
  <c r="I320" i="9"/>
  <c r="H321" i="9"/>
  <c r="H1264" i="9"/>
  <c r="I1263" i="9"/>
  <c r="H1397" i="9"/>
  <c r="I1396" i="9"/>
  <c r="H1667" i="9"/>
  <c r="I1666" i="9"/>
  <c r="H1800" i="9"/>
  <c r="I1799" i="9"/>
  <c r="H1264" i="6"/>
  <c r="I1263" i="6"/>
  <c r="I1530" i="6"/>
  <c r="H1531" i="6"/>
  <c r="I588" i="6"/>
  <c r="H589" i="6"/>
  <c r="H453" i="6"/>
  <c r="I452" i="6"/>
  <c r="I54" i="6"/>
  <c r="H55" i="6"/>
  <c r="I1128" i="6"/>
  <c r="H1129" i="6"/>
  <c r="H1667" i="3"/>
  <c r="I1666" i="3"/>
  <c r="I185" i="3"/>
  <c r="H186" i="3"/>
  <c r="H1265" i="3"/>
  <c r="I1264" i="3"/>
  <c r="I320" i="3"/>
  <c r="H321" i="3"/>
  <c r="H453" i="3"/>
  <c r="I452" i="3"/>
  <c r="I1397" i="3"/>
  <c r="H1398" i="3"/>
  <c r="W417" i="13"/>
  <c r="V418" i="13" s="1"/>
  <c r="Q418" i="13"/>
  <c r="R418" i="13" s="1"/>
  <c r="S418" i="13" s="1"/>
  <c r="Y285" i="13"/>
  <c r="Z285" i="13"/>
  <c r="AA285" i="13"/>
  <c r="W285" i="13"/>
  <c r="V286" i="13" s="1"/>
  <c r="Q286" i="13"/>
  <c r="Y417" i="13"/>
  <c r="Z417" i="13"/>
  <c r="AA417" i="13"/>
  <c r="W150" i="13"/>
  <c r="V151" i="13" s="1"/>
  <c r="Q151" i="13"/>
  <c r="R151" i="13" s="1"/>
  <c r="AB151" i="13" s="1"/>
  <c r="AA150" i="13"/>
  <c r="Y150" i="13"/>
  <c r="Z150" i="13"/>
  <c r="AA19" i="13"/>
  <c r="Q20" i="13"/>
  <c r="R20" i="13" s="1"/>
  <c r="AB20" i="13" s="1"/>
  <c r="Z19" i="13"/>
  <c r="W19" i="13"/>
  <c r="V20" i="13" s="1"/>
  <c r="Y19" i="13"/>
  <c r="H320" i="13"/>
  <c r="I319" i="13"/>
  <c r="O319" i="13" s="1"/>
  <c r="I54" i="13"/>
  <c r="O54" i="13" s="1"/>
  <c r="H55" i="13"/>
  <c r="I185" i="13"/>
  <c r="O185" i="13" s="1"/>
  <c r="H186" i="13"/>
  <c r="H453" i="13"/>
  <c r="I452" i="13"/>
  <c r="O452" i="13" s="1"/>
  <c r="I856" i="6"/>
  <c r="H857" i="6"/>
  <c r="I1800" i="3"/>
  <c r="H1801" i="3"/>
  <c r="I589" i="3"/>
  <c r="H590" i="3"/>
  <c r="I55" i="3"/>
  <c r="H56" i="3"/>
  <c r="I859" i="9"/>
  <c r="H860" i="9"/>
  <c r="I724" i="6"/>
  <c r="H725" i="6"/>
  <c r="I996" i="6"/>
  <c r="H997" i="6"/>
  <c r="I588" i="9"/>
  <c r="H589" i="9"/>
  <c r="I185" i="6"/>
  <c r="H186" i="6"/>
  <c r="I725" i="11"/>
  <c r="H726" i="11"/>
  <c r="I55" i="9"/>
  <c r="H56" i="9"/>
  <c r="I321" i="6"/>
  <c r="H322" i="6"/>
  <c r="I1799" i="6"/>
  <c r="H1800" i="6"/>
  <c r="I452" i="11"/>
  <c r="H453" i="11"/>
  <c r="I1935" i="9"/>
  <c r="H1936" i="9"/>
  <c r="I1130" i="9"/>
  <c r="H1131" i="9"/>
  <c r="I1666" i="11"/>
  <c r="H1667" i="11"/>
  <c r="I1800" i="11"/>
  <c r="H1801" i="11"/>
  <c r="H723" i="9"/>
  <c r="I722" i="9"/>
  <c r="I994" i="3"/>
  <c r="H995" i="3"/>
  <c r="I723" i="3"/>
  <c r="H724" i="3"/>
  <c r="I1531" i="9"/>
  <c r="H1532" i="9"/>
  <c r="I1531" i="3"/>
  <c r="H1532" i="3"/>
  <c r="H1935" i="3"/>
  <c r="I1934" i="3"/>
  <c r="I1667" i="6"/>
  <c r="H1668" i="6"/>
  <c r="I454" i="9"/>
  <c r="H455" i="9"/>
  <c r="H1936" i="6"/>
  <c r="I1935" i="6"/>
  <c r="I1128" i="3"/>
  <c r="H1129" i="3"/>
  <c r="H186" i="11"/>
  <c r="I185" i="11"/>
  <c r="I54" i="11"/>
  <c r="H55" i="11"/>
  <c r="H1533" i="11"/>
  <c r="I1532" i="11"/>
  <c r="I1398" i="6"/>
  <c r="H1399" i="6"/>
  <c r="I858" i="3"/>
  <c r="H859" i="3"/>
  <c r="O1934" i="11" l="1"/>
  <c r="O1799" i="11"/>
  <c r="O1665" i="11"/>
  <c r="O1396" i="11"/>
  <c r="O993" i="11"/>
  <c r="O1530" i="11"/>
  <c r="O1128" i="11"/>
  <c r="O1263" i="11"/>
  <c r="O452" i="11"/>
  <c r="O855" i="11"/>
  <c r="O722" i="11"/>
  <c r="O185" i="11"/>
  <c r="O587" i="11"/>
  <c r="O54" i="11"/>
  <c r="O319" i="11"/>
  <c r="O1264" i="9"/>
  <c r="O1935" i="9"/>
  <c r="O1800" i="9"/>
  <c r="O1531" i="9"/>
  <c r="O1129" i="9"/>
  <c r="O994" i="9"/>
  <c r="O856" i="9"/>
  <c r="O1666" i="9"/>
  <c r="O1397" i="9"/>
  <c r="O320" i="9"/>
  <c r="O723" i="9"/>
  <c r="O588" i="9"/>
  <c r="O186" i="9"/>
  <c r="O55" i="9"/>
  <c r="O453" i="9"/>
  <c r="O1934" i="6"/>
  <c r="O1799" i="6"/>
  <c r="O1665" i="6"/>
  <c r="O1530" i="6"/>
  <c r="O1396" i="6"/>
  <c r="O1263" i="6"/>
  <c r="O1128" i="6"/>
  <c r="O855" i="6"/>
  <c r="O722" i="6"/>
  <c r="O319" i="6"/>
  <c r="O993" i="6"/>
  <c r="O452" i="6"/>
  <c r="O185" i="6"/>
  <c r="O587" i="6"/>
  <c r="O54" i="6"/>
  <c r="O1935" i="3"/>
  <c r="O1800" i="3"/>
  <c r="O1666" i="3"/>
  <c r="O1531" i="3"/>
  <c r="O1397" i="3"/>
  <c r="O1264" i="3"/>
  <c r="O1129" i="3"/>
  <c r="O994" i="3"/>
  <c r="O856" i="3"/>
  <c r="O723" i="3"/>
  <c r="O588" i="3"/>
  <c r="O453" i="3"/>
  <c r="O320" i="3"/>
  <c r="O186" i="3"/>
  <c r="O55" i="3"/>
  <c r="H857" i="11"/>
  <c r="I856" i="11"/>
  <c r="I1397" i="11"/>
  <c r="H1398" i="11"/>
  <c r="I590" i="11"/>
  <c r="H591" i="11"/>
  <c r="I1264" i="11"/>
  <c r="H1265" i="11"/>
  <c r="H1130" i="11"/>
  <c r="I1129" i="11"/>
  <c r="I994" i="11"/>
  <c r="H995" i="11"/>
  <c r="I1936" i="11"/>
  <c r="H1937" i="11"/>
  <c r="I322" i="11"/>
  <c r="H323" i="11"/>
  <c r="H188" i="9"/>
  <c r="I187" i="9"/>
  <c r="H995" i="9"/>
  <c r="I994" i="9"/>
  <c r="I321" i="9"/>
  <c r="H322" i="9"/>
  <c r="I1264" i="9"/>
  <c r="H1265" i="9"/>
  <c r="I1800" i="9"/>
  <c r="H1801" i="9"/>
  <c r="I1667" i="9"/>
  <c r="H1668" i="9"/>
  <c r="H1398" i="9"/>
  <c r="I1397" i="9"/>
  <c r="I1264" i="6"/>
  <c r="H1265" i="6"/>
  <c r="H1532" i="6"/>
  <c r="I1531" i="6"/>
  <c r="I453" i="6"/>
  <c r="H454" i="6"/>
  <c r="H590" i="6"/>
  <c r="I589" i="6"/>
  <c r="H56" i="6"/>
  <c r="I55" i="6"/>
  <c r="H1130" i="6"/>
  <c r="I1129" i="6"/>
  <c r="I1667" i="3"/>
  <c r="H1668" i="3"/>
  <c r="I186" i="3"/>
  <c r="H187" i="3"/>
  <c r="I1265" i="3"/>
  <c r="H1266" i="3"/>
  <c r="H454" i="3"/>
  <c r="I453" i="3"/>
  <c r="I321" i="3"/>
  <c r="H322" i="3"/>
  <c r="H1399" i="3"/>
  <c r="I1398" i="3"/>
  <c r="T418" i="13"/>
  <c r="Y418" i="13" s="1"/>
  <c r="AC417" i="13"/>
  <c r="AD417" i="13"/>
  <c r="AB418" i="13"/>
  <c r="R286" i="13"/>
  <c r="AB286" i="13" s="1"/>
  <c r="AC285" i="13"/>
  <c r="AD285" i="13"/>
  <c r="AD150" i="13"/>
  <c r="S151" i="13"/>
  <c r="AC150" i="13"/>
  <c r="S20" i="13"/>
  <c r="AD19" i="13"/>
  <c r="AC19" i="13"/>
  <c r="H56" i="13"/>
  <c r="I55" i="13"/>
  <c r="O55" i="13" s="1"/>
  <c r="I186" i="13"/>
  <c r="O186" i="13" s="1"/>
  <c r="H187" i="13"/>
  <c r="I320" i="13"/>
  <c r="O320" i="13" s="1"/>
  <c r="H321" i="13"/>
  <c r="H454" i="13"/>
  <c r="I453" i="13"/>
  <c r="O453" i="13" s="1"/>
  <c r="H1534" i="11"/>
  <c r="I1533" i="11"/>
  <c r="H1668" i="11"/>
  <c r="I1667" i="11"/>
  <c r="I56" i="3"/>
  <c r="H57" i="3"/>
  <c r="H56" i="11"/>
  <c r="I55" i="11"/>
  <c r="I186" i="11"/>
  <c r="H187" i="11"/>
  <c r="H1533" i="3"/>
  <c r="I1532" i="3"/>
  <c r="I1936" i="9"/>
  <c r="H1937" i="9"/>
  <c r="H454" i="11"/>
  <c r="I453" i="11"/>
  <c r="I997" i="6"/>
  <c r="H998" i="6"/>
  <c r="H1802" i="3"/>
  <c r="I1801" i="3"/>
  <c r="H456" i="9"/>
  <c r="I455" i="9"/>
  <c r="I723" i="9"/>
  <c r="H724" i="9"/>
  <c r="I1131" i="9"/>
  <c r="H1132" i="9"/>
  <c r="I725" i="6"/>
  <c r="H726" i="6"/>
  <c r="I859" i="3"/>
  <c r="H860" i="3"/>
  <c r="I1129" i="3"/>
  <c r="H1130" i="3"/>
  <c r="H1937" i="6"/>
  <c r="I1936" i="6"/>
  <c r="I1668" i="6"/>
  <c r="H1669" i="6"/>
  <c r="H1801" i="6"/>
  <c r="I1800" i="6"/>
  <c r="I186" i="6"/>
  <c r="H187" i="6"/>
  <c r="I590" i="3"/>
  <c r="H591" i="3"/>
  <c r="I857" i="6"/>
  <c r="H858" i="6"/>
  <c r="I1801" i="11"/>
  <c r="H1802" i="11"/>
  <c r="I1399" i="6"/>
  <c r="H1400" i="6"/>
  <c r="H57" i="9"/>
  <c r="I56" i="9"/>
  <c r="I724" i="3"/>
  <c r="H725" i="3"/>
  <c r="I995" i="3"/>
  <c r="H996" i="3"/>
  <c r="I322" i="6"/>
  <c r="H323" i="6"/>
  <c r="I726" i="11"/>
  <c r="H727" i="11"/>
  <c r="I589" i="9"/>
  <c r="H590" i="9"/>
  <c r="I860" i="9"/>
  <c r="H861" i="9"/>
  <c r="I1935" i="3"/>
  <c r="H1936" i="3"/>
  <c r="I1532" i="9"/>
  <c r="H1533" i="9"/>
  <c r="O1935" i="11" l="1"/>
  <c r="O1800" i="11"/>
  <c r="O1531" i="11"/>
  <c r="O1129" i="11"/>
  <c r="O994" i="11"/>
  <c r="O1397" i="11"/>
  <c r="O1666" i="11"/>
  <c r="O1264" i="11"/>
  <c r="O856" i="11"/>
  <c r="O186" i="11"/>
  <c r="O723" i="11"/>
  <c r="O588" i="11"/>
  <c r="O453" i="11"/>
  <c r="O320" i="11"/>
  <c r="O55" i="11"/>
  <c r="O1936" i="9"/>
  <c r="O1801" i="9"/>
  <c r="O1532" i="9"/>
  <c r="O1667" i="9"/>
  <c r="O1398" i="9"/>
  <c r="O1130" i="9"/>
  <c r="O995" i="9"/>
  <c r="O724" i="9"/>
  <c r="O589" i="9"/>
  <c r="O187" i="9"/>
  <c r="O56" i="9"/>
  <c r="O1265" i="9"/>
  <c r="O857" i="9"/>
  <c r="O454" i="9"/>
  <c r="O321" i="9"/>
  <c r="O1935" i="6"/>
  <c r="O1800" i="6"/>
  <c r="O1666" i="6"/>
  <c r="O1531" i="6"/>
  <c r="O1397" i="6"/>
  <c r="O1264" i="6"/>
  <c r="O1129" i="6"/>
  <c r="O994" i="6"/>
  <c r="O320" i="6"/>
  <c r="O723" i="6"/>
  <c r="O588" i="6"/>
  <c r="O856" i="6"/>
  <c r="O186" i="6"/>
  <c r="O453" i="6"/>
  <c r="O55" i="6"/>
  <c r="O1532" i="3"/>
  <c r="O1936" i="3"/>
  <c r="O1801" i="3"/>
  <c r="O1667" i="3"/>
  <c r="O1130" i="3"/>
  <c r="O995" i="3"/>
  <c r="O1398" i="3"/>
  <c r="O1265" i="3"/>
  <c r="O589" i="3"/>
  <c r="O857" i="3"/>
  <c r="O454" i="3"/>
  <c r="O187" i="3"/>
  <c r="O724" i="3"/>
  <c r="O56" i="3"/>
  <c r="O321" i="3"/>
  <c r="I857" i="11"/>
  <c r="H858" i="11"/>
  <c r="H592" i="11"/>
  <c r="I591" i="11"/>
  <c r="I1265" i="11"/>
  <c r="H1266" i="11"/>
  <c r="I1398" i="11"/>
  <c r="H1399" i="11"/>
  <c r="I323" i="11"/>
  <c r="H324" i="11"/>
  <c r="I995" i="11"/>
  <c r="H996" i="11"/>
  <c r="H1938" i="11"/>
  <c r="I1937" i="11"/>
  <c r="I1130" i="11"/>
  <c r="H1131" i="11"/>
  <c r="I188" i="9"/>
  <c r="H189" i="9"/>
  <c r="I995" i="9"/>
  <c r="H996" i="9"/>
  <c r="I1265" i="9"/>
  <c r="H1266" i="9"/>
  <c r="H323" i="9"/>
  <c r="I322" i="9"/>
  <c r="H1669" i="9"/>
  <c r="I1668" i="9"/>
  <c r="I1801" i="9"/>
  <c r="H1802" i="9"/>
  <c r="I1398" i="9"/>
  <c r="H1399" i="9"/>
  <c r="I1265" i="6"/>
  <c r="H1266" i="6"/>
  <c r="H1533" i="6"/>
  <c r="I1532" i="6"/>
  <c r="I590" i="6"/>
  <c r="H591" i="6"/>
  <c r="I454" i="6"/>
  <c r="H455" i="6"/>
  <c r="H57" i="6"/>
  <c r="I56" i="6"/>
  <c r="I1130" i="6"/>
  <c r="H1131" i="6"/>
  <c r="I1668" i="3"/>
  <c r="H1669" i="3"/>
  <c r="I187" i="3"/>
  <c r="H188" i="3"/>
  <c r="I322" i="3"/>
  <c r="H323" i="3"/>
  <c r="I1266" i="3"/>
  <c r="H1267" i="3"/>
  <c r="H1400" i="3"/>
  <c r="I1399" i="3"/>
  <c r="I454" i="3"/>
  <c r="H455" i="3"/>
  <c r="Q419" i="13"/>
  <c r="R419" i="13" s="1"/>
  <c r="AB419" i="13" s="1"/>
  <c r="Z418" i="13"/>
  <c r="AD418" i="13" s="1"/>
  <c r="W418" i="13"/>
  <c r="V419" i="13" s="1"/>
  <c r="AA418" i="13"/>
  <c r="AE417" i="13"/>
  <c r="S286" i="13"/>
  <c r="AE285" i="13"/>
  <c r="AE150" i="13"/>
  <c r="T151" i="13"/>
  <c r="AA151" i="13" s="1"/>
  <c r="T20" i="13"/>
  <c r="Q21" i="13" s="1"/>
  <c r="R21" i="13" s="1"/>
  <c r="AB21" i="13" s="1"/>
  <c r="AE19" i="13"/>
  <c r="H57" i="13"/>
  <c r="I56" i="13"/>
  <c r="O56" i="13" s="1"/>
  <c r="I321" i="13"/>
  <c r="O321" i="13" s="1"/>
  <c r="H322" i="13"/>
  <c r="H188" i="13"/>
  <c r="I187" i="13"/>
  <c r="O187" i="13" s="1"/>
  <c r="I454" i="13"/>
  <c r="O454" i="13" s="1"/>
  <c r="H455" i="13"/>
  <c r="I725" i="3"/>
  <c r="H726" i="3"/>
  <c r="I1801" i="6"/>
  <c r="H1802" i="6"/>
  <c r="I187" i="11"/>
  <c r="H188" i="11"/>
  <c r="H1534" i="9"/>
  <c r="I1533" i="9"/>
  <c r="I590" i="9"/>
  <c r="H591" i="9"/>
  <c r="I1669" i="6"/>
  <c r="H1670" i="6"/>
  <c r="I860" i="3"/>
  <c r="H861" i="3"/>
  <c r="H1133" i="9"/>
  <c r="I1132" i="9"/>
  <c r="H1938" i="9"/>
  <c r="I1937" i="9"/>
  <c r="I57" i="9"/>
  <c r="H58" i="9"/>
  <c r="I858" i="6"/>
  <c r="H859" i="6"/>
  <c r="H725" i="9"/>
  <c r="I724" i="9"/>
  <c r="I998" i="6"/>
  <c r="H999" i="6"/>
  <c r="I1936" i="3"/>
  <c r="H1937" i="3"/>
  <c r="I727" i="11"/>
  <c r="H728" i="11"/>
  <c r="H57" i="11"/>
  <c r="I56" i="11"/>
  <c r="I1400" i="6"/>
  <c r="H1401" i="6"/>
  <c r="I1802" i="11"/>
  <c r="H1803" i="11"/>
  <c r="I591" i="3"/>
  <c r="H592" i="3"/>
  <c r="I456" i="9"/>
  <c r="H457" i="9"/>
  <c r="I1533" i="3"/>
  <c r="H1534" i="3"/>
  <c r="H1669" i="11"/>
  <c r="I1668" i="11"/>
  <c r="H862" i="9"/>
  <c r="I861" i="9"/>
  <c r="I996" i="3"/>
  <c r="H997" i="3"/>
  <c r="I1802" i="3"/>
  <c r="H1803" i="3"/>
  <c r="I57" i="3"/>
  <c r="H58" i="3"/>
  <c r="I1534" i="11"/>
  <c r="H1535" i="11"/>
  <c r="I323" i="6"/>
  <c r="H324" i="6"/>
  <c r="H1938" i="6"/>
  <c r="I1937" i="6"/>
  <c r="I454" i="11"/>
  <c r="H455" i="11"/>
  <c r="H188" i="6"/>
  <c r="I187" i="6"/>
  <c r="H1131" i="3"/>
  <c r="I1130" i="3"/>
  <c r="I726" i="6"/>
  <c r="H727" i="6"/>
  <c r="O1936" i="11" l="1"/>
  <c r="O1801" i="11"/>
  <c r="O1667" i="11"/>
  <c r="O1532" i="11"/>
  <c r="O1398" i="11"/>
  <c r="O1265" i="11"/>
  <c r="O1130" i="11"/>
  <c r="O995" i="11"/>
  <c r="O857" i="11"/>
  <c r="O454" i="11"/>
  <c r="O321" i="11"/>
  <c r="O187" i="11"/>
  <c r="O724" i="11"/>
  <c r="O589" i="11"/>
  <c r="O56" i="11"/>
  <c r="O1937" i="9"/>
  <c r="O1802" i="9"/>
  <c r="O1668" i="9"/>
  <c r="O1533" i="9"/>
  <c r="O1399" i="9"/>
  <c r="O1266" i="9"/>
  <c r="O1131" i="9"/>
  <c r="O996" i="9"/>
  <c r="O858" i="9"/>
  <c r="O725" i="9"/>
  <c r="O590" i="9"/>
  <c r="O57" i="9"/>
  <c r="O455" i="9"/>
  <c r="O322" i="9"/>
  <c r="O188" i="9"/>
  <c r="O1532" i="6"/>
  <c r="O995" i="6"/>
  <c r="O1801" i="6"/>
  <c r="O1936" i="6"/>
  <c r="O1398" i="6"/>
  <c r="O1265" i="6"/>
  <c r="O724" i="6"/>
  <c r="O589" i="6"/>
  <c r="O1667" i="6"/>
  <c r="O1130" i="6"/>
  <c r="O321" i="6"/>
  <c r="O857" i="6"/>
  <c r="O187" i="6"/>
  <c r="O56" i="6"/>
  <c r="O454" i="6"/>
  <c r="O1533" i="3"/>
  <c r="O1131" i="3"/>
  <c r="O1937" i="3"/>
  <c r="O1802" i="3"/>
  <c r="O1668" i="3"/>
  <c r="O996" i="3"/>
  <c r="O858" i="3"/>
  <c r="O1399" i="3"/>
  <c r="O1266" i="3"/>
  <c r="O725" i="3"/>
  <c r="O188" i="3"/>
  <c r="O590" i="3"/>
  <c r="O455" i="3"/>
  <c r="O322" i="3"/>
  <c r="O57" i="3"/>
  <c r="H859" i="11"/>
  <c r="I858" i="11"/>
  <c r="H1400" i="11"/>
  <c r="I1399" i="11"/>
  <c r="H1267" i="11"/>
  <c r="I1266" i="11"/>
  <c r="I592" i="11"/>
  <c r="H593" i="11"/>
  <c r="H325" i="11"/>
  <c r="I324" i="11"/>
  <c r="I1131" i="11"/>
  <c r="H1132" i="11"/>
  <c r="I1938" i="11"/>
  <c r="H1939" i="11"/>
  <c r="H997" i="11"/>
  <c r="I996" i="11"/>
  <c r="H190" i="9"/>
  <c r="I189" i="9"/>
  <c r="H997" i="9"/>
  <c r="I996" i="9"/>
  <c r="H1267" i="9"/>
  <c r="I1266" i="9"/>
  <c r="I323" i="9"/>
  <c r="H324" i="9"/>
  <c r="I1802" i="9"/>
  <c r="H1803" i="9"/>
  <c r="H1400" i="9"/>
  <c r="I1399" i="9"/>
  <c r="H1670" i="9"/>
  <c r="I1669" i="9"/>
  <c r="I1266" i="6"/>
  <c r="H1267" i="6"/>
  <c r="H1534" i="6"/>
  <c r="I1533" i="6"/>
  <c r="I455" i="6"/>
  <c r="H456" i="6"/>
  <c r="I591" i="6"/>
  <c r="H592" i="6"/>
  <c r="I57" i="6"/>
  <c r="H58" i="6"/>
  <c r="I1131" i="6"/>
  <c r="H1132" i="6"/>
  <c r="I1669" i="3"/>
  <c r="H1670" i="3"/>
  <c r="I188" i="3"/>
  <c r="H189" i="3"/>
  <c r="H324" i="3"/>
  <c r="I323" i="3"/>
  <c r="H1401" i="3"/>
  <c r="I1400" i="3"/>
  <c r="H1268" i="3"/>
  <c r="I1267" i="3"/>
  <c r="H456" i="3"/>
  <c r="I455" i="3"/>
  <c r="AC418" i="13"/>
  <c r="T286" i="13"/>
  <c r="Q152" i="13"/>
  <c r="R152" i="13" s="1"/>
  <c r="AB152" i="13" s="1"/>
  <c r="Z151" i="13"/>
  <c r="W151" i="13"/>
  <c r="V152" i="13" s="1"/>
  <c r="Y151" i="13"/>
  <c r="AA20" i="13"/>
  <c r="W20" i="13"/>
  <c r="V21" i="13" s="1"/>
  <c r="Z20" i="13"/>
  <c r="Y20" i="13"/>
  <c r="S419" i="13"/>
  <c r="H323" i="13"/>
  <c r="I322" i="13"/>
  <c r="O322" i="13" s="1"/>
  <c r="I188" i="13"/>
  <c r="O188" i="13" s="1"/>
  <c r="H189" i="13"/>
  <c r="I57" i="13"/>
  <c r="O57" i="13" s="1"/>
  <c r="H58" i="13"/>
  <c r="S21" i="13"/>
  <c r="I455" i="13"/>
  <c r="O455" i="13" s="1"/>
  <c r="H456" i="13"/>
  <c r="H1938" i="3"/>
  <c r="I1937" i="3"/>
  <c r="I1133" i="9"/>
  <c r="H1134" i="9"/>
  <c r="I728" i="11"/>
  <c r="H729" i="11"/>
  <c r="I999" i="6"/>
  <c r="H1000" i="6"/>
  <c r="H1939" i="9"/>
  <c r="I1938" i="9"/>
  <c r="H862" i="3"/>
  <c r="I861" i="3"/>
  <c r="H592" i="9"/>
  <c r="I591" i="9"/>
  <c r="H1535" i="9"/>
  <c r="I1534" i="9"/>
  <c r="H863" i="9"/>
  <c r="I862" i="9"/>
  <c r="H1402" i="6"/>
  <c r="I1401" i="6"/>
  <c r="I57" i="11"/>
  <c r="H58" i="11"/>
  <c r="I1131" i="3"/>
  <c r="H1132" i="3"/>
  <c r="I727" i="6"/>
  <c r="H728" i="6"/>
  <c r="I1803" i="3"/>
  <c r="H1804" i="3"/>
  <c r="H998" i="3"/>
  <c r="I997" i="3"/>
  <c r="I188" i="11"/>
  <c r="H189" i="11"/>
  <c r="I1803" i="11"/>
  <c r="H1804" i="11"/>
  <c r="I1938" i="6"/>
  <c r="H1939" i="6"/>
  <c r="I324" i="6"/>
  <c r="H325" i="6"/>
  <c r="I1669" i="11"/>
  <c r="H1670" i="11"/>
  <c r="H1671" i="6"/>
  <c r="I1670" i="6"/>
  <c r="I457" i="9"/>
  <c r="H458" i="9"/>
  <c r="I592" i="3"/>
  <c r="H593" i="3"/>
  <c r="I725" i="9"/>
  <c r="H726" i="9"/>
  <c r="I859" i="6"/>
  <c r="H860" i="6"/>
  <c r="I1802" i="6"/>
  <c r="H1803" i="6"/>
  <c r="I726" i="3"/>
  <c r="H727" i="3"/>
  <c r="I455" i="11"/>
  <c r="H456" i="11"/>
  <c r="I1535" i="11"/>
  <c r="H1536" i="11"/>
  <c r="I188" i="6"/>
  <c r="H189" i="6"/>
  <c r="H59" i="3"/>
  <c r="I58" i="3"/>
  <c r="I1534" i="3"/>
  <c r="H1535" i="3"/>
  <c r="H59" i="9"/>
  <c r="I58" i="9"/>
  <c r="O1937" i="11" l="1"/>
  <c r="O1802" i="11"/>
  <c r="O1668" i="11"/>
  <c r="O1533" i="11"/>
  <c r="O1399" i="11"/>
  <c r="O1131" i="11"/>
  <c r="O996" i="11"/>
  <c r="O1266" i="11"/>
  <c r="O725" i="11"/>
  <c r="O322" i="11"/>
  <c r="O858" i="11"/>
  <c r="O590" i="11"/>
  <c r="O455" i="11"/>
  <c r="O188" i="11"/>
  <c r="O57" i="11"/>
  <c r="O1938" i="9"/>
  <c r="O1803" i="9"/>
  <c r="O1534" i="9"/>
  <c r="O1400" i="9"/>
  <c r="O1669" i="9"/>
  <c r="O997" i="9"/>
  <c r="O726" i="9"/>
  <c r="O859" i="9"/>
  <c r="O1267" i="9"/>
  <c r="O1132" i="9"/>
  <c r="O456" i="9"/>
  <c r="O323" i="9"/>
  <c r="O189" i="9"/>
  <c r="O58" i="9"/>
  <c r="O591" i="9"/>
  <c r="O1802" i="6"/>
  <c r="O1668" i="6"/>
  <c r="O1937" i="6"/>
  <c r="O1266" i="6"/>
  <c r="O1533" i="6"/>
  <c r="O1131" i="6"/>
  <c r="O996" i="6"/>
  <c r="O1399" i="6"/>
  <c r="O590" i="6"/>
  <c r="O858" i="6"/>
  <c r="O455" i="6"/>
  <c r="O725" i="6"/>
  <c r="O188" i="6"/>
  <c r="O57" i="6"/>
  <c r="O322" i="6"/>
  <c r="O1132" i="3"/>
  <c r="O1938" i="3"/>
  <c r="O1400" i="3"/>
  <c r="O1267" i="3"/>
  <c r="O1803" i="3"/>
  <c r="O1669" i="3"/>
  <c r="O1534" i="3"/>
  <c r="O997" i="3"/>
  <c r="O859" i="3"/>
  <c r="O456" i="3"/>
  <c r="O726" i="3"/>
  <c r="O591" i="3"/>
  <c r="O58" i="3"/>
  <c r="O323" i="3"/>
  <c r="O189" i="3"/>
  <c r="I859" i="11"/>
  <c r="H860" i="11"/>
  <c r="H594" i="11"/>
  <c r="I593" i="11"/>
  <c r="H1268" i="11"/>
  <c r="I1267" i="11"/>
  <c r="I1400" i="11"/>
  <c r="H1401" i="11"/>
  <c r="I1132" i="11"/>
  <c r="H1133" i="11"/>
  <c r="I325" i="11"/>
  <c r="H326" i="11"/>
  <c r="I997" i="11"/>
  <c r="H998" i="11"/>
  <c r="I1939" i="11"/>
  <c r="H1940" i="11"/>
  <c r="I190" i="9"/>
  <c r="H191" i="9"/>
  <c r="H998" i="9"/>
  <c r="I997" i="9"/>
  <c r="I1267" i="9"/>
  <c r="H1268" i="9"/>
  <c r="I324" i="9"/>
  <c r="H325" i="9"/>
  <c r="I1670" i="9"/>
  <c r="H1671" i="9"/>
  <c r="H1401" i="9"/>
  <c r="I1400" i="9"/>
  <c r="I1803" i="9"/>
  <c r="H1804" i="9"/>
  <c r="H1268" i="6"/>
  <c r="I1267" i="6"/>
  <c r="H1535" i="6"/>
  <c r="I1534" i="6"/>
  <c r="I456" i="6"/>
  <c r="H457" i="6"/>
  <c r="H593" i="6"/>
  <c r="I592" i="6"/>
  <c r="H59" i="6"/>
  <c r="I58" i="6"/>
  <c r="I1132" i="6"/>
  <c r="H1133" i="6"/>
  <c r="I1670" i="3"/>
  <c r="H1671" i="3"/>
  <c r="I189" i="3"/>
  <c r="H190" i="3"/>
  <c r="I324" i="3"/>
  <c r="H325" i="3"/>
  <c r="I1268" i="3"/>
  <c r="H1269" i="3"/>
  <c r="I456" i="3"/>
  <c r="H457" i="3"/>
  <c r="I1401" i="3"/>
  <c r="H1402" i="3"/>
  <c r="AE418" i="13"/>
  <c r="Y286" i="13"/>
  <c r="Q287" i="13"/>
  <c r="R287" i="13" s="1"/>
  <c r="AB287" i="13" s="1"/>
  <c r="AA286" i="13"/>
  <c r="Z286" i="13"/>
  <c r="W286" i="13"/>
  <c r="V287" i="13" s="1"/>
  <c r="AD151" i="13"/>
  <c r="S152" i="13"/>
  <c r="AC151" i="13"/>
  <c r="AD20" i="13"/>
  <c r="AC20" i="13"/>
  <c r="T419" i="13"/>
  <c r="T21" i="13"/>
  <c r="H324" i="13"/>
  <c r="I323" i="13"/>
  <c r="O323" i="13" s="1"/>
  <c r="H190" i="13"/>
  <c r="I189" i="13"/>
  <c r="O189" i="13" s="1"/>
  <c r="I58" i="13"/>
  <c r="O58" i="13" s="1"/>
  <c r="H59" i="13"/>
  <c r="I456" i="13"/>
  <c r="O456" i="13" s="1"/>
  <c r="H457" i="13"/>
  <c r="I1939" i="6"/>
  <c r="H1940" i="6"/>
  <c r="H1135" i="9"/>
  <c r="I1134" i="9"/>
  <c r="I189" i="6"/>
  <c r="H190" i="6"/>
  <c r="I59" i="9"/>
  <c r="H60" i="9"/>
  <c r="I1535" i="3"/>
  <c r="H1536" i="3"/>
  <c r="H190" i="11"/>
  <c r="I189" i="11"/>
  <c r="H1805" i="3"/>
  <c r="I1804" i="3"/>
  <c r="I58" i="11"/>
  <c r="H59" i="11"/>
  <c r="I59" i="3"/>
  <c r="H60" i="3"/>
  <c r="I860" i="6"/>
  <c r="H861" i="6"/>
  <c r="H864" i="9"/>
  <c r="I863" i="9"/>
  <c r="I862" i="3"/>
  <c r="H863" i="3"/>
  <c r="I1804" i="11"/>
  <c r="H1805" i="11"/>
  <c r="I1535" i="9"/>
  <c r="H1536" i="9"/>
  <c r="I726" i="9"/>
  <c r="H727" i="9"/>
  <c r="I325" i="6"/>
  <c r="H326" i="6"/>
  <c r="I728" i="6"/>
  <c r="H729" i="6"/>
  <c r="I1939" i="9"/>
  <c r="H1940" i="9"/>
  <c r="I727" i="3"/>
  <c r="H728" i="3"/>
  <c r="I593" i="3"/>
  <c r="H594" i="3"/>
  <c r="I1670" i="11"/>
  <c r="H1671" i="11"/>
  <c r="I998" i="3"/>
  <c r="H999" i="3"/>
  <c r="I1402" i="6"/>
  <c r="H1403" i="6"/>
  <c r="H593" i="9"/>
  <c r="I592" i="9"/>
  <c r="H730" i="11"/>
  <c r="I729" i="11"/>
  <c r="I1671" i="6"/>
  <c r="H1672" i="6"/>
  <c r="I1132" i="3"/>
  <c r="H1133" i="3"/>
  <c r="I1536" i="11"/>
  <c r="H1537" i="11"/>
  <c r="I456" i="11"/>
  <c r="H457" i="11"/>
  <c r="I1803" i="6"/>
  <c r="H1804" i="6"/>
  <c r="I458" i="9"/>
  <c r="H459" i="9"/>
  <c r="I1000" i="6"/>
  <c r="H1001" i="6"/>
  <c r="H1939" i="3"/>
  <c r="I1938" i="3"/>
  <c r="O1938" i="11" l="1"/>
  <c r="O1803" i="11"/>
  <c r="O1534" i="11"/>
  <c r="O1267" i="11"/>
  <c r="O1400" i="11"/>
  <c r="O997" i="11"/>
  <c r="O859" i="11"/>
  <c r="O726" i="11"/>
  <c r="O591" i="11"/>
  <c r="O1669" i="11"/>
  <c r="O1132" i="11"/>
  <c r="O456" i="11"/>
  <c r="O323" i="11"/>
  <c r="O189" i="11"/>
  <c r="O58" i="11"/>
  <c r="O1939" i="9"/>
  <c r="O1804" i="9"/>
  <c r="O1670" i="9"/>
  <c r="O1535" i="9"/>
  <c r="O998" i="9"/>
  <c r="O1401" i="9"/>
  <c r="O860" i="9"/>
  <c r="O1268" i="9"/>
  <c r="O1133" i="9"/>
  <c r="O457" i="9"/>
  <c r="O324" i="9"/>
  <c r="O190" i="9"/>
  <c r="O727" i="9"/>
  <c r="O592" i="9"/>
  <c r="O59" i="9"/>
  <c r="O1803" i="6"/>
  <c r="O1400" i="6"/>
  <c r="O1669" i="6"/>
  <c r="O1534" i="6"/>
  <c r="O1938" i="6"/>
  <c r="O1267" i="6"/>
  <c r="O997" i="6"/>
  <c r="O189" i="6"/>
  <c r="O58" i="6"/>
  <c r="O591" i="6"/>
  <c r="O859" i="6"/>
  <c r="O1132" i="6"/>
  <c r="O726" i="6"/>
  <c r="O456" i="6"/>
  <c r="O323" i="6"/>
  <c r="O1939" i="3"/>
  <c r="O1401" i="3"/>
  <c r="O1268" i="3"/>
  <c r="O1804" i="3"/>
  <c r="O1670" i="3"/>
  <c r="O1535" i="3"/>
  <c r="O1133" i="3"/>
  <c r="O998" i="3"/>
  <c r="O860" i="3"/>
  <c r="O457" i="3"/>
  <c r="O727" i="3"/>
  <c r="O592" i="3"/>
  <c r="O59" i="3"/>
  <c r="O324" i="3"/>
  <c r="O190" i="3"/>
  <c r="H861" i="11"/>
  <c r="I860" i="11"/>
  <c r="I1268" i="11"/>
  <c r="H1269" i="11"/>
  <c r="H1402" i="11"/>
  <c r="I1401" i="11"/>
  <c r="I594" i="11"/>
  <c r="H595" i="11"/>
  <c r="H327" i="11"/>
  <c r="I326" i="11"/>
  <c r="H1134" i="11"/>
  <c r="I1133" i="11"/>
  <c r="H1941" i="11"/>
  <c r="I1940" i="11"/>
  <c r="H999" i="11"/>
  <c r="I998" i="11"/>
  <c r="I191" i="9"/>
  <c r="H192" i="9"/>
  <c r="H999" i="9"/>
  <c r="I998" i="9"/>
  <c r="H1269" i="9"/>
  <c r="I1268" i="9"/>
  <c r="I325" i="9"/>
  <c r="H326" i="9"/>
  <c r="I1401" i="9"/>
  <c r="H1402" i="9"/>
  <c r="H1672" i="9"/>
  <c r="I1671" i="9"/>
  <c r="I1804" i="9"/>
  <c r="H1805" i="9"/>
  <c r="I1268" i="6"/>
  <c r="H1269" i="6"/>
  <c r="I1535" i="6"/>
  <c r="H1536" i="6"/>
  <c r="I457" i="6"/>
  <c r="H458" i="6"/>
  <c r="I593" i="6"/>
  <c r="H594" i="6"/>
  <c r="I59" i="6"/>
  <c r="H60" i="6"/>
  <c r="I1133" i="6"/>
  <c r="H1134" i="6"/>
  <c r="H1672" i="3"/>
  <c r="I1671" i="3"/>
  <c r="I190" i="3"/>
  <c r="H191" i="3"/>
  <c r="I1269" i="3"/>
  <c r="H1270" i="3"/>
  <c r="I1402" i="3"/>
  <c r="H1403" i="3"/>
  <c r="I325" i="3"/>
  <c r="H326" i="3"/>
  <c r="I457" i="3"/>
  <c r="H458" i="3"/>
  <c r="S287" i="13"/>
  <c r="AC286" i="13"/>
  <c r="AD286" i="13"/>
  <c r="AE151" i="13"/>
  <c r="T152" i="13"/>
  <c r="Q153" i="13" s="1"/>
  <c r="AE20" i="13"/>
  <c r="Q420" i="13"/>
  <c r="Y419" i="13"/>
  <c r="Z419" i="13"/>
  <c r="W419" i="13"/>
  <c r="V420" i="13" s="1"/>
  <c r="AA419" i="13"/>
  <c r="I190" i="13"/>
  <c r="O190" i="13" s="1"/>
  <c r="H191" i="13"/>
  <c r="H60" i="13"/>
  <c r="I59" i="13"/>
  <c r="O59" i="13" s="1"/>
  <c r="I324" i="13"/>
  <c r="O324" i="13" s="1"/>
  <c r="H325" i="13"/>
  <c r="Z21" i="13"/>
  <c r="AA21" i="13"/>
  <c r="Q22" i="13"/>
  <c r="Y21" i="13"/>
  <c r="W21" i="13"/>
  <c r="V22" i="13" s="1"/>
  <c r="I457" i="13"/>
  <c r="O457" i="13" s="1"/>
  <c r="H458" i="13"/>
  <c r="I1805" i="11"/>
  <c r="H1806" i="11"/>
  <c r="I863" i="3"/>
  <c r="H864" i="3"/>
  <c r="H191" i="11"/>
  <c r="I190" i="11"/>
  <c r="I1939" i="3"/>
  <c r="H1940" i="3"/>
  <c r="I59" i="11"/>
  <c r="H60" i="11"/>
  <c r="I999" i="3"/>
  <c r="H1000" i="3"/>
  <c r="I1672" i="6"/>
  <c r="H1673" i="6"/>
  <c r="H594" i="9"/>
  <c r="I593" i="9"/>
  <c r="H1941" i="9"/>
  <c r="I1940" i="9"/>
  <c r="I729" i="6"/>
  <c r="H730" i="6"/>
  <c r="I1536" i="9"/>
  <c r="H1537" i="9"/>
  <c r="I459" i="9"/>
  <c r="H460" i="9"/>
  <c r="I457" i="11"/>
  <c r="H458" i="11"/>
  <c r="I1403" i="6"/>
  <c r="H1404" i="6"/>
  <c r="I1671" i="11"/>
  <c r="H1672" i="11"/>
  <c r="I594" i="3"/>
  <c r="H595" i="3"/>
  <c r="H865" i="9"/>
  <c r="I864" i="9"/>
  <c r="I1135" i="9"/>
  <c r="H1136" i="9"/>
  <c r="H61" i="3"/>
  <c r="I60" i="3"/>
  <c r="I1536" i="3"/>
  <c r="H1537" i="3"/>
  <c r="I1940" i="6"/>
  <c r="H1941" i="6"/>
  <c r="I1001" i="6"/>
  <c r="H1002" i="6"/>
  <c r="I1537" i="11"/>
  <c r="H1538" i="11"/>
  <c r="I326" i="6"/>
  <c r="H327" i="6"/>
  <c r="I861" i="6"/>
  <c r="H862" i="6"/>
  <c r="I1133" i="3"/>
  <c r="H1134" i="3"/>
  <c r="I730" i="11"/>
  <c r="H731" i="11"/>
  <c r="H61" i="9"/>
  <c r="I60" i="9"/>
  <c r="I190" i="6"/>
  <c r="H191" i="6"/>
  <c r="I1804" i="6"/>
  <c r="H1805" i="6"/>
  <c r="I728" i="3"/>
  <c r="H729" i="3"/>
  <c r="I727" i="9"/>
  <c r="H728" i="9"/>
  <c r="I1805" i="3"/>
  <c r="H1806" i="3"/>
  <c r="O1939" i="11" l="1"/>
  <c r="O1804" i="11"/>
  <c r="O1670" i="11"/>
  <c r="O1535" i="11"/>
  <c r="O1268" i="11"/>
  <c r="O1401" i="11"/>
  <c r="O998" i="11"/>
  <c r="O727" i="11"/>
  <c r="O592" i="11"/>
  <c r="O1133" i="11"/>
  <c r="O860" i="11"/>
  <c r="O324" i="11"/>
  <c r="O59" i="11"/>
  <c r="O190" i="11"/>
  <c r="O457" i="11"/>
  <c r="O1940" i="9"/>
  <c r="O1805" i="9"/>
  <c r="O1536" i="9"/>
  <c r="O1134" i="9"/>
  <c r="O999" i="9"/>
  <c r="O861" i="9"/>
  <c r="O1671" i="9"/>
  <c r="O1402" i="9"/>
  <c r="O1269" i="9"/>
  <c r="O458" i="9"/>
  <c r="O325" i="9"/>
  <c r="O191" i="9"/>
  <c r="O60" i="9"/>
  <c r="O593" i="9"/>
  <c r="O728" i="9"/>
  <c r="O1401" i="6"/>
  <c r="O1939" i="6"/>
  <c r="O1804" i="6"/>
  <c r="O1535" i="6"/>
  <c r="O860" i="6"/>
  <c r="O727" i="6"/>
  <c r="O592" i="6"/>
  <c r="O457" i="6"/>
  <c r="O324" i="6"/>
  <c r="O1268" i="6"/>
  <c r="O1670" i="6"/>
  <c r="O998" i="6"/>
  <c r="O59" i="6"/>
  <c r="O190" i="6"/>
  <c r="O1133" i="6"/>
  <c r="O1940" i="3"/>
  <c r="O1805" i="3"/>
  <c r="O1671" i="3"/>
  <c r="O1536" i="3"/>
  <c r="O1402" i="3"/>
  <c r="O1269" i="3"/>
  <c r="O1134" i="3"/>
  <c r="O999" i="3"/>
  <c r="O861" i="3"/>
  <c r="O458" i="3"/>
  <c r="O325" i="3"/>
  <c r="O191" i="3"/>
  <c r="O60" i="3"/>
  <c r="O728" i="3"/>
  <c r="O593" i="3"/>
  <c r="I861" i="11"/>
  <c r="H862" i="11"/>
  <c r="I1269" i="11"/>
  <c r="H1270" i="11"/>
  <c r="I1402" i="11"/>
  <c r="H1403" i="11"/>
  <c r="I595" i="11"/>
  <c r="H596" i="11"/>
  <c r="H1942" i="11"/>
  <c r="I1941" i="11"/>
  <c r="H1000" i="11"/>
  <c r="I999" i="11"/>
  <c r="I327" i="11"/>
  <c r="H328" i="11"/>
  <c r="I1134" i="11"/>
  <c r="H1135" i="11"/>
  <c r="H193" i="9"/>
  <c r="I192" i="9"/>
  <c r="H1000" i="9"/>
  <c r="I999" i="9"/>
  <c r="H1270" i="9"/>
  <c r="I1269" i="9"/>
  <c r="H327" i="9"/>
  <c r="I326" i="9"/>
  <c r="H1673" i="9"/>
  <c r="I1672" i="9"/>
  <c r="H1403" i="9"/>
  <c r="I1402" i="9"/>
  <c r="I1805" i="9"/>
  <c r="H1806" i="9"/>
  <c r="H1270" i="6"/>
  <c r="I1269" i="6"/>
  <c r="I1536" i="6"/>
  <c r="H1537" i="6"/>
  <c r="I458" i="6"/>
  <c r="H459" i="6"/>
  <c r="H595" i="6"/>
  <c r="I594" i="6"/>
  <c r="H61" i="6"/>
  <c r="I60" i="6"/>
  <c r="I1134" i="6"/>
  <c r="H1135" i="6"/>
  <c r="I1672" i="3"/>
  <c r="H1673" i="3"/>
  <c r="I191" i="3"/>
  <c r="H192" i="3"/>
  <c r="I458" i="3"/>
  <c r="H459" i="3"/>
  <c r="I326" i="3"/>
  <c r="H327" i="3"/>
  <c r="H1404" i="3"/>
  <c r="I1403" i="3"/>
  <c r="H1271" i="3"/>
  <c r="I1270" i="3"/>
  <c r="T287" i="13"/>
  <c r="Y287" i="13" s="1"/>
  <c r="AE286" i="13"/>
  <c r="Z152" i="13"/>
  <c r="Y152" i="13"/>
  <c r="W152" i="13"/>
  <c r="V153" i="13" s="1"/>
  <c r="AA152" i="13"/>
  <c r="R153" i="13"/>
  <c r="AB153" i="13" s="1"/>
  <c r="AC419" i="13"/>
  <c r="AD419" i="13"/>
  <c r="R420" i="13"/>
  <c r="S420" i="13" s="1"/>
  <c r="R22" i="13"/>
  <c r="AB22" i="13" s="1"/>
  <c r="AC21" i="13"/>
  <c r="AD21" i="13"/>
  <c r="I325" i="13"/>
  <c r="O325" i="13" s="1"/>
  <c r="H326" i="13"/>
  <c r="I60" i="13"/>
  <c r="O60" i="13" s="1"/>
  <c r="H61" i="13"/>
  <c r="I191" i="13"/>
  <c r="O191" i="13" s="1"/>
  <c r="H192" i="13"/>
  <c r="I458" i="13"/>
  <c r="O458" i="13" s="1"/>
  <c r="H459" i="13"/>
  <c r="I594" i="9"/>
  <c r="H595" i="9"/>
  <c r="I1940" i="3"/>
  <c r="H1941" i="3"/>
  <c r="I864" i="3"/>
  <c r="H865" i="3"/>
  <c r="I1805" i="6"/>
  <c r="H1806" i="6"/>
  <c r="I61" i="9"/>
  <c r="H62" i="9"/>
  <c r="I1002" i="6"/>
  <c r="H1003" i="6"/>
  <c r="I865" i="9"/>
  <c r="H866" i="9"/>
  <c r="I1672" i="11"/>
  <c r="H1673" i="11"/>
  <c r="I730" i="6"/>
  <c r="H731" i="6"/>
  <c r="I1673" i="6"/>
  <c r="H1674" i="6"/>
  <c r="I60" i="11"/>
  <c r="H61" i="11"/>
  <c r="H1538" i="3"/>
  <c r="I1537" i="3"/>
  <c r="I1136" i="9"/>
  <c r="H1137" i="9"/>
  <c r="I1000" i="3"/>
  <c r="H1001" i="3"/>
  <c r="I1806" i="3"/>
  <c r="H1807" i="3"/>
  <c r="I729" i="3"/>
  <c r="H730" i="3"/>
  <c r="I1941" i="6"/>
  <c r="H1942" i="6"/>
  <c r="I1941" i="9"/>
  <c r="H1942" i="9"/>
  <c r="I1806" i="11"/>
  <c r="H1807" i="11"/>
  <c r="H459" i="11"/>
  <c r="I458" i="11"/>
  <c r="I191" i="11"/>
  <c r="H192" i="11"/>
  <c r="I327" i="6"/>
  <c r="H328" i="6"/>
  <c r="I728" i="9"/>
  <c r="H729" i="9"/>
  <c r="H192" i="6"/>
  <c r="I191" i="6"/>
  <c r="I1538" i="11"/>
  <c r="H1539" i="11"/>
  <c r="I61" i="3"/>
  <c r="H62" i="3"/>
  <c r="I1404" i="6"/>
  <c r="H1405" i="6"/>
  <c r="I1537" i="9"/>
  <c r="H1538" i="9"/>
  <c r="I731" i="11"/>
  <c r="H732" i="11"/>
  <c r="I1134" i="3"/>
  <c r="H1135" i="3"/>
  <c r="I862" i="6"/>
  <c r="H863" i="6"/>
  <c r="I595" i="3"/>
  <c r="H596" i="3"/>
  <c r="H461" i="9"/>
  <c r="I460" i="9"/>
  <c r="O1940" i="11" l="1"/>
  <c r="O1805" i="11"/>
  <c r="O1536" i="11"/>
  <c r="O1402" i="11"/>
  <c r="O1671" i="11"/>
  <c r="O861" i="11"/>
  <c r="O728" i="11"/>
  <c r="O1269" i="11"/>
  <c r="O1134" i="11"/>
  <c r="O593" i="11"/>
  <c r="O999" i="11"/>
  <c r="O458" i="11"/>
  <c r="O325" i="11"/>
  <c r="O60" i="11"/>
  <c r="O191" i="11"/>
  <c r="O1941" i="9"/>
  <c r="O1806" i="9"/>
  <c r="O1672" i="9"/>
  <c r="O1537" i="9"/>
  <c r="O1135" i="9"/>
  <c r="O1000" i="9"/>
  <c r="O1403" i="9"/>
  <c r="O729" i="9"/>
  <c r="O594" i="9"/>
  <c r="O459" i="9"/>
  <c r="O326" i="9"/>
  <c r="O192" i="9"/>
  <c r="O61" i="9"/>
  <c r="O1270" i="9"/>
  <c r="O862" i="9"/>
  <c r="O1940" i="6"/>
  <c r="O1805" i="6"/>
  <c r="O1671" i="6"/>
  <c r="O1536" i="6"/>
  <c r="O1402" i="6"/>
  <c r="O1134" i="6"/>
  <c r="O999" i="6"/>
  <c r="O861" i="6"/>
  <c r="O728" i="6"/>
  <c r="O593" i="6"/>
  <c r="O458" i="6"/>
  <c r="O325" i="6"/>
  <c r="O1269" i="6"/>
  <c r="O191" i="6"/>
  <c r="O60" i="6"/>
  <c r="O1806" i="3"/>
  <c r="O1672" i="3"/>
  <c r="O1537" i="3"/>
  <c r="O1941" i="3"/>
  <c r="O1403" i="3"/>
  <c r="O1270" i="3"/>
  <c r="O1135" i="3"/>
  <c r="O1000" i="3"/>
  <c r="O459" i="3"/>
  <c r="O326" i="3"/>
  <c r="O192" i="3"/>
  <c r="O729" i="3"/>
  <c r="O594" i="3"/>
  <c r="O61" i="3"/>
  <c r="O862" i="3"/>
  <c r="I862" i="11"/>
  <c r="H863" i="11"/>
  <c r="H1271" i="11"/>
  <c r="I1270" i="11"/>
  <c r="I596" i="11"/>
  <c r="H597" i="11"/>
  <c r="I1403" i="11"/>
  <c r="H1404" i="11"/>
  <c r="I328" i="11"/>
  <c r="H329" i="11"/>
  <c r="I1942" i="11"/>
  <c r="H1943" i="11"/>
  <c r="I1135" i="11"/>
  <c r="H1136" i="11"/>
  <c r="H1001" i="11"/>
  <c r="I1000" i="11"/>
  <c r="H194" i="9"/>
  <c r="I193" i="9"/>
  <c r="I1000" i="9"/>
  <c r="H1001" i="9"/>
  <c r="I1270" i="9"/>
  <c r="H1271" i="9"/>
  <c r="H328" i="9"/>
  <c r="I327" i="9"/>
  <c r="H1807" i="9"/>
  <c r="I1806" i="9"/>
  <c r="I1673" i="9"/>
  <c r="H1674" i="9"/>
  <c r="H1404" i="9"/>
  <c r="I1403" i="9"/>
  <c r="H1271" i="6"/>
  <c r="I1270" i="6"/>
  <c r="H1538" i="6"/>
  <c r="I1537" i="6"/>
  <c r="I459" i="6"/>
  <c r="H460" i="6"/>
  <c r="I595" i="6"/>
  <c r="H596" i="6"/>
  <c r="I61" i="6"/>
  <c r="H62" i="6"/>
  <c r="I1135" i="6"/>
  <c r="H1136" i="6"/>
  <c r="I1673" i="3"/>
  <c r="H1674" i="3"/>
  <c r="H193" i="3"/>
  <c r="I192" i="3"/>
  <c r="I459" i="3"/>
  <c r="H460" i="3"/>
  <c r="I1271" i="3"/>
  <c r="H1272" i="3"/>
  <c r="H1405" i="3"/>
  <c r="I1404" i="3"/>
  <c r="I327" i="3"/>
  <c r="H328" i="3"/>
  <c r="W287" i="13"/>
  <c r="V288" i="13" s="1"/>
  <c r="Z287" i="13"/>
  <c r="AD287" i="13" s="1"/>
  <c r="AA287" i="13"/>
  <c r="Q288" i="13"/>
  <c r="R288" i="13" s="1"/>
  <c r="AB288" i="13" s="1"/>
  <c r="AC152" i="13"/>
  <c r="AD152" i="13"/>
  <c r="S153" i="13"/>
  <c r="AE419" i="13"/>
  <c r="S22" i="13"/>
  <c r="AB420" i="13"/>
  <c r="T420" i="13"/>
  <c r="H327" i="13"/>
  <c r="I326" i="13"/>
  <c r="O326" i="13" s="1"/>
  <c r="AE21" i="13"/>
  <c r="I192" i="13"/>
  <c r="O192" i="13" s="1"/>
  <c r="H193" i="13"/>
  <c r="I61" i="13"/>
  <c r="O61" i="13" s="1"/>
  <c r="H62" i="13"/>
  <c r="I459" i="13"/>
  <c r="O459" i="13" s="1"/>
  <c r="H460" i="13"/>
  <c r="H1136" i="3"/>
  <c r="I1135" i="3"/>
  <c r="I732" i="11"/>
  <c r="H733" i="11"/>
  <c r="I1538" i="9"/>
  <c r="H1539" i="9"/>
  <c r="I1137" i="9"/>
  <c r="H1138" i="9"/>
  <c r="I731" i="6"/>
  <c r="H732" i="6"/>
  <c r="I1405" i="6"/>
  <c r="H1406" i="6"/>
  <c r="H1540" i="11"/>
  <c r="I1539" i="11"/>
  <c r="I192" i="6"/>
  <c r="H193" i="6"/>
  <c r="I1673" i="11"/>
  <c r="H1674" i="11"/>
  <c r="I1942" i="9"/>
  <c r="H1943" i="9"/>
  <c r="I863" i="6"/>
  <c r="H864" i="6"/>
  <c r="I1001" i="3"/>
  <c r="H1002" i="3"/>
  <c r="I1538" i="3"/>
  <c r="H1539" i="3"/>
  <c r="I866" i="9"/>
  <c r="H867" i="9"/>
  <c r="I1003" i="6"/>
  <c r="H1004" i="6"/>
  <c r="H63" i="9"/>
  <c r="I62" i="9"/>
  <c r="I595" i="9"/>
  <c r="H596" i="9"/>
  <c r="H460" i="11"/>
  <c r="I459" i="11"/>
  <c r="I1942" i="6"/>
  <c r="H1943" i="6"/>
  <c r="I730" i="3"/>
  <c r="H731" i="3"/>
  <c r="H462" i="9"/>
  <c r="I461" i="9"/>
  <c r="H730" i="9"/>
  <c r="I729" i="9"/>
  <c r="H1808" i="3"/>
  <c r="I1807" i="3"/>
  <c r="I1806" i="6"/>
  <c r="H1807" i="6"/>
  <c r="I865" i="3"/>
  <c r="H866" i="3"/>
  <c r="H1942" i="3"/>
  <c r="I1941" i="3"/>
  <c r="I596" i="3"/>
  <c r="H597" i="3"/>
  <c r="I62" i="3"/>
  <c r="H63" i="3"/>
  <c r="H193" i="11"/>
  <c r="I192" i="11"/>
  <c r="I1807" i="11"/>
  <c r="H1808" i="11"/>
  <c r="I328" i="6"/>
  <c r="H329" i="6"/>
  <c r="H62" i="11"/>
  <c r="I61" i="11"/>
  <c r="I1674" i="6"/>
  <c r="H1675" i="6"/>
  <c r="O1941" i="11" l="1"/>
  <c r="O1806" i="11"/>
  <c r="O1403" i="11"/>
  <c r="O1672" i="11"/>
  <c r="O1270" i="11"/>
  <c r="O1135" i="11"/>
  <c r="O1537" i="11"/>
  <c r="O1000" i="11"/>
  <c r="O862" i="11"/>
  <c r="O729" i="11"/>
  <c r="O594" i="11"/>
  <c r="O459" i="11"/>
  <c r="O192" i="11"/>
  <c r="O326" i="11"/>
  <c r="O61" i="11"/>
  <c r="O1942" i="9"/>
  <c r="O1807" i="9"/>
  <c r="O1673" i="9"/>
  <c r="O1538" i="9"/>
  <c r="O1404" i="9"/>
  <c r="O1271" i="9"/>
  <c r="O1001" i="9"/>
  <c r="O730" i="9"/>
  <c r="O595" i="9"/>
  <c r="O460" i="9"/>
  <c r="O327" i="9"/>
  <c r="O863" i="9"/>
  <c r="O1136" i="9"/>
  <c r="O193" i="9"/>
  <c r="O62" i="9"/>
  <c r="O1135" i="6"/>
  <c r="O1000" i="6"/>
  <c r="O1672" i="6"/>
  <c r="O1941" i="6"/>
  <c r="O1537" i="6"/>
  <c r="O1806" i="6"/>
  <c r="O1270" i="6"/>
  <c r="O1403" i="6"/>
  <c r="O594" i="6"/>
  <c r="O862" i="6"/>
  <c r="O459" i="6"/>
  <c r="O326" i="6"/>
  <c r="O192" i="6"/>
  <c r="O729" i="6"/>
  <c r="O61" i="6"/>
  <c r="O1807" i="3"/>
  <c r="O1673" i="3"/>
  <c r="O1538" i="3"/>
  <c r="O1942" i="3"/>
  <c r="O1404" i="3"/>
  <c r="O1271" i="3"/>
  <c r="O1136" i="3"/>
  <c r="O1001" i="3"/>
  <c r="O863" i="3"/>
  <c r="O460" i="3"/>
  <c r="O327" i="3"/>
  <c r="O193" i="3"/>
  <c r="O62" i="3"/>
  <c r="O730" i="3"/>
  <c r="O595" i="3"/>
  <c r="I863" i="11"/>
  <c r="H864" i="11"/>
  <c r="H598" i="11"/>
  <c r="I597" i="11"/>
  <c r="I1404" i="11"/>
  <c r="H1405" i="11"/>
  <c r="I1271" i="11"/>
  <c r="H1272" i="11"/>
  <c r="I1943" i="11"/>
  <c r="H1944" i="11"/>
  <c r="I1001" i="11"/>
  <c r="H1002" i="11"/>
  <c r="H1137" i="11"/>
  <c r="I1136" i="11"/>
  <c r="H330" i="11"/>
  <c r="I329" i="11"/>
  <c r="I194" i="9"/>
  <c r="H195" i="9"/>
  <c r="H1002" i="9"/>
  <c r="I1001" i="9"/>
  <c r="I328" i="9"/>
  <c r="H329" i="9"/>
  <c r="I1271" i="9"/>
  <c r="H1272" i="9"/>
  <c r="H1808" i="9"/>
  <c r="I1807" i="9"/>
  <c r="I1404" i="9"/>
  <c r="H1405" i="9"/>
  <c r="H1675" i="9"/>
  <c r="I1674" i="9"/>
  <c r="I1271" i="6"/>
  <c r="H1272" i="6"/>
  <c r="I1538" i="6"/>
  <c r="H1539" i="6"/>
  <c r="I596" i="6"/>
  <c r="H597" i="6"/>
  <c r="I460" i="6"/>
  <c r="H461" i="6"/>
  <c r="H63" i="6"/>
  <c r="I62" i="6"/>
  <c r="H1137" i="6"/>
  <c r="I1136" i="6"/>
  <c r="H1675" i="3"/>
  <c r="I1674" i="3"/>
  <c r="H194" i="3"/>
  <c r="I193" i="3"/>
  <c r="I1405" i="3"/>
  <c r="H1406" i="3"/>
  <c r="I460" i="3"/>
  <c r="H461" i="3"/>
  <c r="I328" i="3"/>
  <c r="H329" i="3"/>
  <c r="H1273" i="3"/>
  <c r="I1272" i="3"/>
  <c r="AC287" i="13"/>
  <c r="S288" i="13"/>
  <c r="AE152" i="13"/>
  <c r="T153" i="13"/>
  <c r="Y153" i="13" s="1"/>
  <c r="T22" i="13"/>
  <c r="Z22" i="13" s="1"/>
  <c r="Q421" i="13"/>
  <c r="AA420" i="13"/>
  <c r="Z420" i="13"/>
  <c r="W420" i="13"/>
  <c r="V421" i="13" s="1"/>
  <c r="Y420" i="13"/>
  <c r="H194" i="13"/>
  <c r="I193" i="13"/>
  <c r="O193" i="13" s="1"/>
  <c r="I62" i="13"/>
  <c r="O62" i="13" s="1"/>
  <c r="H63" i="13"/>
  <c r="I327" i="13"/>
  <c r="O327" i="13" s="1"/>
  <c r="H328" i="13"/>
  <c r="I460" i="13"/>
  <c r="O460" i="13" s="1"/>
  <c r="H461" i="13"/>
  <c r="I1808" i="11"/>
  <c r="H1809" i="11"/>
  <c r="H194" i="11"/>
  <c r="I193" i="11"/>
  <c r="I63" i="3"/>
  <c r="H64" i="3"/>
  <c r="I866" i="3"/>
  <c r="H867" i="3"/>
  <c r="I731" i="3"/>
  <c r="H732" i="3"/>
  <c r="I1004" i="6"/>
  <c r="H1005" i="6"/>
  <c r="I1002" i="3"/>
  <c r="H1003" i="3"/>
  <c r="I864" i="6"/>
  <c r="H865" i="6"/>
  <c r="I1138" i="9"/>
  <c r="H1139" i="9"/>
  <c r="I329" i="6"/>
  <c r="H330" i="6"/>
  <c r="H1944" i="6"/>
  <c r="I1943" i="6"/>
  <c r="I867" i="9"/>
  <c r="H868" i="9"/>
  <c r="I1943" i="9"/>
  <c r="H1944" i="9"/>
  <c r="I733" i="11"/>
  <c r="H734" i="11"/>
  <c r="H1675" i="11"/>
  <c r="I1674" i="11"/>
  <c r="I193" i="6"/>
  <c r="H194" i="6"/>
  <c r="I1539" i="9"/>
  <c r="H1540" i="9"/>
  <c r="I460" i="11"/>
  <c r="H461" i="11"/>
  <c r="I1136" i="3"/>
  <c r="H1137" i="3"/>
  <c r="I597" i="3"/>
  <c r="H598" i="3"/>
  <c r="I462" i="9"/>
  <c r="H463" i="9"/>
  <c r="I63" i="9"/>
  <c r="H64" i="9"/>
  <c r="I1675" i="6"/>
  <c r="H1676" i="6"/>
  <c r="I1807" i="6"/>
  <c r="H1808" i="6"/>
  <c r="I596" i="9"/>
  <c r="H597" i="9"/>
  <c r="I732" i="6"/>
  <c r="H733" i="6"/>
  <c r="H1541" i="11"/>
  <c r="I1540" i="11"/>
  <c r="I1808" i="3"/>
  <c r="H1809" i="3"/>
  <c r="H731" i="9"/>
  <c r="I730" i="9"/>
  <c r="I62" i="11"/>
  <c r="H63" i="11"/>
  <c r="H1943" i="3"/>
  <c r="I1942" i="3"/>
  <c r="I1539" i="3"/>
  <c r="H1540" i="3"/>
  <c r="I1406" i="6"/>
  <c r="H1407" i="6"/>
  <c r="O1942" i="11" l="1"/>
  <c r="O1807" i="11"/>
  <c r="O1673" i="11"/>
  <c r="O1271" i="11"/>
  <c r="O1136" i="11"/>
  <c r="O1538" i="11"/>
  <c r="O1404" i="11"/>
  <c r="O730" i="11"/>
  <c r="O595" i="11"/>
  <c r="O1001" i="11"/>
  <c r="O863" i="11"/>
  <c r="O460" i="11"/>
  <c r="O327" i="11"/>
  <c r="O62" i="11"/>
  <c r="O193" i="11"/>
  <c r="O1539" i="9"/>
  <c r="O1405" i="9"/>
  <c r="O1943" i="9"/>
  <c r="O1272" i="9"/>
  <c r="O1674" i="9"/>
  <c r="O1137" i="9"/>
  <c r="O1002" i="9"/>
  <c r="O1808" i="9"/>
  <c r="O864" i="9"/>
  <c r="O461" i="9"/>
  <c r="O328" i="9"/>
  <c r="O194" i="9"/>
  <c r="O63" i="9"/>
  <c r="O596" i="9"/>
  <c r="O731" i="9"/>
  <c r="O1942" i="6"/>
  <c r="O1807" i="6"/>
  <c r="O1673" i="6"/>
  <c r="O1538" i="6"/>
  <c r="O1404" i="6"/>
  <c r="O1271" i="6"/>
  <c r="O1136" i="6"/>
  <c r="O863" i="6"/>
  <c r="O730" i="6"/>
  <c r="O595" i="6"/>
  <c r="O460" i="6"/>
  <c r="O1001" i="6"/>
  <c r="O193" i="6"/>
  <c r="O62" i="6"/>
  <c r="O327" i="6"/>
  <c r="O1943" i="3"/>
  <c r="O1808" i="3"/>
  <c r="O1674" i="3"/>
  <c r="O1539" i="3"/>
  <c r="O1405" i="3"/>
  <c r="O1272" i="3"/>
  <c r="O1137" i="3"/>
  <c r="O1002" i="3"/>
  <c r="O864" i="3"/>
  <c r="O731" i="3"/>
  <c r="O596" i="3"/>
  <c r="O63" i="3"/>
  <c r="O328" i="3"/>
  <c r="O194" i="3"/>
  <c r="O461" i="3"/>
  <c r="I864" i="11"/>
  <c r="H865" i="11"/>
  <c r="H1406" i="11"/>
  <c r="I1405" i="11"/>
  <c r="H599" i="11"/>
  <c r="I598" i="11"/>
  <c r="I1272" i="11"/>
  <c r="H1273" i="11"/>
  <c r="I1002" i="11"/>
  <c r="H1003" i="11"/>
  <c r="H331" i="11"/>
  <c r="I330" i="11"/>
  <c r="I1944" i="11"/>
  <c r="H1945" i="11"/>
  <c r="H1138" i="11"/>
  <c r="I1137" i="11"/>
  <c r="I195" i="9"/>
  <c r="H196" i="9"/>
  <c r="I1002" i="9"/>
  <c r="H1003" i="9"/>
  <c r="I1272" i="9"/>
  <c r="H1273" i="9"/>
  <c r="I329" i="9"/>
  <c r="H330" i="9"/>
  <c r="I1675" i="9"/>
  <c r="H1676" i="9"/>
  <c r="I1808" i="9"/>
  <c r="H1809" i="9"/>
  <c r="I1405" i="9"/>
  <c r="H1406" i="9"/>
  <c r="H1273" i="6"/>
  <c r="I1272" i="6"/>
  <c r="I1539" i="6"/>
  <c r="H1540" i="6"/>
  <c r="I461" i="6"/>
  <c r="H462" i="6"/>
  <c r="I597" i="6"/>
  <c r="H598" i="6"/>
  <c r="I63" i="6"/>
  <c r="H64" i="6"/>
  <c r="I1137" i="6"/>
  <c r="H1138" i="6"/>
  <c r="I1675" i="3"/>
  <c r="H1676" i="3"/>
  <c r="H195" i="3"/>
  <c r="I194" i="3"/>
  <c r="I1273" i="3"/>
  <c r="H1274" i="3"/>
  <c r="H462" i="3"/>
  <c r="I461" i="3"/>
  <c r="I329" i="3"/>
  <c r="H330" i="3"/>
  <c r="I1406" i="3"/>
  <c r="H1407" i="3"/>
  <c r="AE287" i="13"/>
  <c r="T288" i="13"/>
  <c r="Q289" i="13" s="1"/>
  <c r="R289" i="13" s="1"/>
  <c r="S289" i="13" s="1"/>
  <c r="Q154" i="13"/>
  <c r="R154" i="13" s="1"/>
  <c r="S154" i="13" s="1"/>
  <c r="Z153" i="13"/>
  <c r="AD153" i="13" s="1"/>
  <c r="AA153" i="13"/>
  <c r="W153" i="13"/>
  <c r="V154" i="13" s="1"/>
  <c r="AA22" i="13"/>
  <c r="Y22" i="13"/>
  <c r="Q23" i="13"/>
  <c r="W22" i="13"/>
  <c r="V23" i="13" s="1"/>
  <c r="AC420" i="13"/>
  <c r="AD420" i="13"/>
  <c r="R421" i="13"/>
  <c r="AB421" i="13" s="1"/>
  <c r="I194" i="13"/>
  <c r="O194" i="13" s="1"/>
  <c r="H195" i="13"/>
  <c r="I63" i="13"/>
  <c r="O63" i="13" s="1"/>
  <c r="H64" i="13"/>
  <c r="H329" i="13"/>
  <c r="I328" i="13"/>
  <c r="O328" i="13" s="1"/>
  <c r="H462" i="13"/>
  <c r="I461" i="13"/>
  <c r="O461" i="13" s="1"/>
  <c r="I1407" i="6"/>
  <c r="H1408" i="6"/>
  <c r="I597" i="9"/>
  <c r="H598" i="9"/>
  <c r="I1675" i="11"/>
  <c r="H1676" i="11"/>
  <c r="H1945" i="6"/>
  <c r="I1944" i="6"/>
  <c r="I330" i="6"/>
  <c r="H331" i="6"/>
  <c r="H1542" i="11"/>
  <c r="I1541" i="11"/>
  <c r="I733" i="6"/>
  <c r="H734" i="6"/>
  <c r="H464" i="9"/>
  <c r="I463" i="9"/>
  <c r="I1540" i="9"/>
  <c r="H1541" i="9"/>
  <c r="I1005" i="6"/>
  <c r="H1006" i="6"/>
  <c r="I64" i="3"/>
  <c r="H65" i="3"/>
  <c r="I598" i="3"/>
  <c r="H599" i="3"/>
  <c r="I1137" i="3"/>
  <c r="H1138" i="3"/>
  <c r="I194" i="6"/>
  <c r="H195" i="6"/>
  <c r="I734" i="11"/>
  <c r="H735" i="11"/>
  <c r="H1140" i="9"/>
  <c r="I1139" i="9"/>
  <c r="I732" i="3"/>
  <c r="H733" i="3"/>
  <c r="I194" i="11"/>
  <c r="H195" i="11"/>
  <c r="H732" i="9"/>
  <c r="I731" i="9"/>
  <c r="H1810" i="3"/>
  <c r="I1809" i="3"/>
  <c r="I1808" i="6"/>
  <c r="H1809" i="6"/>
  <c r="I865" i="6"/>
  <c r="H866" i="6"/>
  <c r="H1810" i="11"/>
  <c r="I1809" i="11"/>
  <c r="H1944" i="3"/>
  <c r="I1943" i="3"/>
  <c r="I1676" i="6"/>
  <c r="H1677" i="6"/>
  <c r="H462" i="11"/>
  <c r="I461" i="11"/>
  <c r="H64" i="11"/>
  <c r="I63" i="11"/>
  <c r="I1944" i="9"/>
  <c r="H1945" i="9"/>
  <c r="I867" i="3"/>
  <c r="H868" i="3"/>
  <c r="I868" i="9"/>
  <c r="H869" i="9"/>
  <c r="H1541" i="3"/>
  <c r="I1540" i="3"/>
  <c r="H65" i="9"/>
  <c r="I64" i="9"/>
  <c r="I1003" i="3"/>
  <c r="H1004" i="3"/>
  <c r="O1674" i="11" l="1"/>
  <c r="O1137" i="11"/>
  <c r="O1002" i="11"/>
  <c r="O1272" i="11"/>
  <c r="O1539" i="11"/>
  <c r="O1943" i="11"/>
  <c r="O1808" i="11"/>
  <c r="O1405" i="11"/>
  <c r="O461" i="11"/>
  <c r="O864" i="11"/>
  <c r="O731" i="11"/>
  <c r="O596" i="11"/>
  <c r="O328" i="11"/>
  <c r="O194" i="11"/>
  <c r="O63" i="11"/>
  <c r="O1944" i="9"/>
  <c r="O1273" i="9"/>
  <c r="O1675" i="9"/>
  <c r="O1809" i="9"/>
  <c r="O1540" i="9"/>
  <c r="O865" i="9"/>
  <c r="O1406" i="9"/>
  <c r="O1138" i="9"/>
  <c r="O732" i="9"/>
  <c r="O597" i="9"/>
  <c r="O1003" i="9"/>
  <c r="O329" i="9"/>
  <c r="O195" i="9"/>
  <c r="O64" i="9"/>
  <c r="O462" i="9"/>
  <c r="O1943" i="6"/>
  <c r="O1808" i="6"/>
  <c r="O1674" i="6"/>
  <c r="O1539" i="6"/>
  <c r="O1405" i="6"/>
  <c r="O1272" i="6"/>
  <c r="O1137" i="6"/>
  <c r="O461" i="6"/>
  <c r="O864" i="6"/>
  <c r="O328" i="6"/>
  <c r="O731" i="6"/>
  <c r="O1002" i="6"/>
  <c r="O596" i="6"/>
  <c r="O63" i="6"/>
  <c r="O194" i="6"/>
  <c r="O1675" i="3"/>
  <c r="O1944" i="3"/>
  <c r="O1406" i="3"/>
  <c r="O1809" i="3"/>
  <c r="O1540" i="3"/>
  <c r="O1273" i="3"/>
  <c r="O1138" i="3"/>
  <c r="O1003" i="3"/>
  <c r="O732" i="3"/>
  <c r="O597" i="3"/>
  <c r="O865" i="3"/>
  <c r="O462" i="3"/>
  <c r="O64" i="3"/>
  <c r="O329" i="3"/>
  <c r="O195" i="3"/>
  <c r="H866" i="11"/>
  <c r="I865" i="11"/>
  <c r="I1273" i="11"/>
  <c r="H1274" i="11"/>
  <c r="I599" i="11"/>
  <c r="H600" i="11"/>
  <c r="H1407" i="11"/>
  <c r="I1406" i="11"/>
  <c r="H1139" i="11"/>
  <c r="I1138" i="11"/>
  <c r="I331" i="11"/>
  <c r="H332" i="11"/>
  <c r="H1004" i="11"/>
  <c r="I1003" i="11"/>
  <c r="I1945" i="11"/>
  <c r="H1946" i="11"/>
  <c r="I196" i="9"/>
  <c r="H197" i="9"/>
  <c r="I1003" i="9"/>
  <c r="H1004" i="9"/>
  <c r="I330" i="9"/>
  <c r="H331" i="9"/>
  <c r="I1273" i="9"/>
  <c r="H1274" i="9"/>
  <c r="H1810" i="9"/>
  <c r="I1809" i="9"/>
  <c r="I1406" i="9"/>
  <c r="H1407" i="9"/>
  <c r="H1677" i="9"/>
  <c r="I1676" i="9"/>
  <c r="I1273" i="6"/>
  <c r="H1274" i="6"/>
  <c r="H1541" i="6"/>
  <c r="I1540" i="6"/>
  <c r="I598" i="6"/>
  <c r="H599" i="6"/>
  <c r="H463" i="6"/>
  <c r="I462" i="6"/>
  <c r="H65" i="6"/>
  <c r="I64" i="6"/>
  <c r="I1138" i="6"/>
  <c r="H1139" i="6"/>
  <c r="H1677" i="3"/>
  <c r="I1676" i="3"/>
  <c r="I195" i="3"/>
  <c r="H196" i="3"/>
  <c r="I1407" i="3"/>
  <c r="H1408" i="3"/>
  <c r="I462" i="3"/>
  <c r="H463" i="3"/>
  <c r="H331" i="3"/>
  <c r="I330" i="3"/>
  <c r="H1275" i="3"/>
  <c r="I1274" i="3"/>
  <c r="W288" i="13"/>
  <c r="V289" i="13" s="1"/>
  <c r="AA288" i="13"/>
  <c r="Z288" i="13"/>
  <c r="Y288" i="13"/>
  <c r="AB289" i="13"/>
  <c r="T289" i="13"/>
  <c r="AC153" i="13"/>
  <c r="AE153" i="13" s="1"/>
  <c r="AC22" i="13"/>
  <c r="AD22" i="13"/>
  <c r="AB154" i="13"/>
  <c r="T154" i="13"/>
  <c r="S421" i="13"/>
  <c r="R23" i="13"/>
  <c r="S23" i="13" s="1"/>
  <c r="AE420" i="13"/>
  <c r="I64" i="13"/>
  <c r="O64" i="13" s="1"/>
  <c r="H65" i="13"/>
  <c r="I195" i="13"/>
  <c r="O195" i="13" s="1"/>
  <c r="H196" i="13"/>
  <c r="H330" i="13"/>
  <c r="I329" i="13"/>
  <c r="O329" i="13" s="1"/>
  <c r="I462" i="13"/>
  <c r="O462" i="13" s="1"/>
  <c r="H463" i="13"/>
  <c r="I868" i="3"/>
  <c r="H869" i="3"/>
  <c r="I598" i="9"/>
  <c r="H599" i="9"/>
  <c r="I1140" i="9"/>
  <c r="H1141" i="9"/>
  <c r="I734" i="6"/>
  <c r="H735" i="6"/>
  <c r="I1809" i="6"/>
  <c r="H1810" i="6"/>
  <c r="H1946" i="6"/>
  <c r="I1945" i="6"/>
  <c r="I1541" i="3"/>
  <c r="H1542" i="3"/>
  <c r="H736" i="11"/>
  <c r="I735" i="11"/>
  <c r="I1006" i="6"/>
  <c r="H1007" i="6"/>
  <c r="H1409" i="6"/>
  <c r="I1408" i="6"/>
  <c r="I462" i="11"/>
  <c r="H463" i="11"/>
  <c r="I1542" i="11"/>
  <c r="H1543" i="11"/>
  <c r="H1945" i="3"/>
  <c r="I1944" i="3"/>
  <c r="I1810" i="11"/>
  <c r="H1811" i="11"/>
  <c r="I195" i="11"/>
  <c r="H196" i="11"/>
  <c r="I65" i="9"/>
  <c r="H66" i="9"/>
  <c r="H1946" i="9"/>
  <c r="I1945" i="9"/>
  <c r="I1810" i="3"/>
  <c r="H1811" i="3"/>
  <c r="H196" i="6"/>
  <c r="I195" i="6"/>
  <c r="I1138" i="3"/>
  <c r="H1139" i="3"/>
  <c r="I599" i="3"/>
  <c r="H600" i="3"/>
  <c r="H1542" i="9"/>
  <c r="I1541" i="9"/>
  <c r="I464" i="9"/>
  <c r="H465" i="9"/>
  <c r="H870" i="9"/>
  <c r="I869" i="9"/>
  <c r="H65" i="11"/>
  <c r="I64" i="11"/>
  <c r="I866" i="6"/>
  <c r="H867" i="6"/>
  <c r="H733" i="9"/>
  <c r="I732" i="9"/>
  <c r="I733" i="3"/>
  <c r="H734" i="3"/>
  <c r="I1004" i="3"/>
  <c r="H1005" i="3"/>
  <c r="I1677" i="6"/>
  <c r="H1678" i="6"/>
  <c r="H66" i="3"/>
  <c r="I65" i="3"/>
  <c r="I331" i="6"/>
  <c r="H332" i="6"/>
  <c r="H1677" i="11"/>
  <c r="I1676" i="11"/>
  <c r="O1944" i="11" l="1"/>
  <c r="O1809" i="11"/>
  <c r="O1675" i="11"/>
  <c r="O1540" i="11"/>
  <c r="O1406" i="11"/>
  <c r="O1273" i="11"/>
  <c r="O1138" i="11"/>
  <c r="O1003" i="11"/>
  <c r="O462" i="11"/>
  <c r="O329" i="11"/>
  <c r="O195" i="11"/>
  <c r="O732" i="11"/>
  <c r="O597" i="11"/>
  <c r="O865" i="11"/>
  <c r="O64" i="11"/>
  <c r="O1945" i="9"/>
  <c r="O1810" i="9"/>
  <c r="O1676" i="9"/>
  <c r="O1541" i="9"/>
  <c r="O1407" i="9"/>
  <c r="O1274" i="9"/>
  <c r="O1139" i="9"/>
  <c r="O1004" i="9"/>
  <c r="O330" i="9"/>
  <c r="O196" i="9"/>
  <c r="O65" i="9"/>
  <c r="O598" i="9"/>
  <c r="O866" i="9"/>
  <c r="O733" i="9"/>
  <c r="O463" i="9"/>
  <c r="O1675" i="6"/>
  <c r="O1273" i="6"/>
  <c r="O1540" i="6"/>
  <c r="O1406" i="6"/>
  <c r="O1944" i="6"/>
  <c r="O865" i="6"/>
  <c r="O329" i="6"/>
  <c r="O732" i="6"/>
  <c r="O1138" i="6"/>
  <c r="O597" i="6"/>
  <c r="O1809" i="6"/>
  <c r="O462" i="6"/>
  <c r="O195" i="6"/>
  <c r="O1003" i="6"/>
  <c r="O64" i="6"/>
  <c r="O1676" i="3"/>
  <c r="O1139" i="3"/>
  <c r="O1541" i="3"/>
  <c r="O1945" i="3"/>
  <c r="O1407" i="3"/>
  <c r="O1810" i="3"/>
  <c r="O1274" i="3"/>
  <c r="O1004" i="3"/>
  <c r="O866" i="3"/>
  <c r="O598" i="3"/>
  <c r="O330" i="3"/>
  <c r="O733" i="3"/>
  <c r="O196" i="3"/>
  <c r="O463" i="3"/>
  <c r="O65" i="3"/>
  <c r="I866" i="11"/>
  <c r="H867" i="11"/>
  <c r="H601" i="11"/>
  <c r="I600" i="11"/>
  <c r="I1407" i="11"/>
  <c r="H1408" i="11"/>
  <c r="I1274" i="11"/>
  <c r="H1275" i="11"/>
  <c r="H1005" i="11"/>
  <c r="I1004" i="11"/>
  <c r="I332" i="11"/>
  <c r="H333" i="11"/>
  <c r="I1946" i="11"/>
  <c r="H1947" i="11"/>
  <c r="I1139" i="11"/>
  <c r="H1140" i="11"/>
  <c r="H198" i="9"/>
  <c r="I197" i="9"/>
  <c r="I1004" i="9"/>
  <c r="H1005" i="9"/>
  <c r="I1274" i="9"/>
  <c r="H1275" i="9"/>
  <c r="I331" i="9"/>
  <c r="H332" i="9"/>
  <c r="I1810" i="9"/>
  <c r="H1811" i="9"/>
  <c r="I1677" i="9"/>
  <c r="H1678" i="9"/>
  <c r="H1408" i="9"/>
  <c r="I1407" i="9"/>
  <c r="I1274" i="6"/>
  <c r="H1275" i="6"/>
  <c r="H1542" i="6"/>
  <c r="I1541" i="6"/>
  <c r="I599" i="6"/>
  <c r="H600" i="6"/>
  <c r="I463" i="6"/>
  <c r="H464" i="6"/>
  <c r="I65" i="6"/>
  <c r="H66" i="6"/>
  <c r="H1140" i="6"/>
  <c r="I1139" i="6"/>
  <c r="I1677" i="3"/>
  <c r="H1678" i="3"/>
  <c r="H197" i="3"/>
  <c r="I196" i="3"/>
  <c r="I331" i="3"/>
  <c r="H332" i="3"/>
  <c r="H1276" i="3"/>
  <c r="I1275" i="3"/>
  <c r="H464" i="3"/>
  <c r="I463" i="3"/>
  <c r="H1409" i="3"/>
  <c r="I1408" i="3"/>
  <c r="AC288" i="13"/>
  <c r="AD288" i="13"/>
  <c r="Q290" i="13"/>
  <c r="W289" i="13"/>
  <c r="V290" i="13" s="1"/>
  <c r="Y289" i="13"/>
  <c r="Z289" i="13"/>
  <c r="AA289" i="13"/>
  <c r="AE22" i="13"/>
  <c r="T421" i="13"/>
  <c r="Z421" i="13" s="1"/>
  <c r="Z154" i="13"/>
  <c r="AA154" i="13"/>
  <c r="Y154" i="13"/>
  <c r="Q155" i="13"/>
  <c r="R155" i="13" s="1"/>
  <c r="AB155" i="13" s="1"/>
  <c r="W154" i="13"/>
  <c r="V155" i="13" s="1"/>
  <c r="AB23" i="13"/>
  <c r="T23" i="13"/>
  <c r="H197" i="13"/>
  <c r="I196" i="13"/>
  <c r="O196" i="13" s="1"/>
  <c r="H331" i="13"/>
  <c r="I330" i="13"/>
  <c r="O330" i="13" s="1"/>
  <c r="I65" i="13"/>
  <c r="O65" i="13" s="1"/>
  <c r="H66" i="13"/>
  <c r="I463" i="13"/>
  <c r="O463" i="13" s="1"/>
  <c r="H464" i="13"/>
  <c r="H871" i="9"/>
  <c r="I870" i="9"/>
  <c r="I196" i="6"/>
  <c r="H197" i="6"/>
  <c r="I1946" i="6"/>
  <c r="H1947" i="6"/>
  <c r="I1678" i="6"/>
  <c r="H1679" i="6"/>
  <c r="I463" i="11"/>
  <c r="H464" i="11"/>
  <c r="H1811" i="6"/>
  <c r="I1810" i="6"/>
  <c r="H600" i="9"/>
  <c r="I599" i="9"/>
  <c r="I1007" i="6"/>
  <c r="H1008" i="6"/>
  <c r="I735" i="6"/>
  <c r="H736" i="6"/>
  <c r="I465" i="9"/>
  <c r="H466" i="9"/>
  <c r="I65" i="11"/>
  <c r="H66" i="11"/>
  <c r="I600" i="3"/>
  <c r="H601" i="3"/>
  <c r="I1811" i="11"/>
  <c r="H1812" i="11"/>
  <c r="I736" i="11"/>
  <c r="H737" i="11"/>
  <c r="I1005" i="3"/>
  <c r="H1006" i="3"/>
  <c r="I1409" i="6"/>
  <c r="H1410" i="6"/>
  <c r="I66" i="3"/>
  <c r="H67" i="3"/>
  <c r="H1543" i="9"/>
  <c r="I1542" i="9"/>
  <c r="I1139" i="3"/>
  <c r="H1140" i="3"/>
  <c r="H197" i="11"/>
  <c r="I196" i="11"/>
  <c r="I1543" i="11"/>
  <c r="H1544" i="11"/>
  <c r="H870" i="3"/>
  <c r="I869" i="3"/>
  <c r="I733" i="9"/>
  <c r="H734" i="9"/>
  <c r="I1677" i="11"/>
  <c r="H1678" i="11"/>
  <c r="I734" i="3"/>
  <c r="H735" i="3"/>
  <c r="H67" i="9"/>
  <c r="I66" i="9"/>
  <c r="I1542" i="3"/>
  <c r="H1543" i="3"/>
  <c r="I1141" i="9"/>
  <c r="H1142" i="9"/>
  <c r="I332" i="6"/>
  <c r="H333" i="6"/>
  <c r="I867" i="6"/>
  <c r="H868" i="6"/>
  <c r="I1811" i="3"/>
  <c r="H1812" i="3"/>
  <c r="H1947" i="9"/>
  <c r="I1946" i="9"/>
  <c r="I1945" i="3"/>
  <c r="H1946" i="3"/>
  <c r="O1945" i="11" l="1"/>
  <c r="O1810" i="11"/>
  <c r="O1676" i="11"/>
  <c r="O1541" i="11"/>
  <c r="O1407" i="11"/>
  <c r="O1139" i="11"/>
  <c r="O1004" i="11"/>
  <c r="O1274" i="11"/>
  <c r="O866" i="11"/>
  <c r="O598" i="11"/>
  <c r="O196" i="11"/>
  <c r="O463" i="11"/>
  <c r="O733" i="11"/>
  <c r="O330" i="11"/>
  <c r="O65" i="11"/>
  <c r="O1946" i="9"/>
  <c r="O1677" i="9"/>
  <c r="O1811" i="9"/>
  <c r="O1542" i="9"/>
  <c r="O1408" i="9"/>
  <c r="O1275" i="9"/>
  <c r="O1140" i="9"/>
  <c r="O734" i="9"/>
  <c r="O1005" i="9"/>
  <c r="O867" i="9"/>
  <c r="O66" i="9"/>
  <c r="O599" i="9"/>
  <c r="O464" i="9"/>
  <c r="O197" i="9"/>
  <c r="O331" i="9"/>
  <c r="O1945" i="6"/>
  <c r="O1810" i="6"/>
  <c r="O1274" i="6"/>
  <c r="O1139" i="6"/>
  <c r="O1004" i="6"/>
  <c r="O1676" i="6"/>
  <c r="O1407" i="6"/>
  <c r="O330" i="6"/>
  <c r="O733" i="6"/>
  <c r="O1541" i="6"/>
  <c r="O866" i="6"/>
  <c r="O463" i="6"/>
  <c r="O598" i="6"/>
  <c r="O196" i="6"/>
  <c r="O65" i="6"/>
  <c r="O1140" i="3"/>
  <c r="O1005" i="3"/>
  <c r="O1542" i="3"/>
  <c r="O1946" i="3"/>
  <c r="O1811" i="3"/>
  <c r="O1677" i="3"/>
  <c r="O1275" i="3"/>
  <c r="O867" i="3"/>
  <c r="O1408" i="3"/>
  <c r="O464" i="3"/>
  <c r="O734" i="3"/>
  <c r="O197" i="3"/>
  <c r="O331" i="3"/>
  <c r="O66" i="3"/>
  <c r="O599" i="3"/>
  <c r="I867" i="11"/>
  <c r="H868" i="11"/>
  <c r="I1275" i="11"/>
  <c r="H1276" i="11"/>
  <c r="H1409" i="11"/>
  <c r="I1408" i="11"/>
  <c r="I601" i="11"/>
  <c r="H602" i="11"/>
  <c r="I333" i="11"/>
  <c r="H334" i="11"/>
  <c r="I1140" i="11"/>
  <c r="H1141" i="11"/>
  <c r="I1947" i="11"/>
  <c r="H1948" i="11"/>
  <c r="I1005" i="11"/>
  <c r="H1006" i="11"/>
  <c r="I198" i="9"/>
  <c r="H199" i="9"/>
  <c r="I1005" i="9"/>
  <c r="H1006" i="9"/>
  <c r="I332" i="9"/>
  <c r="H333" i="9"/>
  <c r="I1275" i="9"/>
  <c r="H1276" i="9"/>
  <c r="I1408" i="9"/>
  <c r="H1409" i="9"/>
  <c r="H1812" i="9"/>
  <c r="I1811" i="9"/>
  <c r="I1678" i="9"/>
  <c r="H1679" i="9"/>
  <c r="I1275" i="6"/>
  <c r="H1276" i="6"/>
  <c r="I1542" i="6"/>
  <c r="H1543" i="6"/>
  <c r="I464" i="6"/>
  <c r="H465" i="6"/>
  <c r="H601" i="6"/>
  <c r="I600" i="6"/>
  <c r="H67" i="6"/>
  <c r="I66" i="6"/>
  <c r="I1140" i="6"/>
  <c r="H1141" i="6"/>
  <c r="H1679" i="3"/>
  <c r="I1678" i="3"/>
  <c r="I197" i="3"/>
  <c r="H198" i="3"/>
  <c r="I1409" i="3"/>
  <c r="H1410" i="3"/>
  <c r="I1276" i="3"/>
  <c r="H1277" i="3"/>
  <c r="I332" i="3"/>
  <c r="H333" i="3"/>
  <c r="H465" i="3"/>
  <c r="I464" i="3"/>
  <c r="AE288" i="13"/>
  <c r="AD289" i="13"/>
  <c r="AC289" i="13"/>
  <c r="R290" i="13"/>
  <c r="S290" i="13" s="1"/>
  <c r="S155" i="13"/>
  <c r="Y421" i="13"/>
  <c r="AD421" i="13" s="1"/>
  <c r="Q422" i="13"/>
  <c r="R422" i="13" s="1"/>
  <c r="AB422" i="13" s="1"/>
  <c r="W421" i="13"/>
  <c r="V422" i="13" s="1"/>
  <c r="AA421" i="13"/>
  <c r="AC154" i="13"/>
  <c r="AD154" i="13"/>
  <c r="AA23" i="13"/>
  <c r="Q24" i="13"/>
  <c r="W23" i="13"/>
  <c r="V24" i="13" s="1"/>
  <c r="Z23" i="13"/>
  <c r="Y23" i="13"/>
  <c r="I331" i="13"/>
  <c r="O331" i="13" s="1"/>
  <c r="H332" i="13"/>
  <c r="H198" i="13"/>
  <c r="I197" i="13"/>
  <c r="O197" i="13" s="1"/>
  <c r="I66" i="13"/>
  <c r="O66" i="13" s="1"/>
  <c r="H67" i="13"/>
  <c r="I464" i="13"/>
  <c r="O464" i="13" s="1"/>
  <c r="H465" i="13"/>
  <c r="I1543" i="3"/>
  <c r="H1544" i="3"/>
  <c r="H198" i="11"/>
  <c r="I197" i="11"/>
  <c r="I737" i="11"/>
  <c r="H738" i="11"/>
  <c r="I466" i="9"/>
  <c r="H467" i="9"/>
  <c r="I464" i="11"/>
  <c r="H465" i="11"/>
  <c r="I1947" i="9"/>
  <c r="H1948" i="9"/>
  <c r="I1678" i="11"/>
  <c r="H1679" i="11"/>
  <c r="I1544" i="11"/>
  <c r="H1545" i="11"/>
  <c r="I1140" i="3"/>
  <c r="H1141" i="3"/>
  <c r="I1946" i="3"/>
  <c r="H1947" i="3"/>
  <c r="I870" i="3"/>
  <c r="H871" i="3"/>
  <c r="I66" i="11"/>
  <c r="H67" i="11"/>
  <c r="I1947" i="6"/>
  <c r="H1948" i="6"/>
  <c r="I197" i="6"/>
  <c r="H198" i="6"/>
  <c r="I868" i="6"/>
  <c r="H869" i="6"/>
  <c r="I67" i="9"/>
  <c r="H68" i="9"/>
  <c r="I734" i="9"/>
  <c r="H735" i="9"/>
  <c r="I1812" i="3"/>
  <c r="H1813" i="3"/>
  <c r="I333" i="6"/>
  <c r="H334" i="6"/>
  <c r="I1543" i="9"/>
  <c r="H1544" i="9"/>
  <c r="H1411" i="6"/>
  <c r="I1410" i="6"/>
  <c r="I1812" i="11"/>
  <c r="H1813" i="11"/>
  <c r="I601" i="3"/>
  <c r="H602" i="3"/>
  <c r="I871" i="9"/>
  <c r="H872" i="9"/>
  <c r="I1142" i="9"/>
  <c r="H1143" i="9"/>
  <c r="I735" i="3"/>
  <c r="H736" i="3"/>
  <c r="I1006" i="3"/>
  <c r="H1007" i="3"/>
  <c r="I1008" i="6"/>
  <c r="H1009" i="6"/>
  <c r="I1679" i="6"/>
  <c r="H1680" i="6"/>
  <c r="I67" i="3"/>
  <c r="H68" i="3"/>
  <c r="I736" i="6"/>
  <c r="H737" i="6"/>
  <c r="H601" i="9"/>
  <c r="I600" i="9"/>
  <c r="I1811" i="6"/>
  <c r="H1812" i="6"/>
  <c r="O1946" i="11" l="1"/>
  <c r="O1677" i="11"/>
  <c r="O1275" i="11"/>
  <c r="O1140" i="11"/>
  <c r="O1542" i="11"/>
  <c r="O867" i="11"/>
  <c r="O734" i="11"/>
  <c r="O599" i="11"/>
  <c r="O1811" i="11"/>
  <c r="O1408" i="11"/>
  <c r="O1005" i="11"/>
  <c r="O464" i="11"/>
  <c r="O331" i="11"/>
  <c r="O197" i="11"/>
  <c r="O66" i="11"/>
  <c r="O1947" i="9"/>
  <c r="O1812" i="9"/>
  <c r="O1678" i="9"/>
  <c r="O1543" i="9"/>
  <c r="O1409" i="9"/>
  <c r="O1276" i="9"/>
  <c r="O1141" i="9"/>
  <c r="O1006" i="9"/>
  <c r="O868" i="9"/>
  <c r="O600" i="9"/>
  <c r="O735" i="9"/>
  <c r="O465" i="9"/>
  <c r="O332" i="9"/>
  <c r="O198" i="9"/>
  <c r="O67" i="9"/>
  <c r="O1946" i="6"/>
  <c r="O1542" i="6"/>
  <c r="O1811" i="6"/>
  <c r="O1408" i="6"/>
  <c r="O1677" i="6"/>
  <c r="O1275" i="6"/>
  <c r="O1140" i="6"/>
  <c r="O1005" i="6"/>
  <c r="O197" i="6"/>
  <c r="O66" i="6"/>
  <c r="O734" i="6"/>
  <c r="O599" i="6"/>
  <c r="O867" i="6"/>
  <c r="O331" i="6"/>
  <c r="O464" i="6"/>
  <c r="O1543" i="3"/>
  <c r="O1276" i="3"/>
  <c r="O1947" i="3"/>
  <c r="O1812" i="3"/>
  <c r="O1678" i="3"/>
  <c r="O1006" i="3"/>
  <c r="O1141" i="3"/>
  <c r="O1409" i="3"/>
  <c r="O465" i="3"/>
  <c r="O868" i="3"/>
  <c r="O735" i="3"/>
  <c r="O600" i="3"/>
  <c r="O198" i="3"/>
  <c r="O67" i="3"/>
  <c r="O332" i="3"/>
  <c r="I868" i="11"/>
  <c r="H869" i="11"/>
  <c r="I1409" i="11"/>
  <c r="H1410" i="11"/>
  <c r="I1276" i="11"/>
  <c r="H1277" i="11"/>
  <c r="H603" i="11"/>
  <c r="I602" i="11"/>
  <c r="I1141" i="11"/>
  <c r="H1142" i="11"/>
  <c r="I1948" i="11"/>
  <c r="H1949" i="11"/>
  <c r="I1006" i="11"/>
  <c r="H1007" i="11"/>
  <c r="I334" i="11"/>
  <c r="H335" i="11"/>
  <c r="H200" i="9"/>
  <c r="I199" i="9"/>
  <c r="H1007" i="9"/>
  <c r="I1006" i="9"/>
  <c r="I1276" i="9"/>
  <c r="H1277" i="9"/>
  <c r="I333" i="9"/>
  <c r="H334" i="9"/>
  <c r="I1409" i="9"/>
  <c r="H1410" i="9"/>
  <c r="H1680" i="9"/>
  <c r="I1679" i="9"/>
  <c r="I1812" i="9"/>
  <c r="H1813" i="9"/>
  <c r="I1276" i="6"/>
  <c r="H1277" i="6"/>
  <c r="H1544" i="6"/>
  <c r="I1543" i="6"/>
  <c r="H466" i="6"/>
  <c r="I465" i="6"/>
  <c r="I601" i="6"/>
  <c r="H602" i="6"/>
  <c r="I67" i="6"/>
  <c r="H68" i="6"/>
  <c r="I1141" i="6"/>
  <c r="H1142" i="6"/>
  <c r="I1679" i="3"/>
  <c r="H1680" i="3"/>
  <c r="I198" i="3"/>
  <c r="H199" i="3"/>
  <c r="I465" i="3"/>
  <c r="H466" i="3"/>
  <c r="I1277" i="3"/>
  <c r="H1278" i="3"/>
  <c r="I1410" i="3"/>
  <c r="H1411" i="3"/>
  <c r="I333" i="3"/>
  <c r="H334" i="3"/>
  <c r="AB290" i="13"/>
  <c r="T290" i="13"/>
  <c r="AE289" i="13"/>
  <c r="T155" i="13"/>
  <c r="Y155" i="13" s="1"/>
  <c r="S422" i="13"/>
  <c r="AC421" i="13"/>
  <c r="AE154" i="13"/>
  <c r="AC23" i="13"/>
  <c r="AD23" i="13"/>
  <c r="R24" i="13"/>
  <c r="AB24" i="13" s="1"/>
  <c r="H333" i="13"/>
  <c r="I332" i="13"/>
  <c r="O332" i="13" s="1"/>
  <c r="I67" i="13"/>
  <c r="O67" i="13" s="1"/>
  <c r="H68" i="13"/>
  <c r="H199" i="13"/>
  <c r="I198" i="13"/>
  <c r="O198" i="13" s="1"/>
  <c r="I465" i="13"/>
  <c r="O465" i="13" s="1"/>
  <c r="H466" i="13"/>
  <c r="H68" i="11"/>
  <c r="I67" i="11"/>
  <c r="I1947" i="3"/>
  <c r="H1948" i="3"/>
  <c r="H1949" i="9"/>
  <c r="I1948" i="9"/>
  <c r="I198" i="6"/>
  <c r="H199" i="6"/>
  <c r="I736" i="3"/>
  <c r="H737" i="3"/>
  <c r="H873" i="9"/>
  <c r="I872" i="9"/>
  <c r="H69" i="9"/>
  <c r="I68" i="9"/>
  <c r="I465" i="11"/>
  <c r="H466" i="11"/>
  <c r="I198" i="11"/>
  <c r="H199" i="11"/>
  <c r="I1812" i="6"/>
  <c r="H1813" i="6"/>
  <c r="H602" i="9"/>
  <c r="I601" i="9"/>
  <c r="I1411" i="6"/>
  <c r="H1412" i="6"/>
  <c r="I1948" i="6"/>
  <c r="H1949" i="6"/>
  <c r="I871" i="3"/>
  <c r="H872" i="3"/>
  <c r="I467" i="9"/>
  <c r="H468" i="9"/>
  <c r="I1009" i="6"/>
  <c r="H1010" i="6"/>
  <c r="I1143" i="9"/>
  <c r="H1144" i="9"/>
  <c r="I68" i="3"/>
  <c r="H69" i="3"/>
  <c r="I602" i="3"/>
  <c r="H603" i="3"/>
  <c r="I334" i="6"/>
  <c r="H335" i="6"/>
  <c r="I1813" i="3"/>
  <c r="H1814" i="3"/>
  <c r="I738" i="11"/>
  <c r="H739" i="11"/>
  <c r="I737" i="6"/>
  <c r="H738" i="6"/>
  <c r="I1680" i="6"/>
  <c r="H1681" i="6"/>
  <c r="H1008" i="3"/>
  <c r="I1007" i="3"/>
  <c r="I1544" i="9"/>
  <c r="H1545" i="9"/>
  <c r="I869" i="6"/>
  <c r="H870" i="6"/>
  <c r="I1141" i="3"/>
  <c r="H1142" i="3"/>
  <c r="I1544" i="3"/>
  <c r="H1545" i="3"/>
  <c r="I1813" i="11"/>
  <c r="H1814" i="11"/>
  <c r="I735" i="9"/>
  <c r="H736" i="9"/>
  <c r="I1679" i="11"/>
  <c r="H1680" i="11"/>
  <c r="I1545" i="11"/>
  <c r="H1546" i="11"/>
  <c r="O1947" i="11" l="1"/>
  <c r="O1812" i="11"/>
  <c r="O1678" i="11"/>
  <c r="O1543" i="11"/>
  <c r="O1276" i="11"/>
  <c r="O1141" i="11"/>
  <c r="O1006" i="11"/>
  <c r="O1409" i="11"/>
  <c r="O868" i="11"/>
  <c r="O465" i="11"/>
  <c r="O735" i="11"/>
  <c r="O198" i="11"/>
  <c r="O600" i="11"/>
  <c r="O67" i="11"/>
  <c r="O332" i="11"/>
  <c r="O1948" i="9"/>
  <c r="O1813" i="9"/>
  <c r="O1679" i="9"/>
  <c r="O1142" i="9"/>
  <c r="O1007" i="9"/>
  <c r="O869" i="9"/>
  <c r="O1544" i="9"/>
  <c r="O1410" i="9"/>
  <c r="O1277" i="9"/>
  <c r="O601" i="9"/>
  <c r="O736" i="9"/>
  <c r="O466" i="9"/>
  <c r="O333" i="9"/>
  <c r="O199" i="9"/>
  <c r="O68" i="9"/>
  <c r="O1543" i="6"/>
  <c r="O1409" i="6"/>
  <c r="O868" i="6"/>
  <c r="O735" i="6"/>
  <c r="O600" i="6"/>
  <c r="O465" i="6"/>
  <c r="O332" i="6"/>
  <c r="O1947" i="6"/>
  <c r="O1678" i="6"/>
  <c r="O1812" i="6"/>
  <c r="O67" i="6"/>
  <c r="O198" i="6"/>
  <c r="O1141" i="6"/>
  <c r="O1006" i="6"/>
  <c r="O1276" i="6"/>
  <c r="O1948" i="3"/>
  <c r="O1813" i="3"/>
  <c r="O1679" i="3"/>
  <c r="O1544" i="3"/>
  <c r="O1410" i="3"/>
  <c r="O1277" i="3"/>
  <c r="O1142" i="3"/>
  <c r="O869" i="3"/>
  <c r="O1007" i="3"/>
  <c r="O466" i="3"/>
  <c r="O333" i="3"/>
  <c r="O199" i="3"/>
  <c r="O68" i="3"/>
  <c r="O736" i="3"/>
  <c r="O601" i="3"/>
  <c r="I869" i="11"/>
  <c r="H870" i="11"/>
  <c r="H1411" i="11"/>
  <c r="I1410" i="11"/>
  <c r="I603" i="11"/>
  <c r="H604" i="11"/>
  <c r="H1278" i="11"/>
  <c r="I1277" i="11"/>
  <c r="I1007" i="11"/>
  <c r="H1008" i="11"/>
  <c r="I335" i="11"/>
  <c r="H336" i="11"/>
  <c r="H1950" i="11"/>
  <c r="I1949" i="11"/>
  <c r="I1142" i="11"/>
  <c r="H1143" i="11"/>
  <c r="H201" i="9"/>
  <c r="I200" i="9"/>
  <c r="H1008" i="9"/>
  <c r="I1007" i="9"/>
  <c r="I1277" i="9"/>
  <c r="H1278" i="9"/>
  <c r="I334" i="9"/>
  <c r="H335" i="9"/>
  <c r="H1681" i="9"/>
  <c r="I1680" i="9"/>
  <c r="I1813" i="9"/>
  <c r="H1814" i="9"/>
  <c r="I1410" i="9"/>
  <c r="H1411" i="9"/>
  <c r="H1278" i="6"/>
  <c r="I1277" i="6"/>
  <c r="I1544" i="6"/>
  <c r="H1545" i="6"/>
  <c r="I602" i="6"/>
  <c r="H603" i="6"/>
  <c r="I466" i="6"/>
  <c r="H467" i="6"/>
  <c r="H69" i="6"/>
  <c r="I68" i="6"/>
  <c r="I1142" i="6"/>
  <c r="H1143" i="6"/>
  <c r="I1680" i="3"/>
  <c r="H1681" i="3"/>
  <c r="H200" i="3"/>
  <c r="I199" i="3"/>
  <c r="I1411" i="3"/>
  <c r="H1412" i="3"/>
  <c r="I334" i="3"/>
  <c r="H335" i="3"/>
  <c r="I466" i="3"/>
  <c r="H467" i="3"/>
  <c r="I1278" i="3"/>
  <c r="H1279" i="3"/>
  <c r="Q291" i="13"/>
  <c r="Y290" i="13"/>
  <c r="W290" i="13"/>
  <c r="V291" i="13" s="1"/>
  <c r="AA290" i="13"/>
  <c r="Z290" i="13"/>
  <c r="AA155" i="13"/>
  <c r="Q156" i="13"/>
  <c r="R156" i="13" s="1"/>
  <c r="AB156" i="13" s="1"/>
  <c r="T422" i="13"/>
  <c r="Y422" i="13" s="1"/>
  <c r="AE421" i="13"/>
  <c r="W155" i="13"/>
  <c r="V156" i="13" s="1"/>
  <c r="Z155" i="13"/>
  <c r="S24" i="13"/>
  <c r="AE23" i="13"/>
  <c r="H200" i="13"/>
  <c r="I199" i="13"/>
  <c r="O199" i="13" s="1"/>
  <c r="H69" i="13"/>
  <c r="I68" i="13"/>
  <c r="O68" i="13" s="1"/>
  <c r="H334" i="13"/>
  <c r="I333" i="13"/>
  <c r="O333" i="13" s="1"/>
  <c r="I466" i="13"/>
  <c r="O466" i="13" s="1"/>
  <c r="H467" i="13"/>
  <c r="H1546" i="3"/>
  <c r="I1545" i="3"/>
  <c r="I739" i="11"/>
  <c r="H740" i="11"/>
  <c r="I1546" i="11"/>
  <c r="H1547" i="11"/>
  <c r="H70" i="3"/>
  <c r="I69" i="3"/>
  <c r="H469" i="9"/>
  <c r="I468" i="9"/>
  <c r="I602" i="9"/>
  <c r="H603" i="9"/>
  <c r="I1545" i="9"/>
  <c r="H1546" i="9"/>
  <c r="I1681" i="6"/>
  <c r="H1682" i="6"/>
  <c r="I1010" i="6"/>
  <c r="H1011" i="6"/>
  <c r="I1949" i="6"/>
  <c r="H1950" i="6"/>
  <c r="I1813" i="6"/>
  <c r="H1814" i="6"/>
  <c r="I466" i="11"/>
  <c r="H467" i="11"/>
  <c r="H1949" i="3"/>
  <c r="I1948" i="3"/>
  <c r="I603" i="3"/>
  <c r="H604" i="3"/>
  <c r="H200" i="6"/>
  <c r="I199" i="6"/>
  <c r="H1413" i="6"/>
  <c r="I1412" i="6"/>
  <c r="I873" i="9"/>
  <c r="H874" i="9"/>
  <c r="I1814" i="11"/>
  <c r="H1815" i="11"/>
  <c r="I870" i="6"/>
  <c r="H871" i="6"/>
  <c r="H1815" i="3"/>
  <c r="I1814" i="3"/>
  <c r="I69" i="9"/>
  <c r="H70" i="9"/>
  <c r="I737" i="3"/>
  <c r="H738" i="3"/>
  <c r="I68" i="11"/>
  <c r="H69" i="11"/>
  <c r="I1680" i="11"/>
  <c r="H1681" i="11"/>
  <c r="I1142" i="3"/>
  <c r="H1143" i="3"/>
  <c r="I335" i="6"/>
  <c r="H336" i="6"/>
  <c r="I736" i="9"/>
  <c r="H737" i="9"/>
  <c r="I1144" i="9"/>
  <c r="H1145" i="9"/>
  <c r="I872" i="3"/>
  <c r="H873" i="3"/>
  <c r="I199" i="11"/>
  <c r="H200" i="11"/>
  <c r="I1008" i="3"/>
  <c r="H1009" i="3"/>
  <c r="I738" i="6"/>
  <c r="H739" i="6"/>
  <c r="I1949" i="9"/>
  <c r="H1950" i="9"/>
  <c r="O1948" i="11" l="1"/>
  <c r="O1813" i="11"/>
  <c r="O1679" i="11"/>
  <c r="O1277" i="11"/>
  <c r="O869" i="11"/>
  <c r="O736" i="11"/>
  <c r="O1544" i="11"/>
  <c r="O1007" i="11"/>
  <c r="O1410" i="11"/>
  <c r="O1142" i="11"/>
  <c r="O601" i="11"/>
  <c r="O333" i="11"/>
  <c r="O68" i="11"/>
  <c r="O466" i="11"/>
  <c r="O199" i="11"/>
  <c r="O1949" i="9"/>
  <c r="O1814" i="9"/>
  <c r="O1680" i="9"/>
  <c r="O1545" i="9"/>
  <c r="O1143" i="9"/>
  <c r="O1008" i="9"/>
  <c r="O737" i="9"/>
  <c r="O602" i="9"/>
  <c r="O467" i="9"/>
  <c r="O334" i="9"/>
  <c r="O200" i="9"/>
  <c r="O69" i="9"/>
  <c r="O870" i="9"/>
  <c r="O1411" i="9"/>
  <c r="O1278" i="9"/>
  <c r="O1948" i="6"/>
  <c r="O1813" i="6"/>
  <c r="O1679" i="6"/>
  <c r="O1544" i="6"/>
  <c r="O1410" i="6"/>
  <c r="O1142" i="6"/>
  <c r="O1007" i="6"/>
  <c r="O869" i="6"/>
  <c r="O736" i="6"/>
  <c r="O601" i="6"/>
  <c r="O466" i="6"/>
  <c r="O333" i="6"/>
  <c r="O1277" i="6"/>
  <c r="O199" i="6"/>
  <c r="O68" i="6"/>
  <c r="O1278" i="3"/>
  <c r="O1949" i="3"/>
  <c r="O1411" i="3"/>
  <c r="O1814" i="3"/>
  <c r="O1680" i="3"/>
  <c r="O1545" i="3"/>
  <c r="O1008" i="3"/>
  <c r="O1143" i="3"/>
  <c r="O467" i="3"/>
  <c r="O334" i="3"/>
  <c r="O200" i="3"/>
  <c r="O737" i="3"/>
  <c r="O870" i="3"/>
  <c r="O602" i="3"/>
  <c r="O69" i="3"/>
  <c r="I870" i="11"/>
  <c r="H871" i="11"/>
  <c r="H605" i="11"/>
  <c r="I604" i="11"/>
  <c r="I1411" i="11"/>
  <c r="H1412" i="11"/>
  <c r="I1278" i="11"/>
  <c r="H1279" i="11"/>
  <c r="I1008" i="11"/>
  <c r="H1009" i="11"/>
  <c r="H1951" i="11"/>
  <c r="I1950" i="11"/>
  <c r="I1143" i="11"/>
  <c r="H1144" i="11"/>
  <c r="I336" i="11"/>
  <c r="H337" i="11"/>
  <c r="I201" i="9"/>
  <c r="H202" i="9"/>
  <c r="H1009" i="9"/>
  <c r="I1008" i="9"/>
  <c r="I335" i="9"/>
  <c r="H336" i="9"/>
  <c r="I1278" i="9"/>
  <c r="H1279" i="9"/>
  <c r="I1411" i="9"/>
  <c r="H1412" i="9"/>
  <c r="I1681" i="9"/>
  <c r="H1682" i="9"/>
  <c r="H1815" i="9"/>
  <c r="I1814" i="9"/>
  <c r="I1278" i="6"/>
  <c r="H1279" i="6"/>
  <c r="I1545" i="6"/>
  <c r="H1546" i="6"/>
  <c r="I467" i="6"/>
  <c r="H468" i="6"/>
  <c r="I603" i="6"/>
  <c r="H604" i="6"/>
  <c r="H70" i="6"/>
  <c r="I69" i="6"/>
  <c r="I1143" i="6"/>
  <c r="H1144" i="6"/>
  <c r="I1681" i="3"/>
  <c r="H1682" i="3"/>
  <c r="H201" i="3"/>
  <c r="I200" i="3"/>
  <c r="I335" i="3"/>
  <c r="H336" i="3"/>
  <c r="I467" i="3"/>
  <c r="H468" i="3"/>
  <c r="I1412" i="3"/>
  <c r="H1413" i="3"/>
  <c r="I1279" i="3"/>
  <c r="H1280" i="3"/>
  <c r="AD290" i="13"/>
  <c r="AC290" i="13"/>
  <c r="R291" i="13"/>
  <c r="S291" i="13" s="1"/>
  <c r="AC155" i="13"/>
  <c r="AD155" i="13"/>
  <c r="S156" i="13"/>
  <c r="AA422" i="13"/>
  <c r="Z422" i="13"/>
  <c r="AD422" i="13" s="1"/>
  <c r="Q423" i="13"/>
  <c r="R423" i="13" s="1"/>
  <c r="S423" i="13" s="1"/>
  <c r="W422" i="13"/>
  <c r="V423" i="13" s="1"/>
  <c r="T24" i="13"/>
  <c r="Q25" i="13" s="1"/>
  <c r="R25" i="13" s="1"/>
  <c r="AB25" i="13" s="1"/>
  <c r="I200" i="13"/>
  <c r="O200" i="13" s="1"/>
  <c r="H201" i="13"/>
  <c r="I334" i="13"/>
  <c r="O334" i="13" s="1"/>
  <c r="H335" i="13"/>
  <c r="I69" i="13"/>
  <c r="O69" i="13" s="1"/>
  <c r="H70" i="13"/>
  <c r="I467" i="13"/>
  <c r="O467" i="13" s="1"/>
  <c r="H468" i="13"/>
  <c r="I1950" i="6"/>
  <c r="H1951" i="6"/>
  <c r="I1681" i="11"/>
  <c r="H1682" i="11"/>
  <c r="H470" i="9"/>
  <c r="I469" i="9"/>
  <c r="H1548" i="11"/>
  <c r="I1547" i="11"/>
  <c r="H1144" i="3"/>
  <c r="I1143" i="3"/>
  <c r="I1815" i="3"/>
  <c r="H1816" i="3"/>
  <c r="I871" i="6"/>
  <c r="H872" i="6"/>
  <c r="I1949" i="3"/>
  <c r="H1950" i="3"/>
  <c r="H468" i="11"/>
  <c r="I467" i="11"/>
  <c r="I1011" i="6"/>
  <c r="H1012" i="6"/>
  <c r="I1682" i="6"/>
  <c r="H1683" i="6"/>
  <c r="H71" i="3"/>
  <c r="I70" i="3"/>
  <c r="I873" i="3"/>
  <c r="H874" i="3"/>
  <c r="I1950" i="9"/>
  <c r="H1951" i="9"/>
  <c r="H201" i="11"/>
  <c r="I200" i="11"/>
  <c r="I200" i="6"/>
  <c r="H201" i="6"/>
  <c r="I740" i="11"/>
  <c r="H741" i="11"/>
  <c r="I739" i="6"/>
  <c r="H740" i="6"/>
  <c r="I1145" i="9"/>
  <c r="H1146" i="9"/>
  <c r="H71" i="9"/>
  <c r="I70" i="9"/>
  <c r="I1815" i="11"/>
  <c r="H1816" i="11"/>
  <c r="I874" i="9"/>
  <c r="H875" i="9"/>
  <c r="I1814" i="6"/>
  <c r="H1815" i="6"/>
  <c r="I1546" i="9"/>
  <c r="H1547" i="9"/>
  <c r="I604" i="3"/>
  <c r="H605" i="3"/>
  <c r="I336" i="6"/>
  <c r="H337" i="6"/>
  <c r="I69" i="11"/>
  <c r="H70" i="11"/>
  <c r="I1009" i="3"/>
  <c r="H1010" i="3"/>
  <c r="I738" i="3"/>
  <c r="H739" i="3"/>
  <c r="H738" i="9"/>
  <c r="I737" i="9"/>
  <c r="I1413" i="6"/>
  <c r="H1414" i="6"/>
  <c r="I603" i="9"/>
  <c r="H604" i="9"/>
  <c r="I1546" i="3"/>
  <c r="H1547" i="3"/>
  <c r="O1545" i="11" l="1"/>
  <c r="O1411" i="11"/>
  <c r="O1814" i="11"/>
  <c r="O1008" i="11"/>
  <c r="O1680" i="11"/>
  <c r="O1949" i="11"/>
  <c r="O1278" i="11"/>
  <c r="O1143" i="11"/>
  <c r="O602" i="11"/>
  <c r="O737" i="11"/>
  <c r="O870" i="11"/>
  <c r="O467" i="11"/>
  <c r="O334" i="11"/>
  <c r="O200" i="11"/>
  <c r="O69" i="11"/>
  <c r="O1950" i="9"/>
  <c r="O1815" i="9"/>
  <c r="O1681" i="9"/>
  <c r="O1546" i="9"/>
  <c r="O1412" i="9"/>
  <c r="O1279" i="9"/>
  <c r="O1144" i="9"/>
  <c r="O738" i="9"/>
  <c r="O603" i="9"/>
  <c r="O468" i="9"/>
  <c r="O335" i="9"/>
  <c r="O1009" i="9"/>
  <c r="O871" i="9"/>
  <c r="O70" i="9"/>
  <c r="O201" i="9"/>
  <c r="O1143" i="6"/>
  <c r="O1008" i="6"/>
  <c r="O1814" i="6"/>
  <c r="O1680" i="6"/>
  <c r="O1949" i="6"/>
  <c r="O1411" i="6"/>
  <c r="O1545" i="6"/>
  <c r="O737" i="6"/>
  <c r="O602" i="6"/>
  <c r="O467" i="6"/>
  <c r="O1278" i="6"/>
  <c r="O200" i="6"/>
  <c r="O334" i="6"/>
  <c r="O69" i="6"/>
  <c r="O870" i="6"/>
  <c r="O1950" i="3"/>
  <c r="O1412" i="3"/>
  <c r="O1815" i="3"/>
  <c r="O1681" i="3"/>
  <c r="O1546" i="3"/>
  <c r="O1279" i="3"/>
  <c r="O1144" i="3"/>
  <c r="O871" i="3"/>
  <c r="O1009" i="3"/>
  <c r="O468" i="3"/>
  <c r="O335" i="3"/>
  <c r="O201" i="3"/>
  <c r="O70" i="3"/>
  <c r="O738" i="3"/>
  <c r="O603" i="3"/>
  <c r="I871" i="11"/>
  <c r="H872" i="11"/>
  <c r="I1279" i="11"/>
  <c r="H1280" i="11"/>
  <c r="I605" i="11"/>
  <c r="H606" i="11"/>
  <c r="H1413" i="11"/>
  <c r="I1412" i="11"/>
  <c r="H1145" i="11"/>
  <c r="I1144" i="11"/>
  <c r="H1952" i="11"/>
  <c r="I1951" i="11"/>
  <c r="I1009" i="11"/>
  <c r="H1010" i="11"/>
  <c r="H338" i="11"/>
  <c r="I337" i="11"/>
  <c r="H203" i="9"/>
  <c r="I202" i="9"/>
  <c r="I1009" i="9"/>
  <c r="H1010" i="9"/>
  <c r="I1279" i="9"/>
  <c r="H1280" i="9"/>
  <c r="I336" i="9"/>
  <c r="H337" i="9"/>
  <c r="H1413" i="9"/>
  <c r="I1412" i="9"/>
  <c r="H1683" i="9"/>
  <c r="I1682" i="9"/>
  <c r="H1816" i="9"/>
  <c r="I1815" i="9"/>
  <c r="I1279" i="6"/>
  <c r="H1280" i="6"/>
  <c r="H1547" i="6"/>
  <c r="I1546" i="6"/>
  <c r="I604" i="6"/>
  <c r="H605" i="6"/>
  <c r="I468" i="6"/>
  <c r="H469" i="6"/>
  <c r="I70" i="6"/>
  <c r="H71" i="6"/>
  <c r="I1144" i="6"/>
  <c r="H1145" i="6"/>
  <c r="I1682" i="3"/>
  <c r="H1683" i="3"/>
  <c r="I201" i="3"/>
  <c r="H202" i="3"/>
  <c r="I1413" i="3"/>
  <c r="H1414" i="3"/>
  <c r="H469" i="3"/>
  <c r="I468" i="3"/>
  <c r="H1281" i="3"/>
  <c r="I1280" i="3"/>
  <c r="H337" i="3"/>
  <c r="I336" i="3"/>
  <c r="AE290" i="13"/>
  <c r="AB291" i="13"/>
  <c r="T291" i="13"/>
  <c r="AE155" i="13"/>
  <c r="T156" i="13"/>
  <c r="AA156" i="13" s="1"/>
  <c r="AC422" i="13"/>
  <c r="Z24" i="13"/>
  <c r="AB423" i="13"/>
  <c r="T423" i="13"/>
  <c r="S25" i="13"/>
  <c r="AA24" i="13"/>
  <c r="W24" i="13"/>
  <c r="V25" i="13" s="1"/>
  <c r="Y24" i="13"/>
  <c r="I70" i="13"/>
  <c r="O70" i="13" s="1"/>
  <c r="H71" i="13"/>
  <c r="I335" i="13"/>
  <c r="O335" i="13" s="1"/>
  <c r="H336" i="13"/>
  <c r="I201" i="13"/>
  <c r="O201" i="13" s="1"/>
  <c r="H202" i="13"/>
  <c r="H469" i="13"/>
  <c r="I468" i="13"/>
  <c r="O468" i="13" s="1"/>
  <c r="H202" i="11"/>
  <c r="I201" i="11"/>
  <c r="I1414" i="6"/>
  <c r="H1415" i="6"/>
  <c r="I1010" i="3"/>
  <c r="H1011" i="3"/>
  <c r="I201" i="6"/>
  <c r="H202" i="6"/>
  <c r="I1012" i="6"/>
  <c r="H1013" i="6"/>
  <c r="H739" i="9"/>
  <c r="I738" i="9"/>
  <c r="I739" i="3"/>
  <c r="H740" i="3"/>
  <c r="I1547" i="3"/>
  <c r="H1548" i="3"/>
  <c r="I70" i="11"/>
  <c r="H71" i="11"/>
  <c r="I1816" i="11"/>
  <c r="H1817" i="11"/>
  <c r="I71" i="3"/>
  <c r="H72" i="3"/>
  <c r="I872" i="6"/>
  <c r="H873" i="6"/>
  <c r="H1817" i="3"/>
  <c r="I1816" i="3"/>
  <c r="H1145" i="3"/>
  <c r="I1144" i="3"/>
  <c r="I71" i="9"/>
  <c r="H72" i="9"/>
  <c r="I740" i="6"/>
  <c r="H741" i="6"/>
  <c r="I1951" i="9"/>
  <c r="H1952" i="9"/>
  <c r="I468" i="11"/>
  <c r="H469" i="11"/>
  <c r="H1549" i="11"/>
  <c r="I1548" i="11"/>
  <c r="I337" i="6"/>
  <c r="H338" i="6"/>
  <c r="I1815" i="6"/>
  <c r="H1816" i="6"/>
  <c r="I605" i="3"/>
  <c r="H606" i="3"/>
  <c r="I741" i="11"/>
  <c r="H742" i="11"/>
  <c r="I874" i="3"/>
  <c r="H875" i="3"/>
  <c r="I1683" i="6"/>
  <c r="H1684" i="6"/>
  <c r="H1951" i="3"/>
  <c r="I1950" i="3"/>
  <c r="I470" i="9"/>
  <c r="H471" i="9"/>
  <c r="I1682" i="11"/>
  <c r="H1683" i="11"/>
  <c r="I604" i="9"/>
  <c r="H605" i="9"/>
  <c r="I1547" i="9"/>
  <c r="H1548" i="9"/>
  <c r="I875" i="9"/>
  <c r="H876" i="9"/>
  <c r="H1147" i="9"/>
  <c r="I1146" i="9"/>
  <c r="H1952" i="6"/>
  <c r="I1951" i="6"/>
  <c r="O1950" i="11" l="1"/>
  <c r="O1815" i="11"/>
  <c r="O1681" i="11"/>
  <c r="O1546" i="11"/>
  <c r="O1412" i="11"/>
  <c r="O1009" i="11"/>
  <c r="O1279" i="11"/>
  <c r="O738" i="11"/>
  <c r="O1144" i="11"/>
  <c r="O871" i="11"/>
  <c r="O201" i="11"/>
  <c r="O603" i="11"/>
  <c r="O335" i="11"/>
  <c r="O70" i="11"/>
  <c r="O468" i="11"/>
  <c r="O1413" i="9"/>
  <c r="O1547" i="9"/>
  <c r="O1816" i="9"/>
  <c r="O1145" i="9"/>
  <c r="O1010" i="9"/>
  <c r="O1682" i="9"/>
  <c r="O872" i="9"/>
  <c r="O1951" i="9"/>
  <c r="O1280" i="9"/>
  <c r="O739" i="9"/>
  <c r="O469" i="9"/>
  <c r="O202" i="9"/>
  <c r="O336" i="9"/>
  <c r="O71" i="9"/>
  <c r="O604" i="9"/>
  <c r="O1950" i="6"/>
  <c r="O1815" i="6"/>
  <c r="O1681" i="6"/>
  <c r="O1546" i="6"/>
  <c r="O1412" i="6"/>
  <c r="O1279" i="6"/>
  <c r="O1144" i="6"/>
  <c r="O1009" i="6"/>
  <c r="O871" i="6"/>
  <c r="O738" i="6"/>
  <c r="O603" i="6"/>
  <c r="O335" i="6"/>
  <c r="O201" i="6"/>
  <c r="O70" i="6"/>
  <c r="O468" i="6"/>
  <c r="O1951" i="3"/>
  <c r="O1816" i="3"/>
  <c r="O1682" i="3"/>
  <c r="O1547" i="3"/>
  <c r="O1413" i="3"/>
  <c r="O1280" i="3"/>
  <c r="O1145" i="3"/>
  <c r="O872" i="3"/>
  <c r="O739" i="3"/>
  <c r="O604" i="3"/>
  <c r="O1010" i="3"/>
  <c r="O202" i="3"/>
  <c r="O71" i="3"/>
  <c r="O469" i="3"/>
  <c r="O336" i="3"/>
  <c r="I872" i="11"/>
  <c r="H873" i="11"/>
  <c r="I1413" i="11"/>
  <c r="H1414" i="11"/>
  <c r="I1280" i="11"/>
  <c r="H1281" i="11"/>
  <c r="I606" i="11"/>
  <c r="H607" i="11"/>
  <c r="I1952" i="11"/>
  <c r="H1953" i="11"/>
  <c r="I338" i="11"/>
  <c r="H339" i="11"/>
  <c r="H1011" i="11"/>
  <c r="I1010" i="11"/>
  <c r="I1145" i="11"/>
  <c r="H1146" i="11"/>
  <c r="I203" i="9"/>
  <c r="H204" i="9"/>
  <c r="I1010" i="9"/>
  <c r="H1011" i="9"/>
  <c r="I1280" i="9"/>
  <c r="H1281" i="9"/>
  <c r="I337" i="9"/>
  <c r="H338" i="9"/>
  <c r="I1683" i="9"/>
  <c r="H1684" i="9"/>
  <c r="H1414" i="9"/>
  <c r="I1413" i="9"/>
  <c r="I1816" i="9"/>
  <c r="H1817" i="9"/>
  <c r="I1280" i="6"/>
  <c r="H1281" i="6"/>
  <c r="H1548" i="6"/>
  <c r="I1547" i="6"/>
  <c r="I469" i="6"/>
  <c r="H470" i="6"/>
  <c r="I605" i="6"/>
  <c r="H606" i="6"/>
  <c r="I71" i="6"/>
  <c r="H72" i="6"/>
  <c r="H1146" i="6"/>
  <c r="I1145" i="6"/>
  <c r="I1683" i="3"/>
  <c r="H1684" i="3"/>
  <c r="I202" i="3"/>
  <c r="H203" i="3"/>
  <c r="I469" i="3"/>
  <c r="H470" i="3"/>
  <c r="I1414" i="3"/>
  <c r="H1415" i="3"/>
  <c r="H1282" i="3"/>
  <c r="I1281" i="3"/>
  <c r="I337" i="3"/>
  <c r="H338" i="3"/>
  <c r="Z291" i="13"/>
  <c r="AA291" i="13"/>
  <c r="W291" i="13"/>
  <c r="V292" i="13" s="1"/>
  <c r="Y291" i="13"/>
  <c r="Q292" i="13"/>
  <c r="Y156" i="13"/>
  <c r="Z156" i="13"/>
  <c r="W156" i="13"/>
  <c r="V157" i="13" s="1"/>
  <c r="Q157" i="13"/>
  <c r="R157" i="13" s="1"/>
  <c r="S157" i="13" s="1"/>
  <c r="AE422" i="13"/>
  <c r="AD24" i="13"/>
  <c r="AA423" i="13"/>
  <c r="W423" i="13"/>
  <c r="V424" i="13" s="1"/>
  <c r="Q424" i="13"/>
  <c r="Z423" i="13"/>
  <c r="Y423" i="13"/>
  <c r="T25" i="13"/>
  <c r="AC24" i="13"/>
  <c r="I202" i="13"/>
  <c r="O202" i="13" s="1"/>
  <c r="H203" i="13"/>
  <c r="H337" i="13"/>
  <c r="I336" i="13"/>
  <c r="O336" i="13" s="1"/>
  <c r="I71" i="13"/>
  <c r="O71" i="13" s="1"/>
  <c r="H72" i="13"/>
  <c r="I469" i="13"/>
  <c r="O469" i="13" s="1"/>
  <c r="H470" i="13"/>
  <c r="I338" i="6"/>
  <c r="H339" i="6"/>
  <c r="I1817" i="3"/>
  <c r="H1818" i="3"/>
  <c r="I1817" i="11"/>
  <c r="H1818" i="11"/>
  <c r="I1548" i="9"/>
  <c r="H1549" i="9"/>
  <c r="I1952" i="9"/>
  <c r="H1953" i="9"/>
  <c r="I873" i="6"/>
  <c r="H874" i="6"/>
  <c r="I1013" i="6"/>
  <c r="H1014" i="6"/>
  <c r="I1011" i="3"/>
  <c r="H1012" i="3"/>
  <c r="H203" i="11"/>
  <c r="I202" i="11"/>
  <c r="I605" i="9"/>
  <c r="H606" i="9"/>
  <c r="I1683" i="11"/>
  <c r="H1684" i="11"/>
  <c r="I1684" i="6"/>
  <c r="H1685" i="6"/>
  <c r="H1148" i="9"/>
  <c r="I1147" i="9"/>
  <c r="I876" i="9"/>
  <c r="H877" i="9"/>
  <c r="H1952" i="3"/>
  <c r="I1951" i="3"/>
  <c r="H72" i="11"/>
  <c r="I71" i="11"/>
  <c r="I469" i="11"/>
  <c r="H470" i="11"/>
  <c r="I875" i="3"/>
  <c r="H876" i="3"/>
  <c r="I606" i="3"/>
  <c r="H607" i="3"/>
  <c r="I741" i="6"/>
  <c r="H742" i="6"/>
  <c r="H740" i="9"/>
  <c r="I739" i="9"/>
  <c r="I740" i="3"/>
  <c r="H741" i="3"/>
  <c r="H1953" i="6"/>
  <c r="I1952" i="6"/>
  <c r="H472" i="9"/>
  <c r="I471" i="9"/>
  <c r="H1550" i="11"/>
  <c r="I1549" i="11"/>
  <c r="I1145" i="3"/>
  <c r="H1146" i="3"/>
  <c r="I202" i="6"/>
  <c r="H203" i="6"/>
  <c r="I1415" i="6"/>
  <c r="H1416" i="6"/>
  <c r="I742" i="11"/>
  <c r="H743" i="11"/>
  <c r="I72" i="3"/>
  <c r="H73" i="3"/>
  <c r="I1816" i="6"/>
  <c r="H1817" i="6"/>
  <c r="H73" i="9"/>
  <c r="I72" i="9"/>
  <c r="H1549" i="3"/>
  <c r="I1548" i="3"/>
  <c r="O1547" i="11" l="1"/>
  <c r="O1413" i="11"/>
  <c r="O1145" i="11"/>
  <c r="O1010" i="11"/>
  <c r="O1816" i="11"/>
  <c r="O1951" i="11"/>
  <c r="O1682" i="11"/>
  <c r="O1280" i="11"/>
  <c r="O469" i="11"/>
  <c r="O604" i="11"/>
  <c r="O872" i="11"/>
  <c r="O739" i="11"/>
  <c r="O202" i="11"/>
  <c r="O336" i="11"/>
  <c r="O71" i="11"/>
  <c r="O1414" i="9"/>
  <c r="O1281" i="9"/>
  <c r="O1548" i="9"/>
  <c r="O1817" i="9"/>
  <c r="O1952" i="9"/>
  <c r="O1683" i="9"/>
  <c r="O873" i="9"/>
  <c r="O1011" i="9"/>
  <c r="O740" i="9"/>
  <c r="O605" i="9"/>
  <c r="O470" i="9"/>
  <c r="O203" i="9"/>
  <c r="O337" i="9"/>
  <c r="O72" i="9"/>
  <c r="O1146" i="9"/>
  <c r="O1951" i="6"/>
  <c r="O1816" i="6"/>
  <c r="O1682" i="6"/>
  <c r="O1547" i="6"/>
  <c r="O1413" i="6"/>
  <c r="O1145" i="6"/>
  <c r="O1280" i="6"/>
  <c r="O604" i="6"/>
  <c r="O469" i="6"/>
  <c r="O1010" i="6"/>
  <c r="O872" i="6"/>
  <c r="O336" i="6"/>
  <c r="O739" i="6"/>
  <c r="O202" i="6"/>
  <c r="O71" i="6"/>
  <c r="O1817" i="3"/>
  <c r="O1683" i="3"/>
  <c r="O1548" i="3"/>
  <c r="O1281" i="3"/>
  <c r="O1952" i="3"/>
  <c r="O1414" i="3"/>
  <c r="O1011" i="3"/>
  <c r="O1146" i="3"/>
  <c r="O740" i="3"/>
  <c r="O605" i="3"/>
  <c r="O873" i="3"/>
  <c r="O470" i="3"/>
  <c r="O203" i="3"/>
  <c r="O72" i="3"/>
  <c r="O337" i="3"/>
  <c r="H874" i="11"/>
  <c r="I873" i="11"/>
  <c r="I607" i="11"/>
  <c r="H608" i="11"/>
  <c r="H1415" i="11"/>
  <c r="I1414" i="11"/>
  <c r="H1282" i="11"/>
  <c r="I1281" i="11"/>
  <c r="H1147" i="11"/>
  <c r="I1146" i="11"/>
  <c r="I1953" i="11"/>
  <c r="H1954" i="11"/>
  <c r="H1012" i="11"/>
  <c r="I1011" i="11"/>
  <c r="I339" i="11"/>
  <c r="H340" i="11"/>
  <c r="I204" i="9"/>
  <c r="H205" i="9"/>
  <c r="I1011" i="9"/>
  <c r="H1012" i="9"/>
  <c r="I338" i="9"/>
  <c r="H339" i="9"/>
  <c r="H1282" i="9"/>
  <c r="I1281" i="9"/>
  <c r="I1414" i="9"/>
  <c r="H1415" i="9"/>
  <c r="I1684" i="9"/>
  <c r="H1685" i="9"/>
  <c r="I1817" i="9"/>
  <c r="H1818" i="9"/>
  <c r="I1281" i="6"/>
  <c r="H1282" i="6"/>
  <c r="H1549" i="6"/>
  <c r="I1548" i="6"/>
  <c r="H607" i="6"/>
  <c r="I606" i="6"/>
  <c r="I470" i="6"/>
  <c r="H471" i="6"/>
  <c r="H73" i="6"/>
  <c r="I72" i="6"/>
  <c r="I1146" i="6"/>
  <c r="H1147" i="6"/>
  <c r="H1685" i="3"/>
  <c r="I1684" i="3"/>
  <c r="I203" i="3"/>
  <c r="H204" i="3"/>
  <c r="I1415" i="3"/>
  <c r="H1416" i="3"/>
  <c r="H1283" i="3"/>
  <c r="I1282" i="3"/>
  <c r="I338" i="3"/>
  <c r="H339" i="3"/>
  <c r="I470" i="3"/>
  <c r="H471" i="3"/>
  <c r="AC156" i="13"/>
  <c r="R292" i="13"/>
  <c r="AB292" i="13" s="1"/>
  <c r="AC291" i="13"/>
  <c r="AD291" i="13"/>
  <c r="AD156" i="13"/>
  <c r="AE24" i="13"/>
  <c r="Y25" i="13"/>
  <c r="W25" i="13"/>
  <c r="V26" i="13" s="1"/>
  <c r="Q26" i="13"/>
  <c r="Z25" i="13"/>
  <c r="AC423" i="13"/>
  <c r="AD423" i="13"/>
  <c r="R424" i="13"/>
  <c r="AB424" i="13" s="1"/>
  <c r="AA25" i="13"/>
  <c r="AB157" i="13"/>
  <c r="T157" i="13"/>
  <c r="H204" i="13"/>
  <c r="I203" i="13"/>
  <c r="O203" i="13" s="1"/>
  <c r="H73" i="13"/>
  <c r="I72" i="13"/>
  <c r="O72" i="13" s="1"/>
  <c r="I337" i="13"/>
  <c r="O337" i="13" s="1"/>
  <c r="H338" i="13"/>
  <c r="I470" i="13"/>
  <c r="O470" i="13" s="1"/>
  <c r="H471" i="13"/>
  <c r="I876" i="3"/>
  <c r="H877" i="3"/>
  <c r="I472" i="9"/>
  <c r="H473" i="9"/>
  <c r="I606" i="9"/>
  <c r="H607" i="9"/>
  <c r="H741" i="9"/>
  <c r="I740" i="9"/>
  <c r="I877" i="9"/>
  <c r="H878" i="9"/>
  <c r="I1685" i="6"/>
  <c r="H1686" i="6"/>
  <c r="I203" i="11"/>
  <c r="H204" i="11"/>
  <c r="I1818" i="11"/>
  <c r="H1819" i="11"/>
  <c r="I339" i="6"/>
  <c r="H340" i="6"/>
  <c r="I73" i="3"/>
  <c r="H74" i="3"/>
  <c r="H1417" i="6"/>
  <c r="I1416" i="6"/>
  <c r="I1550" i="11"/>
  <c r="H1551" i="11"/>
  <c r="I470" i="11"/>
  <c r="H471" i="11"/>
  <c r="I1012" i="3"/>
  <c r="H1013" i="3"/>
  <c r="I874" i="6"/>
  <c r="H875" i="6"/>
  <c r="H1954" i="6"/>
  <c r="I1953" i="6"/>
  <c r="I1817" i="6"/>
  <c r="H1818" i="6"/>
  <c r="I73" i="9"/>
  <c r="H74" i="9"/>
  <c r="I1684" i="11"/>
  <c r="H1685" i="11"/>
  <c r="H1550" i="9"/>
  <c r="I1549" i="9"/>
  <c r="I743" i="11"/>
  <c r="H744" i="11"/>
  <c r="H204" i="6"/>
  <c r="I203" i="6"/>
  <c r="I1146" i="3"/>
  <c r="H1147" i="3"/>
  <c r="I742" i="6"/>
  <c r="H743" i="6"/>
  <c r="I1148" i="9"/>
  <c r="H1149" i="9"/>
  <c r="H1954" i="9"/>
  <c r="I1953" i="9"/>
  <c r="H1819" i="3"/>
  <c r="I1818" i="3"/>
  <c r="I72" i="11"/>
  <c r="H73" i="11"/>
  <c r="H1953" i="3"/>
  <c r="I1952" i="3"/>
  <c r="I1549" i="3"/>
  <c r="H1550" i="3"/>
  <c r="I741" i="3"/>
  <c r="H742" i="3"/>
  <c r="I607" i="3"/>
  <c r="H608" i="3"/>
  <c r="I1014" i="6"/>
  <c r="H1015" i="6"/>
  <c r="O1952" i="11" l="1"/>
  <c r="O1817" i="11"/>
  <c r="O1683" i="11"/>
  <c r="O1548" i="11"/>
  <c r="O1414" i="11"/>
  <c r="O1281" i="11"/>
  <c r="O1146" i="11"/>
  <c r="O1011" i="11"/>
  <c r="O470" i="11"/>
  <c r="O337" i="11"/>
  <c r="O203" i="11"/>
  <c r="O740" i="11"/>
  <c r="O873" i="11"/>
  <c r="O605" i="11"/>
  <c r="O72" i="11"/>
  <c r="O1953" i="9"/>
  <c r="O1818" i="9"/>
  <c r="O1684" i="9"/>
  <c r="O1549" i="9"/>
  <c r="O1282" i="9"/>
  <c r="O874" i="9"/>
  <c r="O1012" i="9"/>
  <c r="O1415" i="9"/>
  <c r="O1147" i="9"/>
  <c r="O741" i="9"/>
  <c r="O73" i="9"/>
  <c r="O471" i="9"/>
  <c r="O204" i="9"/>
  <c r="O338" i="9"/>
  <c r="O606" i="9"/>
  <c r="O1817" i="6"/>
  <c r="O1414" i="6"/>
  <c r="O1281" i="6"/>
  <c r="O1683" i="6"/>
  <c r="O1548" i="6"/>
  <c r="O1952" i="6"/>
  <c r="O605" i="6"/>
  <c r="O470" i="6"/>
  <c r="O1146" i="6"/>
  <c r="O1011" i="6"/>
  <c r="O873" i="6"/>
  <c r="O740" i="6"/>
  <c r="O337" i="6"/>
  <c r="O203" i="6"/>
  <c r="O72" i="6"/>
  <c r="O1818" i="3"/>
  <c r="O1147" i="3"/>
  <c r="O1684" i="3"/>
  <c r="O1549" i="3"/>
  <c r="O1953" i="3"/>
  <c r="O1415" i="3"/>
  <c r="O874" i="3"/>
  <c r="O1012" i="3"/>
  <c r="O1282" i="3"/>
  <c r="O741" i="3"/>
  <c r="O606" i="3"/>
  <c r="O73" i="3"/>
  <c r="O471" i="3"/>
  <c r="O338" i="3"/>
  <c r="O204" i="3"/>
  <c r="H875" i="11"/>
  <c r="I874" i="11"/>
  <c r="H1416" i="11"/>
  <c r="I1415" i="11"/>
  <c r="I608" i="11"/>
  <c r="H609" i="11"/>
  <c r="I1282" i="11"/>
  <c r="H1283" i="11"/>
  <c r="I1012" i="11"/>
  <c r="H1013" i="11"/>
  <c r="I340" i="11"/>
  <c r="H341" i="11"/>
  <c r="I1954" i="11"/>
  <c r="H1955" i="11"/>
  <c r="H1148" i="11"/>
  <c r="I1147" i="11"/>
  <c r="H206" i="9"/>
  <c r="I205" i="9"/>
  <c r="H1013" i="9"/>
  <c r="I1012" i="9"/>
  <c r="I1282" i="9"/>
  <c r="H1283" i="9"/>
  <c r="H340" i="9"/>
  <c r="I339" i="9"/>
  <c r="H1416" i="9"/>
  <c r="I1415" i="9"/>
  <c r="I1818" i="9"/>
  <c r="H1819" i="9"/>
  <c r="I1685" i="9"/>
  <c r="H1686" i="9"/>
  <c r="I1282" i="6"/>
  <c r="H1283" i="6"/>
  <c r="H1550" i="6"/>
  <c r="I1549" i="6"/>
  <c r="H472" i="6"/>
  <c r="I471" i="6"/>
  <c r="I607" i="6"/>
  <c r="H608" i="6"/>
  <c r="I73" i="6"/>
  <c r="H74" i="6"/>
  <c r="H1148" i="6"/>
  <c r="I1147" i="6"/>
  <c r="H1686" i="3"/>
  <c r="I1685" i="3"/>
  <c r="H205" i="3"/>
  <c r="I204" i="3"/>
  <c r="I1283" i="3"/>
  <c r="H1284" i="3"/>
  <c r="I471" i="3"/>
  <c r="H472" i="3"/>
  <c r="I339" i="3"/>
  <c r="H340" i="3"/>
  <c r="H1417" i="3"/>
  <c r="I1416" i="3"/>
  <c r="S292" i="13"/>
  <c r="AE291" i="13"/>
  <c r="AE156" i="13"/>
  <c r="AE423" i="13"/>
  <c r="AC25" i="13"/>
  <c r="S424" i="13"/>
  <c r="T424" i="13" s="1"/>
  <c r="R26" i="13"/>
  <c r="AB26" i="13" s="1"/>
  <c r="AD25" i="13"/>
  <c r="AA157" i="13"/>
  <c r="Z157" i="13"/>
  <c r="Y157" i="13"/>
  <c r="W157" i="13"/>
  <c r="V158" i="13" s="1"/>
  <c r="Q158" i="13"/>
  <c r="H74" i="13"/>
  <c r="I73" i="13"/>
  <c r="O73" i="13" s="1"/>
  <c r="H339" i="13"/>
  <c r="I338" i="13"/>
  <c r="O338" i="13" s="1"/>
  <c r="H205" i="13"/>
  <c r="I204" i="13"/>
  <c r="O204" i="13" s="1"/>
  <c r="I471" i="13"/>
  <c r="O471" i="13" s="1"/>
  <c r="H472" i="13"/>
  <c r="I1015" i="6"/>
  <c r="H1016" i="6"/>
  <c r="I744" i="11"/>
  <c r="H745" i="11"/>
  <c r="I1417" i="6"/>
  <c r="H1418" i="6"/>
  <c r="I340" i="6"/>
  <c r="H341" i="6"/>
  <c r="H205" i="11"/>
  <c r="I204" i="11"/>
  <c r="H1551" i="3"/>
  <c r="I1550" i="3"/>
  <c r="H1955" i="9"/>
  <c r="I1954" i="9"/>
  <c r="I1149" i="9"/>
  <c r="H1150" i="9"/>
  <c r="I1013" i="3"/>
  <c r="H1014" i="3"/>
  <c r="I471" i="11"/>
  <c r="H472" i="11"/>
  <c r="H75" i="3"/>
  <c r="I74" i="3"/>
  <c r="I608" i="3"/>
  <c r="H609" i="3"/>
  <c r="I1819" i="3"/>
  <c r="H1820" i="3"/>
  <c r="I1819" i="11"/>
  <c r="H1820" i="11"/>
  <c r="H1687" i="6"/>
  <c r="I1686" i="6"/>
  <c r="H879" i="9"/>
  <c r="I878" i="9"/>
  <c r="I73" i="11"/>
  <c r="H74" i="11"/>
  <c r="I1147" i="3"/>
  <c r="H1148" i="3"/>
  <c r="I1954" i="6"/>
  <c r="H1955" i="6"/>
  <c r="I741" i="9"/>
  <c r="H742" i="9"/>
  <c r="I1685" i="11"/>
  <c r="H1686" i="11"/>
  <c r="H1819" i="6"/>
  <c r="I1818" i="6"/>
  <c r="I1551" i="11"/>
  <c r="H1552" i="11"/>
  <c r="I877" i="3"/>
  <c r="H878" i="3"/>
  <c r="I742" i="3"/>
  <c r="H743" i="3"/>
  <c r="I875" i="6"/>
  <c r="H876" i="6"/>
  <c r="H1954" i="3"/>
  <c r="I1953" i="3"/>
  <c r="I743" i="6"/>
  <c r="H744" i="6"/>
  <c r="I204" i="6"/>
  <c r="H205" i="6"/>
  <c r="H1551" i="9"/>
  <c r="I1550" i="9"/>
  <c r="H75" i="9"/>
  <c r="I74" i="9"/>
  <c r="H608" i="9"/>
  <c r="I607" i="9"/>
  <c r="I473" i="9"/>
  <c r="H474" i="9"/>
  <c r="O1953" i="11" l="1"/>
  <c r="O1818" i="11"/>
  <c r="O1684" i="11"/>
  <c r="O1549" i="11"/>
  <c r="O1415" i="11"/>
  <c r="O1147" i="11"/>
  <c r="O1012" i="11"/>
  <c r="O1282" i="11"/>
  <c r="O874" i="11"/>
  <c r="O741" i="11"/>
  <c r="O606" i="11"/>
  <c r="O471" i="11"/>
  <c r="O204" i="11"/>
  <c r="O73" i="11"/>
  <c r="O338" i="11"/>
  <c r="O1954" i="9"/>
  <c r="O1550" i="9"/>
  <c r="O1819" i="9"/>
  <c r="O1685" i="9"/>
  <c r="O1416" i="9"/>
  <c r="O1013" i="9"/>
  <c r="O742" i="9"/>
  <c r="O1283" i="9"/>
  <c r="O1148" i="9"/>
  <c r="O472" i="9"/>
  <c r="O205" i="9"/>
  <c r="O339" i="9"/>
  <c r="O74" i="9"/>
  <c r="O875" i="9"/>
  <c r="O607" i="9"/>
  <c r="O1415" i="6"/>
  <c r="O1282" i="6"/>
  <c r="O1953" i="6"/>
  <c r="O1684" i="6"/>
  <c r="O1818" i="6"/>
  <c r="O606" i="6"/>
  <c r="O471" i="6"/>
  <c r="O1147" i="6"/>
  <c r="O1012" i="6"/>
  <c r="O1549" i="6"/>
  <c r="O874" i="6"/>
  <c r="O338" i="6"/>
  <c r="O741" i="6"/>
  <c r="O204" i="6"/>
  <c r="O73" i="6"/>
  <c r="O1148" i="3"/>
  <c r="O1013" i="3"/>
  <c r="O1685" i="3"/>
  <c r="O1954" i="3"/>
  <c r="O1416" i="3"/>
  <c r="O1819" i="3"/>
  <c r="O1550" i="3"/>
  <c r="O875" i="3"/>
  <c r="O1283" i="3"/>
  <c r="O607" i="3"/>
  <c r="O472" i="3"/>
  <c r="O742" i="3"/>
  <c r="O74" i="3"/>
  <c r="O339" i="3"/>
  <c r="O205" i="3"/>
  <c r="H876" i="11"/>
  <c r="I875" i="11"/>
  <c r="H610" i="11"/>
  <c r="I609" i="11"/>
  <c r="H1417" i="11"/>
  <c r="I1416" i="11"/>
  <c r="H1284" i="11"/>
  <c r="I1283" i="11"/>
  <c r="I1148" i="11"/>
  <c r="H1149" i="11"/>
  <c r="H1956" i="11"/>
  <c r="I1955" i="11"/>
  <c r="I1013" i="11"/>
  <c r="H1014" i="11"/>
  <c r="H342" i="11"/>
  <c r="I341" i="11"/>
  <c r="I206" i="9"/>
  <c r="H207" i="9"/>
  <c r="I1013" i="9"/>
  <c r="H1014" i="9"/>
  <c r="H1284" i="9"/>
  <c r="I1283" i="9"/>
  <c r="I340" i="9"/>
  <c r="H341" i="9"/>
  <c r="I1819" i="9"/>
  <c r="H1820" i="9"/>
  <c r="H1687" i="9"/>
  <c r="I1686" i="9"/>
  <c r="H1417" i="9"/>
  <c r="I1416" i="9"/>
  <c r="I1283" i="6"/>
  <c r="H1284" i="6"/>
  <c r="H1551" i="6"/>
  <c r="I1550" i="6"/>
  <c r="I608" i="6"/>
  <c r="H609" i="6"/>
  <c r="I472" i="6"/>
  <c r="H473" i="6"/>
  <c r="H75" i="6"/>
  <c r="I74" i="6"/>
  <c r="I1148" i="6"/>
  <c r="H1149" i="6"/>
  <c r="H1687" i="3"/>
  <c r="I1686" i="3"/>
  <c r="I205" i="3"/>
  <c r="H206" i="3"/>
  <c r="I1284" i="3"/>
  <c r="H1285" i="3"/>
  <c r="I340" i="3"/>
  <c r="H341" i="3"/>
  <c r="I1417" i="3"/>
  <c r="H1418" i="3"/>
  <c r="I472" i="3"/>
  <c r="H473" i="3"/>
  <c r="T292" i="13"/>
  <c r="W292" i="13" s="1"/>
  <c r="V293" i="13" s="1"/>
  <c r="S26" i="13"/>
  <c r="AE25" i="13"/>
  <c r="Z424" i="13"/>
  <c r="Q425" i="13"/>
  <c r="W424" i="13"/>
  <c r="V425" i="13" s="1"/>
  <c r="AA424" i="13"/>
  <c r="Y424" i="13"/>
  <c r="AD157" i="13"/>
  <c r="AC157" i="13"/>
  <c r="R158" i="13"/>
  <c r="AB158" i="13" s="1"/>
  <c r="H206" i="13"/>
  <c r="I205" i="13"/>
  <c r="O205" i="13" s="1"/>
  <c r="I339" i="13"/>
  <c r="O339" i="13" s="1"/>
  <c r="H340" i="13"/>
  <c r="I74" i="13"/>
  <c r="O74" i="13" s="1"/>
  <c r="H75" i="13"/>
  <c r="I472" i="13"/>
  <c r="O472" i="13" s="1"/>
  <c r="H473" i="13"/>
  <c r="I1552" i="11"/>
  <c r="H1553" i="11"/>
  <c r="I1686" i="11"/>
  <c r="H1687" i="11"/>
  <c r="I1148" i="3"/>
  <c r="H1149" i="3"/>
  <c r="I609" i="3"/>
  <c r="H610" i="3"/>
  <c r="I1150" i="9"/>
  <c r="H1151" i="9"/>
  <c r="I1551" i="3"/>
  <c r="H1552" i="3"/>
  <c r="H880" i="9"/>
  <c r="I879" i="9"/>
  <c r="I341" i="6"/>
  <c r="H342" i="6"/>
  <c r="I1955" i="6"/>
  <c r="H1956" i="6"/>
  <c r="H75" i="11"/>
  <c r="I74" i="11"/>
  <c r="I75" i="3"/>
  <c r="H76" i="3"/>
  <c r="I1687" i="6"/>
  <c r="H1688" i="6"/>
  <c r="I1955" i="9"/>
  <c r="H1956" i="9"/>
  <c r="H609" i="9"/>
  <c r="I608" i="9"/>
  <c r="I876" i="6"/>
  <c r="H877" i="6"/>
  <c r="I742" i="9"/>
  <c r="H743" i="9"/>
  <c r="I472" i="11"/>
  <c r="H473" i="11"/>
  <c r="H746" i="11"/>
  <c r="I745" i="11"/>
  <c r="I75" i="9"/>
  <c r="H76" i="9"/>
  <c r="I205" i="6"/>
  <c r="H206" i="6"/>
  <c r="H206" i="11"/>
  <c r="I205" i="11"/>
  <c r="I474" i="9"/>
  <c r="H475" i="9"/>
  <c r="I1954" i="3"/>
  <c r="H1955" i="3"/>
  <c r="I743" i="3"/>
  <c r="H744" i="3"/>
  <c r="I878" i="3"/>
  <c r="H879" i="3"/>
  <c r="I1819" i="6"/>
  <c r="H1820" i="6"/>
  <c r="I1820" i="11"/>
  <c r="H1821" i="11"/>
  <c r="H1821" i="3"/>
  <c r="I1820" i="3"/>
  <c r="I1014" i="3"/>
  <c r="H1015" i="3"/>
  <c r="I1016" i="6"/>
  <c r="H1017" i="6"/>
  <c r="I1551" i="9"/>
  <c r="H1552" i="9"/>
  <c r="I744" i="6"/>
  <c r="H745" i="6"/>
  <c r="I1418" i="6"/>
  <c r="H1419" i="6"/>
  <c r="O1954" i="11" l="1"/>
  <c r="O1819" i="11"/>
  <c r="O1685" i="11"/>
  <c r="O1550" i="11"/>
  <c r="O1416" i="11"/>
  <c r="O1283" i="11"/>
  <c r="O875" i="11"/>
  <c r="O742" i="11"/>
  <c r="O607" i="11"/>
  <c r="O1148" i="11"/>
  <c r="O1013" i="11"/>
  <c r="O472" i="11"/>
  <c r="O339" i="11"/>
  <c r="O205" i="11"/>
  <c r="O74" i="11"/>
  <c r="O1955" i="9"/>
  <c r="O1820" i="9"/>
  <c r="O1686" i="9"/>
  <c r="O1551" i="9"/>
  <c r="O1417" i="9"/>
  <c r="O1284" i="9"/>
  <c r="O743" i="9"/>
  <c r="O1149" i="9"/>
  <c r="O876" i="9"/>
  <c r="O1014" i="9"/>
  <c r="O340" i="9"/>
  <c r="O75" i="9"/>
  <c r="O608" i="9"/>
  <c r="O473" i="9"/>
  <c r="O206" i="9"/>
  <c r="O1685" i="6"/>
  <c r="O1954" i="6"/>
  <c r="O1550" i="6"/>
  <c r="O1819" i="6"/>
  <c r="O1416" i="6"/>
  <c r="O1283" i="6"/>
  <c r="O1148" i="6"/>
  <c r="O1013" i="6"/>
  <c r="O74" i="6"/>
  <c r="O875" i="6"/>
  <c r="O339" i="6"/>
  <c r="O205" i="6"/>
  <c r="O742" i="6"/>
  <c r="O607" i="6"/>
  <c r="O472" i="6"/>
  <c r="O1686" i="3"/>
  <c r="O1551" i="3"/>
  <c r="O1955" i="3"/>
  <c r="O1417" i="3"/>
  <c r="O1820" i="3"/>
  <c r="O876" i="3"/>
  <c r="O1014" i="3"/>
  <c r="O1284" i="3"/>
  <c r="O1149" i="3"/>
  <c r="O473" i="3"/>
  <c r="O743" i="3"/>
  <c r="O340" i="3"/>
  <c r="O75" i="3"/>
  <c r="O206" i="3"/>
  <c r="O608" i="3"/>
  <c r="I876" i="11"/>
  <c r="H877" i="11"/>
  <c r="I610" i="11"/>
  <c r="H611" i="11"/>
  <c r="H1418" i="11"/>
  <c r="I1417" i="11"/>
  <c r="H1285" i="11"/>
  <c r="I1284" i="11"/>
  <c r="I1014" i="11"/>
  <c r="H1015" i="11"/>
  <c r="H1957" i="11"/>
  <c r="I1956" i="11"/>
  <c r="H343" i="11"/>
  <c r="I342" i="11"/>
  <c r="H1150" i="11"/>
  <c r="I1149" i="11"/>
  <c r="H208" i="9"/>
  <c r="I207" i="9"/>
  <c r="I1014" i="9"/>
  <c r="H1015" i="9"/>
  <c r="H1285" i="9"/>
  <c r="I1284" i="9"/>
  <c r="I341" i="9"/>
  <c r="H342" i="9"/>
  <c r="I1820" i="9"/>
  <c r="H1821" i="9"/>
  <c r="I1417" i="9"/>
  <c r="H1418" i="9"/>
  <c r="H1688" i="9"/>
  <c r="I1687" i="9"/>
  <c r="I1284" i="6"/>
  <c r="H1285" i="6"/>
  <c r="H1552" i="6"/>
  <c r="I1551" i="6"/>
  <c r="H610" i="6"/>
  <c r="I609" i="6"/>
  <c r="I473" i="6"/>
  <c r="H474" i="6"/>
  <c r="I75" i="6"/>
  <c r="H76" i="6"/>
  <c r="I1149" i="6"/>
  <c r="H1150" i="6"/>
  <c r="H1688" i="3"/>
  <c r="I1687" i="3"/>
  <c r="I206" i="3"/>
  <c r="H207" i="3"/>
  <c r="I1285" i="3"/>
  <c r="H1286" i="3"/>
  <c r="H1419" i="3"/>
  <c r="I1418" i="3"/>
  <c r="I341" i="3"/>
  <c r="H342" i="3"/>
  <c r="I473" i="3"/>
  <c r="H474" i="3"/>
  <c r="Q293" i="13"/>
  <c r="R293" i="13" s="1"/>
  <c r="AB293" i="13" s="1"/>
  <c r="AA292" i="13"/>
  <c r="Y292" i="13"/>
  <c r="Z292" i="13"/>
  <c r="T26" i="13"/>
  <c r="W26" i="13" s="1"/>
  <c r="V27" i="13" s="1"/>
  <c r="AD424" i="13"/>
  <c r="AC424" i="13"/>
  <c r="R425" i="13"/>
  <c r="AB425" i="13" s="1"/>
  <c r="S158" i="13"/>
  <c r="AE157" i="13"/>
  <c r="I75" i="13"/>
  <c r="O75" i="13" s="1"/>
  <c r="H76" i="13"/>
  <c r="I340" i="13"/>
  <c r="O340" i="13" s="1"/>
  <c r="H341" i="13"/>
  <c r="H207" i="13"/>
  <c r="I206" i="13"/>
  <c r="O206" i="13" s="1"/>
  <c r="I473" i="13"/>
  <c r="O473" i="13" s="1"/>
  <c r="H474" i="13"/>
  <c r="H1016" i="3"/>
  <c r="I1015" i="3"/>
  <c r="I473" i="11"/>
  <c r="H474" i="11"/>
  <c r="I610" i="3"/>
  <c r="H611" i="3"/>
  <c r="I1687" i="11"/>
  <c r="H1688" i="11"/>
  <c r="I1419" i="6"/>
  <c r="H1420" i="6"/>
  <c r="I1552" i="9"/>
  <c r="H1553" i="9"/>
  <c r="I879" i="3"/>
  <c r="H880" i="3"/>
  <c r="I1821" i="11"/>
  <c r="H1822" i="11"/>
  <c r="I744" i="3"/>
  <c r="H745" i="3"/>
  <c r="I1955" i="3"/>
  <c r="H1956" i="3"/>
  <c r="I206" i="11"/>
  <c r="H207" i="11"/>
  <c r="I206" i="6"/>
  <c r="H207" i="6"/>
  <c r="H747" i="11"/>
  <c r="I746" i="11"/>
  <c r="H610" i="9"/>
  <c r="I609" i="9"/>
  <c r="H1957" i="9"/>
  <c r="I1956" i="9"/>
  <c r="I745" i="6"/>
  <c r="H746" i="6"/>
  <c r="I1821" i="3"/>
  <c r="H1822" i="3"/>
  <c r="I877" i="6"/>
  <c r="H878" i="6"/>
  <c r="I1552" i="3"/>
  <c r="H1553" i="3"/>
  <c r="I1017" i="6"/>
  <c r="H1018" i="6"/>
  <c r="I1820" i="6"/>
  <c r="H1821" i="6"/>
  <c r="I475" i="9"/>
  <c r="H476" i="9"/>
  <c r="H77" i="9"/>
  <c r="I76" i="9"/>
  <c r="I75" i="11"/>
  <c r="H76" i="11"/>
  <c r="I743" i="9"/>
  <c r="H744" i="9"/>
  <c r="H77" i="3"/>
  <c r="I76" i="3"/>
  <c r="I1956" i="6"/>
  <c r="H1957" i="6"/>
  <c r="I1151" i="9"/>
  <c r="H1152" i="9"/>
  <c r="I1553" i="11"/>
  <c r="H1554" i="11"/>
  <c r="I342" i="6"/>
  <c r="H343" i="6"/>
  <c r="I880" i="9"/>
  <c r="H881" i="9"/>
  <c r="I1149" i="3"/>
  <c r="H1150" i="3"/>
  <c r="I1688" i="6"/>
  <c r="H1689" i="6"/>
  <c r="O1955" i="11" l="1"/>
  <c r="O1820" i="11"/>
  <c r="O1686" i="11"/>
  <c r="O1551" i="11"/>
  <c r="O1284" i="11"/>
  <c r="O1417" i="11"/>
  <c r="O1149" i="11"/>
  <c r="O1014" i="11"/>
  <c r="O876" i="11"/>
  <c r="O743" i="11"/>
  <c r="O608" i="11"/>
  <c r="O473" i="11"/>
  <c r="O340" i="11"/>
  <c r="O206" i="11"/>
  <c r="O75" i="11"/>
  <c r="O1956" i="9"/>
  <c r="O1821" i="9"/>
  <c r="O1552" i="9"/>
  <c r="O1150" i="9"/>
  <c r="O1015" i="9"/>
  <c r="O877" i="9"/>
  <c r="O1687" i="9"/>
  <c r="O1418" i="9"/>
  <c r="O1285" i="9"/>
  <c r="O744" i="9"/>
  <c r="O609" i="9"/>
  <c r="O474" i="9"/>
  <c r="O207" i="9"/>
  <c r="O76" i="9"/>
  <c r="O341" i="9"/>
  <c r="O1686" i="6"/>
  <c r="O1955" i="6"/>
  <c r="O1551" i="6"/>
  <c r="O1417" i="6"/>
  <c r="O1284" i="6"/>
  <c r="O1014" i="6"/>
  <c r="O876" i="6"/>
  <c r="O743" i="6"/>
  <c r="O608" i="6"/>
  <c r="O473" i="6"/>
  <c r="O340" i="6"/>
  <c r="O1820" i="6"/>
  <c r="O1149" i="6"/>
  <c r="O75" i="6"/>
  <c r="O206" i="6"/>
  <c r="O1956" i="3"/>
  <c r="O1821" i="3"/>
  <c r="O1687" i="3"/>
  <c r="O1552" i="3"/>
  <c r="O1418" i="3"/>
  <c r="O1285" i="3"/>
  <c r="O1150" i="3"/>
  <c r="O877" i="3"/>
  <c r="O744" i="3"/>
  <c r="O1015" i="3"/>
  <c r="O474" i="3"/>
  <c r="O341" i="3"/>
  <c r="O207" i="3"/>
  <c r="O76" i="3"/>
  <c r="O609" i="3"/>
  <c r="I877" i="11"/>
  <c r="H878" i="11"/>
  <c r="H1286" i="11"/>
  <c r="I1285" i="11"/>
  <c r="I611" i="11"/>
  <c r="H612" i="11"/>
  <c r="I1418" i="11"/>
  <c r="H1419" i="11"/>
  <c r="H1958" i="11"/>
  <c r="I1957" i="11"/>
  <c r="H1151" i="11"/>
  <c r="I1150" i="11"/>
  <c r="H1016" i="11"/>
  <c r="I1015" i="11"/>
  <c r="I343" i="11"/>
  <c r="H344" i="11"/>
  <c r="I208" i="9"/>
  <c r="H209" i="9"/>
  <c r="H1016" i="9"/>
  <c r="I1015" i="9"/>
  <c r="I342" i="9"/>
  <c r="H343" i="9"/>
  <c r="H1286" i="9"/>
  <c r="I1285" i="9"/>
  <c r="H1822" i="9"/>
  <c r="I1821" i="9"/>
  <c r="H1419" i="9"/>
  <c r="I1418" i="9"/>
  <c r="H1689" i="9"/>
  <c r="I1688" i="9"/>
  <c r="I1285" i="6"/>
  <c r="H1286" i="6"/>
  <c r="I1552" i="6"/>
  <c r="H1553" i="6"/>
  <c r="I474" i="6"/>
  <c r="H475" i="6"/>
  <c r="I610" i="6"/>
  <c r="H611" i="6"/>
  <c r="I76" i="6"/>
  <c r="H77" i="6"/>
  <c r="I1150" i="6"/>
  <c r="H1151" i="6"/>
  <c r="I1688" i="3"/>
  <c r="H1689" i="3"/>
  <c r="I207" i="3"/>
  <c r="H208" i="3"/>
  <c r="I474" i="3"/>
  <c r="H475" i="3"/>
  <c r="I1419" i="3"/>
  <c r="H1420" i="3"/>
  <c r="H1287" i="3"/>
  <c r="I1286" i="3"/>
  <c r="H343" i="3"/>
  <c r="I342" i="3"/>
  <c r="S293" i="13"/>
  <c r="AC292" i="13"/>
  <c r="AD292" i="13"/>
  <c r="Q27" i="13"/>
  <c r="R27" i="13" s="1"/>
  <c r="S27" i="13" s="1"/>
  <c r="Z26" i="13"/>
  <c r="Y26" i="13"/>
  <c r="AA26" i="13"/>
  <c r="AE424" i="13"/>
  <c r="S425" i="13"/>
  <c r="T158" i="13"/>
  <c r="Y158" i="13" s="1"/>
  <c r="I341" i="13"/>
  <c r="O341" i="13" s="1"/>
  <c r="H342" i="13"/>
  <c r="H208" i="13"/>
  <c r="I207" i="13"/>
  <c r="O207" i="13" s="1"/>
  <c r="I76" i="13"/>
  <c r="O76" i="13" s="1"/>
  <c r="H77" i="13"/>
  <c r="I474" i="13"/>
  <c r="O474" i="13" s="1"/>
  <c r="H475" i="13"/>
  <c r="I1553" i="3"/>
  <c r="H1554" i="3"/>
  <c r="I878" i="6"/>
  <c r="H879" i="6"/>
  <c r="I1822" i="3"/>
  <c r="H1823" i="3"/>
  <c r="I207" i="11"/>
  <c r="H208" i="11"/>
  <c r="I1554" i="11"/>
  <c r="H1555" i="11"/>
  <c r="H477" i="9"/>
  <c r="I476" i="9"/>
  <c r="I746" i="6"/>
  <c r="H747" i="6"/>
  <c r="I747" i="11"/>
  <c r="H748" i="11"/>
  <c r="I1553" i="9"/>
  <c r="H1554" i="9"/>
  <c r="I1688" i="11"/>
  <c r="H1689" i="11"/>
  <c r="I611" i="3"/>
  <c r="H612" i="3"/>
  <c r="I1018" i="6"/>
  <c r="H1019" i="6"/>
  <c r="I610" i="9"/>
  <c r="H611" i="9"/>
  <c r="H1957" i="3"/>
  <c r="I1956" i="3"/>
  <c r="I1016" i="3"/>
  <c r="H1017" i="3"/>
  <c r="I77" i="3"/>
  <c r="H78" i="3"/>
  <c r="I881" i="9"/>
  <c r="H882" i="9"/>
  <c r="I744" i="9"/>
  <c r="H745" i="9"/>
  <c r="I76" i="11"/>
  <c r="H77" i="11"/>
  <c r="I1822" i="11"/>
  <c r="H1823" i="11"/>
  <c r="I880" i="3"/>
  <c r="H881" i="3"/>
  <c r="I343" i="6"/>
  <c r="H344" i="6"/>
  <c r="H1153" i="9"/>
  <c r="I1152" i="9"/>
  <c r="I1689" i="6"/>
  <c r="H1690" i="6"/>
  <c r="I1150" i="3"/>
  <c r="H1151" i="3"/>
  <c r="I77" i="9"/>
  <c r="H78" i="9"/>
  <c r="I745" i="3"/>
  <c r="H746" i="3"/>
  <c r="I474" i="11"/>
  <c r="H475" i="11"/>
  <c r="H1958" i="6"/>
  <c r="I1957" i="6"/>
  <c r="H208" i="6"/>
  <c r="I207" i="6"/>
  <c r="I1821" i="6"/>
  <c r="H1822" i="6"/>
  <c r="I1957" i="9"/>
  <c r="H1958" i="9"/>
  <c r="I1420" i="6"/>
  <c r="H1421" i="6"/>
  <c r="O1956" i="11" l="1"/>
  <c r="O1821" i="11"/>
  <c r="O1285" i="11"/>
  <c r="O1687" i="11"/>
  <c r="O1418" i="11"/>
  <c r="O877" i="11"/>
  <c r="O744" i="11"/>
  <c r="O1150" i="11"/>
  <c r="O1552" i="11"/>
  <c r="O1015" i="11"/>
  <c r="O609" i="11"/>
  <c r="O474" i="11"/>
  <c r="O207" i="11"/>
  <c r="O76" i="11"/>
  <c r="O341" i="11"/>
  <c r="O1957" i="9"/>
  <c r="O1822" i="9"/>
  <c r="O1688" i="9"/>
  <c r="O1553" i="9"/>
  <c r="O1151" i="9"/>
  <c r="O1016" i="9"/>
  <c r="O745" i="9"/>
  <c r="O610" i="9"/>
  <c r="O475" i="9"/>
  <c r="O342" i="9"/>
  <c r="O208" i="9"/>
  <c r="O77" i="9"/>
  <c r="O1286" i="9"/>
  <c r="O1419" i="9"/>
  <c r="O878" i="9"/>
  <c r="O1956" i="6"/>
  <c r="O1821" i="6"/>
  <c r="O1687" i="6"/>
  <c r="O1552" i="6"/>
  <c r="O1418" i="6"/>
  <c r="O1150" i="6"/>
  <c r="O1015" i="6"/>
  <c r="O877" i="6"/>
  <c r="O744" i="6"/>
  <c r="O609" i="6"/>
  <c r="O474" i="6"/>
  <c r="O341" i="6"/>
  <c r="O1285" i="6"/>
  <c r="O207" i="6"/>
  <c r="O76" i="6"/>
  <c r="O1553" i="3"/>
  <c r="O1286" i="3"/>
  <c r="O1957" i="3"/>
  <c r="O1822" i="3"/>
  <c r="O1688" i="3"/>
  <c r="O1016" i="3"/>
  <c r="O1419" i="3"/>
  <c r="O1151" i="3"/>
  <c r="O475" i="3"/>
  <c r="O342" i="3"/>
  <c r="O208" i="3"/>
  <c r="O77" i="3"/>
  <c r="O878" i="3"/>
  <c r="O745" i="3"/>
  <c r="O610" i="3"/>
  <c r="H879" i="11"/>
  <c r="I878" i="11"/>
  <c r="H1287" i="11"/>
  <c r="I1286" i="11"/>
  <c r="H1420" i="11"/>
  <c r="I1419" i="11"/>
  <c r="I612" i="11"/>
  <c r="H613" i="11"/>
  <c r="I1958" i="11"/>
  <c r="H1959" i="11"/>
  <c r="H345" i="11"/>
  <c r="I344" i="11"/>
  <c r="I1151" i="11"/>
  <c r="H1152" i="11"/>
  <c r="I1016" i="11"/>
  <c r="H1017" i="11"/>
  <c r="H210" i="9"/>
  <c r="I209" i="9"/>
  <c r="H1017" i="9"/>
  <c r="I1016" i="9"/>
  <c r="I1286" i="9"/>
  <c r="H1287" i="9"/>
  <c r="H344" i="9"/>
  <c r="I343" i="9"/>
  <c r="H1690" i="9"/>
  <c r="I1689" i="9"/>
  <c r="I1419" i="9"/>
  <c r="H1420" i="9"/>
  <c r="H1823" i="9"/>
  <c r="I1822" i="9"/>
  <c r="H1287" i="6"/>
  <c r="I1286" i="6"/>
  <c r="H1554" i="6"/>
  <c r="I1553" i="6"/>
  <c r="H612" i="6"/>
  <c r="I611" i="6"/>
  <c r="I475" i="6"/>
  <c r="H476" i="6"/>
  <c r="I77" i="6"/>
  <c r="H78" i="6"/>
  <c r="H1152" i="6"/>
  <c r="I1151" i="6"/>
  <c r="I1689" i="3"/>
  <c r="H1690" i="3"/>
  <c r="H209" i="3"/>
  <c r="I208" i="3"/>
  <c r="H344" i="3"/>
  <c r="I343" i="3"/>
  <c r="I1420" i="3"/>
  <c r="H1421" i="3"/>
  <c r="I475" i="3"/>
  <c r="H476" i="3"/>
  <c r="I1287" i="3"/>
  <c r="H1288" i="3"/>
  <c r="AE292" i="13"/>
  <c r="T293" i="13"/>
  <c r="Z293" i="13" s="1"/>
  <c r="AD26" i="13"/>
  <c r="AC26" i="13"/>
  <c r="T425" i="13"/>
  <c r="AB27" i="13"/>
  <c r="T27" i="13"/>
  <c r="W158" i="13"/>
  <c r="V159" i="13" s="1"/>
  <c r="AA158" i="13"/>
  <c r="Q159" i="13"/>
  <c r="R159" i="13" s="1"/>
  <c r="AB159" i="13" s="1"/>
  <c r="Z158" i="13"/>
  <c r="AD158" i="13" s="1"/>
  <c r="I208" i="13"/>
  <c r="O208" i="13" s="1"/>
  <c r="H209" i="13"/>
  <c r="H343" i="13"/>
  <c r="I342" i="13"/>
  <c r="O342" i="13" s="1"/>
  <c r="I77" i="13"/>
  <c r="O77" i="13" s="1"/>
  <c r="H78" i="13"/>
  <c r="I475" i="13"/>
  <c r="O475" i="13" s="1"/>
  <c r="H476" i="13"/>
  <c r="I1822" i="6"/>
  <c r="H1823" i="6"/>
  <c r="I1823" i="11"/>
  <c r="H1824" i="11"/>
  <c r="I882" i="9"/>
  <c r="H883" i="9"/>
  <c r="I748" i="11"/>
  <c r="H749" i="11"/>
  <c r="I475" i="11"/>
  <c r="H476" i="11"/>
  <c r="H1690" i="11"/>
  <c r="I1689" i="11"/>
  <c r="I208" i="6"/>
  <c r="H209" i="6"/>
  <c r="I881" i="3"/>
  <c r="H882" i="3"/>
  <c r="I1017" i="3"/>
  <c r="H1018" i="3"/>
  <c r="H1556" i="11"/>
  <c r="I1555" i="11"/>
  <c r="H1824" i="3"/>
  <c r="I1823" i="3"/>
  <c r="I1690" i="6"/>
  <c r="H1691" i="6"/>
  <c r="I77" i="11"/>
  <c r="H78" i="11"/>
  <c r="I611" i="9"/>
  <c r="H612" i="9"/>
  <c r="I1019" i="6"/>
  <c r="H1020" i="6"/>
  <c r="I1554" i="9"/>
  <c r="H1555" i="9"/>
  <c r="H478" i="9"/>
  <c r="I477" i="9"/>
  <c r="I879" i="6"/>
  <c r="H880" i="6"/>
  <c r="I1958" i="9"/>
  <c r="H1959" i="9"/>
  <c r="I1958" i="6"/>
  <c r="H1959" i="6"/>
  <c r="I344" i="6"/>
  <c r="H345" i="6"/>
  <c r="H746" i="9"/>
  <c r="I745" i="9"/>
  <c r="I747" i="6"/>
  <c r="H748" i="6"/>
  <c r="I746" i="3"/>
  <c r="H747" i="3"/>
  <c r="I1153" i="9"/>
  <c r="H1154" i="9"/>
  <c r="I78" i="3"/>
  <c r="H79" i="3"/>
  <c r="I1421" i="6"/>
  <c r="H1422" i="6"/>
  <c r="H79" i="9"/>
  <c r="I78" i="9"/>
  <c r="H1152" i="3"/>
  <c r="I1151" i="3"/>
  <c r="H1958" i="3"/>
  <c r="I1957" i="3"/>
  <c r="I612" i="3"/>
  <c r="H613" i="3"/>
  <c r="H209" i="11"/>
  <c r="I208" i="11"/>
  <c r="I1554" i="3"/>
  <c r="H1555" i="3"/>
  <c r="O1286" i="11" l="1"/>
  <c r="O1822" i="11"/>
  <c r="O1688" i="11"/>
  <c r="O1957" i="11"/>
  <c r="O1151" i="11"/>
  <c r="O1553" i="11"/>
  <c r="O1419" i="11"/>
  <c r="O878" i="11"/>
  <c r="O610" i="11"/>
  <c r="O1016" i="11"/>
  <c r="O745" i="11"/>
  <c r="O475" i="11"/>
  <c r="O342" i="11"/>
  <c r="O77" i="11"/>
  <c r="O208" i="11"/>
  <c r="O1958" i="9"/>
  <c r="O1823" i="9"/>
  <c r="O1689" i="9"/>
  <c r="O1554" i="9"/>
  <c r="O1420" i="9"/>
  <c r="O1287" i="9"/>
  <c r="O746" i="9"/>
  <c r="O611" i="9"/>
  <c r="O476" i="9"/>
  <c r="O343" i="9"/>
  <c r="O1152" i="9"/>
  <c r="O879" i="9"/>
  <c r="O1017" i="9"/>
  <c r="O209" i="9"/>
  <c r="O78" i="9"/>
  <c r="O1151" i="6"/>
  <c r="O1016" i="6"/>
  <c r="O1957" i="6"/>
  <c r="O1822" i="6"/>
  <c r="O1688" i="6"/>
  <c r="O1419" i="6"/>
  <c r="O1286" i="6"/>
  <c r="O1553" i="6"/>
  <c r="O878" i="6"/>
  <c r="O342" i="6"/>
  <c r="O745" i="6"/>
  <c r="O610" i="6"/>
  <c r="O475" i="6"/>
  <c r="O208" i="6"/>
  <c r="O77" i="6"/>
  <c r="O1554" i="3"/>
  <c r="O1287" i="3"/>
  <c r="O1958" i="3"/>
  <c r="O1823" i="3"/>
  <c r="O1689" i="3"/>
  <c r="O1017" i="3"/>
  <c r="O1420" i="3"/>
  <c r="O1152" i="3"/>
  <c r="O879" i="3"/>
  <c r="O476" i="3"/>
  <c r="O343" i="3"/>
  <c r="O209" i="3"/>
  <c r="O78" i="3"/>
  <c r="O746" i="3"/>
  <c r="O611" i="3"/>
  <c r="I879" i="11"/>
  <c r="H880" i="11"/>
  <c r="H1288" i="11"/>
  <c r="I1287" i="11"/>
  <c r="H1421" i="11"/>
  <c r="I1420" i="11"/>
  <c r="I613" i="11"/>
  <c r="H614" i="11"/>
  <c r="H1153" i="11"/>
  <c r="I1152" i="11"/>
  <c r="I1017" i="11"/>
  <c r="H1018" i="11"/>
  <c r="I345" i="11"/>
  <c r="H346" i="11"/>
  <c r="H1960" i="11"/>
  <c r="I1959" i="11"/>
  <c r="I210" i="9"/>
  <c r="H211" i="9"/>
  <c r="I1017" i="9"/>
  <c r="H1018" i="9"/>
  <c r="I1287" i="9"/>
  <c r="H1288" i="9"/>
  <c r="I344" i="9"/>
  <c r="H345" i="9"/>
  <c r="I1690" i="9"/>
  <c r="H1691" i="9"/>
  <c r="I1823" i="9"/>
  <c r="H1824" i="9"/>
  <c r="I1420" i="9"/>
  <c r="H1421" i="9"/>
  <c r="I1287" i="6"/>
  <c r="H1288" i="6"/>
  <c r="I1554" i="6"/>
  <c r="H1555" i="6"/>
  <c r="I476" i="6"/>
  <c r="H477" i="6"/>
  <c r="I612" i="6"/>
  <c r="H613" i="6"/>
  <c r="H79" i="6"/>
  <c r="I78" i="6"/>
  <c r="I1152" i="6"/>
  <c r="H1153" i="6"/>
  <c r="I1690" i="3"/>
  <c r="H1691" i="3"/>
  <c r="H210" i="3"/>
  <c r="I209" i="3"/>
  <c r="I1421" i="3"/>
  <c r="H1422" i="3"/>
  <c r="H1289" i="3"/>
  <c r="I1288" i="3"/>
  <c r="H477" i="3"/>
  <c r="I476" i="3"/>
  <c r="H345" i="3"/>
  <c r="I344" i="3"/>
  <c r="Q294" i="13"/>
  <c r="W293" i="13"/>
  <c r="V294" i="13" s="1"/>
  <c r="Y293" i="13"/>
  <c r="AA293" i="13"/>
  <c r="AE26" i="13"/>
  <c r="Q28" i="13"/>
  <c r="W27" i="13"/>
  <c r="V28" i="13" s="1"/>
  <c r="AA27" i="13"/>
  <c r="Y27" i="13"/>
  <c r="Z27" i="13"/>
  <c r="W425" i="13"/>
  <c r="V426" i="13" s="1"/>
  <c r="AA425" i="13"/>
  <c r="Y425" i="13"/>
  <c r="Z425" i="13"/>
  <c r="Q426" i="13"/>
  <c r="S159" i="13"/>
  <c r="AC158" i="13"/>
  <c r="AE158" i="13" s="1"/>
  <c r="I78" i="13"/>
  <c r="O78" i="13" s="1"/>
  <c r="H79" i="13"/>
  <c r="I343" i="13"/>
  <c r="O343" i="13" s="1"/>
  <c r="H344" i="13"/>
  <c r="H210" i="13"/>
  <c r="I209" i="13"/>
  <c r="O209" i="13" s="1"/>
  <c r="H477" i="13"/>
  <c r="I476" i="13"/>
  <c r="O476" i="13" s="1"/>
  <c r="I79" i="9"/>
  <c r="H80" i="9"/>
  <c r="I79" i="3"/>
  <c r="H80" i="3"/>
  <c r="I345" i="6"/>
  <c r="H346" i="6"/>
  <c r="I1690" i="11"/>
  <c r="H1691" i="11"/>
  <c r="I476" i="11"/>
  <c r="H477" i="11"/>
  <c r="I749" i="11"/>
  <c r="H750" i="11"/>
  <c r="I209" i="11"/>
  <c r="H210" i="11"/>
  <c r="I1555" i="9"/>
  <c r="H1556" i="9"/>
  <c r="I1823" i="6"/>
  <c r="H1824" i="6"/>
  <c r="I1959" i="9"/>
  <c r="H1960" i="9"/>
  <c r="H1557" i="11"/>
  <c r="I1556" i="11"/>
  <c r="I1020" i="6"/>
  <c r="H1021" i="6"/>
  <c r="I1691" i="6"/>
  <c r="H1692" i="6"/>
  <c r="I1824" i="11"/>
  <c r="H1825" i="11"/>
  <c r="H1155" i="9"/>
  <c r="I1154" i="9"/>
  <c r="I613" i="3"/>
  <c r="H614" i="3"/>
  <c r="I478" i="9"/>
  <c r="H479" i="9"/>
  <c r="I748" i="6"/>
  <c r="H749" i="6"/>
  <c r="H747" i="9"/>
  <c r="I746" i="9"/>
  <c r="I1824" i="3"/>
  <c r="H1825" i="3"/>
  <c r="I612" i="9"/>
  <c r="H613" i="9"/>
  <c r="H79" i="11"/>
  <c r="I78" i="11"/>
  <c r="I882" i="3"/>
  <c r="H883" i="3"/>
  <c r="I883" i="9"/>
  <c r="H884" i="9"/>
  <c r="I1958" i="3"/>
  <c r="H1959" i="3"/>
  <c r="I1422" i="6"/>
  <c r="H1423" i="6"/>
  <c r="I747" i="3"/>
  <c r="H748" i="3"/>
  <c r="I1555" i="3"/>
  <c r="H1556" i="3"/>
  <c r="H1153" i="3"/>
  <c r="I1152" i="3"/>
  <c r="I880" i="6"/>
  <c r="H881" i="6"/>
  <c r="H1960" i="6"/>
  <c r="I1959" i="6"/>
  <c r="I1018" i="3"/>
  <c r="H1019" i="3"/>
  <c r="I209" i="6"/>
  <c r="H210" i="6"/>
  <c r="O1958" i="11" l="1"/>
  <c r="O1823" i="11"/>
  <c r="O1689" i="11"/>
  <c r="O1152" i="11"/>
  <c r="O1287" i="11"/>
  <c r="O1017" i="11"/>
  <c r="O1554" i="11"/>
  <c r="O1420" i="11"/>
  <c r="O879" i="11"/>
  <c r="O611" i="11"/>
  <c r="O476" i="11"/>
  <c r="O343" i="11"/>
  <c r="O746" i="11"/>
  <c r="O78" i="11"/>
  <c r="O209" i="11"/>
  <c r="O1824" i="9"/>
  <c r="O1690" i="9"/>
  <c r="O1959" i="9"/>
  <c r="O1153" i="9"/>
  <c r="O1018" i="9"/>
  <c r="O1288" i="9"/>
  <c r="O880" i="9"/>
  <c r="O1421" i="9"/>
  <c r="O79" i="9"/>
  <c r="O612" i="9"/>
  <c r="O210" i="9"/>
  <c r="O1555" i="9"/>
  <c r="O477" i="9"/>
  <c r="O747" i="9"/>
  <c r="O344" i="9"/>
  <c r="O1958" i="6"/>
  <c r="O1823" i="6"/>
  <c r="O1689" i="6"/>
  <c r="O1554" i="6"/>
  <c r="O1420" i="6"/>
  <c r="O1287" i="6"/>
  <c r="O1017" i="6"/>
  <c r="O1152" i="6"/>
  <c r="O879" i="6"/>
  <c r="O746" i="6"/>
  <c r="O611" i="6"/>
  <c r="O343" i="6"/>
  <c r="O209" i="6"/>
  <c r="O476" i="6"/>
  <c r="O78" i="6"/>
  <c r="O1959" i="3"/>
  <c r="O1824" i="3"/>
  <c r="O1690" i="3"/>
  <c r="O1555" i="3"/>
  <c r="O1421" i="3"/>
  <c r="O1153" i="3"/>
  <c r="O1288" i="3"/>
  <c r="O880" i="3"/>
  <c r="O747" i="3"/>
  <c r="O612" i="3"/>
  <c r="O1018" i="3"/>
  <c r="O344" i="3"/>
  <c r="O477" i="3"/>
  <c r="O210" i="3"/>
  <c r="O79" i="3"/>
  <c r="I880" i="11"/>
  <c r="H881" i="11"/>
  <c r="I1421" i="11"/>
  <c r="H1422" i="11"/>
  <c r="H615" i="11"/>
  <c r="I614" i="11"/>
  <c r="I1288" i="11"/>
  <c r="H1289" i="11"/>
  <c r="I1018" i="11"/>
  <c r="H1019" i="11"/>
  <c r="H347" i="11"/>
  <c r="I346" i="11"/>
  <c r="I1960" i="11"/>
  <c r="H1961" i="11"/>
  <c r="I1153" i="11"/>
  <c r="H1154" i="11"/>
  <c r="H212" i="9"/>
  <c r="I211" i="9"/>
  <c r="I1018" i="9"/>
  <c r="H1019" i="9"/>
  <c r="I1288" i="9"/>
  <c r="H1289" i="9"/>
  <c r="I345" i="9"/>
  <c r="H346" i="9"/>
  <c r="I1421" i="9"/>
  <c r="H1422" i="9"/>
  <c r="H1825" i="9"/>
  <c r="I1824" i="9"/>
  <c r="I1691" i="9"/>
  <c r="H1692" i="9"/>
  <c r="H1289" i="6"/>
  <c r="I1288" i="6"/>
  <c r="H1556" i="6"/>
  <c r="I1555" i="6"/>
  <c r="I477" i="6"/>
  <c r="H478" i="6"/>
  <c r="H614" i="6"/>
  <c r="I613" i="6"/>
  <c r="H80" i="6"/>
  <c r="I79" i="6"/>
  <c r="I1153" i="6"/>
  <c r="H1154" i="6"/>
  <c r="H1692" i="3"/>
  <c r="I1691" i="3"/>
  <c r="I210" i="3"/>
  <c r="H211" i="3"/>
  <c r="I345" i="3"/>
  <c r="H346" i="3"/>
  <c r="I1289" i="3"/>
  <c r="H1290" i="3"/>
  <c r="I477" i="3"/>
  <c r="H478" i="3"/>
  <c r="I1422" i="3"/>
  <c r="H1423" i="3"/>
  <c r="AC293" i="13"/>
  <c r="R294" i="13"/>
  <c r="S294" i="13" s="1"/>
  <c r="AD293" i="13"/>
  <c r="AC27" i="13"/>
  <c r="AD27" i="13"/>
  <c r="R426" i="13"/>
  <c r="S426" i="13" s="1"/>
  <c r="AC425" i="13"/>
  <c r="AD425" i="13"/>
  <c r="R28" i="13"/>
  <c r="S28" i="13" s="1"/>
  <c r="T159" i="13"/>
  <c r="Y159" i="13" s="1"/>
  <c r="H80" i="13"/>
  <c r="I79" i="13"/>
  <c r="O79" i="13" s="1"/>
  <c r="I210" i="13"/>
  <c r="O210" i="13" s="1"/>
  <c r="H211" i="13"/>
  <c r="I344" i="13"/>
  <c r="O344" i="13" s="1"/>
  <c r="H345" i="13"/>
  <c r="H478" i="13"/>
  <c r="I477" i="13"/>
  <c r="O477" i="13" s="1"/>
  <c r="I1692" i="6"/>
  <c r="H1693" i="6"/>
  <c r="H1558" i="11"/>
  <c r="I1557" i="11"/>
  <c r="H748" i="9"/>
  <c r="I747" i="9"/>
  <c r="I1155" i="9"/>
  <c r="H1156" i="9"/>
  <c r="I1959" i="3"/>
  <c r="H1960" i="3"/>
  <c r="I881" i="6"/>
  <c r="H882" i="6"/>
  <c r="I1556" i="3"/>
  <c r="H1557" i="3"/>
  <c r="I749" i="6"/>
  <c r="H750" i="6"/>
  <c r="I1825" i="11"/>
  <c r="H1826" i="11"/>
  <c r="I210" i="11"/>
  <c r="H211" i="11"/>
  <c r="I1153" i="3"/>
  <c r="H1154" i="3"/>
  <c r="I750" i="11"/>
  <c r="H751" i="11"/>
  <c r="H81" i="9"/>
  <c r="I80" i="9"/>
  <c r="H1424" i="6"/>
  <c r="I1423" i="6"/>
  <c r="I1021" i="6"/>
  <c r="H1022" i="6"/>
  <c r="I1691" i="11"/>
  <c r="H1692" i="11"/>
  <c r="I884" i="9"/>
  <c r="H885" i="9"/>
  <c r="I1019" i="3"/>
  <c r="H1020" i="3"/>
  <c r="I479" i="9"/>
  <c r="H480" i="9"/>
  <c r="I477" i="11"/>
  <c r="H478" i="11"/>
  <c r="I346" i="6"/>
  <c r="H347" i="6"/>
  <c r="I210" i="6"/>
  <c r="H211" i="6"/>
  <c r="I748" i="3"/>
  <c r="H749" i="3"/>
  <c r="I883" i="3"/>
  <c r="H884" i="3"/>
  <c r="I79" i="11"/>
  <c r="H80" i="11"/>
  <c r="H1826" i="3"/>
  <c r="I1825" i="3"/>
  <c r="I1960" i="9"/>
  <c r="H1961" i="9"/>
  <c r="H1557" i="9"/>
  <c r="I1556" i="9"/>
  <c r="H1961" i="6"/>
  <c r="I1960" i="6"/>
  <c r="I613" i="9"/>
  <c r="H614" i="9"/>
  <c r="I614" i="3"/>
  <c r="H615" i="3"/>
  <c r="I1824" i="6"/>
  <c r="H1825" i="6"/>
  <c r="I80" i="3"/>
  <c r="H81" i="3"/>
  <c r="O1824" i="11" l="1"/>
  <c r="O1690" i="11"/>
  <c r="O1421" i="11"/>
  <c r="O1153" i="11"/>
  <c r="O1018" i="11"/>
  <c r="O1959" i="11"/>
  <c r="O1288" i="11"/>
  <c r="O1555" i="11"/>
  <c r="O747" i="11"/>
  <c r="O477" i="11"/>
  <c r="O880" i="11"/>
  <c r="O612" i="11"/>
  <c r="O210" i="11"/>
  <c r="O344" i="11"/>
  <c r="O79" i="11"/>
  <c r="O1825" i="9"/>
  <c r="O1422" i="9"/>
  <c r="O1691" i="9"/>
  <c r="O1960" i="9"/>
  <c r="O1556" i="9"/>
  <c r="O1289" i="9"/>
  <c r="O1154" i="9"/>
  <c r="O881" i="9"/>
  <c r="O1019" i="9"/>
  <c r="O748" i="9"/>
  <c r="O613" i="9"/>
  <c r="O478" i="9"/>
  <c r="O211" i="9"/>
  <c r="O80" i="9"/>
  <c r="O345" i="9"/>
  <c r="O1959" i="6"/>
  <c r="O1824" i="6"/>
  <c r="O1690" i="6"/>
  <c r="O1555" i="6"/>
  <c r="O1421" i="6"/>
  <c r="O1153" i="6"/>
  <c r="O1288" i="6"/>
  <c r="O747" i="6"/>
  <c r="O477" i="6"/>
  <c r="O1018" i="6"/>
  <c r="O880" i="6"/>
  <c r="O612" i="6"/>
  <c r="O79" i="6"/>
  <c r="O344" i="6"/>
  <c r="O210" i="6"/>
  <c r="O1960" i="3"/>
  <c r="O1422" i="3"/>
  <c r="O1825" i="3"/>
  <c r="O1691" i="3"/>
  <c r="O1289" i="3"/>
  <c r="O1556" i="3"/>
  <c r="O1154" i="3"/>
  <c r="O881" i="3"/>
  <c r="O1019" i="3"/>
  <c r="O748" i="3"/>
  <c r="O613" i="3"/>
  <c r="O478" i="3"/>
  <c r="O211" i="3"/>
  <c r="O80" i="3"/>
  <c r="O345" i="3"/>
  <c r="I881" i="11"/>
  <c r="H882" i="11"/>
  <c r="I1422" i="11"/>
  <c r="H1423" i="11"/>
  <c r="H1290" i="11"/>
  <c r="I1289" i="11"/>
  <c r="H616" i="11"/>
  <c r="I615" i="11"/>
  <c r="I347" i="11"/>
  <c r="H348" i="11"/>
  <c r="I1154" i="11"/>
  <c r="H1155" i="11"/>
  <c r="I1019" i="11"/>
  <c r="H1020" i="11"/>
  <c r="I1961" i="11"/>
  <c r="H1962" i="11"/>
  <c r="I212" i="9"/>
  <c r="H213" i="9"/>
  <c r="I1019" i="9"/>
  <c r="H1020" i="9"/>
  <c r="I1289" i="9"/>
  <c r="H1290" i="9"/>
  <c r="I346" i="9"/>
  <c r="H347" i="9"/>
  <c r="I1692" i="9"/>
  <c r="H1693" i="9"/>
  <c r="I1825" i="9"/>
  <c r="H1826" i="9"/>
  <c r="I1422" i="9"/>
  <c r="H1423" i="9"/>
  <c r="I1289" i="6"/>
  <c r="H1290" i="6"/>
  <c r="I1556" i="6"/>
  <c r="H1557" i="6"/>
  <c r="H615" i="6"/>
  <c r="I614" i="6"/>
  <c r="I478" i="6"/>
  <c r="H479" i="6"/>
  <c r="H81" i="6"/>
  <c r="I80" i="6"/>
  <c r="I1154" i="6"/>
  <c r="H1155" i="6"/>
  <c r="H1693" i="3"/>
  <c r="I1692" i="3"/>
  <c r="H212" i="3"/>
  <c r="I211" i="3"/>
  <c r="H479" i="3"/>
  <c r="I478" i="3"/>
  <c r="I346" i="3"/>
  <c r="H347" i="3"/>
  <c r="H1291" i="3"/>
  <c r="I1290" i="3"/>
  <c r="H1424" i="3"/>
  <c r="I1423" i="3"/>
  <c r="AB294" i="13"/>
  <c r="T294" i="13"/>
  <c r="AE293" i="13"/>
  <c r="W159" i="13"/>
  <c r="V160" i="13" s="1"/>
  <c r="Z159" i="13"/>
  <c r="AD159" i="13" s="1"/>
  <c r="AA159" i="13"/>
  <c r="AE425" i="13"/>
  <c r="AB426" i="13"/>
  <c r="T426" i="13"/>
  <c r="AE27" i="13"/>
  <c r="Q160" i="13"/>
  <c r="R160" i="13" s="1"/>
  <c r="S160" i="13" s="1"/>
  <c r="AB28" i="13"/>
  <c r="T28" i="13"/>
  <c r="I211" i="13"/>
  <c r="O211" i="13" s="1"/>
  <c r="H212" i="13"/>
  <c r="H346" i="13"/>
  <c r="I345" i="13"/>
  <c r="O345" i="13" s="1"/>
  <c r="H81" i="13"/>
  <c r="I80" i="13"/>
  <c r="O80" i="13" s="1"/>
  <c r="I478" i="13"/>
  <c r="O478" i="13" s="1"/>
  <c r="H479" i="13"/>
  <c r="H82" i="3"/>
  <c r="I81" i="3"/>
  <c r="I347" i="6"/>
  <c r="H348" i="6"/>
  <c r="I81" i="9"/>
  <c r="H82" i="9"/>
  <c r="I751" i="11"/>
  <c r="H752" i="11"/>
  <c r="I882" i="6"/>
  <c r="H883" i="6"/>
  <c r="I884" i="3"/>
  <c r="H885" i="3"/>
  <c r="H1693" i="11"/>
  <c r="I1692" i="11"/>
  <c r="H1157" i="9"/>
  <c r="I1156" i="9"/>
  <c r="I885" i="9"/>
  <c r="H886" i="9"/>
  <c r="I750" i="6"/>
  <c r="H751" i="6"/>
  <c r="H1961" i="3"/>
  <c r="I1960" i="3"/>
  <c r="H749" i="9"/>
  <c r="I748" i="9"/>
  <c r="I80" i="11"/>
  <c r="H81" i="11"/>
  <c r="I749" i="3"/>
  <c r="H750" i="3"/>
  <c r="I478" i="11"/>
  <c r="H479" i="11"/>
  <c r="I1020" i="3"/>
  <c r="H1021" i="3"/>
  <c r="H1558" i="9"/>
  <c r="I1557" i="9"/>
  <c r="I1826" i="3"/>
  <c r="H1827" i="3"/>
  <c r="I1424" i="6"/>
  <c r="H1425" i="6"/>
  <c r="I211" i="11"/>
  <c r="H212" i="11"/>
  <c r="I1154" i="3"/>
  <c r="H1155" i="3"/>
  <c r="I1557" i="3"/>
  <c r="H1558" i="3"/>
  <c r="I1558" i="11"/>
  <c r="H1559" i="11"/>
  <c r="H212" i="6"/>
  <c r="I211" i="6"/>
  <c r="I1826" i="11"/>
  <c r="H1827" i="11"/>
  <c r="I1693" i="6"/>
  <c r="H1694" i="6"/>
  <c r="I1825" i="6"/>
  <c r="H1826" i="6"/>
  <c r="I480" i="9"/>
  <c r="H481" i="9"/>
  <c r="I615" i="3"/>
  <c r="H616" i="3"/>
  <c r="I614" i="9"/>
  <c r="H615" i="9"/>
  <c r="H1962" i="6"/>
  <c r="I1961" i="6"/>
  <c r="H1962" i="9"/>
  <c r="I1961" i="9"/>
  <c r="I1022" i="6"/>
  <c r="H1023" i="6"/>
  <c r="O1960" i="11" l="1"/>
  <c r="O1825" i="11"/>
  <c r="O1691" i="11"/>
  <c r="O1556" i="11"/>
  <c r="O1422" i="11"/>
  <c r="O1289" i="11"/>
  <c r="O1154" i="11"/>
  <c r="O1019" i="11"/>
  <c r="O748" i="11"/>
  <c r="O478" i="11"/>
  <c r="O345" i="11"/>
  <c r="O211" i="11"/>
  <c r="O881" i="11"/>
  <c r="O613" i="11"/>
  <c r="O80" i="11"/>
  <c r="O1961" i="9"/>
  <c r="O1826" i="9"/>
  <c r="O1692" i="9"/>
  <c r="O1557" i="9"/>
  <c r="O1423" i="9"/>
  <c r="O1290" i="9"/>
  <c r="O1155" i="9"/>
  <c r="O882" i="9"/>
  <c r="O1020" i="9"/>
  <c r="O614" i="9"/>
  <c r="O212" i="9"/>
  <c r="O81" i="9"/>
  <c r="O479" i="9"/>
  <c r="O346" i="9"/>
  <c r="O749" i="9"/>
  <c r="O1960" i="6"/>
  <c r="O1556" i="6"/>
  <c r="O1825" i="6"/>
  <c r="O1422" i="6"/>
  <c r="O1691" i="6"/>
  <c r="O1154" i="6"/>
  <c r="O1019" i="6"/>
  <c r="O748" i="6"/>
  <c r="O613" i="6"/>
  <c r="O881" i="6"/>
  <c r="O80" i="6"/>
  <c r="O478" i="6"/>
  <c r="O345" i="6"/>
  <c r="O211" i="6"/>
  <c r="O1289" i="6"/>
  <c r="O1961" i="3"/>
  <c r="O1423" i="3"/>
  <c r="O1155" i="3"/>
  <c r="O1826" i="3"/>
  <c r="O1692" i="3"/>
  <c r="O1290" i="3"/>
  <c r="O1557" i="3"/>
  <c r="O882" i="3"/>
  <c r="O1020" i="3"/>
  <c r="O749" i="3"/>
  <c r="O614" i="3"/>
  <c r="O479" i="3"/>
  <c r="O212" i="3"/>
  <c r="O81" i="3"/>
  <c r="O346" i="3"/>
  <c r="H883" i="11"/>
  <c r="I882" i="11"/>
  <c r="I1423" i="11"/>
  <c r="H1424" i="11"/>
  <c r="I616" i="11"/>
  <c r="H617" i="11"/>
  <c r="I1290" i="11"/>
  <c r="H1291" i="11"/>
  <c r="I1962" i="11"/>
  <c r="H1963" i="11"/>
  <c r="H1156" i="11"/>
  <c r="I1155" i="11"/>
  <c r="I1020" i="11"/>
  <c r="H1021" i="11"/>
  <c r="I348" i="11"/>
  <c r="H349" i="11"/>
  <c r="I213" i="9"/>
  <c r="H214" i="9"/>
  <c r="I1020" i="9"/>
  <c r="H1021" i="9"/>
  <c r="I347" i="9"/>
  <c r="H348" i="9"/>
  <c r="I1290" i="9"/>
  <c r="H1291" i="9"/>
  <c r="H1424" i="9"/>
  <c r="I1423" i="9"/>
  <c r="H1694" i="9"/>
  <c r="I1693" i="9"/>
  <c r="H1827" i="9"/>
  <c r="I1826" i="9"/>
  <c r="I1290" i="6"/>
  <c r="H1291" i="6"/>
  <c r="I1557" i="6"/>
  <c r="H1558" i="6"/>
  <c r="I479" i="6"/>
  <c r="H480" i="6"/>
  <c r="I615" i="6"/>
  <c r="H616" i="6"/>
  <c r="I81" i="6"/>
  <c r="H82" i="6"/>
  <c r="H1156" i="6"/>
  <c r="I1155" i="6"/>
  <c r="I1693" i="3"/>
  <c r="H1694" i="3"/>
  <c r="H213" i="3"/>
  <c r="I212" i="3"/>
  <c r="I1424" i="3"/>
  <c r="H1425" i="3"/>
  <c r="I1291" i="3"/>
  <c r="H1292" i="3"/>
  <c r="I347" i="3"/>
  <c r="H348" i="3"/>
  <c r="I479" i="3"/>
  <c r="H480" i="3"/>
  <c r="W294" i="13"/>
  <c r="V295" i="13" s="1"/>
  <c r="Q295" i="13"/>
  <c r="R295" i="13" s="1"/>
  <c r="AB295" i="13" s="1"/>
  <c r="Y294" i="13"/>
  <c r="Z294" i="13"/>
  <c r="AA294" i="13"/>
  <c r="AC159" i="13"/>
  <c r="Y28" i="13"/>
  <c r="W28" i="13"/>
  <c r="V29" i="13" s="1"/>
  <c r="Q29" i="13"/>
  <c r="AA28" i="13"/>
  <c r="Z28" i="13"/>
  <c r="W426" i="13"/>
  <c r="V427" i="13" s="1"/>
  <c r="Z426" i="13"/>
  <c r="AA426" i="13"/>
  <c r="Y426" i="13"/>
  <c r="Q427" i="13"/>
  <c r="AB160" i="13"/>
  <c r="T160" i="13"/>
  <c r="I346" i="13"/>
  <c r="O346" i="13" s="1"/>
  <c r="H347" i="13"/>
  <c r="I212" i="13"/>
  <c r="O212" i="13" s="1"/>
  <c r="H213" i="13"/>
  <c r="I81" i="13"/>
  <c r="O81" i="13" s="1"/>
  <c r="H82" i="13"/>
  <c r="I479" i="13"/>
  <c r="O479" i="13" s="1"/>
  <c r="H480" i="13"/>
  <c r="I1023" i="6"/>
  <c r="H1024" i="6"/>
  <c r="H1559" i="3"/>
  <c r="I1558" i="3"/>
  <c r="I1558" i="9"/>
  <c r="H1559" i="9"/>
  <c r="I1021" i="3"/>
  <c r="H1022" i="3"/>
  <c r="I81" i="11"/>
  <c r="H82" i="11"/>
  <c r="H887" i="9"/>
  <c r="I886" i="9"/>
  <c r="H616" i="9"/>
  <c r="I615" i="9"/>
  <c r="H1963" i="9"/>
  <c r="I1962" i="9"/>
  <c r="I1157" i="9"/>
  <c r="H1158" i="9"/>
  <c r="I82" i="3"/>
  <c r="H83" i="3"/>
  <c r="I481" i="9"/>
  <c r="H482" i="9"/>
  <c r="H886" i="3"/>
  <c r="I885" i="3"/>
  <c r="I1826" i="6"/>
  <c r="H1827" i="6"/>
  <c r="H1962" i="3"/>
  <c r="I1961" i="3"/>
  <c r="I1693" i="11"/>
  <c r="H1694" i="11"/>
  <c r="I1827" i="3"/>
  <c r="H1828" i="3"/>
  <c r="I752" i="11"/>
  <c r="H753" i="11"/>
  <c r="I1962" i="6"/>
  <c r="H1963" i="6"/>
  <c r="I1559" i="11"/>
  <c r="H1560" i="11"/>
  <c r="I1155" i="3"/>
  <c r="H1156" i="3"/>
  <c r="I749" i="9"/>
  <c r="H750" i="9"/>
  <c r="I1694" i="6"/>
  <c r="H1695" i="6"/>
  <c r="I212" i="6"/>
  <c r="H213" i="6"/>
  <c r="I479" i="11"/>
  <c r="H480" i="11"/>
  <c r="I750" i="3"/>
  <c r="H751" i="3"/>
  <c r="I751" i="6"/>
  <c r="H752" i="6"/>
  <c r="I883" i="6"/>
  <c r="H884" i="6"/>
  <c r="H83" i="9"/>
  <c r="I82" i="9"/>
  <c r="I348" i="6"/>
  <c r="H349" i="6"/>
  <c r="I616" i="3"/>
  <c r="H617" i="3"/>
  <c r="I1827" i="11"/>
  <c r="H1828" i="11"/>
  <c r="I212" i="11"/>
  <c r="H213" i="11"/>
  <c r="I1425" i="6"/>
  <c r="H1426" i="6"/>
  <c r="O1961" i="11" l="1"/>
  <c r="O1826" i="11"/>
  <c r="O1692" i="11"/>
  <c r="O1557" i="11"/>
  <c r="O1423" i="11"/>
  <c r="O1155" i="11"/>
  <c r="O1020" i="11"/>
  <c r="O1290" i="11"/>
  <c r="O882" i="11"/>
  <c r="O749" i="11"/>
  <c r="O614" i="11"/>
  <c r="O346" i="11"/>
  <c r="O479" i="11"/>
  <c r="O212" i="11"/>
  <c r="O81" i="11"/>
  <c r="O1962" i="9"/>
  <c r="O1291" i="9"/>
  <c r="O1693" i="9"/>
  <c r="O1558" i="9"/>
  <c r="O1827" i="9"/>
  <c r="O1156" i="9"/>
  <c r="O883" i="9"/>
  <c r="O1424" i="9"/>
  <c r="O1021" i="9"/>
  <c r="O750" i="9"/>
  <c r="O615" i="9"/>
  <c r="O213" i="9"/>
  <c r="O82" i="9"/>
  <c r="O480" i="9"/>
  <c r="O347" i="9"/>
  <c r="O1557" i="6"/>
  <c r="O1290" i="6"/>
  <c r="O1423" i="6"/>
  <c r="O1961" i="6"/>
  <c r="O1826" i="6"/>
  <c r="O749" i="6"/>
  <c r="O479" i="6"/>
  <c r="O1692" i="6"/>
  <c r="O614" i="6"/>
  <c r="O346" i="6"/>
  <c r="O1020" i="6"/>
  <c r="O1155" i="6"/>
  <c r="O81" i="6"/>
  <c r="O212" i="6"/>
  <c r="O882" i="6"/>
  <c r="O1156" i="3"/>
  <c r="O1021" i="3"/>
  <c r="O1827" i="3"/>
  <c r="O1693" i="3"/>
  <c r="O1558" i="3"/>
  <c r="O1962" i="3"/>
  <c r="O1424" i="3"/>
  <c r="O883" i="3"/>
  <c r="O1291" i="3"/>
  <c r="O750" i="3"/>
  <c r="O615" i="3"/>
  <c r="O480" i="3"/>
  <c r="O213" i="3"/>
  <c r="O82" i="3"/>
  <c r="O347" i="3"/>
  <c r="I883" i="11"/>
  <c r="H884" i="11"/>
  <c r="I1291" i="11"/>
  <c r="H1292" i="11"/>
  <c r="I617" i="11"/>
  <c r="H618" i="11"/>
  <c r="I1424" i="11"/>
  <c r="H1425" i="11"/>
  <c r="H1157" i="11"/>
  <c r="I1156" i="11"/>
  <c r="I349" i="11"/>
  <c r="H350" i="11"/>
  <c r="I1021" i="11"/>
  <c r="H1022" i="11"/>
  <c r="I1963" i="11"/>
  <c r="H1964" i="11"/>
  <c r="I214" i="9"/>
  <c r="H215" i="9"/>
  <c r="H1022" i="9"/>
  <c r="I1021" i="9"/>
  <c r="I348" i="9"/>
  <c r="H349" i="9"/>
  <c r="I1291" i="9"/>
  <c r="H1292" i="9"/>
  <c r="I1827" i="9"/>
  <c r="H1828" i="9"/>
  <c r="H1425" i="9"/>
  <c r="I1424" i="9"/>
  <c r="I1694" i="9"/>
  <c r="H1695" i="9"/>
  <c r="H1292" i="6"/>
  <c r="I1291" i="6"/>
  <c r="I1558" i="6"/>
  <c r="H1559" i="6"/>
  <c r="I616" i="6"/>
  <c r="H617" i="6"/>
  <c r="I480" i="6"/>
  <c r="H481" i="6"/>
  <c r="H83" i="6"/>
  <c r="I82" i="6"/>
  <c r="I1156" i="6"/>
  <c r="H1157" i="6"/>
  <c r="I1694" i="3"/>
  <c r="H1695" i="3"/>
  <c r="I213" i="3"/>
  <c r="H214" i="3"/>
  <c r="H1293" i="3"/>
  <c r="I1292" i="3"/>
  <c r="H349" i="3"/>
  <c r="I348" i="3"/>
  <c r="I480" i="3"/>
  <c r="H481" i="3"/>
  <c r="I1425" i="3"/>
  <c r="H1426" i="3"/>
  <c r="AC294" i="13"/>
  <c r="AD294" i="13"/>
  <c r="S295" i="13"/>
  <c r="AE159" i="13"/>
  <c r="AC426" i="13"/>
  <c r="R427" i="13"/>
  <c r="S427" i="13" s="1"/>
  <c r="R29" i="13"/>
  <c r="S29" i="13" s="1"/>
  <c r="AC28" i="13"/>
  <c r="AD28" i="13"/>
  <c r="AD426" i="13"/>
  <c r="Y160" i="13"/>
  <c r="W160" i="13"/>
  <c r="V161" i="13" s="1"/>
  <c r="AA160" i="13"/>
  <c r="Q161" i="13"/>
  <c r="R161" i="13" s="1"/>
  <c r="AB161" i="13" s="1"/>
  <c r="Z160" i="13"/>
  <c r="I213" i="13"/>
  <c r="O213" i="13" s="1"/>
  <c r="H214" i="13"/>
  <c r="I82" i="13"/>
  <c r="O82" i="13" s="1"/>
  <c r="H83" i="13"/>
  <c r="I347" i="13"/>
  <c r="O347" i="13" s="1"/>
  <c r="H348" i="13"/>
  <c r="I480" i="13"/>
  <c r="O480" i="13" s="1"/>
  <c r="H481" i="13"/>
  <c r="I1560" i="11"/>
  <c r="H1561" i="11"/>
  <c r="I480" i="11"/>
  <c r="H481" i="11"/>
  <c r="I1963" i="6"/>
  <c r="H1964" i="6"/>
  <c r="I1828" i="11"/>
  <c r="H1829" i="11"/>
  <c r="I213" i="6"/>
  <c r="H214" i="6"/>
  <c r="I482" i="9"/>
  <c r="H483" i="9"/>
  <c r="I83" i="3"/>
  <c r="H84" i="3"/>
  <c r="I1022" i="3"/>
  <c r="H1023" i="3"/>
  <c r="I83" i="9"/>
  <c r="H84" i="9"/>
  <c r="I1156" i="3"/>
  <c r="H1157" i="3"/>
  <c r="H1159" i="9"/>
  <c r="I1158" i="9"/>
  <c r="H617" i="9"/>
  <c r="I616" i="9"/>
  <c r="I1426" i="6"/>
  <c r="H1427" i="6"/>
  <c r="I884" i="6"/>
  <c r="H885" i="6"/>
  <c r="I1559" i="9"/>
  <c r="H1560" i="9"/>
  <c r="I1694" i="11"/>
  <c r="H1695" i="11"/>
  <c r="I752" i="6"/>
  <c r="H753" i="6"/>
  <c r="I1695" i="6"/>
  <c r="H1696" i="6"/>
  <c r="I753" i="11"/>
  <c r="H754" i="11"/>
  <c r="H1963" i="3"/>
  <c r="I1962" i="3"/>
  <c r="I1828" i="3"/>
  <c r="H1829" i="3"/>
  <c r="I1963" i="9"/>
  <c r="H1964" i="9"/>
  <c r="H83" i="11"/>
  <c r="I82" i="11"/>
  <c r="I751" i="3"/>
  <c r="H752" i="3"/>
  <c r="I1827" i="6"/>
  <c r="H1828" i="6"/>
  <c r="I886" i="3"/>
  <c r="H887" i="3"/>
  <c r="H1560" i="3"/>
  <c r="I1559" i="3"/>
  <c r="I1024" i="6"/>
  <c r="H1025" i="6"/>
  <c r="I213" i="11"/>
  <c r="H214" i="11"/>
  <c r="I617" i="3"/>
  <c r="H618" i="3"/>
  <c r="I349" i="6"/>
  <c r="H350" i="6"/>
  <c r="I750" i="9"/>
  <c r="H751" i="9"/>
  <c r="H888" i="9"/>
  <c r="I887" i="9"/>
  <c r="O1962" i="11" l="1"/>
  <c r="O1827" i="11"/>
  <c r="O1693" i="11"/>
  <c r="O1424" i="11"/>
  <c r="O1558" i="11"/>
  <c r="O1021" i="11"/>
  <c r="O883" i="11"/>
  <c r="O750" i="11"/>
  <c r="O615" i="11"/>
  <c r="O1291" i="11"/>
  <c r="O1156" i="11"/>
  <c r="O480" i="11"/>
  <c r="O347" i="11"/>
  <c r="O82" i="11"/>
  <c r="O213" i="11"/>
  <c r="O1963" i="9"/>
  <c r="O1828" i="9"/>
  <c r="O1694" i="9"/>
  <c r="O1559" i="9"/>
  <c r="O1425" i="9"/>
  <c r="O1292" i="9"/>
  <c r="O1022" i="9"/>
  <c r="O751" i="9"/>
  <c r="O214" i="9"/>
  <c r="O83" i="9"/>
  <c r="O884" i="9"/>
  <c r="O481" i="9"/>
  <c r="O348" i="9"/>
  <c r="O616" i="9"/>
  <c r="O1157" i="9"/>
  <c r="O1291" i="6"/>
  <c r="O1827" i="6"/>
  <c r="O1693" i="6"/>
  <c r="O1962" i="6"/>
  <c r="O1558" i="6"/>
  <c r="O1156" i="6"/>
  <c r="O213" i="6"/>
  <c r="O1424" i="6"/>
  <c r="O480" i="6"/>
  <c r="O615" i="6"/>
  <c r="O82" i="6"/>
  <c r="O883" i="6"/>
  <c r="O750" i="6"/>
  <c r="O347" i="6"/>
  <c r="O1021" i="6"/>
  <c r="O1828" i="3"/>
  <c r="O1694" i="3"/>
  <c r="O1559" i="3"/>
  <c r="O1963" i="3"/>
  <c r="O1425" i="3"/>
  <c r="O1157" i="3"/>
  <c r="O884" i="3"/>
  <c r="O1292" i="3"/>
  <c r="O1022" i="3"/>
  <c r="O751" i="3"/>
  <c r="O616" i="3"/>
  <c r="O481" i="3"/>
  <c r="O83" i="3"/>
  <c r="O214" i="3"/>
  <c r="O348" i="3"/>
  <c r="I884" i="11"/>
  <c r="H885" i="11"/>
  <c r="I618" i="11"/>
  <c r="H619" i="11"/>
  <c r="I1292" i="11"/>
  <c r="H1293" i="11"/>
  <c r="I1425" i="11"/>
  <c r="H1426" i="11"/>
  <c r="I350" i="11"/>
  <c r="H351" i="11"/>
  <c r="H1023" i="11"/>
  <c r="I1022" i="11"/>
  <c r="H1965" i="11"/>
  <c r="I1964" i="11"/>
  <c r="H1158" i="11"/>
  <c r="I1157" i="11"/>
  <c r="H216" i="9"/>
  <c r="I215" i="9"/>
  <c r="H1023" i="9"/>
  <c r="I1022" i="9"/>
  <c r="I349" i="9"/>
  <c r="H350" i="9"/>
  <c r="I1292" i="9"/>
  <c r="H1293" i="9"/>
  <c r="I1828" i="9"/>
  <c r="H1829" i="9"/>
  <c r="I1425" i="9"/>
  <c r="H1426" i="9"/>
  <c r="H1696" i="9"/>
  <c r="I1695" i="9"/>
  <c r="I1292" i="6"/>
  <c r="H1293" i="6"/>
  <c r="H1560" i="6"/>
  <c r="I1559" i="6"/>
  <c r="I481" i="6"/>
  <c r="H482" i="6"/>
  <c r="I617" i="6"/>
  <c r="H618" i="6"/>
  <c r="I83" i="6"/>
  <c r="H84" i="6"/>
  <c r="I1157" i="6"/>
  <c r="H1158" i="6"/>
  <c r="I1695" i="3"/>
  <c r="H1696" i="3"/>
  <c r="I214" i="3"/>
  <c r="H215" i="3"/>
  <c r="H1427" i="3"/>
  <c r="I1426" i="3"/>
  <c r="I349" i="3"/>
  <c r="H350" i="3"/>
  <c r="H482" i="3"/>
  <c r="I481" i="3"/>
  <c r="H1294" i="3"/>
  <c r="I1293" i="3"/>
  <c r="T295" i="13"/>
  <c r="Y295" i="13" s="1"/>
  <c r="AE294" i="13"/>
  <c r="AE426" i="13"/>
  <c r="AE28" i="13"/>
  <c r="AB29" i="13"/>
  <c r="T29" i="13"/>
  <c r="AB427" i="13"/>
  <c r="T427" i="13"/>
  <c r="AD160" i="13"/>
  <c r="AC160" i="13"/>
  <c r="S161" i="13"/>
  <c r="H349" i="13"/>
  <c r="I348" i="13"/>
  <c r="O348" i="13" s="1"/>
  <c r="I83" i="13"/>
  <c r="O83" i="13" s="1"/>
  <c r="H84" i="13"/>
  <c r="H215" i="13"/>
  <c r="I214" i="13"/>
  <c r="O214" i="13" s="1"/>
  <c r="I481" i="13"/>
  <c r="O481" i="13" s="1"/>
  <c r="H482" i="13"/>
  <c r="I1025" i="6"/>
  <c r="H1026" i="6"/>
  <c r="I1829" i="3"/>
  <c r="H1830" i="3"/>
  <c r="I1696" i="6"/>
  <c r="H1697" i="6"/>
  <c r="I888" i="9"/>
  <c r="H889" i="9"/>
  <c r="I1560" i="9"/>
  <c r="H1561" i="9"/>
  <c r="I885" i="6"/>
  <c r="H886" i="6"/>
  <c r="I214" i="6"/>
  <c r="H215" i="6"/>
  <c r="I1964" i="6"/>
  <c r="H1965" i="6"/>
  <c r="I751" i="9"/>
  <c r="H752" i="9"/>
  <c r="I618" i="3"/>
  <c r="H619" i="3"/>
  <c r="H85" i="9"/>
  <c r="I84" i="9"/>
  <c r="I1560" i="3"/>
  <c r="H1561" i="3"/>
  <c r="H1965" i="9"/>
  <c r="I1964" i="9"/>
  <c r="I1695" i="11"/>
  <c r="H1696" i="11"/>
  <c r="I1427" i="6"/>
  <c r="H1428" i="6"/>
  <c r="H618" i="9"/>
  <c r="I617" i="9"/>
  <c r="I1159" i="9"/>
  <c r="H1160" i="9"/>
  <c r="I350" i="6"/>
  <c r="H351" i="6"/>
  <c r="I887" i="3"/>
  <c r="H888" i="3"/>
  <c r="H1024" i="3"/>
  <c r="I1023" i="3"/>
  <c r="I83" i="11"/>
  <c r="H84" i="11"/>
  <c r="I214" i="11"/>
  <c r="H215" i="11"/>
  <c r="I752" i="3"/>
  <c r="H753" i="3"/>
  <c r="I754" i="11"/>
  <c r="H755" i="11"/>
  <c r="I753" i="6"/>
  <c r="H754" i="6"/>
  <c r="I84" i="3"/>
  <c r="H85" i="3"/>
  <c r="I1561" i="11"/>
  <c r="H1562" i="11"/>
  <c r="I1157" i="3"/>
  <c r="H1158" i="3"/>
  <c r="I1828" i="6"/>
  <c r="H1829" i="6"/>
  <c r="I1963" i="3"/>
  <c r="H1964" i="3"/>
  <c r="H484" i="9"/>
  <c r="I483" i="9"/>
  <c r="I1829" i="11"/>
  <c r="H1830" i="11"/>
  <c r="I481" i="11"/>
  <c r="H482" i="11"/>
  <c r="O1963" i="11" l="1"/>
  <c r="O1828" i="11"/>
  <c r="O1694" i="11"/>
  <c r="O1559" i="11"/>
  <c r="O1425" i="11"/>
  <c r="O1022" i="11"/>
  <c r="O1292" i="11"/>
  <c r="O1157" i="11"/>
  <c r="O751" i="11"/>
  <c r="O214" i="11"/>
  <c r="O481" i="11"/>
  <c r="O884" i="11"/>
  <c r="O616" i="11"/>
  <c r="O83" i="11"/>
  <c r="O348" i="11"/>
  <c r="O1964" i="9"/>
  <c r="O1829" i="9"/>
  <c r="O1695" i="9"/>
  <c r="O1158" i="9"/>
  <c r="O1023" i="9"/>
  <c r="O885" i="9"/>
  <c r="O1560" i="9"/>
  <c r="O1426" i="9"/>
  <c r="O1293" i="9"/>
  <c r="O84" i="9"/>
  <c r="O482" i="9"/>
  <c r="O349" i="9"/>
  <c r="O752" i="9"/>
  <c r="O617" i="9"/>
  <c r="O215" i="9"/>
  <c r="O1828" i="6"/>
  <c r="O1425" i="6"/>
  <c r="O1694" i="6"/>
  <c r="O1559" i="6"/>
  <c r="O884" i="6"/>
  <c r="O751" i="6"/>
  <c r="O616" i="6"/>
  <c r="O481" i="6"/>
  <c r="O348" i="6"/>
  <c r="O1022" i="6"/>
  <c r="O1292" i="6"/>
  <c r="O83" i="6"/>
  <c r="O214" i="6"/>
  <c r="O1963" i="6"/>
  <c r="O1157" i="6"/>
  <c r="O1964" i="3"/>
  <c r="O1829" i="3"/>
  <c r="O1695" i="3"/>
  <c r="O1560" i="3"/>
  <c r="O1426" i="3"/>
  <c r="O1293" i="3"/>
  <c r="O1158" i="3"/>
  <c r="O885" i="3"/>
  <c r="O752" i="3"/>
  <c r="O1023" i="3"/>
  <c r="O482" i="3"/>
  <c r="O349" i="3"/>
  <c r="O215" i="3"/>
  <c r="O84" i="3"/>
  <c r="O617" i="3"/>
  <c r="I885" i="11"/>
  <c r="H886" i="11"/>
  <c r="I1426" i="11"/>
  <c r="H1427" i="11"/>
  <c r="H1294" i="11"/>
  <c r="I1293" i="11"/>
  <c r="H620" i="11"/>
  <c r="I619" i="11"/>
  <c r="H1024" i="11"/>
  <c r="I1023" i="11"/>
  <c r="I1965" i="11"/>
  <c r="H1966" i="11"/>
  <c r="H352" i="11"/>
  <c r="I351" i="11"/>
  <c r="H1159" i="11"/>
  <c r="I1158" i="11"/>
  <c r="I216" i="9"/>
  <c r="H217" i="9"/>
  <c r="I1023" i="9"/>
  <c r="H1024" i="9"/>
  <c r="H351" i="9"/>
  <c r="I350" i="9"/>
  <c r="I1293" i="9"/>
  <c r="H1294" i="9"/>
  <c r="H1830" i="9"/>
  <c r="I1829" i="9"/>
  <c r="H1427" i="9"/>
  <c r="I1426" i="9"/>
  <c r="H1697" i="9"/>
  <c r="I1696" i="9"/>
  <c r="H1294" i="6"/>
  <c r="I1293" i="6"/>
  <c r="H1561" i="6"/>
  <c r="I1560" i="6"/>
  <c r="I618" i="6"/>
  <c r="H619" i="6"/>
  <c r="I482" i="6"/>
  <c r="H483" i="6"/>
  <c r="H85" i="6"/>
  <c r="I84" i="6"/>
  <c r="H1159" i="6"/>
  <c r="I1158" i="6"/>
  <c r="I1696" i="3"/>
  <c r="H1697" i="3"/>
  <c r="H216" i="3"/>
  <c r="I215" i="3"/>
  <c r="I1427" i="3"/>
  <c r="H1428" i="3"/>
  <c r="I482" i="3"/>
  <c r="H483" i="3"/>
  <c r="I1294" i="3"/>
  <c r="H1295" i="3"/>
  <c r="H351" i="3"/>
  <c r="I350" i="3"/>
  <c r="Z295" i="13"/>
  <c r="AD295" i="13" s="1"/>
  <c r="Q296" i="13"/>
  <c r="R296" i="13" s="1"/>
  <c r="AB296" i="13" s="1"/>
  <c r="AA295" i="13"/>
  <c r="W295" i="13"/>
  <c r="V296" i="13" s="1"/>
  <c r="T161" i="13"/>
  <c r="Z161" i="13" s="1"/>
  <c r="AA427" i="13"/>
  <c r="Z427" i="13"/>
  <c r="Q428" i="13"/>
  <c r="W427" i="13"/>
  <c r="V428" i="13" s="1"/>
  <c r="Y427" i="13"/>
  <c r="Q30" i="13"/>
  <c r="R30" i="13" s="1"/>
  <c r="AB30" i="13" s="1"/>
  <c r="AA29" i="13"/>
  <c r="Y29" i="13"/>
  <c r="W29" i="13"/>
  <c r="V30" i="13" s="1"/>
  <c r="Z29" i="13"/>
  <c r="AE160" i="13"/>
  <c r="I215" i="13"/>
  <c r="O215" i="13" s="1"/>
  <c r="H216" i="13"/>
  <c r="H85" i="13"/>
  <c r="I84" i="13"/>
  <c r="O84" i="13" s="1"/>
  <c r="I349" i="13"/>
  <c r="O349" i="13" s="1"/>
  <c r="H350" i="13"/>
  <c r="I482" i="13"/>
  <c r="O482" i="13" s="1"/>
  <c r="H483" i="13"/>
  <c r="I1829" i="6"/>
  <c r="H1830" i="6"/>
  <c r="I85" i="9"/>
  <c r="H86" i="9"/>
  <c r="I619" i="3"/>
  <c r="H620" i="3"/>
  <c r="I482" i="11"/>
  <c r="H483" i="11"/>
  <c r="H1831" i="11"/>
  <c r="I1830" i="11"/>
  <c r="H485" i="9"/>
  <c r="I484" i="9"/>
  <c r="I754" i="6"/>
  <c r="H755" i="6"/>
  <c r="I888" i="3"/>
  <c r="H889" i="3"/>
  <c r="I1561" i="9"/>
  <c r="H1562" i="9"/>
  <c r="H1965" i="3"/>
  <c r="I1964" i="3"/>
  <c r="I215" i="11"/>
  <c r="H216" i="11"/>
  <c r="H86" i="3"/>
  <c r="I85" i="3"/>
  <c r="H85" i="11"/>
  <c r="I84" i="11"/>
  <c r="I1158" i="3"/>
  <c r="H1159" i="3"/>
  <c r="I1024" i="3"/>
  <c r="H1025" i="3"/>
  <c r="H1161" i="9"/>
  <c r="I1160" i="9"/>
  <c r="I1561" i="3"/>
  <c r="H1562" i="3"/>
  <c r="H216" i="6"/>
  <c r="I215" i="6"/>
  <c r="I1562" i="11"/>
  <c r="H1563" i="11"/>
  <c r="I755" i="11"/>
  <c r="H756" i="11"/>
  <c r="I351" i="6"/>
  <c r="H352" i="6"/>
  <c r="I1428" i="6"/>
  <c r="H1429" i="6"/>
  <c r="I1965" i="9"/>
  <c r="H1966" i="9"/>
  <c r="H887" i="6"/>
  <c r="I886" i="6"/>
  <c r="I1697" i="6"/>
  <c r="H1698" i="6"/>
  <c r="I618" i="9"/>
  <c r="H619" i="9"/>
  <c r="H1831" i="3"/>
  <c r="I1830" i="3"/>
  <c r="I1026" i="6"/>
  <c r="H1027" i="6"/>
  <c r="I753" i="3"/>
  <c r="H754" i="3"/>
  <c r="I752" i="9"/>
  <c r="H753" i="9"/>
  <c r="H1966" i="6"/>
  <c r="I1965" i="6"/>
  <c r="I1696" i="11"/>
  <c r="H1697" i="11"/>
  <c r="I889" i="9"/>
  <c r="H890" i="9"/>
  <c r="O1964" i="11" l="1"/>
  <c r="O1829" i="11"/>
  <c r="O1695" i="11"/>
  <c r="O1560" i="11"/>
  <c r="O1293" i="11"/>
  <c r="O1023" i="11"/>
  <c r="O885" i="11"/>
  <c r="O752" i="11"/>
  <c r="O1426" i="11"/>
  <c r="O1158" i="11"/>
  <c r="O617" i="11"/>
  <c r="O84" i="11"/>
  <c r="O215" i="11"/>
  <c r="O482" i="11"/>
  <c r="O349" i="11"/>
  <c r="O1965" i="9"/>
  <c r="O1830" i="9"/>
  <c r="O1696" i="9"/>
  <c r="O1561" i="9"/>
  <c r="O1159" i="9"/>
  <c r="O1024" i="9"/>
  <c r="O1427" i="9"/>
  <c r="O753" i="9"/>
  <c r="O618" i="9"/>
  <c r="O483" i="9"/>
  <c r="O350" i="9"/>
  <c r="O216" i="9"/>
  <c r="O85" i="9"/>
  <c r="O886" i="9"/>
  <c r="O1294" i="9"/>
  <c r="O1964" i="6"/>
  <c r="O1829" i="6"/>
  <c r="O1695" i="6"/>
  <c r="O1560" i="6"/>
  <c r="O1426" i="6"/>
  <c r="O1158" i="6"/>
  <c r="O1023" i="6"/>
  <c r="O1293" i="6"/>
  <c r="O885" i="6"/>
  <c r="O752" i="6"/>
  <c r="O617" i="6"/>
  <c r="O482" i="6"/>
  <c r="O349" i="6"/>
  <c r="O215" i="6"/>
  <c r="O84" i="6"/>
  <c r="O1696" i="3"/>
  <c r="O1561" i="3"/>
  <c r="O1965" i="3"/>
  <c r="O1427" i="3"/>
  <c r="O1830" i="3"/>
  <c r="O1159" i="3"/>
  <c r="O1294" i="3"/>
  <c r="O1024" i="3"/>
  <c r="O886" i="3"/>
  <c r="O483" i="3"/>
  <c r="O350" i="3"/>
  <c r="O216" i="3"/>
  <c r="O85" i="3"/>
  <c r="O618" i="3"/>
  <c r="O753" i="3"/>
  <c r="I886" i="11"/>
  <c r="H887" i="11"/>
  <c r="H1295" i="11"/>
  <c r="I1294" i="11"/>
  <c r="I1427" i="11"/>
  <c r="H1428" i="11"/>
  <c r="I620" i="11"/>
  <c r="H621" i="11"/>
  <c r="H1967" i="11"/>
  <c r="I1966" i="11"/>
  <c r="H1025" i="11"/>
  <c r="I1024" i="11"/>
  <c r="H353" i="11"/>
  <c r="I352" i="11"/>
  <c r="H1160" i="11"/>
  <c r="I1159" i="11"/>
  <c r="H218" i="9"/>
  <c r="I217" i="9"/>
  <c r="H1025" i="9"/>
  <c r="I1024" i="9"/>
  <c r="H1295" i="9"/>
  <c r="I1294" i="9"/>
  <c r="H352" i="9"/>
  <c r="I351" i="9"/>
  <c r="I1830" i="9"/>
  <c r="H1831" i="9"/>
  <c r="I1427" i="9"/>
  <c r="H1428" i="9"/>
  <c r="I1697" i="9"/>
  <c r="H1698" i="9"/>
  <c r="H1295" i="6"/>
  <c r="I1294" i="6"/>
  <c r="I1561" i="6"/>
  <c r="H1562" i="6"/>
  <c r="I619" i="6"/>
  <c r="H620" i="6"/>
  <c r="I483" i="6"/>
  <c r="H484" i="6"/>
  <c r="I85" i="6"/>
  <c r="H86" i="6"/>
  <c r="I1159" i="6"/>
  <c r="H1160" i="6"/>
  <c r="I1697" i="3"/>
  <c r="H1698" i="3"/>
  <c r="H217" i="3"/>
  <c r="I216" i="3"/>
  <c r="I1295" i="3"/>
  <c r="H1296" i="3"/>
  <c r="H1429" i="3"/>
  <c r="I1428" i="3"/>
  <c r="H352" i="3"/>
  <c r="I351" i="3"/>
  <c r="H484" i="3"/>
  <c r="I483" i="3"/>
  <c r="AC295" i="13"/>
  <c r="Y161" i="13"/>
  <c r="AD161" i="13" s="1"/>
  <c r="S296" i="13"/>
  <c r="Q162" i="13"/>
  <c r="R162" i="13" s="1"/>
  <c r="AB162" i="13" s="1"/>
  <c r="W161" i="13"/>
  <c r="V162" i="13" s="1"/>
  <c r="AA161" i="13"/>
  <c r="AC427" i="13"/>
  <c r="AD427" i="13"/>
  <c r="S30" i="13"/>
  <c r="R428" i="13"/>
  <c r="S428" i="13" s="1"/>
  <c r="AC29" i="13"/>
  <c r="AD29" i="13"/>
  <c r="H351" i="13"/>
  <c r="I350" i="13"/>
  <c r="O350" i="13" s="1"/>
  <c r="H86" i="13"/>
  <c r="I85" i="13"/>
  <c r="O85" i="13" s="1"/>
  <c r="H217" i="13"/>
  <c r="I216" i="13"/>
  <c r="O216" i="13" s="1"/>
  <c r="I483" i="13"/>
  <c r="O483" i="13" s="1"/>
  <c r="H484" i="13"/>
  <c r="I1562" i="3"/>
  <c r="H1563" i="3"/>
  <c r="H1160" i="3"/>
  <c r="I1159" i="3"/>
  <c r="H1698" i="11"/>
  <c r="I1697" i="11"/>
  <c r="I619" i="9"/>
  <c r="H620" i="9"/>
  <c r="I1966" i="9"/>
  <c r="H1967" i="9"/>
  <c r="I216" i="6"/>
  <c r="H217" i="6"/>
  <c r="H217" i="11"/>
  <c r="I216" i="11"/>
  <c r="H86" i="11"/>
  <c r="I85" i="11"/>
  <c r="I889" i="3"/>
  <c r="H890" i="3"/>
  <c r="I887" i="6"/>
  <c r="H888" i="6"/>
  <c r="I1966" i="6"/>
  <c r="H1967" i="6"/>
  <c r="I1429" i="6"/>
  <c r="H1430" i="6"/>
  <c r="H1564" i="11"/>
  <c r="I1563" i="11"/>
  <c r="H87" i="3"/>
  <c r="I86" i="3"/>
  <c r="H1966" i="3"/>
  <c r="I1965" i="3"/>
  <c r="I485" i="9"/>
  <c r="H486" i="9"/>
  <c r="I1830" i="6"/>
  <c r="H1831" i="6"/>
  <c r="I1698" i="6"/>
  <c r="H1699" i="6"/>
  <c r="I352" i="6"/>
  <c r="H353" i="6"/>
  <c r="I620" i="3"/>
  <c r="H621" i="3"/>
  <c r="H754" i="9"/>
  <c r="I753" i="9"/>
  <c r="I754" i="3"/>
  <c r="H755" i="3"/>
  <c r="I1831" i="3"/>
  <c r="H1832" i="3"/>
  <c r="I1025" i="3"/>
  <c r="H1026" i="3"/>
  <c r="I755" i="6"/>
  <c r="H756" i="6"/>
  <c r="I1831" i="11"/>
  <c r="H1832" i="11"/>
  <c r="I890" i="9"/>
  <c r="H891" i="9"/>
  <c r="I1027" i="6"/>
  <c r="H1028" i="6"/>
  <c r="H1563" i="9"/>
  <c r="I1562" i="9"/>
  <c r="H87" i="9"/>
  <c r="I86" i="9"/>
  <c r="I756" i="11"/>
  <c r="H757" i="11"/>
  <c r="H1162" i="9"/>
  <c r="I1161" i="9"/>
  <c r="H484" i="11"/>
  <c r="I483" i="11"/>
  <c r="O1830" i="11" l="1"/>
  <c r="O1561" i="11"/>
  <c r="O1294" i="11"/>
  <c r="O1965" i="11"/>
  <c r="O1696" i="11"/>
  <c r="O1427" i="11"/>
  <c r="O1159" i="11"/>
  <c r="O886" i="11"/>
  <c r="O1024" i="11"/>
  <c r="O350" i="11"/>
  <c r="O483" i="11"/>
  <c r="O618" i="11"/>
  <c r="O216" i="11"/>
  <c r="O753" i="11"/>
  <c r="O85" i="11"/>
  <c r="O1966" i="9"/>
  <c r="O1831" i="9"/>
  <c r="O1697" i="9"/>
  <c r="O1562" i="9"/>
  <c r="O1428" i="9"/>
  <c r="O1295" i="9"/>
  <c r="O754" i="9"/>
  <c r="O619" i="9"/>
  <c r="O484" i="9"/>
  <c r="O351" i="9"/>
  <c r="O1025" i="9"/>
  <c r="O887" i="9"/>
  <c r="O1160" i="9"/>
  <c r="O217" i="9"/>
  <c r="O86" i="9"/>
  <c r="O1427" i="6"/>
  <c r="O1159" i="6"/>
  <c r="O1024" i="6"/>
  <c r="O1965" i="6"/>
  <c r="O1830" i="6"/>
  <c r="O1561" i="6"/>
  <c r="O1696" i="6"/>
  <c r="O483" i="6"/>
  <c r="O618" i="6"/>
  <c r="O350" i="6"/>
  <c r="O886" i="6"/>
  <c r="O1294" i="6"/>
  <c r="O753" i="6"/>
  <c r="O216" i="6"/>
  <c r="O85" i="6"/>
  <c r="O1697" i="3"/>
  <c r="O1295" i="3"/>
  <c r="O1562" i="3"/>
  <c r="O1966" i="3"/>
  <c r="O1428" i="3"/>
  <c r="O1831" i="3"/>
  <c r="O1025" i="3"/>
  <c r="O887" i="3"/>
  <c r="O1160" i="3"/>
  <c r="O484" i="3"/>
  <c r="O351" i="3"/>
  <c r="O217" i="3"/>
  <c r="O86" i="3"/>
  <c r="O619" i="3"/>
  <c r="O754" i="3"/>
  <c r="I887" i="11"/>
  <c r="H888" i="11"/>
  <c r="I621" i="11"/>
  <c r="H622" i="11"/>
  <c r="H1429" i="11"/>
  <c r="I1428" i="11"/>
  <c r="H1296" i="11"/>
  <c r="I1295" i="11"/>
  <c r="I1967" i="11"/>
  <c r="H1968" i="11"/>
  <c r="I1025" i="11"/>
  <c r="H1026" i="11"/>
  <c r="H354" i="11"/>
  <c r="I353" i="11"/>
  <c r="H1161" i="11"/>
  <c r="I1160" i="11"/>
  <c r="I218" i="9"/>
  <c r="H219" i="9"/>
  <c r="H1026" i="9"/>
  <c r="I1025" i="9"/>
  <c r="I352" i="9"/>
  <c r="H353" i="9"/>
  <c r="I1295" i="9"/>
  <c r="H1296" i="9"/>
  <c r="I1428" i="9"/>
  <c r="H1429" i="9"/>
  <c r="I1831" i="9"/>
  <c r="H1832" i="9"/>
  <c r="H1699" i="9"/>
  <c r="I1698" i="9"/>
  <c r="I1295" i="6"/>
  <c r="H1296" i="6"/>
  <c r="I1562" i="6"/>
  <c r="H1563" i="6"/>
  <c r="I484" i="6"/>
  <c r="H485" i="6"/>
  <c r="H621" i="6"/>
  <c r="I620" i="6"/>
  <c r="H87" i="6"/>
  <c r="I86" i="6"/>
  <c r="H1161" i="6"/>
  <c r="I1160" i="6"/>
  <c r="I1698" i="3"/>
  <c r="H1699" i="3"/>
  <c r="H218" i="3"/>
  <c r="I217" i="3"/>
  <c r="H1297" i="3"/>
  <c r="I1296" i="3"/>
  <c r="I484" i="3"/>
  <c r="H485" i="3"/>
  <c r="I1429" i="3"/>
  <c r="H1430" i="3"/>
  <c r="I352" i="3"/>
  <c r="H353" i="3"/>
  <c r="AE295" i="13"/>
  <c r="AC161" i="13"/>
  <c r="T296" i="13"/>
  <c r="T30" i="13"/>
  <c r="W30" i="13" s="1"/>
  <c r="V31" i="13" s="1"/>
  <c r="AB428" i="13"/>
  <c r="T428" i="13"/>
  <c r="AE29" i="13"/>
  <c r="AE427" i="13"/>
  <c r="I217" i="13"/>
  <c r="O217" i="13" s="1"/>
  <c r="H218" i="13"/>
  <c r="I351" i="13"/>
  <c r="O351" i="13" s="1"/>
  <c r="H352" i="13"/>
  <c r="I86" i="13"/>
  <c r="O86" i="13" s="1"/>
  <c r="H87" i="13"/>
  <c r="S162" i="13"/>
  <c r="H485" i="13"/>
  <c r="I484" i="13"/>
  <c r="O484" i="13" s="1"/>
  <c r="I1430" i="6"/>
  <c r="H1431" i="6"/>
  <c r="H218" i="11"/>
  <c r="I217" i="11"/>
  <c r="I217" i="6"/>
  <c r="H218" i="6"/>
  <c r="I1967" i="9"/>
  <c r="H1968" i="9"/>
  <c r="I484" i="11"/>
  <c r="H485" i="11"/>
  <c r="I891" i="9"/>
  <c r="H892" i="9"/>
  <c r="I1563" i="9"/>
  <c r="H1564" i="9"/>
  <c r="I890" i="3"/>
  <c r="H891" i="3"/>
  <c r="I1026" i="3"/>
  <c r="H1027" i="3"/>
  <c r="H1967" i="3"/>
  <c r="I1966" i="3"/>
  <c r="I87" i="3"/>
  <c r="H88" i="3"/>
  <c r="H1161" i="3"/>
  <c r="I1160" i="3"/>
  <c r="I1832" i="11"/>
  <c r="H1833" i="11"/>
  <c r="H1833" i="3"/>
  <c r="I1832" i="3"/>
  <c r="H755" i="9"/>
  <c r="I754" i="9"/>
  <c r="I1699" i="6"/>
  <c r="H1700" i="6"/>
  <c r="I1831" i="6"/>
  <c r="H1832" i="6"/>
  <c r="I888" i="6"/>
  <c r="H889" i="6"/>
  <c r="H87" i="11"/>
  <c r="I86" i="11"/>
  <c r="I620" i="9"/>
  <c r="H621" i="9"/>
  <c r="I757" i="11"/>
  <c r="H758" i="11"/>
  <c r="I87" i="9"/>
  <c r="H88" i="9"/>
  <c r="H1565" i="11"/>
  <c r="I1564" i="11"/>
  <c r="H1968" i="6"/>
  <c r="I1967" i="6"/>
  <c r="H1163" i="9"/>
  <c r="I1162" i="9"/>
  <c r="I756" i="6"/>
  <c r="H757" i="6"/>
  <c r="I755" i="3"/>
  <c r="H756" i="3"/>
  <c r="I621" i="3"/>
  <c r="H622" i="3"/>
  <c r="I353" i="6"/>
  <c r="H354" i="6"/>
  <c r="H1699" i="11"/>
  <c r="I1698" i="11"/>
  <c r="I1028" i="6"/>
  <c r="H1029" i="6"/>
  <c r="I486" i="9"/>
  <c r="H487" i="9"/>
  <c r="I1563" i="3"/>
  <c r="H1564" i="3"/>
  <c r="O1966" i="11" l="1"/>
  <c r="O1831" i="11"/>
  <c r="O1697" i="11"/>
  <c r="O1295" i="11"/>
  <c r="O1562" i="11"/>
  <c r="O1428" i="11"/>
  <c r="O1160" i="11"/>
  <c r="O1025" i="11"/>
  <c r="O619" i="11"/>
  <c r="O484" i="11"/>
  <c r="O887" i="11"/>
  <c r="O754" i="11"/>
  <c r="O217" i="11"/>
  <c r="O351" i="11"/>
  <c r="O86" i="11"/>
  <c r="O1967" i="9"/>
  <c r="O1563" i="9"/>
  <c r="O1832" i="9"/>
  <c r="O1161" i="9"/>
  <c r="O1026" i="9"/>
  <c r="O1429" i="9"/>
  <c r="O888" i="9"/>
  <c r="O1296" i="9"/>
  <c r="O485" i="9"/>
  <c r="O352" i="9"/>
  <c r="O755" i="9"/>
  <c r="O1698" i="9"/>
  <c r="O218" i="9"/>
  <c r="O620" i="9"/>
  <c r="O87" i="9"/>
  <c r="O1966" i="6"/>
  <c r="O1831" i="6"/>
  <c r="O1697" i="6"/>
  <c r="O1562" i="6"/>
  <c r="O1428" i="6"/>
  <c r="O1295" i="6"/>
  <c r="O1160" i="6"/>
  <c r="O887" i="6"/>
  <c r="O754" i="6"/>
  <c r="O619" i="6"/>
  <c r="O351" i="6"/>
  <c r="O1025" i="6"/>
  <c r="O484" i="6"/>
  <c r="O86" i="6"/>
  <c r="O217" i="6"/>
  <c r="O1967" i="3"/>
  <c r="O1832" i="3"/>
  <c r="O1698" i="3"/>
  <c r="O1563" i="3"/>
  <c r="O1429" i="3"/>
  <c r="O1296" i="3"/>
  <c r="O1026" i="3"/>
  <c r="O888" i="3"/>
  <c r="O755" i="3"/>
  <c r="O620" i="3"/>
  <c r="O1161" i="3"/>
  <c r="O485" i="3"/>
  <c r="O87" i="3"/>
  <c r="O352" i="3"/>
  <c r="O218" i="3"/>
  <c r="H889" i="11"/>
  <c r="I888" i="11"/>
  <c r="H623" i="11"/>
  <c r="I622" i="11"/>
  <c r="I1296" i="11"/>
  <c r="H1297" i="11"/>
  <c r="I1429" i="11"/>
  <c r="H1430" i="11"/>
  <c r="I1968" i="11"/>
  <c r="H1969" i="11"/>
  <c r="I1161" i="11"/>
  <c r="H1162" i="11"/>
  <c r="H355" i="11"/>
  <c r="I354" i="11"/>
  <c r="H1027" i="11"/>
  <c r="I1026" i="11"/>
  <c r="H220" i="9"/>
  <c r="I219" i="9"/>
  <c r="H1027" i="9"/>
  <c r="I1026" i="9"/>
  <c r="H354" i="9"/>
  <c r="I353" i="9"/>
  <c r="I1296" i="9"/>
  <c r="H1297" i="9"/>
  <c r="I1832" i="9"/>
  <c r="H1833" i="9"/>
  <c r="I1429" i="9"/>
  <c r="H1430" i="9"/>
  <c r="I1699" i="9"/>
  <c r="H1700" i="9"/>
  <c r="H1297" i="6"/>
  <c r="I1296" i="6"/>
  <c r="H1564" i="6"/>
  <c r="I1563" i="6"/>
  <c r="H622" i="6"/>
  <c r="I621" i="6"/>
  <c r="I485" i="6"/>
  <c r="H486" i="6"/>
  <c r="I87" i="6"/>
  <c r="H88" i="6"/>
  <c r="I1161" i="6"/>
  <c r="H1162" i="6"/>
  <c r="H1700" i="3"/>
  <c r="I1699" i="3"/>
  <c r="I218" i="3"/>
  <c r="H219" i="3"/>
  <c r="I485" i="3"/>
  <c r="H486" i="3"/>
  <c r="I1297" i="3"/>
  <c r="H1298" i="3"/>
  <c r="H354" i="3"/>
  <c r="I353" i="3"/>
  <c r="H1431" i="3"/>
  <c r="I1430" i="3"/>
  <c r="AE161" i="13"/>
  <c r="W296" i="13"/>
  <c r="V297" i="13" s="1"/>
  <c r="Z296" i="13"/>
  <c r="Q297" i="13"/>
  <c r="AA296" i="13"/>
  <c r="Y296" i="13"/>
  <c r="Y30" i="13"/>
  <c r="Z30" i="13"/>
  <c r="AA30" i="13"/>
  <c r="Q31" i="13"/>
  <c r="R31" i="13" s="1"/>
  <c r="AB31" i="13" s="1"/>
  <c r="Y428" i="13"/>
  <c r="Z428" i="13"/>
  <c r="Q429" i="13"/>
  <c r="W428" i="13"/>
  <c r="V429" i="13" s="1"/>
  <c r="AA428" i="13"/>
  <c r="I87" i="13"/>
  <c r="O87" i="13" s="1"/>
  <c r="H88" i="13"/>
  <c r="I352" i="13"/>
  <c r="O352" i="13" s="1"/>
  <c r="H353" i="13"/>
  <c r="T162" i="13"/>
  <c r="H219" i="13"/>
  <c r="I218" i="13"/>
  <c r="O218" i="13" s="1"/>
  <c r="H486" i="13"/>
  <c r="I485" i="13"/>
  <c r="O485" i="13" s="1"/>
  <c r="I889" i="6"/>
  <c r="H890" i="6"/>
  <c r="I755" i="9"/>
  <c r="H756" i="9"/>
  <c r="I891" i="3"/>
  <c r="H892" i="3"/>
  <c r="I1968" i="9"/>
  <c r="H1969" i="9"/>
  <c r="I757" i="6"/>
  <c r="H758" i="6"/>
  <c r="H1969" i="6"/>
  <c r="I1968" i="6"/>
  <c r="I1700" i="6"/>
  <c r="H1701" i="6"/>
  <c r="I1564" i="9"/>
  <c r="H1565" i="9"/>
  <c r="H88" i="11"/>
  <c r="I87" i="11"/>
  <c r="I1833" i="3"/>
  <c r="H1834" i="3"/>
  <c r="I88" i="3"/>
  <c r="H89" i="3"/>
  <c r="I218" i="6"/>
  <c r="H219" i="6"/>
  <c r="I1431" i="6"/>
  <c r="H1432" i="6"/>
  <c r="I1699" i="11"/>
  <c r="H1700" i="11"/>
  <c r="I1163" i="9"/>
  <c r="H1164" i="9"/>
  <c r="I758" i="11"/>
  <c r="H759" i="11"/>
  <c r="H89" i="9"/>
  <c r="I88" i="9"/>
  <c r="I487" i="9"/>
  <c r="H488" i="9"/>
  <c r="H1566" i="11"/>
  <c r="I1565" i="11"/>
  <c r="I485" i="11"/>
  <c r="H486" i="11"/>
  <c r="I621" i="9"/>
  <c r="H622" i="9"/>
  <c r="I892" i="9"/>
  <c r="H893" i="9"/>
  <c r="I1967" i="3"/>
  <c r="H1968" i="3"/>
  <c r="I1027" i="3"/>
  <c r="H1028" i="3"/>
  <c r="I622" i="3"/>
  <c r="H623" i="3"/>
  <c r="I756" i="3"/>
  <c r="H757" i="3"/>
  <c r="I354" i="6"/>
  <c r="H355" i="6"/>
  <c r="H219" i="11"/>
  <c r="I218" i="11"/>
  <c r="I1564" i="3"/>
  <c r="H1565" i="3"/>
  <c r="H1834" i="11"/>
  <c r="I1833" i="11"/>
  <c r="I1161" i="3"/>
  <c r="H1162" i="3"/>
  <c r="I1029" i="6"/>
  <c r="H1030" i="6"/>
  <c r="I1832" i="6"/>
  <c r="H1833" i="6"/>
  <c r="O1967" i="11" l="1"/>
  <c r="O1161" i="11"/>
  <c r="O1026" i="11"/>
  <c r="O1563" i="11"/>
  <c r="O1429" i="11"/>
  <c r="O1832" i="11"/>
  <c r="O1296" i="11"/>
  <c r="O1698" i="11"/>
  <c r="O620" i="11"/>
  <c r="O888" i="11"/>
  <c r="O485" i="11"/>
  <c r="O755" i="11"/>
  <c r="O352" i="11"/>
  <c r="O87" i="11"/>
  <c r="O218" i="11"/>
  <c r="O1968" i="9"/>
  <c r="O1564" i="9"/>
  <c r="O1833" i="9"/>
  <c r="O1699" i="9"/>
  <c r="O1027" i="9"/>
  <c r="O1430" i="9"/>
  <c r="O889" i="9"/>
  <c r="O1297" i="9"/>
  <c r="O1162" i="9"/>
  <c r="O756" i="9"/>
  <c r="O621" i="9"/>
  <c r="O486" i="9"/>
  <c r="O88" i="9"/>
  <c r="O219" i="9"/>
  <c r="O353" i="9"/>
  <c r="O1967" i="6"/>
  <c r="O1832" i="6"/>
  <c r="O1698" i="6"/>
  <c r="O1563" i="6"/>
  <c r="O1429" i="6"/>
  <c r="O1161" i="6"/>
  <c r="O1026" i="6"/>
  <c r="O1296" i="6"/>
  <c r="O620" i="6"/>
  <c r="O352" i="6"/>
  <c r="O888" i="6"/>
  <c r="O485" i="6"/>
  <c r="O87" i="6"/>
  <c r="O218" i="6"/>
  <c r="O755" i="6"/>
  <c r="O1564" i="3"/>
  <c r="O1968" i="3"/>
  <c r="O1833" i="3"/>
  <c r="O1699" i="3"/>
  <c r="O1297" i="3"/>
  <c r="O1430" i="3"/>
  <c r="O889" i="3"/>
  <c r="O1162" i="3"/>
  <c r="O1027" i="3"/>
  <c r="O621" i="3"/>
  <c r="O756" i="3"/>
  <c r="O486" i="3"/>
  <c r="O88" i="3"/>
  <c r="O353" i="3"/>
  <c r="O219" i="3"/>
  <c r="H890" i="11"/>
  <c r="I889" i="11"/>
  <c r="I1430" i="11"/>
  <c r="H1431" i="11"/>
  <c r="H1298" i="11"/>
  <c r="I1297" i="11"/>
  <c r="I623" i="11"/>
  <c r="H624" i="11"/>
  <c r="I1027" i="11"/>
  <c r="H1028" i="11"/>
  <c r="H356" i="11"/>
  <c r="I355" i="11"/>
  <c r="I1162" i="11"/>
  <c r="H1163" i="11"/>
  <c r="I1969" i="11"/>
  <c r="H1970" i="11"/>
  <c r="I220" i="9"/>
  <c r="H221" i="9"/>
  <c r="I1027" i="9"/>
  <c r="H1028" i="9"/>
  <c r="I1297" i="9"/>
  <c r="H1298" i="9"/>
  <c r="I354" i="9"/>
  <c r="H355" i="9"/>
  <c r="I1700" i="9"/>
  <c r="H1701" i="9"/>
  <c r="I1833" i="9"/>
  <c r="H1834" i="9"/>
  <c r="I1430" i="9"/>
  <c r="H1431" i="9"/>
  <c r="I1297" i="6"/>
  <c r="H1298" i="6"/>
  <c r="H1565" i="6"/>
  <c r="I1564" i="6"/>
  <c r="H487" i="6"/>
  <c r="I486" i="6"/>
  <c r="H623" i="6"/>
  <c r="I622" i="6"/>
  <c r="I88" i="6"/>
  <c r="H89" i="6"/>
  <c r="I1162" i="6"/>
  <c r="H1163" i="6"/>
  <c r="H1701" i="3"/>
  <c r="I1700" i="3"/>
  <c r="I219" i="3"/>
  <c r="H220" i="3"/>
  <c r="I354" i="3"/>
  <c r="H355" i="3"/>
  <c r="H1299" i="3"/>
  <c r="I1298" i="3"/>
  <c r="I1431" i="3"/>
  <c r="H1432" i="3"/>
  <c r="I486" i="3"/>
  <c r="H487" i="3"/>
  <c r="AD30" i="13"/>
  <c r="AC296" i="13"/>
  <c r="AD296" i="13"/>
  <c r="R297" i="13"/>
  <c r="AB297" i="13" s="1"/>
  <c r="AC30" i="13"/>
  <c r="S31" i="13"/>
  <c r="R429" i="13"/>
  <c r="S429" i="13" s="1"/>
  <c r="AD428" i="13"/>
  <c r="AC428" i="13"/>
  <c r="H89" i="13"/>
  <c r="I88" i="13"/>
  <c r="O88" i="13" s="1"/>
  <c r="I353" i="13"/>
  <c r="O353" i="13" s="1"/>
  <c r="H354" i="13"/>
  <c r="I219" i="13"/>
  <c r="O219" i="13" s="1"/>
  <c r="H220" i="13"/>
  <c r="Y162" i="13"/>
  <c r="Z162" i="13"/>
  <c r="W162" i="13"/>
  <c r="V163" i="13" s="1"/>
  <c r="Q163" i="13"/>
  <c r="AA162" i="13"/>
  <c r="I486" i="13"/>
  <c r="O486" i="13" s="1"/>
  <c r="H487" i="13"/>
  <c r="I1833" i="6"/>
  <c r="H1834" i="6"/>
  <c r="I1565" i="3"/>
  <c r="H1566" i="3"/>
  <c r="I1968" i="3"/>
  <c r="H1969" i="3"/>
  <c r="H220" i="6"/>
  <c r="I219" i="6"/>
  <c r="I89" i="3"/>
  <c r="H90" i="3"/>
  <c r="H1835" i="3"/>
  <c r="I1834" i="3"/>
  <c r="I623" i="3"/>
  <c r="H624" i="3"/>
  <c r="I893" i="9"/>
  <c r="H894" i="9"/>
  <c r="I1566" i="11"/>
  <c r="H1567" i="11"/>
  <c r="I355" i="6"/>
  <c r="H356" i="6"/>
  <c r="I757" i="3"/>
  <c r="H758" i="3"/>
  <c r="I89" i="9"/>
  <c r="H90" i="9"/>
  <c r="H760" i="11"/>
  <c r="I759" i="11"/>
  <c r="I1701" i="6"/>
  <c r="H1702" i="6"/>
  <c r="I1834" i="11"/>
  <c r="H1835" i="11"/>
  <c r="I622" i="9"/>
  <c r="H623" i="9"/>
  <c r="H89" i="11"/>
  <c r="I88" i="11"/>
  <c r="H757" i="9"/>
  <c r="I756" i="9"/>
  <c r="H1163" i="3"/>
  <c r="I1162" i="3"/>
  <c r="H1165" i="9"/>
  <c r="I1164" i="9"/>
  <c r="H1970" i="6"/>
  <c r="I1969" i="6"/>
  <c r="I1969" i="9"/>
  <c r="H1970" i="9"/>
  <c r="I1030" i="6"/>
  <c r="H1031" i="6"/>
  <c r="H220" i="11"/>
  <c r="I219" i="11"/>
  <c r="H1566" i="9"/>
  <c r="I1565" i="9"/>
  <c r="I758" i="6"/>
  <c r="H759" i="6"/>
  <c r="I890" i="6"/>
  <c r="H891" i="6"/>
  <c r="I488" i="9"/>
  <c r="H489" i="9"/>
  <c r="I1028" i="3"/>
  <c r="H1029" i="3"/>
  <c r="I486" i="11"/>
  <c r="H487" i="11"/>
  <c r="H1701" i="11"/>
  <c r="I1700" i="11"/>
  <c r="I1432" i="6"/>
  <c r="H1433" i="6"/>
  <c r="I892" i="3"/>
  <c r="H893" i="3"/>
  <c r="O1968" i="11" l="1"/>
  <c r="O1833" i="11"/>
  <c r="O1699" i="11"/>
  <c r="O1564" i="11"/>
  <c r="O1430" i="11"/>
  <c r="O1297" i="11"/>
  <c r="O1162" i="11"/>
  <c r="O1027" i="11"/>
  <c r="O889" i="11"/>
  <c r="O486" i="11"/>
  <c r="O353" i="11"/>
  <c r="O219" i="11"/>
  <c r="O756" i="11"/>
  <c r="O621" i="11"/>
  <c r="O88" i="11"/>
  <c r="O1969" i="9"/>
  <c r="O1834" i="9"/>
  <c r="O1700" i="9"/>
  <c r="O1565" i="9"/>
  <c r="O1431" i="9"/>
  <c r="O890" i="9"/>
  <c r="O1298" i="9"/>
  <c r="O1163" i="9"/>
  <c r="O757" i="9"/>
  <c r="O220" i="9"/>
  <c r="O622" i="9"/>
  <c r="O89" i="9"/>
  <c r="O1028" i="9"/>
  <c r="O354" i="9"/>
  <c r="O487" i="9"/>
  <c r="O1699" i="6"/>
  <c r="O1968" i="6"/>
  <c r="O1564" i="6"/>
  <c r="O1833" i="6"/>
  <c r="O1027" i="6"/>
  <c r="O1297" i="6"/>
  <c r="O1162" i="6"/>
  <c r="O1430" i="6"/>
  <c r="O889" i="6"/>
  <c r="O756" i="6"/>
  <c r="O621" i="6"/>
  <c r="O353" i="6"/>
  <c r="O88" i="6"/>
  <c r="O219" i="6"/>
  <c r="O486" i="6"/>
  <c r="O1565" i="3"/>
  <c r="O1163" i="3"/>
  <c r="O1969" i="3"/>
  <c r="O1834" i="3"/>
  <c r="O1700" i="3"/>
  <c r="O1298" i="3"/>
  <c r="O1431" i="3"/>
  <c r="O890" i="3"/>
  <c r="O1028" i="3"/>
  <c r="O622" i="3"/>
  <c r="O757" i="3"/>
  <c r="O487" i="3"/>
  <c r="O354" i="3"/>
  <c r="O89" i="3"/>
  <c r="O220" i="3"/>
  <c r="I890" i="11"/>
  <c r="H891" i="11"/>
  <c r="H1432" i="11"/>
  <c r="I1431" i="11"/>
  <c r="H1299" i="11"/>
  <c r="I1298" i="11"/>
  <c r="I624" i="11"/>
  <c r="H625" i="11"/>
  <c r="I356" i="11"/>
  <c r="H357" i="11"/>
  <c r="H1164" i="11"/>
  <c r="I1163" i="11"/>
  <c r="I1028" i="11"/>
  <c r="H1029" i="11"/>
  <c r="I1970" i="11"/>
  <c r="H1971" i="11"/>
  <c r="I221" i="9"/>
  <c r="H222" i="9"/>
  <c r="H1029" i="9"/>
  <c r="I1028" i="9"/>
  <c r="I1298" i="9"/>
  <c r="H1299" i="9"/>
  <c r="H356" i="9"/>
  <c r="I355" i="9"/>
  <c r="H1432" i="9"/>
  <c r="I1431" i="9"/>
  <c r="I1834" i="9"/>
  <c r="H1835" i="9"/>
  <c r="I1701" i="9"/>
  <c r="H1702" i="9"/>
  <c r="H1299" i="6"/>
  <c r="I1298" i="6"/>
  <c r="I1565" i="6"/>
  <c r="H1566" i="6"/>
  <c r="H624" i="6"/>
  <c r="I623" i="6"/>
  <c r="I487" i="6"/>
  <c r="H488" i="6"/>
  <c r="H90" i="6"/>
  <c r="I89" i="6"/>
  <c r="I1163" i="6"/>
  <c r="H1164" i="6"/>
  <c r="I1701" i="3"/>
  <c r="H1702" i="3"/>
  <c r="H221" i="3"/>
  <c r="I220" i="3"/>
  <c r="I487" i="3"/>
  <c r="H488" i="3"/>
  <c r="I1432" i="3"/>
  <c r="H1433" i="3"/>
  <c r="H1300" i="3"/>
  <c r="I1299" i="3"/>
  <c r="I355" i="3"/>
  <c r="H356" i="3"/>
  <c r="S297" i="13"/>
  <c r="AE30" i="13"/>
  <c r="AE296" i="13"/>
  <c r="T31" i="13"/>
  <c r="AA31" i="13" s="1"/>
  <c r="AE428" i="13"/>
  <c r="AB429" i="13"/>
  <c r="T429" i="13"/>
  <c r="R163" i="13"/>
  <c r="AB163" i="13" s="1"/>
  <c r="I89" i="13"/>
  <c r="O89" i="13" s="1"/>
  <c r="H90" i="13"/>
  <c r="I354" i="13"/>
  <c r="O354" i="13" s="1"/>
  <c r="H355" i="13"/>
  <c r="AC162" i="13"/>
  <c r="AD162" i="13"/>
  <c r="I220" i="13"/>
  <c r="O220" i="13" s="1"/>
  <c r="H221" i="13"/>
  <c r="I487" i="13"/>
  <c r="O487" i="13" s="1"/>
  <c r="H488" i="13"/>
  <c r="I757" i="9"/>
  <c r="H758" i="9"/>
  <c r="H1703" i="6"/>
  <c r="I1702" i="6"/>
  <c r="I760" i="11"/>
  <c r="H761" i="11"/>
  <c r="I1567" i="11"/>
  <c r="H1568" i="11"/>
  <c r="I894" i="9"/>
  <c r="H895" i="9"/>
  <c r="I1834" i="6"/>
  <c r="H1835" i="6"/>
  <c r="I489" i="9"/>
  <c r="H490" i="9"/>
  <c r="H1567" i="9"/>
  <c r="I1566" i="9"/>
  <c r="I1701" i="11"/>
  <c r="H1702" i="11"/>
  <c r="H1971" i="9"/>
  <c r="I1970" i="9"/>
  <c r="H91" i="9"/>
  <c r="I90" i="9"/>
  <c r="H894" i="3"/>
  <c r="I893" i="3"/>
  <c r="I759" i="6"/>
  <c r="H760" i="6"/>
  <c r="I758" i="3"/>
  <c r="H759" i="3"/>
  <c r="I624" i="3"/>
  <c r="H625" i="3"/>
  <c r="I220" i="6"/>
  <c r="H221" i="6"/>
  <c r="I1163" i="3"/>
  <c r="H1164" i="3"/>
  <c r="H1567" i="3"/>
  <c r="I1566" i="3"/>
  <c r="I891" i="6"/>
  <c r="H892" i="6"/>
  <c r="H624" i="9"/>
  <c r="I623" i="9"/>
  <c r="H1434" i="6"/>
  <c r="I1433" i="6"/>
  <c r="I1029" i="3"/>
  <c r="H1030" i="3"/>
  <c r="I1970" i="6"/>
  <c r="H1971" i="6"/>
  <c r="I1165" i="9"/>
  <c r="H1166" i="9"/>
  <c r="I89" i="11"/>
  <c r="H90" i="11"/>
  <c r="I1835" i="3"/>
  <c r="H1836" i="3"/>
  <c r="H1970" i="3"/>
  <c r="I1969" i="3"/>
  <c r="I487" i="11"/>
  <c r="H488" i="11"/>
  <c r="H221" i="11"/>
  <c r="I220" i="11"/>
  <c r="I1031" i="6"/>
  <c r="H1032" i="6"/>
  <c r="I1835" i="11"/>
  <c r="H1836" i="11"/>
  <c r="I356" i="6"/>
  <c r="H357" i="6"/>
  <c r="H91" i="3"/>
  <c r="I90" i="3"/>
  <c r="O1969" i="11" l="1"/>
  <c r="O1834" i="11"/>
  <c r="O1700" i="11"/>
  <c r="O1565" i="11"/>
  <c r="O1431" i="11"/>
  <c r="O1163" i="11"/>
  <c r="O1028" i="11"/>
  <c r="O1298" i="11"/>
  <c r="O890" i="11"/>
  <c r="O757" i="11"/>
  <c r="O622" i="11"/>
  <c r="O354" i="11"/>
  <c r="O487" i="11"/>
  <c r="O220" i="11"/>
  <c r="O89" i="11"/>
  <c r="O1970" i="9"/>
  <c r="O1432" i="9"/>
  <c r="O1566" i="9"/>
  <c r="O1299" i="9"/>
  <c r="O1835" i="9"/>
  <c r="O1701" i="9"/>
  <c r="O891" i="9"/>
  <c r="O1164" i="9"/>
  <c r="O758" i="9"/>
  <c r="O623" i="9"/>
  <c r="O1029" i="9"/>
  <c r="O221" i="9"/>
  <c r="O90" i="9"/>
  <c r="O355" i="9"/>
  <c r="O488" i="9"/>
  <c r="O1700" i="6"/>
  <c r="O1969" i="6"/>
  <c r="O1565" i="6"/>
  <c r="O1431" i="6"/>
  <c r="O1834" i="6"/>
  <c r="O1298" i="6"/>
  <c r="O1163" i="6"/>
  <c r="O890" i="6"/>
  <c r="O1028" i="6"/>
  <c r="O757" i="6"/>
  <c r="O487" i="6"/>
  <c r="O622" i="6"/>
  <c r="O220" i="6"/>
  <c r="O354" i="6"/>
  <c r="O89" i="6"/>
  <c r="O1164" i="3"/>
  <c r="O1029" i="3"/>
  <c r="O1970" i="3"/>
  <c r="O1432" i="3"/>
  <c r="O1835" i="3"/>
  <c r="O1701" i="3"/>
  <c r="O1299" i="3"/>
  <c r="O1566" i="3"/>
  <c r="O891" i="3"/>
  <c r="O623" i="3"/>
  <c r="O758" i="3"/>
  <c r="O488" i="3"/>
  <c r="O355" i="3"/>
  <c r="O221" i="3"/>
  <c r="O90" i="3"/>
  <c r="H892" i="11"/>
  <c r="I891" i="11"/>
  <c r="H1300" i="11"/>
  <c r="I1299" i="11"/>
  <c r="I1432" i="11"/>
  <c r="H1433" i="11"/>
  <c r="H626" i="11"/>
  <c r="I625" i="11"/>
  <c r="H1972" i="11"/>
  <c r="I1971" i="11"/>
  <c r="I357" i="11"/>
  <c r="H358" i="11"/>
  <c r="H1030" i="11"/>
  <c r="I1029" i="11"/>
  <c r="I1164" i="11"/>
  <c r="H1165" i="11"/>
  <c r="I222" i="9"/>
  <c r="H223" i="9"/>
  <c r="I1029" i="9"/>
  <c r="H1030" i="9"/>
  <c r="H1300" i="9"/>
  <c r="I1299" i="9"/>
  <c r="I356" i="9"/>
  <c r="H357" i="9"/>
  <c r="I1702" i="9"/>
  <c r="H1703" i="9"/>
  <c r="H1836" i="9"/>
  <c r="I1835" i="9"/>
  <c r="I1432" i="9"/>
  <c r="H1433" i="9"/>
  <c r="I1299" i="6"/>
  <c r="H1300" i="6"/>
  <c r="H1567" i="6"/>
  <c r="I1566" i="6"/>
  <c r="I488" i="6"/>
  <c r="H489" i="6"/>
  <c r="H625" i="6"/>
  <c r="I624" i="6"/>
  <c r="H91" i="6"/>
  <c r="I90" i="6"/>
  <c r="I1164" i="6"/>
  <c r="H1165" i="6"/>
  <c r="H1703" i="3"/>
  <c r="I1702" i="3"/>
  <c r="H222" i="3"/>
  <c r="I221" i="3"/>
  <c r="H1434" i="3"/>
  <c r="I1433" i="3"/>
  <c r="H357" i="3"/>
  <c r="I356" i="3"/>
  <c r="I488" i="3"/>
  <c r="H489" i="3"/>
  <c r="I1300" i="3"/>
  <c r="H1301" i="3"/>
  <c r="Y31" i="13"/>
  <c r="Q32" i="13"/>
  <c r="R32" i="13" s="1"/>
  <c r="AB32" i="13" s="1"/>
  <c r="Z31" i="13"/>
  <c r="W31" i="13"/>
  <c r="V32" i="13" s="1"/>
  <c r="T297" i="13"/>
  <c r="AA429" i="13"/>
  <c r="Y429" i="13"/>
  <c r="W429" i="13"/>
  <c r="V430" i="13" s="1"/>
  <c r="Z429" i="13"/>
  <c r="Q430" i="13"/>
  <c r="S163" i="13"/>
  <c r="I221" i="13"/>
  <c r="O221" i="13" s="1"/>
  <c r="H222" i="13"/>
  <c r="H91" i="13"/>
  <c r="I90" i="13"/>
  <c r="O90" i="13" s="1"/>
  <c r="H356" i="13"/>
  <c r="I355" i="13"/>
  <c r="O355" i="13" s="1"/>
  <c r="AE162" i="13"/>
  <c r="I488" i="13"/>
  <c r="O488" i="13" s="1"/>
  <c r="H489" i="13"/>
  <c r="I221" i="11"/>
  <c r="H222" i="11"/>
  <c r="I221" i="6"/>
  <c r="H222" i="6"/>
  <c r="H1167" i="9"/>
  <c r="I1166" i="9"/>
  <c r="I1164" i="3"/>
  <c r="H1165" i="3"/>
  <c r="I490" i="9"/>
  <c r="H491" i="9"/>
  <c r="H896" i="9"/>
  <c r="I895" i="9"/>
  <c r="I1703" i="6"/>
  <c r="H1704" i="6"/>
  <c r="H1971" i="3"/>
  <c r="I1970" i="3"/>
  <c r="I1702" i="11"/>
  <c r="H1703" i="11"/>
  <c r="I91" i="3"/>
  <c r="H92" i="3"/>
  <c r="H1568" i="3"/>
  <c r="I1567" i="3"/>
  <c r="I894" i="3"/>
  <c r="H895" i="3"/>
  <c r="I1971" i="9"/>
  <c r="H1972" i="9"/>
  <c r="I1835" i="6"/>
  <c r="H1836" i="6"/>
  <c r="I1568" i="11"/>
  <c r="H1569" i="11"/>
  <c r="I91" i="9"/>
  <c r="H92" i="9"/>
  <c r="H762" i="11"/>
  <c r="I761" i="11"/>
  <c r="H625" i="9"/>
  <c r="I624" i="9"/>
  <c r="I1030" i="3"/>
  <c r="H1031" i="3"/>
  <c r="I759" i="3"/>
  <c r="H760" i="3"/>
  <c r="I357" i="6"/>
  <c r="H358" i="6"/>
  <c r="H1837" i="3"/>
  <c r="I1836" i="3"/>
  <c r="I1971" i="6"/>
  <c r="H1972" i="6"/>
  <c r="I625" i="3"/>
  <c r="H626" i="3"/>
  <c r="I1032" i="6"/>
  <c r="H1033" i="6"/>
  <c r="I760" i="6"/>
  <c r="H761" i="6"/>
  <c r="I1836" i="11"/>
  <c r="H1837" i="11"/>
  <c r="I488" i="11"/>
  <c r="H489" i="11"/>
  <c r="I90" i="11"/>
  <c r="H91" i="11"/>
  <c r="I1434" i="6"/>
  <c r="H1435" i="6"/>
  <c r="I892" i="6"/>
  <c r="H893" i="6"/>
  <c r="I1567" i="9"/>
  <c r="H1568" i="9"/>
  <c r="I758" i="9"/>
  <c r="H759" i="9"/>
  <c r="O1970" i="11" l="1"/>
  <c r="O1835" i="11"/>
  <c r="O1701" i="11"/>
  <c r="O1566" i="11"/>
  <c r="O1432" i="11"/>
  <c r="O1299" i="11"/>
  <c r="O1164" i="11"/>
  <c r="O758" i="11"/>
  <c r="O623" i="11"/>
  <c r="O488" i="11"/>
  <c r="O355" i="11"/>
  <c r="O90" i="11"/>
  <c r="O891" i="11"/>
  <c r="O1029" i="11"/>
  <c r="O221" i="11"/>
  <c r="O1971" i="9"/>
  <c r="O1836" i="9"/>
  <c r="O1702" i="9"/>
  <c r="O1567" i="9"/>
  <c r="O1300" i="9"/>
  <c r="O1433" i="9"/>
  <c r="O892" i="9"/>
  <c r="O1165" i="9"/>
  <c r="O759" i="9"/>
  <c r="O1030" i="9"/>
  <c r="O91" i="9"/>
  <c r="O222" i="9"/>
  <c r="O624" i="9"/>
  <c r="O356" i="9"/>
  <c r="O489" i="9"/>
  <c r="O1970" i="6"/>
  <c r="O1299" i="6"/>
  <c r="O1835" i="6"/>
  <c r="O1566" i="6"/>
  <c r="O1164" i="6"/>
  <c r="O1029" i="6"/>
  <c r="O1432" i="6"/>
  <c r="O221" i="6"/>
  <c r="O90" i="6"/>
  <c r="O1701" i="6"/>
  <c r="O758" i="6"/>
  <c r="O891" i="6"/>
  <c r="O623" i="6"/>
  <c r="O488" i="6"/>
  <c r="O355" i="6"/>
  <c r="O1971" i="3"/>
  <c r="O1433" i="3"/>
  <c r="O1836" i="3"/>
  <c r="O1702" i="3"/>
  <c r="O1567" i="3"/>
  <c r="O892" i="3"/>
  <c r="O1165" i="3"/>
  <c r="O1030" i="3"/>
  <c r="O1300" i="3"/>
  <c r="O624" i="3"/>
  <c r="O759" i="3"/>
  <c r="O489" i="3"/>
  <c r="O356" i="3"/>
  <c r="O222" i="3"/>
  <c r="O91" i="3"/>
  <c r="H893" i="11"/>
  <c r="I892" i="11"/>
  <c r="I626" i="11"/>
  <c r="H627" i="11"/>
  <c r="H1434" i="11"/>
  <c r="I1433" i="11"/>
  <c r="H1301" i="11"/>
  <c r="I1300" i="11"/>
  <c r="H1166" i="11"/>
  <c r="I1165" i="11"/>
  <c r="H359" i="11"/>
  <c r="I358" i="11"/>
  <c r="H1973" i="11"/>
  <c r="I1972" i="11"/>
  <c r="H1031" i="11"/>
  <c r="I1030" i="11"/>
  <c r="H224" i="9"/>
  <c r="I223" i="9"/>
  <c r="I1030" i="9"/>
  <c r="H1031" i="9"/>
  <c r="H358" i="9"/>
  <c r="I357" i="9"/>
  <c r="H1301" i="9"/>
  <c r="I1300" i="9"/>
  <c r="H1434" i="9"/>
  <c r="I1433" i="9"/>
  <c r="H1704" i="9"/>
  <c r="I1703" i="9"/>
  <c r="I1836" i="9"/>
  <c r="H1837" i="9"/>
  <c r="H1301" i="6"/>
  <c r="I1300" i="6"/>
  <c r="H1568" i="6"/>
  <c r="I1567" i="6"/>
  <c r="H626" i="6"/>
  <c r="I625" i="6"/>
  <c r="H490" i="6"/>
  <c r="I489" i="6"/>
  <c r="I91" i="6"/>
  <c r="H92" i="6"/>
  <c r="H1166" i="6"/>
  <c r="I1165" i="6"/>
  <c r="H1704" i="3"/>
  <c r="I1703" i="3"/>
  <c r="I222" i="3"/>
  <c r="H223" i="3"/>
  <c r="I489" i="3"/>
  <c r="H490" i="3"/>
  <c r="H358" i="3"/>
  <c r="I357" i="3"/>
  <c r="H1302" i="3"/>
  <c r="I1301" i="3"/>
  <c r="I1434" i="3"/>
  <c r="H1435" i="3"/>
  <c r="S32" i="13"/>
  <c r="AC31" i="13"/>
  <c r="AD31" i="13"/>
  <c r="Y297" i="13"/>
  <c r="W297" i="13"/>
  <c r="V298" i="13" s="1"/>
  <c r="Q298" i="13"/>
  <c r="AA297" i="13"/>
  <c r="Z297" i="13"/>
  <c r="AC429" i="13"/>
  <c r="R430" i="13"/>
  <c r="AB430" i="13" s="1"/>
  <c r="AD429" i="13"/>
  <c r="T163" i="13"/>
  <c r="H357" i="13"/>
  <c r="I356" i="13"/>
  <c r="O356" i="13" s="1"/>
  <c r="I91" i="13"/>
  <c r="O91" i="13" s="1"/>
  <c r="H92" i="13"/>
  <c r="H223" i="13"/>
  <c r="I222" i="13"/>
  <c r="O222" i="13" s="1"/>
  <c r="I489" i="13"/>
  <c r="O489" i="13" s="1"/>
  <c r="H490" i="13"/>
  <c r="I1837" i="3"/>
  <c r="H1838" i="3"/>
  <c r="I1568" i="9"/>
  <c r="H1569" i="9"/>
  <c r="H490" i="11"/>
  <c r="I489" i="11"/>
  <c r="I759" i="9"/>
  <c r="H760" i="9"/>
  <c r="I1569" i="11"/>
  <c r="H1570" i="11"/>
  <c r="H1973" i="9"/>
  <c r="I1972" i="9"/>
  <c r="H1166" i="3"/>
  <c r="I1165" i="3"/>
  <c r="I1972" i="6"/>
  <c r="H1973" i="6"/>
  <c r="I760" i="3"/>
  <c r="H761" i="3"/>
  <c r="H1032" i="3"/>
  <c r="I1031" i="3"/>
  <c r="I1704" i="6"/>
  <c r="H1705" i="6"/>
  <c r="H223" i="11"/>
  <c r="I222" i="11"/>
  <c r="I893" i="6"/>
  <c r="H894" i="6"/>
  <c r="H92" i="11"/>
  <c r="I91" i="11"/>
  <c r="I761" i="6"/>
  <c r="H762" i="6"/>
  <c r="I626" i="3"/>
  <c r="H627" i="3"/>
  <c r="I1836" i="6"/>
  <c r="H1837" i="6"/>
  <c r="I895" i="3"/>
  <c r="H896" i="3"/>
  <c r="I1568" i="3"/>
  <c r="H1569" i="3"/>
  <c r="I1703" i="11"/>
  <c r="H1704" i="11"/>
  <c r="H897" i="9"/>
  <c r="I896" i="9"/>
  <c r="I762" i="11"/>
  <c r="H763" i="11"/>
  <c r="H93" i="3"/>
  <c r="I92" i="3"/>
  <c r="I358" i="6"/>
  <c r="H359" i="6"/>
  <c r="I1837" i="11"/>
  <c r="H1838" i="11"/>
  <c r="I1971" i="3"/>
  <c r="H1972" i="3"/>
  <c r="I1167" i="9"/>
  <c r="H1168" i="9"/>
  <c r="H93" i="9"/>
  <c r="I92" i="9"/>
  <c r="I1435" i="6"/>
  <c r="H1436" i="6"/>
  <c r="I1033" i="6"/>
  <c r="H1034" i="6"/>
  <c r="H626" i="9"/>
  <c r="I625" i="9"/>
  <c r="I491" i="9"/>
  <c r="H492" i="9"/>
  <c r="I222" i="6"/>
  <c r="H223" i="6"/>
  <c r="O1971" i="11" l="1"/>
  <c r="O1836" i="11"/>
  <c r="O1702" i="11"/>
  <c r="O1567" i="11"/>
  <c r="O1433" i="11"/>
  <c r="O1300" i="11"/>
  <c r="O1165" i="11"/>
  <c r="O892" i="11"/>
  <c r="O759" i="11"/>
  <c r="O1030" i="11"/>
  <c r="O489" i="11"/>
  <c r="O624" i="11"/>
  <c r="O222" i="11"/>
  <c r="O356" i="11"/>
  <c r="O91" i="11"/>
  <c r="O1972" i="9"/>
  <c r="O1837" i="9"/>
  <c r="O1568" i="9"/>
  <c r="O1166" i="9"/>
  <c r="O1031" i="9"/>
  <c r="O893" i="9"/>
  <c r="O1703" i="9"/>
  <c r="O1434" i="9"/>
  <c r="O1301" i="9"/>
  <c r="O223" i="9"/>
  <c r="O760" i="9"/>
  <c r="O92" i="9"/>
  <c r="O625" i="9"/>
  <c r="O357" i="9"/>
  <c r="O490" i="9"/>
  <c r="O1971" i="6"/>
  <c r="O1300" i="6"/>
  <c r="O1567" i="6"/>
  <c r="O1836" i="6"/>
  <c r="O1433" i="6"/>
  <c r="O1702" i="6"/>
  <c r="O1165" i="6"/>
  <c r="O892" i="6"/>
  <c r="O759" i="6"/>
  <c r="O624" i="6"/>
  <c r="O489" i="6"/>
  <c r="O356" i="6"/>
  <c r="O91" i="6"/>
  <c r="O222" i="6"/>
  <c r="O1030" i="6"/>
  <c r="O1972" i="3"/>
  <c r="O1837" i="3"/>
  <c r="O1703" i="3"/>
  <c r="O1568" i="3"/>
  <c r="O1434" i="3"/>
  <c r="O1301" i="3"/>
  <c r="O1166" i="3"/>
  <c r="O893" i="3"/>
  <c r="O760" i="3"/>
  <c r="O1031" i="3"/>
  <c r="O625" i="3"/>
  <c r="O490" i="3"/>
  <c r="O357" i="3"/>
  <c r="O223" i="3"/>
  <c r="O92" i="3"/>
  <c r="I893" i="11"/>
  <c r="H894" i="11"/>
  <c r="I1301" i="11"/>
  <c r="H1302" i="11"/>
  <c r="I1434" i="11"/>
  <c r="H1435" i="11"/>
  <c r="H628" i="11"/>
  <c r="I627" i="11"/>
  <c r="I1031" i="11"/>
  <c r="H1032" i="11"/>
  <c r="H1974" i="11"/>
  <c r="I1973" i="11"/>
  <c r="I359" i="11"/>
  <c r="H360" i="11"/>
  <c r="I1166" i="11"/>
  <c r="H1167" i="11"/>
  <c r="I224" i="9"/>
  <c r="H225" i="9"/>
  <c r="H1032" i="9"/>
  <c r="I1031" i="9"/>
  <c r="I1301" i="9"/>
  <c r="H1302" i="9"/>
  <c r="I358" i="9"/>
  <c r="H359" i="9"/>
  <c r="I1704" i="9"/>
  <c r="H1705" i="9"/>
  <c r="I1837" i="9"/>
  <c r="H1838" i="9"/>
  <c r="I1434" i="9"/>
  <c r="H1435" i="9"/>
  <c r="I1301" i="6"/>
  <c r="H1302" i="6"/>
  <c r="I1568" i="6"/>
  <c r="H1569" i="6"/>
  <c r="I490" i="6"/>
  <c r="H491" i="6"/>
  <c r="I626" i="6"/>
  <c r="H627" i="6"/>
  <c r="H93" i="6"/>
  <c r="I92" i="6"/>
  <c r="I1166" i="6"/>
  <c r="H1167" i="6"/>
  <c r="I1704" i="3"/>
  <c r="H1705" i="3"/>
  <c r="I223" i="3"/>
  <c r="H224" i="3"/>
  <c r="I358" i="3"/>
  <c r="H359" i="3"/>
  <c r="H1303" i="3"/>
  <c r="I1302" i="3"/>
  <c r="I1435" i="3"/>
  <c r="H1436" i="3"/>
  <c r="H491" i="3"/>
  <c r="I490" i="3"/>
  <c r="T32" i="13"/>
  <c r="Y32" i="13" s="1"/>
  <c r="AE31" i="13"/>
  <c r="R298" i="13"/>
  <c r="AB298" i="13" s="1"/>
  <c r="AC297" i="13"/>
  <c r="AD297" i="13"/>
  <c r="S430" i="13"/>
  <c r="AE429" i="13"/>
  <c r="Y163" i="13"/>
  <c r="W163" i="13"/>
  <c r="V164" i="13" s="1"/>
  <c r="AA163" i="13"/>
  <c r="Q164" i="13"/>
  <c r="R164" i="13" s="1"/>
  <c r="AB164" i="13" s="1"/>
  <c r="Z163" i="13"/>
  <c r="H93" i="13"/>
  <c r="I92" i="13"/>
  <c r="O92" i="13" s="1"/>
  <c r="I223" i="13"/>
  <c r="O223" i="13" s="1"/>
  <c r="H224" i="13"/>
  <c r="H358" i="13"/>
  <c r="I357" i="13"/>
  <c r="O357" i="13" s="1"/>
  <c r="I490" i="13"/>
  <c r="O490" i="13" s="1"/>
  <c r="H491" i="13"/>
  <c r="I626" i="9"/>
  <c r="H627" i="9"/>
  <c r="I93" i="9"/>
  <c r="H94" i="9"/>
  <c r="I1168" i="9"/>
  <c r="H1169" i="9"/>
  <c r="I1972" i="3"/>
  <c r="H1973" i="3"/>
  <c r="H1839" i="11"/>
  <c r="I1838" i="11"/>
  <c r="I1569" i="3"/>
  <c r="H1570" i="3"/>
  <c r="H1974" i="6"/>
  <c r="I1973" i="6"/>
  <c r="I93" i="3"/>
  <c r="H94" i="3"/>
  <c r="I1705" i="6"/>
  <c r="H1706" i="6"/>
  <c r="I1032" i="3"/>
  <c r="H1033" i="3"/>
  <c r="I1973" i="9"/>
  <c r="H1974" i="9"/>
  <c r="I490" i="11"/>
  <c r="H491" i="11"/>
  <c r="I761" i="3"/>
  <c r="H762" i="3"/>
  <c r="I1570" i="11"/>
  <c r="H1571" i="11"/>
  <c r="I1569" i="9"/>
  <c r="H1570" i="9"/>
  <c r="I627" i="3"/>
  <c r="H628" i="3"/>
  <c r="H93" i="11"/>
  <c r="I92" i="11"/>
  <c r="I223" i="11"/>
  <c r="H224" i="11"/>
  <c r="I1837" i="6"/>
  <c r="H1838" i="6"/>
  <c r="H224" i="6"/>
  <c r="I223" i="6"/>
  <c r="I492" i="9"/>
  <c r="H493" i="9"/>
  <c r="I1034" i="6"/>
  <c r="H1035" i="6"/>
  <c r="I359" i="6"/>
  <c r="H360" i="6"/>
  <c r="I896" i="3"/>
  <c r="H897" i="3"/>
  <c r="I1436" i="6"/>
  <c r="H1437" i="6"/>
  <c r="I762" i="6"/>
  <c r="H763" i="6"/>
  <c r="I760" i="9"/>
  <c r="H761" i="9"/>
  <c r="I897" i="9"/>
  <c r="H898" i="9"/>
  <c r="I763" i="11"/>
  <c r="H764" i="11"/>
  <c r="I894" i="6"/>
  <c r="H895" i="6"/>
  <c r="I1166" i="3"/>
  <c r="H1167" i="3"/>
  <c r="I1704" i="11"/>
  <c r="H1705" i="11"/>
  <c r="I1838" i="3"/>
  <c r="H1839" i="3"/>
  <c r="O1972" i="11" l="1"/>
  <c r="O1837" i="11"/>
  <c r="O1434" i="11"/>
  <c r="O1703" i="11"/>
  <c r="O1568" i="11"/>
  <c r="O1301" i="11"/>
  <c r="O1166" i="11"/>
  <c r="O760" i="11"/>
  <c r="O1031" i="11"/>
  <c r="O893" i="11"/>
  <c r="O490" i="11"/>
  <c r="O223" i="11"/>
  <c r="O625" i="11"/>
  <c r="O357" i="11"/>
  <c r="O92" i="11"/>
  <c r="O1973" i="9"/>
  <c r="O1838" i="9"/>
  <c r="O1704" i="9"/>
  <c r="O1569" i="9"/>
  <c r="O1167" i="9"/>
  <c r="O1032" i="9"/>
  <c r="O1435" i="9"/>
  <c r="O1302" i="9"/>
  <c r="O761" i="9"/>
  <c r="O626" i="9"/>
  <c r="O491" i="9"/>
  <c r="O358" i="9"/>
  <c r="O224" i="9"/>
  <c r="O93" i="9"/>
  <c r="O894" i="9"/>
  <c r="O1972" i="6"/>
  <c r="O1837" i="6"/>
  <c r="O1703" i="6"/>
  <c r="O1568" i="6"/>
  <c r="O1434" i="6"/>
  <c r="O1166" i="6"/>
  <c r="O1031" i="6"/>
  <c r="O893" i="6"/>
  <c r="O760" i="6"/>
  <c r="O625" i="6"/>
  <c r="O490" i="6"/>
  <c r="O357" i="6"/>
  <c r="O1301" i="6"/>
  <c r="O223" i="6"/>
  <c r="O92" i="6"/>
  <c r="O1838" i="3"/>
  <c r="O1704" i="3"/>
  <c r="O1569" i="3"/>
  <c r="O1973" i="3"/>
  <c r="O1435" i="3"/>
  <c r="O1167" i="3"/>
  <c r="O1032" i="3"/>
  <c r="O1302" i="3"/>
  <c r="O894" i="3"/>
  <c r="O761" i="3"/>
  <c r="O491" i="3"/>
  <c r="O358" i="3"/>
  <c r="O224" i="3"/>
  <c r="O93" i="3"/>
  <c r="O626" i="3"/>
  <c r="H895" i="11"/>
  <c r="I894" i="11"/>
  <c r="H1436" i="11"/>
  <c r="I1435" i="11"/>
  <c r="H1303" i="11"/>
  <c r="I1302" i="11"/>
  <c r="H629" i="11"/>
  <c r="I628" i="11"/>
  <c r="I360" i="11"/>
  <c r="H361" i="11"/>
  <c r="H1168" i="11"/>
  <c r="I1167" i="11"/>
  <c r="H1975" i="11"/>
  <c r="I1974" i="11"/>
  <c r="I1032" i="11"/>
  <c r="H1033" i="11"/>
  <c r="H226" i="9"/>
  <c r="I225" i="9"/>
  <c r="H1033" i="9"/>
  <c r="I1032" i="9"/>
  <c r="H360" i="9"/>
  <c r="I359" i="9"/>
  <c r="H1303" i="9"/>
  <c r="I1302" i="9"/>
  <c r="H1436" i="9"/>
  <c r="I1435" i="9"/>
  <c r="H1839" i="9"/>
  <c r="I1838" i="9"/>
  <c r="H1706" i="9"/>
  <c r="I1705" i="9"/>
  <c r="I1302" i="6"/>
  <c r="H1303" i="6"/>
  <c r="H1570" i="6"/>
  <c r="I1569" i="6"/>
  <c r="I491" i="6"/>
  <c r="H492" i="6"/>
  <c r="I627" i="6"/>
  <c r="H628" i="6"/>
  <c r="I93" i="6"/>
  <c r="H94" i="6"/>
  <c r="H1168" i="6"/>
  <c r="I1167" i="6"/>
  <c r="H1706" i="3"/>
  <c r="I1705" i="3"/>
  <c r="I224" i="3"/>
  <c r="H225" i="3"/>
  <c r="H1304" i="3"/>
  <c r="I1303" i="3"/>
  <c r="H1437" i="3"/>
  <c r="I1436" i="3"/>
  <c r="I491" i="3"/>
  <c r="H492" i="3"/>
  <c r="H360" i="3"/>
  <c r="I359" i="3"/>
  <c r="Z32" i="13"/>
  <c r="AD32" i="13" s="1"/>
  <c r="Q33" i="13"/>
  <c r="R33" i="13" s="1"/>
  <c r="AB33" i="13" s="1"/>
  <c r="AA32" i="13"/>
  <c r="W32" i="13"/>
  <c r="V33" i="13" s="1"/>
  <c r="S298" i="13"/>
  <c r="AE297" i="13"/>
  <c r="T430" i="13"/>
  <c r="Q431" i="13" s="1"/>
  <c r="S164" i="13"/>
  <c r="AC163" i="13"/>
  <c r="AD163" i="13"/>
  <c r="H359" i="13"/>
  <c r="I358" i="13"/>
  <c r="O358" i="13" s="1"/>
  <c r="I224" i="13"/>
  <c r="O224" i="13" s="1"/>
  <c r="H225" i="13"/>
  <c r="I93" i="13"/>
  <c r="O93" i="13" s="1"/>
  <c r="H94" i="13"/>
  <c r="I491" i="13"/>
  <c r="O491" i="13" s="1"/>
  <c r="H492" i="13"/>
  <c r="I360" i="6"/>
  <c r="H361" i="6"/>
  <c r="I628" i="3"/>
  <c r="H629" i="3"/>
  <c r="I762" i="3"/>
  <c r="H763" i="3"/>
  <c r="H95" i="9"/>
  <c r="I94" i="9"/>
  <c r="I1838" i="6"/>
  <c r="H1839" i="6"/>
  <c r="I1570" i="9"/>
  <c r="H1571" i="9"/>
  <c r="I1706" i="6"/>
  <c r="H1707" i="6"/>
  <c r="H1840" i="11"/>
  <c r="I1839" i="11"/>
  <c r="I224" i="6"/>
  <c r="H225" i="6"/>
  <c r="H1706" i="11"/>
  <c r="I1705" i="11"/>
  <c r="H225" i="11"/>
  <c r="I224" i="11"/>
  <c r="H492" i="11"/>
  <c r="I491" i="11"/>
  <c r="I94" i="3"/>
  <c r="H95" i="3"/>
  <c r="H1974" i="3"/>
  <c r="I1973" i="3"/>
  <c r="H1840" i="3"/>
  <c r="I1839" i="3"/>
  <c r="I895" i="6"/>
  <c r="H896" i="6"/>
  <c r="I763" i="6"/>
  <c r="H764" i="6"/>
  <c r="I1437" i="6"/>
  <c r="H1438" i="6"/>
  <c r="I764" i="11"/>
  <c r="H765" i="11"/>
  <c r="H762" i="9"/>
  <c r="I761" i="9"/>
  <c r="H1572" i="11"/>
  <c r="I1571" i="11"/>
  <c r="I627" i="9"/>
  <c r="H628" i="9"/>
  <c r="I898" i="9"/>
  <c r="H899" i="9"/>
  <c r="I1035" i="6"/>
  <c r="H1036" i="6"/>
  <c r="H1168" i="3"/>
  <c r="I1167" i="3"/>
  <c r="I1974" i="9"/>
  <c r="H1975" i="9"/>
  <c r="I1033" i="3"/>
  <c r="H1034" i="3"/>
  <c r="I1570" i="3"/>
  <c r="H1571" i="3"/>
  <c r="H1170" i="9"/>
  <c r="I1169" i="9"/>
  <c r="I897" i="3"/>
  <c r="H898" i="3"/>
  <c r="I493" i="9"/>
  <c r="H494" i="9"/>
  <c r="I93" i="11"/>
  <c r="H94" i="11"/>
  <c r="I1974" i="6"/>
  <c r="H1975" i="6"/>
  <c r="O1973" i="11" l="1"/>
  <c r="O1435" i="11"/>
  <c r="O1302" i="11"/>
  <c r="O1704" i="11"/>
  <c r="O894" i="11"/>
  <c r="O1032" i="11"/>
  <c r="O1838" i="11"/>
  <c r="O1569" i="11"/>
  <c r="O1167" i="11"/>
  <c r="O626" i="11"/>
  <c r="O761" i="11"/>
  <c r="O491" i="11"/>
  <c r="O224" i="11"/>
  <c r="O358" i="11"/>
  <c r="O93" i="11"/>
  <c r="O1974" i="9"/>
  <c r="O1839" i="9"/>
  <c r="O1705" i="9"/>
  <c r="O1570" i="9"/>
  <c r="O1436" i="9"/>
  <c r="O1303" i="9"/>
  <c r="O762" i="9"/>
  <c r="O627" i="9"/>
  <c r="O492" i="9"/>
  <c r="O359" i="9"/>
  <c r="O1168" i="9"/>
  <c r="O1033" i="9"/>
  <c r="O895" i="9"/>
  <c r="O94" i="9"/>
  <c r="O225" i="9"/>
  <c r="O1569" i="6"/>
  <c r="O1167" i="6"/>
  <c r="O1032" i="6"/>
  <c r="O1435" i="6"/>
  <c r="O1302" i="6"/>
  <c r="O1838" i="6"/>
  <c r="O894" i="6"/>
  <c r="O1704" i="6"/>
  <c r="O1973" i="6"/>
  <c r="O761" i="6"/>
  <c r="O491" i="6"/>
  <c r="O626" i="6"/>
  <c r="O358" i="6"/>
  <c r="O224" i="6"/>
  <c r="O93" i="6"/>
  <c r="O1839" i="3"/>
  <c r="O1705" i="3"/>
  <c r="O1570" i="3"/>
  <c r="O1974" i="3"/>
  <c r="O1436" i="3"/>
  <c r="O1168" i="3"/>
  <c r="O1033" i="3"/>
  <c r="O1303" i="3"/>
  <c r="O895" i="3"/>
  <c r="O762" i="3"/>
  <c r="O492" i="3"/>
  <c r="O359" i="3"/>
  <c r="O225" i="3"/>
  <c r="O94" i="3"/>
  <c r="O627" i="3"/>
  <c r="I895" i="11"/>
  <c r="H896" i="11"/>
  <c r="H1304" i="11"/>
  <c r="I1303" i="11"/>
  <c r="I629" i="11"/>
  <c r="H630" i="11"/>
  <c r="H1437" i="11"/>
  <c r="I1436" i="11"/>
  <c r="I1975" i="11"/>
  <c r="H1976" i="11"/>
  <c r="I361" i="11"/>
  <c r="H362" i="11"/>
  <c r="I1033" i="11"/>
  <c r="H1034" i="11"/>
  <c r="I1168" i="11"/>
  <c r="H1169" i="11"/>
  <c r="I226" i="9"/>
  <c r="H227" i="9"/>
  <c r="H1034" i="9"/>
  <c r="I1033" i="9"/>
  <c r="I1303" i="9"/>
  <c r="H1304" i="9"/>
  <c r="I360" i="9"/>
  <c r="H361" i="9"/>
  <c r="I1706" i="9"/>
  <c r="H1707" i="9"/>
  <c r="I1839" i="9"/>
  <c r="H1840" i="9"/>
  <c r="H1437" i="9"/>
  <c r="I1436" i="9"/>
  <c r="I1303" i="6"/>
  <c r="H1304" i="6"/>
  <c r="I1570" i="6"/>
  <c r="H1571" i="6"/>
  <c r="I628" i="6"/>
  <c r="H629" i="6"/>
  <c r="H493" i="6"/>
  <c r="I492" i="6"/>
  <c r="H95" i="6"/>
  <c r="I94" i="6"/>
  <c r="I1168" i="6"/>
  <c r="H1169" i="6"/>
  <c r="H1707" i="3"/>
  <c r="I1706" i="3"/>
  <c r="H226" i="3"/>
  <c r="I225" i="3"/>
  <c r="I1437" i="3"/>
  <c r="H1438" i="3"/>
  <c r="I360" i="3"/>
  <c r="H361" i="3"/>
  <c r="I1304" i="3"/>
  <c r="H1305" i="3"/>
  <c r="I492" i="3"/>
  <c r="H493" i="3"/>
  <c r="AC32" i="13"/>
  <c r="S33" i="13"/>
  <c r="T298" i="13"/>
  <c r="Y298" i="13" s="1"/>
  <c r="Y430" i="13"/>
  <c r="W430" i="13"/>
  <c r="V431" i="13" s="1"/>
  <c r="AA430" i="13"/>
  <c r="Z430" i="13"/>
  <c r="T164" i="13"/>
  <c r="R431" i="13"/>
  <c r="AB431" i="13" s="1"/>
  <c r="AE163" i="13"/>
  <c r="I225" i="13"/>
  <c r="O225" i="13" s="1"/>
  <c r="H226" i="13"/>
  <c r="H360" i="13"/>
  <c r="I359" i="13"/>
  <c r="O359" i="13" s="1"/>
  <c r="H95" i="13"/>
  <c r="I94" i="13"/>
  <c r="O94" i="13" s="1"/>
  <c r="I492" i="13"/>
  <c r="O492" i="13" s="1"/>
  <c r="H493" i="13"/>
  <c r="I1571" i="9"/>
  <c r="H1572" i="9"/>
  <c r="I763" i="3"/>
  <c r="H764" i="3"/>
  <c r="I899" i="9"/>
  <c r="H900" i="9"/>
  <c r="I1438" i="6"/>
  <c r="H1439" i="6"/>
  <c r="H493" i="11"/>
  <c r="I492" i="11"/>
  <c r="I225" i="11"/>
  <c r="H226" i="11"/>
  <c r="I1034" i="3"/>
  <c r="H1035" i="3"/>
  <c r="I225" i="6"/>
  <c r="H226" i="6"/>
  <c r="H495" i="9"/>
  <c r="I494" i="9"/>
  <c r="I94" i="11"/>
  <c r="H95" i="11"/>
  <c r="H1169" i="3"/>
  <c r="I1168" i="3"/>
  <c r="H1037" i="6"/>
  <c r="I1036" i="6"/>
  <c r="I1975" i="9"/>
  <c r="H1976" i="9"/>
  <c r="H763" i="9"/>
  <c r="I762" i="9"/>
  <c r="I896" i="6"/>
  <c r="H897" i="6"/>
  <c r="I1840" i="3"/>
  <c r="H1841" i="3"/>
  <c r="H1975" i="3"/>
  <c r="I1974" i="3"/>
  <c r="I1707" i="6"/>
  <c r="H1708" i="6"/>
  <c r="I95" i="9"/>
  <c r="H96" i="9"/>
  <c r="I629" i="3"/>
  <c r="H630" i="3"/>
  <c r="I361" i="6"/>
  <c r="H362" i="6"/>
  <c r="I1975" i="6"/>
  <c r="H1976" i="6"/>
  <c r="I898" i="3"/>
  <c r="H899" i="3"/>
  <c r="I1572" i="11"/>
  <c r="H1573" i="11"/>
  <c r="I764" i="6"/>
  <c r="H765" i="6"/>
  <c r="I95" i="3"/>
  <c r="H96" i="3"/>
  <c r="I1840" i="11"/>
  <c r="H1841" i="11"/>
  <c r="H1840" i="6"/>
  <c r="I1839" i="6"/>
  <c r="I765" i="11"/>
  <c r="H766" i="11"/>
  <c r="I1170" i="9"/>
  <c r="H1171" i="9"/>
  <c r="I1571" i="3"/>
  <c r="H1572" i="3"/>
  <c r="I628" i="9"/>
  <c r="H629" i="9"/>
  <c r="H1707" i="11"/>
  <c r="I1706" i="11"/>
  <c r="O1974" i="11" l="1"/>
  <c r="O1839" i="11"/>
  <c r="O1705" i="11"/>
  <c r="O1303" i="11"/>
  <c r="O1570" i="11"/>
  <c r="O1436" i="11"/>
  <c r="O1033" i="11"/>
  <c r="O1168" i="11"/>
  <c r="O762" i="11"/>
  <c r="O627" i="11"/>
  <c r="O895" i="11"/>
  <c r="O359" i="11"/>
  <c r="O492" i="11"/>
  <c r="O225" i="11"/>
  <c r="O94" i="11"/>
  <c r="O1975" i="9"/>
  <c r="O1840" i="9"/>
  <c r="O1706" i="9"/>
  <c r="O1437" i="9"/>
  <c r="O1169" i="9"/>
  <c r="O1034" i="9"/>
  <c r="O1304" i="9"/>
  <c r="O896" i="9"/>
  <c r="O1571" i="9"/>
  <c r="O763" i="9"/>
  <c r="O628" i="9"/>
  <c r="O360" i="9"/>
  <c r="O493" i="9"/>
  <c r="O226" i="9"/>
  <c r="O95" i="9"/>
  <c r="O1974" i="6"/>
  <c r="O1839" i="6"/>
  <c r="O1705" i="6"/>
  <c r="O1570" i="6"/>
  <c r="O1436" i="6"/>
  <c r="O1303" i="6"/>
  <c r="O762" i="6"/>
  <c r="O627" i="6"/>
  <c r="O1033" i="6"/>
  <c r="O492" i="6"/>
  <c r="O895" i="6"/>
  <c r="O225" i="6"/>
  <c r="O1168" i="6"/>
  <c r="O359" i="6"/>
  <c r="O94" i="6"/>
  <c r="O1975" i="3"/>
  <c r="O1840" i="3"/>
  <c r="O1706" i="3"/>
  <c r="O1571" i="3"/>
  <c r="O1437" i="3"/>
  <c r="O1304" i="3"/>
  <c r="O1169" i="3"/>
  <c r="O1034" i="3"/>
  <c r="O896" i="3"/>
  <c r="O763" i="3"/>
  <c r="O628" i="3"/>
  <c r="O493" i="3"/>
  <c r="O95" i="3"/>
  <c r="O226" i="3"/>
  <c r="O360" i="3"/>
  <c r="AE32" i="13"/>
  <c r="I896" i="11"/>
  <c r="H897" i="11"/>
  <c r="I1437" i="11"/>
  <c r="H1438" i="11"/>
  <c r="I630" i="11"/>
  <c r="H631" i="11"/>
  <c r="I1304" i="11"/>
  <c r="H1305" i="11"/>
  <c r="H1977" i="11"/>
  <c r="I1976" i="11"/>
  <c r="H1035" i="11"/>
  <c r="I1034" i="11"/>
  <c r="I362" i="11"/>
  <c r="H363" i="11"/>
  <c r="H1170" i="11"/>
  <c r="I1169" i="11"/>
  <c r="I227" i="9"/>
  <c r="H228" i="9"/>
  <c r="H1035" i="9"/>
  <c r="I1034" i="9"/>
  <c r="I1304" i="9"/>
  <c r="H1305" i="9"/>
  <c r="I361" i="9"/>
  <c r="H362" i="9"/>
  <c r="I1707" i="9"/>
  <c r="H1708" i="9"/>
  <c r="H1438" i="9"/>
  <c r="I1437" i="9"/>
  <c r="H1841" i="9"/>
  <c r="I1840" i="9"/>
  <c r="I1304" i="6"/>
  <c r="H1305" i="6"/>
  <c r="I1571" i="6"/>
  <c r="H1572" i="6"/>
  <c r="H494" i="6"/>
  <c r="I493" i="6"/>
  <c r="I629" i="6"/>
  <c r="H630" i="6"/>
  <c r="I95" i="6"/>
  <c r="H96" i="6"/>
  <c r="I1169" i="6"/>
  <c r="H1170" i="6"/>
  <c r="H1708" i="3"/>
  <c r="I1707" i="3"/>
  <c r="H227" i="3"/>
  <c r="I226" i="3"/>
  <c r="I493" i="3"/>
  <c r="H494" i="3"/>
  <c r="I361" i="3"/>
  <c r="H362" i="3"/>
  <c r="I1305" i="3"/>
  <c r="H1306" i="3"/>
  <c r="I1438" i="3"/>
  <c r="H1439" i="3"/>
  <c r="T33" i="13"/>
  <c r="W33" i="13" s="1"/>
  <c r="V34" i="13" s="1"/>
  <c r="W298" i="13"/>
  <c r="V299" i="13" s="1"/>
  <c r="AA298" i="13"/>
  <c r="Z298" i="13"/>
  <c r="AD298" i="13" s="1"/>
  <c r="Q299" i="13"/>
  <c r="R299" i="13" s="1"/>
  <c r="AB299" i="13" s="1"/>
  <c r="AC430" i="13"/>
  <c r="AD430" i="13"/>
  <c r="Y164" i="13"/>
  <c r="W164" i="13"/>
  <c r="V165" i="13" s="1"/>
  <c r="Q165" i="13"/>
  <c r="R165" i="13" s="1"/>
  <c r="AB165" i="13" s="1"/>
  <c r="Z164" i="13"/>
  <c r="AA164" i="13"/>
  <c r="S431" i="13"/>
  <c r="H96" i="13"/>
  <c r="I95" i="13"/>
  <c r="O95" i="13" s="1"/>
  <c r="I226" i="13"/>
  <c r="O226" i="13" s="1"/>
  <c r="H227" i="13"/>
  <c r="H361" i="13"/>
  <c r="I360" i="13"/>
  <c r="O360" i="13" s="1"/>
  <c r="H494" i="13"/>
  <c r="I493" i="13"/>
  <c r="O493" i="13" s="1"/>
  <c r="H1172" i="9"/>
  <c r="I1171" i="9"/>
  <c r="I766" i="11"/>
  <c r="H767" i="11"/>
  <c r="I899" i="3"/>
  <c r="H900" i="3"/>
  <c r="H97" i="9"/>
  <c r="I96" i="9"/>
  <c r="I1708" i="6"/>
  <c r="H1709" i="6"/>
  <c r="I1976" i="9"/>
  <c r="H1977" i="9"/>
  <c r="H96" i="11"/>
  <c r="I95" i="11"/>
  <c r="I764" i="3"/>
  <c r="H765" i="3"/>
  <c r="I1572" i="9"/>
  <c r="H1573" i="9"/>
  <c r="I1037" i="6"/>
  <c r="H1038" i="6"/>
  <c r="I1840" i="6"/>
  <c r="H1841" i="6"/>
  <c r="I96" i="3"/>
  <c r="H97" i="3"/>
  <c r="I362" i="6"/>
  <c r="H363" i="6"/>
  <c r="I493" i="11"/>
  <c r="H494" i="11"/>
  <c r="I1035" i="3"/>
  <c r="H1036" i="3"/>
  <c r="I765" i="6"/>
  <c r="H766" i="6"/>
  <c r="I1169" i="3"/>
  <c r="H1170" i="3"/>
  <c r="I495" i="9"/>
  <c r="H496" i="9"/>
  <c r="I1707" i="11"/>
  <c r="H1708" i="11"/>
  <c r="I630" i="3"/>
  <c r="H631" i="3"/>
  <c r="I1975" i="3"/>
  <c r="H1976" i="3"/>
  <c r="I763" i="9"/>
  <c r="H764" i="9"/>
  <c r="I1439" i="6"/>
  <c r="H1440" i="6"/>
  <c r="H1977" i="6"/>
  <c r="I1976" i="6"/>
  <c r="I900" i="9"/>
  <c r="H901" i="9"/>
  <c r="H1842" i="11"/>
  <c r="I1841" i="11"/>
  <c r="H1842" i="3"/>
  <c r="I1841" i="3"/>
  <c r="I629" i="9"/>
  <c r="H630" i="9"/>
  <c r="I1572" i="3"/>
  <c r="H1573" i="3"/>
  <c r="I1573" i="11"/>
  <c r="H1574" i="11"/>
  <c r="I897" i="6"/>
  <c r="H898" i="6"/>
  <c r="I226" i="6"/>
  <c r="H227" i="6"/>
  <c r="H227" i="11"/>
  <c r="I226" i="11"/>
  <c r="O1304" i="11" l="1"/>
  <c r="O1571" i="11"/>
  <c r="O1706" i="11"/>
  <c r="O1169" i="11"/>
  <c r="O1034" i="11"/>
  <c r="O1840" i="11"/>
  <c r="O1975" i="11"/>
  <c r="O1437" i="11"/>
  <c r="O628" i="11"/>
  <c r="O493" i="11"/>
  <c r="O763" i="11"/>
  <c r="O896" i="11"/>
  <c r="O360" i="11"/>
  <c r="O95" i="11"/>
  <c r="O226" i="11"/>
  <c r="O1976" i="9"/>
  <c r="O1841" i="9"/>
  <c r="O1707" i="9"/>
  <c r="O1572" i="9"/>
  <c r="O1170" i="9"/>
  <c r="O1305" i="9"/>
  <c r="O1035" i="9"/>
  <c r="O897" i="9"/>
  <c r="O764" i="9"/>
  <c r="O629" i="9"/>
  <c r="O494" i="9"/>
  <c r="O361" i="9"/>
  <c r="O227" i="9"/>
  <c r="O96" i="9"/>
  <c r="O1438" i="9"/>
  <c r="O1975" i="6"/>
  <c r="O1840" i="6"/>
  <c r="O1706" i="6"/>
  <c r="O1571" i="6"/>
  <c r="O1437" i="6"/>
  <c r="O1169" i="6"/>
  <c r="O1304" i="6"/>
  <c r="O1034" i="6"/>
  <c r="O896" i="6"/>
  <c r="O763" i="6"/>
  <c r="O493" i="6"/>
  <c r="O628" i="6"/>
  <c r="O360" i="6"/>
  <c r="O95" i="6"/>
  <c r="O226" i="6"/>
  <c r="O1305" i="3"/>
  <c r="O1707" i="3"/>
  <c r="O1572" i="3"/>
  <c r="O1976" i="3"/>
  <c r="O1438" i="3"/>
  <c r="O1841" i="3"/>
  <c r="O1170" i="3"/>
  <c r="O1035" i="3"/>
  <c r="O897" i="3"/>
  <c r="O629" i="3"/>
  <c r="O494" i="3"/>
  <c r="O227" i="3"/>
  <c r="O96" i="3"/>
  <c r="O361" i="3"/>
  <c r="O764" i="3"/>
  <c r="I897" i="11"/>
  <c r="H898" i="11"/>
  <c r="I1305" i="11"/>
  <c r="H1306" i="11"/>
  <c r="I1438" i="11"/>
  <c r="H1439" i="11"/>
  <c r="I631" i="11"/>
  <c r="H632" i="11"/>
  <c r="H364" i="11"/>
  <c r="I363" i="11"/>
  <c r="I1170" i="11"/>
  <c r="H1171" i="11"/>
  <c r="I1977" i="11"/>
  <c r="H1978" i="11"/>
  <c r="I1035" i="11"/>
  <c r="H1036" i="11"/>
  <c r="I228" i="9"/>
  <c r="H229" i="9"/>
  <c r="I1035" i="9"/>
  <c r="H1036" i="9"/>
  <c r="I1305" i="9"/>
  <c r="H1306" i="9"/>
  <c r="I362" i="9"/>
  <c r="H363" i="9"/>
  <c r="H1439" i="9"/>
  <c r="I1438" i="9"/>
  <c r="H1842" i="9"/>
  <c r="I1841" i="9"/>
  <c r="I1708" i="9"/>
  <c r="H1709" i="9"/>
  <c r="I1305" i="6"/>
  <c r="H1306" i="6"/>
  <c r="H1573" i="6"/>
  <c r="I1572" i="6"/>
  <c r="H631" i="6"/>
  <c r="I630" i="6"/>
  <c r="I494" i="6"/>
  <c r="H495" i="6"/>
  <c r="I96" i="6"/>
  <c r="H97" i="6"/>
  <c r="I1170" i="6"/>
  <c r="H1171" i="6"/>
  <c r="I1708" i="3"/>
  <c r="H1709" i="3"/>
  <c r="H228" i="3"/>
  <c r="I227" i="3"/>
  <c r="H1307" i="3"/>
  <c r="I1306" i="3"/>
  <c r="H1440" i="3"/>
  <c r="I1439" i="3"/>
  <c r="I494" i="3"/>
  <c r="H495" i="3"/>
  <c r="I362" i="3"/>
  <c r="H363" i="3"/>
  <c r="AA33" i="13"/>
  <c r="Q34" i="13"/>
  <c r="R34" i="13" s="1"/>
  <c r="AB34" i="13" s="1"/>
  <c r="Y33" i="13"/>
  <c r="Z33" i="13"/>
  <c r="S299" i="13"/>
  <c r="AC298" i="13"/>
  <c r="AE430" i="13"/>
  <c r="AD164" i="13"/>
  <c r="AC164" i="13"/>
  <c r="T431" i="13"/>
  <c r="H97" i="13"/>
  <c r="I96" i="13"/>
  <c r="O96" i="13" s="1"/>
  <c r="I361" i="13"/>
  <c r="O361" i="13" s="1"/>
  <c r="H362" i="13"/>
  <c r="S165" i="13"/>
  <c r="I227" i="13"/>
  <c r="O227" i="13" s="1"/>
  <c r="H228" i="13"/>
  <c r="I494" i="13"/>
  <c r="O494" i="13" s="1"/>
  <c r="H495" i="13"/>
  <c r="I1574" i="11"/>
  <c r="H1575" i="11"/>
  <c r="I766" i="6"/>
  <c r="H767" i="6"/>
  <c r="I1036" i="3"/>
  <c r="H1037" i="3"/>
  <c r="H228" i="6"/>
  <c r="I227" i="6"/>
  <c r="H765" i="9"/>
  <c r="I764" i="9"/>
  <c r="H1171" i="3"/>
  <c r="I1170" i="3"/>
  <c r="I1842" i="3"/>
  <c r="H1843" i="3"/>
  <c r="H98" i="3"/>
  <c r="I97" i="3"/>
  <c r="I1709" i="6"/>
  <c r="H1710" i="6"/>
  <c r="I227" i="11"/>
  <c r="H228" i="11"/>
  <c r="I898" i="6"/>
  <c r="H899" i="6"/>
  <c r="I901" i="9"/>
  <c r="H902" i="9"/>
  <c r="H1978" i="6"/>
  <c r="I1977" i="6"/>
  <c r="I1976" i="3"/>
  <c r="H1977" i="3"/>
  <c r="I1573" i="9"/>
  <c r="H1574" i="9"/>
  <c r="H97" i="11"/>
  <c r="I96" i="11"/>
  <c r="I767" i="11"/>
  <c r="H768" i="11"/>
  <c r="I1172" i="9"/>
  <c r="H1173" i="9"/>
  <c r="I1841" i="6"/>
  <c r="H1842" i="6"/>
  <c r="H1709" i="11"/>
  <c r="I1708" i="11"/>
  <c r="I494" i="11"/>
  <c r="H495" i="11"/>
  <c r="I765" i="3"/>
  <c r="H766" i="3"/>
  <c r="I97" i="9"/>
  <c r="H98" i="9"/>
  <c r="H631" i="9"/>
  <c r="I630" i="9"/>
  <c r="I1842" i="11"/>
  <c r="H1843" i="11"/>
  <c r="I631" i="3"/>
  <c r="H632" i="3"/>
  <c r="I363" i="6"/>
  <c r="H364" i="6"/>
  <c r="I1038" i="6"/>
  <c r="H1039" i="6"/>
  <c r="I1573" i="3"/>
  <c r="H1574" i="3"/>
  <c r="I1440" i="6"/>
  <c r="H1441" i="6"/>
  <c r="I496" i="9"/>
  <c r="H497" i="9"/>
  <c r="I1977" i="9"/>
  <c r="H1978" i="9"/>
  <c r="I900" i="3"/>
  <c r="H901" i="3"/>
  <c r="O1976" i="11" l="1"/>
  <c r="O1841" i="11"/>
  <c r="O1707" i="11"/>
  <c r="O1572" i="11"/>
  <c r="O1438" i="11"/>
  <c r="O1305" i="11"/>
  <c r="O1170" i="11"/>
  <c r="O1035" i="11"/>
  <c r="O897" i="11"/>
  <c r="O629" i="11"/>
  <c r="O494" i="11"/>
  <c r="O361" i="11"/>
  <c r="O227" i="11"/>
  <c r="O764" i="11"/>
  <c r="O96" i="11"/>
  <c r="O1977" i="9"/>
  <c r="O1842" i="9"/>
  <c r="O1708" i="9"/>
  <c r="O1573" i="9"/>
  <c r="O1306" i="9"/>
  <c r="O1036" i="9"/>
  <c r="O898" i="9"/>
  <c r="O1439" i="9"/>
  <c r="O630" i="9"/>
  <c r="O362" i="9"/>
  <c r="O765" i="9"/>
  <c r="O495" i="9"/>
  <c r="O228" i="9"/>
  <c r="O97" i="9"/>
  <c r="O1171" i="9"/>
  <c r="O1841" i="6"/>
  <c r="O1707" i="6"/>
  <c r="O1976" i="6"/>
  <c r="O1572" i="6"/>
  <c r="O1438" i="6"/>
  <c r="O1170" i="6"/>
  <c r="O1035" i="6"/>
  <c r="O361" i="6"/>
  <c r="O629" i="6"/>
  <c r="O1305" i="6"/>
  <c r="O764" i="6"/>
  <c r="O494" i="6"/>
  <c r="O897" i="6"/>
  <c r="O96" i="6"/>
  <c r="O227" i="6"/>
  <c r="O1708" i="3"/>
  <c r="O1171" i="3"/>
  <c r="O1573" i="3"/>
  <c r="O1977" i="3"/>
  <c r="O1439" i="3"/>
  <c r="O1842" i="3"/>
  <c r="O898" i="3"/>
  <c r="O1306" i="3"/>
  <c r="O1036" i="3"/>
  <c r="O630" i="3"/>
  <c r="O495" i="3"/>
  <c r="O765" i="3"/>
  <c r="O97" i="3"/>
  <c r="O362" i="3"/>
  <c r="O228" i="3"/>
  <c r="H899" i="11"/>
  <c r="I898" i="11"/>
  <c r="I632" i="11"/>
  <c r="H633" i="11"/>
  <c r="I1439" i="11"/>
  <c r="H1440" i="11"/>
  <c r="H1307" i="11"/>
  <c r="I1306" i="11"/>
  <c r="H1979" i="11"/>
  <c r="I1978" i="11"/>
  <c r="I1036" i="11"/>
  <c r="H1037" i="11"/>
  <c r="H1172" i="11"/>
  <c r="I1171" i="11"/>
  <c r="I364" i="11"/>
  <c r="H365" i="11"/>
  <c r="H230" i="9"/>
  <c r="I229" i="9"/>
  <c r="I1036" i="9"/>
  <c r="H1037" i="9"/>
  <c r="I363" i="9"/>
  <c r="H364" i="9"/>
  <c r="I1306" i="9"/>
  <c r="H1307" i="9"/>
  <c r="H1710" i="9"/>
  <c r="I1709" i="9"/>
  <c r="H1843" i="9"/>
  <c r="I1842" i="9"/>
  <c r="I1439" i="9"/>
  <c r="H1440" i="9"/>
  <c r="I1306" i="6"/>
  <c r="H1307" i="6"/>
  <c r="H1574" i="6"/>
  <c r="I1573" i="6"/>
  <c r="I495" i="6"/>
  <c r="H496" i="6"/>
  <c r="I631" i="6"/>
  <c r="H632" i="6"/>
  <c r="I97" i="6"/>
  <c r="H98" i="6"/>
  <c r="I1171" i="6"/>
  <c r="H1172" i="6"/>
  <c r="H1710" i="3"/>
  <c r="I1709" i="3"/>
  <c r="H229" i="3"/>
  <c r="I228" i="3"/>
  <c r="I495" i="3"/>
  <c r="H496" i="3"/>
  <c r="H1441" i="3"/>
  <c r="I1440" i="3"/>
  <c r="I363" i="3"/>
  <c r="H364" i="3"/>
  <c r="I1307" i="3"/>
  <c r="H1308" i="3"/>
  <c r="AD33" i="13"/>
  <c r="T299" i="13"/>
  <c r="Q300" i="13" s="1"/>
  <c r="S34" i="13"/>
  <c r="AE298" i="13"/>
  <c r="AC33" i="13"/>
  <c r="AE164" i="13"/>
  <c r="Y431" i="13"/>
  <c r="Z431" i="13"/>
  <c r="W431" i="13"/>
  <c r="V432" i="13" s="1"/>
  <c r="Q432" i="13"/>
  <c r="R432" i="13" s="1"/>
  <c r="AB432" i="13" s="1"/>
  <c r="AA431" i="13"/>
  <c r="T165" i="13"/>
  <c r="Q166" i="13" s="1"/>
  <c r="H229" i="13"/>
  <c r="I228" i="13"/>
  <c r="O228" i="13" s="1"/>
  <c r="H98" i="13"/>
  <c r="I97" i="13"/>
  <c r="O97" i="13" s="1"/>
  <c r="I362" i="13"/>
  <c r="O362" i="13" s="1"/>
  <c r="H363" i="13"/>
  <c r="I495" i="13"/>
  <c r="O495" i="13" s="1"/>
  <c r="H496" i="13"/>
  <c r="I497" i="9"/>
  <c r="H498" i="9"/>
  <c r="I1843" i="11"/>
  <c r="H1844" i="11"/>
  <c r="I1978" i="6"/>
  <c r="H1979" i="6"/>
  <c r="H1979" i="9"/>
  <c r="I1978" i="9"/>
  <c r="I1842" i="6"/>
  <c r="H1843" i="6"/>
  <c r="I902" i="9"/>
  <c r="H903" i="9"/>
  <c r="I767" i="6"/>
  <c r="H768" i="6"/>
  <c r="I1574" i="9"/>
  <c r="H1575" i="9"/>
  <c r="I228" i="6"/>
  <c r="H229" i="6"/>
  <c r="I632" i="3"/>
  <c r="H633" i="3"/>
  <c r="I766" i="3"/>
  <c r="H767" i="3"/>
  <c r="I495" i="11"/>
  <c r="H496" i="11"/>
  <c r="I1709" i="11"/>
  <c r="H1710" i="11"/>
  <c r="I1173" i="9"/>
  <c r="H1174" i="9"/>
  <c r="I765" i="9"/>
  <c r="H766" i="9"/>
  <c r="I364" i="6"/>
  <c r="H365" i="6"/>
  <c r="I768" i="11"/>
  <c r="H769" i="11"/>
  <c r="I1710" i="6"/>
  <c r="H1711" i="6"/>
  <c r="I1441" i="6"/>
  <c r="H1442" i="6"/>
  <c r="H99" i="9"/>
  <c r="I98" i="9"/>
  <c r="I899" i="6"/>
  <c r="H900" i="6"/>
  <c r="H902" i="3"/>
  <c r="I901" i="3"/>
  <c r="I98" i="3"/>
  <c r="H99" i="3"/>
  <c r="I1171" i="3"/>
  <c r="H1172" i="3"/>
  <c r="I1037" i="3"/>
  <c r="H1038" i="3"/>
  <c r="I1575" i="11"/>
  <c r="H1576" i="11"/>
  <c r="H1575" i="3"/>
  <c r="I1574" i="3"/>
  <c r="H1040" i="6"/>
  <c r="I1039" i="6"/>
  <c r="H632" i="9"/>
  <c r="I631" i="9"/>
  <c r="I97" i="11"/>
  <c r="H98" i="11"/>
  <c r="I1977" i="3"/>
  <c r="H1978" i="3"/>
  <c r="H229" i="11"/>
  <c r="I228" i="11"/>
  <c r="I1843" i="3"/>
  <c r="H1844" i="3"/>
  <c r="O1977" i="11" l="1"/>
  <c r="O1842" i="11"/>
  <c r="O1708" i="11"/>
  <c r="O1573" i="11"/>
  <c r="O1439" i="11"/>
  <c r="O1306" i="11"/>
  <c r="O1171" i="11"/>
  <c r="O1036" i="11"/>
  <c r="O898" i="11"/>
  <c r="O765" i="11"/>
  <c r="O495" i="11"/>
  <c r="O630" i="11"/>
  <c r="O362" i="11"/>
  <c r="O228" i="11"/>
  <c r="O97" i="11"/>
  <c r="O1978" i="9"/>
  <c r="O1843" i="9"/>
  <c r="O1709" i="9"/>
  <c r="O1440" i="9"/>
  <c r="O1574" i="9"/>
  <c r="O1037" i="9"/>
  <c r="O899" i="9"/>
  <c r="O766" i="9"/>
  <c r="O631" i="9"/>
  <c r="O1172" i="9"/>
  <c r="O496" i="9"/>
  <c r="O229" i="9"/>
  <c r="O1307" i="9"/>
  <c r="O98" i="9"/>
  <c r="O363" i="9"/>
  <c r="O1842" i="6"/>
  <c r="O1439" i="6"/>
  <c r="O1708" i="6"/>
  <c r="O1573" i="6"/>
  <c r="O1036" i="6"/>
  <c r="O1977" i="6"/>
  <c r="O1306" i="6"/>
  <c r="O362" i="6"/>
  <c r="O630" i="6"/>
  <c r="O1171" i="6"/>
  <c r="O898" i="6"/>
  <c r="O765" i="6"/>
  <c r="O495" i="6"/>
  <c r="O97" i="6"/>
  <c r="O228" i="6"/>
  <c r="O1172" i="3"/>
  <c r="O1037" i="3"/>
  <c r="O1574" i="3"/>
  <c r="O1978" i="3"/>
  <c r="O1843" i="3"/>
  <c r="O1307" i="3"/>
  <c r="O1709" i="3"/>
  <c r="O899" i="3"/>
  <c r="O1440" i="3"/>
  <c r="O631" i="3"/>
  <c r="O496" i="3"/>
  <c r="O766" i="3"/>
  <c r="O98" i="3"/>
  <c r="O363" i="3"/>
  <c r="O229" i="3"/>
  <c r="H900" i="11"/>
  <c r="I899" i="11"/>
  <c r="I1307" i="11"/>
  <c r="H1308" i="11"/>
  <c r="I1440" i="11"/>
  <c r="H1441" i="11"/>
  <c r="H634" i="11"/>
  <c r="I633" i="11"/>
  <c r="I1172" i="11"/>
  <c r="H1173" i="11"/>
  <c r="I1037" i="11"/>
  <c r="H1038" i="11"/>
  <c r="I365" i="11"/>
  <c r="H366" i="11"/>
  <c r="H1980" i="11"/>
  <c r="I1979" i="11"/>
  <c r="H231" i="9"/>
  <c r="I230" i="9"/>
  <c r="I1037" i="9"/>
  <c r="H1038" i="9"/>
  <c r="H1308" i="9"/>
  <c r="I1307" i="9"/>
  <c r="H365" i="9"/>
  <c r="I364" i="9"/>
  <c r="H1711" i="9"/>
  <c r="I1710" i="9"/>
  <c r="I1440" i="9"/>
  <c r="H1441" i="9"/>
  <c r="I1843" i="9"/>
  <c r="H1844" i="9"/>
  <c r="I1307" i="6"/>
  <c r="H1308" i="6"/>
  <c r="I1574" i="6"/>
  <c r="H1575" i="6"/>
  <c r="I496" i="6"/>
  <c r="H497" i="6"/>
  <c r="I632" i="6"/>
  <c r="H633" i="6"/>
  <c r="I98" i="6"/>
  <c r="H99" i="6"/>
  <c r="H1173" i="6"/>
  <c r="I1172" i="6"/>
  <c r="H1711" i="3"/>
  <c r="I1710" i="3"/>
  <c r="H230" i="3"/>
  <c r="I229" i="3"/>
  <c r="I1308" i="3"/>
  <c r="H1309" i="3"/>
  <c r="I1441" i="3"/>
  <c r="H1442" i="3"/>
  <c r="I364" i="3"/>
  <c r="H365" i="3"/>
  <c r="I496" i="3"/>
  <c r="H497" i="3"/>
  <c r="AA299" i="13"/>
  <c r="W299" i="13"/>
  <c r="V300" i="13" s="1"/>
  <c r="Z299" i="13"/>
  <c r="Y299" i="13"/>
  <c r="T34" i="13"/>
  <c r="Z34" i="13" s="1"/>
  <c r="AE33" i="13"/>
  <c r="AD431" i="13"/>
  <c r="AC431" i="13"/>
  <c r="R300" i="13"/>
  <c r="AB300" i="13" s="1"/>
  <c r="S432" i="13"/>
  <c r="W165" i="13"/>
  <c r="V166" i="13" s="1"/>
  <c r="Z165" i="13"/>
  <c r="Y165" i="13"/>
  <c r="AA165" i="13"/>
  <c r="H364" i="13"/>
  <c r="I363" i="13"/>
  <c r="O363" i="13" s="1"/>
  <c r="I98" i="13"/>
  <c r="O98" i="13" s="1"/>
  <c r="H99" i="13"/>
  <c r="R166" i="13"/>
  <c r="AB166" i="13" s="1"/>
  <c r="H230" i="13"/>
  <c r="I229" i="13"/>
  <c r="O229" i="13" s="1"/>
  <c r="I496" i="13"/>
  <c r="O496" i="13" s="1"/>
  <c r="H497" i="13"/>
  <c r="I1172" i="3"/>
  <c r="H1173" i="3"/>
  <c r="I902" i="3"/>
  <c r="H903" i="3"/>
  <c r="I99" i="9"/>
  <c r="H100" i="9"/>
  <c r="I767" i="3"/>
  <c r="H768" i="3"/>
  <c r="I903" i="9"/>
  <c r="H904" i="9"/>
  <c r="H1844" i="6"/>
  <c r="I1843" i="6"/>
  <c r="I1979" i="6"/>
  <c r="H1980" i="6"/>
  <c r="I1038" i="3"/>
  <c r="H1039" i="3"/>
  <c r="I1040" i="6"/>
  <c r="H1041" i="6"/>
  <c r="I1844" i="3"/>
  <c r="H1845" i="3"/>
  <c r="I1844" i="11"/>
  <c r="H1845" i="11"/>
  <c r="I766" i="9"/>
  <c r="H767" i="9"/>
  <c r="I1710" i="11"/>
  <c r="H1711" i="11"/>
  <c r="I633" i="3"/>
  <c r="H634" i="3"/>
  <c r="H633" i="9"/>
  <c r="I632" i="9"/>
  <c r="H770" i="11"/>
  <c r="I769" i="11"/>
  <c r="I365" i="6"/>
  <c r="H366" i="6"/>
  <c r="I229" i="6"/>
  <c r="H230" i="6"/>
  <c r="I1979" i="9"/>
  <c r="H1980" i="9"/>
  <c r="I1576" i="11"/>
  <c r="H1577" i="11"/>
  <c r="I99" i="3"/>
  <c r="H100" i="3"/>
  <c r="H99" i="11"/>
  <c r="I98" i="11"/>
  <c r="I1978" i="3"/>
  <c r="H1979" i="3"/>
  <c r="H1576" i="3"/>
  <c r="I1575" i="3"/>
  <c r="H1443" i="6"/>
  <c r="I1442" i="6"/>
  <c r="H1712" i="6"/>
  <c r="I1711" i="6"/>
  <c r="I1174" i="9"/>
  <c r="H1175" i="9"/>
  <c r="I496" i="11"/>
  <c r="H497" i="11"/>
  <c r="I768" i="6"/>
  <c r="H769" i="6"/>
  <c r="I498" i="9"/>
  <c r="H499" i="9"/>
  <c r="I229" i="11"/>
  <c r="H230" i="11"/>
  <c r="I900" i="6"/>
  <c r="H901" i="6"/>
  <c r="I1575" i="9"/>
  <c r="H1576" i="9"/>
  <c r="O1978" i="11" l="1"/>
  <c r="O1843" i="11"/>
  <c r="O1574" i="11"/>
  <c r="O1709" i="11"/>
  <c r="O1037" i="11"/>
  <c r="O766" i="11"/>
  <c r="O631" i="11"/>
  <c r="O1440" i="11"/>
  <c r="O1307" i="11"/>
  <c r="O1172" i="11"/>
  <c r="O496" i="11"/>
  <c r="O363" i="11"/>
  <c r="O98" i="11"/>
  <c r="O899" i="11"/>
  <c r="O229" i="11"/>
  <c r="O1979" i="9"/>
  <c r="O1844" i="9"/>
  <c r="O1710" i="9"/>
  <c r="O1575" i="9"/>
  <c r="O1441" i="9"/>
  <c r="O1308" i="9"/>
  <c r="O1038" i="9"/>
  <c r="O900" i="9"/>
  <c r="O767" i="9"/>
  <c r="O1173" i="9"/>
  <c r="O497" i="9"/>
  <c r="O230" i="9"/>
  <c r="O99" i="9"/>
  <c r="O364" i="9"/>
  <c r="O632" i="9"/>
  <c r="O1440" i="6"/>
  <c r="O1978" i="6"/>
  <c r="O1037" i="6"/>
  <c r="O1709" i="6"/>
  <c r="O1172" i="6"/>
  <c r="O631" i="6"/>
  <c r="O229" i="6"/>
  <c r="O98" i="6"/>
  <c r="O1574" i="6"/>
  <c r="O1307" i="6"/>
  <c r="O899" i="6"/>
  <c r="O1843" i="6"/>
  <c r="O363" i="6"/>
  <c r="O496" i="6"/>
  <c r="O766" i="6"/>
  <c r="O1575" i="3"/>
  <c r="O1979" i="3"/>
  <c r="O1844" i="3"/>
  <c r="O1308" i="3"/>
  <c r="O1710" i="3"/>
  <c r="O900" i="3"/>
  <c r="O1441" i="3"/>
  <c r="O1038" i="3"/>
  <c r="O1173" i="3"/>
  <c r="O632" i="3"/>
  <c r="O497" i="3"/>
  <c r="O767" i="3"/>
  <c r="O99" i="3"/>
  <c r="O364" i="3"/>
  <c r="O230" i="3"/>
  <c r="H901" i="11"/>
  <c r="I900" i="11"/>
  <c r="H1309" i="11"/>
  <c r="I1308" i="11"/>
  <c r="I634" i="11"/>
  <c r="H635" i="11"/>
  <c r="H1442" i="11"/>
  <c r="I1441" i="11"/>
  <c r="I1980" i="11"/>
  <c r="H1981" i="11"/>
  <c r="H1039" i="11"/>
  <c r="I1038" i="11"/>
  <c r="I1173" i="11"/>
  <c r="H1174" i="11"/>
  <c r="I366" i="11"/>
  <c r="H367" i="11"/>
  <c r="H232" i="9"/>
  <c r="I231" i="9"/>
  <c r="H1039" i="9"/>
  <c r="I1038" i="9"/>
  <c r="H366" i="9"/>
  <c r="I365" i="9"/>
  <c r="H1309" i="9"/>
  <c r="I1308" i="9"/>
  <c r="H1712" i="9"/>
  <c r="I1711" i="9"/>
  <c r="I1441" i="9"/>
  <c r="H1442" i="9"/>
  <c r="I1844" i="9"/>
  <c r="H1845" i="9"/>
  <c r="I1308" i="6"/>
  <c r="H1309" i="6"/>
  <c r="H1576" i="6"/>
  <c r="I1575" i="6"/>
  <c r="I633" i="6"/>
  <c r="H634" i="6"/>
  <c r="I497" i="6"/>
  <c r="H498" i="6"/>
  <c r="I99" i="6"/>
  <c r="H100" i="6"/>
  <c r="H1174" i="6"/>
  <c r="I1173" i="6"/>
  <c r="H1712" i="3"/>
  <c r="I1711" i="3"/>
  <c r="H231" i="3"/>
  <c r="I230" i="3"/>
  <c r="I1442" i="3"/>
  <c r="H1443" i="3"/>
  <c r="I497" i="3"/>
  <c r="H498" i="3"/>
  <c r="H1310" i="3"/>
  <c r="I1309" i="3"/>
  <c r="H366" i="3"/>
  <c r="I365" i="3"/>
  <c r="AA34" i="13"/>
  <c r="AC299" i="13"/>
  <c r="AD299" i="13"/>
  <c r="W34" i="13"/>
  <c r="V35" i="13" s="1"/>
  <c r="Y34" i="13"/>
  <c r="AD34" i="13" s="1"/>
  <c r="Q35" i="13"/>
  <c r="R35" i="13" s="1"/>
  <c r="AB35" i="13" s="1"/>
  <c r="AE431" i="13"/>
  <c r="S300" i="13"/>
  <c r="T432" i="13"/>
  <c r="AD165" i="13"/>
  <c r="AC165" i="13"/>
  <c r="H231" i="13"/>
  <c r="I230" i="13"/>
  <c r="O230" i="13" s="1"/>
  <c r="S166" i="13"/>
  <c r="I99" i="13"/>
  <c r="O99" i="13" s="1"/>
  <c r="H100" i="13"/>
  <c r="I364" i="13"/>
  <c r="O364" i="13" s="1"/>
  <c r="H365" i="13"/>
  <c r="I497" i="13"/>
  <c r="O497" i="13" s="1"/>
  <c r="H498" i="13"/>
  <c r="I1712" i="6"/>
  <c r="H1713" i="6"/>
  <c r="I230" i="6"/>
  <c r="H231" i="6"/>
  <c r="I1041" i="6"/>
  <c r="H1042" i="6"/>
  <c r="H1040" i="3"/>
  <c r="I1039" i="3"/>
  <c r="I904" i="9"/>
  <c r="H905" i="9"/>
  <c r="H1174" i="3"/>
  <c r="I1173" i="3"/>
  <c r="H634" i="9"/>
  <c r="I633" i="9"/>
  <c r="H101" i="9"/>
  <c r="I100" i="9"/>
  <c r="I1576" i="9"/>
  <c r="H1577" i="9"/>
  <c r="I1443" i="6"/>
  <c r="H1444" i="6"/>
  <c r="I1576" i="3"/>
  <c r="H1577" i="3"/>
  <c r="I366" i="6"/>
  <c r="H367" i="6"/>
  <c r="I634" i="3"/>
  <c r="H635" i="3"/>
  <c r="I769" i="6"/>
  <c r="H770" i="6"/>
  <c r="I1845" i="3"/>
  <c r="H1846" i="3"/>
  <c r="I1980" i="6"/>
  <c r="H1981" i="6"/>
  <c r="I903" i="3"/>
  <c r="H904" i="3"/>
  <c r="H1981" i="9"/>
  <c r="I1980" i="9"/>
  <c r="I901" i="6"/>
  <c r="H902" i="6"/>
  <c r="H231" i="11"/>
  <c r="I230" i="11"/>
  <c r="I1711" i="11"/>
  <c r="H1712" i="11"/>
  <c r="I1845" i="11"/>
  <c r="H1846" i="11"/>
  <c r="H100" i="11"/>
  <c r="I99" i="11"/>
  <c r="I768" i="3"/>
  <c r="H769" i="3"/>
  <c r="I1175" i="9"/>
  <c r="H1176" i="9"/>
  <c r="I1577" i="11"/>
  <c r="H1578" i="11"/>
  <c r="H771" i="11"/>
  <c r="I770" i="11"/>
  <c r="I499" i="9"/>
  <c r="H500" i="9"/>
  <c r="H498" i="11"/>
  <c r="I497" i="11"/>
  <c r="I1979" i="3"/>
  <c r="H1980" i="3"/>
  <c r="I100" i="3"/>
  <c r="H101" i="3"/>
  <c r="I767" i="9"/>
  <c r="H768" i="9"/>
  <c r="I1844" i="6"/>
  <c r="H1845" i="6"/>
  <c r="O1979" i="11" l="1"/>
  <c r="O1844" i="11"/>
  <c r="O1710" i="11"/>
  <c r="O1575" i="11"/>
  <c r="O1173" i="11"/>
  <c r="O1441" i="11"/>
  <c r="O1308" i="11"/>
  <c r="O900" i="11"/>
  <c r="O632" i="11"/>
  <c r="O497" i="11"/>
  <c r="O1038" i="11"/>
  <c r="O767" i="11"/>
  <c r="O99" i="11"/>
  <c r="O364" i="11"/>
  <c r="O230" i="11"/>
  <c r="O1980" i="9"/>
  <c r="O1845" i="9"/>
  <c r="O1711" i="9"/>
  <c r="O1309" i="9"/>
  <c r="O1174" i="9"/>
  <c r="O1039" i="9"/>
  <c r="O901" i="9"/>
  <c r="O1576" i="9"/>
  <c r="O1442" i="9"/>
  <c r="O231" i="9"/>
  <c r="O100" i="9"/>
  <c r="O365" i="9"/>
  <c r="O768" i="9"/>
  <c r="O633" i="9"/>
  <c r="O498" i="9"/>
  <c r="O1710" i="6"/>
  <c r="O1308" i="6"/>
  <c r="O1979" i="6"/>
  <c r="O1575" i="6"/>
  <c r="O1844" i="6"/>
  <c r="O767" i="6"/>
  <c r="O632" i="6"/>
  <c r="O497" i="6"/>
  <c r="O364" i="6"/>
  <c r="O1441" i="6"/>
  <c r="O1173" i="6"/>
  <c r="O99" i="6"/>
  <c r="O230" i="6"/>
  <c r="O900" i="6"/>
  <c r="O1038" i="6"/>
  <c r="O1980" i="3"/>
  <c r="O1845" i="3"/>
  <c r="O1711" i="3"/>
  <c r="O1576" i="3"/>
  <c r="O1442" i="3"/>
  <c r="O1309" i="3"/>
  <c r="O1174" i="3"/>
  <c r="O901" i="3"/>
  <c r="O768" i="3"/>
  <c r="O1039" i="3"/>
  <c r="O633" i="3"/>
  <c r="O498" i="3"/>
  <c r="O365" i="3"/>
  <c r="O231" i="3"/>
  <c r="O100" i="3"/>
  <c r="H902" i="11"/>
  <c r="I901" i="11"/>
  <c r="I1442" i="11"/>
  <c r="H1443" i="11"/>
  <c r="H636" i="11"/>
  <c r="I635" i="11"/>
  <c r="I1309" i="11"/>
  <c r="H1310" i="11"/>
  <c r="H1982" i="11"/>
  <c r="I1981" i="11"/>
  <c r="I1174" i="11"/>
  <c r="H1175" i="11"/>
  <c r="I1039" i="11"/>
  <c r="H1040" i="11"/>
  <c r="I367" i="11"/>
  <c r="H368" i="11"/>
  <c r="H233" i="9"/>
  <c r="I232" i="9"/>
  <c r="I1039" i="9"/>
  <c r="H1040" i="9"/>
  <c r="I1309" i="9"/>
  <c r="H1310" i="9"/>
  <c r="I366" i="9"/>
  <c r="H367" i="9"/>
  <c r="I1712" i="9"/>
  <c r="H1713" i="9"/>
  <c r="I1442" i="9"/>
  <c r="H1443" i="9"/>
  <c r="H1846" i="9"/>
  <c r="I1845" i="9"/>
  <c r="H1310" i="6"/>
  <c r="I1309" i="6"/>
  <c r="I1576" i="6"/>
  <c r="H1577" i="6"/>
  <c r="H499" i="6"/>
  <c r="I498" i="6"/>
  <c r="I634" i="6"/>
  <c r="H635" i="6"/>
  <c r="H101" i="6"/>
  <c r="I100" i="6"/>
  <c r="I1174" i="6"/>
  <c r="H1175" i="6"/>
  <c r="I1712" i="3"/>
  <c r="H1713" i="3"/>
  <c r="I231" i="3"/>
  <c r="H232" i="3"/>
  <c r="I498" i="3"/>
  <c r="H499" i="3"/>
  <c r="I1310" i="3"/>
  <c r="H1311" i="3"/>
  <c r="I366" i="3"/>
  <c r="H367" i="3"/>
  <c r="I1443" i="3"/>
  <c r="H1444" i="3"/>
  <c r="AC34" i="13"/>
  <c r="AE34" i="13" s="1"/>
  <c r="AE299" i="13"/>
  <c r="T300" i="13"/>
  <c r="AE165" i="13"/>
  <c r="AA432" i="13"/>
  <c r="Z432" i="13"/>
  <c r="W432" i="13"/>
  <c r="V433" i="13" s="1"/>
  <c r="Y432" i="13"/>
  <c r="Q433" i="13"/>
  <c r="S35" i="13"/>
  <c r="T166" i="13"/>
  <c r="I100" i="13"/>
  <c r="O100" i="13" s="1"/>
  <c r="H101" i="13"/>
  <c r="H366" i="13"/>
  <c r="I365" i="13"/>
  <c r="O365" i="13" s="1"/>
  <c r="H232" i="13"/>
  <c r="I231" i="13"/>
  <c r="O231" i="13" s="1"/>
  <c r="H499" i="13"/>
  <c r="I498" i="13"/>
  <c r="O498" i="13" s="1"/>
  <c r="I101" i="3"/>
  <c r="H102" i="3"/>
  <c r="I768" i="9"/>
  <c r="H769" i="9"/>
  <c r="I1712" i="11"/>
  <c r="H1713" i="11"/>
  <c r="H232" i="11"/>
  <c r="I231" i="11"/>
  <c r="I902" i="6"/>
  <c r="H903" i="6"/>
  <c r="I1042" i="6"/>
  <c r="H1043" i="6"/>
  <c r="I904" i="3"/>
  <c r="H905" i="3"/>
  <c r="I367" i="6"/>
  <c r="H368" i="6"/>
  <c r="I770" i="6"/>
  <c r="H771" i="6"/>
  <c r="I1174" i="3"/>
  <c r="H1175" i="3"/>
  <c r="I905" i="9"/>
  <c r="H906" i="9"/>
  <c r="I498" i="11"/>
  <c r="H499" i="11"/>
  <c r="I1845" i="6"/>
  <c r="H1846" i="6"/>
  <c r="H1847" i="11"/>
  <c r="I1846" i="11"/>
  <c r="I1981" i="9"/>
  <c r="H1982" i="9"/>
  <c r="I101" i="9"/>
  <c r="H102" i="9"/>
  <c r="I500" i="9"/>
  <c r="H501" i="9"/>
  <c r="I771" i="11"/>
  <c r="H772" i="11"/>
  <c r="I1578" i="11"/>
  <c r="H1579" i="11"/>
  <c r="I635" i="3"/>
  <c r="H636" i="3"/>
  <c r="H1578" i="3"/>
  <c r="I1577" i="3"/>
  <c r="I1577" i="9"/>
  <c r="H1578" i="9"/>
  <c r="I1980" i="3"/>
  <c r="H1981" i="3"/>
  <c r="I1176" i="9"/>
  <c r="H1177" i="9"/>
  <c r="H1847" i="3"/>
  <c r="I1846" i="3"/>
  <c r="I634" i="9"/>
  <c r="H635" i="9"/>
  <c r="I1040" i="3"/>
  <c r="H1041" i="3"/>
  <c r="I1713" i="6"/>
  <c r="H1714" i="6"/>
  <c r="H770" i="3"/>
  <c r="I769" i="3"/>
  <c r="H101" i="11"/>
  <c r="I100" i="11"/>
  <c r="H1982" i="6"/>
  <c r="I1981" i="6"/>
  <c r="H1445" i="6"/>
  <c r="I1444" i="6"/>
  <c r="H232" i="6"/>
  <c r="I231" i="6"/>
  <c r="O1980" i="11" l="1"/>
  <c r="O1845" i="11"/>
  <c r="O1711" i="11"/>
  <c r="O768" i="11"/>
  <c r="O901" i="11"/>
  <c r="O1174" i="11"/>
  <c r="O1442" i="11"/>
  <c r="O1309" i="11"/>
  <c r="O1576" i="11"/>
  <c r="O1039" i="11"/>
  <c r="O365" i="11"/>
  <c r="O498" i="11"/>
  <c r="O633" i="11"/>
  <c r="O100" i="11"/>
  <c r="O231" i="11"/>
  <c r="O1981" i="9"/>
  <c r="O1846" i="9"/>
  <c r="O1712" i="9"/>
  <c r="O1577" i="9"/>
  <c r="O1175" i="9"/>
  <c r="O1040" i="9"/>
  <c r="O1443" i="9"/>
  <c r="O902" i="9"/>
  <c r="O769" i="9"/>
  <c r="O634" i="9"/>
  <c r="O499" i="9"/>
  <c r="O366" i="9"/>
  <c r="O232" i="9"/>
  <c r="O101" i="9"/>
  <c r="O1310" i="9"/>
  <c r="O1980" i="6"/>
  <c r="O1845" i="6"/>
  <c r="O1711" i="6"/>
  <c r="O1576" i="6"/>
  <c r="O1442" i="6"/>
  <c r="O1309" i="6"/>
  <c r="O1174" i="6"/>
  <c r="O1039" i="6"/>
  <c r="O901" i="6"/>
  <c r="O768" i="6"/>
  <c r="O633" i="6"/>
  <c r="O498" i="6"/>
  <c r="O365" i="6"/>
  <c r="O231" i="6"/>
  <c r="O100" i="6"/>
  <c r="O1981" i="3"/>
  <c r="O1443" i="3"/>
  <c r="O1846" i="3"/>
  <c r="O1712" i="3"/>
  <c r="O1577" i="3"/>
  <c r="O1310" i="3"/>
  <c r="O1040" i="3"/>
  <c r="O1175" i="3"/>
  <c r="O634" i="3"/>
  <c r="O499" i="3"/>
  <c r="O366" i="3"/>
  <c r="O232" i="3"/>
  <c r="O101" i="3"/>
  <c r="O769" i="3"/>
  <c r="O902" i="3"/>
  <c r="I902" i="11"/>
  <c r="H903" i="11"/>
  <c r="H1444" i="11"/>
  <c r="I1443" i="11"/>
  <c r="I1310" i="11"/>
  <c r="H1311" i="11"/>
  <c r="I636" i="11"/>
  <c r="H637" i="11"/>
  <c r="I1982" i="11"/>
  <c r="H1983" i="11"/>
  <c r="I368" i="11"/>
  <c r="H369" i="11"/>
  <c r="H1041" i="11"/>
  <c r="I1040" i="11"/>
  <c r="I1175" i="11"/>
  <c r="H1176" i="11"/>
  <c r="H234" i="9"/>
  <c r="I233" i="9"/>
  <c r="I1040" i="9"/>
  <c r="H1041" i="9"/>
  <c r="I367" i="9"/>
  <c r="H368" i="9"/>
  <c r="H1311" i="9"/>
  <c r="I1310" i="9"/>
  <c r="I1713" i="9"/>
  <c r="H1714" i="9"/>
  <c r="H1847" i="9"/>
  <c r="I1846" i="9"/>
  <c r="I1443" i="9"/>
  <c r="H1444" i="9"/>
  <c r="I1310" i="6"/>
  <c r="H1311" i="6"/>
  <c r="I1577" i="6"/>
  <c r="H1578" i="6"/>
  <c r="I635" i="6"/>
  <c r="H636" i="6"/>
  <c r="I499" i="6"/>
  <c r="H500" i="6"/>
  <c r="I101" i="6"/>
  <c r="H102" i="6"/>
  <c r="I1175" i="6"/>
  <c r="H1176" i="6"/>
  <c r="I1713" i="3"/>
  <c r="H1714" i="3"/>
  <c r="I232" i="3"/>
  <c r="H233" i="3"/>
  <c r="I1444" i="3"/>
  <c r="H1445" i="3"/>
  <c r="I1311" i="3"/>
  <c r="H1312" i="3"/>
  <c r="I367" i="3"/>
  <c r="H368" i="3"/>
  <c r="I499" i="3"/>
  <c r="H500" i="3"/>
  <c r="Z300" i="13"/>
  <c r="AA300" i="13"/>
  <c r="Q301" i="13"/>
  <c r="Y300" i="13"/>
  <c r="W300" i="13"/>
  <c r="V301" i="13" s="1"/>
  <c r="R433" i="13"/>
  <c r="AB433" i="13" s="1"/>
  <c r="AC432" i="13"/>
  <c r="AD432" i="13"/>
  <c r="W166" i="13"/>
  <c r="V167" i="13" s="1"/>
  <c r="Q167" i="13"/>
  <c r="R167" i="13" s="1"/>
  <c r="AB167" i="13" s="1"/>
  <c r="T35" i="13"/>
  <c r="Y166" i="13"/>
  <c r="AA166" i="13"/>
  <c r="Z166" i="13"/>
  <c r="H367" i="13"/>
  <c r="I366" i="13"/>
  <c r="O366" i="13" s="1"/>
  <c r="I101" i="13"/>
  <c r="O101" i="13" s="1"/>
  <c r="H102" i="13"/>
  <c r="I232" i="13"/>
  <c r="O232" i="13" s="1"/>
  <c r="H233" i="13"/>
  <c r="H500" i="13"/>
  <c r="I499" i="13"/>
  <c r="O499" i="13" s="1"/>
  <c r="I1713" i="11"/>
  <c r="H1714" i="11"/>
  <c r="I1578" i="3"/>
  <c r="H1579" i="3"/>
  <c r="I771" i="6"/>
  <c r="H772" i="6"/>
  <c r="I1043" i="6"/>
  <c r="H1044" i="6"/>
  <c r="I769" i="9"/>
  <c r="H770" i="9"/>
  <c r="H103" i="9"/>
  <c r="I102" i="9"/>
  <c r="I636" i="3"/>
  <c r="H637" i="3"/>
  <c r="I1041" i="3"/>
  <c r="H1042" i="3"/>
  <c r="I1981" i="3"/>
  <c r="H1982" i="3"/>
  <c r="I1578" i="9"/>
  <c r="H1579" i="9"/>
  <c r="I772" i="11"/>
  <c r="H773" i="11"/>
  <c r="H502" i="9"/>
  <c r="I501" i="9"/>
  <c r="H906" i="3"/>
  <c r="I905" i="3"/>
  <c r="I368" i="6"/>
  <c r="H369" i="6"/>
  <c r="I903" i="6"/>
  <c r="H904" i="6"/>
  <c r="I1982" i="6"/>
  <c r="H1983" i="6"/>
  <c r="I1847" i="3"/>
  <c r="H1848" i="3"/>
  <c r="I1846" i="6"/>
  <c r="H1847" i="6"/>
  <c r="I906" i="9"/>
  <c r="H907" i="9"/>
  <c r="I1579" i="11"/>
  <c r="H1580" i="11"/>
  <c r="I770" i="3"/>
  <c r="H771" i="3"/>
  <c r="I635" i="9"/>
  <c r="H636" i="9"/>
  <c r="I1177" i="9"/>
  <c r="H1178" i="9"/>
  <c r="I499" i="11"/>
  <c r="H500" i="11"/>
  <c r="I232" i="11"/>
  <c r="H233" i="11"/>
  <c r="I102" i="3"/>
  <c r="H103" i="3"/>
  <c r="H102" i="11"/>
  <c r="I101" i="11"/>
  <c r="H1715" i="6"/>
  <c r="I1714" i="6"/>
  <c r="I1445" i="6"/>
  <c r="H1446" i="6"/>
  <c r="I232" i="6"/>
  <c r="H233" i="6"/>
  <c r="I1982" i="9"/>
  <c r="H1983" i="9"/>
  <c r="H1848" i="11"/>
  <c r="I1847" i="11"/>
  <c r="H1176" i="3"/>
  <c r="I1175" i="3"/>
  <c r="O1443" i="11" l="1"/>
  <c r="O1846" i="11"/>
  <c r="O902" i="11"/>
  <c r="O1175" i="11"/>
  <c r="O1981" i="11"/>
  <c r="O1310" i="11"/>
  <c r="O1577" i="11"/>
  <c r="O1712" i="11"/>
  <c r="O1040" i="11"/>
  <c r="O769" i="11"/>
  <c r="O232" i="11"/>
  <c r="O499" i="11"/>
  <c r="O634" i="11"/>
  <c r="O366" i="11"/>
  <c r="O101" i="11"/>
  <c r="O1982" i="9"/>
  <c r="O1847" i="9"/>
  <c r="O1713" i="9"/>
  <c r="O1578" i="9"/>
  <c r="O1444" i="9"/>
  <c r="O1311" i="9"/>
  <c r="O770" i="9"/>
  <c r="O635" i="9"/>
  <c r="O500" i="9"/>
  <c r="O367" i="9"/>
  <c r="O1176" i="9"/>
  <c r="O903" i="9"/>
  <c r="O233" i="9"/>
  <c r="O102" i="9"/>
  <c r="O1041" i="9"/>
  <c r="O1712" i="6"/>
  <c r="O1175" i="6"/>
  <c r="O1040" i="6"/>
  <c r="O1981" i="6"/>
  <c r="O1577" i="6"/>
  <c r="O1443" i="6"/>
  <c r="O902" i="6"/>
  <c r="O1310" i="6"/>
  <c r="O1846" i="6"/>
  <c r="O769" i="6"/>
  <c r="O499" i="6"/>
  <c r="O634" i="6"/>
  <c r="O232" i="6"/>
  <c r="O366" i="6"/>
  <c r="O101" i="6"/>
  <c r="O1982" i="3"/>
  <c r="O1444" i="3"/>
  <c r="O1847" i="3"/>
  <c r="O1713" i="3"/>
  <c r="O1578" i="3"/>
  <c r="O1311" i="3"/>
  <c r="O1041" i="3"/>
  <c r="O1176" i="3"/>
  <c r="O903" i="3"/>
  <c r="O500" i="3"/>
  <c r="O367" i="3"/>
  <c r="O233" i="3"/>
  <c r="O102" i="3"/>
  <c r="O770" i="3"/>
  <c r="O635" i="3"/>
  <c r="H904" i="11"/>
  <c r="I903" i="11"/>
  <c r="I637" i="11"/>
  <c r="H638" i="11"/>
  <c r="I1444" i="11"/>
  <c r="H1445" i="11"/>
  <c r="H1312" i="11"/>
  <c r="I1311" i="11"/>
  <c r="I1983" i="11"/>
  <c r="H1984" i="11"/>
  <c r="I1176" i="11"/>
  <c r="H1177" i="11"/>
  <c r="I1041" i="11"/>
  <c r="H1042" i="11"/>
  <c r="I369" i="11"/>
  <c r="H370" i="11"/>
  <c r="H235" i="9"/>
  <c r="I234" i="9"/>
  <c r="I1041" i="9"/>
  <c r="H1042" i="9"/>
  <c r="H1312" i="9"/>
  <c r="I1311" i="9"/>
  <c r="I368" i="9"/>
  <c r="H369" i="9"/>
  <c r="I1444" i="9"/>
  <c r="H1445" i="9"/>
  <c r="I1847" i="9"/>
  <c r="H1848" i="9"/>
  <c r="I1714" i="9"/>
  <c r="H1715" i="9"/>
  <c r="I1311" i="6"/>
  <c r="H1312" i="6"/>
  <c r="I1578" i="6"/>
  <c r="H1579" i="6"/>
  <c r="H637" i="6"/>
  <c r="I636" i="6"/>
  <c r="H501" i="6"/>
  <c r="I500" i="6"/>
  <c r="H103" i="6"/>
  <c r="I102" i="6"/>
  <c r="I1176" i="6"/>
  <c r="H1177" i="6"/>
  <c r="H1715" i="3"/>
  <c r="I1714" i="3"/>
  <c r="H234" i="3"/>
  <c r="I233" i="3"/>
  <c r="I1312" i="3"/>
  <c r="H1313" i="3"/>
  <c r="I500" i="3"/>
  <c r="H501" i="3"/>
  <c r="I368" i="3"/>
  <c r="H369" i="3"/>
  <c r="H1446" i="3"/>
  <c r="I1445" i="3"/>
  <c r="AC300" i="13"/>
  <c r="AD300" i="13"/>
  <c r="R301" i="13"/>
  <c r="AB301" i="13" s="1"/>
  <c r="S433" i="13"/>
  <c r="AE432" i="13"/>
  <c r="AC166" i="13"/>
  <c r="S167" i="13"/>
  <c r="Q36" i="13"/>
  <c r="AA35" i="13"/>
  <c r="W35" i="13"/>
  <c r="V36" i="13" s="1"/>
  <c r="Y35" i="13"/>
  <c r="Z35" i="13"/>
  <c r="AD166" i="13"/>
  <c r="I233" i="13"/>
  <c r="O233" i="13" s="1"/>
  <c r="H234" i="13"/>
  <c r="I367" i="13"/>
  <c r="O367" i="13" s="1"/>
  <c r="H368" i="13"/>
  <c r="H103" i="13"/>
  <c r="I102" i="13"/>
  <c r="O102" i="13" s="1"/>
  <c r="I500" i="13"/>
  <c r="O500" i="13" s="1"/>
  <c r="H501" i="13"/>
  <c r="I1983" i="9"/>
  <c r="H1984" i="9"/>
  <c r="I233" i="11"/>
  <c r="H234" i="11"/>
  <c r="H501" i="11"/>
  <c r="I500" i="11"/>
  <c r="I1580" i="11"/>
  <c r="H1581" i="11"/>
  <c r="I907" i="9"/>
  <c r="H908" i="9"/>
  <c r="I1847" i="6"/>
  <c r="H1848" i="6"/>
  <c r="I1983" i="6"/>
  <c r="H1984" i="6"/>
  <c r="I1982" i="3"/>
  <c r="H1983" i="3"/>
  <c r="I1042" i="3"/>
  <c r="H1043" i="3"/>
  <c r="I637" i="3"/>
  <c r="H638" i="3"/>
  <c r="I906" i="3"/>
  <c r="H907" i="3"/>
  <c r="I502" i="9"/>
  <c r="H503" i="9"/>
  <c r="I773" i="11"/>
  <c r="H774" i="11"/>
  <c r="I772" i="6"/>
  <c r="H773" i="6"/>
  <c r="I904" i="6"/>
  <c r="H905" i="6"/>
  <c r="I103" i="9"/>
  <c r="H104" i="9"/>
  <c r="I1044" i="6"/>
  <c r="H1045" i="6"/>
  <c r="H1715" i="11"/>
  <c r="I1714" i="11"/>
  <c r="H1179" i="9"/>
  <c r="I1178" i="9"/>
  <c r="I1446" i="6"/>
  <c r="H1447" i="6"/>
  <c r="I1848" i="11"/>
  <c r="H1849" i="11"/>
  <c r="H103" i="11"/>
  <c r="I102" i="11"/>
  <c r="I369" i="6"/>
  <c r="H370" i="6"/>
  <c r="I1579" i="3"/>
  <c r="H1580" i="3"/>
  <c r="I233" i="6"/>
  <c r="H234" i="6"/>
  <c r="H1177" i="3"/>
  <c r="I1176" i="3"/>
  <c r="I1579" i="9"/>
  <c r="H1580" i="9"/>
  <c r="H771" i="9"/>
  <c r="I770" i="9"/>
  <c r="I636" i="9"/>
  <c r="H637" i="9"/>
  <c r="I1715" i="6"/>
  <c r="H1716" i="6"/>
  <c r="I103" i="3"/>
  <c r="H104" i="3"/>
  <c r="I771" i="3"/>
  <c r="H772" i="3"/>
  <c r="H1849" i="3"/>
  <c r="I1848" i="3"/>
  <c r="O1982" i="11" l="1"/>
  <c r="O1847" i="11"/>
  <c r="O1713" i="11"/>
  <c r="O1444" i="11"/>
  <c r="O1578" i="11"/>
  <c r="O903" i="11"/>
  <c r="O1176" i="11"/>
  <c r="O1311" i="11"/>
  <c r="O1041" i="11"/>
  <c r="O770" i="11"/>
  <c r="O500" i="11"/>
  <c r="O635" i="11"/>
  <c r="O367" i="11"/>
  <c r="O233" i="11"/>
  <c r="O102" i="11"/>
  <c r="O1848" i="9"/>
  <c r="O1579" i="9"/>
  <c r="O1445" i="9"/>
  <c r="O1312" i="9"/>
  <c r="O1177" i="9"/>
  <c r="O1042" i="9"/>
  <c r="O1983" i="9"/>
  <c r="O1714" i="9"/>
  <c r="O904" i="9"/>
  <c r="O103" i="9"/>
  <c r="O368" i="9"/>
  <c r="O771" i="9"/>
  <c r="O636" i="9"/>
  <c r="O501" i="9"/>
  <c r="O234" i="9"/>
  <c r="O1982" i="6"/>
  <c r="O1847" i="6"/>
  <c r="O1713" i="6"/>
  <c r="O1578" i="6"/>
  <c r="O1444" i="6"/>
  <c r="O1311" i="6"/>
  <c r="O903" i="6"/>
  <c r="O1176" i="6"/>
  <c r="O1041" i="6"/>
  <c r="O770" i="6"/>
  <c r="O635" i="6"/>
  <c r="O500" i="6"/>
  <c r="O367" i="6"/>
  <c r="O102" i="6"/>
  <c r="O233" i="6"/>
  <c r="O1983" i="3"/>
  <c r="O1848" i="3"/>
  <c r="O1714" i="3"/>
  <c r="O1579" i="3"/>
  <c r="O1445" i="3"/>
  <c r="O1312" i="3"/>
  <c r="O1042" i="3"/>
  <c r="O1177" i="3"/>
  <c r="O904" i="3"/>
  <c r="O771" i="3"/>
  <c r="O636" i="3"/>
  <c r="O501" i="3"/>
  <c r="O368" i="3"/>
  <c r="O234" i="3"/>
  <c r="O103" i="3"/>
  <c r="I904" i="11"/>
  <c r="H905" i="11"/>
  <c r="H1446" i="11"/>
  <c r="I1445" i="11"/>
  <c r="I1312" i="11"/>
  <c r="H1313" i="11"/>
  <c r="I638" i="11"/>
  <c r="H639" i="11"/>
  <c r="I1042" i="11"/>
  <c r="H1043" i="11"/>
  <c r="I370" i="11"/>
  <c r="H371" i="11"/>
  <c r="I1177" i="11"/>
  <c r="H1178" i="11"/>
  <c r="I1984" i="11"/>
  <c r="H1985" i="11"/>
  <c r="H236" i="9"/>
  <c r="I235" i="9"/>
  <c r="H1043" i="9"/>
  <c r="I1042" i="9"/>
  <c r="I369" i="9"/>
  <c r="H370" i="9"/>
  <c r="H1313" i="9"/>
  <c r="I1312" i="9"/>
  <c r="H1716" i="9"/>
  <c r="I1715" i="9"/>
  <c r="I1848" i="9"/>
  <c r="H1849" i="9"/>
  <c r="I1445" i="9"/>
  <c r="H1446" i="9"/>
  <c r="I1312" i="6"/>
  <c r="H1313" i="6"/>
  <c r="I1579" i="6"/>
  <c r="H1580" i="6"/>
  <c r="I501" i="6"/>
  <c r="H502" i="6"/>
  <c r="I637" i="6"/>
  <c r="H638" i="6"/>
  <c r="H104" i="6"/>
  <c r="I103" i="6"/>
  <c r="I1177" i="6"/>
  <c r="H1178" i="6"/>
  <c r="I1715" i="3"/>
  <c r="H1716" i="3"/>
  <c r="I234" i="3"/>
  <c r="H235" i="3"/>
  <c r="I369" i="3"/>
  <c r="H370" i="3"/>
  <c r="I1446" i="3"/>
  <c r="H1447" i="3"/>
  <c r="H1314" i="3"/>
  <c r="I1313" i="3"/>
  <c r="I501" i="3"/>
  <c r="H502" i="3"/>
  <c r="AE166" i="13"/>
  <c r="S301" i="13"/>
  <c r="AE300" i="13"/>
  <c r="T433" i="13"/>
  <c r="Y433" i="13" s="1"/>
  <c r="T167" i="13"/>
  <c r="W167" i="13" s="1"/>
  <c r="V168" i="13" s="1"/>
  <c r="AD35" i="13"/>
  <c r="AC35" i="13"/>
  <c r="R36" i="13"/>
  <c r="H235" i="13"/>
  <c r="I234" i="13"/>
  <c r="O234" i="13" s="1"/>
  <c r="H369" i="13"/>
  <c r="I368" i="13"/>
  <c r="O368" i="13" s="1"/>
  <c r="H104" i="13"/>
  <c r="I103" i="13"/>
  <c r="O103" i="13" s="1"/>
  <c r="I501" i="13"/>
  <c r="O501" i="13" s="1"/>
  <c r="H502" i="13"/>
  <c r="H1850" i="11"/>
  <c r="I1849" i="11"/>
  <c r="I905" i="6"/>
  <c r="H906" i="6"/>
  <c r="I503" i="9"/>
  <c r="H504" i="9"/>
  <c r="I1983" i="3"/>
  <c r="H1984" i="3"/>
  <c r="H1582" i="11"/>
  <c r="I1581" i="11"/>
  <c r="H1180" i="9"/>
  <c r="I1179" i="9"/>
  <c r="I1045" i="6"/>
  <c r="H1046" i="6"/>
  <c r="I1984" i="6"/>
  <c r="H1985" i="6"/>
  <c r="I1849" i="3"/>
  <c r="H1850" i="3"/>
  <c r="I1447" i="6"/>
  <c r="H1448" i="6"/>
  <c r="I774" i="11"/>
  <c r="H775" i="11"/>
  <c r="I501" i="11"/>
  <c r="H502" i="11"/>
  <c r="H772" i="9"/>
  <c r="I771" i="9"/>
  <c r="I234" i="6"/>
  <c r="H235" i="6"/>
  <c r="I370" i="6"/>
  <c r="H371" i="6"/>
  <c r="I638" i="3"/>
  <c r="H639" i="3"/>
  <c r="I1043" i="3"/>
  <c r="H1044" i="3"/>
  <c r="I1848" i="6"/>
  <c r="H1849" i="6"/>
  <c r="H105" i="3"/>
  <c r="I104" i="3"/>
  <c r="I907" i="3"/>
  <c r="H908" i="3"/>
  <c r="I772" i="3"/>
  <c r="H773" i="3"/>
  <c r="I1177" i="3"/>
  <c r="H1178" i="3"/>
  <c r="I1984" i="9"/>
  <c r="H1985" i="9"/>
  <c r="I637" i="9"/>
  <c r="H638" i="9"/>
  <c r="I1580" i="9"/>
  <c r="H1581" i="9"/>
  <c r="H105" i="9"/>
  <c r="I104" i="9"/>
  <c r="I908" i="9"/>
  <c r="H909" i="9"/>
  <c r="H235" i="11"/>
  <c r="I234" i="11"/>
  <c r="I1716" i="6"/>
  <c r="H1717" i="6"/>
  <c r="H1581" i="3"/>
  <c r="I1580" i="3"/>
  <c r="H104" i="11"/>
  <c r="I103" i="11"/>
  <c r="H1716" i="11"/>
  <c r="I1715" i="11"/>
  <c r="I773" i="6"/>
  <c r="H774" i="6"/>
  <c r="O1445" i="11" l="1"/>
  <c r="O1312" i="11"/>
  <c r="O1177" i="11"/>
  <c r="O1042" i="11"/>
  <c r="O1848" i="11"/>
  <c r="O1983" i="11"/>
  <c r="O1579" i="11"/>
  <c r="O1714" i="11"/>
  <c r="O904" i="11"/>
  <c r="O501" i="11"/>
  <c r="O636" i="11"/>
  <c r="O771" i="11"/>
  <c r="O234" i="11"/>
  <c r="O103" i="11"/>
  <c r="O368" i="11"/>
  <c r="O1580" i="9"/>
  <c r="O1446" i="9"/>
  <c r="O1984" i="9"/>
  <c r="O1715" i="9"/>
  <c r="O1178" i="9"/>
  <c r="O1313" i="9"/>
  <c r="O905" i="9"/>
  <c r="O1043" i="9"/>
  <c r="O772" i="9"/>
  <c r="O637" i="9"/>
  <c r="O502" i="9"/>
  <c r="O1849" i="9"/>
  <c r="O369" i="9"/>
  <c r="O235" i="9"/>
  <c r="O104" i="9"/>
  <c r="O1983" i="6"/>
  <c r="O1848" i="6"/>
  <c r="O1714" i="6"/>
  <c r="O1579" i="6"/>
  <c r="O1445" i="6"/>
  <c r="O1312" i="6"/>
  <c r="O1177" i="6"/>
  <c r="O904" i="6"/>
  <c r="O501" i="6"/>
  <c r="O771" i="6"/>
  <c r="O368" i="6"/>
  <c r="O1042" i="6"/>
  <c r="O636" i="6"/>
  <c r="O234" i="6"/>
  <c r="O103" i="6"/>
  <c r="O1849" i="3"/>
  <c r="O1313" i="3"/>
  <c r="O1715" i="3"/>
  <c r="O1580" i="3"/>
  <c r="O1984" i="3"/>
  <c r="O1446" i="3"/>
  <c r="O1043" i="3"/>
  <c r="O1178" i="3"/>
  <c r="O905" i="3"/>
  <c r="O772" i="3"/>
  <c r="O637" i="3"/>
  <c r="O369" i="3"/>
  <c r="O502" i="3"/>
  <c r="O235" i="3"/>
  <c r="O104" i="3"/>
  <c r="H906" i="11"/>
  <c r="I905" i="11"/>
  <c r="H1314" i="11"/>
  <c r="I1313" i="11"/>
  <c r="H640" i="11"/>
  <c r="I639" i="11"/>
  <c r="I1446" i="11"/>
  <c r="H1447" i="11"/>
  <c r="I1043" i="11"/>
  <c r="H1044" i="11"/>
  <c r="H372" i="11"/>
  <c r="I371" i="11"/>
  <c r="I1178" i="11"/>
  <c r="H1179" i="11"/>
  <c r="I1985" i="11"/>
  <c r="H1986" i="11"/>
  <c r="I236" i="9"/>
  <c r="H237" i="9"/>
  <c r="H1044" i="9"/>
  <c r="I1043" i="9"/>
  <c r="I1313" i="9"/>
  <c r="H1314" i="9"/>
  <c r="I370" i="9"/>
  <c r="H371" i="9"/>
  <c r="I1849" i="9"/>
  <c r="H1850" i="9"/>
  <c r="I1446" i="9"/>
  <c r="H1447" i="9"/>
  <c r="I1716" i="9"/>
  <c r="H1717" i="9"/>
  <c r="I1313" i="6"/>
  <c r="H1314" i="6"/>
  <c r="H1581" i="6"/>
  <c r="I1580" i="6"/>
  <c r="I638" i="6"/>
  <c r="H639" i="6"/>
  <c r="I502" i="6"/>
  <c r="H503" i="6"/>
  <c r="H105" i="6"/>
  <c r="I104" i="6"/>
  <c r="H1179" i="6"/>
  <c r="I1178" i="6"/>
  <c r="H1717" i="3"/>
  <c r="I1716" i="3"/>
  <c r="H236" i="3"/>
  <c r="I235" i="3"/>
  <c r="I1447" i="3"/>
  <c r="H1448" i="3"/>
  <c r="I502" i="3"/>
  <c r="H503" i="3"/>
  <c r="H1315" i="3"/>
  <c r="I1314" i="3"/>
  <c r="I370" i="3"/>
  <c r="H371" i="3"/>
  <c r="T301" i="13"/>
  <c r="W301" i="13" s="1"/>
  <c r="V302" i="13" s="1"/>
  <c r="W433" i="13"/>
  <c r="V434" i="13" s="1"/>
  <c r="Z433" i="13"/>
  <c r="AD433" i="13" s="1"/>
  <c r="Q434" i="13"/>
  <c r="R434" i="13" s="1"/>
  <c r="AB434" i="13" s="1"/>
  <c r="AA433" i="13"/>
  <c r="Q168" i="13"/>
  <c r="R168" i="13" s="1"/>
  <c r="AB168" i="13" s="1"/>
  <c r="Y167" i="13"/>
  <c r="AA167" i="13"/>
  <c r="Z167" i="13"/>
  <c r="AE35" i="13"/>
  <c r="AB36" i="13"/>
  <c r="S36" i="13"/>
  <c r="I104" i="13"/>
  <c r="O104" i="13" s="1"/>
  <c r="H105" i="13"/>
  <c r="H370" i="13"/>
  <c r="I369" i="13"/>
  <c r="O369" i="13" s="1"/>
  <c r="H236" i="13"/>
  <c r="I235" i="13"/>
  <c r="O235" i="13" s="1"/>
  <c r="H503" i="13"/>
  <c r="I502" i="13"/>
  <c r="O502" i="13" s="1"/>
  <c r="I1985" i="9"/>
  <c r="H1986" i="9"/>
  <c r="H106" i="3"/>
  <c r="I105" i="3"/>
  <c r="I1044" i="3"/>
  <c r="H1045" i="3"/>
  <c r="I775" i="11"/>
  <c r="H776" i="11"/>
  <c r="I1850" i="11"/>
  <c r="H1851" i="11"/>
  <c r="H1851" i="3"/>
  <c r="I1850" i="3"/>
  <c r="I1180" i="9"/>
  <c r="H1181" i="9"/>
  <c r="H236" i="11"/>
  <c r="I235" i="11"/>
  <c r="I774" i="6"/>
  <c r="H775" i="6"/>
  <c r="I1717" i="6"/>
  <c r="H1718" i="6"/>
  <c r="H910" i="9"/>
  <c r="I909" i="9"/>
  <c r="I502" i="11"/>
  <c r="H503" i="11"/>
  <c r="I1046" i="6"/>
  <c r="H1047" i="6"/>
  <c r="I908" i="3"/>
  <c r="H909" i="3"/>
  <c r="I371" i="6"/>
  <c r="H372" i="6"/>
  <c r="I1582" i="11"/>
  <c r="H1583" i="11"/>
  <c r="I1581" i="9"/>
  <c r="H1582" i="9"/>
  <c r="I504" i="9"/>
  <c r="H505" i="9"/>
  <c r="I1849" i="6"/>
  <c r="H1850" i="6"/>
  <c r="I1448" i="6"/>
  <c r="H1449" i="6"/>
  <c r="I1716" i="11"/>
  <c r="H1717" i="11"/>
  <c r="I638" i="9"/>
  <c r="H639" i="9"/>
  <c r="I639" i="3"/>
  <c r="H640" i="3"/>
  <c r="H236" i="6"/>
  <c r="I235" i="6"/>
  <c r="I1984" i="3"/>
  <c r="H1985" i="3"/>
  <c r="I906" i="6"/>
  <c r="H907" i="6"/>
  <c r="H1179" i="3"/>
  <c r="I1178" i="3"/>
  <c r="H105" i="11"/>
  <c r="I104" i="11"/>
  <c r="I1581" i="3"/>
  <c r="H1582" i="3"/>
  <c r="I105" i="9"/>
  <c r="H106" i="9"/>
  <c r="I773" i="3"/>
  <c r="H774" i="3"/>
  <c r="I772" i="9"/>
  <c r="H773" i="9"/>
  <c r="I1985" i="6"/>
  <c r="H1986" i="6"/>
  <c r="O1984" i="11" l="1"/>
  <c r="O1849" i="11"/>
  <c r="O1715" i="11"/>
  <c r="O1580" i="11"/>
  <c r="O1446" i="11"/>
  <c r="O1313" i="11"/>
  <c r="O1178" i="11"/>
  <c r="O1043" i="11"/>
  <c r="O905" i="11"/>
  <c r="O502" i="11"/>
  <c r="O369" i="11"/>
  <c r="O235" i="11"/>
  <c r="O637" i="11"/>
  <c r="O772" i="11"/>
  <c r="O104" i="11"/>
  <c r="O1985" i="9"/>
  <c r="O1850" i="9"/>
  <c r="O1716" i="9"/>
  <c r="O1581" i="9"/>
  <c r="O1179" i="9"/>
  <c r="O1447" i="9"/>
  <c r="O1314" i="9"/>
  <c r="O906" i="9"/>
  <c r="O1044" i="9"/>
  <c r="O370" i="9"/>
  <c r="O773" i="9"/>
  <c r="O638" i="9"/>
  <c r="O236" i="9"/>
  <c r="O503" i="9"/>
  <c r="O105" i="9"/>
  <c r="O1984" i="6"/>
  <c r="O1849" i="6"/>
  <c r="O1178" i="6"/>
  <c r="O1715" i="6"/>
  <c r="O1446" i="6"/>
  <c r="O1313" i="6"/>
  <c r="O1580" i="6"/>
  <c r="O905" i="6"/>
  <c r="O502" i="6"/>
  <c r="O772" i="6"/>
  <c r="O235" i="6"/>
  <c r="O1043" i="6"/>
  <c r="O104" i="6"/>
  <c r="O637" i="6"/>
  <c r="O369" i="6"/>
  <c r="O1850" i="3"/>
  <c r="O1314" i="3"/>
  <c r="O1179" i="3"/>
  <c r="O1716" i="3"/>
  <c r="O1581" i="3"/>
  <c r="O1985" i="3"/>
  <c r="O1447" i="3"/>
  <c r="O1044" i="3"/>
  <c r="O906" i="3"/>
  <c r="O773" i="3"/>
  <c r="O638" i="3"/>
  <c r="O503" i="3"/>
  <c r="O236" i="3"/>
  <c r="O105" i="3"/>
  <c r="O370" i="3"/>
  <c r="H907" i="11"/>
  <c r="I906" i="11"/>
  <c r="I1447" i="11"/>
  <c r="H1448" i="11"/>
  <c r="H641" i="11"/>
  <c r="I640" i="11"/>
  <c r="I1314" i="11"/>
  <c r="H1315" i="11"/>
  <c r="I1179" i="11"/>
  <c r="H1180" i="11"/>
  <c r="H1987" i="11"/>
  <c r="I1986" i="11"/>
  <c r="I1044" i="11"/>
  <c r="H1045" i="11"/>
  <c r="H373" i="11"/>
  <c r="I372" i="11"/>
  <c r="I237" i="9"/>
  <c r="H238" i="9"/>
  <c r="H1045" i="9"/>
  <c r="I1044" i="9"/>
  <c r="H372" i="9"/>
  <c r="I371" i="9"/>
  <c r="I1314" i="9"/>
  <c r="H1315" i="9"/>
  <c r="I1850" i="9"/>
  <c r="H1851" i="9"/>
  <c r="I1447" i="9"/>
  <c r="H1448" i="9"/>
  <c r="I1717" i="9"/>
  <c r="H1718" i="9"/>
  <c r="I1314" i="6"/>
  <c r="H1315" i="6"/>
  <c r="H1582" i="6"/>
  <c r="I1581" i="6"/>
  <c r="H640" i="6"/>
  <c r="I639" i="6"/>
  <c r="H504" i="6"/>
  <c r="I503" i="6"/>
  <c r="I105" i="6"/>
  <c r="H106" i="6"/>
  <c r="H1180" i="6"/>
  <c r="I1179" i="6"/>
  <c r="H1718" i="3"/>
  <c r="I1717" i="3"/>
  <c r="H237" i="3"/>
  <c r="I236" i="3"/>
  <c r="I503" i="3"/>
  <c r="H504" i="3"/>
  <c r="I1315" i="3"/>
  <c r="H1316" i="3"/>
  <c r="I1448" i="3"/>
  <c r="H1449" i="3"/>
  <c r="H372" i="3"/>
  <c r="I371" i="3"/>
  <c r="Q302" i="13"/>
  <c r="R302" i="13" s="1"/>
  <c r="AB302" i="13" s="1"/>
  <c r="Z301" i="13"/>
  <c r="AA301" i="13"/>
  <c r="Y301" i="13"/>
  <c r="AC433" i="13"/>
  <c r="S434" i="13"/>
  <c r="AC167" i="13"/>
  <c r="AD167" i="13"/>
  <c r="S168" i="13"/>
  <c r="T36" i="13"/>
  <c r="H371" i="13"/>
  <c r="I370" i="13"/>
  <c r="O370" i="13" s="1"/>
  <c r="H106" i="13"/>
  <c r="I105" i="13"/>
  <c r="O105" i="13" s="1"/>
  <c r="H237" i="13"/>
  <c r="I236" i="13"/>
  <c r="O236" i="13" s="1"/>
  <c r="I503" i="13"/>
  <c r="O503" i="13" s="1"/>
  <c r="H504" i="13"/>
  <c r="I773" i="9"/>
  <c r="H774" i="9"/>
  <c r="I1717" i="11"/>
  <c r="H1718" i="11"/>
  <c r="I505" i="9"/>
  <c r="H506" i="9"/>
  <c r="I1582" i="9"/>
  <c r="H1583" i="9"/>
  <c r="I909" i="3"/>
  <c r="H910" i="3"/>
  <c r="I1047" i="6"/>
  <c r="H1048" i="6"/>
  <c r="I1181" i="9"/>
  <c r="H1182" i="9"/>
  <c r="I776" i="11"/>
  <c r="H777" i="11"/>
  <c r="H1450" i="6"/>
  <c r="I1449" i="6"/>
  <c r="H237" i="11"/>
  <c r="I236" i="11"/>
  <c r="I1986" i="9"/>
  <c r="H1987" i="9"/>
  <c r="I105" i="11"/>
  <c r="H106" i="11"/>
  <c r="I1045" i="3"/>
  <c r="H1046" i="3"/>
  <c r="I1179" i="3"/>
  <c r="H1180" i="3"/>
  <c r="I907" i="6"/>
  <c r="H908" i="6"/>
  <c r="I236" i="6"/>
  <c r="H237" i="6"/>
  <c r="I639" i="9"/>
  <c r="H640" i="9"/>
  <c r="I372" i="6"/>
  <c r="H373" i="6"/>
  <c r="I910" i="9"/>
  <c r="H911" i="9"/>
  <c r="I775" i="6"/>
  <c r="H776" i="6"/>
  <c r="I1986" i="6"/>
  <c r="H1987" i="6"/>
  <c r="H1583" i="3"/>
  <c r="I1582" i="3"/>
  <c r="H1719" i="6"/>
  <c r="I1718" i="6"/>
  <c r="H107" i="9"/>
  <c r="I106" i="9"/>
  <c r="I1985" i="3"/>
  <c r="H1986" i="3"/>
  <c r="I640" i="3"/>
  <c r="H641" i="3"/>
  <c r="H1851" i="6"/>
  <c r="I1850" i="6"/>
  <c r="I1851" i="3"/>
  <c r="H1852" i="3"/>
  <c r="H107" i="3"/>
  <c r="I106" i="3"/>
  <c r="I503" i="11"/>
  <c r="H504" i="11"/>
  <c r="I1851" i="11"/>
  <c r="H1852" i="11"/>
  <c r="I774" i="3"/>
  <c r="H775" i="3"/>
  <c r="I1583" i="11"/>
  <c r="H1584" i="11"/>
  <c r="O1985" i="11" l="1"/>
  <c r="O1850" i="11"/>
  <c r="O1716" i="11"/>
  <c r="O1581" i="11"/>
  <c r="O1447" i="11"/>
  <c r="O1314" i="11"/>
  <c r="O1179" i="11"/>
  <c r="O1044" i="11"/>
  <c r="O906" i="11"/>
  <c r="O638" i="11"/>
  <c r="O503" i="11"/>
  <c r="O370" i="11"/>
  <c r="O773" i="11"/>
  <c r="O236" i="11"/>
  <c r="O105" i="11"/>
  <c r="O1986" i="9"/>
  <c r="O1582" i="9"/>
  <c r="O1448" i="9"/>
  <c r="O1717" i="9"/>
  <c r="O1851" i="9"/>
  <c r="O1180" i="9"/>
  <c r="O1315" i="9"/>
  <c r="O907" i="9"/>
  <c r="O1045" i="9"/>
  <c r="O774" i="9"/>
  <c r="O639" i="9"/>
  <c r="O371" i="9"/>
  <c r="O504" i="9"/>
  <c r="O237" i="9"/>
  <c r="O106" i="9"/>
  <c r="O1985" i="6"/>
  <c r="O1581" i="6"/>
  <c r="O1850" i="6"/>
  <c r="O1447" i="6"/>
  <c r="O1314" i="6"/>
  <c r="O1716" i="6"/>
  <c r="O1179" i="6"/>
  <c r="O1044" i="6"/>
  <c r="O906" i="6"/>
  <c r="O503" i="6"/>
  <c r="O773" i="6"/>
  <c r="O370" i="6"/>
  <c r="O638" i="6"/>
  <c r="O105" i="6"/>
  <c r="O236" i="6"/>
  <c r="O1180" i="3"/>
  <c r="O1045" i="3"/>
  <c r="O1717" i="3"/>
  <c r="O1582" i="3"/>
  <c r="O1986" i="3"/>
  <c r="O1448" i="3"/>
  <c r="O1851" i="3"/>
  <c r="O1315" i="3"/>
  <c r="O907" i="3"/>
  <c r="O639" i="3"/>
  <c r="O504" i="3"/>
  <c r="O237" i="3"/>
  <c r="O106" i="3"/>
  <c r="O774" i="3"/>
  <c r="O371" i="3"/>
  <c r="I907" i="11"/>
  <c r="H908" i="11"/>
  <c r="I641" i="11"/>
  <c r="H642" i="11"/>
  <c r="I1315" i="11"/>
  <c r="H1316" i="11"/>
  <c r="I1448" i="11"/>
  <c r="H1449" i="11"/>
  <c r="I1180" i="11"/>
  <c r="H1181" i="11"/>
  <c r="I1045" i="11"/>
  <c r="H1046" i="11"/>
  <c r="H374" i="11"/>
  <c r="I373" i="11"/>
  <c r="H1988" i="11"/>
  <c r="I1987" i="11"/>
  <c r="H239" i="9"/>
  <c r="I238" i="9"/>
  <c r="I1045" i="9"/>
  <c r="H1046" i="9"/>
  <c r="H1316" i="9"/>
  <c r="I1315" i="9"/>
  <c r="I372" i="9"/>
  <c r="H373" i="9"/>
  <c r="I1718" i="9"/>
  <c r="H1719" i="9"/>
  <c r="H1449" i="9"/>
  <c r="I1448" i="9"/>
  <c r="I1851" i="9"/>
  <c r="H1852" i="9"/>
  <c r="I1315" i="6"/>
  <c r="H1316" i="6"/>
  <c r="H1583" i="6"/>
  <c r="I1582" i="6"/>
  <c r="I504" i="6"/>
  <c r="H505" i="6"/>
  <c r="I640" i="6"/>
  <c r="H641" i="6"/>
  <c r="H107" i="6"/>
  <c r="I106" i="6"/>
  <c r="H1181" i="6"/>
  <c r="I1180" i="6"/>
  <c r="I1718" i="3"/>
  <c r="H1719" i="3"/>
  <c r="H238" i="3"/>
  <c r="I237" i="3"/>
  <c r="I504" i="3"/>
  <c r="H505" i="3"/>
  <c r="H1450" i="3"/>
  <c r="I1449" i="3"/>
  <c r="I372" i="3"/>
  <c r="H373" i="3"/>
  <c r="I1316" i="3"/>
  <c r="H1317" i="3"/>
  <c r="AD301" i="13"/>
  <c r="S302" i="13"/>
  <c r="AC301" i="13"/>
  <c r="AE433" i="13"/>
  <c r="T434" i="13"/>
  <c r="Y434" i="13" s="1"/>
  <c r="AE167" i="13"/>
  <c r="T168" i="13"/>
  <c r="W168" i="13" s="1"/>
  <c r="V169" i="13" s="1"/>
  <c r="W36" i="13"/>
  <c r="V37" i="13" s="1"/>
  <c r="Z36" i="13"/>
  <c r="Q37" i="13"/>
  <c r="AA36" i="13"/>
  <c r="Y36" i="13"/>
  <c r="I237" i="13"/>
  <c r="O237" i="13" s="1"/>
  <c r="H238" i="13"/>
  <c r="I106" i="13"/>
  <c r="O106" i="13" s="1"/>
  <c r="H107" i="13"/>
  <c r="I371" i="13"/>
  <c r="O371" i="13" s="1"/>
  <c r="H372" i="13"/>
  <c r="I504" i="13"/>
  <c r="O504" i="13" s="1"/>
  <c r="H505" i="13"/>
  <c r="I911" i="9"/>
  <c r="H912" i="9"/>
  <c r="I237" i="6"/>
  <c r="H238" i="6"/>
  <c r="H107" i="11"/>
  <c r="I106" i="11"/>
  <c r="I1987" i="9"/>
  <c r="H1988" i="9"/>
  <c r="H238" i="11"/>
  <c r="I237" i="11"/>
  <c r="I641" i="3"/>
  <c r="H642" i="3"/>
  <c r="I1048" i="6"/>
  <c r="H1049" i="6"/>
  <c r="I1851" i="6"/>
  <c r="H1852" i="6"/>
  <c r="I775" i="3"/>
  <c r="H776" i="3"/>
  <c r="I1719" i="6"/>
  <c r="H1720" i="6"/>
  <c r="H1584" i="3"/>
  <c r="I1583" i="3"/>
  <c r="I908" i="6"/>
  <c r="H909" i="6"/>
  <c r="I1046" i="3"/>
  <c r="H1047" i="3"/>
  <c r="I777" i="11"/>
  <c r="H778" i="11"/>
  <c r="H1853" i="3"/>
  <c r="I1852" i="3"/>
  <c r="I1987" i="6"/>
  <c r="H1988" i="6"/>
  <c r="I1450" i="6"/>
  <c r="H1451" i="6"/>
  <c r="I1583" i="9"/>
  <c r="H1584" i="9"/>
  <c r="I774" i="9"/>
  <c r="H775" i="9"/>
  <c r="I1986" i="3"/>
  <c r="H1987" i="3"/>
  <c r="I1182" i="9"/>
  <c r="H1183" i="9"/>
  <c r="I1718" i="11"/>
  <c r="H1719" i="11"/>
  <c r="I1852" i="11"/>
  <c r="H1853" i="11"/>
  <c r="I107" i="3"/>
  <c r="H108" i="3"/>
  <c r="I1584" i="11"/>
  <c r="H1585" i="11"/>
  <c r="I506" i="9"/>
  <c r="H507" i="9"/>
  <c r="I776" i="6"/>
  <c r="H777" i="6"/>
  <c r="I640" i="9"/>
  <c r="H641" i="9"/>
  <c r="I504" i="11"/>
  <c r="H505" i="11"/>
  <c r="I107" i="9"/>
  <c r="H108" i="9"/>
  <c r="I373" i="6"/>
  <c r="H374" i="6"/>
  <c r="I1180" i="3"/>
  <c r="H1181" i="3"/>
  <c r="I910" i="3"/>
  <c r="H911" i="3"/>
  <c r="O1986" i="11" l="1"/>
  <c r="O1851" i="11"/>
  <c r="O1315" i="11"/>
  <c r="O1717" i="11"/>
  <c r="O1180" i="11"/>
  <c r="O774" i="11"/>
  <c r="O639" i="11"/>
  <c r="O1582" i="11"/>
  <c r="O1448" i="11"/>
  <c r="O1045" i="11"/>
  <c r="O504" i="11"/>
  <c r="O371" i="11"/>
  <c r="O106" i="11"/>
  <c r="O907" i="11"/>
  <c r="O237" i="11"/>
  <c r="O1987" i="9"/>
  <c r="O1852" i="9"/>
  <c r="O1718" i="9"/>
  <c r="O1583" i="9"/>
  <c r="O1449" i="9"/>
  <c r="O1181" i="9"/>
  <c r="O1316" i="9"/>
  <c r="O908" i="9"/>
  <c r="O1046" i="9"/>
  <c r="O775" i="9"/>
  <c r="O372" i="9"/>
  <c r="O640" i="9"/>
  <c r="O505" i="9"/>
  <c r="O238" i="9"/>
  <c r="O107" i="9"/>
  <c r="O1986" i="6"/>
  <c r="O1582" i="6"/>
  <c r="O1448" i="6"/>
  <c r="O1717" i="6"/>
  <c r="O1315" i="6"/>
  <c r="O1851" i="6"/>
  <c r="O774" i="6"/>
  <c r="O237" i="6"/>
  <c r="O371" i="6"/>
  <c r="O106" i="6"/>
  <c r="O1180" i="6"/>
  <c r="O639" i="6"/>
  <c r="O1045" i="6"/>
  <c r="O907" i="6"/>
  <c r="O504" i="6"/>
  <c r="O1718" i="3"/>
  <c r="O1583" i="3"/>
  <c r="O1987" i="3"/>
  <c r="O1449" i="3"/>
  <c r="O1852" i="3"/>
  <c r="O1316" i="3"/>
  <c r="O908" i="3"/>
  <c r="O1181" i="3"/>
  <c r="O1046" i="3"/>
  <c r="O640" i="3"/>
  <c r="O505" i="3"/>
  <c r="O775" i="3"/>
  <c r="O238" i="3"/>
  <c r="O107" i="3"/>
  <c r="O372" i="3"/>
  <c r="I908" i="11"/>
  <c r="H909" i="11"/>
  <c r="H643" i="11"/>
  <c r="I642" i="11"/>
  <c r="I1449" i="11"/>
  <c r="H1450" i="11"/>
  <c r="I1316" i="11"/>
  <c r="H1317" i="11"/>
  <c r="H1047" i="11"/>
  <c r="I1046" i="11"/>
  <c r="H1989" i="11"/>
  <c r="I1988" i="11"/>
  <c r="I1181" i="11"/>
  <c r="H1182" i="11"/>
  <c r="H375" i="11"/>
  <c r="I374" i="11"/>
  <c r="H240" i="9"/>
  <c r="I239" i="9"/>
  <c r="I1046" i="9"/>
  <c r="H1047" i="9"/>
  <c r="H1317" i="9"/>
  <c r="I1316" i="9"/>
  <c r="I373" i="9"/>
  <c r="H374" i="9"/>
  <c r="H1853" i="9"/>
  <c r="I1852" i="9"/>
  <c r="I1719" i="9"/>
  <c r="H1720" i="9"/>
  <c r="H1450" i="9"/>
  <c r="I1449" i="9"/>
  <c r="I1316" i="6"/>
  <c r="H1317" i="6"/>
  <c r="I1583" i="6"/>
  <c r="H1584" i="6"/>
  <c r="I505" i="6"/>
  <c r="H506" i="6"/>
  <c r="H642" i="6"/>
  <c r="I641" i="6"/>
  <c r="I107" i="6"/>
  <c r="H108" i="6"/>
  <c r="I1181" i="6"/>
  <c r="H1182" i="6"/>
  <c r="I1719" i="3"/>
  <c r="H1720" i="3"/>
  <c r="I238" i="3"/>
  <c r="H239" i="3"/>
  <c r="I505" i="3"/>
  <c r="H506" i="3"/>
  <c r="H1318" i="3"/>
  <c r="I1317" i="3"/>
  <c r="I1450" i="3"/>
  <c r="H1451" i="3"/>
  <c r="I373" i="3"/>
  <c r="H374" i="3"/>
  <c r="T302" i="13"/>
  <c r="AE301" i="13"/>
  <c r="AA434" i="13"/>
  <c r="Z434" i="13"/>
  <c r="AD434" i="13" s="1"/>
  <c r="W434" i="13"/>
  <c r="V435" i="13" s="1"/>
  <c r="Q435" i="13"/>
  <c r="R435" i="13" s="1"/>
  <c r="AB435" i="13" s="1"/>
  <c r="Y168" i="13"/>
  <c r="AA168" i="13"/>
  <c r="Q169" i="13"/>
  <c r="R169" i="13" s="1"/>
  <c r="AB169" i="13" s="1"/>
  <c r="Z168" i="13"/>
  <c r="AD36" i="13"/>
  <c r="AC36" i="13"/>
  <c r="R37" i="13"/>
  <c r="AB37" i="13" s="1"/>
  <c r="I372" i="13"/>
  <c r="O372" i="13" s="1"/>
  <c r="H373" i="13"/>
  <c r="I107" i="13"/>
  <c r="O107" i="13" s="1"/>
  <c r="H108" i="13"/>
  <c r="I238" i="13"/>
  <c r="O238" i="13" s="1"/>
  <c r="H239" i="13"/>
  <c r="H506" i="13"/>
  <c r="I505" i="13"/>
  <c r="O505" i="13" s="1"/>
  <c r="I1853" i="11"/>
  <c r="H1854" i="11"/>
  <c r="I1584" i="9"/>
  <c r="H1585" i="9"/>
  <c r="I1451" i="6"/>
  <c r="H1452" i="6"/>
  <c r="I1988" i="6"/>
  <c r="H1989" i="6"/>
  <c r="I1720" i="6"/>
  <c r="H1721" i="6"/>
  <c r="I1585" i="11"/>
  <c r="H1586" i="11"/>
  <c r="I775" i="9"/>
  <c r="H776" i="9"/>
  <c r="I1853" i="3"/>
  <c r="H1854" i="3"/>
  <c r="I909" i="6"/>
  <c r="H910" i="6"/>
  <c r="I505" i="11"/>
  <c r="H506" i="11"/>
  <c r="I374" i="6"/>
  <c r="H375" i="6"/>
  <c r="I641" i="9"/>
  <c r="H642" i="9"/>
  <c r="I642" i="3"/>
  <c r="H643" i="3"/>
  <c r="I107" i="11"/>
  <c r="H108" i="11"/>
  <c r="I776" i="3"/>
  <c r="H777" i="3"/>
  <c r="I1049" i="6"/>
  <c r="H1050" i="6"/>
  <c r="I507" i="9"/>
  <c r="H508" i="9"/>
  <c r="I1183" i="9"/>
  <c r="H1184" i="9"/>
  <c r="I1987" i="3"/>
  <c r="H1988" i="3"/>
  <c r="I238" i="6"/>
  <c r="H239" i="6"/>
  <c r="I108" i="3"/>
  <c r="H109" i="3"/>
  <c r="I1584" i="3"/>
  <c r="H1585" i="3"/>
  <c r="H239" i="11"/>
  <c r="I238" i="11"/>
  <c r="H913" i="9"/>
  <c r="I912" i="9"/>
  <c r="I911" i="3"/>
  <c r="H912" i="3"/>
  <c r="I1852" i="6"/>
  <c r="H1853" i="6"/>
  <c r="I1988" i="9"/>
  <c r="H1989" i="9"/>
  <c r="I778" i="11"/>
  <c r="H779" i="11"/>
  <c r="H1048" i="3"/>
  <c r="I1047" i="3"/>
  <c r="H1182" i="3"/>
  <c r="I1181" i="3"/>
  <c r="H109" i="9"/>
  <c r="I108" i="9"/>
  <c r="I777" i="6"/>
  <c r="H778" i="6"/>
  <c r="I1719" i="11"/>
  <c r="H1720" i="11"/>
  <c r="O1987" i="11" l="1"/>
  <c r="O1852" i="11"/>
  <c r="O1718" i="11"/>
  <c r="O1583" i="11"/>
  <c r="O1316" i="11"/>
  <c r="O1449" i="11"/>
  <c r="O1046" i="11"/>
  <c r="O1181" i="11"/>
  <c r="O908" i="11"/>
  <c r="O640" i="11"/>
  <c r="O372" i="11"/>
  <c r="O238" i="11"/>
  <c r="O775" i="11"/>
  <c r="O505" i="11"/>
  <c r="O107" i="11"/>
  <c r="O1988" i="9"/>
  <c r="O1853" i="9"/>
  <c r="O1584" i="9"/>
  <c r="O1450" i="9"/>
  <c r="O1317" i="9"/>
  <c r="O1182" i="9"/>
  <c r="O1047" i="9"/>
  <c r="O909" i="9"/>
  <c r="O776" i="9"/>
  <c r="O1719" i="9"/>
  <c r="O641" i="9"/>
  <c r="O506" i="9"/>
  <c r="O239" i="9"/>
  <c r="O108" i="9"/>
  <c r="O373" i="9"/>
  <c r="O1852" i="6"/>
  <c r="O1718" i="6"/>
  <c r="O1449" i="6"/>
  <c r="O1316" i="6"/>
  <c r="O1046" i="6"/>
  <c r="O775" i="6"/>
  <c r="O640" i="6"/>
  <c r="O505" i="6"/>
  <c r="O372" i="6"/>
  <c r="O1987" i="6"/>
  <c r="O1181" i="6"/>
  <c r="O1583" i="6"/>
  <c r="O238" i="6"/>
  <c r="O107" i="6"/>
  <c r="O908" i="6"/>
  <c r="O1988" i="3"/>
  <c r="O1853" i="3"/>
  <c r="O1719" i="3"/>
  <c r="O1584" i="3"/>
  <c r="O1450" i="3"/>
  <c r="O1317" i="3"/>
  <c r="O1182" i="3"/>
  <c r="O909" i="3"/>
  <c r="O776" i="3"/>
  <c r="O1047" i="3"/>
  <c r="O641" i="3"/>
  <c r="O373" i="3"/>
  <c r="O239" i="3"/>
  <c r="O108" i="3"/>
  <c r="O506" i="3"/>
  <c r="I909" i="11"/>
  <c r="H910" i="11"/>
  <c r="H1318" i="11"/>
  <c r="I1317" i="11"/>
  <c r="I1450" i="11"/>
  <c r="H1451" i="11"/>
  <c r="H644" i="11"/>
  <c r="I643" i="11"/>
  <c r="I375" i="11"/>
  <c r="H376" i="11"/>
  <c r="I1182" i="11"/>
  <c r="H1183" i="11"/>
  <c r="I1047" i="11"/>
  <c r="H1048" i="11"/>
  <c r="H1990" i="11"/>
  <c r="I1989" i="11"/>
  <c r="H241" i="9"/>
  <c r="I240" i="9"/>
  <c r="I1047" i="9"/>
  <c r="H1048" i="9"/>
  <c r="I374" i="9"/>
  <c r="H375" i="9"/>
  <c r="I1317" i="9"/>
  <c r="H1318" i="9"/>
  <c r="H1854" i="9"/>
  <c r="I1853" i="9"/>
  <c r="H1721" i="9"/>
  <c r="I1720" i="9"/>
  <c r="H1451" i="9"/>
  <c r="I1450" i="9"/>
  <c r="I1317" i="6"/>
  <c r="H1318" i="6"/>
  <c r="I1584" i="6"/>
  <c r="H1585" i="6"/>
  <c r="I642" i="6"/>
  <c r="H643" i="6"/>
  <c r="H507" i="6"/>
  <c r="I506" i="6"/>
  <c r="I108" i="6"/>
  <c r="H109" i="6"/>
  <c r="I1182" i="6"/>
  <c r="H1183" i="6"/>
  <c r="I1720" i="3"/>
  <c r="H1721" i="3"/>
  <c r="H240" i="3"/>
  <c r="I239" i="3"/>
  <c r="H375" i="3"/>
  <c r="I374" i="3"/>
  <c r="H1452" i="3"/>
  <c r="I1451" i="3"/>
  <c r="I506" i="3"/>
  <c r="H507" i="3"/>
  <c r="H1319" i="3"/>
  <c r="I1318" i="3"/>
  <c r="Q303" i="13"/>
  <c r="R303" i="13" s="1"/>
  <c r="AB303" i="13" s="1"/>
  <c r="Z302" i="13"/>
  <c r="Y302" i="13"/>
  <c r="AA302" i="13"/>
  <c r="W302" i="13"/>
  <c r="V303" i="13" s="1"/>
  <c r="AC434" i="13"/>
  <c r="S435" i="13"/>
  <c r="AC168" i="13"/>
  <c r="AD168" i="13"/>
  <c r="S169" i="13"/>
  <c r="S37" i="13"/>
  <c r="AE36" i="13"/>
  <c r="I108" i="13"/>
  <c r="O108" i="13" s="1"/>
  <c r="H109" i="13"/>
  <c r="H374" i="13"/>
  <c r="I373" i="13"/>
  <c r="O373" i="13" s="1"/>
  <c r="I239" i="13"/>
  <c r="O239" i="13" s="1"/>
  <c r="H240" i="13"/>
  <c r="I506" i="13"/>
  <c r="O506" i="13" s="1"/>
  <c r="H507" i="13"/>
  <c r="I1989" i="9"/>
  <c r="H1990" i="9"/>
  <c r="I1853" i="6"/>
  <c r="H1854" i="6"/>
  <c r="I239" i="11"/>
  <c r="H240" i="11"/>
  <c r="I1854" i="3"/>
  <c r="H1855" i="3"/>
  <c r="I1721" i="6"/>
  <c r="H1722" i="6"/>
  <c r="I1182" i="3"/>
  <c r="H1183" i="3"/>
  <c r="H778" i="3"/>
  <c r="I777" i="3"/>
  <c r="H240" i="6"/>
  <c r="I239" i="6"/>
  <c r="I1988" i="3"/>
  <c r="H1989" i="3"/>
  <c r="I776" i="9"/>
  <c r="H777" i="9"/>
  <c r="I1989" i="6"/>
  <c r="H1990" i="6"/>
  <c r="I1720" i="11"/>
  <c r="H1721" i="11"/>
  <c r="I375" i="6"/>
  <c r="H376" i="6"/>
  <c r="I109" i="9"/>
  <c r="H110" i="9"/>
  <c r="H1185" i="9"/>
  <c r="I1184" i="9"/>
  <c r="I1452" i="6"/>
  <c r="H1453" i="6"/>
  <c r="I778" i="6"/>
  <c r="H779" i="6"/>
  <c r="I913" i="9"/>
  <c r="H914" i="9"/>
  <c r="H109" i="11"/>
  <c r="I108" i="11"/>
  <c r="I910" i="6"/>
  <c r="H911" i="6"/>
  <c r="I1048" i="3"/>
  <c r="H1049" i="3"/>
  <c r="I109" i="3"/>
  <c r="H110" i="3"/>
  <c r="I642" i="9"/>
  <c r="H643" i="9"/>
  <c r="I506" i="11"/>
  <c r="H507" i="11"/>
  <c r="I1585" i="9"/>
  <c r="H1586" i="9"/>
  <c r="I1854" i="11"/>
  <c r="H1855" i="11"/>
  <c r="I779" i="11"/>
  <c r="H780" i="11"/>
  <c r="I912" i="3"/>
  <c r="H913" i="3"/>
  <c r="H1586" i="3"/>
  <c r="I1585" i="3"/>
  <c r="I508" i="9"/>
  <c r="H509" i="9"/>
  <c r="I1050" i="6"/>
  <c r="H1051" i="6"/>
  <c r="I643" i="3"/>
  <c r="H644" i="3"/>
  <c r="I1586" i="11"/>
  <c r="H1587" i="11"/>
  <c r="O1988" i="11" l="1"/>
  <c r="O1853" i="11"/>
  <c r="O1584" i="11"/>
  <c r="O1719" i="11"/>
  <c r="O776" i="11"/>
  <c r="O1450" i="11"/>
  <c r="O1047" i="11"/>
  <c r="O1317" i="11"/>
  <c r="O909" i="11"/>
  <c r="O1182" i="11"/>
  <c r="O641" i="11"/>
  <c r="O506" i="11"/>
  <c r="O108" i="11"/>
  <c r="O239" i="11"/>
  <c r="O373" i="11"/>
  <c r="O1989" i="9"/>
  <c r="O1854" i="9"/>
  <c r="O1720" i="9"/>
  <c r="O1585" i="9"/>
  <c r="O1318" i="9"/>
  <c r="O1183" i="9"/>
  <c r="O1048" i="9"/>
  <c r="O910" i="9"/>
  <c r="O642" i="9"/>
  <c r="O507" i="9"/>
  <c r="O374" i="9"/>
  <c r="O240" i="9"/>
  <c r="O109" i="9"/>
  <c r="O1451" i="9"/>
  <c r="O777" i="9"/>
  <c r="O1988" i="6"/>
  <c r="O1853" i="6"/>
  <c r="O1719" i="6"/>
  <c r="O1584" i="6"/>
  <c r="O1450" i="6"/>
  <c r="O1317" i="6"/>
  <c r="O1182" i="6"/>
  <c r="O1047" i="6"/>
  <c r="O909" i="6"/>
  <c r="O776" i="6"/>
  <c r="O641" i="6"/>
  <c r="O506" i="6"/>
  <c r="O373" i="6"/>
  <c r="O239" i="6"/>
  <c r="O108" i="6"/>
  <c r="O1585" i="3"/>
  <c r="O1989" i="3"/>
  <c r="O1854" i="3"/>
  <c r="O1318" i="3"/>
  <c r="O1720" i="3"/>
  <c r="O1183" i="3"/>
  <c r="O1451" i="3"/>
  <c r="O1048" i="3"/>
  <c r="O642" i="3"/>
  <c r="O374" i="3"/>
  <c r="O240" i="3"/>
  <c r="O109" i="3"/>
  <c r="O507" i="3"/>
  <c r="O777" i="3"/>
  <c r="O910" i="3"/>
  <c r="H911" i="11"/>
  <c r="I910" i="11"/>
  <c r="H645" i="11"/>
  <c r="I644" i="11"/>
  <c r="I1451" i="11"/>
  <c r="H1452" i="11"/>
  <c r="I1318" i="11"/>
  <c r="H1319" i="11"/>
  <c r="H1184" i="11"/>
  <c r="I1183" i="11"/>
  <c r="I1990" i="11"/>
  <c r="H1991" i="11"/>
  <c r="H377" i="11"/>
  <c r="I376" i="11"/>
  <c r="I1048" i="11"/>
  <c r="H1049" i="11"/>
  <c r="I241" i="9"/>
  <c r="H242" i="9"/>
  <c r="H1049" i="9"/>
  <c r="I1048" i="9"/>
  <c r="H1319" i="9"/>
  <c r="I1318" i="9"/>
  <c r="H376" i="9"/>
  <c r="I375" i="9"/>
  <c r="I1854" i="9"/>
  <c r="H1855" i="9"/>
  <c r="H1452" i="9"/>
  <c r="I1451" i="9"/>
  <c r="H1722" i="9"/>
  <c r="I1721" i="9"/>
  <c r="H1319" i="6"/>
  <c r="I1318" i="6"/>
  <c r="H1586" i="6"/>
  <c r="I1585" i="6"/>
  <c r="H508" i="6"/>
  <c r="I507" i="6"/>
  <c r="I643" i="6"/>
  <c r="H644" i="6"/>
  <c r="I109" i="6"/>
  <c r="H110" i="6"/>
  <c r="I1183" i="6"/>
  <c r="H1184" i="6"/>
  <c r="I1721" i="3"/>
  <c r="H1722" i="3"/>
  <c r="H241" i="3"/>
  <c r="I240" i="3"/>
  <c r="H508" i="3"/>
  <c r="I507" i="3"/>
  <c r="I1452" i="3"/>
  <c r="H1453" i="3"/>
  <c r="I1319" i="3"/>
  <c r="H1320" i="3"/>
  <c r="I375" i="3"/>
  <c r="H376" i="3"/>
  <c r="S303" i="13"/>
  <c r="AD302" i="13"/>
  <c r="AC302" i="13"/>
  <c r="T435" i="13"/>
  <c r="W435" i="13" s="1"/>
  <c r="V436" i="13" s="1"/>
  <c r="AE434" i="13"/>
  <c r="AE168" i="13"/>
  <c r="T169" i="13"/>
  <c r="AA169" i="13" s="1"/>
  <c r="T37" i="13"/>
  <c r="W37" i="13" s="1"/>
  <c r="V38" i="13" s="1"/>
  <c r="I374" i="13"/>
  <c r="O374" i="13" s="1"/>
  <c r="H375" i="13"/>
  <c r="I240" i="13"/>
  <c r="O240" i="13" s="1"/>
  <c r="H241" i="13"/>
  <c r="H110" i="13"/>
  <c r="I109" i="13"/>
  <c r="O109" i="13" s="1"/>
  <c r="I507" i="13"/>
  <c r="O507" i="13" s="1"/>
  <c r="H508" i="13"/>
  <c r="I914" i="9"/>
  <c r="H915" i="9"/>
  <c r="I1453" i="6"/>
  <c r="H1454" i="6"/>
  <c r="H111" i="9"/>
  <c r="I110" i="9"/>
  <c r="I376" i="6"/>
  <c r="H377" i="6"/>
  <c r="I1183" i="3"/>
  <c r="H1184" i="3"/>
  <c r="I240" i="11"/>
  <c r="H241" i="11"/>
  <c r="I1587" i="11"/>
  <c r="H1588" i="11"/>
  <c r="H1722" i="11"/>
  <c r="I1721" i="11"/>
  <c r="I778" i="3"/>
  <c r="H779" i="3"/>
  <c r="I1722" i="6"/>
  <c r="H1723" i="6"/>
  <c r="I1854" i="6"/>
  <c r="H1855" i="6"/>
  <c r="I644" i="3"/>
  <c r="H645" i="3"/>
  <c r="I110" i="3"/>
  <c r="H111" i="3"/>
  <c r="H644" i="9"/>
  <c r="I643" i="9"/>
  <c r="I1990" i="9"/>
  <c r="H1991" i="9"/>
  <c r="H1856" i="11"/>
  <c r="I1855" i="11"/>
  <c r="I1989" i="3"/>
  <c r="H1990" i="3"/>
  <c r="I1051" i="6"/>
  <c r="H1052" i="6"/>
  <c r="H914" i="3"/>
  <c r="I913" i="3"/>
  <c r="I780" i="11"/>
  <c r="H781" i="11"/>
  <c r="I507" i="11"/>
  <c r="H508" i="11"/>
  <c r="H1186" i="9"/>
  <c r="I1185" i="9"/>
  <c r="I777" i="9"/>
  <c r="H778" i="9"/>
  <c r="I1586" i="3"/>
  <c r="H1587" i="3"/>
  <c r="H1856" i="3"/>
  <c r="I1855" i="3"/>
  <c r="I1586" i="9"/>
  <c r="H1587" i="9"/>
  <c r="I1049" i="3"/>
  <c r="H1050" i="3"/>
  <c r="I911" i="6"/>
  <c r="H912" i="6"/>
  <c r="I240" i="6"/>
  <c r="H241" i="6"/>
  <c r="H510" i="9"/>
  <c r="I509" i="9"/>
  <c r="H110" i="11"/>
  <c r="I109" i="11"/>
  <c r="I779" i="6"/>
  <c r="H780" i="6"/>
  <c r="I1990" i="6"/>
  <c r="H1991" i="6"/>
  <c r="O1585" i="11" l="1"/>
  <c r="O1854" i="11"/>
  <c r="O1720" i="11"/>
  <c r="O1989" i="11"/>
  <c r="O1451" i="11"/>
  <c r="O1048" i="11"/>
  <c r="O1318" i="11"/>
  <c r="O910" i="11"/>
  <c r="O1183" i="11"/>
  <c r="O642" i="11"/>
  <c r="O777" i="11"/>
  <c r="O507" i="11"/>
  <c r="O374" i="11"/>
  <c r="O240" i="11"/>
  <c r="O109" i="11"/>
  <c r="O1990" i="9"/>
  <c r="O1855" i="9"/>
  <c r="O1721" i="9"/>
  <c r="O1586" i="9"/>
  <c r="O1452" i="9"/>
  <c r="O1319" i="9"/>
  <c r="O911" i="9"/>
  <c r="O643" i="9"/>
  <c r="O508" i="9"/>
  <c r="O375" i="9"/>
  <c r="O778" i="9"/>
  <c r="O1049" i="9"/>
  <c r="O241" i="9"/>
  <c r="O110" i="9"/>
  <c r="O1184" i="9"/>
  <c r="O1854" i="6"/>
  <c r="O1318" i="6"/>
  <c r="O1183" i="6"/>
  <c r="O1048" i="6"/>
  <c r="O1451" i="6"/>
  <c r="O1720" i="6"/>
  <c r="O1989" i="6"/>
  <c r="O1585" i="6"/>
  <c r="O374" i="6"/>
  <c r="O642" i="6"/>
  <c r="O507" i="6"/>
  <c r="O777" i="6"/>
  <c r="O240" i="6"/>
  <c r="O109" i="6"/>
  <c r="O910" i="6"/>
  <c r="O1586" i="3"/>
  <c r="O1990" i="3"/>
  <c r="O1855" i="3"/>
  <c r="O1721" i="3"/>
  <c r="O1184" i="3"/>
  <c r="O1452" i="3"/>
  <c r="O1049" i="3"/>
  <c r="O911" i="3"/>
  <c r="O778" i="3"/>
  <c r="O1319" i="3"/>
  <c r="O643" i="3"/>
  <c r="O375" i="3"/>
  <c r="O241" i="3"/>
  <c r="O110" i="3"/>
  <c r="O508" i="3"/>
  <c r="I911" i="11"/>
  <c r="H912" i="11"/>
  <c r="H1320" i="11"/>
  <c r="I1319" i="11"/>
  <c r="I1452" i="11"/>
  <c r="H1453" i="11"/>
  <c r="I645" i="11"/>
  <c r="H646" i="11"/>
  <c r="I377" i="11"/>
  <c r="H378" i="11"/>
  <c r="I1184" i="11"/>
  <c r="H1185" i="11"/>
  <c r="H1050" i="11"/>
  <c r="I1049" i="11"/>
  <c r="I1991" i="11"/>
  <c r="H1992" i="11"/>
  <c r="I242" i="9"/>
  <c r="H243" i="9"/>
  <c r="H1050" i="9"/>
  <c r="I1049" i="9"/>
  <c r="I1319" i="9"/>
  <c r="H1320" i="9"/>
  <c r="I376" i="9"/>
  <c r="H377" i="9"/>
  <c r="H1453" i="9"/>
  <c r="I1452" i="9"/>
  <c r="I1855" i="9"/>
  <c r="H1856" i="9"/>
  <c r="I1722" i="9"/>
  <c r="H1723" i="9"/>
  <c r="H1320" i="6"/>
  <c r="I1319" i="6"/>
  <c r="I1586" i="6"/>
  <c r="H1587" i="6"/>
  <c r="H645" i="6"/>
  <c r="I644" i="6"/>
  <c r="H509" i="6"/>
  <c r="I508" i="6"/>
  <c r="H111" i="6"/>
  <c r="I110" i="6"/>
  <c r="H1185" i="6"/>
  <c r="I1184" i="6"/>
  <c r="H1723" i="3"/>
  <c r="I1722" i="3"/>
  <c r="H242" i="3"/>
  <c r="I241" i="3"/>
  <c r="I508" i="3"/>
  <c r="H509" i="3"/>
  <c r="H1454" i="3"/>
  <c r="I1453" i="3"/>
  <c r="I376" i="3"/>
  <c r="H377" i="3"/>
  <c r="H1321" i="3"/>
  <c r="I1320" i="3"/>
  <c r="T303" i="13"/>
  <c r="W303" i="13" s="1"/>
  <c r="V304" i="13" s="1"/>
  <c r="AE302" i="13"/>
  <c r="Q436" i="13"/>
  <c r="R436" i="13" s="1"/>
  <c r="AB436" i="13" s="1"/>
  <c r="Y435" i="13"/>
  <c r="Z435" i="13"/>
  <c r="AA435" i="13"/>
  <c r="Z169" i="13"/>
  <c r="W169" i="13"/>
  <c r="V170" i="13" s="1"/>
  <c r="Q170" i="13"/>
  <c r="R170" i="13" s="1"/>
  <c r="AB170" i="13" s="1"/>
  <c r="Y169" i="13"/>
  <c r="Z37" i="13"/>
  <c r="Q38" i="13"/>
  <c r="R38" i="13" s="1"/>
  <c r="AB38" i="13" s="1"/>
  <c r="AA37" i="13"/>
  <c r="Y37" i="13"/>
  <c r="H111" i="13"/>
  <c r="I110" i="13"/>
  <c r="O110" i="13" s="1"/>
  <c r="H376" i="13"/>
  <c r="I375" i="13"/>
  <c r="O375" i="13" s="1"/>
  <c r="H242" i="13"/>
  <c r="I241" i="13"/>
  <c r="O241" i="13" s="1"/>
  <c r="I508" i="13"/>
  <c r="O508" i="13" s="1"/>
  <c r="H509" i="13"/>
  <c r="I1991" i="9"/>
  <c r="H1992" i="9"/>
  <c r="I1855" i="6"/>
  <c r="H1856" i="6"/>
  <c r="I1588" i="11"/>
  <c r="H1589" i="11"/>
  <c r="I241" i="11"/>
  <c r="H242" i="11"/>
  <c r="I915" i="9"/>
  <c r="H916" i="9"/>
  <c r="I1856" i="3"/>
  <c r="H1857" i="3"/>
  <c r="H511" i="9"/>
  <c r="I510" i="9"/>
  <c r="I241" i="6"/>
  <c r="H242" i="6"/>
  <c r="I780" i="6"/>
  <c r="H781" i="6"/>
  <c r="I912" i="6"/>
  <c r="H913" i="6"/>
  <c r="I508" i="11"/>
  <c r="H509" i="11"/>
  <c r="I914" i="3"/>
  <c r="H915" i="3"/>
  <c r="I377" i="6"/>
  <c r="H378" i="6"/>
  <c r="I111" i="3"/>
  <c r="H112" i="3"/>
  <c r="I1722" i="11"/>
  <c r="H1723" i="11"/>
  <c r="I1587" i="3"/>
  <c r="H1588" i="3"/>
  <c r="H1992" i="6"/>
  <c r="I1991" i="6"/>
  <c r="I1050" i="3"/>
  <c r="H1051" i="3"/>
  <c r="I779" i="3"/>
  <c r="H780" i="3"/>
  <c r="I111" i="9"/>
  <c r="H112" i="9"/>
  <c r="I110" i="11"/>
  <c r="H111" i="11"/>
  <c r="I778" i="9"/>
  <c r="H779" i="9"/>
  <c r="I644" i="9"/>
  <c r="H645" i="9"/>
  <c r="I1723" i="6"/>
  <c r="H1724" i="6"/>
  <c r="H1185" i="3"/>
  <c r="I1184" i="3"/>
  <c r="I1587" i="9"/>
  <c r="H1588" i="9"/>
  <c r="I1186" i="9"/>
  <c r="H1187" i="9"/>
  <c r="I781" i="11"/>
  <c r="H782" i="11"/>
  <c r="I1856" i="11"/>
  <c r="H1857" i="11"/>
  <c r="I645" i="3"/>
  <c r="H646" i="3"/>
  <c r="I1454" i="6"/>
  <c r="H1455" i="6"/>
  <c r="I1052" i="6"/>
  <c r="H1053" i="6"/>
  <c r="I1990" i="3"/>
  <c r="H1991" i="3"/>
  <c r="O1990" i="11" l="1"/>
  <c r="O1855" i="11"/>
  <c r="O1721" i="11"/>
  <c r="O1586" i="11"/>
  <c r="O1319" i="11"/>
  <c r="O911" i="11"/>
  <c r="O1184" i="11"/>
  <c r="O1452" i="11"/>
  <c r="O643" i="11"/>
  <c r="O375" i="11"/>
  <c r="O241" i="11"/>
  <c r="O778" i="11"/>
  <c r="O508" i="11"/>
  <c r="O1049" i="11"/>
  <c r="O110" i="11"/>
  <c r="O1722" i="9"/>
  <c r="O1991" i="9"/>
  <c r="O1856" i="9"/>
  <c r="O1453" i="9"/>
  <c r="O1185" i="9"/>
  <c r="O1050" i="9"/>
  <c r="O779" i="9"/>
  <c r="O1320" i="9"/>
  <c r="O1587" i="9"/>
  <c r="O242" i="9"/>
  <c r="O111" i="9"/>
  <c r="O644" i="9"/>
  <c r="O509" i="9"/>
  <c r="O912" i="9"/>
  <c r="O376" i="9"/>
  <c r="O1990" i="6"/>
  <c r="O1855" i="6"/>
  <c r="O1721" i="6"/>
  <c r="O1586" i="6"/>
  <c r="O1452" i="6"/>
  <c r="O1319" i="6"/>
  <c r="O1049" i="6"/>
  <c r="O911" i="6"/>
  <c r="O778" i="6"/>
  <c r="O643" i="6"/>
  <c r="O1184" i="6"/>
  <c r="O375" i="6"/>
  <c r="O241" i="6"/>
  <c r="O508" i="6"/>
  <c r="O110" i="6"/>
  <c r="O1991" i="3"/>
  <c r="O1856" i="3"/>
  <c r="O1722" i="3"/>
  <c r="O1587" i="3"/>
  <c r="O1453" i="3"/>
  <c r="O1320" i="3"/>
  <c r="O1050" i="3"/>
  <c r="O912" i="3"/>
  <c r="O779" i="3"/>
  <c r="O644" i="3"/>
  <c r="O509" i="3"/>
  <c r="O1185" i="3"/>
  <c r="O111" i="3"/>
  <c r="O376" i="3"/>
  <c r="O242" i="3"/>
  <c r="H913" i="11"/>
  <c r="I912" i="11"/>
  <c r="I1320" i="11"/>
  <c r="H1321" i="11"/>
  <c r="H1454" i="11"/>
  <c r="I1453" i="11"/>
  <c r="H647" i="11"/>
  <c r="I646" i="11"/>
  <c r="H379" i="11"/>
  <c r="I378" i="11"/>
  <c r="I1185" i="11"/>
  <c r="H1186" i="11"/>
  <c r="I1992" i="11"/>
  <c r="H1993" i="11"/>
  <c r="I1050" i="11"/>
  <c r="H1051" i="11"/>
  <c r="H244" i="9"/>
  <c r="I243" i="9"/>
  <c r="H1051" i="9"/>
  <c r="I1050" i="9"/>
  <c r="I1320" i="9"/>
  <c r="H1321" i="9"/>
  <c r="I377" i="9"/>
  <c r="H378" i="9"/>
  <c r="I1723" i="9"/>
  <c r="H1724" i="9"/>
  <c r="I1856" i="9"/>
  <c r="H1857" i="9"/>
  <c r="I1453" i="9"/>
  <c r="H1454" i="9"/>
  <c r="I1320" i="6"/>
  <c r="H1321" i="6"/>
  <c r="H1588" i="6"/>
  <c r="I1587" i="6"/>
  <c r="I509" i="6"/>
  <c r="H510" i="6"/>
  <c r="I645" i="6"/>
  <c r="H646" i="6"/>
  <c r="H112" i="6"/>
  <c r="I111" i="6"/>
  <c r="I1185" i="6"/>
  <c r="H1186" i="6"/>
  <c r="I1723" i="3"/>
  <c r="H1724" i="3"/>
  <c r="H243" i="3"/>
  <c r="I242" i="3"/>
  <c r="H510" i="3"/>
  <c r="I509" i="3"/>
  <c r="H1322" i="3"/>
  <c r="I1321" i="3"/>
  <c r="I377" i="3"/>
  <c r="H378" i="3"/>
  <c r="H1455" i="3"/>
  <c r="I1454" i="3"/>
  <c r="AA303" i="13"/>
  <c r="Y303" i="13"/>
  <c r="Z303" i="13"/>
  <c r="Q304" i="13"/>
  <c r="R304" i="13" s="1"/>
  <c r="AB304" i="13" s="1"/>
  <c r="S436" i="13"/>
  <c r="AC435" i="13"/>
  <c r="AD435" i="13"/>
  <c r="AD169" i="13"/>
  <c r="AC169" i="13"/>
  <c r="S38" i="13"/>
  <c r="AC37" i="13"/>
  <c r="AD37" i="13"/>
  <c r="I376" i="13"/>
  <c r="O376" i="13" s="1"/>
  <c r="H377" i="13"/>
  <c r="I242" i="13"/>
  <c r="O242" i="13" s="1"/>
  <c r="H243" i="13"/>
  <c r="S170" i="13"/>
  <c r="I111" i="13"/>
  <c r="O111" i="13" s="1"/>
  <c r="H112" i="13"/>
  <c r="I509" i="13"/>
  <c r="O509" i="13" s="1"/>
  <c r="H510" i="13"/>
  <c r="I1053" i="6"/>
  <c r="H1054" i="6"/>
  <c r="H1858" i="11"/>
  <c r="I1857" i="11"/>
  <c r="I1187" i="9"/>
  <c r="H1188" i="9"/>
  <c r="H1993" i="6"/>
  <c r="I1992" i="6"/>
  <c r="I1991" i="3"/>
  <c r="H1992" i="3"/>
  <c r="H1725" i="6"/>
  <c r="I1724" i="6"/>
  <c r="I915" i="3"/>
  <c r="H916" i="3"/>
  <c r="I913" i="6"/>
  <c r="H914" i="6"/>
  <c r="I781" i="6"/>
  <c r="H782" i="6"/>
  <c r="I1856" i="6"/>
  <c r="H1857" i="6"/>
  <c r="I1185" i="3"/>
  <c r="H1186" i="3"/>
  <c r="I780" i="3"/>
  <c r="H781" i="3"/>
  <c r="H1589" i="3"/>
  <c r="I1588" i="3"/>
  <c r="I1723" i="11"/>
  <c r="H1724" i="11"/>
  <c r="H1858" i="3"/>
  <c r="I1857" i="3"/>
  <c r="I916" i="9"/>
  <c r="H917" i="9"/>
  <c r="I782" i="11"/>
  <c r="H783" i="11"/>
  <c r="I645" i="9"/>
  <c r="H646" i="9"/>
  <c r="H780" i="9"/>
  <c r="I779" i="9"/>
  <c r="H113" i="3"/>
  <c r="I112" i="3"/>
  <c r="I242" i="6"/>
  <c r="H243" i="6"/>
  <c r="I1051" i="3"/>
  <c r="H1052" i="3"/>
  <c r="I378" i="6"/>
  <c r="H379" i="6"/>
  <c r="I646" i="3"/>
  <c r="H647" i="3"/>
  <c r="H113" i="9"/>
  <c r="I112" i="9"/>
  <c r="H243" i="11"/>
  <c r="I242" i="11"/>
  <c r="H510" i="11"/>
  <c r="I509" i="11"/>
  <c r="H512" i="9"/>
  <c r="I511" i="9"/>
  <c r="I1992" i="9"/>
  <c r="H1993" i="9"/>
  <c r="H1456" i="6"/>
  <c r="I1455" i="6"/>
  <c r="I1588" i="9"/>
  <c r="H1589" i="9"/>
  <c r="I111" i="11"/>
  <c r="H112" i="11"/>
  <c r="I1589" i="11"/>
  <c r="H1590" i="11"/>
  <c r="O1856" i="11" l="1"/>
  <c r="O1722" i="11"/>
  <c r="O1453" i="11"/>
  <c r="O1185" i="11"/>
  <c r="O1050" i="11"/>
  <c r="O1991" i="11"/>
  <c r="O912" i="11"/>
  <c r="O1587" i="11"/>
  <c r="O1320" i="11"/>
  <c r="O779" i="11"/>
  <c r="O509" i="11"/>
  <c r="O644" i="11"/>
  <c r="O376" i="11"/>
  <c r="O242" i="11"/>
  <c r="O111" i="11"/>
  <c r="O1723" i="9"/>
  <c r="O1992" i="9"/>
  <c r="O1857" i="9"/>
  <c r="O1454" i="9"/>
  <c r="O1588" i="9"/>
  <c r="O1321" i="9"/>
  <c r="O1051" i="9"/>
  <c r="O1186" i="9"/>
  <c r="O913" i="9"/>
  <c r="O645" i="9"/>
  <c r="O510" i="9"/>
  <c r="O112" i="9"/>
  <c r="O780" i="9"/>
  <c r="O377" i="9"/>
  <c r="O243" i="9"/>
  <c r="O1991" i="6"/>
  <c r="O1856" i="6"/>
  <c r="O1722" i="6"/>
  <c r="O1587" i="6"/>
  <c r="O1453" i="6"/>
  <c r="O1185" i="6"/>
  <c r="O1050" i="6"/>
  <c r="O1320" i="6"/>
  <c r="O912" i="6"/>
  <c r="O644" i="6"/>
  <c r="O509" i="6"/>
  <c r="O779" i="6"/>
  <c r="O111" i="6"/>
  <c r="O376" i="6"/>
  <c r="O242" i="6"/>
  <c r="O1992" i="3"/>
  <c r="O1454" i="3"/>
  <c r="O1857" i="3"/>
  <c r="O1723" i="3"/>
  <c r="O1588" i="3"/>
  <c r="O1051" i="3"/>
  <c r="O913" i="3"/>
  <c r="O1321" i="3"/>
  <c r="O1186" i="3"/>
  <c r="O510" i="3"/>
  <c r="O780" i="3"/>
  <c r="O377" i="3"/>
  <c r="O645" i="3"/>
  <c r="O112" i="3"/>
  <c r="O243" i="3"/>
  <c r="I913" i="11"/>
  <c r="H914" i="11"/>
  <c r="H648" i="11"/>
  <c r="I647" i="11"/>
  <c r="I1454" i="11"/>
  <c r="H1455" i="11"/>
  <c r="I1321" i="11"/>
  <c r="H1322" i="11"/>
  <c r="I1051" i="11"/>
  <c r="H1052" i="11"/>
  <c r="I1186" i="11"/>
  <c r="H1187" i="11"/>
  <c r="I379" i="11"/>
  <c r="H380" i="11"/>
  <c r="I1993" i="11"/>
  <c r="H1994" i="11"/>
  <c r="I244" i="9"/>
  <c r="H245" i="9"/>
  <c r="H1052" i="9"/>
  <c r="I1051" i="9"/>
  <c r="H379" i="9"/>
  <c r="I378" i="9"/>
  <c r="I1321" i="9"/>
  <c r="H1322" i="9"/>
  <c r="I1857" i="9"/>
  <c r="H1858" i="9"/>
  <c r="I1724" i="9"/>
  <c r="H1725" i="9"/>
  <c r="I1454" i="9"/>
  <c r="H1455" i="9"/>
  <c r="H1322" i="6"/>
  <c r="I1321" i="6"/>
  <c r="I1588" i="6"/>
  <c r="H1589" i="6"/>
  <c r="I510" i="6"/>
  <c r="H511" i="6"/>
  <c r="I646" i="6"/>
  <c r="H647" i="6"/>
  <c r="I112" i="6"/>
  <c r="H113" i="6"/>
  <c r="I1186" i="6"/>
  <c r="H1187" i="6"/>
  <c r="I1724" i="3"/>
  <c r="H1725" i="3"/>
  <c r="H244" i="3"/>
  <c r="I243" i="3"/>
  <c r="I378" i="3"/>
  <c r="H379" i="3"/>
  <c r="I1322" i="3"/>
  <c r="H1323" i="3"/>
  <c r="I510" i="3"/>
  <c r="H511" i="3"/>
  <c r="H1456" i="3"/>
  <c r="I1455" i="3"/>
  <c r="AD303" i="13"/>
  <c r="AC303" i="13"/>
  <c r="AE435" i="13"/>
  <c r="T436" i="13"/>
  <c r="AE169" i="13"/>
  <c r="S304" i="13"/>
  <c r="T38" i="13"/>
  <c r="W38" i="13" s="1"/>
  <c r="V39" i="13" s="1"/>
  <c r="AE37" i="13"/>
  <c r="H244" i="13"/>
  <c r="I243" i="13"/>
  <c r="O243" i="13" s="1"/>
  <c r="H378" i="13"/>
  <c r="I377" i="13"/>
  <c r="O377" i="13" s="1"/>
  <c r="I112" i="13"/>
  <c r="O112" i="13" s="1"/>
  <c r="H113" i="13"/>
  <c r="T170" i="13"/>
  <c r="I510" i="13"/>
  <c r="O510" i="13" s="1"/>
  <c r="H511" i="13"/>
  <c r="I780" i="9"/>
  <c r="H781" i="9"/>
  <c r="I914" i="6"/>
  <c r="H915" i="6"/>
  <c r="H918" i="9"/>
  <c r="I917" i="9"/>
  <c r="I1589" i="3"/>
  <c r="H1590" i="3"/>
  <c r="I1858" i="11"/>
  <c r="H1859" i="11"/>
  <c r="H1187" i="3"/>
  <c r="I1186" i="3"/>
  <c r="H1994" i="9"/>
  <c r="I1993" i="9"/>
  <c r="I1858" i="3"/>
  <c r="H1859" i="3"/>
  <c r="H1725" i="11"/>
  <c r="I1724" i="11"/>
  <c r="I781" i="3"/>
  <c r="H782" i="3"/>
  <c r="I916" i="3"/>
  <c r="H917" i="3"/>
  <c r="I1725" i="6"/>
  <c r="H1726" i="6"/>
  <c r="I1992" i="3"/>
  <c r="H1993" i="3"/>
  <c r="H113" i="11"/>
  <c r="I112" i="11"/>
  <c r="I1590" i="11"/>
  <c r="H1591" i="11"/>
  <c r="I647" i="3"/>
  <c r="H648" i="3"/>
  <c r="I512" i="9"/>
  <c r="H513" i="9"/>
  <c r="H647" i="9"/>
  <c r="I646" i="9"/>
  <c r="I243" i="11"/>
  <c r="H244" i="11"/>
  <c r="I1857" i="6"/>
  <c r="H1858" i="6"/>
  <c r="I782" i="6"/>
  <c r="H783" i="6"/>
  <c r="I1188" i="9"/>
  <c r="H1189" i="9"/>
  <c r="I1054" i="6"/>
  <c r="H1055" i="6"/>
  <c r="I510" i="11"/>
  <c r="H511" i="11"/>
  <c r="I113" i="9"/>
  <c r="H114" i="9"/>
  <c r="H114" i="3"/>
  <c r="I113" i="3"/>
  <c r="H784" i="11"/>
  <c r="I783" i="11"/>
  <c r="I1589" i="9"/>
  <c r="H1590" i="9"/>
  <c r="I1456" i="6"/>
  <c r="H1457" i="6"/>
  <c r="I379" i="6"/>
  <c r="H380" i="6"/>
  <c r="I1052" i="3"/>
  <c r="H1053" i="3"/>
  <c r="H244" i="6"/>
  <c r="I243" i="6"/>
  <c r="H1994" i="6"/>
  <c r="I1993" i="6"/>
  <c r="O1992" i="11" l="1"/>
  <c r="O1857" i="11"/>
  <c r="O1723" i="11"/>
  <c r="O1588" i="11"/>
  <c r="O1454" i="11"/>
  <c r="O1321" i="11"/>
  <c r="O1186" i="11"/>
  <c r="O1051" i="11"/>
  <c r="O913" i="11"/>
  <c r="O780" i="11"/>
  <c r="O510" i="11"/>
  <c r="O377" i="11"/>
  <c r="O243" i="11"/>
  <c r="O645" i="11"/>
  <c r="O112" i="11"/>
  <c r="O1993" i="9"/>
  <c r="O1858" i="9"/>
  <c r="O1724" i="9"/>
  <c r="O1589" i="9"/>
  <c r="O1455" i="9"/>
  <c r="O1322" i="9"/>
  <c r="O1052" i="9"/>
  <c r="O1187" i="9"/>
  <c r="O914" i="9"/>
  <c r="O781" i="9"/>
  <c r="O646" i="9"/>
  <c r="O511" i="9"/>
  <c r="O378" i="9"/>
  <c r="O244" i="9"/>
  <c r="O113" i="9"/>
  <c r="O1454" i="6"/>
  <c r="O1321" i="6"/>
  <c r="O1723" i="6"/>
  <c r="O1992" i="6"/>
  <c r="O1857" i="6"/>
  <c r="O1588" i="6"/>
  <c r="O1186" i="6"/>
  <c r="O645" i="6"/>
  <c r="O510" i="6"/>
  <c r="O1051" i="6"/>
  <c r="O913" i="6"/>
  <c r="O112" i="6"/>
  <c r="O377" i="6"/>
  <c r="O780" i="6"/>
  <c r="O243" i="6"/>
  <c r="O1993" i="3"/>
  <c r="O1455" i="3"/>
  <c r="O1187" i="3"/>
  <c r="O1858" i="3"/>
  <c r="O1724" i="3"/>
  <c r="O1589" i="3"/>
  <c r="O1052" i="3"/>
  <c r="O914" i="3"/>
  <c r="O1322" i="3"/>
  <c r="O781" i="3"/>
  <c r="O646" i="3"/>
  <c r="O113" i="3"/>
  <c r="O378" i="3"/>
  <c r="O244" i="3"/>
  <c r="O511" i="3"/>
  <c r="H915" i="11"/>
  <c r="I914" i="11"/>
  <c r="H649" i="11"/>
  <c r="I648" i="11"/>
  <c r="I1322" i="11"/>
  <c r="H1323" i="11"/>
  <c r="I1455" i="11"/>
  <c r="H1456" i="11"/>
  <c r="H1188" i="11"/>
  <c r="I1187" i="11"/>
  <c r="I1994" i="11"/>
  <c r="H1995" i="11"/>
  <c r="I1052" i="11"/>
  <c r="H1053" i="11"/>
  <c r="H381" i="11"/>
  <c r="I380" i="11"/>
  <c r="I245" i="9"/>
  <c r="H246" i="9"/>
  <c r="I1052" i="9"/>
  <c r="H1053" i="9"/>
  <c r="I1322" i="9"/>
  <c r="H1323" i="9"/>
  <c r="H380" i="9"/>
  <c r="I379" i="9"/>
  <c r="I1725" i="9"/>
  <c r="H1726" i="9"/>
  <c r="H1859" i="9"/>
  <c r="I1858" i="9"/>
  <c r="I1455" i="9"/>
  <c r="H1456" i="9"/>
  <c r="I1322" i="6"/>
  <c r="H1323" i="6"/>
  <c r="H1590" i="6"/>
  <c r="I1589" i="6"/>
  <c r="I647" i="6"/>
  <c r="H648" i="6"/>
  <c r="H512" i="6"/>
  <c r="I511" i="6"/>
  <c r="I113" i="6"/>
  <c r="H114" i="6"/>
  <c r="I1187" i="6"/>
  <c r="H1188" i="6"/>
  <c r="I1725" i="3"/>
  <c r="H1726" i="3"/>
  <c r="H245" i="3"/>
  <c r="I244" i="3"/>
  <c r="I1456" i="3"/>
  <c r="H1457" i="3"/>
  <c r="I379" i="3"/>
  <c r="H380" i="3"/>
  <c r="I511" i="3"/>
  <c r="H512" i="3"/>
  <c r="I1323" i="3"/>
  <c r="H1324" i="3"/>
  <c r="AE303" i="13"/>
  <c r="W436" i="13"/>
  <c r="V437" i="13" s="1"/>
  <c r="AA436" i="13"/>
  <c r="Y436" i="13"/>
  <c r="Z436" i="13"/>
  <c r="Q437" i="13"/>
  <c r="R437" i="13" s="1"/>
  <c r="AB437" i="13" s="1"/>
  <c r="T304" i="13"/>
  <c r="Z304" i="13" s="1"/>
  <c r="Z38" i="13"/>
  <c r="Y38" i="13"/>
  <c r="AA38" i="13"/>
  <c r="Q39" i="13"/>
  <c r="R39" i="13" s="1"/>
  <c r="AB39" i="13" s="1"/>
  <c r="AA170" i="13"/>
  <c r="Q171" i="13"/>
  <c r="Z170" i="13"/>
  <c r="W170" i="13"/>
  <c r="V171" i="13" s="1"/>
  <c r="Y170" i="13"/>
  <c r="I378" i="13"/>
  <c r="O378" i="13" s="1"/>
  <c r="H379" i="13"/>
  <c r="I244" i="13"/>
  <c r="O244" i="13" s="1"/>
  <c r="H245" i="13"/>
  <c r="I113" i="13"/>
  <c r="O113" i="13" s="1"/>
  <c r="H114" i="13"/>
  <c r="I511" i="13"/>
  <c r="O511" i="13" s="1"/>
  <c r="H512" i="13"/>
  <c r="H115" i="3"/>
  <c r="I114" i="3"/>
  <c r="I511" i="11"/>
  <c r="H512" i="11"/>
  <c r="H245" i="11"/>
  <c r="I244" i="11"/>
  <c r="I1590" i="3"/>
  <c r="H1591" i="3"/>
  <c r="I648" i="3"/>
  <c r="H649" i="3"/>
  <c r="I1726" i="6"/>
  <c r="H1727" i="6"/>
  <c r="I782" i="3"/>
  <c r="H783" i="3"/>
  <c r="I1187" i="3"/>
  <c r="H1188" i="3"/>
  <c r="I915" i="6"/>
  <c r="H916" i="6"/>
  <c r="I1055" i="6"/>
  <c r="H1056" i="6"/>
  <c r="I781" i="9"/>
  <c r="H782" i="9"/>
  <c r="I244" i="6"/>
  <c r="H245" i="6"/>
  <c r="I1457" i="6"/>
  <c r="H1458" i="6"/>
  <c r="H115" i="9"/>
  <c r="I114" i="9"/>
  <c r="I917" i="3"/>
  <c r="H918" i="3"/>
  <c r="I1725" i="11"/>
  <c r="H1726" i="11"/>
  <c r="I1994" i="9"/>
  <c r="H1995" i="9"/>
  <c r="H919" i="9"/>
  <c r="I918" i="9"/>
  <c r="I1994" i="6"/>
  <c r="H1995" i="6"/>
  <c r="I380" i="6"/>
  <c r="H381" i="6"/>
  <c r="I783" i="6"/>
  <c r="H784" i="6"/>
  <c r="I1859" i="3"/>
  <c r="H1860" i="3"/>
  <c r="I1859" i="11"/>
  <c r="H1860" i="11"/>
  <c r="I647" i="9"/>
  <c r="H648" i="9"/>
  <c r="I1591" i="11"/>
  <c r="H1592" i="11"/>
  <c r="I1590" i="9"/>
  <c r="H1591" i="9"/>
  <c r="H785" i="11"/>
  <c r="I784" i="11"/>
  <c r="I1189" i="9"/>
  <c r="H1190" i="9"/>
  <c r="I1053" i="3"/>
  <c r="H1054" i="3"/>
  <c r="I1858" i="6"/>
  <c r="H1859" i="6"/>
  <c r="I513" i="9"/>
  <c r="H514" i="9"/>
  <c r="I113" i="11"/>
  <c r="H114" i="11"/>
  <c r="I1993" i="3"/>
  <c r="H1994" i="3"/>
  <c r="O1993" i="11" l="1"/>
  <c r="O1858" i="11"/>
  <c r="O1724" i="11"/>
  <c r="O1589" i="11"/>
  <c r="O1455" i="11"/>
  <c r="O1322" i="11"/>
  <c r="O1187" i="11"/>
  <c r="O1052" i="11"/>
  <c r="O646" i="11"/>
  <c r="O914" i="11"/>
  <c r="O781" i="11"/>
  <c r="O511" i="11"/>
  <c r="O378" i="11"/>
  <c r="O244" i="11"/>
  <c r="O113" i="11"/>
  <c r="O1994" i="9"/>
  <c r="O1725" i="9"/>
  <c r="O1859" i="9"/>
  <c r="O1323" i="9"/>
  <c r="O1590" i="9"/>
  <c r="O1456" i="9"/>
  <c r="O1188" i="9"/>
  <c r="O915" i="9"/>
  <c r="O647" i="9"/>
  <c r="O782" i="9"/>
  <c r="O379" i="9"/>
  <c r="O245" i="9"/>
  <c r="O1053" i="9"/>
  <c r="O114" i="9"/>
  <c r="O512" i="9"/>
  <c r="O1724" i="6"/>
  <c r="O1993" i="6"/>
  <c r="O1589" i="6"/>
  <c r="O1858" i="6"/>
  <c r="O1455" i="6"/>
  <c r="O1187" i="6"/>
  <c r="O1052" i="6"/>
  <c r="O914" i="6"/>
  <c r="O1322" i="6"/>
  <c r="O511" i="6"/>
  <c r="O781" i="6"/>
  <c r="O378" i="6"/>
  <c r="O646" i="6"/>
  <c r="O113" i="6"/>
  <c r="O244" i="6"/>
  <c r="O1994" i="3"/>
  <c r="O1188" i="3"/>
  <c r="O1053" i="3"/>
  <c r="O1859" i="3"/>
  <c r="O1323" i="3"/>
  <c r="O1725" i="3"/>
  <c r="O1590" i="3"/>
  <c r="O1456" i="3"/>
  <c r="O915" i="3"/>
  <c r="O782" i="3"/>
  <c r="O647" i="3"/>
  <c r="O512" i="3"/>
  <c r="O379" i="3"/>
  <c r="O114" i="3"/>
  <c r="O245" i="3"/>
  <c r="I915" i="11"/>
  <c r="H916" i="11"/>
  <c r="I649" i="11"/>
  <c r="H650" i="11"/>
  <c r="I1456" i="11"/>
  <c r="H1457" i="11"/>
  <c r="I1323" i="11"/>
  <c r="H1324" i="11"/>
  <c r="I1188" i="11"/>
  <c r="H1189" i="11"/>
  <c r="I1995" i="11"/>
  <c r="H1996" i="11"/>
  <c r="H1054" i="11"/>
  <c r="I1053" i="11"/>
  <c r="I381" i="11"/>
  <c r="H382" i="11"/>
  <c r="I246" i="9"/>
  <c r="H247" i="9"/>
  <c r="I1053" i="9"/>
  <c r="H1054" i="9"/>
  <c r="I1323" i="9"/>
  <c r="H1324" i="9"/>
  <c r="I380" i="9"/>
  <c r="H381" i="9"/>
  <c r="H1457" i="9"/>
  <c r="I1456" i="9"/>
  <c r="I1859" i="9"/>
  <c r="H1860" i="9"/>
  <c r="I1726" i="9"/>
  <c r="H1727" i="9"/>
  <c r="H1324" i="6"/>
  <c r="I1323" i="6"/>
  <c r="I1590" i="6"/>
  <c r="H1591" i="6"/>
  <c r="I512" i="6"/>
  <c r="H513" i="6"/>
  <c r="H649" i="6"/>
  <c r="I648" i="6"/>
  <c r="H115" i="6"/>
  <c r="I114" i="6"/>
  <c r="I1188" i="6"/>
  <c r="H1189" i="6"/>
  <c r="I1726" i="3"/>
  <c r="H1727" i="3"/>
  <c r="H246" i="3"/>
  <c r="I245" i="3"/>
  <c r="I380" i="3"/>
  <c r="H381" i="3"/>
  <c r="I1457" i="3"/>
  <c r="H1458" i="3"/>
  <c r="I1324" i="3"/>
  <c r="H1325" i="3"/>
  <c r="H513" i="3"/>
  <c r="I512" i="3"/>
  <c r="AD436" i="13"/>
  <c r="S437" i="13"/>
  <c r="AC436" i="13"/>
  <c r="Q305" i="13"/>
  <c r="R305" i="13" s="1"/>
  <c r="AB305" i="13" s="1"/>
  <c r="W304" i="13"/>
  <c r="V305" i="13" s="1"/>
  <c r="Y304" i="13"/>
  <c r="AD304" i="13" s="1"/>
  <c r="AA304" i="13"/>
  <c r="AD38" i="13"/>
  <c r="AC38" i="13"/>
  <c r="S39" i="13"/>
  <c r="H246" i="13"/>
  <c r="I245" i="13"/>
  <c r="O245" i="13" s="1"/>
  <c r="AC170" i="13"/>
  <c r="AD170" i="13"/>
  <c r="H115" i="13"/>
  <c r="I114" i="13"/>
  <c r="O114" i="13" s="1"/>
  <c r="R171" i="13"/>
  <c r="AB171" i="13" s="1"/>
  <c r="I379" i="13"/>
  <c r="O379" i="13" s="1"/>
  <c r="H380" i="13"/>
  <c r="I512" i="13"/>
  <c r="O512" i="13" s="1"/>
  <c r="H513" i="13"/>
  <c r="I245" i="6"/>
  <c r="H246" i="6"/>
  <c r="I512" i="11"/>
  <c r="H513" i="11"/>
  <c r="H1191" i="9"/>
  <c r="I1190" i="9"/>
  <c r="I1054" i="3"/>
  <c r="H1055" i="3"/>
  <c r="I1995" i="6"/>
  <c r="H1996" i="6"/>
  <c r="I782" i="9"/>
  <c r="H783" i="9"/>
  <c r="H786" i="11"/>
  <c r="I785" i="11"/>
  <c r="I1592" i="11"/>
  <c r="H1593" i="11"/>
  <c r="I1860" i="11"/>
  <c r="H1861" i="11"/>
  <c r="I381" i="6"/>
  <c r="H382" i="6"/>
  <c r="I1726" i="11"/>
  <c r="H1727" i="11"/>
  <c r="I115" i="9"/>
  <c r="H116" i="9"/>
  <c r="I783" i="3"/>
  <c r="H784" i="3"/>
  <c r="H246" i="11"/>
  <c r="I245" i="11"/>
  <c r="I916" i="6"/>
  <c r="H917" i="6"/>
  <c r="H920" i="9"/>
  <c r="I919" i="9"/>
  <c r="I1591" i="9"/>
  <c r="H1592" i="9"/>
  <c r="I648" i="9"/>
  <c r="H649" i="9"/>
  <c r="I918" i="3"/>
  <c r="H919" i="3"/>
  <c r="I1056" i="6"/>
  <c r="H1057" i="6"/>
  <c r="I1860" i="3"/>
  <c r="H1861" i="3"/>
  <c r="I784" i="6"/>
  <c r="H785" i="6"/>
  <c r="H115" i="11"/>
  <c r="I114" i="11"/>
  <c r="I514" i="9"/>
  <c r="H515" i="9"/>
  <c r="I649" i="3"/>
  <c r="H650" i="3"/>
  <c r="H1592" i="3"/>
  <c r="I1591" i="3"/>
  <c r="I1994" i="3"/>
  <c r="H1995" i="3"/>
  <c r="I1859" i="6"/>
  <c r="H1860" i="6"/>
  <c r="H1459" i="6"/>
  <c r="I1458" i="6"/>
  <c r="I1995" i="9"/>
  <c r="H1996" i="9"/>
  <c r="I1188" i="3"/>
  <c r="H1189" i="3"/>
  <c r="I1727" i="6"/>
  <c r="H1728" i="6"/>
  <c r="I115" i="3"/>
  <c r="H116" i="3"/>
  <c r="O1994" i="11" l="1"/>
  <c r="O1859" i="11"/>
  <c r="O1725" i="11"/>
  <c r="O1456" i="11"/>
  <c r="O1590" i="11"/>
  <c r="O782" i="11"/>
  <c r="O647" i="11"/>
  <c r="O1188" i="11"/>
  <c r="O1323" i="11"/>
  <c r="O1053" i="11"/>
  <c r="O915" i="11"/>
  <c r="O512" i="11"/>
  <c r="O379" i="11"/>
  <c r="O114" i="11"/>
  <c r="O245" i="11"/>
  <c r="O1995" i="9"/>
  <c r="O1860" i="9"/>
  <c r="O1726" i="9"/>
  <c r="O1591" i="9"/>
  <c r="O1457" i="9"/>
  <c r="O1324" i="9"/>
  <c r="O1189" i="9"/>
  <c r="O916" i="9"/>
  <c r="O783" i="9"/>
  <c r="O1054" i="9"/>
  <c r="O380" i="9"/>
  <c r="O246" i="9"/>
  <c r="O115" i="9"/>
  <c r="O513" i="9"/>
  <c r="O648" i="9"/>
  <c r="O1994" i="6"/>
  <c r="O1725" i="6"/>
  <c r="O1590" i="6"/>
  <c r="O1323" i="6"/>
  <c r="O1456" i="6"/>
  <c r="O1188" i="6"/>
  <c r="O1859" i="6"/>
  <c r="O245" i="6"/>
  <c r="O114" i="6"/>
  <c r="O512" i="6"/>
  <c r="O1053" i="6"/>
  <c r="O915" i="6"/>
  <c r="O782" i="6"/>
  <c r="O647" i="6"/>
  <c r="O379" i="6"/>
  <c r="O1995" i="3"/>
  <c r="O1860" i="3"/>
  <c r="O1324" i="3"/>
  <c r="O1726" i="3"/>
  <c r="O1591" i="3"/>
  <c r="O1457" i="3"/>
  <c r="O1054" i="3"/>
  <c r="O916" i="3"/>
  <c r="O1189" i="3"/>
  <c r="O783" i="3"/>
  <c r="O648" i="3"/>
  <c r="O513" i="3"/>
  <c r="O380" i="3"/>
  <c r="O246" i="3"/>
  <c r="O115" i="3"/>
  <c r="H917" i="11"/>
  <c r="I916" i="11"/>
  <c r="I650" i="11"/>
  <c r="H651" i="11"/>
  <c r="I1324" i="11"/>
  <c r="H1325" i="11"/>
  <c r="H1458" i="11"/>
  <c r="I1457" i="11"/>
  <c r="I1189" i="11"/>
  <c r="H1190" i="11"/>
  <c r="H383" i="11"/>
  <c r="I382" i="11"/>
  <c r="H1055" i="11"/>
  <c r="I1054" i="11"/>
  <c r="H1997" i="11"/>
  <c r="I1996" i="11"/>
  <c r="I247" i="9"/>
  <c r="H248" i="9"/>
  <c r="I1054" i="9"/>
  <c r="H1055" i="9"/>
  <c r="H1325" i="9"/>
  <c r="I1324" i="9"/>
  <c r="H382" i="9"/>
  <c r="I381" i="9"/>
  <c r="H1728" i="9"/>
  <c r="I1727" i="9"/>
  <c r="I1860" i="9"/>
  <c r="H1861" i="9"/>
  <c r="H1458" i="9"/>
  <c r="I1457" i="9"/>
  <c r="H1325" i="6"/>
  <c r="I1324" i="6"/>
  <c r="H1592" i="6"/>
  <c r="I1591" i="6"/>
  <c r="I513" i="6"/>
  <c r="H514" i="6"/>
  <c r="H650" i="6"/>
  <c r="I649" i="6"/>
  <c r="I115" i="6"/>
  <c r="H116" i="6"/>
  <c r="H1190" i="6"/>
  <c r="I1189" i="6"/>
  <c r="H1728" i="3"/>
  <c r="I1727" i="3"/>
  <c r="H247" i="3"/>
  <c r="I246" i="3"/>
  <c r="I381" i="3"/>
  <c r="H382" i="3"/>
  <c r="I513" i="3"/>
  <c r="H514" i="3"/>
  <c r="I1325" i="3"/>
  <c r="H1326" i="3"/>
  <c r="I1458" i="3"/>
  <c r="H1459" i="3"/>
  <c r="AE436" i="13"/>
  <c r="T437" i="13"/>
  <c r="S305" i="13"/>
  <c r="AC304" i="13"/>
  <c r="AE38" i="13"/>
  <c r="T39" i="13"/>
  <c r="S171" i="13"/>
  <c r="I380" i="13"/>
  <c r="O380" i="13" s="1"/>
  <c r="H381" i="13"/>
  <c r="I115" i="13"/>
  <c r="O115" i="13" s="1"/>
  <c r="H116" i="13"/>
  <c r="AE170" i="13"/>
  <c r="H247" i="13"/>
  <c r="I246" i="13"/>
  <c r="O246" i="13" s="1"/>
  <c r="H514" i="13"/>
  <c r="I513" i="13"/>
  <c r="O513" i="13" s="1"/>
  <c r="I116" i="3"/>
  <c r="H117" i="3"/>
  <c r="I1459" i="6"/>
  <c r="H1460" i="6"/>
  <c r="H117" i="9"/>
  <c r="I116" i="9"/>
  <c r="I1996" i="6"/>
  <c r="H1997" i="6"/>
  <c r="H1997" i="9"/>
  <c r="I1996" i="9"/>
  <c r="I1592" i="3"/>
  <c r="H1593" i="3"/>
  <c r="I115" i="11"/>
  <c r="H116" i="11"/>
  <c r="I1592" i="9"/>
  <c r="H1593" i="9"/>
  <c r="I1860" i="6"/>
  <c r="H1861" i="6"/>
  <c r="I917" i="6"/>
  <c r="H918" i="6"/>
  <c r="I1728" i="6"/>
  <c r="H1729" i="6"/>
  <c r="I650" i="3"/>
  <c r="H651" i="3"/>
  <c r="I785" i="6"/>
  <c r="H786" i="6"/>
  <c r="I246" i="11"/>
  <c r="H247" i="11"/>
  <c r="I1593" i="11"/>
  <c r="H1594" i="11"/>
  <c r="I1191" i="9"/>
  <c r="H1192" i="9"/>
  <c r="H1190" i="3"/>
  <c r="I1189" i="3"/>
  <c r="I919" i="3"/>
  <c r="H920" i="3"/>
  <c r="H921" i="9"/>
  <c r="I920" i="9"/>
  <c r="I382" i="6"/>
  <c r="H383" i="6"/>
  <c r="I783" i="9"/>
  <c r="H784" i="9"/>
  <c r="H1056" i="3"/>
  <c r="I1055" i="3"/>
  <c r="I784" i="3"/>
  <c r="H785" i="3"/>
  <c r="I1861" i="3"/>
  <c r="H1862" i="3"/>
  <c r="I1995" i="3"/>
  <c r="H1996" i="3"/>
  <c r="H787" i="11"/>
  <c r="I786" i="11"/>
  <c r="I246" i="6"/>
  <c r="H247" i="6"/>
  <c r="H516" i="9"/>
  <c r="I515" i="9"/>
  <c r="I649" i="9"/>
  <c r="H650" i="9"/>
  <c r="I1861" i="11"/>
  <c r="H1862" i="11"/>
  <c r="I1057" i="6"/>
  <c r="H1058" i="6"/>
  <c r="I1727" i="11"/>
  <c r="H1728" i="11"/>
  <c r="I513" i="11"/>
  <c r="H514" i="11"/>
  <c r="O1995" i="11" l="1"/>
  <c r="O1860" i="11"/>
  <c r="O1726" i="11"/>
  <c r="O1591" i="11"/>
  <c r="O1457" i="11"/>
  <c r="O1324" i="11"/>
  <c r="O1189" i="11"/>
  <c r="O648" i="11"/>
  <c r="O1054" i="11"/>
  <c r="O783" i="11"/>
  <c r="O916" i="11"/>
  <c r="O513" i="11"/>
  <c r="O115" i="11"/>
  <c r="O246" i="11"/>
  <c r="O380" i="11"/>
  <c r="O1996" i="9"/>
  <c r="O1861" i="9"/>
  <c r="O1727" i="9"/>
  <c r="O1458" i="9"/>
  <c r="O1190" i="9"/>
  <c r="O1055" i="9"/>
  <c r="O917" i="9"/>
  <c r="O784" i="9"/>
  <c r="O1592" i="9"/>
  <c r="O381" i="9"/>
  <c r="O1325" i="9"/>
  <c r="O247" i="9"/>
  <c r="O116" i="9"/>
  <c r="O514" i="9"/>
  <c r="O649" i="9"/>
  <c r="O1995" i="6"/>
  <c r="O1860" i="6"/>
  <c r="O1189" i="6"/>
  <c r="O783" i="6"/>
  <c r="O648" i="6"/>
  <c r="O513" i="6"/>
  <c r="O380" i="6"/>
  <c r="O1591" i="6"/>
  <c r="O1324" i="6"/>
  <c r="O1726" i="6"/>
  <c r="O1054" i="6"/>
  <c r="O246" i="6"/>
  <c r="O115" i="6"/>
  <c r="O916" i="6"/>
  <c r="O1457" i="6"/>
  <c r="O1996" i="3"/>
  <c r="O1861" i="3"/>
  <c r="O1727" i="3"/>
  <c r="O1592" i="3"/>
  <c r="O1458" i="3"/>
  <c r="O1325" i="3"/>
  <c r="O1190" i="3"/>
  <c r="O917" i="3"/>
  <c r="O784" i="3"/>
  <c r="O1055" i="3"/>
  <c r="O381" i="3"/>
  <c r="O247" i="3"/>
  <c r="O116" i="3"/>
  <c r="O649" i="3"/>
  <c r="O514" i="3"/>
  <c r="I917" i="11"/>
  <c r="H918" i="11"/>
  <c r="I1325" i="11"/>
  <c r="H1326" i="11"/>
  <c r="I1458" i="11"/>
  <c r="H1459" i="11"/>
  <c r="H652" i="11"/>
  <c r="I651" i="11"/>
  <c r="H1191" i="11"/>
  <c r="I1190" i="11"/>
  <c r="I1997" i="11"/>
  <c r="H1998" i="11"/>
  <c r="H1056" i="11"/>
  <c r="I1055" i="11"/>
  <c r="I383" i="11"/>
  <c r="H384" i="11"/>
  <c r="H249" i="9"/>
  <c r="I248" i="9"/>
  <c r="I1055" i="9"/>
  <c r="H1056" i="9"/>
  <c r="H1326" i="9"/>
  <c r="I1325" i="9"/>
  <c r="I382" i="9"/>
  <c r="H383" i="9"/>
  <c r="H1862" i="9"/>
  <c r="I1861" i="9"/>
  <c r="I1728" i="9"/>
  <c r="H1729" i="9"/>
  <c r="I1458" i="9"/>
  <c r="H1459" i="9"/>
  <c r="H1326" i="6"/>
  <c r="I1325" i="6"/>
  <c r="H1593" i="6"/>
  <c r="I1592" i="6"/>
  <c r="H651" i="6"/>
  <c r="I650" i="6"/>
  <c r="I514" i="6"/>
  <c r="H515" i="6"/>
  <c r="H117" i="6"/>
  <c r="I116" i="6"/>
  <c r="I1190" i="6"/>
  <c r="H1191" i="6"/>
  <c r="I1728" i="3"/>
  <c r="H1729" i="3"/>
  <c r="I247" i="3"/>
  <c r="H248" i="3"/>
  <c r="I514" i="3"/>
  <c r="H515" i="3"/>
  <c r="I382" i="3"/>
  <c r="H383" i="3"/>
  <c r="H1460" i="3"/>
  <c r="I1459" i="3"/>
  <c r="I1326" i="3"/>
  <c r="H1327" i="3"/>
  <c r="W437" i="13"/>
  <c r="V438" i="13" s="1"/>
  <c r="AA437" i="13"/>
  <c r="Y437" i="13"/>
  <c r="Z437" i="13"/>
  <c r="Q438" i="13"/>
  <c r="R438" i="13" s="1"/>
  <c r="S438" i="13" s="1"/>
  <c r="T305" i="13"/>
  <c r="W305" i="13" s="1"/>
  <c r="V306" i="13" s="1"/>
  <c r="AE304" i="13"/>
  <c r="W39" i="13"/>
  <c r="V40" i="13" s="1"/>
  <c r="Q40" i="13"/>
  <c r="R40" i="13" s="1"/>
  <c r="Y39" i="13"/>
  <c r="Z39" i="13"/>
  <c r="AA39" i="13"/>
  <c r="T171" i="13"/>
  <c r="W171" i="13" s="1"/>
  <c r="V172" i="13" s="1"/>
  <c r="I116" i="13"/>
  <c r="O116" i="13" s="1"/>
  <c r="H117" i="13"/>
  <c r="H248" i="13"/>
  <c r="I247" i="13"/>
  <c r="O247" i="13" s="1"/>
  <c r="I381" i="13"/>
  <c r="O381" i="13" s="1"/>
  <c r="H382" i="13"/>
  <c r="H515" i="13"/>
  <c r="I514" i="13"/>
  <c r="O514" i="13" s="1"/>
  <c r="I918" i="6"/>
  <c r="H919" i="6"/>
  <c r="I1861" i="6"/>
  <c r="H1862" i="6"/>
  <c r="I1593" i="9"/>
  <c r="H1594" i="9"/>
  <c r="I1997" i="9"/>
  <c r="H1998" i="9"/>
  <c r="H1461" i="6"/>
  <c r="I1460" i="6"/>
  <c r="H1863" i="3"/>
  <c r="I1862" i="3"/>
  <c r="I1728" i="11"/>
  <c r="H1729" i="11"/>
  <c r="I787" i="11"/>
  <c r="H788" i="11"/>
  <c r="I1190" i="3"/>
  <c r="H1191" i="3"/>
  <c r="I247" i="11"/>
  <c r="H248" i="11"/>
  <c r="I786" i="6"/>
  <c r="H787" i="6"/>
  <c r="I514" i="11"/>
  <c r="H515" i="11"/>
  <c r="I1996" i="3"/>
  <c r="H1997" i="3"/>
  <c r="I784" i="9"/>
  <c r="H785" i="9"/>
  <c r="I117" i="9"/>
  <c r="H118" i="9"/>
  <c r="H117" i="11"/>
  <c r="I116" i="11"/>
  <c r="I1997" i="6"/>
  <c r="H1998" i="6"/>
  <c r="I1594" i="11"/>
  <c r="H1595" i="11"/>
  <c r="I785" i="3"/>
  <c r="H786" i="3"/>
  <c r="I383" i="6"/>
  <c r="H384" i="6"/>
  <c r="I117" i="3"/>
  <c r="H118" i="3"/>
  <c r="I516" i="9"/>
  <c r="H517" i="9"/>
  <c r="H248" i="6"/>
  <c r="I247" i="6"/>
  <c r="H1594" i="3"/>
  <c r="I1593" i="3"/>
  <c r="I1058" i="6"/>
  <c r="H1059" i="6"/>
  <c r="I1862" i="11"/>
  <c r="H1863" i="11"/>
  <c r="I1056" i="3"/>
  <c r="H1057" i="3"/>
  <c r="I921" i="9"/>
  <c r="H922" i="9"/>
  <c r="I651" i="3"/>
  <c r="H652" i="3"/>
  <c r="I1192" i="9"/>
  <c r="H1193" i="9"/>
  <c r="I650" i="9"/>
  <c r="H651" i="9"/>
  <c r="I920" i="3"/>
  <c r="H921" i="3"/>
  <c r="I1729" i="6"/>
  <c r="H1730" i="6"/>
  <c r="O1996" i="11" l="1"/>
  <c r="O1861" i="11"/>
  <c r="O1727" i="11"/>
  <c r="O1458" i="11"/>
  <c r="O1325" i="11"/>
  <c r="O1592" i="11"/>
  <c r="O784" i="11"/>
  <c r="O1190" i="11"/>
  <c r="O917" i="11"/>
  <c r="O1055" i="11"/>
  <c r="O514" i="11"/>
  <c r="O247" i="11"/>
  <c r="O381" i="11"/>
  <c r="O649" i="11"/>
  <c r="O116" i="11"/>
  <c r="O1997" i="9"/>
  <c r="O1862" i="9"/>
  <c r="O1728" i="9"/>
  <c r="O1593" i="9"/>
  <c r="O1459" i="9"/>
  <c r="O1191" i="9"/>
  <c r="O1056" i="9"/>
  <c r="O918" i="9"/>
  <c r="O1326" i="9"/>
  <c r="O650" i="9"/>
  <c r="O515" i="9"/>
  <c r="O382" i="9"/>
  <c r="O248" i="9"/>
  <c r="O117" i="9"/>
  <c r="O785" i="9"/>
  <c r="O1996" i="6"/>
  <c r="O1861" i="6"/>
  <c r="O1727" i="6"/>
  <c r="O1592" i="6"/>
  <c r="O1458" i="6"/>
  <c r="O1190" i="6"/>
  <c r="O1055" i="6"/>
  <c r="O917" i="6"/>
  <c r="O784" i="6"/>
  <c r="O649" i="6"/>
  <c r="O514" i="6"/>
  <c r="O381" i="6"/>
  <c r="O1325" i="6"/>
  <c r="O247" i="6"/>
  <c r="O116" i="6"/>
  <c r="O1997" i="3"/>
  <c r="O1728" i="3"/>
  <c r="O1593" i="3"/>
  <c r="O1459" i="3"/>
  <c r="O1862" i="3"/>
  <c r="O1326" i="3"/>
  <c r="O1191" i="3"/>
  <c r="O1056" i="3"/>
  <c r="O785" i="3"/>
  <c r="O382" i="3"/>
  <c r="O248" i="3"/>
  <c r="O117" i="3"/>
  <c r="O650" i="3"/>
  <c r="O515" i="3"/>
  <c r="O918" i="3"/>
  <c r="I918" i="11"/>
  <c r="H919" i="11"/>
  <c r="H1327" i="11"/>
  <c r="I1326" i="11"/>
  <c r="H653" i="11"/>
  <c r="I652" i="11"/>
  <c r="I1459" i="11"/>
  <c r="H1460" i="11"/>
  <c r="I1056" i="11"/>
  <c r="H1057" i="11"/>
  <c r="H385" i="11"/>
  <c r="I384" i="11"/>
  <c r="H1192" i="11"/>
  <c r="I1191" i="11"/>
  <c r="I1998" i="11"/>
  <c r="H1999" i="11"/>
  <c r="I249" i="9"/>
  <c r="H250" i="9"/>
  <c r="I1056" i="9"/>
  <c r="H1057" i="9"/>
  <c r="I383" i="9"/>
  <c r="H384" i="9"/>
  <c r="I1326" i="9"/>
  <c r="H1327" i="9"/>
  <c r="I1862" i="9"/>
  <c r="H1863" i="9"/>
  <c r="I1459" i="9"/>
  <c r="H1460" i="9"/>
  <c r="I1729" i="9"/>
  <c r="H1730" i="9"/>
  <c r="I1326" i="6"/>
  <c r="H1327" i="6"/>
  <c r="H1594" i="6"/>
  <c r="I1593" i="6"/>
  <c r="I651" i="6"/>
  <c r="H652" i="6"/>
  <c r="H516" i="6"/>
  <c r="I515" i="6"/>
  <c r="H118" i="6"/>
  <c r="I117" i="6"/>
  <c r="H1192" i="6"/>
  <c r="I1191" i="6"/>
  <c r="I1729" i="3"/>
  <c r="H1730" i="3"/>
  <c r="H249" i="3"/>
  <c r="I248" i="3"/>
  <c r="I515" i="3"/>
  <c r="H516" i="3"/>
  <c r="I383" i="3"/>
  <c r="H384" i="3"/>
  <c r="H1461" i="3"/>
  <c r="I1460" i="3"/>
  <c r="H1328" i="3"/>
  <c r="I1327" i="3"/>
  <c r="T438" i="13"/>
  <c r="Q439" i="13" s="1"/>
  <c r="AD437" i="13"/>
  <c r="AC437" i="13"/>
  <c r="Q306" i="13"/>
  <c r="R306" i="13" s="1"/>
  <c r="AB306" i="13" s="1"/>
  <c r="AB438" i="13"/>
  <c r="AA305" i="13"/>
  <c r="Y305" i="13"/>
  <c r="Z305" i="13"/>
  <c r="AD39" i="13"/>
  <c r="AC39" i="13"/>
  <c r="Q172" i="13"/>
  <c r="R172" i="13" s="1"/>
  <c r="AB172" i="13" s="1"/>
  <c r="Y171" i="13"/>
  <c r="AA171" i="13"/>
  <c r="Z171" i="13"/>
  <c r="AB40" i="13"/>
  <c r="S40" i="13"/>
  <c r="I248" i="13"/>
  <c r="O248" i="13" s="1"/>
  <c r="H249" i="13"/>
  <c r="I117" i="13"/>
  <c r="O117" i="13" s="1"/>
  <c r="H118" i="13"/>
  <c r="I382" i="13"/>
  <c r="O382" i="13" s="1"/>
  <c r="H383" i="13"/>
  <c r="I515" i="13"/>
  <c r="O515" i="13" s="1"/>
  <c r="H516" i="13"/>
  <c r="H652" i="9"/>
  <c r="I651" i="9"/>
  <c r="I1730" i="6"/>
  <c r="H1731" i="6"/>
  <c r="I788" i="11"/>
  <c r="H789" i="11"/>
  <c r="I1594" i="9"/>
  <c r="H1595" i="9"/>
  <c r="I1863" i="11"/>
  <c r="H1864" i="11"/>
  <c r="I1594" i="3"/>
  <c r="H1595" i="3"/>
  <c r="I786" i="3"/>
  <c r="H787" i="3"/>
  <c r="I1729" i="11"/>
  <c r="H1730" i="11"/>
  <c r="I1461" i="6"/>
  <c r="H1462" i="6"/>
  <c r="I919" i="6"/>
  <c r="H920" i="6"/>
  <c r="H922" i="3"/>
  <c r="I921" i="3"/>
  <c r="I1193" i="9"/>
  <c r="H1194" i="9"/>
  <c r="I1059" i="6"/>
  <c r="H1060" i="6"/>
  <c r="H518" i="9"/>
  <c r="I517" i="9"/>
  <c r="H118" i="11"/>
  <c r="I117" i="11"/>
  <c r="I1998" i="6"/>
  <c r="H1999" i="6"/>
  <c r="H119" i="9"/>
  <c r="I118" i="9"/>
  <c r="I785" i="9"/>
  <c r="H786" i="9"/>
  <c r="I1997" i="3"/>
  <c r="H1998" i="3"/>
  <c r="I787" i="6"/>
  <c r="H788" i="6"/>
  <c r="I1191" i="3"/>
  <c r="H1192" i="3"/>
  <c r="I1862" i="6"/>
  <c r="H1863" i="6"/>
  <c r="I1057" i="3"/>
  <c r="H1058" i="3"/>
  <c r="H249" i="11"/>
  <c r="I248" i="11"/>
  <c r="I1998" i="9"/>
  <c r="H1999" i="9"/>
  <c r="I248" i="6"/>
  <c r="H249" i="6"/>
  <c r="I652" i="3"/>
  <c r="H653" i="3"/>
  <c r="I922" i="9"/>
  <c r="H923" i="9"/>
  <c r="I118" i="3"/>
  <c r="H119" i="3"/>
  <c r="I384" i="6"/>
  <c r="H385" i="6"/>
  <c r="I1595" i="11"/>
  <c r="H1596" i="11"/>
  <c r="H516" i="11"/>
  <c r="I515" i="11"/>
  <c r="I1863" i="3"/>
  <c r="H1864" i="3"/>
  <c r="O1997" i="11" l="1"/>
  <c r="O1862" i="11"/>
  <c r="O1728" i="11"/>
  <c r="O1326" i="11"/>
  <c r="O1593" i="11"/>
  <c r="O1191" i="11"/>
  <c r="O1056" i="11"/>
  <c r="O918" i="11"/>
  <c r="O1459" i="11"/>
  <c r="O650" i="11"/>
  <c r="O785" i="11"/>
  <c r="O515" i="11"/>
  <c r="O382" i="11"/>
  <c r="O117" i="11"/>
  <c r="O248" i="11"/>
  <c r="O1998" i="9"/>
  <c r="O1863" i="9"/>
  <c r="O1729" i="9"/>
  <c r="O1594" i="9"/>
  <c r="O1460" i="9"/>
  <c r="O1327" i="9"/>
  <c r="O651" i="9"/>
  <c r="O516" i="9"/>
  <c r="O383" i="9"/>
  <c r="O1192" i="9"/>
  <c r="O919" i="9"/>
  <c r="O1057" i="9"/>
  <c r="O786" i="9"/>
  <c r="O249" i="9"/>
  <c r="O118" i="9"/>
  <c r="O1997" i="6"/>
  <c r="O1191" i="6"/>
  <c r="O1056" i="6"/>
  <c r="O1593" i="6"/>
  <c r="O1326" i="6"/>
  <c r="O1862" i="6"/>
  <c r="O1459" i="6"/>
  <c r="O1728" i="6"/>
  <c r="O515" i="6"/>
  <c r="O918" i="6"/>
  <c r="O785" i="6"/>
  <c r="O382" i="6"/>
  <c r="O248" i="6"/>
  <c r="O117" i="6"/>
  <c r="O650" i="6"/>
  <c r="O1998" i="3"/>
  <c r="O1729" i="3"/>
  <c r="O1594" i="3"/>
  <c r="O1460" i="3"/>
  <c r="O1863" i="3"/>
  <c r="O1327" i="3"/>
  <c r="O1192" i="3"/>
  <c r="O1057" i="3"/>
  <c r="O919" i="3"/>
  <c r="O786" i="3"/>
  <c r="O383" i="3"/>
  <c r="O249" i="3"/>
  <c r="O118" i="3"/>
  <c r="O651" i="3"/>
  <c r="O516" i="3"/>
  <c r="I919" i="11"/>
  <c r="H920" i="11"/>
  <c r="I1460" i="11"/>
  <c r="H1461" i="11"/>
  <c r="I653" i="11"/>
  <c r="H654" i="11"/>
  <c r="H1328" i="11"/>
  <c r="I1327" i="11"/>
  <c r="H386" i="11"/>
  <c r="I385" i="11"/>
  <c r="I1192" i="11"/>
  <c r="H1193" i="11"/>
  <c r="H1058" i="11"/>
  <c r="I1057" i="11"/>
  <c r="I1999" i="11"/>
  <c r="H2000" i="11"/>
  <c r="I250" i="9"/>
  <c r="H251" i="9"/>
  <c r="H1058" i="9"/>
  <c r="I1057" i="9"/>
  <c r="I1327" i="9"/>
  <c r="H1328" i="9"/>
  <c r="I384" i="9"/>
  <c r="H385" i="9"/>
  <c r="H1461" i="9"/>
  <c r="I1460" i="9"/>
  <c r="I1863" i="9"/>
  <c r="H1864" i="9"/>
  <c r="I1730" i="9"/>
  <c r="H1731" i="9"/>
  <c r="H1328" i="6"/>
  <c r="I1327" i="6"/>
  <c r="I1594" i="6"/>
  <c r="H1595" i="6"/>
  <c r="I516" i="6"/>
  <c r="H517" i="6"/>
  <c r="I652" i="6"/>
  <c r="H653" i="6"/>
  <c r="H119" i="6"/>
  <c r="I118" i="6"/>
  <c r="I1192" i="6"/>
  <c r="H1193" i="6"/>
  <c r="H1731" i="3"/>
  <c r="I1730" i="3"/>
  <c r="I249" i="3"/>
  <c r="H250" i="3"/>
  <c r="H1462" i="3"/>
  <c r="I1461" i="3"/>
  <c r="H1329" i="3"/>
  <c r="I1328" i="3"/>
  <c r="I384" i="3"/>
  <c r="H385" i="3"/>
  <c r="I516" i="3"/>
  <c r="H517" i="3"/>
  <c r="Y438" i="13"/>
  <c r="AA438" i="13"/>
  <c r="W438" i="13"/>
  <c r="V439" i="13" s="1"/>
  <c r="Z438" i="13"/>
  <c r="AE437" i="13"/>
  <c r="AD305" i="13"/>
  <c r="S306" i="13"/>
  <c r="AC305" i="13"/>
  <c r="AE39" i="13"/>
  <c r="R439" i="13"/>
  <c r="AC171" i="13"/>
  <c r="AD171" i="13"/>
  <c r="T40" i="13"/>
  <c r="S172" i="13"/>
  <c r="I249" i="13"/>
  <c r="O249" i="13" s="1"/>
  <c r="H250" i="13"/>
  <c r="I383" i="13"/>
  <c r="O383" i="13" s="1"/>
  <c r="H384" i="13"/>
  <c r="H119" i="13"/>
  <c r="I118" i="13"/>
  <c r="O118" i="13" s="1"/>
  <c r="H517" i="13"/>
  <c r="I516" i="13"/>
  <c r="O516" i="13" s="1"/>
  <c r="I249" i="6"/>
  <c r="H250" i="6"/>
  <c r="H250" i="11"/>
  <c r="I249" i="11"/>
  <c r="I1060" i="6"/>
  <c r="H1061" i="6"/>
  <c r="I920" i="6"/>
  <c r="H921" i="6"/>
  <c r="I787" i="3"/>
  <c r="H788" i="3"/>
  <c r="I1864" i="11"/>
  <c r="H1865" i="11"/>
  <c r="I1998" i="3"/>
  <c r="H1999" i="3"/>
  <c r="I1462" i="6"/>
  <c r="H1463" i="6"/>
  <c r="H1865" i="3"/>
  <c r="I1864" i="3"/>
  <c r="I1595" i="9"/>
  <c r="H1596" i="9"/>
  <c r="I922" i="3"/>
  <c r="H923" i="3"/>
  <c r="H1597" i="11"/>
  <c r="I1596" i="11"/>
  <c r="I119" i="3"/>
  <c r="H120" i="3"/>
  <c r="H119" i="11"/>
  <c r="I118" i="11"/>
  <c r="H1731" i="11"/>
  <c r="I1730" i="11"/>
  <c r="I1731" i="6"/>
  <c r="H1732" i="6"/>
  <c r="I786" i="9"/>
  <c r="H787" i="9"/>
  <c r="I788" i="6"/>
  <c r="H789" i="6"/>
  <c r="I1194" i="9"/>
  <c r="H1195" i="9"/>
  <c r="I1595" i="3"/>
  <c r="H1596" i="3"/>
  <c r="I1192" i="3"/>
  <c r="H1193" i="3"/>
  <c r="I119" i="9"/>
  <c r="H120" i="9"/>
  <c r="H519" i="9"/>
  <c r="I518" i="9"/>
  <c r="I923" i="9"/>
  <c r="H924" i="9"/>
  <c r="I1999" i="9"/>
  <c r="H2000" i="9"/>
  <c r="I1058" i="3"/>
  <c r="H1059" i="3"/>
  <c r="H2000" i="6"/>
  <c r="I1999" i="6"/>
  <c r="I789" i="11"/>
  <c r="H790" i="11"/>
  <c r="I516" i="11"/>
  <c r="H517" i="11"/>
  <c r="I385" i="6"/>
  <c r="H386" i="6"/>
  <c r="I653" i="3"/>
  <c r="H654" i="3"/>
  <c r="H1864" i="6"/>
  <c r="I1863" i="6"/>
  <c r="I652" i="9"/>
  <c r="H653" i="9"/>
  <c r="O1998" i="11" l="1"/>
  <c r="O1863" i="11"/>
  <c r="O1729" i="11"/>
  <c r="O1057" i="11"/>
  <c r="O919" i="11"/>
  <c r="O1460" i="11"/>
  <c r="O1327" i="11"/>
  <c r="O1594" i="11"/>
  <c r="O1192" i="11"/>
  <c r="O651" i="11"/>
  <c r="O786" i="11"/>
  <c r="O516" i="11"/>
  <c r="O249" i="11"/>
  <c r="O118" i="11"/>
  <c r="O383" i="11"/>
  <c r="O1999" i="9"/>
  <c r="O1328" i="9"/>
  <c r="O1864" i="9"/>
  <c r="O1595" i="9"/>
  <c r="O1193" i="9"/>
  <c r="O1058" i="9"/>
  <c r="O1461" i="9"/>
  <c r="O920" i="9"/>
  <c r="O787" i="9"/>
  <c r="O1730" i="9"/>
  <c r="O384" i="9"/>
  <c r="O250" i="9"/>
  <c r="O119" i="9"/>
  <c r="O517" i="9"/>
  <c r="O652" i="9"/>
  <c r="O1998" i="6"/>
  <c r="O1863" i="6"/>
  <c r="O1729" i="6"/>
  <c r="O1594" i="6"/>
  <c r="O1460" i="6"/>
  <c r="O1327" i="6"/>
  <c r="O1192" i="6"/>
  <c r="O1057" i="6"/>
  <c r="O786" i="6"/>
  <c r="O651" i="6"/>
  <c r="O919" i="6"/>
  <c r="O383" i="6"/>
  <c r="O516" i="6"/>
  <c r="O118" i="6"/>
  <c r="O249" i="6"/>
  <c r="O1999" i="3"/>
  <c r="O1864" i="3"/>
  <c r="O1730" i="3"/>
  <c r="O1595" i="3"/>
  <c r="O1461" i="3"/>
  <c r="O1328" i="3"/>
  <c r="O1193" i="3"/>
  <c r="O1058" i="3"/>
  <c r="O920" i="3"/>
  <c r="O787" i="3"/>
  <c r="O652" i="3"/>
  <c r="O517" i="3"/>
  <c r="O384" i="3"/>
  <c r="O250" i="3"/>
  <c r="O119" i="3"/>
  <c r="H921" i="11"/>
  <c r="I920" i="11"/>
  <c r="H655" i="11"/>
  <c r="I654" i="11"/>
  <c r="I1328" i="11"/>
  <c r="H1329" i="11"/>
  <c r="H1462" i="11"/>
  <c r="I1461" i="11"/>
  <c r="I386" i="11"/>
  <c r="H387" i="11"/>
  <c r="H1059" i="11"/>
  <c r="I1058" i="11"/>
  <c r="I2000" i="11"/>
  <c r="H2001" i="11"/>
  <c r="H1194" i="11"/>
  <c r="I1193" i="11"/>
  <c r="H252" i="9"/>
  <c r="I251" i="9"/>
  <c r="I1058" i="9"/>
  <c r="H1059" i="9"/>
  <c r="I385" i="9"/>
  <c r="H386" i="9"/>
  <c r="H1329" i="9"/>
  <c r="I1328" i="9"/>
  <c r="H1462" i="9"/>
  <c r="I1461" i="9"/>
  <c r="I1731" i="9"/>
  <c r="H1732" i="9"/>
  <c r="I1864" i="9"/>
  <c r="H1865" i="9"/>
  <c r="I1328" i="6"/>
  <c r="H1329" i="6"/>
  <c r="H1596" i="6"/>
  <c r="I1595" i="6"/>
  <c r="H654" i="6"/>
  <c r="I653" i="6"/>
  <c r="I517" i="6"/>
  <c r="H518" i="6"/>
  <c r="I119" i="6"/>
  <c r="H120" i="6"/>
  <c r="I1193" i="6"/>
  <c r="H1194" i="6"/>
  <c r="H1732" i="3"/>
  <c r="I1731" i="3"/>
  <c r="H251" i="3"/>
  <c r="I250" i="3"/>
  <c r="I1329" i="3"/>
  <c r="H1330" i="3"/>
  <c r="H518" i="3"/>
  <c r="I517" i="3"/>
  <c r="I1462" i="3"/>
  <c r="H1463" i="3"/>
  <c r="I385" i="3"/>
  <c r="H386" i="3"/>
  <c r="AD438" i="13"/>
  <c r="AC438" i="13"/>
  <c r="T306" i="13"/>
  <c r="AE305" i="13"/>
  <c r="AE171" i="13"/>
  <c r="S439" i="13"/>
  <c r="AB439" i="13"/>
  <c r="T172" i="13"/>
  <c r="Y172" i="13" s="1"/>
  <c r="Y40" i="13"/>
  <c r="AA40" i="13"/>
  <c r="Q41" i="13"/>
  <c r="Z40" i="13"/>
  <c r="W40" i="13"/>
  <c r="V41" i="13" s="1"/>
  <c r="I119" i="13"/>
  <c r="O119" i="13" s="1"/>
  <c r="H120" i="13"/>
  <c r="I384" i="13"/>
  <c r="O384" i="13" s="1"/>
  <c r="H385" i="13"/>
  <c r="I250" i="13"/>
  <c r="O250" i="13" s="1"/>
  <c r="H251" i="13"/>
  <c r="I517" i="13"/>
  <c r="O517" i="13" s="1"/>
  <c r="H518" i="13"/>
  <c r="I1732" i="6"/>
  <c r="H1733" i="6"/>
  <c r="I654" i="3"/>
  <c r="H655" i="3"/>
  <c r="H2001" i="6"/>
  <c r="I2000" i="6"/>
  <c r="I924" i="9"/>
  <c r="H925" i="9"/>
  <c r="I925" i="9" s="1"/>
  <c r="I1193" i="3"/>
  <c r="H1194" i="3"/>
  <c r="I789" i="6"/>
  <c r="H790" i="6"/>
  <c r="H1732" i="11"/>
  <c r="I1731" i="11"/>
  <c r="H120" i="11"/>
  <c r="I119" i="11"/>
  <c r="I1596" i="9"/>
  <c r="H1597" i="9"/>
  <c r="I250" i="11"/>
  <c r="H251" i="11"/>
  <c r="H518" i="11"/>
  <c r="I517" i="11"/>
  <c r="H1866" i="11"/>
  <c r="I1865" i="11"/>
  <c r="I1061" i="6"/>
  <c r="H1062" i="6"/>
  <c r="I250" i="6"/>
  <c r="H251" i="6"/>
  <c r="I1865" i="3"/>
  <c r="H1866" i="3"/>
  <c r="I1059" i="3"/>
  <c r="H1060" i="3"/>
  <c r="H121" i="3"/>
  <c r="I120" i="3"/>
  <c r="I1463" i="6"/>
  <c r="H1464" i="6"/>
  <c r="I1864" i="6"/>
  <c r="H1865" i="6"/>
  <c r="I386" i="6"/>
  <c r="H387" i="6"/>
  <c r="I790" i="11"/>
  <c r="H791" i="11"/>
  <c r="H1597" i="3"/>
  <c r="I1596" i="3"/>
  <c r="I519" i="9"/>
  <c r="H520" i="9"/>
  <c r="H788" i="9"/>
  <c r="I787" i="9"/>
  <c r="I1999" i="3"/>
  <c r="H2000" i="3"/>
  <c r="I788" i="3"/>
  <c r="H789" i="3"/>
  <c r="I921" i="6"/>
  <c r="H922" i="6"/>
  <c r="I653" i="9"/>
  <c r="H654" i="9"/>
  <c r="I2000" i="9"/>
  <c r="H2001" i="9"/>
  <c r="H121" i="9"/>
  <c r="I120" i="9"/>
  <c r="I1195" i="9"/>
  <c r="H1196" i="9"/>
  <c r="I1597" i="11"/>
  <c r="H1598" i="11"/>
  <c r="I923" i="3"/>
  <c r="H924" i="3"/>
  <c r="O1999" i="11" l="1"/>
  <c r="O1595" i="11"/>
  <c r="O1193" i="11"/>
  <c r="O1058" i="11"/>
  <c r="O920" i="11"/>
  <c r="O1864" i="11"/>
  <c r="O1730" i="11"/>
  <c r="O1461" i="11"/>
  <c r="O1328" i="11"/>
  <c r="O517" i="11"/>
  <c r="O250" i="11"/>
  <c r="O652" i="11"/>
  <c r="O787" i="11"/>
  <c r="O384" i="11"/>
  <c r="O119" i="11"/>
  <c r="O1865" i="9"/>
  <c r="O1596" i="9"/>
  <c r="O2000" i="9"/>
  <c r="O1731" i="9"/>
  <c r="O1462" i="9"/>
  <c r="O921" i="9"/>
  <c r="O788" i="9"/>
  <c r="O1194" i="9"/>
  <c r="O1059" i="9"/>
  <c r="O1329" i="9"/>
  <c r="O653" i="9"/>
  <c r="O518" i="9"/>
  <c r="O251" i="9"/>
  <c r="O120" i="9"/>
  <c r="O385" i="9"/>
  <c r="O1999" i="6"/>
  <c r="O1864" i="6"/>
  <c r="O1730" i="6"/>
  <c r="O1595" i="6"/>
  <c r="O1461" i="6"/>
  <c r="O1328" i="6"/>
  <c r="O1193" i="6"/>
  <c r="O1058" i="6"/>
  <c r="O920" i="6"/>
  <c r="O384" i="6"/>
  <c r="O787" i="6"/>
  <c r="O652" i="6"/>
  <c r="O517" i="6"/>
  <c r="O250" i="6"/>
  <c r="O119" i="6"/>
  <c r="O2000" i="3"/>
  <c r="O1596" i="3"/>
  <c r="O1865" i="3"/>
  <c r="O1329" i="3"/>
  <c r="O1731" i="3"/>
  <c r="O1194" i="3"/>
  <c r="O1462" i="3"/>
  <c r="O1059" i="3"/>
  <c r="O921" i="3"/>
  <c r="O653" i="3"/>
  <c r="O518" i="3"/>
  <c r="O385" i="3"/>
  <c r="O120" i="3"/>
  <c r="O251" i="3"/>
  <c r="O788" i="3"/>
  <c r="H922" i="11"/>
  <c r="I921" i="11"/>
  <c r="I1329" i="11"/>
  <c r="H1330" i="11"/>
  <c r="H656" i="11"/>
  <c r="I655" i="11"/>
  <c r="I1462" i="11"/>
  <c r="H1463" i="11"/>
  <c r="I1194" i="11"/>
  <c r="H1195" i="11"/>
  <c r="H2002" i="11"/>
  <c r="I2001" i="11"/>
  <c r="H388" i="11"/>
  <c r="I387" i="11"/>
  <c r="I1059" i="11"/>
  <c r="H1060" i="11"/>
  <c r="H253" i="9"/>
  <c r="I252" i="9"/>
  <c r="I1059" i="9"/>
  <c r="H1060" i="9"/>
  <c r="I386" i="9"/>
  <c r="H387" i="9"/>
  <c r="I1329" i="9"/>
  <c r="H1330" i="9"/>
  <c r="I1865" i="9"/>
  <c r="H1866" i="9"/>
  <c r="I1732" i="9"/>
  <c r="H1733" i="9"/>
  <c r="H1463" i="9"/>
  <c r="I1462" i="9"/>
  <c r="H1330" i="6"/>
  <c r="I1329" i="6"/>
  <c r="H1597" i="6"/>
  <c r="I1596" i="6"/>
  <c r="I654" i="6"/>
  <c r="H655" i="6"/>
  <c r="I518" i="6"/>
  <c r="H519" i="6"/>
  <c r="I120" i="6"/>
  <c r="H121" i="6"/>
  <c r="I1194" i="6"/>
  <c r="H1195" i="6"/>
  <c r="H1733" i="3"/>
  <c r="I1732" i="3"/>
  <c r="H252" i="3"/>
  <c r="I251" i="3"/>
  <c r="I1330" i="3"/>
  <c r="H1331" i="3"/>
  <c r="I386" i="3"/>
  <c r="H387" i="3"/>
  <c r="I518" i="3"/>
  <c r="H519" i="3"/>
  <c r="H1464" i="3"/>
  <c r="I1463" i="3"/>
  <c r="AE438" i="13"/>
  <c r="Y306" i="13"/>
  <c r="Q307" i="13"/>
  <c r="R307" i="13" s="1"/>
  <c r="AB307" i="13" s="1"/>
  <c r="Z306" i="13"/>
  <c r="W306" i="13"/>
  <c r="V307" i="13" s="1"/>
  <c r="AA306" i="13"/>
  <c r="W172" i="13"/>
  <c r="V173" i="13" s="1"/>
  <c r="AA172" i="13"/>
  <c r="Z172" i="13"/>
  <c r="T439" i="13"/>
  <c r="Q173" i="13"/>
  <c r="R173" i="13" s="1"/>
  <c r="AB173" i="13" s="1"/>
  <c r="R41" i="13"/>
  <c r="AB41" i="13" s="1"/>
  <c r="AC40" i="13"/>
  <c r="AD40" i="13"/>
  <c r="I120" i="13"/>
  <c r="O120" i="13" s="1"/>
  <c r="H121" i="13"/>
  <c r="I251" i="13"/>
  <c r="O251" i="13" s="1"/>
  <c r="H252" i="13"/>
  <c r="H386" i="13"/>
  <c r="I385" i="13"/>
  <c r="O385" i="13" s="1"/>
  <c r="I518" i="13"/>
  <c r="O518" i="13" s="1"/>
  <c r="H519" i="13"/>
  <c r="I1060" i="3"/>
  <c r="H1061" i="3"/>
  <c r="I1062" i="6"/>
  <c r="H1063" i="6"/>
  <c r="I1063" i="6" s="1"/>
  <c r="I1732" i="11"/>
  <c r="H1733" i="11"/>
  <c r="H925" i="3"/>
  <c r="I925" i="3" s="1"/>
  <c r="I924" i="3"/>
  <c r="H2002" i="9"/>
  <c r="I2001" i="9"/>
  <c r="H2002" i="6"/>
  <c r="I2001" i="6"/>
  <c r="I1597" i="9"/>
  <c r="H1598" i="9"/>
  <c r="H1195" i="3"/>
  <c r="I1194" i="3"/>
  <c r="H1867" i="3"/>
  <c r="I1866" i="3"/>
  <c r="I518" i="11"/>
  <c r="H519" i="11"/>
  <c r="I789" i="3"/>
  <c r="H790" i="3"/>
  <c r="I788" i="9"/>
  <c r="H789" i="9"/>
  <c r="I251" i="11"/>
  <c r="H252" i="11"/>
  <c r="I1733" i="6"/>
  <c r="H1734" i="6"/>
  <c r="H792" i="11"/>
  <c r="I792" i="11" s="1"/>
  <c r="I791" i="11"/>
  <c r="I387" i="6"/>
  <c r="H388" i="6"/>
  <c r="H1465" i="6"/>
  <c r="I1464" i="6"/>
  <c r="H122" i="3"/>
  <c r="I121" i="3"/>
  <c r="H252" i="6"/>
  <c r="I251" i="6"/>
  <c r="I1866" i="11"/>
  <c r="H1867" i="11"/>
  <c r="I922" i="6"/>
  <c r="H923" i="6"/>
  <c r="I1598" i="11"/>
  <c r="H1599" i="11"/>
  <c r="I654" i="9"/>
  <c r="H655" i="9"/>
  <c r="I1196" i="9"/>
  <c r="H1197" i="9"/>
  <c r="I1865" i="6"/>
  <c r="H1866" i="6"/>
  <c r="H121" i="11"/>
  <c r="I120" i="11"/>
  <c r="I790" i="6"/>
  <c r="H791" i="6"/>
  <c r="I2000" i="3"/>
  <c r="H2001" i="3"/>
  <c r="I520" i="9"/>
  <c r="H521" i="9"/>
  <c r="I121" i="9"/>
  <c r="H122" i="9"/>
  <c r="I1597" i="3"/>
  <c r="H1598" i="3"/>
  <c r="I655" i="3"/>
  <c r="H656" i="3"/>
  <c r="O2000" i="11" l="1"/>
  <c r="O1865" i="11"/>
  <c r="O1731" i="11"/>
  <c r="O1596" i="11"/>
  <c r="O1462" i="11"/>
  <c r="O1329" i="11"/>
  <c r="O1194" i="11"/>
  <c r="O1059" i="11"/>
  <c r="O921" i="11"/>
  <c r="O518" i="11"/>
  <c r="O385" i="11"/>
  <c r="O251" i="11"/>
  <c r="O653" i="11"/>
  <c r="O788" i="11"/>
  <c r="O120" i="11"/>
  <c r="O2001" i="9"/>
  <c r="O1866" i="9"/>
  <c r="O1732" i="9"/>
  <c r="O1597" i="9"/>
  <c r="O1463" i="9"/>
  <c r="O1330" i="9"/>
  <c r="O1195" i="9"/>
  <c r="O1060" i="9"/>
  <c r="O121" i="9"/>
  <c r="O789" i="9"/>
  <c r="O519" i="9"/>
  <c r="O654" i="9"/>
  <c r="O922" i="9"/>
  <c r="O386" i="9"/>
  <c r="O252" i="9"/>
  <c r="O2000" i="6"/>
  <c r="O1596" i="6"/>
  <c r="O1462" i="6"/>
  <c r="O921" i="6"/>
  <c r="O1865" i="6"/>
  <c r="O1329" i="6"/>
  <c r="O1731" i="6"/>
  <c r="O1059" i="6"/>
  <c r="O788" i="6"/>
  <c r="O1194" i="6"/>
  <c r="O653" i="6"/>
  <c r="O385" i="6"/>
  <c r="O518" i="6"/>
  <c r="O251" i="6"/>
  <c r="O120" i="6"/>
  <c r="O2001" i="3"/>
  <c r="O1597" i="3"/>
  <c r="O1195" i="3"/>
  <c r="O1060" i="3"/>
  <c r="O1866" i="3"/>
  <c r="O1732" i="3"/>
  <c r="O1463" i="3"/>
  <c r="O1330" i="3"/>
  <c r="O922" i="3"/>
  <c r="O519" i="3"/>
  <c r="O789" i="3"/>
  <c r="O654" i="3"/>
  <c r="O252" i="3"/>
  <c r="O121" i="3"/>
  <c r="O386" i="3"/>
  <c r="H923" i="11"/>
  <c r="I922" i="11"/>
  <c r="H657" i="11"/>
  <c r="I657" i="11" s="1"/>
  <c r="I656" i="11"/>
  <c r="I1463" i="11"/>
  <c r="H1464" i="11"/>
  <c r="I1330" i="11"/>
  <c r="H1331" i="11"/>
  <c r="H1061" i="11"/>
  <c r="I1060" i="11"/>
  <c r="H1196" i="11"/>
  <c r="I1195" i="11"/>
  <c r="H2003" i="11"/>
  <c r="I2002" i="11"/>
  <c r="I388" i="11"/>
  <c r="H389" i="11"/>
  <c r="I389" i="11" s="1"/>
  <c r="I253" i="9"/>
  <c r="H254" i="9"/>
  <c r="I1060" i="9"/>
  <c r="H1061" i="9"/>
  <c r="I1330" i="9"/>
  <c r="H1331" i="9"/>
  <c r="H388" i="9"/>
  <c r="I387" i="9"/>
  <c r="I1733" i="9"/>
  <c r="H1734" i="9"/>
  <c r="H1867" i="9"/>
  <c r="I1866" i="9"/>
  <c r="I1463" i="9"/>
  <c r="H1464" i="9"/>
  <c r="I1330" i="6"/>
  <c r="H1331" i="6"/>
  <c r="I1597" i="6"/>
  <c r="H1598" i="6"/>
  <c r="I655" i="6"/>
  <c r="H656" i="6"/>
  <c r="I519" i="6"/>
  <c r="H520" i="6"/>
  <c r="I121" i="6"/>
  <c r="H122" i="6"/>
  <c r="H1196" i="6"/>
  <c r="I1195" i="6"/>
  <c r="I1733" i="3"/>
  <c r="H1734" i="3"/>
  <c r="H253" i="3"/>
  <c r="I252" i="3"/>
  <c r="I519" i="3"/>
  <c r="H520" i="3"/>
  <c r="I1464" i="3"/>
  <c r="H1465" i="3"/>
  <c r="I1331" i="3"/>
  <c r="H1332" i="3"/>
  <c r="I387" i="3"/>
  <c r="H388" i="3"/>
  <c r="AD306" i="13"/>
  <c r="S307" i="13"/>
  <c r="AC306" i="13"/>
  <c r="AC172" i="13"/>
  <c r="AD172" i="13"/>
  <c r="S41" i="13"/>
  <c r="Z439" i="13"/>
  <c r="Y439" i="13"/>
  <c r="AA439" i="13"/>
  <c r="Q440" i="13"/>
  <c r="W439" i="13"/>
  <c r="V440" i="13" s="1"/>
  <c r="AE40" i="13"/>
  <c r="S173" i="13"/>
  <c r="I386" i="13"/>
  <c r="O386" i="13" s="1"/>
  <c r="H387" i="13"/>
  <c r="I252" i="13"/>
  <c r="O252" i="13" s="1"/>
  <c r="H253" i="13"/>
  <c r="I121" i="13"/>
  <c r="O121" i="13" s="1"/>
  <c r="H122" i="13"/>
  <c r="I519" i="13"/>
  <c r="O519" i="13" s="1"/>
  <c r="H520" i="13"/>
  <c r="I923" i="6"/>
  <c r="H924" i="6"/>
  <c r="I1195" i="3"/>
  <c r="H1196" i="3"/>
  <c r="I252" i="6"/>
  <c r="H253" i="6"/>
  <c r="H123" i="3"/>
  <c r="I122" i="3"/>
  <c r="H253" i="11"/>
  <c r="I252" i="11"/>
  <c r="I2002" i="6"/>
  <c r="H2003" i="6"/>
  <c r="I1061" i="3"/>
  <c r="H1062" i="3"/>
  <c r="I121" i="11"/>
  <c r="H122" i="11"/>
  <c r="I655" i="9"/>
  <c r="H656" i="9"/>
  <c r="I1733" i="11"/>
  <c r="H1734" i="11"/>
  <c r="H1198" i="9"/>
  <c r="I1198" i="9" s="1"/>
  <c r="I1197" i="9"/>
  <c r="I1599" i="11"/>
  <c r="H1600" i="11"/>
  <c r="I1600" i="11" s="1"/>
  <c r="H1466" i="6"/>
  <c r="I1466" i="6" s="1"/>
  <c r="I1465" i="6"/>
  <c r="I789" i="9"/>
  <c r="H790" i="9"/>
  <c r="I1598" i="3"/>
  <c r="H1599" i="3"/>
  <c r="I521" i="9"/>
  <c r="H522" i="9"/>
  <c r="I522" i="9" s="1"/>
  <c r="I791" i="6"/>
  <c r="H792" i="6"/>
  <c r="I792" i="6" s="1"/>
  <c r="I519" i="11"/>
  <c r="H520" i="11"/>
  <c r="I1598" i="9"/>
  <c r="H1599" i="9"/>
  <c r="H1735" i="6"/>
  <c r="I1735" i="6" s="1"/>
  <c r="I1734" i="6"/>
  <c r="I790" i="3"/>
  <c r="H791" i="3"/>
  <c r="I656" i="3"/>
  <c r="H657" i="3"/>
  <c r="I657" i="3" s="1"/>
  <c r="I2001" i="3"/>
  <c r="H2002" i="3"/>
  <c r="I1867" i="11"/>
  <c r="H1868" i="11"/>
  <c r="H123" i="9"/>
  <c r="I122" i="9"/>
  <c r="I1866" i="6"/>
  <c r="H1867" i="6"/>
  <c r="I388" i="6"/>
  <c r="H389" i="6"/>
  <c r="I389" i="6" s="1"/>
  <c r="I1867" i="3"/>
  <c r="H1868" i="3"/>
  <c r="H2003" i="9"/>
  <c r="I2002" i="9"/>
  <c r="O2001" i="11" l="1"/>
  <c r="O1866" i="11"/>
  <c r="O1732" i="11"/>
  <c r="O1597" i="11"/>
  <c r="O1463" i="11"/>
  <c r="O1330" i="11"/>
  <c r="O1195" i="11"/>
  <c r="O1060" i="11"/>
  <c r="O922" i="11"/>
  <c r="O789" i="11"/>
  <c r="O386" i="11"/>
  <c r="O121" i="11"/>
  <c r="O654" i="11"/>
  <c r="O519" i="11"/>
  <c r="O252" i="11"/>
  <c r="O2002" i="9"/>
  <c r="O1867" i="9"/>
  <c r="O1598" i="9"/>
  <c r="O1464" i="9"/>
  <c r="O1733" i="9"/>
  <c r="O1331" i="9"/>
  <c r="O1061" i="9"/>
  <c r="O655" i="9"/>
  <c r="O923" i="9"/>
  <c r="O790" i="9"/>
  <c r="O520" i="9"/>
  <c r="O1196" i="9"/>
  <c r="O387" i="9"/>
  <c r="O253" i="9"/>
  <c r="O122" i="9"/>
  <c r="O2001" i="6"/>
  <c r="O1866" i="6"/>
  <c r="O1732" i="6"/>
  <c r="O1330" i="6"/>
  <c r="O1060" i="6"/>
  <c r="O1597" i="6"/>
  <c r="O1463" i="6"/>
  <c r="O1195" i="6"/>
  <c r="O654" i="6"/>
  <c r="O519" i="6"/>
  <c r="O922" i="6"/>
  <c r="O789" i="6"/>
  <c r="O252" i="6"/>
  <c r="O386" i="6"/>
  <c r="O121" i="6"/>
  <c r="O2002" i="3"/>
  <c r="O1196" i="3"/>
  <c r="O1061" i="3"/>
  <c r="O1464" i="3"/>
  <c r="O1867" i="3"/>
  <c r="O1733" i="3"/>
  <c r="O1598" i="3"/>
  <c r="O1331" i="3"/>
  <c r="O923" i="3"/>
  <c r="O790" i="3"/>
  <c r="O387" i="3"/>
  <c r="O655" i="3"/>
  <c r="O253" i="3"/>
  <c r="O122" i="3"/>
  <c r="O520" i="3"/>
  <c r="I923" i="11"/>
  <c r="H924" i="11"/>
  <c r="I1331" i="11"/>
  <c r="H1332" i="11"/>
  <c r="I1464" i="11"/>
  <c r="H1465" i="11"/>
  <c r="H2004" i="11"/>
  <c r="I2004" i="11" s="1"/>
  <c r="I2003" i="11"/>
  <c r="I1196" i="11"/>
  <c r="H1197" i="11"/>
  <c r="I1061" i="11"/>
  <c r="H1062" i="11"/>
  <c r="I254" i="9"/>
  <c r="H255" i="9"/>
  <c r="I255" i="9" s="1"/>
  <c r="H1062" i="9"/>
  <c r="I1061" i="9"/>
  <c r="I388" i="9"/>
  <c r="H389" i="9"/>
  <c r="I389" i="9" s="1"/>
  <c r="H1332" i="9"/>
  <c r="I1331" i="9"/>
  <c r="H1465" i="9"/>
  <c r="I1464" i="9"/>
  <c r="I1867" i="9"/>
  <c r="H1868" i="9"/>
  <c r="H1735" i="9"/>
  <c r="I1735" i="9" s="1"/>
  <c r="I1734" i="9"/>
  <c r="H1332" i="6"/>
  <c r="I1331" i="6"/>
  <c r="H1599" i="6"/>
  <c r="I1598" i="6"/>
  <c r="I520" i="6"/>
  <c r="H521" i="6"/>
  <c r="H657" i="6"/>
  <c r="I657" i="6" s="1"/>
  <c r="I656" i="6"/>
  <c r="H123" i="6"/>
  <c r="I122" i="6"/>
  <c r="I1196" i="6"/>
  <c r="H1197" i="6"/>
  <c r="H1735" i="3"/>
  <c r="I1735" i="3" s="1"/>
  <c r="I1734" i="3"/>
  <c r="I253" i="3"/>
  <c r="H254" i="3"/>
  <c r="I1332" i="3"/>
  <c r="H1333" i="3"/>
  <c r="I1333" i="3" s="1"/>
  <c r="I520" i="3"/>
  <c r="H521" i="3"/>
  <c r="I388" i="3"/>
  <c r="H389" i="3"/>
  <c r="I389" i="3" s="1"/>
  <c r="H1466" i="3"/>
  <c r="I1466" i="3" s="1"/>
  <c r="I1465" i="3"/>
  <c r="AE306" i="13"/>
  <c r="T307" i="13"/>
  <c r="Q308" i="13" s="1"/>
  <c r="R308" i="13" s="1"/>
  <c r="AB308" i="13" s="1"/>
  <c r="AE172" i="13"/>
  <c r="AD439" i="13"/>
  <c r="AC439" i="13"/>
  <c r="T41" i="13"/>
  <c r="R440" i="13"/>
  <c r="AB440" i="13" s="1"/>
  <c r="T173" i="13"/>
  <c r="Y173" i="13" s="1"/>
  <c r="I387" i="13"/>
  <c r="O387" i="13" s="1"/>
  <c r="H388" i="13"/>
  <c r="I253" i="13"/>
  <c r="O253" i="13" s="1"/>
  <c r="H254" i="13"/>
  <c r="I122" i="13"/>
  <c r="O122" i="13" s="1"/>
  <c r="H123" i="13"/>
  <c r="H521" i="13"/>
  <c r="I520" i="13"/>
  <c r="O520" i="13" s="1"/>
  <c r="H254" i="11"/>
  <c r="I253" i="11"/>
  <c r="I122" i="11"/>
  <c r="H123" i="11"/>
  <c r="I1062" i="3"/>
  <c r="H1063" i="3"/>
  <c r="I1063" i="3" s="1"/>
  <c r="I791" i="3"/>
  <c r="H792" i="3"/>
  <c r="I792" i="3" s="1"/>
  <c r="I123" i="3"/>
  <c r="H124" i="3"/>
  <c r="I124" i="3" s="1"/>
  <c r="I253" i="6"/>
  <c r="H254" i="6"/>
  <c r="I924" i="6"/>
  <c r="H925" i="6"/>
  <c r="I925" i="6" s="1"/>
  <c r="I790" i="9"/>
  <c r="H791" i="9"/>
  <c r="H1869" i="3"/>
  <c r="I1869" i="3" s="1"/>
  <c r="I1868" i="3"/>
  <c r="H1868" i="6"/>
  <c r="I1867" i="6"/>
  <c r="I1868" i="11"/>
  <c r="H1869" i="11"/>
  <c r="I1869" i="11" s="1"/>
  <c r="I2002" i="3"/>
  <c r="H2003" i="3"/>
  <c r="I123" i="9"/>
  <c r="H124" i="9"/>
  <c r="I124" i="9" s="1"/>
  <c r="I1599" i="9"/>
  <c r="H1600" i="9"/>
  <c r="I1600" i="9" s="1"/>
  <c r="I520" i="11"/>
  <c r="H521" i="11"/>
  <c r="I1599" i="3"/>
  <c r="H1600" i="3"/>
  <c r="I1600" i="3" s="1"/>
  <c r="I1734" i="11"/>
  <c r="H1735" i="11"/>
  <c r="I1735" i="11" s="1"/>
  <c r="I656" i="9"/>
  <c r="H657" i="9"/>
  <c r="I657" i="9" s="1"/>
  <c r="I1196" i="3"/>
  <c r="H1197" i="3"/>
  <c r="I2003" i="9"/>
  <c r="H2004" i="9"/>
  <c r="I2004" i="9" s="1"/>
  <c r="I2003" i="6"/>
  <c r="H2004" i="6"/>
  <c r="I2004" i="6" s="1"/>
  <c r="O2002" i="11" l="1"/>
  <c r="O1867" i="11"/>
  <c r="O1598" i="11"/>
  <c r="O1061" i="11"/>
  <c r="O790" i="11"/>
  <c r="O655" i="11"/>
  <c r="O1733" i="11"/>
  <c r="O1464" i="11"/>
  <c r="O1331" i="11"/>
  <c r="O1196" i="11"/>
  <c r="O520" i="11"/>
  <c r="O387" i="11"/>
  <c r="O253" i="11"/>
  <c r="O923" i="11"/>
  <c r="O122" i="11"/>
  <c r="O2003" i="9"/>
  <c r="O1868" i="9"/>
  <c r="O1734" i="9"/>
  <c r="O1599" i="9"/>
  <c r="O1332" i="9"/>
  <c r="O1465" i="9"/>
  <c r="O1062" i="9"/>
  <c r="O924" i="9"/>
  <c r="O1197" i="9"/>
  <c r="O521" i="9"/>
  <c r="O656" i="9"/>
  <c r="O388" i="9"/>
  <c r="O254" i="9"/>
  <c r="O791" i="9"/>
  <c r="O123" i="9"/>
  <c r="O2004" i="9"/>
  <c r="O1869" i="9"/>
  <c r="O1600" i="9"/>
  <c r="O1198" i="9"/>
  <c r="O1063" i="9"/>
  <c r="O925" i="9"/>
  <c r="O792" i="9"/>
  <c r="O1466" i="9"/>
  <c r="O1735" i="9"/>
  <c r="O1333" i="9"/>
  <c r="O522" i="9"/>
  <c r="O657" i="9"/>
  <c r="O389" i="9"/>
  <c r="O255" i="9"/>
  <c r="O124" i="9"/>
  <c r="O2002" i="6"/>
  <c r="O1867" i="6"/>
  <c r="O1464" i="6"/>
  <c r="O1733" i="6"/>
  <c r="O1598" i="6"/>
  <c r="O1061" i="6"/>
  <c r="O1331" i="6"/>
  <c r="O923" i="6"/>
  <c r="O1196" i="6"/>
  <c r="O253" i="6"/>
  <c r="O122" i="6"/>
  <c r="O655" i="6"/>
  <c r="O520" i="6"/>
  <c r="O790" i="6"/>
  <c r="O387" i="6"/>
  <c r="O2004" i="3"/>
  <c r="O1869" i="3"/>
  <c r="O1735" i="3"/>
  <c r="O1600" i="3"/>
  <c r="O1466" i="3"/>
  <c r="O1333" i="3"/>
  <c r="O1198" i="3"/>
  <c r="O925" i="3"/>
  <c r="O792" i="3"/>
  <c r="O1063" i="3"/>
  <c r="O389" i="3"/>
  <c r="O255" i="3"/>
  <c r="O124" i="3"/>
  <c r="O657" i="3"/>
  <c r="O522" i="3"/>
  <c r="O2003" i="3"/>
  <c r="O1465" i="3"/>
  <c r="O1868" i="3"/>
  <c r="O1734" i="3"/>
  <c r="O1599" i="3"/>
  <c r="O1197" i="3"/>
  <c r="O1332" i="3"/>
  <c r="O924" i="3"/>
  <c r="O1062" i="3"/>
  <c r="O791" i="3"/>
  <c r="O656" i="3"/>
  <c r="O521" i="3"/>
  <c r="O123" i="3"/>
  <c r="O254" i="3"/>
  <c r="O388" i="3"/>
  <c r="I924" i="11"/>
  <c r="H925" i="11"/>
  <c r="I925" i="11" s="1"/>
  <c r="I1465" i="11"/>
  <c r="H1466" i="11"/>
  <c r="I1466" i="11" s="1"/>
  <c r="I1332" i="11"/>
  <c r="H1333" i="11"/>
  <c r="I1333" i="11" s="1"/>
  <c r="I1062" i="11"/>
  <c r="H1063" i="11"/>
  <c r="I1063" i="11" s="1"/>
  <c r="I1197" i="11"/>
  <c r="H1198" i="11"/>
  <c r="I1198" i="11" s="1"/>
  <c r="I1062" i="9"/>
  <c r="H1063" i="9"/>
  <c r="I1063" i="9" s="1"/>
  <c r="I1332" i="9"/>
  <c r="H1333" i="9"/>
  <c r="I1333" i="9" s="1"/>
  <c r="I1868" i="9"/>
  <c r="H1869" i="9"/>
  <c r="I1869" i="9" s="1"/>
  <c r="I1465" i="9"/>
  <c r="H1466" i="9"/>
  <c r="I1466" i="9" s="1"/>
  <c r="H1333" i="6"/>
  <c r="I1333" i="6" s="1"/>
  <c r="I1332" i="6"/>
  <c r="I1599" i="6"/>
  <c r="H1600" i="6"/>
  <c r="I1600" i="6" s="1"/>
  <c r="H522" i="6"/>
  <c r="I522" i="6" s="1"/>
  <c r="I521" i="6"/>
  <c r="I123" i="6"/>
  <c r="H124" i="6"/>
  <c r="I124" i="6" s="1"/>
  <c r="I1197" i="6"/>
  <c r="H1198" i="6"/>
  <c r="I1198" i="6" s="1"/>
  <c r="I254" i="3"/>
  <c r="H255" i="3"/>
  <c r="I255" i="3" s="1"/>
  <c r="I521" i="3"/>
  <c r="H522" i="3"/>
  <c r="I522" i="3" s="1"/>
  <c r="Y307" i="13"/>
  <c r="Z307" i="13"/>
  <c r="AA307" i="13"/>
  <c r="W307" i="13"/>
  <c r="V308" i="13" s="1"/>
  <c r="S308" i="13"/>
  <c r="AE439" i="13"/>
  <c r="S440" i="13"/>
  <c r="T440" i="13" s="1"/>
  <c r="Z41" i="13"/>
  <c r="Z173" i="13"/>
  <c r="AD173" i="13" s="1"/>
  <c r="Y41" i="13"/>
  <c r="W41" i="13"/>
  <c r="V42" i="13" s="1"/>
  <c r="Q42" i="13"/>
  <c r="R42" i="13" s="1"/>
  <c r="AB42" i="13" s="1"/>
  <c r="AA41" i="13"/>
  <c r="Q174" i="13"/>
  <c r="R174" i="13" s="1"/>
  <c r="AB174" i="13" s="1"/>
  <c r="W173" i="13"/>
  <c r="V174" i="13" s="1"/>
  <c r="AA173" i="13"/>
  <c r="H124" i="13"/>
  <c r="I124" i="13" s="1"/>
  <c r="O124" i="13" s="1"/>
  <c r="I123" i="13"/>
  <c r="O123" i="13" s="1"/>
  <c r="H255" i="13"/>
  <c r="I255" i="13" s="1"/>
  <c r="O255" i="13" s="1"/>
  <c r="I254" i="13"/>
  <c r="O254" i="13" s="1"/>
  <c r="H389" i="13"/>
  <c r="I389" i="13" s="1"/>
  <c r="O389" i="13" s="1"/>
  <c r="I388" i="13"/>
  <c r="O388" i="13" s="1"/>
  <c r="I521" i="13"/>
  <c r="O521" i="13" s="1"/>
  <c r="H522" i="13"/>
  <c r="I522" i="13" s="1"/>
  <c r="O522" i="13" s="1"/>
  <c r="I1197" i="3"/>
  <c r="H1198" i="3"/>
  <c r="I1198" i="3" s="1"/>
  <c r="I1868" i="6"/>
  <c r="H1869" i="6"/>
  <c r="I1869" i="6" s="1"/>
  <c r="I123" i="11"/>
  <c r="H124" i="11"/>
  <c r="I124" i="11" s="1"/>
  <c r="I254" i="11"/>
  <c r="H255" i="11"/>
  <c r="I255" i="11" s="1"/>
  <c r="I521" i="11"/>
  <c r="H522" i="11"/>
  <c r="I522" i="11" s="1"/>
  <c r="I2003" i="3"/>
  <c r="H2004" i="3"/>
  <c r="I2004" i="3" s="1"/>
  <c r="I791" i="9"/>
  <c r="H792" i="9"/>
  <c r="I792" i="9" s="1"/>
  <c r="I254" i="6"/>
  <c r="H255" i="6"/>
  <c r="I255" i="6" s="1"/>
  <c r="O2004" i="11" l="1"/>
  <c r="O1869" i="11"/>
  <c r="O1735" i="11"/>
  <c r="O1600" i="11"/>
  <c r="O792" i="11"/>
  <c r="O1333" i="11"/>
  <c r="O1466" i="11"/>
  <c r="O1198" i="11"/>
  <c r="O657" i="11"/>
  <c r="O925" i="11"/>
  <c r="O1063" i="11"/>
  <c r="O522" i="11"/>
  <c r="O389" i="11"/>
  <c r="O124" i="11"/>
  <c r="O255" i="11"/>
  <c r="O2003" i="11"/>
  <c r="O1868" i="11"/>
  <c r="O1734" i="11"/>
  <c r="O1599" i="11"/>
  <c r="O1465" i="11"/>
  <c r="O1062" i="11"/>
  <c r="O1332" i="11"/>
  <c r="O924" i="11"/>
  <c r="O791" i="11"/>
  <c r="O656" i="11"/>
  <c r="O1197" i="11"/>
  <c r="O521" i="11"/>
  <c r="O388" i="11"/>
  <c r="O123" i="11"/>
  <c r="O254" i="11"/>
  <c r="O2004" i="6"/>
  <c r="O1869" i="6"/>
  <c r="O1735" i="6"/>
  <c r="O1600" i="6"/>
  <c r="O1466" i="6"/>
  <c r="O1198" i="6"/>
  <c r="O1063" i="6"/>
  <c r="O925" i="6"/>
  <c r="O792" i="6"/>
  <c r="O657" i="6"/>
  <c r="O522" i="6"/>
  <c r="O389" i="6"/>
  <c r="O1333" i="6"/>
  <c r="O255" i="6"/>
  <c r="O124" i="6"/>
  <c r="O2003" i="6"/>
  <c r="O1465" i="6"/>
  <c r="O1332" i="6"/>
  <c r="O1868" i="6"/>
  <c r="O1599" i="6"/>
  <c r="O791" i="6"/>
  <c r="O656" i="6"/>
  <c r="O521" i="6"/>
  <c r="O388" i="6"/>
  <c r="O1197" i="6"/>
  <c r="O1734" i="6"/>
  <c r="O254" i="6"/>
  <c r="O123" i="6"/>
  <c r="O924" i="6"/>
  <c r="O1062" i="6"/>
  <c r="AD307" i="13"/>
  <c r="AC307" i="13"/>
  <c r="T308" i="13"/>
  <c r="AC41" i="13"/>
  <c r="AD41" i="13"/>
  <c r="AC173" i="13"/>
  <c r="Y440" i="13"/>
  <c r="W440" i="13"/>
  <c r="V441" i="13" s="1"/>
  <c r="AA440" i="13"/>
  <c r="Q441" i="13"/>
  <c r="Z440" i="13"/>
  <c r="S42" i="13"/>
  <c r="S174" i="13"/>
  <c r="AE307" i="13" l="1"/>
  <c r="Z308" i="13"/>
  <c r="Y308" i="13"/>
  <c r="Q309" i="13"/>
  <c r="R309" i="13" s="1"/>
  <c r="AB309" i="13" s="1"/>
  <c r="AA308" i="13"/>
  <c r="W308" i="13"/>
  <c r="V309" i="13" s="1"/>
  <c r="AE41" i="13"/>
  <c r="AE173" i="13"/>
  <c r="R441" i="13"/>
  <c r="AB441" i="13" s="1"/>
  <c r="AC440" i="13"/>
  <c r="AD440" i="13"/>
  <c r="T42" i="13"/>
  <c r="T174" i="13"/>
  <c r="AD308" i="13" l="1"/>
  <c r="AC308" i="13"/>
  <c r="S309" i="13"/>
  <c r="S441" i="13"/>
  <c r="AE440" i="13"/>
  <c r="AA42" i="13"/>
  <c r="Y42" i="13"/>
  <c r="Z42" i="13"/>
  <c r="Q43" i="13"/>
  <c r="W42" i="13"/>
  <c r="V43" i="13" s="1"/>
  <c r="Q175" i="13"/>
  <c r="W174" i="13"/>
  <c r="V175" i="13" s="1"/>
  <c r="Y174" i="13"/>
  <c r="AA174" i="13"/>
  <c r="Z174" i="13"/>
  <c r="AE308" i="13" l="1"/>
  <c r="T309" i="13"/>
  <c r="Y309" i="13" s="1"/>
  <c r="T441" i="13"/>
  <c r="R43" i="13"/>
  <c r="AB43" i="13" s="1"/>
  <c r="AD42" i="13"/>
  <c r="AC42" i="13"/>
  <c r="R175" i="13"/>
  <c r="AB175" i="13" s="1"/>
  <c r="AC174" i="13"/>
  <c r="AD174" i="13"/>
  <c r="W309" i="13" l="1"/>
  <c r="V310" i="13" s="1"/>
  <c r="Q310" i="13"/>
  <c r="R310" i="13" s="1"/>
  <c r="AB310" i="13" s="1"/>
  <c r="AA309" i="13"/>
  <c r="Z309" i="13"/>
  <c r="AD309" i="13" s="1"/>
  <c r="AA441" i="13"/>
  <c r="Y441" i="13"/>
  <c r="W441" i="13"/>
  <c r="V442" i="13" s="1"/>
  <c r="Q442" i="13"/>
  <c r="Z441" i="13"/>
  <c r="AE42" i="13"/>
  <c r="S43" i="13"/>
  <c r="S175" i="13"/>
  <c r="AE174" i="13"/>
  <c r="S310" i="13" l="1"/>
  <c r="AC309" i="13"/>
  <c r="R442" i="13"/>
  <c r="S442" i="13" s="1"/>
  <c r="AD441" i="13"/>
  <c r="AC441" i="13"/>
  <c r="T43" i="13"/>
  <c r="AA43" i="13" s="1"/>
  <c r="T175" i="13"/>
  <c r="T310" i="13" l="1"/>
  <c r="AA310" i="13" s="1"/>
  <c r="AE309" i="13"/>
  <c r="AE441" i="13"/>
  <c r="AB442" i="13"/>
  <c r="T442" i="13"/>
  <c r="W43" i="13"/>
  <c r="V44" i="13" s="1"/>
  <c r="Y43" i="13"/>
  <c r="Q44" i="13"/>
  <c r="R44" i="13" s="1"/>
  <c r="AB44" i="13" s="1"/>
  <c r="Z43" i="13"/>
  <c r="Q176" i="13"/>
  <c r="Y175" i="13"/>
  <c r="W175" i="13"/>
  <c r="V176" i="13" s="1"/>
  <c r="Z175" i="13"/>
  <c r="AA175" i="13"/>
  <c r="W310" i="13" l="1"/>
  <c r="V311" i="13" s="1"/>
  <c r="Y310" i="13"/>
  <c r="Q311" i="13"/>
  <c r="R311" i="13" s="1"/>
  <c r="Z310" i="13"/>
  <c r="W442" i="13"/>
  <c r="V443" i="13" s="1"/>
  <c r="AA442" i="13"/>
  <c r="Y442" i="13"/>
  <c r="Q443" i="13"/>
  <c r="Z442" i="13"/>
  <c r="AC43" i="13"/>
  <c r="AD43" i="13"/>
  <c r="S44" i="13"/>
  <c r="AD175" i="13"/>
  <c r="AC175" i="13"/>
  <c r="R176" i="13"/>
  <c r="S176" i="13" s="1"/>
  <c r="AD310" i="13" l="1"/>
  <c r="AC310" i="13"/>
  <c r="AE43" i="13"/>
  <c r="AC442" i="13"/>
  <c r="AD442" i="13"/>
  <c r="R443" i="13"/>
  <c r="AB443" i="13" s="1"/>
  <c r="T44" i="13"/>
  <c r="AA44" i="13" s="1"/>
  <c r="S311" i="13"/>
  <c r="AB311" i="13"/>
  <c r="AE175" i="13"/>
  <c r="AB176" i="13"/>
  <c r="T176" i="13"/>
  <c r="AE310" i="13" l="1"/>
  <c r="Z44" i="13"/>
  <c r="S443" i="13"/>
  <c r="AE442" i="13"/>
  <c r="W44" i="13"/>
  <c r="V45" i="13" s="1"/>
  <c r="Y44" i="13"/>
  <c r="Q45" i="13"/>
  <c r="R45" i="13" s="1"/>
  <c r="AB45" i="13" s="1"/>
  <c r="T311" i="13"/>
  <c r="Y176" i="13"/>
  <c r="W176" i="13"/>
  <c r="V177" i="13" s="1"/>
  <c r="AA176" i="13"/>
  <c r="Z176" i="13"/>
  <c r="Q177" i="13"/>
  <c r="R177" i="13" s="1"/>
  <c r="AB177" i="13" s="1"/>
  <c r="AC44" i="13" l="1"/>
  <c r="AD44" i="13"/>
  <c r="T443" i="13"/>
  <c r="Z311" i="13"/>
  <c r="AA311" i="13"/>
  <c r="Q312" i="13"/>
  <c r="W311" i="13"/>
  <c r="V312" i="13" s="1"/>
  <c r="Y311" i="13"/>
  <c r="S45" i="13"/>
  <c r="S177" i="13"/>
  <c r="AD176" i="13"/>
  <c r="AC176" i="13"/>
  <c r="AE44" i="13" l="1"/>
  <c r="AA443" i="13"/>
  <c r="Q444" i="13"/>
  <c r="Y443" i="13"/>
  <c r="Z443" i="13"/>
  <c r="W443" i="13"/>
  <c r="V444" i="13" s="1"/>
  <c r="AC311" i="13"/>
  <c r="AD311" i="13"/>
  <c r="R312" i="13"/>
  <c r="AB312" i="13" s="1"/>
  <c r="T45" i="13"/>
  <c r="T177" i="13"/>
  <c r="AE176" i="13"/>
  <c r="S312" i="13" l="1"/>
  <c r="AC443" i="13"/>
  <c r="AD443" i="13"/>
  <c r="R444" i="13"/>
  <c r="AB444" i="13" s="1"/>
  <c r="AE311" i="13"/>
  <c r="W45" i="13"/>
  <c r="V46" i="13" s="1"/>
  <c r="Q46" i="13"/>
  <c r="Y45" i="13"/>
  <c r="Z45" i="13"/>
  <c r="AA45" i="13"/>
  <c r="Y177" i="13"/>
  <c r="Q178" i="13"/>
  <c r="AA177" i="13"/>
  <c r="W177" i="13"/>
  <c r="V178" i="13" s="1"/>
  <c r="Z177" i="13"/>
  <c r="S444" i="13" l="1"/>
  <c r="T312" i="13"/>
  <c r="AE443" i="13"/>
  <c r="AC45" i="13"/>
  <c r="AD45" i="13"/>
  <c r="R46" i="13"/>
  <c r="AB46" i="13" s="1"/>
  <c r="R178" i="13"/>
  <c r="AB178" i="13" s="1"/>
  <c r="AD177" i="13"/>
  <c r="AC177" i="13"/>
  <c r="T444" i="13" l="1"/>
  <c r="Q445" i="13" s="1"/>
  <c r="R445" i="13" s="1"/>
  <c r="AB445" i="13" s="1"/>
  <c r="Z312" i="13"/>
  <c r="Y312" i="13"/>
  <c r="AA312" i="13"/>
  <c r="W312" i="13"/>
  <c r="V313" i="13" s="1"/>
  <c r="Q313" i="13"/>
  <c r="R313" i="13" s="1"/>
  <c r="AB313" i="13" s="1"/>
  <c r="S46" i="13"/>
  <c r="AE177" i="13"/>
  <c r="AE45" i="13"/>
  <c r="S178" i="13"/>
  <c r="Y444" i="13" l="1"/>
  <c r="AA444" i="13"/>
  <c r="W444" i="13"/>
  <c r="V445" i="13" s="1"/>
  <c r="Z444" i="13"/>
  <c r="S445" i="13"/>
  <c r="AC312" i="13"/>
  <c r="AD312" i="13"/>
  <c r="S313" i="13"/>
  <c r="T46" i="13"/>
  <c r="T178" i="13"/>
  <c r="AD444" i="13" l="1"/>
  <c r="AC444" i="13"/>
  <c r="T445" i="13"/>
  <c r="T313" i="13"/>
  <c r="Z313" i="13" s="1"/>
  <c r="AE312" i="13"/>
  <c r="Z46" i="13"/>
  <c r="Q47" i="13"/>
  <c r="R47" i="13" s="1"/>
  <c r="AB47" i="13" s="1"/>
  <c r="W46" i="13"/>
  <c r="V47" i="13" s="1"/>
  <c r="AA46" i="13"/>
  <c r="Y46" i="13"/>
  <c r="Y178" i="13"/>
  <c r="AA178" i="13"/>
  <c r="Z178" i="13"/>
  <c r="W178" i="13"/>
  <c r="V179" i="13" s="1"/>
  <c r="Q179" i="13"/>
  <c r="AE444" i="13" l="1"/>
  <c r="W445" i="13"/>
  <c r="V446" i="13" s="1"/>
  <c r="AA445" i="13"/>
  <c r="Z445" i="13"/>
  <c r="Q446" i="13"/>
  <c r="R446" i="13" s="1"/>
  <c r="S446" i="13" s="1"/>
  <c r="Y445" i="13"/>
  <c r="AA313" i="13"/>
  <c r="Q314" i="13"/>
  <c r="R314" i="13" s="1"/>
  <c r="AB314" i="13" s="1"/>
  <c r="W313" i="13"/>
  <c r="V314" i="13" s="1"/>
  <c r="Y313" i="13"/>
  <c r="AD313" i="13" s="1"/>
  <c r="AD46" i="13"/>
  <c r="AC46" i="13"/>
  <c r="S47" i="13"/>
  <c r="R179" i="13"/>
  <c r="AB179" i="13" s="1"/>
  <c r="AC178" i="13"/>
  <c r="AD178" i="13"/>
  <c r="AD445" i="13" l="1"/>
  <c r="AB446" i="13"/>
  <c r="AC445" i="13"/>
  <c r="T446" i="13"/>
  <c r="AA446" i="13" s="1"/>
  <c r="S314" i="13"/>
  <c r="AC313" i="13"/>
  <c r="AE46" i="13"/>
  <c r="S179" i="13"/>
  <c r="T47" i="13"/>
  <c r="AE178" i="13"/>
  <c r="AE445" i="13" l="1"/>
  <c r="T314" i="13"/>
  <c r="AA314" i="13" s="1"/>
  <c r="W446" i="13"/>
  <c r="V447" i="13" s="1"/>
  <c r="Q447" i="13"/>
  <c r="R447" i="13" s="1"/>
  <c r="S447" i="13" s="1"/>
  <c r="Y446" i="13"/>
  <c r="Z446" i="13"/>
  <c r="AE313" i="13"/>
  <c r="T179" i="13"/>
  <c r="AA179" i="13" s="1"/>
  <c r="AA47" i="13"/>
  <c r="Z47" i="13"/>
  <c r="W47" i="13"/>
  <c r="V48" i="13" s="1"/>
  <c r="Y47" i="13"/>
  <c r="Q48" i="13"/>
  <c r="Z314" i="13" l="1"/>
  <c r="Y314" i="13"/>
  <c r="W314" i="13"/>
  <c r="V315" i="13" s="1"/>
  <c r="Q315" i="13"/>
  <c r="R315" i="13" s="1"/>
  <c r="AB315" i="13" s="1"/>
  <c r="AD446" i="13"/>
  <c r="AC446" i="13"/>
  <c r="Z179" i="13"/>
  <c r="Q180" i="13"/>
  <c r="R180" i="13" s="1"/>
  <c r="AB180" i="13" s="1"/>
  <c r="AB447" i="13"/>
  <c r="T447" i="13"/>
  <c r="Y179" i="13"/>
  <c r="W179" i="13"/>
  <c r="V180" i="13" s="1"/>
  <c r="R48" i="13"/>
  <c r="AB48" i="13" s="1"/>
  <c r="AC47" i="13"/>
  <c r="AD47" i="13"/>
  <c r="AC314" i="13" l="1"/>
  <c r="AD314" i="13"/>
  <c r="S315" i="13"/>
  <c r="AE446" i="13"/>
  <c r="AD179" i="13"/>
  <c r="AC179" i="13"/>
  <c r="W447" i="13"/>
  <c r="V448" i="13" s="1"/>
  <c r="Z447" i="13"/>
  <c r="Q448" i="13"/>
  <c r="AA447" i="13"/>
  <c r="Y447" i="13"/>
  <c r="S48" i="13"/>
  <c r="AE47" i="13"/>
  <c r="S180" i="13"/>
  <c r="AE314" i="13" l="1"/>
  <c r="T315" i="13"/>
  <c r="Q316" i="13" s="1"/>
  <c r="R316" i="13" s="1"/>
  <c r="S316" i="13" s="1"/>
  <c r="AE179" i="13"/>
  <c r="T48" i="13"/>
  <c r="Z48" i="13" s="1"/>
  <c r="R448" i="13"/>
  <c r="AB448" i="13" s="1"/>
  <c r="AD447" i="13"/>
  <c r="AC447" i="13"/>
  <c r="T180" i="13"/>
  <c r="AB316" i="13" l="1"/>
  <c r="T316" i="13"/>
  <c r="Q317" i="13" s="1"/>
  <c r="Y315" i="13"/>
  <c r="AA315" i="13"/>
  <c r="Z315" i="13"/>
  <c r="W315" i="13"/>
  <c r="V316" i="13" s="1"/>
  <c r="AA48" i="13"/>
  <c r="Y48" i="13"/>
  <c r="AD48" i="13" s="1"/>
  <c r="W48" i="13"/>
  <c r="V49" i="13" s="1"/>
  <c r="Q49" i="13"/>
  <c r="R49" i="13" s="1"/>
  <c r="AB49" i="13" s="1"/>
  <c r="S448" i="13"/>
  <c r="AE447" i="13"/>
  <c r="Y180" i="13"/>
  <c r="AA180" i="13"/>
  <c r="W180" i="13"/>
  <c r="V181" i="13" s="1"/>
  <c r="Z180" i="13"/>
  <c r="Q181" i="13"/>
  <c r="R181" i="13" s="1"/>
  <c r="AB181" i="13" s="1"/>
  <c r="Y316" i="13" l="1"/>
  <c r="AA316" i="13"/>
  <c r="W316" i="13"/>
  <c r="V317" i="13" s="1"/>
  <c r="Z316" i="13"/>
  <c r="AC315" i="13"/>
  <c r="AD315" i="13"/>
  <c r="AC48" i="13"/>
  <c r="T448" i="13"/>
  <c r="Z448" i="13" s="1"/>
  <c r="S49" i="13"/>
  <c r="R317" i="13"/>
  <c r="AB317" i="13" s="1"/>
  <c r="S181" i="13"/>
  <c r="AC180" i="13"/>
  <c r="AD180" i="13"/>
  <c r="AC316" i="13" l="1"/>
  <c r="AE315" i="13"/>
  <c r="AD316" i="13"/>
  <c r="AA448" i="13"/>
  <c r="AE48" i="13"/>
  <c r="Q449" i="13"/>
  <c r="R449" i="13" s="1"/>
  <c r="S449" i="13" s="1"/>
  <c r="W448" i="13"/>
  <c r="V449" i="13" s="1"/>
  <c r="Y448" i="13"/>
  <c r="AD448" i="13" s="1"/>
  <c r="T49" i="13"/>
  <c r="AA49" i="13" s="1"/>
  <c r="S317" i="13"/>
  <c r="T181" i="13"/>
  <c r="AE180" i="13"/>
  <c r="AE316" i="13" l="1"/>
  <c r="W49" i="13"/>
  <c r="V50" i="13" s="1"/>
  <c r="AC448" i="13"/>
  <c r="Z49" i="13"/>
  <c r="Q50" i="13"/>
  <c r="R50" i="13" s="1"/>
  <c r="AB50" i="13" s="1"/>
  <c r="Y49" i="13"/>
  <c r="T317" i="13"/>
  <c r="AA317" i="13" s="1"/>
  <c r="AB449" i="13"/>
  <c r="T449" i="13"/>
  <c r="Z181" i="13"/>
  <c r="AA181" i="13"/>
  <c r="Y181" i="13"/>
  <c r="W181" i="13"/>
  <c r="V182" i="13" s="1"/>
  <c r="Q182" i="13"/>
  <c r="R182" i="13" s="1"/>
  <c r="AB182" i="13" s="1"/>
  <c r="AC49" i="13" l="1"/>
  <c r="AE448" i="13"/>
  <c r="AD49" i="13"/>
  <c r="S50" i="13"/>
  <c r="Q318" i="13"/>
  <c r="R318" i="13" s="1"/>
  <c r="AB318" i="13" s="1"/>
  <c r="W317" i="13"/>
  <c r="V318" i="13" s="1"/>
  <c r="Z317" i="13"/>
  <c r="Y317" i="13"/>
  <c r="Z449" i="13"/>
  <c r="Q450" i="13"/>
  <c r="R450" i="13" s="1"/>
  <c r="AB450" i="13" s="1"/>
  <c r="W449" i="13"/>
  <c r="V450" i="13" s="1"/>
  <c r="Y449" i="13"/>
  <c r="AA449" i="13"/>
  <c r="S182" i="13"/>
  <c r="AC181" i="13"/>
  <c r="AD181" i="13"/>
  <c r="AE49" i="13" l="1"/>
  <c r="S318" i="13"/>
  <c r="T50" i="13"/>
  <c r="AA50" i="13" s="1"/>
  <c r="AC317" i="13"/>
  <c r="AD317" i="13"/>
  <c r="AC449" i="13"/>
  <c r="AD449" i="13"/>
  <c r="S450" i="13"/>
  <c r="T182" i="13"/>
  <c r="Y182" i="13" s="1"/>
  <c r="AE181" i="13"/>
  <c r="Q51" i="13" l="1"/>
  <c r="R51" i="13" s="1"/>
  <c r="AB51" i="13" s="1"/>
  <c r="T318" i="13"/>
  <c r="W318" i="13" s="1"/>
  <c r="V319" i="13" s="1"/>
  <c r="Z50" i="13"/>
  <c r="Y50" i="13"/>
  <c r="W50" i="13"/>
  <c r="V51" i="13" s="1"/>
  <c r="AE317" i="13"/>
  <c r="Q183" i="13"/>
  <c r="R183" i="13" s="1"/>
  <c r="AB183" i="13" s="1"/>
  <c r="T450" i="13"/>
  <c r="Q451" i="13" s="1"/>
  <c r="AE449" i="13"/>
  <c r="W182" i="13"/>
  <c r="V183" i="13" s="1"/>
  <c r="AA182" i="13"/>
  <c r="Z182" i="13"/>
  <c r="S51" i="13" l="1"/>
  <c r="Q319" i="13"/>
  <c r="R319" i="13" s="1"/>
  <c r="AB319" i="13" s="1"/>
  <c r="Y318" i="13"/>
  <c r="Z318" i="13"/>
  <c r="AA318" i="13"/>
  <c r="AC50" i="13"/>
  <c r="AD50" i="13"/>
  <c r="W450" i="13"/>
  <c r="V451" i="13" s="1"/>
  <c r="AA450" i="13"/>
  <c r="Z450" i="13"/>
  <c r="Y450" i="13"/>
  <c r="AC182" i="13"/>
  <c r="AD182" i="13"/>
  <c r="R451" i="13"/>
  <c r="AB451" i="13" s="1"/>
  <c r="S183" i="13"/>
  <c r="S319" i="13" l="1"/>
  <c r="AC318" i="13"/>
  <c r="T51" i="13"/>
  <c r="AA51" i="13" s="1"/>
  <c r="AD318" i="13"/>
  <c r="AE50" i="13"/>
  <c r="AD450" i="13"/>
  <c r="AE182" i="13"/>
  <c r="AC450" i="13"/>
  <c r="S451" i="13"/>
  <c r="T183" i="13"/>
  <c r="Y183" i="13" s="1"/>
  <c r="T319" i="13" l="1"/>
  <c r="Z319" i="13" s="1"/>
  <c r="Q52" i="13"/>
  <c r="R52" i="13" s="1"/>
  <c r="AB52" i="13" s="1"/>
  <c r="W51" i="13"/>
  <c r="V52" i="13" s="1"/>
  <c r="Z51" i="13"/>
  <c r="Y51" i="13"/>
  <c r="AE318" i="13"/>
  <c r="AE450" i="13"/>
  <c r="W183" i="13"/>
  <c r="V184" i="13" s="1"/>
  <c r="Z183" i="13"/>
  <c r="AD183" i="13" s="1"/>
  <c r="Q184" i="13"/>
  <c r="R184" i="13" s="1"/>
  <c r="T451" i="13"/>
  <c r="AA183" i="13"/>
  <c r="Q320" i="13" l="1"/>
  <c r="R320" i="13" s="1"/>
  <c r="S320" i="13" s="1"/>
  <c r="AA319" i="13"/>
  <c r="Y319" i="13"/>
  <c r="AD319" i="13" s="1"/>
  <c r="W319" i="13"/>
  <c r="V320" i="13" s="1"/>
  <c r="S52" i="13"/>
  <c r="T52" i="13" s="1"/>
  <c r="Z52" i="13" s="1"/>
  <c r="AD51" i="13"/>
  <c r="AC51" i="13"/>
  <c r="W451" i="13"/>
  <c r="V452" i="13" s="1"/>
  <c r="AC183" i="13"/>
  <c r="AA451" i="13"/>
  <c r="Y451" i="13"/>
  <c r="Q452" i="13"/>
  <c r="R452" i="13" s="1"/>
  <c r="AB452" i="13" s="1"/>
  <c r="S184" i="13"/>
  <c r="Z451" i="13"/>
  <c r="AB184" i="13"/>
  <c r="T320" i="13" l="1"/>
  <c r="AB320" i="13"/>
  <c r="AC319" i="13"/>
  <c r="AE319" i="13" s="1"/>
  <c r="AA52" i="13"/>
  <c r="Y52" i="13"/>
  <c r="AD52" i="13" s="1"/>
  <c r="Q53" i="13"/>
  <c r="R53" i="13" s="1"/>
  <c r="AB53" i="13" s="1"/>
  <c r="W52" i="13"/>
  <c r="V53" i="13" s="1"/>
  <c r="AE51" i="13"/>
  <c r="AE183" i="13"/>
  <c r="AD451" i="13"/>
  <c r="AC451" i="13"/>
  <c r="T184" i="13"/>
  <c r="S452" i="13"/>
  <c r="W320" i="13" l="1"/>
  <c r="V321" i="13" s="1"/>
  <c r="AA320" i="13"/>
  <c r="Y320" i="13"/>
  <c r="Q321" i="13"/>
  <c r="R321" i="13" s="1"/>
  <c r="AB321" i="13" s="1"/>
  <c r="Z320" i="13"/>
  <c r="AC52" i="13"/>
  <c r="AE52" i="13" s="1"/>
  <c r="AE451" i="13"/>
  <c r="S53" i="13"/>
  <c r="Z184" i="13"/>
  <c r="Q185" i="13"/>
  <c r="R185" i="13" s="1"/>
  <c r="AB185" i="13" s="1"/>
  <c r="Y184" i="13"/>
  <c r="AA184" i="13"/>
  <c r="W184" i="13"/>
  <c r="V185" i="13" s="1"/>
  <c r="T452" i="13"/>
  <c r="AD320" i="13" l="1"/>
  <c r="AC320" i="13"/>
  <c r="S321" i="13"/>
  <c r="T53" i="13"/>
  <c r="Z53" i="13" s="1"/>
  <c r="AD184" i="13"/>
  <c r="AC184" i="13"/>
  <c r="Y452" i="13"/>
  <c r="Q453" i="13"/>
  <c r="W452" i="13"/>
  <c r="V453" i="13" s="1"/>
  <c r="Z452" i="13"/>
  <c r="AA452" i="13"/>
  <c r="S185" i="13"/>
  <c r="AE320" i="13" l="1"/>
  <c r="T321" i="13"/>
  <c r="AA321" i="13" s="1"/>
  <c r="Y53" i="13"/>
  <c r="AD53" i="13" s="1"/>
  <c r="W53" i="13"/>
  <c r="V54" i="13" s="1"/>
  <c r="AE184" i="13"/>
  <c r="AA53" i="13"/>
  <c r="Q54" i="13"/>
  <c r="R453" i="13"/>
  <c r="S453" i="13" s="1"/>
  <c r="AC452" i="13"/>
  <c r="AD452" i="13"/>
  <c r="T185" i="13"/>
  <c r="W321" i="13" l="1"/>
  <c r="V322" i="13" s="1"/>
  <c r="Y321" i="13"/>
  <c r="Q322" i="13"/>
  <c r="R322" i="13" s="1"/>
  <c r="AB322" i="13" s="1"/>
  <c r="Z321" i="13"/>
  <c r="AC53" i="13"/>
  <c r="R54" i="13"/>
  <c r="S54" i="13" s="1"/>
  <c r="AE452" i="13"/>
  <c r="AB453" i="13"/>
  <c r="T453" i="13"/>
  <c r="AA185" i="13"/>
  <c r="Y185" i="13"/>
  <c r="W185" i="13"/>
  <c r="V186" i="13" s="1"/>
  <c r="Z185" i="13"/>
  <c r="Q186" i="13"/>
  <c r="AC321" i="13" l="1"/>
  <c r="AD321" i="13"/>
  <c r="S322" i="13"/>
  <c r="AE53" i="13"/>
  <c r="AB54" i="13"/>
  <c r="T54" i="13"/>
  <c r="AA453" i="13"/>
  <c r="Y453" i="13"/>
  <c r="W453" i="13"/>
  <c r="V454" i="13" s="1"/>
  <c r="Q454" i="13"/>
  <c r="R454" i="13" s="1"/>
  <c r="AB454" i="13" s="1"/>
  <c r="Z453" i="13"/>
  <c r="R186" i="13"/>
  <c r="AB186" i="13" s="1"/>
  <c r="AC185" i="13"/>
  <c r="AD185" i="13"/>
  <c r="AE321" i="13" l="1"/>
  <c r="T322" i="13"/>
  <c r="Q323" i="13" s="1"/>
  <c r="R323" i="13" s="1"/>
  <c r="AB323" i="13" s="1"/>
  <c r="W54" i="13"/>
  <c r="V55" i="13" s="1"/>
  <c r="AA54" i="13"/>
  <c r="Y54" i="13"/>
  <c r="Z54" i="13"/>
  <c r="Q55" i="13"/>
  <c r="S454" i="13"/>
  <c r="AC453" i="13"/>
  <c r="AD453" i="13"/>
  <c r="AE185" i="13"/>
  <c r="S186" i="13"/>
  <c r="S323" i="13" l="1"/>
  <c r="Y322" i="13"/>
  <c r="Z322" i="13"/>
  <c r="W322" i="13"/>
  <c r="V323" i="13" s="1"/>
  <c r="AA322" i="13"/>
  <c r="R55" i="13"/>
  <c r="AB55" i="13" s="1"/>
  <c r="AC54" i="13"/>
  <c r="AD54" i="13"/>
  <c r="T454" i="13"/>
  <c r="Y454" i="13" s="1"/>
  <c r="AE453" i="13"/>
  <c r="T186" i="13"/>
  <c r="AD322" i="13" l="1"/>
  <c r="T323" i="13"/>
  <c r="AA323" i="13" s="1"/>
  <c r="AC322" i="13"/>
  <c r="S55" i="13"/>
  <c r="Q455" i="13"/>
  <c r="R455" i="13" s="1"/>
  <c r="AB455" i="13" s="1"/>
  <c r="AA454" i="13"/>
  <c r="AE54" i="13"/>
  <c r="W454" i="13"/>
  <c r="V455" i="13" s="1"/>
  <c r="Z454" i="13"/>
  <c r="AA186" i="13"/>
  <c r="W186" i="13"/>
  <c r="V187" i="13" s="1"/>
  <c r="Y186" i="13"/>
  <c r="Q187" i="13"/>
  <c r="R187" i="13" s="1"/>
  <c r="S187" i="13" s="1"/>
  <c r="Z186" i="13"/>
  <c r="Q324" i="13" l="1"/>
  <c r="R324" i="13" s="1"/>
  <c r="AB324" i="13" s="1"/>
  <c r="Y323" i="13"/>
  <c r="Z323" i="13"/>
  <c r="W323" i="13"/>
  <c r="V324" i="13" s="1"/>
  <c r="AE322" i="13"/>
  <c r="T55" i="13"/>
  <c r="W55" i="13" s="1"/>
  <c r="V56" i="13" s="1"/>
  <c r="AC454" i="13"/>
  <c r="S455" i="13"/>
  <c r="AD454" i="13"/>
  <c r="AC186" i="13"/>
  <c r="AD186" i="13"/>
  <c r="T187" i="13"/>
  <c r="Z187" i="13" s="1"/>
  <c r="AB187" i="13"/>
  <c r="AC323" i="13" l="1"/>
  <c r="AD323" i="13"/>
  <c r="AA55" i="13"/>
  <c r="Q56" i="13"/>
  <c r="R56" i="13" s="1"/>
  <c r="AB56" i="13" s="1"/>
  <c r="AE454" i="13"/>
  <c r="Y55" i="13"/>
  <c r="Z55" i="13"/>
  <c r="T455" i="13"/>
  <c r="Y187" i="13"/>
  <c r="AD187" i="13" s="1"/>
  <c r="Q188" i="13"/>
  <c r="R188" i="13" s="1"/>
  <c r="AB188" i="13" s="1"/>
  <c r="W187" i="13"/>
  <c r="V188" i="13" s="1"/>
  <c r="AA187" i="13"/>
  <c r="S324" i="13"/>
  <c r="AE186" i="13"/>
  <c r="AE323" i="13" l="1"/>
  <c r="AC55" i="13"/>
  <c r="S56" i="13"/>
  <c r="AD55" i="13"/>
  <c r="Y455" i="13"/>
  <c r="AA455" i="13"/>
  <c r="Z455" i="13"/>
  <c r="W455" i="13"/>
  <c r="V456" i="13" s="1"/>
  <c r="Q456" i="13"/>
  <c r="R456" i="13" s="1"/>
  <c r="AB456" i="13" s="1"/>
  <c r="AC187" i="13"/>
  <c r="T324" i="13"/>
  <c r="S188" i="13"/>
  <c r="T56" i="13" l="1"/>
  <c r="Y56" i="13" s="1"/>
  <c r="AE55" i="13"/>
  <c r="AD455" i="13"/>
  <c r="AC455" i="13"/>
  <c r="S456" i="13"/>
  <c r="AE187" i="13"/>
  <c r="W324" i="13"/>
  <c r="V325" i="13" s="1"/>
  <c r="Y324" i="13"/>
  <c r="AA324" i="13"/>
  <c r="Q325" i="13"/>
  <c r="R325" i="13" s="1"/>
  <c r="AB325" i="13" s="1"/>
  <c r="Z324" i="13"/>
  <c r="T188" i="13"/>
  <c r="Z188" i="13" s="1"/>
  <c r="Z56" i="13" l="1"/>
  <c r="AD56" i="13" s="1"/>
  <c r="W56" i="13"/>
  <c r="V57" i="13" s="1"/>
  <c r="Q57" i="13"/>
  <c r="R57" i="13" s="1"/>
  <c r="S57" i="13" s="1"/>
  <c r="AA56" i="13"/>
  <c r="AE455" i="13"/>
  <c r="T456" i="13"/>
  <c r="AA188" i="13"/>
  <c r="AD324" i="13"/>
  <c r="Q189" i="13"/>
  <c r="R189" i="13" s="1"/>
  <c r="AB189" i="13" s="1"/>
  <c r="W188" i="13"/>
  <c r="V189" i="13" s="1"/>
  <c r="AC324" i="13"/>
  <c r="S325" i="13"/>
  <c r="Y188" i="13"/>
  <c r="AC56" i="13" l="1"/>
  <c r="W456" i="13"/>
  <c r="V457" i="13" s="1"/>
  <c r="AA456" i="13"/>
  <c r="Y456" i="13"/>
  <c r="Z456" i="13"/>
  <c r="Q457" i="13"/>
  <c r="R457" i="13" s="1"/>
  <c r="S457" i="13" s="1"/>
  <c r="AC188" i="13"/>
  <c r="AB57" i="13"/>
  <c r="T57" i="13"/>
  <c r="AE324" i="13"/>
  <c r="AD188" i="13"/>
  <c r="T325" i="13"/>
  <c r="S189" i="13"/>
  <c r="AE56" i="13" l="1"/>
  <c r="T457" i="13"/>
  <c r="AD456" i="13"/>
  <c r="AB457" i="13"/>
  <c r="AC456" i="13"/>
  <c r="AE188" i="13"/>
  <c r="Z57" i="13"/>
  <c r="AA57" i="13"/>
  <c r="W57" i="13"/>
  <c r="V58" i="13" s="1"/>
  <c r="Y57" i="13"/>
  <c r="Q58" i="13"/>
  <c r="AA325" i="13"/>
  <c r="Q326" i="13"/>
  <c r="R326" i="13" s="1"/>
  <c r="AB326" i="13" s="1"/>
  <c r="Y325" i="13"/>
  <c r="W325" i="13"/>
  <c r="V326" i="13" s="1"/>
  <c r="Z325" i="13"/>
  <c r="T189" i="13"/>
  <c r="W189" i="13" s="1"/>
  <c r="V190" i="13" s="1"/>
  <c r="Y457" i="13" l="1"/>
  <c r="AE456" i="13"/>
  <c r="Z457" i="13"/>
  <c r="AA457" i="13"/>
  <c r="Q458" i="13"/>
  <c r="R458" i="13" s="1"/>
  <c r="S458" i="13" s="1"/>
  <c r="W457" i="13"/>
  <c r="V458" i="13" s="1"/>
  <c r="AD57" i="13"/>
  <c r="R58" i="13"/>
  <c r="AB58" i="13" s="1"/>
  <c r="AC57" i="13"/>
  <c r="AD325" i="13"/>
  <c r="S326" i="13"/>
  <c r="AA189" i="13"/>
  <c r="AC325" i="13"/>
  <c r="Y189" i="13"/>
  <c r="Z189" i="13"/>
  <c r="Q190" i="13"/>
  <c r="R190" i="13" s="1"/>
  <c r="AB190" i="13" s="1"/>
  <c r="AD457" i="13" l="1"/>
  <c r="AC457" i="13"/>
  <c r="S58" i="13"/>
  <c r="AE57" i="13"/>
  <c r="T326" i="13"/>
  <c r="W326" i="13" s="1"/>
  <c r="V327" i="13" s="1"/>
  <c r="AE325" i="13"/>
  <c r="AC189" i="13"/>
  <c r="AD189" i="13"/>
  <c r="S190" i="13"/>
  <c r="AB458" i="13"/>
  <c r="T458" i="13"/>
  <c r="AE457" i="13" l="1"/>
  <c r="T58" i="13"/>
  <c r="Y326" i="13"/>
  <c r="Z326" i="13"/>
  <c r="Q327" i="13"/>
  <c r="R327" i="13" s="1"/>
  <c r="AB327" i="13" s="1"/>
  <c r="AA326" i="13"/>
  <c r="AE189" i="13"/>
  <c r="T190" i="13"/>
  <c r="Z190" i="13" s="1"/>
  <c r="AA458" i="13"/>
  <c r="Z458" i="13"/>
  <c r="Q459" i="13"/>
  <c r="Y458" i="13"/>
  <c r="W458" i="13"/>
  <c r="V459" i="13" s="1"/>
  <c r="W58" i="13" l="1"/>
  <c r="V59" i="13" s="1"/>
  <c r="Z58" i="13"/>
  <c r="AA58" i="13"/>
  <c r="Q59" i="13"/>
  <c r="Y58" i="13"/>
  <c r="AD326" i="13"/>
  <c r="AC326" i="13"/>
  <c r="AA190" i="13"/>
  <c r="Y190" i="13"/>
  <c r="AD190" i="13" s="1"/>
  <c r="W190" i="13"/>
  <c r="V191" i="13" s="1"/>
  <c r="Q191" i="13"/>
  <c r="AC458" i="13"/>
  <c r="AD458" i="13"/>
  <c r="R459" i="13"/>
  <c r="AB459" i="13" s="1"/>
  <c r="S327" i="13"/>
  <c r="R59" i="13" l="1"/>
  <c r="AB59" i="13" s="1"/>
  <c r="AD58" i="13"/>
  <c r="AC58" i="13"/>
  <c r="AE326" i="13"/>
  <c r="AC190" i="13"/>
  <c r="S459" i="13"/>
  <c r="R191" i="13"/>
  <c r="AB191" i="13" s="1"/>
  <c r="AE458" i="13"/>
  <c r="T327" i="13"/>
  <c r="Z327" i="13" s="1"/>
  <c r="S59" i="13" l="1"/>
  <c r="AE58" i="13"/>
  <c r="AE190" i="13"/>
  <c r="T459" i="13"/>
  <c r="S191" i="13"/>
  <c r="Q328" i="13"/>
  <c r="R328" i="13" s="1"/>
  <c r="AB328" i="13" s="1"/>
  <c r="W327" i="13"/>
  <c r="V328" i="13" s="1"/>
  <c r="AA327" i="13"/>
  <c r="Y327" i="13"/>
  <c r="T59" i="13" l="1"/>
  <c r="Z59" i="13" s="1"/>
  <c r="Z459" i="13"/>
  <c r="Y459" i="13"/>
  <c r="AA459" i="13"/>
  <c r="Q460" i="13"/>
  <c r="R460" i="13" s="1"/>
  <c r="AB460" i="13" s="1"/>
  <c r="W459" i="13"/>
  <c r="V460" i="13" s="1"/>
  <c r="T191" i="13"/>
  <c r="AC327" i="13"/>
  <c r="AD327" i="13"/>
  <c r="S328" i="13"/>
  <c r="AA59" i="13" l="1"/>
  <c r="Q60" i="13"/>
  <c r="R60" i="13" s="1"/>
  <c r="S60" i="13" s="1"/>
  <c r="Y59" i="13"/>
  <c r="AD59" i="13" s="1"/>
  <c r="W59" i="13"/>
  <c r="V60" i="13" s="1"/>
  <c r="AD459" i="13"/>
  <c r="AC459" i="13"/>
  <c r="S460" i="13"/>
  <c r="W191" i="13"/>
  <c r="V192" i="13" s="1"/>
  <c r="Q192" i="13"/>
  <c r="Z191" i="13"/>
  <c r="AA191" i="13"/>
  <c r="Y191" i="13"/>
  <c r="AE327" i="13"/>
  <c r="T328" i="13"/>
  <c r="T60" i="13" l="1"/>
  <c r="Y60" i="13" s="1"/>
  <c r="AB60" i="13"/>
  <c r="AC59" i="13"/>
  <c r="AE59" i="13" s="1"/>
  <c r="AE459" i="13"/>
  <c r="T460" i="13"/>
  <c r="W460" i="13" s="1"/>
  <c r="V461" i="13" s="1"/>
  <c r="AD191" i="13"/>
  <c r="AC191" i="13"/>
  <c r="R192" i="13"/>
  <c r="AB192" i="13" s="1"/>
  <c r="Q329" i="13"/>
  <c r="W328" i="13"/>
  <c r="V329" i="13" s="1"/>
  <c r="AA328" i="13"/>
  <c r="Z328" i="13"/>
  <c r="Y328" i="13"/>
  <c r="Q61" i="13" l="1"/>
  <c r="R61" i="13" s="1"/>
  <c r="AB61" i="13" s="1"/>
  <c r="W60" i="13"/>
  <c r="V61" i="13" s="1"/>
  <c r="Z60" i="13"/>
  <c r="AD60" i="13" s="1"/>
  <c r="AA60" i="13"/>
  <c r="Z460" i="13"/>
  <c r="Q461" i="13"/>
  <c r="R461" i="13" s="1"/>
  <c r="AB461" i="13" s="1"/>
  <c r="AA460" i="13"/>
  <c r="Y460" i="13"/>
  <c r="S192" i="13"/>
  <c r="AE191" i="13"/>
  <c r="AD328" i="13"/>
  <c r="AC328" i="13"/>
  <c r="R329" i="13"/>
  <c r="AB329" i="13" s="1"/>
  <c r="S61" i="13" l="1"/>
  <c r="AC60" i="13"/>
  <c r="AD460" i="13"/>
  <c r="AC460" i="13"/>
  <c r="S461" i="13"/>
  <c r="T192" i="13"/>
  <c r="W192" i="13" s="1"/>
  <c r="V193" i="13" s="1"/>
  <c r="S329" i="13"/>
  <c r="AE328" i="13"/>
  <c r="T61" i="13" l="1"/>
  <c r="AE60" i="13"/>
  <c r="T461" i="13"/>
  <c r="AA461" i="13" s="1"/>
  <c r="AE460" i="13"/>
  <c r="Q193" i="13"/>
  <c r="R193" i="13" s="1"/>
  <c r="S193" i="13" s="1"/>
  <c r="AA192" i="13"/>
  <c r="Y192" i="13"/>
  <c r="Z192" i="13"/>
  <c r="T329" i="13"/>
  <c r="AA329" i="13" s="1"/>
  <c r="W61" i="13" l="1"/>
  <c r="V62" i="13" s="1"/>
  <c r="Y61" i="13"/>
  <c r="Z61" i="13"/>
  <c r="Q62" i="13"/>
  <c r="R62" i="13" s="1"/>
  <c r="AB62" i="13" s="1"/>
  <c r="AA61" i="13"/>
  <c r="Q462" i="13"/>
  <c r="R462" i="13" s="1"/>
  <c r="AB462" i="13" s="1"/>
  <c r="W461" i="13"/>
  <c r="V462" i="13" s="1"/>
  <c r="Y461" i="13"/>
  <c r="Z461" i="13"/>
  <c r="T193" i="13"/>
  <c r="Z193" i="13" s="1"/>
  <c r="AB193" i="13"/>
  <c r="AD192" i="13"/>
  <c r="AC192" i="13"/>
  <c r="Y329" i="13"/>
  <c r="Z329" i="13"/>
  <c r="Q330" i="13"/>
  <c r="W329" i="13"/>
  <c r="V330" i="13" s="1"/>
  <c r="AD61" i="13" l="1"/>
  <c r="AC61" i="13"/>
  <c r="S62" i="13"/>
  <c r="S462" i="13"/>
  <c r="AD461" i="13"/>
  <c r="AC461" i="13"/>
  <c r="Y193" i="13"/>
  <c r="AD193" i="13" s="1"/>
  <c r="Q194" i="13"/>
  <c r="R194" i="13" s="1"/>
  <c r="AB194" i="13" s="1"/>
  <c r="W193" i="13"/>
  <c r="V194" i="13" s="1"/>
  <c r="AA193" i="13"/>
  <c r="AE192" i="13"/>
  <c r="AC329" i="13"/>
  <c r="AD329" i="13"/>
  <c r="R330" i="13"/>
  <c r="AB330" i="13" s="1"/>
  <c r="T62" i="13" l="1"/>
  <c r="Y62" i="13" s="1"/>
  <c r="AE61" i="13"/>
  <c r="T462" i="13"/>
  <c r="Y462" i="13" s="1"/>
  <c r="AE461" i="13"/>
  <c r="AC193" i="13"/>
  <c r="AE193" i="13" s="1"/>
  <c r="S194" i="13"/>
  <c r="AE329" i="13"/>
  <c r="S330" i="13"/>
  <c r="Z62" i="13" l="1"/>
  <c r="AD62" i="13" s="1"/>
  <c r="Q63" i="13"/>
  <c r="R63" i="13" s="1"/>
  <c r="AB63" i="13" s="1"/>
  <c r="AA62" i="13"/>
  <c r="W62" i="13"/>
  <c r="V63" i="13" s="1"/>
  <c r="Z462" i="13"/>
  <c r="AD462" i="13" s="1"/>
  <c r="W462" i="13"/>
  <c r="V463" i="13" s="1"/>
  <c r="AA462" i="13"/>
  <c r="Q463" i="13"/>
  <c r="R463" i="13" s="1"/>
  <c r="AB463" i="13" s="1"/>
  <c r="T194" i="13"/>
  <c r="Y194" i="13" s="1"/>
  <c r="T330" i="13"/>
  <c r="AC62" i="13" l="1"/>
  <c r="AE62" i="13" s="1"/>
  <c r="S63" i="13"/>
  <c r="AC462" i="13"/>
  <c r="S463" i="13"/>
  <c r="W194" i="13"/>
  <c r="V195" i="13" s="1"/>
  <c r="Z194" i="13"/>
  <c r="AD194" i="13" s="1"/>
  <c r="Q195" i="13"/>
  <c r="R195" i="13" s="1"/>
  <c r="AB195" i="13" s="1"/>
  <c r="AA194" i="13"/>
  <c r="W330" i="13"/>
  <c r="V331" i="13" s="1"/>
  <c r="AA330" i="13"/>
  <c r="Q331" i="13"/>
  <c r="Y330" i="13"/>
  <c r="Z330" i="13"/>
  <c r="T63" i="13" l="1"/>
  <c r="Q64" i="13" s="1"/>
  <c r="R64" i="13" s="1"/>
  <c r="AB64" i="13" s="1"/>
  <c r="AE462" i="13"/>
  <c r="T463" i="13"/>
  <c r="Y463" i="13" s="1"/>
  <c r="AC194" i="13"/>
  <c r="S195" i="13"/>
  <c r="AC330" i="13"/>
  <c r="AD330" i="13"/>
  <c r="R331" i="13"/>
  <c r="AB331" i="13" s="1"/>
  <c r="AA63" i="13" l="1"/>
  <c r="S64" i="13"/>
  <c r="W63" i="13"/>
  <c r="V64" i="13" s="1"/>
  <c r="Y63" i="13"/>
  <c r="Z63" i="13"/>
  <c r="AA463" i="13"/>
  <c r="Z463" i="13"/>
  <c r="AD463" i="13" s="1"/>
  <c r="Q464" i="13"/>
  <c r="R464" i="13" s="1"/>
  <c r="S464" i="13" s="1"/>
  <c r="W463" i="13"/>
  <c r="V464" i="13" s="1"/>
  <c r="AE194" i="13"/>
  <c r="T195" i="13"/>
  <c r="AE330" i="13"/>
  <c r="S331" i="13"/>
  <c r="AC63" i="13" l="1"/>
  <c r="T64" i="13"/>
  <c r="Q65" i="13" s="1"/>
  <c r="R65" i="13" s="1"/>
  <c r="AB65" i="13" s="1"/>
  <c r="AD63" i="13"/>
  <c r="T464" i="13"/>
  <c r="Z464" i="13" s="1"/>
  <c r="AC463" i="13"/>
  <c r="AE463" i="13" s="1"/>
  <c r="AB464" i="13"/>
  <c r="Y195" i="13"/>
  <c r="AA195" i="13"/>
  <c r="Q196" i="13"/>
  <c r="W195" i="13"/>
  <c r="V196" i="13" s="1"/>
  <c r="Z195" i="13"/>
  <c r="T331" i="13"/>
  <c r="AE63" i="13" l="1"/>
  <c r="Y64" i="13"/>
  <c r="Z64" i="13"/>
  <c r="W64" i="13"/>
  <c r="V65" i="13" s="1"/>
  <c r="AA64" i="13"/>
  <c r="Q465" i="13"/>
  <c r="R465" i="13" s="1"/>
  <c r="S465" i="13" s="1"/>
  <c r="Y464" i="13"/>
  <c r="AD464" i="13" s="1"/>
  <c r="AA464" i="13"/>
  <c r="W464" i="13"/>
  <c r="V465" i="13" s="1"/>
  <c r="AC195" i="13"/>
  <c r="S65" i="13"/>
  <c r="AD195" i="13"/>
  <c r="R196" i="13"/>
  <c r="AB196" i="13" s="1"/>
  <c r="AA331" i="13"/>
  <c r="Y331" i="13"/>
  <c r="W331" i="13"/>
  <c r="V332" i="13" s="1"/>
  <c r="Z331" i="13"/>
  <c r="Q332" i="13"/>
  <c r="AD64" i="13" l="1"/>
  <c r="AC64" i="13"/>
  <c r="AC464" i="13"/>
  <c r="T65" i="13"/>
  <c r="AE195" i="13"/>
  <c r="S196" i="13"/>
  <c r="AB465" i="13"/>
  <c r="T465" i="13"/>
  <c r="R332" i="13"/>
  <c r="AB332" i="13" s="1"/>
  <c r="AC331" i="13"/>
  <c r="AD331" i="13"/>
  <c r="AE64" i="13" l="1"/>
  <c r="AE464" i="13"/>
  <c r="T196" i="13"/>
  <c r="Y65" i="13"/>
  <c r="W65" i="13"/>
  <c r="V66" i="13" s="1"/>
  <c r="AA65" i="13"/>
  <c r="Z65" i="13"/>
  <c r="Q66" i="13"/>
  <c r="W465" i="13"/>
  <c r="V466" i="13" s="1"/>
  <c r="Y465" i="13"/>
  <c r="Q466" i="13"/>
  <c r="R466" i="13" s="1"/>
  <c r="AB466" i="13" s="1"/>
  <c r="Z465" i="13"/>
  <c r="AA465" i="13"/>
  <c r="AE331" i="13"/>
  <c r="S332" i="13"/>
  <c r="W196" i="13" l="1"/>
  <c r="V197" i="13" s="1"/>
  <c r="Q197" i="13"/>
  <c r="R197" i="13" s="1"/>
  <c r="AB197" i="13" s="1"/>
  <c r="Z196" i="13"/>
  <c r="Y196" i="13"/>
  <c r="AA196" i="13"/>
  <c r="R66" i="13"/>
  <c r="AB66" i="13" s="1"/>
  <c r="AC65" i="13"/>
  <c r="AD65" i="13"/>
  <c r="AD465" i="13"/>
  <c r="AC465" i="13"/>
  <c r="S466" i="13"/>
  <c r="T332" i="13"/>
  <c r="S197" i="13" l="1"/>
  <c r="AD196" i="13"/>
  <c r="AC196" i="13"/>
  <c r="S66" i="13"/>
  <c r="AE65" i="13"/>
  <c r="T466" i="13"/>
  <c r="Y466" i="13" s="1"/>
  <c r="AE465" i="13"/>
  <c r="AA332" i="13"/>
  <c r="Y332" i="13"/>
  <c r="W332" i="13"/>
  <c r="V333" i="13" s="1"/>
  <c r="Q333" i="13"/>
  <c r="Z332" i="13"/>
  <c r="T197" i="13" l="1"/>
  <c r="W197" i="13" s="1"/>
  <c r="V198" i="13" s="1"/>
  <c r="AE196" i="13"/>
  <c r="T66" i="13"/>
  <c r="Z466" i="13"/>
  <c r="AD466" i="13" s="1"/>
  <c r="AA466" i="13"/>
  <c r="W466" i="13"/>
  <c r="V467" i="13" s="1"/>
  <c r="Q467" i="13"/>
  <c r="R467" i="13" s="1"/>
  <c r="AB467" i="13" s="1"/>
  <c r="R333" i="13"/>
  <c r="AC332" i="13"/>
  <c r="AD332" i="13"/>
  <c r="Z197" i="13" l="1"/>
  <c r="Y197" i="13"/>
  <c r="Q198" i="13"/>
  <c r="R198" i="13" s="1"/>
  <c r="AB198" i="13" s="1"/>
  <c r="AA197" i="13"/>
  <c r="S467" i="13"/>
  <c r="AC466" i="13"/>
  <c r="AA66" i="13"/>
  <c r="Z66" i="13"/>
  <c r="Y66" i="13"/>
  <c r="Q67" i="13"/>
  <c r="R67" i="13" s="1"/>
  <c r="AB67" i="13" s="1"/>
  <c r="W66" i="13"/>
  <c r="V67" i="13" s="1"/>
  <c r="AE332" i="13"/>
  <c r="S333" i="13"/>
  <c r="AB333" i="13"/>
  <c r="AD197" i="13" l="1"/>
  <c r="AC197" i="13"/>
  <c r="T467" i="13"/>
  <c r="AE466" i="13"/>
  <c r="AC66" i="13"/>
  <c r="AD66" i="13"/>
  <c r="S67" i="13"/>
  <c r="T67" i="13" s="1"/>
  <c r="S198" i="13"/>
  <c r="T333" i="13"/>
  <c r="AE197" i="13" l="1"/>
  <c r="Z467" i="13"/>
  <c r="Y467" i="13"/>
  <c r="AA467" i="13"/>
  <c r="W467" i="13"/>
  <c r="V468" i="13" s="1"/>
  <c r="Q468" i="13"/>
  <c r="R468" i="13" s="1"/>
  <c r="AB468" i="13" s="1"/>
  <c r="AE66" i="13"/>
  <c r="Y67" i="13"/>
  <c r="Q68" i="13"/>
  <c r="AA67" i="13"/>
  <c r="W67" i="13"/>
  <c r="V68" i="13" s="1"/>
  <c r="Z67" i="13"/>
  <c r="T198" i="13"/>
  <c r="W333" i="13"/>
  <c r="V334" i="13" s="1"/>
  <c r="Y333" i="13"/>
  <c r="Z333" i="13"/>
  <c r="Q334" i="13"/>
  <c r="AA333" i="13"/>
  <c r="AD467" i="13" l="1"/>
  <c r="S468" i="13"/>
  <c r="AC467" i="13"/>
  <c r="AD67" i="13"/>
  <c r="R68" i="13"/>
  <c r="AB68" i="13" s="1"/>
  <c r="AC67" i="13"/>
  <c r="Z198" i="13"/>
  <c r="Y198" i="13"/>
  <c r="Q199" i="13"/>
  <c r="AA198" i="13"/>
  <c r="W198" i="13"/>
  <c r="V199" i="13" s="1"/>
  <c r="R334" i="13"/>
  <c r="AB334" i="13" s="1"/>
  <c r="AC333" i="13"/>
  <c r="AD333" i="13"/>
  <c r="AE467" i="13" l="1"/>
  <c r="T468" i="13"/>
  <c r="W468" i="13" s="1"/>
  <c r="V469" i="13" s="1"/>
  <c r="AE67" i="13"/>
  <c r="S68" i="13"/>
  <c r="R199" i="13"/>
  <c r="AB199" i="13" s="1"/>
  <c r="AD198" i="13"/>
  <c r="AC198" i="13"/>
  <c r="S334" i="13"/>
  <c r="AE333" i="13"/>
  <c r="AA468" i="13" l="1"/>
  <c r="Y468" i="13"/>
  <c r="Q469" i="13"/>
  <c r="R469" i="13" s="1"/>
  <c r="AB469" i="13" s="1"/>
  <c r="Z468" i="13"/>
  <c r="S199" i="13"/>
  <c r="AE198" i="13"/>
  <c r="T68" i="13"/>
  <c r="T334" i="13"/>
  <c r="AC468" i="13" l="1"/>
  <c r="S469" i="13"/>
  <c r="AD468" i="13"/>
  <c r="T199" i="13"/>
  <c r="Y199" i="13" s="1"/>
  <c r="AA68" i="13"/>
  <c r="Y68" i="13"/>
  <c r="Q69" i="13"/>
  <c r="Z68" i="13"/>
  <c r="W68" i="13"/>
  <c r="V69" i="13" s="1"/>
  <c r="AA334" i="13"/>
  <c r="W334" i="13"/>
  <c r="V335" i="13" s="1"/>
  <c r="Y334" i="13"/>
  <c r="Q335" i="13"/>
  <c r="R335" i="13" s="1"/>
  <c r="AB335" i="13" s="1"/>
  <c r="Z334" i="13"/>
  <c r="T469" i="13" l="1"/>
  <c r="Y469" i="13" s="1"/>
  <c r="AE468" i="13"/>
  <c r="W199" i="13"/>
  <c r="V200" i="13" s="1"/>
  <c r="Q200" i="13"/>
  <c r="R200" i="13" s="1"/>
  <c r="AB200" i="13" s="1"/>
  <c r="Z199" i="13"/>
  <c r="AD199" i="13" s="1"/>
  <c r="AA199" i="13"/>
  <c r="R69" i="13"/>
  <c r="AB69" i="13" s="1"/>
  <c r="AC68" i="13"/>
  <c r="AD68" i="13"/>
  <c r="AD334" i="13"/>
  <c r="AC334" i="13"/>
  <c r="S335" i="13"/>
  <c r="Z469" i="13" l="1"/>
  <c r="AD469" i="13" s="1"/>
  <c r="AA469" i="13"/>
  <c r="W469" i="13"/>
  <c r="V470" i="13" s="1"/>
  <c r="Q470" i="13"/>
  <c r="R470" i="13" s="1"/>
  <c r="AB470" i="13" s="1"/>
  <c r="AC199" i="13"/>
  <c r="S69" i="13"/>
  <c r="AE68" i="13"/>
  <c r="S200" i="13"/>
  <c r="AE334" i="13"/>
  <c r="T335" i="13"/>
  <c r="AC469" i="13" l="1"/>
  <c r="S470" i="13"/>
  <c r="T470" i="13" s="1"/>
  <c r="Y470" i="13" s="1"/>
  <c r="AE199" i="13"/>
  <c r="T200" i="13"/>
  <c r="Y200" i="13" s="1"/>
  <c r="T69" i="13"/>
  <c r="Q336" i="13"/>
  <c r="Z335" i="13"/>
  <c r="W335" i="13"/>
  <c r="V336" i="13" s="1"/>
  <c r="Y335" i="13"/>
  <c r="AA335" i="13"/>
  <c r="AE469" i="13" l="1"/>
  <c r="W470" i="13"/>
  <c r="V471" i="13" s="1"/>
  <c r="AA470" i="13"/>
  <c r="Q471" i="13"/>
  <c r="R471" i="13" s="1"/>
  <c r="AB471" i="13" s="1"/>
  <c r="Z470" i="13"/>
  <c r="AD470" i="13" s="1"/>
  <c r="Z200" i="13"/>
  <c r="AD200" i="13" s="1"/>
  <c r="Q201" i="13"/>
  <c r="R201" i="13" s="1"/>
  <c r="AB201" i="13" s="1"/>
  <c r="W200" i="13"/>
  <c r="V201" i="13" s="1"/>
  <c r="AA200" i="13"/>
  <c r="Q70" i="13"/>
  <c r="AA69" i="13"/>
  <c r="Y69" i="13"/>
  <c r="Z69" i="13"/>
  <c r="W69" i="13"/>
  <c r="V70" i="13" s="1"/>
  <c r="AC335" i="13"/>
  <c r="AD335" i="13"/>
  <c r="R336" i="13"/>
  <c r="AB336" i="13" s="1"/>
  <c r="S471" i="13" l="1"/>
  <c r="AC470" i="13"/>
  <c r="AC200" i="13"/>
  <c r="AE200" i="13" s="1"/>
  <c r="AC69" i="13"/>
  <c r="AD69" i="13"/>
  <c r="R70" i="13"/>
  <c r="AB70" i="13" s="1"/>
  <c r="S201" i="13"/>
  <c r="S336" i="13"/>
  <c r="AE335" i="13"/>
  <c r="T471" i="13" l="1"/>
  <c r="Y471" i="13" s="1"/>
  <c r="AE470" i="13"/>
  <c r="S70" i="13"/>
  <c r="AE69" i="13"/>
  <c r="T201" i="13"/>
  <c r="T336" i="13"/>
  <c r="AA471" i="13" l="1"/>
  <c r="W471" i="13"/>
  <c r="V472" i="13" s="1"/>
  <c r="Z471" i="13"/>
  <c r="AD471" i="13" s="1"/>
  <c r="Q472" i="13"/>
  <c r="R472" i="13" s="1"/>
  <c r="AB472" i="13" s="1"/>
  <c r="T70" i="13"/>
  <c r="Z201" i="13"/>
  <c r="Y201" i="13"/>
  <c r="W201" i="13"/>
  <c r="V202" i="13" s="1"/>
  <c r="AA201" i="13"/>
  <c r="Q202" i="13"/>
  <c r="Q337" i="13"/>
  <c r="AA336" i="13"/>
  <c r="Z336" i="13"/>
  <c r="Y336" i="13"/>
  <c r="W336" i="13"/>
  <c r="V337" i="13" s="1"/>
  <c r="AC471" i="13" l="1"/>
  <c r="S472" i="13"/>
  <c r="Y70" i="13"/>
  <c r="Z70" i="13"/>
  <c r="Q71" i="13"/>
  <c r="AA70" i="13"/>
  <c r="W70" i="13"/>
  <c r="V71" i="13" s="1"/>
  <c r="R202" i="13"/>
  <c r="AB202" i="13" s="1"/>
  <c r="AC201" i="13"/>
  <c r="AD201" i="13"/>
  <c r="AC336" i="13"/>
  <c r="AD336" i="13"/>
  <c r="R337" i="13"/>
  <c r="AB337" i="13" s="1"/>
  <c r="AE471" i="13" l="1"/>
  <c r="T472" i="13"/>
  <c r="W472" i="13" s="1"/>
  <c r="V473" i="13" s="1"/>
  <c r="S202" i="13"/>
  <c r="R71" i="13"/>
  <c r="S71" i="13" s="1"/>
  <c r="AC70" i="13"/>
  <c r="AD70" i="13"/>
  <c r="S337" i="13"/>
  <c r="AE201" i="13"/>
  <c r="AE336" i="13"/>
  <c r="AA472" i="13" l="1"/>
  <c r="Y472" i="13"/>
  <c r="Z472" i="13"/>
  <c r="Q473" i="13"/>
  <c r="T202" i="13"/>
  <c r="Q203" i="13" s="1"/>
  <c r="AE70" i="13"/>
  <c r="T71" i="13"/>
  <c r="AB71" i="13"/>
  <c r="T337" i="13"/>
  <c r="Q338" i="13" s="1"/>
  <c r="AD472" i="13" l="1"/>
  <c r="AC472" i="13"/>
  <c r="R473" i="13"/>
  <c r="AB473" i="13" s="1"/>
  <c r="W202" i="13"/>
  <c r="V203" i="13" s="1"/>
  <c r="Y202" i="13"/>
  <c r="Z202" i="13"/>
  <c r="AA202" i="13"/>
  <c r="Z337" i="13"/>
  <c r="Y337" i="13"/>
  <c r="W337" i="13"/>
  <c r="V338" i="13" s="1"/>
  <c r="AA337" i="13"/>
  <c r="Y71" i="13"/>
  <c r="W71" i="13"/>
  <c r="V72" i="13" s="1"/>
  <c r="Q72" i="13"/>
  <c r="AA71" i="13"/>
  <c r="Z71" i="13"/>
  <c r="R203" i="13"/>
  <c r="AB203" i="13" s="1"/>
  <c r="R338" i="13"/>
  <c r="AB338" i="13" s="1"/>
  <c r="S473" i="13" l="1"/>
  <c r="AE472" i="13"/>
  <c r="AD202" i="13"/>
  <c r="AC202" i="13"/>
  <c r="AD337" i="13"/>
  <c r="AC337" i="13"/>
  <c r="R72" i="13"/>
  <c r="AB72" i="13" s="1"/>
  <c r="AD71" i="13"/>
  <c r="AC71" i="13"/>
  <c r="S203" i="13"/>
  <c r="S338" i="13"/>
  <c r="T473" i="13" l="1"/>
  <c r="W473" i="13" s="1"/>
  <c r="V474" i="13" s="1"/>
  <c r="AE202" i="13"/>
  <c r="AE71" i="13"/>
  <c r="AE337" i="13"/>
  <c r="S72" i="13"/>
  <c r="T203" i="13"/>
  <c r="T338" i="13"/>
  <c r="Y473" i="13" l="1"/>
  <c r="Q474" i="13"/>
  <c r="R474" i="13" s="1"/>
  <c r="S474" i="13" s="1"/>
  <c r="Z473" i="13"/>
  <c r="AA473" i="13"/>
  <c r="T72" i="13"/>
  <c r="Q73" i="13" s="1"/>
  <c r="Y203" i="13"/>
  <c r="AA203" i="13"/>
  <c r="Z203" i="13"/>
  <c r="W203" i="13"/>
  <c r="V204" i="13" s="1"/>
  <c r="Q204" i="13"/>
  <c r="Q339" i="13"/>
  <c r="Y338" i="13"/>
  <c r="W338" i="13"/>
  <c r="V339" i="13" s="1"/>
  <c r="Z338" i="13"/>
  <c r="AA338" i="13"/>
  <c r="AD473" i="13" l="1"/>
  <c r="AC473" i="13"/>
  <c r="T474" i="13"/>
  <c r="AB474" i="13"/>
  <c r="Z72" i="13"/>
  <c r="AA72" i="13"/>
  <c r="W72" i="13"/>
  <c r="V73" i="13" s="1"/>
  <c r="Y72" i="13"/>
  <c r="R73" i="13"/>
  <c r="AB73" i="13" s="1"/>
  <c r="R204" i="13"/>
  <c r="S204" i="13" s="1"/>
  <c r="AC203" i="13"/>
  <c r="AD203" i="13"/>
  <c r="AC338" i="13"/>
  <c r="AD338" i="13"/>
  <c r="R339" i="13"/>
  <c r="AB339" i="13" s="1"/>
  <c r="AE473" i="13" l="1"/>
  <c r="W474" i="13"/>
  <c r="V475" i="13" s="1"/>
  <c r="Z474" i="13"/>
  <c r="Y474" i="13"/>
  <c r="Q475" i="13"/>
  <c r="R475" i="13" s="1"/>
  <c r="S475" i="13" s="1"/>
  <c r="AA474" i="13"/>
  <c r="AD72" i="13"/>
  <c r="AC72" i="13"/>
  <c r="S73" i="13"/>
  <c r="AE203" i="13"/>
  <c r="AB204" i="13"/>
  <c r="T204" i="13"/>
  <c r="S339" i="13"/>
  <c r="AE338" i="13"/>
  <c r="AD474" i="13" l="1"/>
  <c r="AC474" i="13"/>
  <c r="AB475" i="13"/>
  <c r="T475" i="13"/>
  <c r="W475" i="13" s="1"/>
  <c r="V476" i="13" s="1"/>
  <c r="AE72" i="13"/>
  <c r="T73" i="13"/>
  <c r="Q205" i="13"/>
  <c r="Z204" i="13"/>
  <c r="Y204" i="13"/>
  <c r="W204" i="13"/>
  <c r="V205" i="13" s="1"/>
  <c r="AA204" i="13"/>
  <c r="T339" i="13"/>
  <c r="AE474" i="13" l="1"/>
  <c r="Q476" i="13"/>
  <c r="R476" i="13" s="1"/>
  <c r="AB476" i="13" s="1"/>
  <c r="Z475" i="13"/>
  <c r="Y475" i="13"/>
  <c r="AA475" i="13"/>
  <c r="AA73" i="13"/>
  <c r="Z73" i="13"/>
  <c r="W73" i="13"/>
  <c r="V74" i="13" s="1"/>
  <c r="Y73" i="13"/>
  <c r="Q74" i="13"/>
  <c r="R74" i="13" s="1"/>
  <c r="AB74" i="13" s="1"/>
  <c r="AC204" i="13"/>
  <c r="AD204" i="13"/>
  <c r="R205" i="13"/>
  <c r="S205" i="13" s="1"/>
  <c r="Y339" i="13"/>
  <c r="Z339" i="13"/>
  <c r="W339" i="13"/>
  <c r="V340" i="13" s="1"/>
  <c r="AA339" i="13"/>
  <c r="Q340" i="13"/>
  <c r="R340" i="13" s="1"/>
  <c r="AB340" i="13" s="1"/>
  <c r="AD475" i="13" l="1"/>
  <c r="AC475" i="13"/>
  <c r="S74" i="13"/>
  <c r="AD73" i="13"/>
  <c r="AC73" i="13"/>
  <c r="AE204" i="13"/>
  <c r="AB205" i="13"/>
  <c r="T205" i="13"/>
  <c r="S340" i="13"/>
  <c r="AD339" i="13"/>
  <c r="AC339" i="13"/>
  <c r="S476" i="13"/>
  <c r="AE475" i="13" l="1"/>
  <c r="T74" i="13"/>
  <c r="AA74" i="13" s="1"/>
  <c r="AE73" i="13"/>
  <c r="AA205" i="13"/>
  <c r="W205" i="13"/>
  <c r="V206" i="13" s="1"/>
  <c r="Q206" i="13"/>
  <c r="R206" i="13" s="1"/>
  <c r="AB206" i="13" s="1"/>
  <c r="Z205" i="13"/>
  <c r="Y205" i="13"/>
  <c r="T340" i="13"/>
  <c r="AA340" i="13" s="1"/>
  <c r="AE339" i="13"/>
  <c r="T476" i="13"/>
  <c r="W74" i="13" l="1"/>
  <c r="V75" i="13" s="1"/>
  <c r="Z74" i="13"/>
  <c r="Q75" i="13"/>
  <c r="R75" i="13" s="1"/>
  <c r="AB75" i="13" s="1"/>
  <c r="Y74" i="13"/>
  <c r="S206" i="13"/>
  <c r="Y340" i="13"/>
  <c r="W340" i="13"/>
  <c r="V341" i="13" s="1"/>
  <c r="Z340" i="13"/>
  <c r="AC205" i="13"/>
  <c r="AD205" i="13"/>
  <c r="Q341" i="13"/>
  <c r="R341" i="13" s="1"/>
  <c r="AB341" i="13" s="1"/>
  <c r="Z476" i="13"/>
  <c r="Q477" i="13"/>
  <c r="Y476" i="13"/>
  <c r="AA476" i="13"/>
  <c r="W476" i="13"/>
  <c r="V477" i="13" s="1"/>
  <c r="AC74" i="13" l="1"/>
  <c r="T206" i="13"/>
  <c r="Q207" i="13" s="1"/>
  <c r="AD74" i="13"/>
  <c r="S75" i="13"/>
  <c r="AD340" i="13"/>
  <c r="AC340" i="13"/>
  <c r="AE205" i="13"/>
  <c r="S341" i="13"/>
  <c r="AC476" i="13"/>
  <c r="AD476" i="13"/>
  <c r="R477" i="13"/>
  <c r="AB477" i="13" s="1"/>
  <c r="AE74" i="13" l="1"/>
  <c r="W206" i="13"/>
  <c r="V207" i="13" s="1"/>
  <c r="Z206" i="13"/>
  <c r="Y206" i="13"/>
  <c r="AA206" i="13"/>
  <c r="T75" i="13"/>
  <c r="Z75" i="13" s="1"/>
  <c r="AE340" i="13"/>
  <c r="R207" i="13"/>
  <c r="T341" i="13"/>
  <c r="S477" i="13"/>
  <c r="AE476" i="13"/>
  <c r="AD206" i="13" l="1"/>
  <c r="AC206" i="13"/>
  <c r="W75" i="13"/>
  <c r="V76" i="13" s="1"/>
  <c r="AA75" i="13"/>
  <c r="Y75" i="13"/>
  <c r="AD75" i="13" s="1"/>
  <c r="Q76" i="13"/>
  <c r="R76" i="13" s="1"/>
  <c r="AB76" i="13" s="1"/>
  <c r="AB207" i="13"/>
  <c r="S207" i="13"/>
  <c r="AA341" i="13"/>
  <c r="Z341" i="13"/>
  <c r="Q342" i="13"/>
  <c r="W341" i="13"/>
  <c r="V342" i="13" s="1"/>
  <c r="Y341" i="13"/>
  <c r="T477" i="13"/>
  <c r="AE206" i="13" l="1"/>
  <c r="AC75" i="13"/>
  <c r="S76" i="13"/>
  <c r="T207" i="13"/>
  <c r="AC341" i="13"/>
  <c r="AD341" i="13"/>
  <c r="R342" i="13"/>
  <c r="S342" i="13" s="1"/>
  <c r="Q478" i="13"/>
  <c r="AA477" i="13"/>
  <c r="Y477" i="13"/>
  <c r="W477" i="13"/>
  <c r="V478" i="13" s="1"/>
  <c r="Z477" i="13"/>
  <c r="AE75" i="13" l="1"/>
  <c r="T76" i="13"/>
  <c r="W207" i="13"/>
  <c r="V208" i="13" s="1"/>
  <c r="AA207" i="13"/>
  <c r="Y207" i="13"/>
  <c r="Q208" i="13"/>
  <c r="R208" i="13" s="1"/>
  <c r="AB208" i="13" s="1"/>
  <c r="Z207" i="13"/>
  <c r="AB342" i="13"/>
  <c r="T342" i="13"/>
  <c r="AE341" i="13"/>
  <c r="R478" i="13"/>
  <c r="S478" i="13" s="1"/>
  <c r="AD477" i="13"/>
  <c r="AC477" i="13"/>
  <c r="AA76" i="13" l="1"/>
  <c r="Y76" i="13"/>
  <c r="W76" i="13"/>
  <c r="V77" i="13" s="1"/>
  <c r="Q77" i="13"/>
  <c r="R77" i="13" s="1"/>
  <c r="S77" i="13" s="1"/>
  <c r="Z76" i="13"/>
  <c r="AD207" i="13"/>
  <c r="AC207" i="13"/>
  <c r="S208" i="13"/>
  <c r="Y342" i="13"/>
  <c r="AA342" i="13"/>
  <c r="Q343" i="13"/>
  <c r="R343" i="13" s="1"/>
  <c r="AB343" i="13" s="1"/>
  <c r="Z342" i="13"/>
  <c r="W342" i="13"/>
  <c r="V343" i="13" s="1"/>
  <c r="AE477" i="13"/>
  <c r="AB478" i="13"/>
  <c r="T478" i="13"/>
  <c r="T77" i="13" l="1"/>
  <c r="AB77" i="13"/>
  <c r="AD76" i="13"/>
  <c r="AC76" i="13"/>
  <c r="AE207" i="13"/>
  <c r="T208" i="13"/>
  <c r="Y208" i="13" s="1"/>
  <c r="S343" i="13"/>
  <c r="AD342" i="13"/>
  <c r="AC342" i="13"/>
  <c r="Z478" i="13"/>
  <c r="W478" i="13"/>
  <c r="V479" i="13" s="1"/>
  <c r="Q479" i="13"/>
  <c r="Y478" i="13"/>
  <c r="AA478" i="13"/>
  <c r="Y77" i="13" l="1"/>
  <c r="Z77" i="13"/>
  <c r="Q78" i="13"/>
  <c r="R78" i="13" s="1"/>
  <c r="AB78" i="13" s="1"/>
  <c r="W77" i="13"/>
  <c r="V78" i="13" s="1"/>
  <c r="AA77" i="13"/>
  <c r="AE76" i="13"/>
  <c r="Z208" i="13"/>
  <c r="AD208" i="13" s="1"/>
  <c r="Q209" i="13"/>
  <c r="R209" i="13" s="1"/>
  <c r="AB209" i="13" s="1"/>
  <c r="W208" i="13"/>
  <c r="V209" i="13" s="1"/>
  <c r="AA208" i="13"/>
  <c r="T343" i="13"/>
  <c r="W343" i="13" s="1"/>
  <c r="V344" i="13" s="1"/>
  <c r="AE342" i="13"/>
  <c r="AD478" i="13"/>
  <c r="AC478" i="13"/>
  <c r="R479" i="13"/>
  <c r="AB479" i="13" s="1"/>
  <c r="AD77" i="13" l="1"/>
  <c r="AC77" i="13"/>
  <c r="S78" i="13"/>
  <c r="T78" i="13" s="1"/>
  <c r="Y78" i="13" s="1"/>
  <c r="AC208" i="13"/>
  <c r="S209" i="13"/>
  <c r="T209" i="13" s="1"/>
  <c r="Q344" i="13"/>
  <c r="R344" i="13" s="1"/>
  <c r="AB344" i="13" s="1"/>
  <c r="Z343" i="13"/>
  <c r="AA343" i="13"/>
  <c r="Y343" i="13"/>
  <c r="S479" i="13"/>
  <c r="AE478" i="13"/>
  <c r="AE77" i="13" l="1"/>
  <c r="Z78" i="13"/>
  <c r="AD78" i="13" s="1"/>
  <c r="AA78" i="13"/>
  <c r="W78" i="13"/>
  <c r="V79" i="13" s="1"/>
  <c r="Q79" i="13"/>
  <c r="R79" i="13" s="1"/>
  <c r="AB79" i="13" s="1"/>
  <c r="AE208" i="13"/>
  <c r="AC343" i="13"/>
  <c r="AD343" i="13"/>
  <c r="T479" i="13"/>
  <c r="AA479" i="13" s="1"/>
  <c r="Q210" i="13"/>
  <c r="AA209" i="13"/>
  <c r="Z209" i="13"/>
  <c r="Y209" i="13"/>
  <c r="W209" i="13"/>
  <c r="V210" i="13" s="1"/>
  <c r="S344" i="13"/>
  <c r="AC78" i="13" l="1"/>
  <c r="AE78" i="13" s="1"/>
  <c r="AE343" i="13"/>
  <c r="S79" i="13"/>
  <c r="Y479" i="13"/>
  <c r="W479" i="13"/>
  <c r="V480" i="13" s="1"/>
  <c r="Z479" i="13"/>
  <c r="Q480" i="13"/>
  <c r="R480" i="13" s="1"/>
  <c r="AB480" i="13" s="1"/>
  <c r="AC209" i="13"/>
  <c r="AD209" i="13"/>
  <c r="R210" i="13"/>
  <c r="AB210" i="13" s="1"/>
  <c r="T344" i="13"/>
  <c r="AD479" i="13" l="1"/>
  <c r="T79" i="13"/>
  <c r="AC479" i="13"/>
  <c r="S210" i="13"/>
  <c r="S480" i="13"/>
  <c r="AE209" i="13"/>
  <c r="Z344" i="13"/>
  <c r="AA344" i="13"/>
  <c r="Y344" i="13"/>
  <c r="Q345" i="13"/>
  <c r="W344" i="13"/>
  <c r="V345" i="13" s="1"/>
  <c r="W79" i="13" l="1"/>
  <c r="V80" i="13" s="1"/>
  <c r="Z79" i="13"/>
  <c r="AE479" i="13"/>
  <c r="Q80" i="13"/>
  <c r="R80" i="13" s="1"/>
  <c r="AB80" i="13" s="1"/>
  <c r="AA79" i="13"/>
  <c r="T210" i="13"/>
  <c r="Q211" i="13" s="1"/>
  <c r="R211" i="13" s="1"/>
  <c r="AB211" i="13" s="1"/>
  <c r="Y79" i="13"/>
  <c r="T480" i="13"/>
  <c r="R345" i="13"/>
  <c r="AB345" i="13" s="1"/>
  <c r="AC344" i="13"/>
  <c r="AD344" i="13"/>
  <c r="AD79" i="13" l="1"/>
  <c r="AC79" i="13"/>
  <c r="AA210" i="13"/>
  <c r="Y210" i="13"/>
  <c r="W210" i="13"/>
  <c r="V211" i="13" s="1"/>
  <c r="Z210" i="13"/>
  <c r="S80" i="13"/>
  <c r="S345" i="13"/>
  <c r="Y480" i="13"/>
  <c r="W480" i="13"/>
  <c r="V481" i="13" s="1"/>
  <c r="Q481" i="13"/>
  <c r="R481" i="13" s="1"/>
  <c r="AB481" i="13" s="1"/>
  <c r="Z480" i="13"/>
  <c r="AA480" i="13"/>
  <c r="S211" i="13"/>
  <c r="AE344" i="13"/>
  <c r="AE79" i="13" l="1"/>
  <c r="AD210" i="13"/>
  <c r="AC210" i="13"/>
  <c r="S481" i="13"/>
  <c r="T80" i="13"/>
  <c r="Y80" i="13" s="1"/>
  <c r="T345" i="13"/>
  <c r="AD480" i="13"/>
  <c r="AC480" i="13"/>
  <c r="T211" i="13"/>
  <c r="AE210" i="13" l="1"/>
  <c r="T481" i="13"/>
  <c r="W481" i="13" s="1"/>
  <c r="V482" i="13" s="1"/>
  <c r="Z80" i="13"/>
  <c r="AD80" i="13" s="1"/>
  <c r="Q81" i="13"/>
  <c r="R81" i="13" s="1"/>
  <c r="AB81" i="13" s="1"/>
  <c r="W80" i="13"/>
  <c r="V81" i="13" s="1"/>
  <c r="AA80" i="13"/>
  <c r="AE480" i="13"/>
  <c r="W345" i="13"/>
  <c r="V346" i="13" s="1"/>
  <c r="AA345" i="13"/>
  <c r="Z345" i="13"/>
  <c r="Q346" i="13"/>
  <c r="Y345" i="13"/>
  <c r="W211" i="13"/>
  <c r="V212" i="13" s="1"/>
  <c r="Q212" i="13"/>
  <c r="Y211" i="13"/>
  <c r="Z211" i="13"/>
  <c r="AA211" i="13"/>
  <c r="Q482" i="13" l="1"/>
  <c r="R482" i="13" s="1"/>
  <c r="AB482" i="13" s="1"/>
  <c r="Z481" i="13"/>
  <c r="Y481" i="13"/>
  <c r="AC80" i="13"/>
  <c r="AA481" i="13"/>
  <c r="S81" i="13"/>
  <c r="AC345" i="13"/>
  <c r="AD345" i="13"/>
  <c r="R346" i="13"/>
  <c r="AC211" i="13"/>
  <c r="AD211" i="13"/>
  <c r="R212" i="13"/>
  <c r="S212" i="13" s="1"/>
  <c r="AD481" i="13" l="1"/>
  <c r="S482" i="13"/>
  <c r="AE80" i="13"/>
  <c r="AC481" i="13"/>
  <c r="AB346" i="13"/>
  <c r="S346" i="13"/>
  <c r="AE345" i="13"/>
  <c r="T81" i="13"/>
  <c r="AB212" i="13"/>
  <c r="T212" i="13"/>
  <c r="AE211" i="13"/>
  <c r="T482" i="13" l="1"/>
  <c r="Q483" i="13" s="1"/>
  <c r="R483" i="13" s="1"/>
  <c r="AB483" i="13" s="1"/>
  <c r="AE481" i="13"/>
  <c r="Y81" i="13"/>
  <c r="Z81" i="13"/>
  <c r="W81" i="13"/>
  <c r="V82" i="13" s="1"/>
  <c r="AA81" i="13"/>
  <c r="Q82" i="13"/>
  <c r="T346" i="13"/>
  <c r="Y212" i="13"/>
  <c r="Z212" i="13"/>
  <c r="W212" i="13"/>
  <c r="V213" i="13" s="1"/>
  <c r="AA212" i="13"/>
  <c r="Q213" i="13"/>
  <c r="AA482" i="13" l="1"/>
  <c r="Y482" i="13"/>
  <c r="Z482" i="13"/>
  <c r="W482" i="13"/>
  <c r="V483" i="13" s="1"/>
  <c r="AD81" i="13"/>
  <c r="AA346" i="13"/>
  <c r="Z346" i="13"/>
  <c r="Y346" i="13"/>
  <c r="Q347" i="13"/>
  <c r="W346" i="13"/>
  <c r="V347" i="13" s="1"/>
  <c r="R82" i="13"/>
  <c r="AB82" i="13" s="1"/>
  <c r="AC81" i="13"/>
  <c r="R213" i="13"/>
  <c r="AB213" i="13" s="1"/>
  <c r="AD212" i="13"/>
  <c r="AC212" i="13"/>
  <c r="S483" i="13"/>
  <c r="AC482" i="13" l="1"/>
  <c r="AD482" i="13"/>
  <c r="AE81" i="13"/>
  <c r="S82" i="13"/>
  <c r="R347" i="13"/>
  <c r="S347" i="13" s="1"/>
  <c r="AD346" i="13"/>
  <c r="AC346" i="13"/>
  <c r="AE212" i="13"/>
  <c r="S213" i="13"/>
  <c r="T483" i="13"/>
  <c r="AE482" i="13" l="1"/>
  <c r="T82" i="13"/>
  <c r="Z82" i="13" s="1"/>
  <c r="AE346" i="13"/>
  <c r="AB347" i="13"/>
  <c r="T347" i="13"/>
  <c r="T213" i="13"/>
  <c r="Q484" i="13"/>
  <c r="Z483" i="13"/>
  <c r="AA483" i="13"/>
  <c r="W483" i="13"/>
  <c r="V484" i="13" s="1"/>
  <c r="Y483" i="13"/>
  <c r="W82" i="13" l="1"/>
  <c r="V83" i="13" s="1"/>
  <c r="AA82" i="13"/>
  <c r="Y82" i="13"/>
  <c r="AD82" i="13" s="1"/>
  <c r="Q83" i="13"/>
  <c r="R83" i="13" s="1"/>
  <c r="Y347" i="13"/>
  <c r="AA347" i="13"/>
  <c r="Z347" i="13"/>
  <c r="W347" i="13"/>
  <c r="V348" i="13" s="1"/>
  <c r="Q348" i="13"/>
  <c r="Z213" i="13"/>
  <c r="Y213" i="13"/>
  <c r="AA213" i="13"/>
  <c r="W213" i="13"/>
  <c r="V214" i="13" s="1"/>
  <c r="Q214" i="13"/>
  <c r="AC483" i="13"/>
  <c r="AD483" i="13"/>
  <c r="R484" i="13"/>
  <c r="AB484" i="13" s="1"/>
  <c r="AC82" i="13" l="1"/>
  <c r="AE82" i="13" s="1"/>
  <c r="R348" i="13"/>
  <c r="AB348" i="13" s="1"/>
  <c r="AC347" i="13"/>
  <c r="AD347" i="13"/>
  <c r="S83" i="13"/>
  <c r="AB83" i="13"/>
  <c r="R214" i="13"/>
  <c r="AB214" i="13" s="1"/>
  <c r="AC213" i="13"/>
  <c r="AD213" i="13"/>
  <c r="S484" i="13"/>
  <c r="AE483" i="13"/>
  <c r="S348" i="13" l="1"/>
  <c r="T83" i="13"/>
  <c r="AE347" i="13"/>
  <c r="T484" i="13"/>
  <c r="AE213" i="13"/>
  <c r="S214" i="13"/>
  <c r="T348" i="13" l="1"/>
  <c r="Z484" i="13"/>
  <c r="W83" i="13"/>
  <c r="V84" i="13" s="1"/>
  <c r="Y83" i="13"/>
  <c r="AA83" i="13"/>
  <c r="Q84" i="13"/>
  <c r="Z83" i="13"/>
  <c r="AA484" i="13"/>
  <c r="Y484" i="13"/>
  <c r="W484" i="13"/>
  <c r="V485" i="13" s="1"/>
  <c r="Q485" i="13"/>
  <c r="R485" i="13" s="1"/>
  <c r="AB485" i="13" s="1"/>
  <c r="T214" i="13"/>
  <c r="AA348" i="13" l="1"/>
  <c r="Z348" i="13"/>
  <c r="W348" i="13"/>
  <c r="V349" i="13" s="1"/>
  <c r="Y348" i="13"/>
  <c r="Q349" i="13"/>
  <c r="R84" i="13"/>
  <c r="AB84" i="13" s="1"/>
  <c r="AC83" i="13"/>
  <c r="AD83" i="13"/>
  <c r="AC484" i="13"/>
  <c r="AD484" i="13"/>
  <c r="S485" i="13"/>
  <c r="W214" i="13"/>
  <c r="V215" i="13" s="1"/>
  <c r="Y214" i="13"/>
  <c r="Z214" i="13"/>
  <c r="Q215" i="13"/>
  <c r="AA214" i="13"/>
  <c r="AC348" i="13" l="1"/>
  <c r="AD348" i="13"/>
  <c r="R349" i="13"/>
  <c r="AB349" i="13" s="1"/>
  <c r="S84" i="13"/>
  <c r="AE83" i="13"/>
  <c r="T485" i="13"/>
  <c r="AA485" i="13" s="1"/>
  <c r="AE484" i="13"/>
  <c r="R215" i="13"/>
  <c r="AB215" i="13" s="1"/>
  <c r="AC214" i="13"/>
  <c r="AD214" i="13"/>
  <c r="S349" i="13" l="1"/>
  <c r="AE348" i="13"/>
  <c r="T84" i="13"/>
  <c r="Y485" i="13"/>
  <c r="Q486" i="13"/>
  <c r="R486" i="13" s="1"/>
  <c r="AB486" i="13" s="1"/>
  <c r="AE214" i="13"/>
  <c r="Z485" i="13"/>
  <c r="W485" i="13"/>
  <c r="V486" i="13" s="1"/>
  <c r="S215" i="13"/>
  <c r="T349" i="13" l="1"/>
  <c r="Q350" i="13" s="1"/>
  <c r="AA84" i="13"/>
  <c r="Y84" i="13"/>
  <c r="W84" i="13"/>
  <c r="V85" i="13" s="1"/>
  <c r="Q85" i="13"/>
  <c r="R85" i="13" s="1"/>
  <c r="AB85" i="13" s="1"/>
  <c r="Z84" i="13"/>
  <c r="AC485" i="13"/>
  <c r="S486" i="13"/>
  <c r="AD485" i="13"/>
  <c r="T215" i="13"/>
  <c r="W349" i="13" l="1"/>
  <c r="V350" i="13" s="1"/>
  <c r="Y349" i="13"/>
  <c r="Z349" i="13"/>
  <c r="AA349" i="13"/>
  <c r="S85" i="13"/>
  <c r="T486" i="13"/>
  <c r="AD84" i="13"/>
  <c r="R350" i="13"/>
  <c r="S350" i="13" s="1"/>
  <c r="AE485" i="13"/>
  <c r="AC84" i="13"/>
  <c r="Z215" i="13"/>
  <c r="Q216" i="13"/>
  <c r="AA215" i="13"/>
  <c r="W215" i="13"/>
  <c r="V216" i="13" s="1"/>
  <c r="Y215" i="13"/>
  <c r="AD349" i="13" l="1"/>
  <c r="AC349" i="13"/>
  <c r="AA486" i="13"/>
  <c r="Y486" i="13"/>
  <c r="Z486" i="13"/>
  <c r="T85" i="13"/>
  <c r="W486" i="13"/>
  <c r="V487" i="13" s="1"/>
  <c r="Q487" i="13"/>
  <c r="R487" i="13" s="1"/>
  <c r="AB487" i="13" s="1"/>
  <c r="AB350" i="13"/>
  <c r="T350" i="13"/>
  <c r="AE84" i="13"/>
  <c r="AC215" i="13"/>
  <c r="AD215" i="13"/>
  <c r="R216" i="13"/>
  <c r="AB216" i="13" s="1"/>
  <c r="AD486" i="13" l="1"/>
  <c r="AE349" i="13"/>
  <c r="AA85" i="13"/>
  <c r="AC486" i="13"/>
  <c r="Z85" i="13"/>
  <c r="W85" i="13"/>
  <c r="V86" i="13" s="1"/>
  <c r="Y85" i="13"/>
  <c r="Q86" i="13"/>
  <c r="R86" i="13" s="1"/>
  <c r="AB86" i="13" s="1"/>
  <c r="W350" i="13"/>
  <c r="V351" i="13" s="1"/>
  <c r="Q351" i="13"/>
  <c r="Y350" i="13"/>
  <c r="AA350" i="13"/>
  <c r="Z350" i="13"/>
  <c r="S216" i="13"/>
  <c r="AE215" i="13"/>
  <c r="S487" i="13"/>
  <c r="AD85" i="13" l="1"/>
  <c r="AE486" i="13"/>
  <c r="AC85" i="13"/>
  <c r="S86" i="13"/>
  <c r="AD350" i="13"/>
  <c r="AC350" i="13"/>
  <c r="R351" i="13"/>
  <c r="S351" i="13" s="1"/>
  <c r="T216" i="13"/>
  <c r="T487" i="13"/>
  <c r="AE85" i="13" l="1"/>
  <c r="T86" i="13"/>
  <c r="AA86" i="13" s="1"/>
  <c r="AB351" i="13"/>
  <c r="T351" i="13"/>
  <c r="AE350" i="13"/>
  <c r="Q217" i="13"/>
  <c r="W216" i="13"/>
  <c r="V217" i="13" s="1"/>
  <c r="Y216" i="13"/>
  <c r="AA216" i="13"/>
  <c r="Z216" i="13"/>
  <c r="W487" i="13"/>
  <c r="V488" i="13" s="1"/>
  <c r="Q488" i="13"/>
  <c r="Z487" i="13"/>
  <c r="AA487" i="13"/>
  <c r="Y487" i="13"/>
  <c r="W86" i="13" l="1"/>
  <c r="V87" i="13" s="1"/>
  <c r="Z86" i="13"/>
  <c r="Y86" i="13"/>
  <c r="Q87" i="13"/>
  <c r="R87" i="13" s="1"/>
  <c r="AB87" i="13" s="1"/>
  <c r="Z351" i="13"/>
  <c r="Q352" i="13"/>
  <c r="AA351" i="13"/>
  <c r="Y351" i="13"/>
  <c r="W351" i="13"/>
  <c r="V352" i="13" s="1"/>
  <c r="AC216" i="13"/>
  <c r="AD216" i="13"/>
  <c r="R217" i="13"/>
  <c r="AB217" i="13" s="1"/>
  <c r="AC487" i="13"/>
  <c r="AD487" i="13"/>
  <c r="R488" i="13"/>
  <c r="S488" i="13" s="1"/>
  <c r="AC86" i="13" l="1"/>
  <c r="AD86" i="13"/>
  <c r="S87" i="13"/>
  <c r="AC351" i="13"/>
  <c r="AD351" i="13"/>
  <c r="R352" i="13"/>
  <c r="S352" i="13" s="1"/>
  <c r="S217" i="13"/>
  <c r="AE216" i="13"/>
  <c r="AB488" i="13"/>
  <c r="T488" i="13"/>
  <c r="AE487" i="13"/>
  <c r="AE86" i="13" l="1"/>
  <c r="T87" i="13"/>
  <c r="Q88" i="13" s="1"/>
  <c r="R88" i="13" s="1"/>
  <c r="AB88" i="13" s="1"/>
  <c r="AB352" i="13"/>
  <c r="T352" i="13"/>
  <c r="AE351" i="13"/>
  <c r="T217" i="13"/>
  <c r="Q218" i="13" s="1"/>
  <c r="Z488" i="13"/>
  <c r="AA488" i="13"/>
  <c r="W488" i="13"/>
  <c r="V489" i="13" s="1"/>
  <c r="Q489" i="13"/>
  <c r="Y488" i="13"/>
  <c r="Z87" i="13" l="1"/>
  <c r="AA87" i="13"/>
  <c r="W87" i="13"/>
  <c r="V88" i="13" s="1"/>
  <c r="Y87" i="13"/>
  <c r="S88" i="13"/>
  <c r="AA217" i="13"/>
  <c r="AA352" i="13"/>
  <c r="W352" i="13"/>
  <c r="V353" i="13" s="1"/>
  <c r="Z352" i="13"/>
  <c r="Y352" i="13"/>
  <c r="Q353" i="13"/>
  <c r="R353" i="13" s="1"/>
  <c r="AB353" i="13" s="1"/>
  <c r="Z217" i="13"/>
  <c r="W217" i="13"/>
  <c r="V218" i="13" s="1"/>
  <c r="Y217" i="13"/>
  <c r="R218" i="13"/>
  <c r="AB218" i="13" s="1"/>
  <c r="R489" i="13"/>
  <c r="S489" i="13" s="1"/>
  <c r="AC488" i="13"/>
  <c r="AD488" i="13"/>
  <c r="AD87" i="13" l="1"/>
  <c r="AC87" i="13"/>
  <c r="T88" i="13"/>
  <c r="W88" i="13" s="1"/>
  <c r="V89" i="13" s="1"/>
  <c r="AC352" i="13"/>
  <c r="AD352" i="13"/>
  <c r="S353" i="13"/>
  <c r="AC217" i="13"/>
  <c r="AD217" i="13"/>
  <c r="S218" i="13"/>
  <c r="AE488" i="13"/>
  <c r="AB489" i="13"/>
  <c r="T489" i="13"/>
  <c r="AE87" i="13" l="1"/>
  <c r="Y88" i="13"/>
  <c r="AA88" i="13"/>
  <c r="Z88" i="13"/>
  <c r="Q89" i="13"/>
  <c r="R89" i="13" s="1"/>
  <c r="AB89" i="13" s="1"/>
  <c r="T353" i="13"/>
  <c r="AE217" i="13"/>
  <c r="AE352" i="13"/>
  <c r="T218" i="13"/>
  <c r="Z489" i="13"/>
  <c r="AA489" i="13"/>
  <c r="Y489" i="13"/>
  <c r="W489" i="13"/>
  <c r="V490" i="13" s="1"/>
  <c r="Q490" i="13"/>
  <c r="AC88" i="13" l="1"/>
  <c r="AD88" i="13"/>
  <c r="S89" i="13"/>
  <c r="W353" i="13"/>
  <c r="V354" i="13" s="1"/>
  <c r="AA353" i="13"/>
  <c r="Y353" i="13"/>
  <c r="Z353" i="13"/>
  <c r="Q354" i="13"/>
  <c r="R354" i="13" s="1"/>
  <c r="AB354" i="13" s="1"/>
  <c r="Z218" i="13"/>
  <c r="W218" i="13"/>
  <c r="V219" i="13" s="1"/>
  <c r="Y218" i="13"/>
  <c r="AA218" i="13"/>
  <c r="Q219" i="13"/>
  <c r="AC489" i="13"/>
  <c r="AD489" i="13"/>
  <c r="R490" i="13"/>
  <c r="AB490" i="13" s="1"/>
  <c r="AE88" i="13" l="1"/>
  <c r="T89" i="13"/>
  <c r="AA89" i="13" s="1"/>
  <c r="S354" i="13"/>
  <c r="AC353" i="13"/>
  <c r="AD353" i="13"/>
  <c r="R219" i="13"/>
  <c r="AB219" i="13" s="1"/>
  <c r="AD218" i="13"/>
  <c r="AC218" i="13"/>
  <c r="S490" i="13"/>
  <c r="AE489" i="13"/>
  <c r="Q90" i="13" l="1"/>
  <c r="R90" i="13" s="1"/>
  <c r="AB90" i="13" s="1"/>
  <c r="W89" i="13"/>
  <c r="V90" i="13" s="1"/>
  <c r="Z89" i="13"/>
  <c r="Y89" i="13"/>
  <c r="T354" i="13"/>
  <c r="Y354" i="13" s="1"/>
  <c r="AE353" i="13"/>
  <c r="AE218" i="13"/>
  <c r="S219" i="13"/>
  <c r="T490" i="13"/>
  <c r="AA490" i="13" s="1"/>
  <c r="S90" i="13" l="1"/>
  <c r="AD89" i="13"/>
  <c r="AC89" i="13"/>
  <c r="AA354" i="13"/>
  <c r="Z354" i="13"/>
  <c r="AD354" i="13" s="1"/>
  <c r="Q355" i="13"/>
  <c r="R355" i="13" s="1"/>
  <c r="AB355" i="13" s="1"/>
  <c r="W354" i="13"/>
  <c r="V355" i="13" s="1"/>
  <c r="T219" i="13"/>
  <c r="Z490" i="13"/>
  <c r="Y490" i="13"/>
  <c r="W490" i="13"/>
  <c r="V491" i="13" s="1"/>
  <c r="Q491" i="13"/>
  <c r="R491" i="13" s="1"/>
  <c r="AB491" i="13" s="1"/>
  <c r="T90" i="13" l="1"/>
  <c r="Y90" i="13" s="1"/>
  <c r="AE89" i="13"/>
  <c r="S355" i="13"/>
  <c r="AC354" i="13"/>
  <c r="AC490" i="13"/>
  <c r="W219" i="13"/>
  <c r="V220" i="13" s="1"/>
  <c r="Q220" i="13"/>
  <c r="Y219" i="13"/>
  <c r="AA219" i="13"/>
  <c r="Z219" i="13"/>
  <c r="AD490" i="13"/>
  <c r="S491" i="13"/>
  <c r="AA90" i="13" l="1"/>
  <c r="Q91" i="13"/>
  <c r="R91" i="13" s="1"/>
  <c r="AB91" i="13" s="1"/>
  <c r="W90" i="13"/>
  <c r="V91" i="13" s="1"/>
  <c r="Z90" i="13"/>
  <c r="T355" i="13"/>
  <c r="AE354" i="13"/>
  <c r="AE490" i="13"/>
  <c r="T491" i="13"/>
  <c r="Q492" i="13" s="1"/>
  <c r="R492" i="13" s="1"/>
  <c r="AB492" i="13" s="1"/>
  <c r="AC219" i="13"/>
  <c r="AD219" i="13"/>
  <c r="R220" i="13"/>
  <c r="AB220" i="13" s="1"/>
  <c r="AC90" i="13" l="1"/>
  <c r="AD90" i="13"/>
  <c r="W355" i="13"/>
  <c r="V356" i="13" s="1"/>
  <c r="Y355" i="13"/>
  <c r="Q356" i="13"/>
  <c r="R356" i="13" s="1"/>
  <c r="AB356" i="13" s="1"/>
  <c r="AA355" i="13"/>
  <c r="Z355" i="13"/>
  <c r="AA491" i="13"/>
  <c r="W491" i="13"/>
  <c r="V492" i="13" s="1"/>
  <c r="Y491" i="13"/>
  <c r="S220" i="13"/>
  <c r="Z491" i="13"/>
  <c r="S91" i="13"/>
  <c r="AE219" i="13"/>
  <c r="S492" i="13"/>
  <c r="AE90" i="13" l="1"/>
  <c r="AD355" i="13"/>
  <c r="AC355" i="13"/>
  <c r="T220" i="13"/>
  <c r="AA220" i="13" s="1"/>
  <c r="AD491" i="13"/>
  <c r="T91" i="13"/>
  <c r="AA91" i="13" s="1"/>
  <c r="AC491" i="13"/>
  <c r="S356" i="13"/>
  <c r="T492" i="13"/>
  <c r="Y492" i="13" s="1"/>
  <c r="AE355" i="13" l="1"/>
  <c r="Z91" i="13"/>
  <c r="Y220" i="13"/>
  <c r="Z220" i="13"/>
  <c r="Q221" i="13"/>
  <c r="R221" i="13" s="1"/>
  <c r="AB221" i="13" s="1"/>
  <c r="W220" i="13"/>
  <c r="V221" i="13" s="1"/>
  <c r="W91" i="13"/>
  <c r="V92" i="13" s="1"/>
  <c r="Y91" i="13"/>
  <c r="Q92" i="13"/>
  <c r="R92" i="13" s="1"/>
  <c r="AB92" i="13" s="1"/>
  <c r="AE491" i="13"/>
  <c r="W492" i="13"/>
  <c r="V493" i="13" s="1"/>
  <c r="T356" i="13"/>
  <c r="AA492" i="13"/>
  <c r="Q493" i="13"/>
  <c r="R493" i="13" s="1"/>
  <c r="AB493" i="13" s="1"/>
  <c r="Z492" i="13"/>
  <c r="AD492" i="13" s="1"/>
  <c r="AC91" i="13" l="1"/>
  <c r="AD220" i="13"/>
  <c r="AC220" i="13"/>
  <c r="AD91" i="13"/>
  <c r="W356" i="13"/>
  <c r="V357" i="13" s="1"/>
  <c r="Q357" i="13"/>
  <c r="Z356" i="13"/>
  <c r="Y356" i="13"/>
  <c r="AA356" i="13"/>
  <c r="AC492" i="13"/>
  <c r="S221" i="13"/>
  <c r="S92" i="13"/>
  <c r="S493" i="13"/>
  <c r="AE220" i="13" l="1"/>
  <c r="AE91" i="13"/>
  <c r="AE492" i="13"/>
  <c r="T221" i="13"/>
  <c r="AA221" i="13" s="1"/>
  <c r="AD356" i="13"/>
  <c r="AC356" i="13"/>
  <c r="R357" i="13"/>
  <c r="AB357" i="13" s="1"/>
  <c r="T92" i="13"/>
  <c r="T493" i="13"/>
  <c r="W221" i="13" l="1"/>
  <c r="V222" i="13" s="1"/>
  <c r="Z221" i="13"/>
  <c r="Y221" i="13"/>
  <c r="Q222" i="13"/>
  <c r="R222" i="13" s="1"/>
  <c r="AB222" i="13" s="1"/>
  <c r="S357" i="13"/>
  <c r="AE356" i="13"/>
  <c r="Y92" i="13"/>
  <c r="W92" i="13"/>
  <c r="V93" i="13" s="1"/>
  <c r="AA92" i="13"/>
  <c r="Z92" i="13"/>
  <c r="Q93" i="13"/>
  <c r="Q494" i="13"/>
  <c r="Y493" i="13"/>
  <c r="AA493" i="13"/>
  <c r="W493" i="13"/>
  <c r="V494" i="13" s="1"/>
  <c r="Z493" i="13"/>
  <c r="AC221" i="13" l="1"/>
  <c r="AD221" i="13"/>
  <c r="T357" i="13"/>
  <c r="Z357" i="13" s="1"/>
  <c r="S222" i="13"/>
  <c r="AC92" i="13"/>
  <c r="AD92" i="13"/>
  <c r="R93" i="13"/>
  <c r="AB93" i="13" s="1"/>
  <c r="AC493" i="13"/>
  <c r="AD493" i="13"/>
  <c r="R494" i="13"/>
  <c r="AB494" i="13" s="1"/>
  <c r="AA357" i="13" l="1"/>
  <c r="AE221" i="13"/>
  <c r="W357" i="13"/>
  <c r="V358" i="13" s="1"/>
  <c r="Q358" i="13"/>
  <c r="R358" i="13" s="1"/>
  <c r="AB358" i="13" s="1"/>
  <c r="Y357" i="13"/>
  <c r="AD357" i="13" s="1"/>
  <c r="T222" i="13"/>
  <c r="Y222" i="13" s="1"/>
  <c r="S93" i="13"/>
  <c r="S494" i="13"/>
  <c r="AE92" i="13"/>
  <c r="AE493" i="13"/>
  <c r="S358" i="13" l="1"/>
  <c r="AC357" i="13"/>
  <c r="AE357" i="13" s="1"/>
  <c r="W222" i="13"/>
  <c r="V223" i="13" s="1"/>
  <c r="Z222" i="13"/>
  <c r="AD222" i="13" s="1"/>
  <c r="Q223" i="13"/>
  <c r="R223" i="13" s="1"/>
  <c r="AB223" i="13" s="1"/>
  <c r="AA222" i="13"/>
  <c r="T93" i="13"/>
  <c r="W93" i="13" s="1"/>
  <c r="V94" i="13" s="1"/>
  <c r="T494" i="13"/>
  <c r="T358" i="13" l="1"/>
  <c r="AC222" i="13"/>
  <c r="S223" i="13"/>
  <c r="Y93" i="13"/>
  <c r="AA93" i="13"/>
  <c r="Q94" i="13"/>
  <c r="R94" i="13" s="1"/>
  <c r="AB94" i="13" s="1"/>
  <c r="Z93" i="13"/>
  <c r="Y494" i="13"/>
  <c r="Z494" i="13"/>
  <c r="Q495" i="13"/>
  <c r="R495" i="13" s="1"/>
  <c r="AB495" i="13" s="1"/>
  <c r="W494" i="13"/>
  <c r="V495" i="13" s="1"/>
  <c r="AA494" i="13"/>
  <c r="AA358" i="13" l="1"/>
  <c r="Q359" i="13"/>
  <c r="R359" i="13" s="1"/>
  <c r="AB359" i="13" s="1"/>
  <c r="W358" i="13"/>
  <c r="V359" i="13" s="1"/>
  <c r="Y358" i="13"/>
  <c r="Z358" i="13"/>
  <c r="T223" i="13"/>
  <c r="Y223" i="13" s="1"/>
  <c r="AE222" i="13"/>
  <c r="AC93" i="13"/>
  <c r="S94" i="13"/>
  <c r="AD93" i="13"/>
  <c r="S495" i="13"/>
  <c r="AD494" i="13"/>
  <c r="AC494" i="13"/>
  <c r="AD358" i="13" l="1"/>
  <c r="AC358" i="13"/>
  <c r="S359" i="13"/>
  <c r="W223" i="13"/>
  <c r="V224" i="13" s="1"/>
  <c r="Z223" i="13"/>
  <c r="AD223" i="13" s="1"/>
  <c r="Q224" i="13"/>
  <c r="R224" i="13" s="1"/>
  <c r="AB224" i="13" s="1"/>
  <c r="AA223" i="13"/>
  <c r="T94" i="13"/>
  <c r="Q95" i="13" s="1"/>
  <c r="AE93" i="13"/>
  <c r="AE494" i="13"/>
  <c r="T495" i="13"/>
  <c r="Q496" i="13" s="1"/>
  <c r="AE358" i="13" l="1"/>
  <c r="T359" i="13"/>
  <c r="Q360" i="13" s="1"/>
  <c r="R360" i="13" s="1"/>
  <c r="AB360" i="13" s="1"/>
  <c r="AC223" i="13"/>
  <c r="Z94" i="13"/>
  <c r="W94" i="13"/>
  <c r="V95" i="13" s="1"/>
  <c r="Y94" i="13"/>
  <c r="AA94" i="13"/>
  <c r="Z495" i="13"/>
  <c r="Y495" i="13"/>
  <c r="W495" i="13"/>
  <c r="V496" i="13" s="1"/>
  <c r="AA495" i="13"/>
  <c r="S224" i="13"/>
  <c r="R95" i="13"/>
  <c r="AB95" i="13" s="1"/>
  <c r="R496" i="13"/>
  <c r="AB496" i="13" s="1"/>
  <c r="AA359" i="13" l="1"/>
  <c r="W359" i="13"/>
  <c r="V360" i="13" s="1"/>
  <c r="Y359" i="13"/>
  <c r="Z359" i="13"/>
  <c r="AE223" i="13"/>
  <c r="AD94" i="13"/>
  <c r="AC94" i="13"/>
  <c r="AD495" i="13"/>
  <c r="AC495" i="13"/>
  <c r="S95" i="13"/>
  <c r="S360" i="13"/>
  <c r="T224" i="13"/>
  <c r="S496" i="13"/>
  <c r="AD359" i="13" l="1"/>
  <c r="AC359" i="13"/>
  <c r="AE94" i="13"/>
  <c r="T360" i="13"/>
  <c r="Z360" i="13" s="1"/>
  <c r="T95" i="13"/>
  <c r="W95" i="13" s="1"/>
  <c r="V96" i="13" s="1"/>
  <c r="AE495" i="13"/>
  <c r="T496" i="13"/>
  <c r="Z496" i="13" s="1"/>
  <c r="Z224" i="13"/>
  <c r="W224" i="13"/>
  <c r="V225" i="13" s="1"/>
  <c r="AA224" i="13"/>
  <c r="Y224" i="13"/>
  <c r="Q225" i="13"/>
  <c r="AE359" i="13" l="1"/>
  <c r="W360" i="13"/>
  <c r="V361" i="13" s="1"/>
  <c r="AA360" i="13"/>
  <c r="Y360" i="13"/>
  <c r="AD360" i="13" s="1"/>
  <c r="Q361" i="13"/>
  <c r="R361" i="13" s="1"/>
  <c r="AB361" i="13" s="1"/>
  <c r="Y95" i="13"/>
  <c r="Q96" i="13"/>
  <c r="R96" i="13" s="1"/>
  <c r="AB96" i="13" s="1"/>
  <c r="Z95" i="13"/>
  <c r="AA95" i="13"/>
  <c r="Q497" i="13"/>
  <c r="R497" i="13" s="1"/>
  <c r="AB497" i="13" s="1"/>
  <c r="R225" i="13"/>
  <c r="AB225" i="13" s="1"/>
  <c r="AA496" i="13"/>
  <c r="Y496" i="13"/>
  <c r="AD224" i="13"/>
  <c r="AC224" i="13"/>
  <c r="W496" i="13"/>
  <c r="V497" i="13" s="1"/>
  <c r="AC360" i="13" l="1"/>
  <c r="AD95" i="13"/>
  <c r="AC95" i="13"/>
  <c r="S96" i="13"/>
  <c r="S497" i="13"/>
  <c r="S361" i="13"/>
  <c r="S225" i="13"/>
  <c r="AC496" i="13"/>
  <c r="AD496" i="13"/>
  <c r="AE224" i="13"/>
  <c r="AE360" i="13" l="1"/>
  <c r="AE95" i="13"/>
  <c r="T96" i="13"/>
  <c r="Y96" i="13" s="1"/>
  <c r="T497" i="13"/>
  <c r="W497" i="13" s="1"/>
  <c r="V498" i="13" s="1"/>
  <c r="T225" i="13"/>
  <c r="Y225" i="13" s="1"/>
  <c r="T361" i="13"/>
  <c r="Y361" i="13" s="1"/>
  <c r="AE496" i="13"/>
  <c r="Z96" i="13" l="1"/>
  <c r="AD96" i="13" s="1"/>
  <c r="Q97" i="13"/>
  <c r="R97" i="13" s="1"/>
  <c r="S97" i="13" s="1"/>
  <c r="AA96" i="13"/>
  <c r="Y497" i="13"/>
  <c r="Z497" i="13"/>
  <c r="W96" i="13"/>
  <c r="V97" i="13" s="1"/>
  <c r="AA225" i="13"/>
  <c r="Q226" i="13"/>
  <c r="R226" i="13" s="1"/>
  <c r="AB226" i="13" s="1"/>
  <c r="Q498" i="13"/>
  <c r="R498" i="13" s="1"/>
  <c r="AB498" i="13" s="1"/>
  <c r="W225" i="13"/>
  <c r="V226" i="13" s="1"/>
  <c r="AA361" i="13"/>
  <c r="AA497" i="13"/>
  <c r="Q362" i="13"/>
  <c r="R362" i="13" s="1"/>
  <c r="AB362" i="13" s="1"/>
  <c r="Z225" i="13"/>
  <c r="AD225" i="13" s="1"/>
  <c r="Z361" i="13"/>
  <c r="AD361" i="13" s="1"/>
  <c r="W361" i="13"/>
  <c r="V362" i="13" s="1"/>
  <c r="AD497" i="13" l="1"/>
  <c r="AC96" i="13"/>
  <c r="T97" i="13"/>
  <c r="Y97" i="13" s="1"/>
  <c r="AB97" i="13"/>
  <c r="AC497" i="13"/>
  <c r="S498" i="13"/>
  <c r="AC361" i="13"/>
  <c r="S226" i="13"/>
  <c r="AC225" i="13"/>
  <c r="S362" i="13"/>
  <c r="T498" i="13" l="1"/>
  <c r="Z498" i="13" s="1"/>
  <c r="AE96" i="13"/>
  <c r="Z97" i="13"/>
  <c r="AD97" i="13" s="1"/>
  <c r="AA97" i="13"/>
  <c r="Q98" i="13"/>
  <c r="R98" i="13" s="1"/>
  <c r="AB98" i="13" s="1"/>
  <c r="W97" i="13"/>
  <c r="V98" i="13" s="1"/>
  <c r="AE497" i="13"/>
  <c r="AE361" i="13"/>
  <c r="T226" i="13"/>
  <c r="Q227" i="13" s="1"/>
  <c r="R227" i="13" s="1"/>
  <c r="AB227" i="13" s="1"/>
  <c r="AE225" i="13"/>
  <c r="T362" i="13"/>
  <c r="Z362" i="13" s="1"/>
  <c r="W498" i="13" l="1"/>
  <c r="V499" i="13" s="1"/>
  <c r="Y498" i="13"/>
  <c r="AD498" i="13" s="1"/>
  <c r="AA498" i="13"/>
  <c r="Q499" i="13"/>
  <c r="R499" i="13" s="1"/>
  <c r="S499" i="13" s="1"/>
  <c r="AC97" i="13"/>
  <c r="S98" i="13"/>
  <c r="Z226" i="13"/>
  <c r="Y226" i="13"/>
  <c r="W226" i="13"/>
  <c r="V227" i="13" s="1"/>
  <c r="AA226" i="13"/>
  <c r="W362" i="13"/>
  <c r="V363" i="13" s="1"/>
  <c r="AA362" i="13"/>
  <c r="Y362" i="13"/>
  <c r="AD362" i="13" s="1"/>
  <c r="Q363" i="13"/>
  <c r="R363" i="13" s="1"/>
  <c r="AB363" i="13" s="1"/>
  <c r="S227" i="13"/>
  <c r="AC498" i="13" l="1"/>
  <c r="AE498" i="13" s="1"/>
  <c r="AD226" i="13"/>
  <c r="T98" i="13"/>
  <c r="Y98" i="13" s="1"/>
  <c r="AB499" i="13"/>
  <c r="T499" i="13"/>
  <c r="Q500" i="13" s="1"/>
  <c r="R500" i="13" s="1"/>
  <c r="AB500" i="13" s="1"/>
  <c r="AE97" i="13"/>
  <c r="AC226" i="13"/>
  <c r="AC362" i="13"/>
  <c r="S363" i="13"/>
  <c r="T227" i="13"/>
  <c r="Z227" i="13" s="1"/>
  <c r="Q99" i="13" l="1"/>
  <c r="R99" i="13" s="1"/>
  <c r="AB99" i="13" s="1"/>
  <c r="W98" i="13"/>
  <c r="V99" i="13" s="1"/>
  <c r="AA98" i="13"/>
  <c r="Z98" i="13"/>
  <c r="AD98" i="13" s="1"/>
  <c r="AA499" i="13"/>
  <c r="W499" i="13"/>
  <c r="V500" i="13" s="1"/>
  <c r="Y499" i="13"/>
  <c r="Z499" i="13"/>
  <c r="AE226" i="13"/>
  <c r="W227" i="13"/>
  <c r="V228" i="13" s="1"/>
  <c r="Y227" i="13"/>
  <c r="AD227" i="13" s="1"/>
  <c r="Q228" i="13"/>
  <c r="R228" i="13" s="1"/>
  <c r="AB228" i="13" s="1"/>
  <c r="AE362" i="13"/>
  <c r="T363" i="13"/>
  <c r="W363" i="13" s="1"/>
  <c r="V364" i="13" s="1"/>
  <c r="AA227" i="13"/>
  <c r="S500" i="13"/>
  <c r="AC98" i="13" l="1"/>
  <c r="S99" i="13"/>
  <c r="AD499" i="13"/>
  <c r="AC499" i="13"/>
  <c r="AC227" i="13"/>
  <c r="S228" i="13"/>
  <c r="Y363" i="13"/>
  <c r="Z363" i="13"/>
  <c r="AA363" i="13"/>
  <c r="Q364" i="13"/>
  <c r="T500" i="13"/>
  <c r="AE98" i="13" l="1"/>
  <c r="T99" i="13"/>
  <c r="W99" i="13" s="1"/>
  <c r="V100" i="13" s="1"/>
  <c r="AE499" i="13"/>
  <c r="AD363" i="13"/>
  <c r="AE227" i="13"/>
  <c r="AC363" i="13"/>
  <c r="T228" i="13"/>
  <c r="R364" i="13"/>
  <c r="S364" i="13" s="1"/>
  <c r="Q501" i="13"/>
  <c r="R501" i="13" s="1"/>
  <c r="AB501" i="13" s="1"/>
  <c r="W500" i="13"/>
  <c r="V501" i="13" s="1"/>
  <c r="AA500" i="13"/>
  <c r="Y500" i="13"/>
  <c r="Z500" i="13"/>
  <c r="Z99" i="13" l="1"/>
  <c r="Y99" i="13"/>
  <c r="Q100" i="13"/>
  <c r="R100" i="13" s="1"/>
  <c r="AB100" i="13" s="1"/>
  <c r="AA99" i="13"/>
  <c r="Z228" i="13"/>
  <c r="Y228" i="13"/>
  <c r="W228" i="13"/>
  <c r="V229" i="13" s="1"/>
  <c r="AE363" i="13"/>
  <c r="Q229" i="13"/>
  <c r="R229" i="13" s="1"/>
  <c r="AB229" i="13" s="1"/>
  <c r="AA228" i="13"/>
  <c r="AB364" i="13"/>
  <c r="T364" i="13"/>
  <c r="S501" i="13"/>
  <c r="AD500" i="13"/>
  <c r="AC500" i="13"/>
  <c r="AD99" i="13" l="1"/>
  <c r="AC99" i="13"/>
  <c r="S100" i="13"/>
  <c r="T100" i="13" s="1"/>
  <c r="AD228" i="13"/>
  <c r="AC228" i="13"/>
  <c r="Q365" i="13"/>
  <c r="R365" i="13" s="1"/>
  <c r="AB365" i="13" s="1"/>
  <c r="Y364" i="13"/>
  <c r="W364" i="13"/>
  <c r="V365" i="13" s="1"/>
  <c r="Z364" i="13"/>
  <c r="AA364" i="13"/>
  <c r="T501" i="13"/>
  <c r="AA501" i="13" s="1"/>
  <c r="AE500" i="13"/>
  <c r="S229" i="13"/>
  <c r="AE99" i="13" l="1"/>
  <c r="AE228" i="13"/>
  <c r="Q101" i="13"/>
  <c r="R101" i="13" s="1"/>
  <c r="AB101" i="13" s="1"/>
  <c r="W100" i="13"/>
  <c r="V101" i="13" s="1"/>
  <c r="S365" i="13"/>
  <c r="Z100" i="13"/>
  <c r="AA100" i="13"/>
  <c r="Y100" i="13"/>
  <c r="Q502" i="13"/>
  <c r="R502" i="13" s="1"/>
  <c r="AB502" i="13" s="1"/>
  <c r="AD364" i="13"/>
  <c r="AC364" i="13"/>
  <c r="Z501" i="13"/>
  <c r="Y501" i="13"/>
  <c r="W501" i="13"/>
  <c r="V502" i="13" s="1"/>
  <c r="T229" i="13"/>
  <c r="AD100" i="13" l="1"/>
  <c r="T365" i="13"/>
  <c r="AA365" i="13" s="1"/>
  <c r="S101" i="13"/>
  <c r="AC100" i="13"/>
  <c r="AE364" i="13"/>
  <c r="AD501" i="13"/>
  <c r="S502" i="13"/>
  <c r="AC501" i="13"/>
  <c r="W229" i="13"/>
  <c r="V230" i="13" s="1"/>
  <c r="AA229" i="13"/>
  <c r="Z229" i="13"/>
  <c r="Y229" i="13"/>
  <c r="Q230" i="13"/>
  <c r="AE100" i="13" l="1"/>
  <c r="Y365" i="13"/>
  <c r="Z365" i="13"/>
  <c r="W365" i="13"/>
  <c r="V366" i="13" s="1"/>
  <c r="Q366" i="13"/>
  <c r="R366" i="13" s="1"/>
  <c r="AB366" i="13" s="1"/>
  <c r="T101" i="13"/>
  <c r="Q102" i="13" s="1"/>
  <c r="R102" i="13" s="1"/>
  <c r="AB102" i="13" s="1"/>
  <c r="T502" i="13"/>
  <c r="AA502" i="13" s="1"/>
  <c r="AE501" i="13"/>
  <c r="R230" i="13"/>
  <c r="AB230" i="13" s="1"/>
  <c r="AC229" i="13"/>
  <c r="AD229" i="13"/>
  <c r="AD365" i="13" l="1"/>
  <c r="AC365" i="13"/>
  <c r="S366" i="13"/>
  <c r="W101" i="13"/>
  <c r="V102" i="13" s="1"/>
  <c r="Y101" i="13"/>
  <c r="Z101" i="13"/>
  <c r="AA101" i="13"/>
  <c r="S102" i="13"/>
  <c r="W502" i="13"/>
  <c r="V503" i="13" s="1"/>
  <c r="Y502" i="13"/>
  <c r="Q503" i="13"/>
  <c r="R503" i="13" s="1"/>
  <c r="AB503" i="13" s="1"/>
  <c r="Z502" i="13"/>
  <c r="S230" i="13"/>
  <c r="AE229" i="13"/>
  <c r="T366" i="13" l="1"/>
  <c r="Y366" i="13" s="1"/>
  <c r="AD101" i="13"/>
  <c r="AE365" i="13"/>
  <c r="AD502" i="13"/>
  <c r="AC101" i="13"/>
  <c r="T102" i="13"/>
  <c r="W102" i="13" s="1"/>
  <c r="V103" i="13" s="1"/>
  <c r="S503" i="13"/>
  <c r="AC502" i="13"/>
  <c r="T230" i="13"/>
  <c r="Y230" i="13" s="1"/>
  <c r="AA366" i="13" l="1"/>
  <c r="Q367" i="13"/>
  <c r="R367" i="13" s="1"/>
  <c r="AB367" i="13" s="1"/>
  <c r="Z366" i="13"/>
  <c r="AD366" i="13" s="1"/>
  <c r="W366" i="13"/>
  <c r="V367" i="13" s="1"/>
  <c r="AE101" i="13"/>
  <c r="AE502" i="13"/>
  <c r="Y102" i="13"/>
  <c r="AA102" i="13"/>
  <c r="Z102" i="13"/>
  <c r="Q103" i="13"/>
  <c r="R103" i="13" s="1"/>
  <c r="AB103" i="13" s="1"/>
  <c r="T503" i="13"/>
  <c r="Y503" i="13" s="1"/>
  <c r="Z230" i="13"/>
  <c r="AD230" i="13" s="1"/>
  <c r="Q231" i="13"/>
  <c r="R231" i="13" s="1"/>
  <c r="AB231" i="13" s="1"/>
  <c r="AA230" i="13"/>
  <c r="W230" i="13"/>
  <c r="V231" i="13" s="1"/>
  <c r="S367" i="13" l="1"/>
  <c r="T367" i="13" s="1"/>
  <c r="W367" i="13" s="1"/>
  <c r="V368" i="13" s="1"/>
  <c r="AC366" i="13"/>
  <c r="AD102" i="13"/>
  <c r="AC102" i="13"/>
  <c r="W503" i="13"/>
  <c r="V504" i="13" s="1"/>
  <c r="Q504" i="13"/>
  <c r="R504" i="13" s="1"/>
  <c r="AB504" i="13" s="1"/>
  <c r="S103" i="13"/>
  <c r="T103" i="13" s="1"/>
  <c r="AA103" i="13" s="1"/>
  <c r="Z503" i="13"/>
  <c r="AD503" i="13" s="1"/>
  <c r="AA503" i="13"/>
  <c r="AC230" i="13"/>
  <c r="S231" i="13"/>
  <c r="AE366" i="13" l="1"/>
  <c r="AE102" i="13"/>
  <c r="S504" i="13"/>
  <c r="Z103" i="13"/>
  <c r="W103" i="13"/>
  <c r="V104" i="13" s="1"/>
  <c r="Y103" i="13"/>
  <c r="Q104" i="13"/>
  <c r="R104" i="13" s="1"/>
  <c r="AB104" i="13" s="1"/>
  <c r="AC503" i="13"/>
  <c r="Y367" i="13"/>
  <c r="AA367" i="13"/>
  <c r="Q368" i="13"/>
  <c r="R368" i="13" s="1"/>
  <c r="AB368" i="13" s="1"/>
  <c r="Z367" i="13"/>
  <c r="AE230" i="13"/>
  <c r="T231" i="13"/>
  <c r="AA231" i="13" s="1"/>
  <c r="AE503" i="13" l="1"/>
  <c r="T504" i="13"/>
  <c r="Y504" i="13" s="1"/>
  <c r="AD103" i="13"/>
  <c r="AC103" i="13"/>
  <c r="AC367" i="13"/>
  <c r="S368" i="13"/>
  <c r="AD367" i="13"/>
  <c r="W231" i="13"/>
  <c r="V232" i="13" s="1"/>
  <c r="Z231" i="13"/>
  <c r="Q232" i="13"/>
  <c r="R232" i="13" s="1"/>
  <c r="AB232" i="13" s="1"/>
  <c r="Y231" i="13"/>
  <c r="S104" i="13"/>
  <c r="W504" i="13" l="1"/>
  <c r="V505" i="13" s="1"/>
  <c r="Z504" i="13"/>
  <c r="AD504" i="13" s="1"/>
  <c r="AA504" i="13"/>
  <c r="Q505" i="13"/>
  <c r="R505" i="13" s="1"/>
  <c r="AB505" i="13" s="1"/>
  <c r="AE103" i="13"/>
  <c r="T368" i="13"/>
  <c r="W368" i="13" s="1"/>
  <c r="V369" i="13" s="1"/>
  <c r="AE367" i="13"/>
  <c r="AD231" i="13"/>
  <c r="AC231" i="13"/>
  <c r="S232" i="13"/>
  <c r="T104" i="13"/>
  <c r="AC504" i="13" l="1"/>
  <c r="AE504" i="13" s="1"/>
  <c r="S505" i="13"/>
  <c r="Z368" i="13"/>
  <c r="Q369" i="13"/>
  <c r="R369" i="13" s="1"/>
  <c r="AB369" i="13" s="1"/>
  <c r="Y368" i="13"/>
  <c r="AA368" i="13"/>
  <c r="T232" i="13"/>
  <c r="AE231" i="13"/>
  <c r="Y104" i="13"/>
  <c r="Z104" i="13"/>
  <c r="Q105" i="13"/>
  <c r="W104" i="13"/>
  <c r="V105" i="13" s="1"/>
  <c r="AA104" i="13"/>
  <c r="T505" i="13" l="1"/>
  <c r="Z505" i="13" s="1"/>
  <c r="AD368" i="13"/>
  <c r="S369" i="13"/>
  <c r="AC368" i="13"/>
  <c r="Z232" i="13"/>
  <c r="W232" i="13"/>
  <c r="V233" i="13" s="1"/>
  <c r="AA232" i="13"/>
  <c r="Q233" i="13"/>
  <c r="Y232" i="13"/>
  <c r="R105" i="13"/>
  <c r="AB105" i="13" s="1"/>
  <c r="AC104" i="13"/>
  <c r="AD104" i="13"/>
  <c r="AA505" i="13" l="1"/>
  <c r="Y505" i="13"/>
  <c r="AD505" i="13" s="1"/>
  <c r="Q506" i="13"/>
  <c r="R506" i="13" s="1"/>
  <c r="AB506" i="13" s="1"/>
  <c r="W505" i="13"/>
  <c r="V506" i="13" s="1"/>
  <c r="T369" i="13"/>
  <c r="Y369" i="13" s="1"/>
  <c r="AE368" i="13"/>
  <c r="AD232" i="13"/>
  <c r="AC232" i="13"/>
  <c r="R233" i="13"/>
  <c r="AB233" i="13" s="1"/>
  <c r="S105" i="13"/>
  <c r="AE104" i="13"/>
  <c r="AC505" i="13" l="1"/>
  <c r="S506" i="13"/>
  <c r="Q370" i="13"/>
  <c r="Z369" i="13"/>
  <c r="AD369" i="13" s="1"/>
  <c r="AA369" i="13"/>
  <c r="W369" i="13"/>
  <c r="V370" i="13" s="1"/>
  <c r="AE232" i="13"/>
  <c r="S233" i="13"/>
  <c r="T105" i="13"/>
  <c r="T506" i="13" l="1"/>
  <c r="AA506" i="13" s="1"/>
  <c r="AE505" i="13"/>
  <c r="R370" i="13"/>
  <c r="AB370" i="13" s="1"/>
  <c r="AC369" i="13"/>
  <c r="T233" i="13"/>
  <c r="Q106" i="13"/>
  <c r="Y105" i="13"/>
  <c r="Z105" i="13"/>
  <c r="AA105" i="13"/>
  <c r="W105" i="13"/>
  <c r="V106" i="13" s="1"/>
  <c r="Z506" i="13" l="1"/>
  <c r="Q507" i="13"/>
  <c r="R507" i="13" s="1"/>
  <c r="AB507" i="13" s="1"/>
  <c r="Y506" i="13"/>
  <c r="W506" i="13"/>
  <c r="V507" i="13" s="1"/>
  <c r="AD506" i="13"/>
  <c r="AE369" i="13"/>
  <c r="S370" i="13"/>
  <c r="Y233" i="13"/>
  <c r="AA233" i="13"/>
  <c r="Q234" i="13"/>
  <c r="Z233" i="13"/>
  <c r="W233" i="13"/>
  <c r="V234" i="13" s="1"/>
  <c r="AC105" i="13"/>
  <c r="AD105" i="13"/>
  <c r="R106" i="13"/>
  <c r="AB106" i="13" s="1"/>
  <c r="AC506" i="13" l="1"/>
  <c r="AE506" i="13" s="1"/>
  <c r="S507" i="13"/>
  <c r="T507" i="13"/>
  <c r="W507" i="13" s="1"/>
  <c r="V508" i="13" s="1"/>
  <c r="T370" i="13"/>
  <c r="W370" i="13" s="1"/>
  <c r="V371" i="13" s="1"/>
  <c r="AD233" i="13"/>
  <c r="R234" i="13"/>
  <c r="AB234" i="13" s="1"/>
  <c r="AC233" i="13"/>
  <c r="S106" i="13"/>
  <c r="AE105" i="13"/>
  <c r="Y507" i="13" l="1"/>
  <c r="Z507" i="13"/>
  <c r="AA507" i="13"/>
  <c r="Q508" i="13"/>
  <c r="R508" i="13" s="1"/>
  <c r="AB508" i="13" s="1"/>
  <c r="Z370" i="13"/>
  <c r="AA370" i="13"/>
  <c r="Y370" i="13"/>
  <c r="Q371" i="13"/>
  <c r="R371" i="13" s="1"/>
  <c r="S371" i="13" s="1"/>
  <c r="AE233" i="13"/>
  <c r="S234" i="13"/>
  <c r="T106" i="13"/>
  <c r="AD507" i="13" l="1"/>
  <c r="AC507" i="13"/>
  <c r="S508" i="13"/>
  <c r="T508" i="13" s="1"/>
  <c r="W508" i="13" s="1"/>
  <c r="V509" i="13" s="1"/>
  <c r="AD370" i="13"/>
  <c r="AC370" i="13"/>
  <c r="AB371" i="13"/>
  <c r="T371" i="13"/>
  <c r="T234" i="13"/>
  <c r="Q235" i="13" s="1"/>
  <c r="R235" i="13" s="1"/>
  <c r="AB235" i="13" s="1"/>
  <c r="W106" i="13"/>
  <c r="V107" i="13" s="1"/>
  <c r="Q107" i="13"/>
  <c r="R107" i="13" s="1"/>
  <c r="AB107" i="13" s="1"/>
  <c r="Y106" i="13"/>
  <c r="AA106" i="13"/>
  <c r="Z106" i="13"/>
  <c r="AE507" i="13" l="1"/>
  <c r="AE370" i="13"/>
  <c r="AD106" i="13"/>
  <c r="AA371" i="13"/>
  <c r="Q372" i="13"/>
  <c r="Z371" i="13"/>
  <c r="W371" i="13"/>
  <c r="V372" i="13" s="1"/>
  <c r="Y371" i="13"/>
  <c r="Y234" i="13"/>
  <c r="AA234" i="13"/>
  <c r="Z234" i="13"/>
  <c r="W234" i="13"/>
  <c r="V235" i="13" s="1"/>
  <c r="S235" i="13"/>
  <c r="S107" i="13"/>
  <c r="AC106" i="13"/>
  <c r="Q509" i="13"/>
  <c r="R509" i="13" s="1"/>
  <c r="AB509" i="13" s="1"/>
  <c r="AA508" i="13"/>
  <c r="Y508" i="13"/>
  <c r="Z508" i="13"/>
  <c r="AD371" i="13" l="1"/>
  <c r="AE106" i="13"/>
  <c r="AC371" i="13"/>
  <c r="R372" i="13"/>
  <c r="AB372" i="13" s="1"/>
  <c r="AD234" i="13"/>
  <c r="AC234" i="13"/>
  <c r="T107" i="13"/>
  <c r="Q108" i="13" s="1"/>
  <c r="R108" i="13" s="1"/>
  <c r="AB108" i="13" s="1"/>
  <c r="T235" i="13"/>
  <c r="Q236" i="13" s="1"/>
  <c r="R236" i="13" s="1"/>
  <c r="AB236" i="13" s="1"/>
  <c r="AC508" i="13"/>
  <c r="AD508" i="13"/>
  <c r="S509" i="13"/>
  <c r="AE371" i="13" l="1"/>
  <c r="S372" i="13"/>
  <c r="AA107" i="13"/>
  <c r="Y107" i="13"/>
  <c r="Z235" i="13"/>
  <c r="AE234" i="13"/>
  <c r="W107" i="13"/>
  <c r="V108" i="13" s="1"/>
  <c r="Z107" i="13"/>
  <c r="Y235" i="13"/>
  <c r="AA235" i="13"/>
  <c r="W235" i="13"/>
  <c r="V236" i="13" s="1"/>
  <c r="S236" i="13"/>
  <c r="AE508" i="13"/>
  <c r="S108" i="13"/>
  <c r="T509" i="13"/>
  <c r="W509" i="13" s="1"/>
  <c r="V510" i="13" s="1"/>
  <c r="T372" i="13" l="1"/>
  <c r="Z372" i="13" s="1"/>
  <c r="AD235" i="13"/>
  <c r="AC107" i="13"/>
  <c r="AD107" i="13"/>
  <c r="AC235" i="13"/>
  <c r="T236" i="13"/>
  <c r="T108" i="13"/>
  <c r="Q510" i="13"/>
  <c r="R510" i="13" s="1"/>
  <c r="AB510" i="13" s="1"/>
  <c r="AA509" i="13"/>
  <c r="Z509" i="13"/>
  <c r="Y509" i="13"/>
  <c r="AA372" i="13" l="1"/>
  <c r="W372" i="13"/>
  <c r="V373" i="13" s="1"/>
  <c r="Q373" i="13"/>
  <c r="R373" i="13" s="1"/>
  <c r="AB373" i="13" s="1"/>
  <c r="Y372" i="13"/>
  <c r="AD372" i="13" s="1"/>
  <c r="AE107" i="13"/>
  <c r="AE235" i="13"/>
  <c r="Y236" i="13"/>
  <c r="W236" i="13"/>
  <c r="V237" i="13" s="1"/>
  <c r="Q237" i="13"/>
  <c r="Z236" i="13"/>
  <c r="AA236" i="13"/>
  <c r="Y108" i="13"/>
  <c r="Q109" i="13"/>
  <c r="R109" i="13" s="1"/>
  <c r="AB109" i="13" s="1"/>
  <c r="AA108" i="13"/>
  <c r="W108" i="13"/>
  <c r="V109" i="13" s="1"/>
  <c r="Z108" i="13"/>
  <c r="AC509" i="13"/>
  <c r="S510" i="13"/>
  <c r="AD509" i="13"/>
  <c r="AC372" i="13" l="1"/>
  <c r="AE372" i="13" s="1"/>
  <c r="S373" i="13"/>
  <c r="T373" i="13"/>
  <c r="Y373" i="13" s="1"/>
  <c r="R237" i="13"/>
  <c r="AB237" i="13" s="1"/>
  <c r="AD236" i="13"/>
  <c r="AC236" i="13"/>
  <c r="AD108" i="13"/>
  <c r="AC108" i="13"/>
  <c r="S109" i="13"/>
  <c r="AE509" i="13"/>
  <c r="T510" i="13"/>
  <c r="Q511" i="13" s="1"/>
  <c r="R511" i="13" s="1"/>
  <c r="AB511" i="13" s="1"/>
  <c r="AA373" i="13" l="1"/>
  <c r="W373" i="13"/>
  <c r="V374" i="13" s="1"/>
  <c r="Q374" i="13"/>
  <c r="R374" i="13" s="1"/>
  <c r="AB374" i="13" s="1"/>
  <c r="Z373" i="13"/>
  <c r="AE108" i="13"/>
  <c r="S237" i="13"/>
  <c r="AE236" i="13"/>
  <c r="T109" i="13"/>
  <c r="Z109" i="13" s="1"/>
  <c r="AA510" i="13"/>
  <c r="W510" i="13"/>
  <c r="V511" i="13" s="1"/>
  <c r="Y510" i="13"/>
  <c r="Z510" i="13"/>
  <c r="S511" i="13"/>
  <c r="AC373" i="13" l="1"/>
  <c r="AD373" i="13"/>
  <c r="S374" i="13"/>
  <c r="T237" i="13"/>
  <c r="AA237" i="13" s="1"/>
  <c r="W109" i="13"/>
  <c r="V110" i="13" s="1"/>
  <c r="Y109" i="13"/>
  <c r="AD109" i="13" s="1"/>
  <c r="AA109" i="13"/>
  <c r="Q110" i="13"/>
  <c r="R110" i="13" s="1"/>
  <c r="S110" i="13" s="1"/>
  <c r="AC510" i="13"/>
  <c r="AD510" i="13"/>
  <c r="T511" i="13"/>
  <c r="Y511" i="13" s="1"/>
  <c r="T374" i="13" l="1"/>
  <c r="AA374" i="13" s="1"/>
  <c r="AE373" i="13"/>
  <c r="Q238" i="13"/>
  <c r="R238" i="13" s="1"/>
  <c r="AB238" i="13" s="1"/>
  <c r="Z237" i="13"/>
  <c r="Y237" i="13"/>
  <c r="W237" i="13"/>
  <c r="V238" i="13" s="1"/>
  <c r="AC109" i="13"/>
  <c r="AB110" i="13"/>
  <c r="T110" i="13"/>
  <c r="AA511" i="13"/>
  <c r="AE510" i="13"/>
  <c r="W511" i="13"/>
  <c r="V512" i="13" s="1"/>
  <c r="Z511" i="13"/>
  <c r="Q512" i="13"/>
  <c r="R512" i="13" s="1"/>
  <c r="AB512" i="13" s="1"/>
  <c r="W374" i="13" l="1"/>
  <c r="V375" i="13" s="1"/>
  <c r="Z374" i="13"/>
  <c r="Q375" i="13"/>
  <c r="R375" i="13" s="1"/>
  <c r="AB375" i="13" s="1"/>
  <c r="Y374" i="13"/>
  <c r="AD374" i="13" s="1"/>
  <c r="AD237" i="13"/>
  <c r="S238" i="13"/>
  <c r="AC237" i="13"/>
  <c r="Y110" i="13"/>
  <c r="AE109" i="13"/>
  <c r="W110" i="13"/>
  <c r="V111" i="13" s="1"/>
  <c r="Q111" i="13"/>
  <c r="R111" i="13" s="1"/>
  <c r="AB111" i="13" s="1"/>
  <c r="AA110" i="13"/>
  <c r="Z110" i="13"/>
  <c r="AC511" i="13"/>
  <c r="AD511" i="13"/>
  <c r="S512" i="13"/>
  <c r="S375" i="13" l="1"/>
  <c r="AD110" i="13"/>
  <c r="AC374" i="13"/>
  <c r="T375" i="13"/>
  <c r="Y375" i="13" s="1"/>
  <c r="T238" i="13"/>
  <c r="Z238" i="13" s="1"/>
  <c r="AE237" i="13"/>
  <c r="AC110" i="13"/>
  <c r="S111" i="13"/>
  <c r="AE511" i="13"/>
  <c r="T512" i="13"/>
  <c r="Q513" i="13" s="1"/>
  <c r="AE374" i="13" l="1"/>
  <c r="Q376" i="13"/>
  <c r="R376" i="13" s="1"/>
  <c r="AB376" i="13" s="1"/>
  <c r="Z375" i="13"/>
  <c r="AD375" i="13" s="1"/>
  <c r="AE110" i="13"/>
  <c r="W375" i="13"/>
  <c r="V376" i="13" s="1"/>
  <c r="AA375" i="13"/>
  <c r="AA238" i="13"/>
  <c r="Q239" i="13"/>
  <c r="R239" i="13" s="1"/>
  <c r="AB239" i="13" s="1"/>
  <c r="Y238" i="13"/>
  <c r="AD238" i="13" s="1"/>
  <c r="W238" i="13"/>
  <c r="V239" i="13" s="1"/>
  <c r="T111" i="13"/>
  <c r="W111" i="13" s="1"/>
  <c r="V112" i="13" s="1"/>
  <c r="Y512" i="13"/>
  <c r="W512" i="13"/>
  <c r="V513" i="13" s="1"/>
  <c r="AA512" i="13"/>
  <c r="Z512" i="13"/>
  <c r="R513" i="13"/>
  <c r="AB513" i="13" s="1"/>
  <c r="S376" i="13" l="1"/>
  <c r="AC375" i="13"/>
  <c r="AE375" i="13" s="1"/>
  <c r="T376" i="13"/>
  <c r="Y376" i="13" s="1"/>
  <c r="S239" i="13"/>
  <c r="AC238" i="13"/>
  <c r="Y111" i="13"/>
  <c r="Z111" i="13"/>
  <c r="AA111" i="13"/>
  <c r="Q112" i="13"/>
  <c r="R112" i="13" s="1"/>
  <c r="AB112" i="13" s="1"/>
  <c r="S513" i="13"/>
  <c r="AD512" i="13"/>
  <c r="AC512" i="13"/>
  <c r="AD111" i="13"/>
  <c r="W376" i="13" l="1"/>
  <c r="V377" i="13" s="1"/>
  <c r="Q377" i="13"/>
  <c r="R377" i="13" s="1"/>
  <c r="AB377" i="13" s="1"/>
  <c r="AA376" i="13"/>
  <c r="Z376" i="13"/>
  <c r="AD376" i="13" s="1"/>
  <c r="T239" i="13"/>
  <c r="Q240" i="13" s="1"/>
  <c r="R240" i="13" s="1"/>
  <c r="AB240" i="13" s="1"/>
  <c r="AE238" i="13"/>
  <c r="AC111" i="13"/>
  <c r="AE111" i="13" s="1"/>
  <c r="S112" i="13"/>
  <c r="T513" i="13"/>
  <c r="Z513" i="13" s="1"/>
  <c r="AE512" i="13"/>
  <c r="Z239" i="13" l="1"/>
  <c r="AA239" i="13"/>
  <c r="Y239" i="13"/>
  <c r="AD239" i="13" s="1"/>
  <c r="S240" i="13"/>
  <c r="S377" i="13"/>
  <c r="AC376" i="13"/>
  <c r="AE376" i="13" s="1"/>
  <c r="W239" i="13"/>
  <c r="V240" i="13" s="1"/>
  <c r="T112" i="13"/>
  <c r="Z112" i="13" s="1"/>
  <c r="AA513" i="13"/>
  <c r="W513" i="13"/>
  <c r="V514" i="13" s="1"/>
  <c r="Q514" i="13"/>
  <c r="R514" i="13" s="1"/>
  <c r="AB514" i="13" s="1"/>
  <c r="Y513" i="13"/>
  <c r="AD513" i="13" s="1"/>
  <c r="AC239" i="13" l="1"/>
  <c r="Y112" i="13"/>
  <c r="AA112" i="13"/>
  <c r="Q113" i="13"/>
  <c r="R113" i="13" s="1"/>
  <c r="AB113" i="13" s="1"/>
  <c r="W112" i="13"/>
  <c r="V113" i="13" s="1"/>
  <c r="T240" i="13"/>
  <c r="Q241" i="13" s="1"/>
  <c r="R241" i="13" s="1"/>
  <c r="AB241" i="13" s="1"/>
  <c r="T377" i="13"/>
  <c r="W377" i="13" s="1"/>
  <c r="V378" i="13" s="1"/>
  <c r="S514" i="13"/>
  <c r="AD112" i="13"/>
  <c r="AC513" i="13"/>
  <c r="AE239" i="13" l="1"/>
  <c r="S113" i="13"/>
  <c r="AC112" i="13"/>
  <c r="W240" i="13"/>
  <c r="V241" i="13" s="1"/>
  <c r="AA240" i="13"/>
  <c r="Z240" i="13"/>
  <c r="S241" i="13"/>
  <c r="Y240" i="13"/>
  <c r="AD240" i="13" s="1"/>
  <c r="Z377" i="13"/>
  <c r="Q378" i="13"/>
  <c r="Y377" i="13"/>
  <c r="AA377" i="13"/>
  <c r="T514" i="13"/>
  <c r="AA514" i="13" s="1"/>
  <c r="AE513" i="13"/>
  <c r="T113" i="13"/>
  <c r="Z113" i="13" s="1"/>
  <c r="AE112" i="13" l="1"/>
  <c r="Z514" i="13"/>
  <c r="T241" i="13"/>
  <c r="Y514" i="13"/>
  <c r="Q515" i="13"/>
  <c r="R515" i="13" s="1"/>
  <c r="AB515" i="13" s="1"/>
  <c r="AC240" i="13"/>
  <c r="AD377" i="13"/>
  <c r="AC377" i="13"/>
  <c r="R378" i="13"/>
  <c r="S378" i="13" s="1"/>
  <c r="W514" i="13"/>
  <c r="V515" i="13" s="1"/>
  <c r="Y113" i="13"/>
  <c r="AD113" i="13" s="1"/>
  <c r="AA113" i="13"/>
  <c r="W113" i="13"/>
  <c r="V114" i="13" s="1"/>
  <c r="Q114" i="13"/>
  <c r="R114" i="13" s="1"/>
  <c r="AB114" i="13" s="1"/>
  <c r="AD514" i="13"/>
  <c r="AC514" i="13" l="1"/>
  <c r="AE514" i="13" s="1"/>
  <c r="AE240" i="13"/>
  <c r="Q242" i="13"/>
  <c r="R242" i="13" s="1"/>
  <c r="AB242" i="13" s="1"/>
  <c r="Z241" i="13"/>
  <c r="Y241" i="13"/>
  <c r="W241" i="13"/>
  <c r="V242" i="13" s="1"/>
  <c r="AA241" i="13"/>
  <c r="AB378" i="13"/>
  <c r="T378" i="13"/>
  <c r="AE377" i="13"/>
  <c r="AC113" i="13"/>
  <c r="S114" i="13"/>
  <c r="S515" i="13"/>
  <c r="S242" i="13" l="1"/>
  <c r="AD241" i="13"/>
  <c r="AC241" i="13"/>
  <c r="Y378" i="13"/>
  <c r="Z378" i="13"/>
  <c r="AD378" i="13" s="1"/>
  <c r="AA378" i="13"/>
  <c r="W378" i="13"/>
  <c r="V379" i="13" s="1"/>
  <c r="Q379" i="13"/>
  <c r="T114" i="13"/>
  <c r="Q115" i="13" s="1"/>
  <c r="R115" i="13" s="1"/>
  <c r="AB115" i="13" s="1"/>
  <c r="T242" i="13"/>
  <c r="W242" i="13" s="1"/>
  <c r="V243" i="13" s="1"/>
  <c r="AE113" i="13"/>
  <c r="T515" i="13"/>
  <c r="Z242" i="13" l="1"/>
  <c r="Q243" i="13"/>
  <c r="R243" i="13" s="1"/>
  <c r="AB243" i="13" s="1"/>
  <c r="AA242" i="13"/>
  <c r="Y242" i="13"/>
  <c r="AD242" i="13" s="1"/>
  <c r="AE241" i="13"/>
  <c r="AA114" i="13"/>
  <c r="Z114" i="13"/>
  <c r="S115" i="13"/>
  <c r="T115" i="13" s="1"/>
  <c r="AA115" i="13" s="1"/>
  <c r="Y114" i="13"/>
  <c r="W114" i="13"/>
  <c r="V115" i="13" s="1"/>
  <c r="AC378" i="13"/>
  <c r="R379" i="13"/>
  <c r="Z515" i="13"/>
  <c r="Q516" i="13"/>
  <c r="W515" i="13"/>
  <c r="V516" i="13" s="1"/>
  <c r="Y515" i="13"/>
  <c r="AA515" i="13"/>
  <c r="AC242" i="13" l="1"/>
  <c r="AE378" i="13"/>
  <c r="AC114" i="13"/>
  <c r="AD114" i="13"/>
  <c r="AB379" i="13"/>
  <c r="S379" i="13"/>
  <c r="S243" i="13"/>
  <c r="Z115" i="13"/>
  <c r="Y115" i="13"/>
  <c r="W115" i="13"/>
  <c r="V116" i="13" s="1"/>
  <c r="Q116" i="13"/>
  <c r="R116" i="13" s="1"/>
  <c r="S116" i="13" s="1"/>
  <c r="R516" i="13"/>
  <c r="AB516" i="13" s="1"/>
  <c r="AD515" i="13"/>
  <c r="AC515" i="13"/>
  <c r="AE242" i="13" l="1"/>
  <c r="AE114" i="13"/>
  <c r="T379" i="13"/>
  <c r="AD115" i="13"/>
  <c r="T243" i="13"/>
  <c r="AC115" i="13"/>
  <c r="AE515" i="13"/>
  <c r="AB116" i="13"/>
  <c r="T116" i="13"/>
  <c r="S516" i="13"/>
  <c r="Z379" i="13" l="1"/>
  <c r="W379" i="13"/>
  <c r="V380" i="13" s="1"/>
  <c r="AA379" i="13"/>
  <c r="Y379" i="13"/>
  <c r="Q380" i="13"/>
  <c r="AE115" i="13"/>
  <c r="AA243" i="13"/>
  <c r="Q244" i="13"/>
  <c r="Y243" i="13"/>
  <c r="W243" i="13"/>
  <c r="V244" i="13" s="1"/>
  <c r="Z243" i="13"/>
  <c r="Z116" i="13"/>
  <c r="AA116" i="13"/>
  <c r="Y116" i="13"/>
  <c r="Q117" i="13"/>
  <c r="R117" i="13" s="1"/>
  <c r="AB117" i="13" s="1"/>
  <c r="W116" i="13"/>
  <c r="V117" i="13" s="1"/>
  <c r="T516" i="13"/>
  <c r="AD379" i="13" l="1"/>
  <c r="AC379" i="13"/>
  <c r="R380" i="13"/>
  <c r="R244" i="13"/>
  <c r="AC243" i="13"/>
  <c r="AD243" i="13"/>
  <c r="S117" i="13"/>
  <c r="AC116" i="13"/>
  <c r="AD116" i="13"/>
  <c r="W516" i="13"/>
  <c r="V517" i="13" s="1"/>
  <c r="AA516" i="13"/>
  <c r="Y516" i="13"/>
  <c r="Q517" i="13"/>
  <c r="Z516" i="13"/>
  <c r="S380" i="13" l="1"/>
  <c r="AB380" i="13"/>
  <c r="AE379" i="13"/>
  <c r="AE243" i="13"/>
  <c r="AB244" i="13"/>
  <c r="S244" i="13"/>
  <c r="T117" i="13"/>
  <c r="Z117" i="13" s="1"/>
  <c r="AE116" i="13"/>
  <c r="R517" i="13"/>
  <c r="AB517" i="13" s="1"/>
  <c r="AC516" i="13"/>
  <c r="AD516" i="13"/>
  <c r="T380" i="13" l="1"/>
  <c r="T244" i="13"/>
  <c r="S517" i="13"/>
  <c r="AA117" i="13"/>
  <c r="Y117" i="13"/>
  <c r="W117" i="13"/>
  <c r="V118" i="13" s="1"/>
  <c r="Q118" i="13"/>
  <c r="R118" i="13" s="1"/>
  <c r="AB118" i="13" s="1"/>
  <c r="AE516" i="13"/>
  <c r="W380" i="13" l="1"/>
  <c r="V381" i="13" s="1"/>
  <c r="AA380" i="13"/>
  <c r="Z380" i="13"/>
  <c r="Y380" i="13"/>
  <c r="Q381" i="13"/>
  <c r="W244" i="13"/>
  <c r="V245" i="13" s="1"/>
  <c r="AA244" i="13"/>
  <c r="Q245" i="13"/>
  <c r="Z244" i="13"/>
  <c r="Y244" i="13"/>
  <c r="T517" i="13"/>
  <c r="W517" i="13" s="1"/>
  <c r="V518" i="13" s="1"/>
  <c r="S118" i="13"/>
  <c r="AD117" i="13"/>
  <c r="AC117" i="13"/>
  <c r="AC380" i="13" l="1"/>
  <c r="R381" i="13"/>
  <c r="AB381" i="13" s="1"/>
  <c r="AD380" i="13"/>
  <c r="AC244" i="13"/>
  <c r="AD244" i="13"/>
  <c r="R245" i="13"/>
  <c r="AB245" i="13" s="1"/>
  <c r="Z517" i="13"/>
  <c r="AA517" i="13"/>
  <c r="Y517" i="13"/>
  <c r="Q518" i="13"/>
  <c r="R518" i="13" s="1"/>
  <c r="AB518" i="13" s="1"/>
  <c r="AE117" i="13"/>
  <c r="T118" i="13"/>
  <c r="S381" i="13" l="1"/>
  <c r="AE380" i="13"/>
  <c r="T381" i="13"/>
  <c r="Q382" i="13" s="1"/>
  <c r="AD517" i="13"/>
  <c r="S245" i="13"/>
  <c r="AE244" i="13"/>
  <c r="T245" i="13"/>
  <c r="AC517" i="13"/>
  <c r="S518" i="13"/>
  <c r="Q119" i="13"/>
  <c r="AA118" i="13"/>
  <c r="Y118" i="13"/>
  <c r="Z118" i="13"/>
  <c r="W118" i="13"/>
  <c r="V119" i="13" s="1"/>
  <c r="AA381" i="13" l="1"/>
  <c r="W381" i="13"/>
  <c r="V382" i="13" s="1"/>
  <c r="Z381" i="13"/>
  <c r="Y381" i="13"/>
  <c r="R382" i="13"/>
  <c r="AB382" i="13" s="1"/>
  <c r="T518" i="13"/>
  <c r="W518" i="13" s="1"/>
  <c r="V519" i="13" s="1"/>
  <c r="AE517" i="13"/>
  <c r="Z245" i="13"/>
  <c r="Q246" i="13"/>
  <c r="Y245" i="13"/>
  <c r="AA245" i="13"/>
  <c r="W245" i="13"/>
  <c r="V246" i="13" s="1"/>
  <c r="AC118" i="13"/>
  <c r="AD118" i="13"/>
  <c r="R119" i="13"/>
  <c r="S119" i="13" s="1"/>
  <c r="AD381" i="13" l="1"/>
  <c r="AC381" i="13"/>
  <c r="S382" i="13"/>
  <c r="T382" i="13" s="1"/>
  <c r="AA382" i="13" s="1"/>
  <c r="Q519" i="13"/>
  <c r="R519" i="13" s="1"/>
  <c r="AB519" i="13" s="1"/>
  <c r="AA518" i="13"/>
  <c r="Y518" i="13"/>
  <c r="AD518" i="13" s="1"/>
  <c r="Z518" i="13"/>
  <c r="AC245" i="13"/>
  <c r="AD245" i="13"/>
  <c r="R246" i="13"/>
  <c r="AB246" i="13" s="1"/>
  <c r="AB119" i="13"/>
  <c r="T119" i="13"/>
  <c r="AE118" i="13"/>
  <c r="Q383" i="13" l="1"/>
  <c r="R383" i="13" s="1"/>
  <c r="AB383" i="13" s="1"/>
  <c r="Y382" i="13"/>
  <c r="AE381" i="13"/>
  <c r="Z382" i="13"/>
  <c r="W382" i="13"/>
  <c r="V383" i="13" s="1"/>
  <c r="AC518" i="13"/>
  <c r="AD382" i="13"/>
  <c r="S246" i="13"/>
  <c r="AE245" i="13"/>
  <c r="AA119" i="13"/>
  <c r="Z119" i="13"/>
  <c r="Q120" i="13"/>
  <c r="Y119" i="13"/>
  <c r="W119" i="13"/>
  <c r="V120" i="13" s="1"/>
  <c r="S519" i="13"/>
  <c r="AC382" i="13" l="1"/>
  <c r="AE382" i="13" s="1"/>
  <c r="AE518" i="13"/>
  <c r="S383" i="13"/>
  <c r="T383" i="13"/>
  <c r="T246" i="13"/>
  <c r="Q247" i="13" s="1"/>
  <c r="R247" i="13" s="1"/>
  <c r="S247" i="13" s="1"/>
  <c r="T519" i="13"/>
  <c r="Q520" i="13" s="1"/>
  <c r="AC119" i="13"/>
  <c r="AD119" i="13"/>
  <c r="R120" i="13"/>
  <c r="AB120" i="13" s="1"/>
  <c r="W246" i="13" l="1"/>
  <c r="V247" i="13" s="1"/>
  <c r="Z246" i="13"/>
  <c r="AA246" i="13"/>
  <c r="Y246" i="13"/>
  <c r="AD246" i="13" s="1"/>
  <c r="W383" i="13"/>
  <c r="V384" i="13" s="1"/>
  <c r="Z383" i="13"/>
  <c r="Q384" i="13"/>
  <c r="Y383" i="13"/>
  <c r="AA383" i="13"/>
  <c r="W519" i="13"/>
  <c r="V520" i="13" s="1"/>
  <c r="Y519" i="13"/>
  <c r="AB247" i="13"/>
  <c r="T247" i="13"/>
  <c r="AA519" i="13"/>
  <c r="Z519" i="13"/>
  <c r="S120" i="13"/>
  <c r="AE119" i="13"/>
  <c r="R520" i="13"/>
  <c r="AB520" i="13" s="1"/>
  <c r="AC246" i="13" l="1"/>
  <c r="AC383" i="13"/>
  <c r="AD383" i="13"/>
  <c r="R384" i="13"/>
  <c r="AB384" i="13" s="1"/>
  <c r="Y247" i="13"/>
  <c r="Z247" i="13"/>
  <c r="Q248" i="13"/>
  <c r="AA247" i="13"/>
  <c r="W247" i="13"/>
  <c r="V248" i="13" s="1"/>
  <c r="AC519" i="13"/>
  <c r="AD519" i="13"/>
  <c r="T120" i="13"/>
  <c r="W120" i="13" s="1"/>
  <c r="V121" i="13" s="1"/>
  <c r="S520" i="13"/>
  <c r="AE246" i="13" l="1"/>
  <c r="S384" i="13"/>
  <c r="T384" i="13"/>
  <c r="AE383" i="13"/>
  <c r="AE519" i="13"/>
  <c r="R248" i="13"/>
  <c r="AB248" i="13" s="1"/>
  <c r="AC247" i="13"/>
  <c r="AD247" i="13"/>
  <c r="T520" i="13"/>
  <c r="W520" i="13" s="1"/>
  <c r="V521" i="13" s="1"/>
  <c r="Y120" i="13"/>
  <c r="Q121" i="13"/>
  <c r="R121" i="13" s="1"/>
  <c r="AB121" i="13" s="1"/>
  <c r="AA120" i="13"/>
  <c r="Z120" i="13"/>
  <c r="AA384" i="13" l="1"/>
  <c r="Y384" i="13"/>
  <c r="Z384" i="13"/>
  <c r="W384" i="13"/>
  <c r="V385" i="13" s="1"/>
  <c r="Q385" i="13"/>
  <c r="R385" i="13" s="1"/>
  <c r="AB385" i="13" s="1"/>
  <c r="AD384" i="13"/>
  <c r="S248" i="13"/>
  <c r="AE247" i="13"/>
  <c r="Y520" i="13"/>
  <c r="Z520" i="13"/>
  <c r="AA520" i="13"/>
  <c r="AD120" i="13"/>
  <c r="Q521" i="13"/>
  <c r="R521" i="13" s="1"/>
  <c r="AB521" i="13" s="1"/>
  <c r="AC120" i="13"/>
  <c r="S121" i="13"/>
  <c r="AC384" i="13" l="1"/>
  <c r="AE384" i="13" s="1"/>
  <c r="S385" i="13"/>
  <c r="T385" i="13" s="1"/>
  <c r="Y385" i="13" s="1"/>
  <c r="AD520" i="13"/>
  <c r="T248" i="13"/>
  <c r="Z248" i="13" s="1"/>
  <c r="AC520" i="13"/>
  <c r="S521" i="13"/>
  <c r="AE120" i="13"/>
  <c r="T121" i="13"/>
  <c r="W385" i="13" l="1"/>
  <c r="V386" i="13" s="1"/>
  <c r="Z385" i="13"/>
  <c r="AA385" i="13"/>
  <c r="Q386" i="13"/>
  <c r="R386" i="13" s="1"/>
  <c r="AB386" i="13" s="1"/>
  <c r="AA248" i="13"/>
  <c r="AD385" i="13"/>
  <c r="Y248" i="13"/>
  <c r="AD248" i="13" s="1"/>
  <c r="W248" i="13"/>
  <c r="V249" i="13" s="1"/>
  <c r="T521" i="13"/>
  <c r="Q522" i="13" s="1"/>
  <c r="R522" i="13" s="1"/>
  <c r="AB522" i="13" s="1"/>
  <c r="Q249" i="13"/>
  <c r="R249" i="13" s="1"/>
  <c r="AB249" i="13" s="1"/>
  <c r="AE520" i="13"/>
  <c r="Y121" i="13"/>
  <c r="W121" i="13"/>
  <c r="V122" i="13" s="1"/>
  <c r="Z121" i="13"/>
  <c r="Q122" i="13"/>
  <c r="AA121" i="13"/>
  <c r="AC121" i="13" l="1"/>
  <c r="AC385" i="13"/>
  <c r="AE385" i="13" s="1"/>
  <c r="AC248" i="13"/>
  <c r="AE248" i="13" s="1"/>
  <c r="S386" i="13"/>
  <c r="Y521" i="13"/>
  <c r="AD521" i="13" s="1"/>
  <c r="T386" i="13"/>
  <c r="AA386" i="13" s="1"/>
  <c r="W521" i="13"/>
  <c r="V522" i="13" s="1"/>
  <c r="Z521" i="13"/>
  <c r="AA521" i="13"/>
  <c r="S249" i="13"/>
  <c r="AD121" i="13"/>
  <c r="R122" i="13"/>
  <c r="S522" i="13"/>
  <c r="AB529" i="13"/>
  <c r="AB531" i="13"/>
  <c r="AB527" i="13"/>
  <c r="Q387" i="13" l="1"/>
  <c r="R387" i="13" s="1"/>
  <c r="AB387" i="13" s="1"/>
  <c r="W386" i="13"/>
  <c r="V387" i="13" s="1"/>
  <c r="Z386" i="13"/>
  <c r="Y386" i="13"/>
  <c r="AC521" i="13"/>
  <c r="AE521" i="13" s="1"/>
  <c r="T249" i="13"/>
  <c r="Q250" i="13" s="1"/>
  <c r="T522" i="13"/>
  <c r="Y522" i="13" s="1"/>
  <c r="Y529" i="13" s="1"/>
  <c r="AE121" i="13"/>
  <c r="S122" i="13"/>
  <c r="AB122" i="13"/>
  <c r="AD386" i="13" l="1"/>
  <c r="AC386" i="13"/>
  <c r="S387" i="13"/>
  <c r="Y249" i="13"/>
  <c r="AD249" i="13" s="1"/>
  <c r="Z249" i="13"/>
  <c r="AA249" i="13"/>
  <c r="Y527" i="13"/>
  <c r="T387" i="13"/>
  <c r="Y531" i="13"/>
  <c r="AA522" i="13"/>
  <c r="AA531" i="13" s="1"/>
  <c r="Z522" i="13"/>
  <c r="Z529" i="13" s="1"/>
  <c r="W522" i="13"/>
  <c r="W249" i="13"/>
  <c r="V250" i="13" s="1"/>
  <c r="R250" i="13"/>
  <c r="AB250" i="13" s="1"/>
  <c r="T122" i="13"/>
  <c r="AE386" i="13" l="1"/>
  <c r="AC249" i="13"/>
  <c r="AE249" i="13" s="1"/>
  <c r="AC522" i="13"/>
  <c r="AC531" i="13" s="1"/>
  <c r="AD522" i="13"/>
  <c r="AD527" i="13" s="1"/>
  <c r="Z527" i="13"/>
  <c r="Z531" i="13"/>
  <c r="AA527" i="13"/>
  <c r="AA529" i="13"/>
  <c r="Z387" i="13"/>
  <c r="Q388" i="13"/>
  <c r="AA387" i="13"/>
  <c r="Y387" i="13"/>
  <c r="W387" i="13"/>
  <c r="V388" i="13" s="1"/>
  <c r="S250" i="13"/>
  <c r="Q123" i="13"/>
  <c r="Y122" i="13"/>
  <c r="AA122" i="13"/>
  <c r="W122" i="13"/>
  <c r="V123" i="13" s="1"/>
  <c r="Z122" i="13"/>
  <c r="AC529" i="13" l="1"/>
  <c r="AC527" i="13"/>
  <c r="AD531" i="13"/>
  <c r="AE522" i="13"/>
  <c r="AE531" i="13" s="1"/>
  <c r="AG404" i="13" s="1"/>
  <c r="AD529" i="13"/>
  <c r="R388" i="13"/>
  <c r="AB388" i="13" s="1"/>
  <c r="AC387" i="13"/>
  <c r="AD387" i="13"/>
  <c r="T250" i="13"/>
  <c r="W250" i="13" s="1"/>
  <c r="V251" i="13" s="1"/>
  <c r="AD122" i="13"/>
  <c r="AC122" i="13"/>
  <c r="R123" i="13"/>
  <c r="AB123" i="13" s="1"/>
  <c r="Q251" i="13" l="1"/>
  <c r="R251" i="13" s="1"/>
  <c r="AB251" i="13" s="1"/>
  <c r="AE527" i="13"/>
  <c r="AE529" i="13"/>
  <c r="AG402" i="13"/>
  <c r="AE387" i="13"/>
  <c r="S388" i="13"/>
  <c r="AA250" i="13"/>
  <c r="Z250" i="13"/>
  <c r="Y250" i="13"/>
  <c r="S123" i="13"/>
  <c r="AE122" i="13"/>
  <c r="AD250" i="13" l="1"/>
  <c r="AC250" i="13"/>
  <c r="T388" i="13"/>
  <c r="T123" i="13"/>
  <c r="Q124" i="13" s="1"/>
  <c r="R124" i="13" s="1"/>
  <c r="AB124" i="13" s="1"/>
  <c r="S251" i="13"/>
  <c r="AE250" i="13" l="1"/>
  <c r="T251" i="13"/>
  <c r="W251" i="13" s="1"/>
  <c r="V252" i="13" s="1"/>
  <c r="Q389" i="13"/>
  <c r="W388" i="13"/>
  <c r="V389" i="13" s="1"/>
  <c r="Y388" i="13"/>
  <c r="Z388" i="13"/>
  <c r="AA388" i="13"/>
  <c r="AA123" i="13"/>
  <c r="Z123" i="13"/>
  <c r="W123" i="13"/>
  <c r="V124" i="13" s="1"/>
  <c r="Y123" i="13"/>
  <c r="AD123" i="13" s="1"/>
  <c r="S124" i="13"/>
  <c r="AB131" i="13"/>
  <c r="AB133" i="13"/>
  <c r="AB129" i="13"/>
  <c r="AA251" i="13" l="1"/>
  <c r="Z251" i="13"/>
  <c r="Q252" i="13"/>
  <c r="R252" i="13" s="1"/>
  <c r="S252" i="13" s="1"/>
  <c r="Y251" i="13"/>
  <c r="AD251" i="13" s="1"/>
  <c r="AC388" i="13"/>
  <c r="AD388" i="13"/>
  <c r="R389" i="13"/>
  <c r="AB389" i="13" s="1"/>
  <c r="AC123" i="13"/>
  <c r="T124" i="13"/>
  <c r="AA124" i="13" s="1"/>
  <c r="AA131" i="13" s="1"/>
  <c r="AC251" i="13" l="1"/>
  <c r="S389" i="13"/>
  <c r="AE123" i="13"/>
  <c r="W124" i="13"/>
  <c r="AA129" i="13"/>
  <c r="T389" i="13"/>
  <c r="AB394" i="13"/>
  <c r="AB396" i="13"/>
  <c r="AB398" i="13"/>
  <c r="AE388" i="13"/>
  <c r="AA133" i="13"/>
  <c r="Z124" i="13"/>
  <c r="Z129" i="13" s="1"/>
  <c r="Y124" i="13"/>
  <c r="Y129" i="13" s="1"/>
  <c r="AB252" i="13"/>
  <c r="T252" i="13"/>
  <c r="AD124" i="13" l="1"/>
  <c r="AD131" i="13" s="1"/>
  <c r="AE251" i="13"/>
  <c r="AA389" i="13"/>
  <c r="AA398" i="13" s="1"/>
  <c r="Z389" i="13"/>
  <c r="Z396" i="13" s="1"/>
  <c r="Z133" i="13"/>
  <c r="W389" i="13"/>
  <c r="Y389" i="13"/>
  <c r="Y396" i="13" s="1"/>
  <c r="Y131" i="13"/>
  <c r="Y133" i="13"/>
  <c r="AC124" i="13"/>
  <c r="Z131" i="13"/>
  <c r="Q253" i="13"/>
  <c r="R253" i="13" s="1"/>
  <c r="AB253" i="13" s="1"/>
  <c r="Z252" i="13"/>
  <c r="W252" i="13"/>
  <c r="V253" i="13" s="1"/>
  <c r="Y252" i="13"/>
  <c r="AA252" i="13"/>
  <c r="AD129" i="13" l="1"/>
  <c r="AD133" i="13"/>
  <c r="AD389" i="13"/>
  <c r="AD394" i="13" s="1"/>
  <c r="AC133" i="13"/>
  <c r="AE124" i="13"/>
  <c r="AE129" i="13" s="1"/>
  <c r="AA396" i="13"/>
  <c r="AA394" i="13"/>
  <c r="Z394" i="13"/>
  <c r="Z398" i="13"/>
  <c r="AC389" i="13"/>
  <c r="AC394" i="13" s="1"/>
  <c r="Y394" i="13"/>
  <c r="Y398" i="13"/>
  <c r="AC131" i="13"/>
  <c r="AC129" i="13"/>
  <c r="S253" i="13"/>
  <c r="AD252" i="13"/>
  <c r="AC252" i="13"/>
  <c r="AD396" i="13" l="1"/>
  <c r="AD398" i="13"/>
  <c r="AE389" i="13"/>
  <c r="AE398" i="13" s="1"/>
  <c r="AG271" i="13" s="1"/>
  <c r="AC396" i="13"/>
  <c r="AC398" i="13"/>
  <c r="AE133" i="13"/>
  <c r="AE131" i="13"/>
  <c r="T253" i="13"/>
  <c r="Q254" i="13" s="1"/>
  <c r="R254" i="13" s="1"/>
  <c r="AB254" i="13" s="1"/>
  <c r="AE252" i="13"/>
  <c r="AG4" i="13" l="1"/>
  <c r="AG6" i="13"/>
  <c r="AE396" i="13"/>
  <c r="AE394" i="13"/>
  <c r="Y253" i="13"/>
  <c r="S254" i="13"/>
  <c r="AG269" i="13"/>
  <c r="Z253" i="13"/>
  <c r="W253" i="13"/>
  <c r="V254" i="13" s="1"/>
  <c r="AA253" i="13"/>
  <c r="AD253" i="13" l="1"/>
  <c r="T254" i="13"/>
  <c r="AC253" i="13"/>
  <c r="AE253" i="13" l="1"/>
  <c r="Y254" i="13"/>
  <c r="W254" i="13"/>
  <c r="V255" i="13" s="1"/>
  <c r="Q255" i="13"/>
  <c r="R255" i="13" s="1"/>
  <c r="S255" i="13" s="1"/>
  <c r="AA254" i="13"/>
  <c r="Z254" i="13"/>
  <c r="AD254" i="13" l="1"/>
  <c r="T255" i="13"/>
  <c r="AB255" i="13"/>
  <c r="AB264" i="13" s="1"/>
  <c r="AC254" i="13"/>
  <c r="AE254" i="13" l="1"/>
  <c r="Y255" i="13"/>
  <c r="Z255" i="13"/>
  <c r="Z264" i="13" s="1"/>
  <c r="AA255" i="13"/>
  <c r="AA262" i="13" s="1"/>
  <c r="W255" i="13"/>
  <c r="AB260" i="13"/>
  <c r="AB262" i="13"/>
  <c r="Y264" i="13" l="1"/>
  <c r="AD255" i="13"/>
  <c r="Y262" i="13"/>
  <c r="Y260" i="13"/>
  <c r="Z262" i="13"/>
  <c r="Z260" i="13"/>
  <c r="AA264" i="13"/>
  <c r="AC255" i="13"/>
  <c r="AC260" i="13" s="1"/>
  <c r="AA260" i="13"/>
  <c r="AD264" i="13" l="1"/>
  <c r="AD262" i="13"/>
  <c r="AD260" i="13"/>
  <c r="AC264" i="13"/>
  <c r="AC262" i="13"/>
  <c r="AE255" i="13"/>
  <c r="AE262" i="13" s="1"/>
  <c r="AE264" i="13" l="1"/>
  <c r="AG135" i="13" s="1"/>
  <c r="AE260" i="13"/>
  <c r="AG137" i="13" l="1"/>
  <c r="R136" i="11" l="1"/>
  <c r="R270" i="9"/>
  <c r="R136" i="9"/>
  <c r="R1750" i="9"/>
  <c r="R944" i="6"/>
  <c r="R270" i="6"/>
  <c r="R136" i="6"/>
  <c r="R1750" i="6"/>
  <c r="R944" i="3"/>
  <c r="AB270" i="6" l="1"/>
  <c r="S270" i="6"/>
  <c r="T270" i="6" s="1"/>
  <c r="S136" i="9"/>
  <c r="T136" i="9" s="1"/>
  <c r="AB136" i="9"/>
  <c r="AB270" i="9"/>
  <c r="S270" i="9"/>
  <c r="T270" i="9" s="1"/>
  <c r="AB136" i="11"/>
  <c r="S136" i="11"/>
  <c r="T136" i="11" s="1"/>
  <c r="AB944" i="6"/>
  <c r="S944" i="6"/>
  <c r="T944" i="6" s="1"/>
  <c r="AB1750" i="6"/>
  <c r="S1750" i="6"/>
  <c r="T1750" i="6" s="1"/>
  <c r="AB944" i="3"/>
  <c r="S944" i="3"/>
  <c r="T944" i="3" s="1"/>
  <c r="AB136" i="6"/>
  <c r="S136" i="6"/>
  <c r="T136" i="6" s="1"/>
  <c r="AB1750" i="9"/>
  <c r="S1750" i="9"/>
  <c r="T1750" i="9" s="1"/>
  <c r="R1214" i="11"/>
  <c r="R1750" i="11"/>
  <c r="R944" i="9"/>
  <c r="R403" i="3"/>
  <c r="R136" i="3"/>
  <c r="R1214" i="3"/>
  <c r="R270" i="3"/>
  <c r="R1079" i="3"/>
  <c r="R1750" i="3"/>
  <c r="R1214" i="6"/>
  <c r="R403" i="6"/>
  <c r="R1079" i="6"/>
  <c r="R1214" i="9"/>
  <c r="R403" i="9"/>
  <c r="R1079" i="9"/>
  <c r="R1079" i="11"/>
  <c r="R270" i="11"/>
  <c r="R403" i="11"/>
  <c r="R944" i="11"/>
  <c r="AB944" i="11" l="1"/>
  <c r="S944" i="11"/>
  <c r="T944" i="11" s="1"/>
  <c r="Y136" i="11"/>
  <c r="Z136" i="11"/>
  <c r="Q137" i="11"/>
  <c r="W136" i="11"/>
  <c r="V137" i="11" s="1"/>
  <c r="AA136" i="11"/>
  <c r="AB1750" i="3"/>
  <c r="S1750" i="3"/>
  <c r="T1750" i="3" s="1"/>
  <c r="AB1214" i="9"/>
  <c r="S1214" i="9"/>
  <c r="T1214" i="9" s="1"/>
  <c r="AB1214" i="6"/>
  <c r="S1214" i="6"/>
  <c r="T1214" i="6" s="1"/>
  <c r="S1079" i="11"/>
  <c r="T1079" i="11" s="1"/>
  <c r="AB1079" i="11"/>
  <c r="S1214" i="3"/>
  <c r="T1214" i="3" s="1"/>
  <c r="AB1214" i="3"/>
  <c r="AB136" i="3"/>
  <c r="S136" i="3"/>
  <c r="T136" i="3" s="1"/>
  <c r="S403" i="3"/>
  <c r="T403" i="3" s="1"/>
  <c r="AB403" i="3"/>
  <c r="AB1079" i="6"/>
  <c r="S1079" i="6"/>
  <c r="T1079" i="6" s="1"/>
  <c r="S403" i="11"/>
  <c r="T403" i="11" s="1"/>
  <c r="AB403" i="11"/>
  <c r="W136" i="6"/>
  <c r="V137" i="6" s="1"/>
  <c r="Z136" i="6"/>
  <c r="Q137" i="6"/>
  <c r="Y136" i="6"/>
  <c r="AA136" i="6"/>
  <c r="Y270" i="6"/>
  <c r="Q271" i="6"/>
  <c r="Z270" i="6"/>
  <c r="AA270" i="6"/>
  <c r="W270" i="6"/>
  <c r="V271" i="6" s="1"/>
  <c r="AB1079" i="9"/>
  <c r="S1079" i="9"/>
  <c r="T1079" i="9" s="1"/>
  <c r="AB403" i="9"/>
  <c r="S403" i="9"/>
  <c r="T403" i="9" s="1"/>
  <c r="W1750" i="9"/>
  <c r="V1751" i="9" s="1"/>
  <c r="Y1750" i="9"/>
  <c r="AA1750" i="9"/>
  <c r="Q1751" i="9"/>
  <c r="Z1750" i="9"/>
  <c r="S403" i="6"/>
  <c r="T403" i="6" s="1"/>
  <c r="AB403" i="6"/>
  <c r="AB1750" i="11"/>
  <c r="S1750" i="11"/>
  <c r="T1750" i="11" s="1"/>
  <c r="AA1750" i="6"/>
  <c r="W1750" i="6"/>
  <c r="V1751" i="6" s="1"/>
  <c r="Y1750" i="6"/>
  <c r="Z1750" i="6"/>
  <c r="Q1751" i="6"/>
  <c r="AB944" i="9"/>
  <c r="S944" i="9"/>
  <c r="T944" i="9" s="1"/>
  <c r="Q945" i="6"/>
  <c r="R945" i="6" s="1"/>
  <c r="AB945" i="6" s="1"/>
  <c r="AA944" i="6"/>
  <c r="Y944" i="6"/>
  <c r="Z944" i="6"/>
  <c r="W944" i="6"/>
  <c r="V945" i="6" s="1"/>
  <c r="AA270" i="9"/>
  <c r="Q271" i="9"/>
  <c r="W270" i="9"/>
  <c r="V271" i="9" s="1"/>
  <c r="Z270" i="9"/>
  <c r="Y270" i="9"/>
  <c r="AB1079" i="3"/>
  <c r="S1079" i="3"/>
  <c r="T1079" i="3" s="1"/>
  <c r="AB270" i="11"/>
  <c r="S270" i="11"/>
  <c r="T270" i="11" s="1"/>
  <c r="S270" i="3"/>
  <c r="T270" i="3" s="1"/>
  <c r="AB270" i="3"/>
  <c r="AB1214" i="11"/>
  <c r="S1214" i="11"/>
  <c r="T1214" i="11" s="1"/>
  <c r="Q945" i="3"/>
  <c r="Y944" i="3"/>
  <c r="AA944" i="3"/>
  <c r="Z944" i="3"/>
  <c r="W944" i="3"/>
  <c r="V945" i="3" s="1"/>
  <c r="AA136" i="9"/>
  <c r="Y136" i="9"/>
  <c r="Q137" i="9"/>
  <c r="W136" i="9"/>
  <c r="V137" i="9" s="1"/>
  <c r="Z136" i="9"/>
  <c r="Q1080" i="3" l="1"/>
  <c r="Y1079" i="3"/>
  <c r="AA1079" i="3"/>
  <c r="W1079" i="3"/>
  <c r="V1080" i="3" s="1"/>
  <c r="Z1079" i="3"/>
  <c r="Y1079" i="9"/>
  <c r="Z1079" i="9"/>
  <c r="W1079" i="9"/>
  <c r="V1080" i="9" s="1"/>
  <c r="Q1080" i="9"/>
  <c r="AA1079" i="9"/>
  <c r="AA403" i="3"/>
  <c r="W403" i="3"/>
  <c r="V404" i="3" s="1"/>
  <c r="Z403" i="3"/>
  <c r="Y403" i="3"/>
  <c r="Q404" i="3"/>
  <c r="Z403" i="9"/>
  <c r="Y403" i="9"/>
  <c r="Q404" i="9"/>
  <c r="AA403" i="9"/>
  <c r="W403" i="9"/>
  <c r="V404" i="9" s="1"/>
  <c r="AA136" i="3"/>
  <c r="Z136" i="3"/>
  <c r="W136" i="3"/>
  <c r="V137" i="3" s="1"/>
  <c r="Y136" i="3"/>
  <c r="Q137" i="3"/>
  <c r="Z403" i="11"/>
  <c r="W403" i="11"/>
  <c r="V404" i="11" s="1"/>
  <c r="AA403" i="11"/>
  <c r="Q404" i="11"/>
  <c r="Y403" i="11"/>
  <c r="Z944" i="11"/>
  <c r="W944" i="11"/>
  <c r="V945" i="11" s="1"/>
  <c r="Y944" i="11"/>
  <c r="Q945" i="11"/>
  <c r="AA944" i="11"/>
  <c r="Q1215" i="6"/>
  <c r="W1214" i="6"/>
  <c r="V1215" i="6" s="1"/>
  <c r="AA1214" i="6"/>
  <c r="Y1214" i="6"/>
  <c r="Z1214" i="6"/>
  <c r="AD944" i="3"/>
  <c r="AC944" i="3"/>
  <c r="R271" i="9"/>
  <c r="AB271" i="9" s="1"/>
  <c r="R137" i="6"/>
  <c r="AB137" i="6" s="1"/>
  <c r="Q271" i="3"/>
  <c r="AA270" i="3"/>
  <c r="Y270" i="3"/>
  <c r="W270" i="3"/>
  <c r="V271" i="3" s="1"/>
  <c r="Z270" i="3"/>
  <c r="AC1750" i="6"/>
  <c r="AD1750" i="6"/>
  <c r="R945" i="3"/>
  <c r="AB945" i="3" s="1"/>
  <c r="AA1079" i="6"/>
  <c r="W1079" i="6"/>
  <c r="V1080" i="6" s="1"/>
  <c r="Y1079" i="6"/>
  <c r="Q1080" i="6"/>
  <c r="Z1079" i="6"/>
  <c r="AA1214" i="3"/>
  <c r="Q1215" i="3"/>
  <c r="Y1214" i="3"/>
  <c r="Z1214" i="3"/>
  <c r="W1214" i="3"/>
  <c r="V1215" i="3" s="1"/>
  <c r="Z1214" i="9"/>
  <c r="Y1214" i="9"/>
  <c r="AA1214" i="9"/>
  <c r="Q1215" i="9"/>
  <c r="W1214" i="9"/>
  <c r="V1215" i="9" s="1"/>
  <c r="Q1751" i="3"/>
  <c r="W1750" i="3"/>
  <c r="V1751" i="3" s="1"/>
  <c r="AA1750" i="3"/>
  <c r="Z1750" i="3"/>
  <c r="Y1750" i="3"/>
  <c r="R137" i="11"/>
  <c r="AB137" i="11" s="1"/>
  <c r="R1751" i="9"/>
  <c r="AB1751" i="9" s="1"/>
  <c r="AD136" i="11"/>
  <c r="R137" i="9"/>
  <c r="AB137" i="9" s="1"/>
  <c r="AD270" i="6"/>
  <c r="AC270" i="6"/>
  <c r="AA1079" i="11"/>
  <c r="W1079" i="11"/>
  <c r="V1080" i="11" s="1"/>
  <c r="Q1080" i="11"/>
  <c r="Z1079" i="11"/>
  <c r="Y1079" i="11"/>
  <c r="AC136" i="11"/>
  <c r="AC136" i="9"/>
  <c r="AD136" i="9"/>
  <c r="AD944" i="6"/>
  <c r="AC944" i="6"/>
  <c r="AD1750" i="9"/>
  <c r="AC1750" i="9"/>
  <c r="AC270" i="9"/>
  <c r="AD270" i="9"/>
  <c r="Y403" i="6"/>
  <c r="W403" i="6"/>
  <c r="V404" i="6" s="1"/>
  <c r="AA403" i="6"/>
  <c r="Q404" i="6"/>
  <c r="Z403" i="6"/>
  <c r="R271" i="6"/>
  <c r="AB271" i="6" s="1"/>
  <c r="Y1214" i="11"/>
  <c r="W1214" i="11"/>
  <c r="V1215" i="11" s="1"/>
  <c r="AA1214" i="11"/>
  <c r="Q1215" i="11"/>
  <c r="Z1214" i="11"/>
  <c r="Z270" i="11"/>
  <c r="W270" i="11"/>
  <c r="V271" i="11" s="1"/>
  <c r="AA270" i="11"/>
  <c r="Y270" i="11"/>
  <c r="Q271" i="11"/>
  <c r="S945" i="6"/>
  <c r="T945" i="6" s="1"/>
  <c r="Q945" i="9"/>
  <c r="AA944" i="9"/>
  <c r="Y944" i="9"/>
  <c r="Z944" i="9"/>
  <c r="W944" i="9"/>
  <c r="V945" i="9" s="1"/>
  <c r="R1751" i="6"/>
  <c r="AB1751" i="6" s="1"/>
  <c r="Y1750" i="11"/>
  <c r="W1750" i="11"/>
  <c r="V1751" i="11" s="1"/>
  <c r="AA1750" i="11"/>
  <c r="Q1751" i="11"/>
  <c r="Z1750" i="11"/>
  <c r="AD136" i="6"/>
  <c r="AC136" i="6"/>
  <c r="S137" i="11" l="1"/>
  <c r="T137" i="11" s="1"/>
  <c r="AA137" i="11" s="1"/>
  <c r="S271" i="9"/>
  <c r="T271" i="9" s="1"/>
  <c r="Q272" i="9" s="1"/>
  <c r="S137" i="9"/>
  <c r="T137" i="9" s="1"/>
  <c r="AA137" i="9" s="1"/>
  <c r="S1751" i="9"/>
  <c r="T1751" i="9" s="1"/>
  <c r="S137" i="6"/>
  <c r="T137" i="6" s="1"/>
  <c r="Y945" i="6"/>
  <c r="Z945" i="6"/>
  <c r="AA945" i="6"/>
  <c r="Q946" i="6"/>
  <c r="W945" i="6"/>
  <c r="V946" i="6" s="1"/>
  <c r="R1751" i="11"/>
  <c r="AB1751" i="11" s="1"/>
  <c r="AD1079" i="11"/>
  <c r="AC1079" i="11"/>
  <c r="R1080" i="6"/>
  <c r="AB1080" i="6" s="1"/>
  <c r="AD1214" i="6"/>
  <c r="AC1214" i="6"/>
  <c r="AD1214" i="11"/>
  <c r="AE944" i="6"/>
  <c r="AC1079" i="6"/>
  <c r="AD1079" i="6"/>
  <c r="AE1750" i="6"/>
  <c r="R271" i="3"/>
  <c r="AB271" i="3" s="1"/>
  <c r="AC403" i="11"/>
  <c r="AD403" i="11"/>
  <c r="R404" i="3"/>
  <c r="AB404" i="3" s="1"/>
  <c r="AC403" i="6"/>
  <c r="AE1750" i="9"/>
  <c r="R1215" i="11"/>
  <c r="AB1215" i="11" s="1"/>
  <c r="AE136" i="11"/>
  <c r="R1080" i="11"/>
  <c r="R1751" i="3"/>
  <c r="AB1751" i="3" s="1"/>
  <c r="R404" i="11"/>
  <c r="AB404" i="11" s="1"/>
  <c r="AC403" i="3"/>
  <c r="AD403" i="3"/>
  <c r="AC1079" i="9"/>
  <c r="AD1079" i="9"/>
  <c r="R945" i="9"/>
  <c r="AB945" i="9" s="1"/>
  <c r="AE270" i="6"/>
  <c r="S945" i="3"/>
  <c r="T945" i="3" s="1"/>
  <c r="R1215" i="6"/>
  <c r="AB1215" i="6" s="1"/>
  <c r="AC1750" i="11"/>
  <c r="AD403" i="6"/>
  <c r="AE136" i="6"/>
  <c r="AD944" i="9"/>
  <c r="AC944" i="9"/>
  <c r="R271" i="11"/>
  <c r="AB271" i="11" s="1"/>
  <c r="R404" i="6"/>
  <c r="AB404" i="6" s="1"/>
  <c r="S271" i="6"/>
  <c r="T271" i="6" s="1"/>
  <c r="R1215" i="9"/>
  <c r="AB1215" i="9" s="1"/>
  <c r="AD1214" i="3"/>
  <c r="AC1214" i="3"/>
  <c r="S1751" i="6"/>
  <c r="T1751" i="6" s="1"/>
  <c r="AD270" i="11"/>
  <c r="AC270" i="11"/>
  <c r="AC1214" i="11"/>
  <c r="R1215" i="3"/>
  <c r="AB1215" i="3" s="1"/>
  <c r="AE944" i="3"/>
  <c r="R945" i="11"/>
  <c r="AB945" i="11" s="1"/>
  <c r="R404" i="9"/>
  <c r="AB404" i="9" s="1"/>
  <c r="AD1750" i="3"/>
  <c r="AC1750" i="3"/>
  <c r="AD1214" i="9"/>
  <c r="AC1214" i="9"/>
  <c r="AD944" i="11"/>
  <c r="AC944" i="11"/>
  <c r="R137" i="3"/>
  <c r="AB137" i="3" s="1"/>
  <c r="AD403" i="9"/>
  <c r="AC403" i="9"/>
  <c r="AD1079" i="3"/>
  <c r="AC1079" i="3"/>
  <c r="AD1750" i="11"/>
  <c r="AE270" i="9"/>
  <c r="AE136" i="9"/>
  <c r="AC270" i="3"/>
  <c r="AD270" i="3"/>
  <c r="AC136" i="3"/>
  <c r="AD136" i="3"/>
  <c r="R1080" i="9"/>
  <c r="R1080" i="3"/>
  <c r="AB1080" i="3" s="1"/>
  <c r="S1751" i="11" l="1"/>
  <c r="T1751" i="11" s="1"/>
  <c r="AA1751" i="11" s="1"/>
  <c r="Y137" i="11"/>
  <c r="Z271" i="9"/>
  <c r="W271" i="9"/>
  <c r="V272" i="9" s="1"/>
  <c r="AA271" i="9"/>
  <c r="Y271" i="9"/>
  <c r="Y137" i="9"/>
  <c r="Q138" i="9"/>
  <c r="R138" i="9" s="1"/>
  <c r="AB138" i="9" s="1"/>
  <c r="Z137" i="9"/>
  <c r="W137" i="9"/>
  <c r="V138" i="9" s="1"/>
  <c r="S1751" i="3"/>
  <c r="T1751" i="3" s="1"/>
  <c r="Y1751" i="3" s="1"/>
  <c r="S404" i="3"/>
  <c r="T404" i="3" s="1"/>
  <c r="Z137" i="6"/>
  <c r="W137" i="6"/>
  <c r="V138" i="6" s="1"/>
  <c r="AA137" i="6"/>
  <c r="Y137" i="6"/>
  <c r="Q138" i="6"/>
  <c r="R138" i="6" s="1"/>
  <c r="AB138" i="6" s="1"/>
  <c r="S1080" i="6"/>
  <c r="T1080" i="6" s="1"/>
  <c r="Z137" i="11"/>
  <c r="S1215" i="6"/>
  <c r="T1215" i="6" s="1"/>
  <c r="S1080" i="3"/>
  <c r="T1080" i="3" s="1"/>
  <c r="Y1080" i="3" s="1"/>
  <c r="S1215" i="9"/>
  <c r="T1215" i="9" s="1"/>
  <c r="W137" i="11"/>
  <c r="V138" i="11" s="1"/>
  <c r="Q138" i="11"/>
  <c r="R138" i="11" s="1"/>
  <c r="AB138" i="11" s="1"/>
  <c r="S945" i="11"/>
  <c r="T945" i="11" s="1"/>
  <c r="W945" i="11" s="1"/>
  <c r="V946" i="11" s="1"/>
  <c r="S271" i="11"/>
  <c r="T271" i="11" s="1"/>
  <c r="S137" i="3"/>
  <c r="T137" i="3" s="1"/>
  <c r="W137" i="3" s="1"/>
  <c r="V138" i="3" s="1"/>
  <c r="S404" i="11"/>
  <c r="T404" i="11" s="1"/>
  <c r="Z945" i="3"/>
  <c r="W945" i="3"/>
  <c r="V946" i="3" s="1"/>
  <c r="Y945" i="3"/>
  <c r="Q946" i="3"/>
  <c r="AA945" i="3"/>
  <c r="AE136" i="3"/>
  <c r="S1215" i="3"/>
  <c r="T1215" i="3" s="1"/>
  <c r="AE270" i="11"/>
  <c r="AE944" i="9"/>
  <c r="AE403" i="11"/>
  <c r="AE1214" i="9"/>
  <c r="AE1214" i="3"/>
  <c r="AE1214" i="6"/>
  <c r="AE1079" i="11"/>
  <c r="S1080" i="9"/>
  <c r="T1080" i="9" s="1"/>
  <c r="AB1080" i="9"/>
  <c r="AE1079" i="9"/>
  <c r="AE1214" i="11"/>
  <c r="Y1751" i="6"/>
  <c r="Q1752" i="6"/>
  <c r="Z1751" i="6"/>
  <c r="AA1751" i="6"/>
  <c r="W1751" i="6"/>
  <c r="V1752" i="6" s="1"/>
  <c r="R272" i="9"/>
  <c r="AB272" i="9" s="1"/>
  <c r="AE1079" i="6"/>
  <c r="R946" i="6"/>
  <c r="AB946" i="6" s="1"/>
  <c r="AE403" i="9"/>
  <c r="AE944" i="11"/>
  <c r="AE1750" i="3"/>
  <c r="S404" i="6"/>
  <c r="T404" i="6" s="1"/>
  <c r="S1080" i="11"/>
  <c r="T1080" i="11" s="1"/>
  <c r="AB1080" i="11"/>
  <c r="S1215" i="11"/>
  <c r="T1215" i="11" s="1"/>
  <c r="S271" i="3"/>
  <c r="T271" i="3" s="1"/>
  <c r="AE270" i="3"/>
  <c r="Q272" i="6"/>
  <c r="W271" i="6"/>
  <c r="V272" i="6" s="1"/>
  <c r="AA271" i="6"/>
  <c r="Z271" i="6"/>
  <c r="Y271" i="6"/>
  <c r="AE403" i="6"/>
  <c r="AE1079" i="3"/>
  <c r="S404" i="9"/>
  <c r="T404" i="9" s="1"/>
  <c r="AA1751" i="9"/>
  <c r="Q1752" i="9"/>
  <c r="Z1751" i="9"/>
  <c r="Y1751" i="9"/>
  <c r="W1751" i="9"/>
  <c r="V1752" i="9" s="1"/>
  <c r="AE1750" i="11"/>
  <c r="S945" i="9"/>
  <c r="T945" i="9" s="1"/>
  <c r="AE403" i="3"/>
  <c r="AC945" i="6"/>
  <c r="AD945" i="6"/>
  <c r="AC137" i="11" l="1"/>
  <c r="AA945" i="11"/>
  <c r="Q1752" i="11"/>
  <c r="R1752" i="11" s="1"/>
  <c r="AB1752" i="11" s="1"/>
  <c r="AC271" i="9"/>
  <c r="AD271" i="9"/>
  <c r="AD137" i="9"/>
  <c r="AC137" i="9"/>
  <c r="S138" i="9"/>
  <c r="T138" i="9" s="1"/>
  <c r="W138" i="9" s="1"/>
  <c r="V139" i="9" s="1"/>
  <c r="Y1215" i="9"/>
  <c r="Z1215" i="9"/>
  <c r="AA1215" i="9"/>
  <c r="Q1216" i="9"/>
  <c r="R1216" i="9" s="1"/>
  <c r="W1215" i="9"/>
  <c r="V1216" i="9" s="1"/>
  <c r="AC137" i="6"/>
  <c r="AD137" i="6"/>
  <c r="S138" i="6"/>
  <c r="T138" i="6" s="1"/>
  <c r="AA138" i="6" s="1"/>
  <c r="Q1752" i="3"/>
  <c r="R1752" i="3" s="1"/>
  <c r="AB1752" i="3" s="1"/>
  <c r="AA1751" i="3"/>
  <c r="W1751" i="3"/>
  <c r="V1752" i="3" s="1"/>
  <c r="Z1751" i="3"/>
  <c r="AD1751" i="3" s="1"/>
  <c r="W1080" i="3"/>
  <c r="V1081" i="3" s="1"/>
  <c r="Z1080" i="3"/>
  <c r="AD1080" i="3" s="1"/>
  <c r="AA1080" i="3"/>
  <c r="Q1081" i="3"/>
  <c r="R1081" i="3" s="1"/>
  <c r="AB1081" i="3" s="1"/>
  <c r="Q946" i="11"/>
  <c r="R946" i="11" s="1"/>
  <c r="AB946" i="11" s="1"/>
  <c r="Y945" i="11"/>
  <c r="Z945" i="11"/>
  <c r="AD137" i="11"/>
  <c r="AA137" i="3"/>
  <c r="AA404" i="11"/>
  <c r="Y404" i="11"/>
  <c r="Q405" i="11"/>
  <c r="R405" i="11" s="1"/>
  <c r="AB405" i="11" s="1"/>
  <c r="Z404" i="11"/>
  <c r="W404" i="11"/>
  <c r="V405" i="11" s="1"/>
  <c r="AA271" i="11"/>
  <c r="Q272" i="11"/>
  <c r="R272" i="11" s="1"/>
  <c r="AB272" i="11" s="1"/>
  <c r="W271" i="11"/>
  <c r="V272" i="11" s="1"/>
  <c r="Y271" i="11"/>
  <c r="Z271" i="11"/>
  <c r="S272" i="9"/>
  <c r="T272" i="9" s="1"/>
  <c r="W272" i="9" s="1"/>
  <c r="V273" i="9" s="1"/>
  <c r="Y1751" i="11"/>
  <c r="W1751" i="11"/>
  <c r="V1752" i="11" s="1"/>
  <c r="Y137" i="3"/>
  <c r="Z1751" i="11"/>
  <c r="Q138" i="3"/>
  <c r="R138" i="3" s="1"/>
  <c r="AB138" i="3" s="1"/>
  <c r="Z137" i="3"/>
  <c r="Y271" i="3"/>
  <c r="Q272" i="3"/>
  <c r="Z271" i="3"/>
  <c r="AA271" i="3"/>
  <c r="W271" i="3"/>
  <c r="V272" i="3" s="1"/>
  <c r="AE945" i="6"/>
  <c r="AC271" i="6"/>
  <c r="AD271" i="6"/>
  <c r="AA1080" i="11"/>
  <c r="Z1080" i="11"/>
  <c r="W1080" i="11"/>
  <c r="V1081" i="11" s="1"/>
  <c r="Y1080" i="11"/>
  <c r="Q1081" i="11"/>
  <c r="W404" i="3"/>
  <c r="V405" i="3" s="1"/>
  <c r="Q405" i="3"/>
  <c r="AA404" i="3"/>
  <c r="Y404" i="3"/>
  <c r="Z404" i="3"/>
  <c r="AA1080" i="6"/>
  <c r="Q1081" i="6"/>
  <c r="Y1080" i="6"/>
  <c r="W1080" i="6"/>
  <c r="V1081" i="6" s="1"/>
  <c r="Z1080" i="6"/>
  <c r="AC1751" i="9"/>
  <c r="AD1751" i="9"/>
  <c r="S138" i="11"/>
  <c r="T138" i="11" s="1"/>
  <c r="Y945" i="9"/>
  <c r="AA945" i="9"/>
  <c r="Z945" i="9"/>
  <c r="W945" i="9"/>
  <c r="V946" i="9" s="1"/>
  <c r="Q946" i="9"/>
  <c r="R1752" i="9"/>
  <c r="AB1752" i="9" s="1"/>
  <c r="Y404" i="6"/>
  <c r="Z404" i="6"/>
  <c r="AA404" i="6"/>
  <c r="Q405" i="6"/>
  <c r="W404" i="6"/>
  <c r="V405" i="6" s="1"/>
  <c r="R946" i="3"/>
  <c r="AB946" i="3" s="1"/>
  <c r="W1215" i="6"/>
  <c r="V1216" i="6" s="1"/>
  <c r="Y1215" i="6"/>
  <c r="Z1215" i="6"/>
  <c r="Q1216" i="6"/>
  <c r="AA1215" i="6"/>
  <c r="R272" i="6"/>
  <c r="AB272" i="6" s="1"/>
  <c r="AC945" i="3"/>
  <c r="AD945" i="3"/>
  <c r="AA1215" i="3"/>
  <c r="Z1215" i="3"/>
  <c r="Y1215" i="3"/>
  <c r="Q1216" i="3"/>
  <c r="W1215" i="3"/>
  <c r="V1216" i="3" s="1"/>
  <c r="W404" i="9"/>
  <c r="V405" i="9" s="1"/>
  <c r="Z404" i="9"/>
  <c r="AA404" i="9"/>
  <c r="Q405" i="9"/>
  <c r="Y404" i="9"/>
  <c r="R1752" i="6"/>
  <c r="AB1752" i="6" s="1"/>
  <c r="AA1080" i="9"/>
  <c r="Y1080" i="9"/>
  <c r="Q1081" i="9"/>
  <c r="W1080" i="9"/>
  <c r="V1081" i="9" s="1"/>
  <c r="Z1080" i="9"/>
  <c r="W1215" i="11"/>
  <c r="V1216" i="11" s="1"/>
  <c r="Z1215" i="11"/>
  <c r="Q1216" i="11"/>
  <c r="AA1215" i="11"/>
  <c r="Y1215" i="11"/>
  <c r="S946" i="6"/>
  <c r="T946" i="6" s="1"/>
  <c r="AC1751" i="6"/>
  <c r="AD1751" i="6"/>
  <c r="AC945" i="11" l="1"/>
  <c r="AD945" i="11"/>
  <c r="AE137" i="11"/>
  <c r="S1752" i="11"/>
  <c r="T1752" i="11" s="1"/>
  <c r="Q1753" i="11" s="1"/>
  <c r="AC404" i="11"/>
  <c r="AD271" i="11"/>
  <c r="AE271" i="9"/>
  <c r="AE137" i="9"/>
  <c r="Z272" i="9"/>
  <c r="AA272" i="9"/>
  <c r="Q273" i="9"/>
  <c r="R273" i="9" s="1"/>
  <c r="AB273" i="9" s="1"/>
  <c r="AC1215" i="9"/>
  <c r="AD1215" i="9"/>
  <c r="AA138" i="9"/>
  <c r="Q139" i="9"/>
  <c r="R139" i="9" s="1"/>
  <c r="AB139" i="9" s="1"/>
  <c r="AB1216" i="9"/>
  <c r="S1216" i="9"/>
  <c r="T1216" i="9" s="1"/>
  <c r="Z138" i="9"/>
  <c r="Y138" i="9"/>
  <c r="Y272" i="9"/>
  <c r="Q139" i="6"/>
  <c r="R139" i="6" s="1"/>
  <c r="AB139" i="6" s="1"/>
  <c r="AE137" i="6"/>
  <c r="W138" i="6"/>
  <c r="V139" i="6" s="1"/>
  <c r="Z138" i="6"/>
  <c r="Y138" i="6"/>
  <c r="AC1751" i="3"/>
  <c r="AE1751" i="3" s="1"/>
  <c r="AC1080" i="3"/>
  <c r="AE1080" i="3" s="1"/>
  <c r="AD137" i="3"/>
  <c r="AC137" i="3"/>
  <c r="AC271" i="11"/>
  <c r="AC1751" i="11"/>
  <c r="AD404" i="11"/>
  <c r="AD1751" i="11"/>
  <c r="S1752" i="6"/>
  <c r="T1752" i="6" s="1"/>
  <c r="S405" i="11"/>
  <c r="T405" i="11" s="1"/>
  <c r="Y405" i="11" s="1"/>
  <c r="S1081" i="3"/>
  <c r="T1081" i="3" s="1"/>
  <c r="AA946" i="6"/>
  <c r="Y946" i="6"/>
  <c r="Q947" i="6"/>
  <c r="Z946" i="6"/>
  <c r="W946" i="6"/>
  <c r="V947" i="6" s="1"/>
  <c r="AE1751" i="6"/>
  <c r="AC1080" i="6"/>
  <c r="AD1080" i="6"/>
  <c r="AC404" i="3"/>
  <c r="AD404" i="3"/>
  <c r="R272" i="3"/>
  <c r="AB272" i="3" s="1"/>
  <c r="AC1215" i="3"/>
  <c r="AD1215" i="3"/>
  <c r="R405" i="9"/>
  <c r="AB405" i="9" s="1"/>
  <c r="AC271" i="3"/>
  <c r="AD271" i="3"/>
  <c r="R1081" i="6"/>
  <c r="AB1081" i="6" s="1"/>
  <c r="AE945" i="3"/>
  <c r="AC945" i="9"/>
  <c r="R405" i="3"/>
  <c r="AB405" i="3" s="1"/>
  <c r="AC404" i="9"/>
  <c r="AD404" i="9"/>
  <c r="AD945" i="9"/>
  <c r="AC1215" i="11"/>
  <c r="AD1215" i="11"/>
  <c r="S138" i="3"/>
  <c r="T138" i="3" s="1"/>
  <c r="S946" i="11"/>
  <c r="T946" i="11" s="1"/>
  <c r="S1752" i="3"/>
  <c r="T1752" i="3" s="1"/>
  <c r="R1216" i="11"/>
  <c r="AB1216" i="11" s="1"/>
  <c r="R1081" i="9"/>
  <c r="AB1081" i="9" s="1"/>
  <c r="R405" i="6"/>
  <c r="AB405" i="6" s="1"/>
  <c r="S1752" i="9"/>
  <c r="T1752" i="9" s="1"/>
  <c r="AE271" i="6"/>
  <c r="AE1751" i="9"/>
  <c r="AA138" i="11"/>
  <c r="Z138" i="11"/>
  <c r="Q139" i="11"/>
  <c r="Y138" i="11"/>
  <c r="W138" i="11"/>
  <c r="V139" i="11" s="1"/>
  <c r="R1081" i="11"/>
  <c r="AB1081" i="11" s="1"/>
  <c r="AC1080" i="9"/>
  <c r="AD1080" i="9"/>
  <c r="R1216" i="6"/>
  <c r="AB1216" i="6" s="1"/>
  <c r="S272" i="11"/>
  <c r="T272" i="11" s="1"/>
  <c r="R1216" i="3"/>
  <c r="AB1216" i="3" s="1"/>
  <c r="S272" i="6"/>
  <c r="T272" i="6" s="1"/>
  <c r="AC1215" i="6"/>
  <c r="AD1215" i="6"/>
  <c r="S946" i="3"/>
  <c r="T946" i="3" s="1"/>
  <c r="AC404" i="6"/>
  <c r="AD404" i="6"/>
  <c r="R946" i="9"/>
  <c r="AB946" i="9" s="1"/>
  <c r="AC1080" i="11"/>
  <c r="AD1080" i="11"/>
  <c r="AE945" i="11" l="1"/>
  <c r="Y1752" i="11"/>
  <c r="Z1752" i="11"/>
  <c r="AA1752" i="11"/>
  <c r="AE404" i="11"/>
  <c r="W1752" i="11"/>
  <c r="V1753" i="11" s="1"/>
  <c r="AE271" i="11"/>
  <c r="AE1751" i="11"/>
  <c r="AE1215" i="9"/>
  <c r="AC272" i="9"/>
  <c r="S139" i="9"/>
  <c r="T139" i="9" s="1"/>
  <c r="AD138" i="9"/>
  <c r="AC138" i="9"/>
  <c r="AD272" i="9"/>
  <c r="S946" i="9"/>
  <c r="T946" i="9" s="1"/>
  <c r="S1081" i="9"/>
  <c r="T1081" i="9" s="1"/>
  <c r="AC138" i="6"/>
  <c r="AD138" i="6"/>
  <c r="S139" i="6"/>
  <c r="T139" i="6" s="1"/>
  <c r="AE137" i="3"/>
  <c r="S405" i="9"/>
  <c r="T405" i="9" s="1"/>
  <c r="AA405" i="9" s="1"/>
  <c r="S1081" i="11"/>
  <c r="T1081" i="11" s="1"/>
  <c r="Z1081" i="11" s="1"/>
  <c r="Q406" i="11"/>
  <c r="R406" i="11" s="1"/>
  <c r="AB406" i="11" s="1"/>
  <c r="Z1081" i="3"/>
  <c r="AA1081" i="3"/>
  <c r="W1081" i="3"/>
  <c r="V1082" i="3" s="1"/>
  <c r="Q1082" i="3"/>
  <c r="R1082" i="3" s="1"/>
  <c r="AB1082" i="3" s="1"/>
  <c r="Y1081" i="3"/>
  <c r="W1752" i="6"/>
  <c r="V1753" i="6" s="1"/>
  <c r="AA1752" i="6"/>
  <c r="Q1753" i="6"/>
  <c r="R1753" i="6" s="1"/>
  <c r="AB1753" i="6" s="1"/>
  <c r="Z1752" i="6"/>
  <c r="Y1752" i="6"/>
  <c r="AA405" i="11"/>
  <c r="W405" i="11"/>
  <c r="V406" i="11" s="1"/>
  <c r="S1216" i="6"/>
  <c r="T1216" i="6" s="1"/>
  <c r="Z405" i="11"/>
  <c r="S1216" i="3"/>
  <c r="T1216" i="3" s="1"/>
  <c r="S405" i="6"/>
  <c r="T405" i="6" s="1"/>
  <c r="S1216" i="11"/>
  <c r="T1216" i="11" s="1"/>
  <c r="Z946" i="11"/>
  <c r="AA946" i="11"/>
  <c r="W946" i="11"/>
  <c r="V947" i="11" s="1"/>
  <c r="Q947" i="11"/>
  <c r="Y946" i="11"/>
  <c r="W138" i="3"/>
  <c r="V139" i="3" s="1"/>
  <c r="Y138" i="3"/>
  <c r="Z138" i="3"/>
  <c r="AA138" i="3"/>
  <c r="Q139" i="3"/>
  <c r="Z1752" i="9"/>
  <c r="Q1753" i="9"/>
  <c r="W1752" i="9"/>
  <c r="V1753" i="9" s="1"/>
  <c r="Y1752" i="9"/>
  <c r="AA1752" i="9"/>
  <c r="Y272" i="11"/>
  <c r="Z272" i="11"/>
  <c r="Q273" i="11"/>
  <c r="AA272" i="11"/>
  <c r="W272" i="11"/>
  <c r="V273" i="11" s="1"/>
  <c r="Z946" i="3"/>
  <c r="AA946" i="3"/>
  <c r="Y946" i="3"/>
  <c r="Q947" i="3"/>
  <c r="W946" i="3"/>
  <c r="V947" i="3" s="1"/>
  <c r="W1752" i="3"/>
  <c r="V1753" i="3" s="1"/>
  <c r="Y1752" i="3"/>
  <c r="AA1752" i="3"/>
  <c r="Z1752" i="3"/>
  <c r="Q1753" i="3"/>
  <c r="AA272" i="6"/>
  <c r="Z272" i="6"/>
  <c r="W272" i="6"/>
  <c r="V273" i="6" s="1"/>
  <c r="Y272" i="6"/>
  <c r="Q273" i="6"/>
  <c r="AE1215" i="6"/>
  <c r="R1753" i="11"/>
  <c r="AB1753" i="11" s="1"/>
  <c r="AC138" i="11"/>
  <c r="AD138" i="11"/>
  <c r="AE1080" i="11"/>
  <c r="Y1216" i="9"/>
  <c r="Z1216" i="9"/>
  <c r="W1216" i="9"/>
  <c r="V1217" i="9" s="1"/>
  <c r="Q1217" i="9"/>
  <c r="AA1216" i="9"/>
  <c r="R139" i="11"/>
  <c r="AB139" i="11" s="1"/>
  <c r="AE1215" i="11"/>
  <c r="S1081" i="6"/>
  <c r="T1081" i="6" s="1"/>
  <c r="R947" i="6"/>
  <c r="AB947" i="6" s="1"/>
  <c r="AE404" i="9"/>
  <c r="AE945" i="9"/>
  <c r="AE1215" i="3"/>
  <c r="AC946" i="6"/>
  <c r="AD946" i="6"/>
  <c r="AE1080" i="6"/>
  <c r="AE1080" i="9"/>
  <c r="S273" i="9"/>
  <c r="T273" i="9" s="1"/>
  <c r="S405" i="3"/>
  <c r="T405" i="3" s="1"/>
  <c r="AE404" i="3"/>
  <c r="AE404" i="6"/>
  <c r="AE271" i="3"/>
  <c r="S272" i="3"/>
  <c r="T272" i="3" s="1"/>
  <c r="AD1752" i="11" l="1"/>
  <c r="AC1752" i="11"/>
  <c r="AC405" i="11"/>
  <c r="AA1081" i="11"/>
  <c r="Y1081" i="11"/>
  <c r="AD1081" i="11" s="1"/>
  <c r="W1081" i="11"/>
  <c r="V1082" i="11" s="1"/>
  <c r="AD405" i="11"/>
  <c r="Q1082" i="11"/>
  <c r="R1082" i="11" s="1"/>
  <c r="AB1082" i="11" s="1"/>
  <c r="AE272" i="9"/>
  <c r="AE138" i="9"/>
  <c r="Y405" i="9"/>
  <c r="AA946" i="9"/>
  <c r="Z946" i="9"/>
  <c r="Y946" i="9"/>
  <c r="W946" i="9"/>
  <c r="V947" i="9" s="1"/>
  <c r="Q947" i="9"/>
  <c r="R947" i="9" s="1"/>
  <c r="AB947" i="9" s="1"/>
  <c r="Z405" i="9"/>
  <c r="Q406" i="9"/>
  <c r="R406" i="9" s="1"/>
  <c r="AB406" i="9" s="1"/>
  <c r="W405" i="9"/>
  <c r="V406" i="9" s="1"/>
  <c r="AE138" i="6"/>
  <c r="S947" i="6"/>
  <c r="T947" i="6" s="1"/>
  <c r="Y947" i="6" s="1"/>
  <c r="AC1752" i="6"/>
  <c r="AA139" i="6"/>
  <c r="Y139" i="6"/>
  <c r="Q140" i="6"/>
  <c r="R140" i="6" s="1"/>
  <c r="AB140" i="6" s="1"/>
  <c r="Z139" i="6"/>
  <c r="W139" i="6"/>
  <c r="V140" i="6" s="1"/>
  <c r="AD1752" i="6"/>
  <c r="AD1081" i="3"/>
  <c r="S1082" i="3"/>
  <c r="T1082" i="3" s="1"/>
  <c r="Z405" i="6"/>
  <c r="Y405" i="6"/>
  <c r="Q406" i="6"/>
  <c r="R406" i="6" s="1"/>
  <c r="AB406" i="6" s="1"/>
  <c r="W405" i="6"/>
  <c r="V406" i="6" s="1"/>
  <c r="AA405" i="6"/>
  <c r="Y1216" i="3"/>
  <c r="W1216" i="3"/>
  <c r="V1217" i="3" s="1"/>
  <c r="AC1081" i="3"/>
  <c r="Z1216" i="11"/>
  <c r="Q1217" i="11"/>
  <c r="R1217" i="11" s="1"/>
  <c r="AB1217" i="11" s="1"/>
  <c r="AA1216" i="11"/>
  <c r="W1216" i="11"/>
  <c r="V1217" i="11" s="1"/>
  <c r="Y1216" i="11"/>
  <c r="S139" i="11"/>
  <c r="T139" i="11" s="1"/>
  <c r="AA1216" i="3"/>
  <c r="S1753" i="6"/>
  <c r="T1753" i="6" s="1"/>
  <c r="Q1217" i="3"/>
  <c r="R1217" i="3" s="1"/>
  <c r="AB1217" i="3" s="1"/>
  <c r="Z1216" i="3"/>
  <c r="Y1081" i="6"/>
  <c r="Z1081" i="6"/>
  <c r="W1081" i="6"/>
  <c r="V1082" i="6" s="1"/>
  <c r="AA1081" i="6"/>
  <c r="Q1082" i="6"/>
  <c r="R947" i="3"/>
  <c r="AB947" i="3" s="1"/>
  <c r="AC272" i="11"/>
  <c r="AD272" i="11"/>
  <c r="AE946" i="6"/>
  <c r="R273" i="6"/>
  <c r="AB273" i="6" s="1"/>
  <c r="AC946" i="3"/>
  <c r="AD946" i="3"/>
  <c r="AC138" i="3"/>
  <c r="AD138" i="3"/>
  <c r="W405" i="3"/>
  <c r="V406" i="3" s="1"/>
  <c r="Z405" i="3"/>
  <c r="AA405" i="3"/>
  <c r="Q406" i="3"/>
  <c r="Y405" i="3"/>
  <c r="Y1216" i="6"/>
  <c r="Z1216" i="6"/>
  <c r="Q1217" i="6"/>
  <c r="AA1216" i="6"/>
  <c r="W1216" i="6"/>
  <c r="V1217" i="6" s="1"/>
  <c r="AC1216" i="9"/>
  <c r="AD1216" i="9"/>
  <c r="AC272" i="6"/>
  <c r="AD272" i="6"/>
  <c r="R1753" i="3"/>
  <c r="AB1753" i="3" s="1"/>
  <c r="AC1752" i="9"/>
  <c r="AD1752" i="9"/>
  <c r="AA273" i="9"/>
  <c r="Q274" i="9"/>
  <c r="Z273" i="9"/>
  <c r="Y273" i="9"/>
  <c r="W273" i="9"/>
  <c r="V274" i="9" s="1"/>
  <c r="AC946" i="11"/>
  <c r="AD946" i="11"/>
  <c r="R1753" i="9"/>
  <c r="AB1753" i="9" s="1"/>
  <c r="R947" i="11"/>
  <c r="AB947" i="11" s="1"/>
  <c r="Y1081" i="9"/>
  <c r="W1081" i="9"/>
  <c r="V1082" i="9" s="1"/>
  <c r="Q1082" i="9"/>
  <c r="Z1081" i="9"/>
  <c r="AA1081" i="9"/>
  <c r="S406" i="11"/>
  <c r="T406" i="11" s="1"/>
  <c r="AE138" i="11"/>
  <c r="S1753" i="11"/>
  <c r="T1753" i="11" s="1"/>
  <c r="AC1752" i="3"/>
  <c r="AD1752" i="3"/>
  <c r="W139" i="9"/>
  <c r="V140" i="9" s="1"/>
  <c r="Y139" i="9"/>
  <c r="AA139" i="9"/>
  <c r="Z139" i="9"/>
  <c r="Q140" i="9"/>
  <c r="AA272" i="3"/>
  <c r="Q273" i="3"/>
  <c r="Y272" i="3"/>
  <c r="Z272" i="3"/>
  <c r="W272" i="3"/>
  <c r="V273" i="3" s="1"/>
  <c r="R273" i="11"/>
  <c r="AB273" i="11" s="1"/>
  <c r="R139" i="3"/>
  <c r="AB139" i="3" s="1"/>
  <c r="R1217" i="9"/>
  <c r="AB1217" i="9" s="1"/>
  <c r="AE1752" i="11" l="1"/>
  <c r="AE405" i="11"/>
  <c r="AC1081" i="11"/>
  <c r="AE1081" i="11" s="1"/>
  <c r="S273" i="11"/>
  <c r="T273" i="11" s="1"/>
  <c r="Q274" i="11" s="1"/>
  <c r="AC1216" i="11"/>
  <c r="AC405" i="9"/>
  <c r="AC946" i="9"/>
  <c r="AD946" i="9"/>
  <c r="S1217" i="9"/>
  <c r="T1217" i="9" s="1"/>
  <c r="S1753" i="9"/>
  <c r="T1753" i="9" s="1"/>
  <c r="AD405" i="9"/>
  <c r="AA947" i="6"/>
  <c r="Q948" i="6"/>
  <c r="R948" i="6" s="1"/>
  <c r="AB948" i="6" s="1"/>
  <c r="AE1752" i="6"/>
  <c r="Z947" i="6"/>
  <c r="W947" i="6"/>
  <c r="V948" i="6" s="1"/>
  <c r="AC405" i="6"/>
  <c r="AC139" i="6"/>
  <c r="S273" i="6"/>
  <c r="T273" i="6" s="1"/>
  <c r="Y273" i="6" s="1"/>
  <c r="AD405" i="6"/>
  <c r="S406" i="6"/>
  <c r="T406" i="6" s="1"/>
  <c r="AD139" i="6"/>
  <c r="AA1753" i="6"/>
  <c r="Z1753" i="6"/>
  <c r="AE1081" i="3"/>
  <c r="S1753" i="3"/>
  <c r="T1753" i="3" s="1"/>
  <c r="AD1216" i="3"/>
  <c r="S947" i="3"/>
  <c r="T947" i="3" s="1"/>
  <c r="Y947" i="3" s="1"/>
  <c r="Q1754" i="6"/>
  <c r="R1754" i="6" s="1"/>
  <c r="AB1754" i="6" s="1"/>
  <c r="W1753" i="6"/>
  <c r="V1754" i="6" s="1"/>
  <c r="Y1753" i="6"/>
  <c r="AC1216" i="3"/>
  <c r="AD1216" i="11"/>
  <c r="S1082" i="11"/>
  <c r="T1082" i="11" s="1"/>
  <c r="S140" i="6"/>
  <c r="T140" i="6" s="1"/>
  <c r="Z140" i="6" s="1"/>
  <c r="AE946" i="11"/>
  <c r="AC1081" i="9"/>
  <c r="AC405" i="3"/>
  <c r="AD405" i="3"/>
  <c r="R406" i="3"/>
  <c r="AB406" i="3" s="1"/>
  <c r="AE946" i="3"/>
  <c r="AE272" i="11"/>
  <c r="AE1216" i="9"/>
  <c r="S406" i="9"/>
  <c r="T406" i="9" s="1"/>
  <c r="R1082" i="6"/>
  <c r="AB1082" i="6" s="1"/>
  <c r="Q407" i="11"/>
  <c r="Y406" i="11"/>
  <c r="W406" i="11"/>
  <c r="V407" i="11" s="1"/>
  <c r="Z406" i="11"/>
  <c r="AA406" i="11"/>
  <c r="AC273" i="9"/>
  <c r="AD273" i="9"/>
  <c r="S139" i="3"/>
  <c r="T139" i="3" s="1"/>
  <c r="AE138" i="3"/>
  <c r="AC139" i="9"/>
  <c r="AD139" i="9"/>
  <c r="AE1752" i="3"/>
  <c r="AA139" i="11"/>
  <c r="Z139" i="11"/>
  <c r="Y139" i="11"/>
  <c r="W139" i="11"/>
  <c r="V140" i="11" s="1"/>
  <c r="Q140" i="11"/>
  <c r="S1217" i="3"/>
  <c r="T1217" i="3" s="1"/>
  <c r="R273" i="3"/>
  <c r="AB273" i="3" s="1"/>
  <c r="AD1081" i="9"/>
  <c r="Q1083" i="3"/>
  <c r="Z1082" i="3"/>
  <c r="AA1082" i="3"/>
  <c r="Y1082" i="3"/>
  <c r="W1082" i="3"/>
  <c r="V1083" i="3" s="1"/>
  <c r="R274" i="9"/>
  <c r="AB274" i="9" s="1"/>
  <c r="AE1752" i="9"/>
  <c r="R1217" i="6"/>
  <c r="AB1217" i="6" s="1"/>
  <c r="AE272" i="6"/>
  <c r="AC272" i="3"/>
  <c r="AD272" i="3"/>
  <c r="AA1753" i="11"/>
  <c r="Q1754" i="11"/>
  <c r="Z1753" i="11"/>
  <c r="W1753" i="11"/>
  <c r="V1754" i="11" s="1"/>
  <c r="Y1753" i="11"/>
  <c r="R1082" i="9"/>
  <c r="AB1082" i="9" s="1"/>
  <c r="S947" i="11"/>
  <c r="T947" i="11" s="1"/>
  <c r="AD1216" i="6"/>
  <c r="AD1081" i="6"/>
  <c r="R140" i="9"/>
  <c r="AB140" i="9" s="1"/>
  <c r="AC1216" i="6"/>
  <c r="S947" i="9"/>
  <c r="T947" i="9" s="1"/>
  <c r="S1217" i="11"/>
  <c r="T1217" i="11" s="1"/>
  <c r="AC1081" i="6"/>
  <c r="Z273" i="11" l="1"/>
  <c r="AE1216" i="11"/>
  <c r="AA273" i="11"/>
  <c r="Y273" i="11"/>
  <c r="W273" i="11"/>
  <c r="V274" i="11" s="1"/>
  <c r="AE405" i="9"/>
  <c r="AE946" i="9"/>
  <c r="S1082" i="9"/>
  <c r="T1082" i="9" s="1"/>
  <c r="AC947" i="6"/>
  <c r="AD947" i="6"/>
  <c r="AA273" i="6"/>
  <c r="AE405" i="6"/>
  <c r="AE139" i="6"/>
  <c r="W273" i="6"/>
  <c r="V274" i="6" s="1"/>
  <c r="Q274" i="6"/>
  <c r="R274" i="6" s="1"/>
  <c r="AB274" i="6" s="1"/>
  <c r="Z273" i="6"/>
  <c r="S948" i="6"/>
  <c r="T948" i="6" s="1"/>
  <c r="Z948" i="6" s="1"/>
  <c r="AD1753" i="6"/>
  <c r="AC1753" i="6"/>
  <c r="AA947" i="3"/>
  <c r="AE1216" i="3"/>
  <c r="S273" i="3"/>
  <c r="T273" i="3" s="1"/>
  <c r="Q948" i="3"/>
  <c r="R948" i="3" s="1"/>
  <c r="AB948" i="3" s="1"/>
  <c r="Z947" i="3"/>
  <c r="AD947" i="3" s="1"/>
  <c r="W947" i="3"/>
  <c r="V948" i="3" s="1"/>
  <c r="Q141" i="6"/>
  <c r="R141" i="6" s="1"/>
  <c r="AB141" i="6" s="1"/>
  <c r="Y140" i="6"/>
  <c r="W140" i="6"/>
  <c r="V141" i="6" s="1"/>
  <c r="AA140" i="6"/>
  <c r="S274" i="9"/>
  <c r="T274" i="9" s="1"/>
  <c r="W274" i="9" s="1"/>
  <c r="V275" i="9" s="1"/>
  <c r="S1754" i="6"/>
  <c r="T1754" i="6" s="1"/>
  <c r="S1217" i="6"/>
  <c r="T1217" i="6" s="1"/>
  <c r="Q1218" i="6" s="1"/>
  <c r="W1217" i="11"/>
  <c r="V1218" i="11" s="1"/>
  <c r="Q1218" i="11"/>
  <c r="Y1217" i="11"/>
  <c r="AA1217" i="11"/>
  <c r="Z1217" i="11"/>
  <c r="Q948" i="11"/>
  <c r="Y947" i="11"/>
  <c r="W947" i="11"/>
  <c r="V948" i="11" s="1"/>
  <c r="AA947" i="11"/>
  <c r="Z947" i="11"/>
  <c r="AE1216" i="6"/>
  <c r="Y947" i="9"/>
  <c r="W947" i="9"/>
  <c r="V948" i="9" s="1"/>
  <c r="Z947" i="9"/>
  <c r="AA947" i="9"/>
  <c r="Q948" i="9"/>
  <c r="R1754" i="11"/>
  <c r="AB1754" i="11" s="1"/>
  <c r="AA1082" i="11"/>
  <c r="Y1082" i="11"/>
  <c r="W1082" i="11"/>
  <c r="V1083" i="11" s="1"/>
  <c r="Z1082" i="11"/>
  <c r="Q1083" i="11"/>
  <c r="S140" i="9"/>
  <c r="T140" i="9" s="1"/>
  <c r="AC1082" i="3"/>
  <c r="AD1082" i="3"/>
  <c r="AE139" i="9"/>
  <c r="W139" i="3"/>
  <c r="V140" i="3" s="1"/>
  <c r="Y139" i="3"/>
  <c r="AA139" i="3"/>
  <c r="Q140" i="3"/>
  <c r="Z139" i="3"/>
  <c r="AA1753" i="9"/>
  <c r="Z1753" i="9"/>
  <c r="Q1754" i="9"/>
  <c r="Y1753" i="9"/>
  <c r="W1753" i="9"/>
  <c r="V1754" i="9" s="1"/>
  <c r="R140" i="11"/>
  <c r="AB140" i="11" s="1"/>
  <c r="W1217" i="9"/>
  <c r="V1218" i="9" s="1"/>
  <c r="Z1217" i="9"/>
  <c r="AA1217" i="9"/>
  <c r="Q1218" i="9"/>
  <c r="Y1217" i="9"/>
  <c r="Q407" i="9"/>
  <c r="Y406" i="9"/>
  <c r="AA406" i="9"/>
  <c r="W406" i="9"/>
  <c r="V407" i="9" s="1"/>
  <c r="Z406" i="9"/>
  <c r="AC406" i="11"/>
  <c r="AD406" i="11"/>
  <c r="Y1753" i="3"/>
  <c r="AA1753" i="3"/>
  <c r="Q1754" i="3"/>
  <c r="Z1753" i="3"/>
  <c r="W1753" i="3"/>
  <c r="V1754" i="3" s="1"/>
  <c r="AC139" i="11"/>
  <c r="AD139" i="11"/>
  <c r="R407" i="11"/>
  <c r="AB407" i="11" s="1"/>
  <c r="AE405" i="3"/>
  <c r="AE1081" i="9"/>
  <c r="R1083" i="3"/>
  <c r="AB1083" i="3" s="1"/>
  <c r="AE1081" i="6"/>
  <c r="AC1753" i="11"/>
  <c r="AD1753" i="11"/>
  <c r="AE272" i="3"/>
  <c r="W406" i="6"/>
  <c r="V407" i="6" s="1"/>
  <c r="Y406" i="6"/>
  <c r="AA406" i="6"/>
  <c r="Z406" i="6"/>
  <c r="Q407" i="6"/>
  <c r="AE273" i="9"/>
  <c r="AA1217" i="3"/>
  <c r="Z1217" i="3"/>
  <c r="W1217" i="3"/>
  <c r="V1218" i="3" s="1"/>
  <c r="Y1217" i="3"/>
  <c r="Q1218" i="3"/>
  <c r="S1082" i="6"/>
  <c r="T1082" i="6" s="1"/>
  <c r="S406" i="3"/>
  <c r="T406" i="3" s="1"/>
  <c r="R274" i="11"/>
  <c r="AB274" i="11" s="1"/>
  <c r="AC273" i="11" l="1"/>
  <c r="AD273" i="11"/>
  <c r="S274" i="11"/>
  <c r="T274" i="11" s="1"/>
  <c r="W274" i="11" s="1"/>
  <c r="V275" i="11" s="1"/>
  <c r="Q275" i="9"/>
  <c r="R275" i="9" s="1"/>
  <c r="AB275" i="9" s="1"/>
  <c r="AA274" i="9"/>
  <c r="Z274" i="9"/>
  <c r="AE947" i="6"/>
  <c r="AC273" i="6"/>
  <c r="Y948" i="6"/>
  <c r="AD948" i="6" s="1"/>
  <c r="AD273" i="6"/>
  <c r="Q949" i="6"/>
  <c r="R949" i="6" s="1"/>
  <c r="AB949" i="6" s="1"/>
  <c r="AA948" i="6"/>
  <c r="W948" i="6"/>
  <c r="V949" i="6" s="1"/>
  <c r="AE1753" i="6"/>
  <c r="AC140" i="6"/>
  <c r="AD140" i="6"/>
  <c r="S141" i="6"/>
  <c r="T141" i="6" s="1"/>
  <c r="AC947" i="3"/>
  <c r="AE947" i="3" s="1"/>
  <c r="Z1217" i="6"/>
  <c r="Y274" i="9"/>
  <c r="AA1217" i="6"/>
  <c r="W1217" i="6"/>
  <c r="V1218" i="6" s="1"/>
  <c r="S948" i="3"/>
  <c r="T948" i="3" s="1"/>
  <c r="AA948" i="3" s="1"/>
  <c r="Y1217" i="6"/>
  <c r="S1083" i="3"/>
  <c r="T1083" i="3" s="1"/>
  <c r="Z1082" i="6"/>
  <c r="Y1082" i="6"/>
  <c r="AA1082" i="6"/>
  <c r="W1082" i="6"/>
  <c r="V1083" i="6" s="1"/>
  <c r="Q1083" i="6"/>
  <c r="AC947" i="9"/>
  <c r="AD947" i="9"/>
  <c r="R948" i="11"/>
  <c r="AB948" i="11" s="1"/>
  <c r="Z140" i="9"/>
  <c r="W140" i="9"/>
  <c r="V141" i="9" s="1"/>
  <c r="Q141" i="9"/>
  <c r="AA140" i="9"/>
  <c r="Y140" i="9"/>
  <c r="AD1753" i="3"/>
  <c r="AC406" i="9"/>
  <c r="AD406" i="9"/>
  <c r="S140" i="11"/>
  <c r="T140" i="11" s="1"/>
  <c r="AE1082" i="3"/>
  <c r="R1218" i="3"/>
  <c r="AB1218" i="3" s="1"/>
  <c r="AC406" i="6"/>
  <c r="AD406" i="6"/>
  <c r="S407" i="11"/>
  <c r="T407" i="11" s="1"/>
  <c r="R1754" i="3"/>
  <c r="AB1754" i="3" s="1"/>
  <c r="R407" i="9"/>
  <c r="AB407" i="9" s="1"/>
  <c r="R140" i="3"/>
  <c r="S1754" i="11"/>
  <c r="T1754" i="11" s="1"/>
  <c r="AC1217" i="9"/>
  <c r="AD1217" i="9"/>
  <c r="R1083" i="11"/>
  <c r="AB1083" i="11" s="1"/>
  <c r="AC1217" i="11"/>
  <c r="AD1217" i="11"/>
  <c r="AE139" i="11"/>
  <c r="S274" i="6"/>
  <c r="T274" i="6" s="1"/>
  <c r="R1218" i="9"/>
  <c r="AC139" i="3"/>
  <c r="AD139" i="3"/>
  <c r="Z273" i="3"/>
  <c r="W273" i="3"/>
  <c r="V274" i="3" s="1"/>
  <c r="Q274" i="3"/>
  <c r="Y273" i="3"/>
  <c r="AA273" i="3"/>
  <c r="R948" i="9"/>
  <c r="AB948" i="9" s="1"/>
  <c r="R1218" i="11"/>
  <c r="AB1218" i="11" s="1"/>
  <c r="AA406" i="3"/>
  <c r="Z406" i="3"/>
  <c r="Y406" i="3"/>
  <c r="W406" i="3"/>
  <c r="V407" i="3" s="1"/>
  <c r="Q407" i="3"/>
  <c r="AC1753" i="3"/>
  <c r="AC1753" i="9"/>
  <c r="AD1753" i="9"/>
  <c r="R1218" i="6"/>
  <c r="AB1218" i="6" s="1"/>
  <c r="AC1217" i="3"/>
  <c r="AD1217" i="3"/>
  <c r="AE1753" i="11"/>
  <c r="Q1755" i="6"/>
  <c r="Z1754" i="6"/>
  <c r="W1754" i="6"/>
  <c r="V1755" i="6" s="1"/>
  <c r="AA1754" i="6"/>
  <c r="Y1754" i="6"/>
  <c r="R1754" i="9"/>
  <c r="AB1754" i="9" s="1"/>
  <c r="AC1082" i="11"/>
  <c r="AD1082" i="11"/>
  <c r="R407" i="6"/>
  <c r="AB407" i="6" s="1"/>
  <c r="AE406" i="11"/>
  <c r="AA1082" i="9"/>
  <c r="Q1083" i="9"/>
  <c r="W1082" i="9"/>
  <c r="V1083" i="9" s="1"/>
  <c r="Z1082" i="9"/>
  <c r="Y1082" i="9"/>
  <c r="AC947" i="11"/>
  <c r="AD947" i="11"/>
  <c r="AE273" i="11" l="1"/>
  <c r="Y274" i="11"/>
  <c r="AA274" i="11"/>
  <c r="Z274" i="11"/>
  <c r="Q275" i="11"/>
  <c r="R275" i="11" s="1"/>
  <c r="AB275" i="11" s="1"/>
  <c r="S1083" i="11"/>
  <c r="T1083" i="11" s="1"/>
  <c r="AC274" i="9"/>
  <c r="AD274" i="9"/>
  <c r="AE273" i="6"/>
  <c r="AC948" i="6"/>
  <c r="AE948" i="6" s="1"/>
  <c r="AE140" i="6"/>
  <c r="AD1217" i="6"/>
  <c r="AC1217" i="6"/>
  <c r="Y948" i="3"/>
  <c r="Q949" i="3"/>
  <c r="R949" i="3" s="1"/>
  <c r="AB949" i="3" s="1"/>
  <c r="Z948" i="3"/>
  <c r="W948" i="3"/>
  <c r="V949" i="3" s="1"/>
  <c r="S1218" i="6"/>
  <c r="T1218" i="6" s="1"/>
  <c r="Y1218" i="6" s="1"/>
  <c r="S407" i="9"/>
  <c r="T407" i="9" s="1"/>
  <c r="S407" i="6"/>
  <c r="T407" i="6" s="1"/>
  <c r="S948" i="11"/>
  <c r="T948" i="11" s="1"/>
  <c r="S948" i="9"/>
  <c r="T948" i="9" s="1"/>
  <c r="S275" i="9"/>
  <c r="T275" i="9" s="1"/>
  <c r="AA275" i="9" s="1"/>
  <c r="W1754" i="11"/>
  <c r="V1755" i="11" s="1"/>
  <c r="Z1754" i="11"/>
  <c r="AA1754" i="11"/>
  <c r="Q1755" i="11"/>
  <c r="Y1754" i="11"/>
  <c r="Y407" i="11"/>
  <c r="Z407" i="11"/>
  <c r="Q408" i="11"/>
  <c r="W407" i="11"/>
  <c r="V408" i="11" s="1"/>
  <c r="AA407" i="11"/>
  <c r="R1083" i="9"/>
  <c r="AB1083" i="9" s="1"/>
  <c r="AE947" i="11"/>
  <c r="R407" i="3"/>
  <c r="AB407" i="3" s="1"/>
  <c r="AE1217" i="11"/>
  <c r="Y141" i="6"/>
  <c r="AA141" i="6"/>
  <c r="Z141" i="6"/>
  <c r="W141" i="6"/>
  <c r="V142" i="6" s="1"/>
  <c r="Q142" i="6"/>
  <c r="R1755" i="6"/>
  <c r="AB1755" i="6" s="1"/>
  <c r="AE1217" i="9"/>
  <c r="AE947" i="9"/>
  <c r="AC406" i="3"/>
  <c r="AD406" i="3"/>
  <c r="S1218" i="11"/>
  <c r="T1218" i="11" s="1"/>
  <c r="S140" i="3"/>
  <c r="T140" i="3" s="1"/>
  <c r="AB140" i="3"/>
  <c r="AE406" i="9"/>
  <c r="S949" i="6"/>
  <c r="T949" i="6" s="1"/>
  <c r="AE139" i="3"/>
  <c r="S1754" i="3"/>
  <c r="T1754" i="3" s="1"/>
  <c r="AD140" i="9"/>
  <c r="AC140" i="9"/>
  <c r="R1083" i="6"/>
  <c r="AB1083" i="6" s="1"/>
  <c r="AC1082" i="9"/>
  <c r="AD1082" i="9"/>
  <c r="AC273" i="3"/>
  <c r="AD273" i="3"/>
  <c r="AC1754" i="6"/>
  <c r="AD1754" i="6"/>
  <c r="Q275" i="6"/>
  <c r="Y274" i="6"/>
  <c r="AA274" i="6"/>
  <c r="Z274" i="6"/>
  <c r="W274" i="6"/>
  <c r="V275" i="6" s="1"/>
  <c r="R274" i="3"/>
  <c r="AB274" i="3" s="1"/>
  <c r="S1218" i="9"/>
  <c r="T1218" i="9" s="1"/>
  <c r="AB1218" i="9"/>
  <c r="AE406" i="6"/>
  <c r="R141" i="9"/>
  <c r="AB141" i="9" s="1"/>
  <c r="AE1082" i="11"/>
  <c r="AE1217" i="3"/>
  <c r="AE1753" i="3"/>
  <c r="S1754" i="9"/>
  <c r="T1754" i="9" s="1"/>
  <c r="AA140" i="11"/>
  <c r="Z140" i="11"/>
  <c r="W140" i="11"/>
  <c r="V141" i="11" s="1"/>
  <c r="Y140" i="11"/>
  <c r="Q141" i="11"/>
  <c r="AD1082" i="6"/>
  <c r="AC1082" i="6"/>
  <c r="AA1083" i="3"/>
  <c r="Q1084" i="3"/>
  <c r="Y1083" i="3"/>
  <c r="W1083" i="3"/>
  <c r="V1084" i="3" s="1"/>
  <c r="Z1083" i="3"/>
  <c r="AE1753" i="9"/>
  <c r="S1218" i="3"/>
  <c r="T1218" i="3" s="1"/>
  <c r="AD274" i="11" l="1"/>
  <c r="AC274" i="11"/>
  <c r="AE274" i="9"/>
  <c r="AE1217" i="6"/>
  <c r="Q1219" i="6"/>
  <c r="R1219" i="6" s="1"/>
  <c r="AB1219" i="6" s="1"/>
  <c r="AA1218" i="6"/>
  <c r="W1218" i="6"/>
  <c r="V1219" i="6" s="1"/>
  <c r="Z1218" i="6"/>
  <c r="AC948" i="3"/>
  <c r="AD948" i="3"/>
  <c r="S274" i="3"/>
  <c r="T274" i="3" s="1"/>
  <c r="AA274" i="3" s="1"/>
  <c r="S407" i="3"/>
  <c r="T407" i="3" s="1"/>
  <c r="AA407" i="3" s="1"/>
  <c r="W407" i="6"/>
  <c r="V408" i="6" s="1"/>
  <c r="AA407" i="6"/>
  <c r="Y407" i="6"/>
  <c r="Q408" i="6"/>
  <c r="R408" i="6" s="1"/>
  <c r="Z407" i="6"/>
  <c r="S275" i="11"/>
  <c r="T275" i="11" s="1"/>
  <c r="Y275" i="11" s="1"/>
  <c r="S949" i="3"/>
  <c r="T949" i="3" s="1"/>
  <c r="Z949" i="3" s="1"/>
  <c r="Q276" i="9"/>
  <c r="R276" i="9" s="1"/>
  <c r="AB276" i="9" s="1"/>
  <c r="Y275" i="9"/>
  <c r="Z275" i="9"/>
  <c r="W275" i="9"/>
  <c r="V276" i="9" s="1"/>
  <c r="AA948" i="9"/>
  <c r="Z948" i="9"/>
  <c r="Q949" i="9"/>
  <c r="R949" i="9" s="1"/>
  <c r="AB949" i="9" s="1"/>
  <c r="Y948" i="9"/>
  <c r="W948" i="9"/>
  <c r="V949" i="9" s="1"/>
  <c r="S1083" i="6"/>
  <c r="T1083" i="6" s="1"/>
  <c r="S1755" i="6"/>
  <c r="T1755" i="6" s="1"/>
  <c r="AA1218" i="9"/>
  <c r="Z1218" i="9"/>
  <c r="Q1219" i="9"/>
  <c r="W1218" i="9"/>
  <c r="V1219" i="9" s="1"/>
  <c r="Y1218" i="9"/>
  <c r="Z1754" i="9"/>
  <c r="Y1754" i="9"/>
  <c r="W1754" i="9"/>
  <c r="V1755" i="9" s="1"/>
  <c r="Q1755" i="9"/>
  <c r="AA1754" i="9"/>
  <c r="Z949" i="6"/>
  <c r="Q950" i="6"/>
  <c r="W949" i="6"/>
  <c r="V950" i="6" s="1"/>
  <c r="Y949" i="6"/>
  <c r="AA949" i="6"/>
  <c r="R408" i="11"/>
  <c r="AB408" i="11" s="1"/>
  <c r="AE1082" i="9"/>
  <c r="Z1754" i="3"/>
  <c r="W1754" i="3"/>
  <c r="V1755" i="3" s="1"/>
  <c r="AA1754" i="3"/>
  <c r="Y1754" i="3"/>
  <c r="Q1755" i="3"/>
  <c r="AD407" i="11"/>
  <c r="AC274" i="6"/>
  <c r="AD274" i="6"/>
  <c r="AE140" i="9"/>
  <c r="AC407" i="11"/>
  <c r="AE1082" i="6"/>
  <c r="Q1219" i="3"/>
  <c r="Z1218" i="3"/>
  <c r="Y1218" i="3"/>
  <c r="W1218" i="3"/>
  <c r="V1219" i="3" s="1"/>
  <c r="AA1218" i="3"/>
  <c r="Q408" i="9"/>
  <c r="AA407" i="9"/>
  <c r="Z407" i="9"/>
  <c r="W407" i="9"/>
  <c r="V408" i="9" s="1"/>
  <c r="Y407" i="9"/>
  <c r="W140" i="3"/>
  <c r="V141" i="3" s="1"/>
  <c r="Z140" i="3"/>
  <c r="Q141" i="3"/>
  <c r="AA140" i="3"/>
  <c r="Y140" i="3"/>
  <c r="W1218" i="11"/>
  <c r="V1219" i="11" s="1"/>
  <c r="AA1218" i="11"/>
  <c r="Q1219" i="11"/>
  <c r="Y1218" i="11"/>
  <c r="Z1218" i="11"/>
  <c r="R142" i="6"/>
  <c r="AB142" i="6" s="1"/>
  <c r="AC1754" i="11"/>
  <c r="AD1754" i="11"/>
  <c r="R275" i="6"/>
  <c r="AB275" i="6" s="1"/>
  <c r="S1083" i="9"/>
  <c r="T1083" i="9" s="1"/>
  <c r="R1755" i="11"/>
  <c r="AB1755" i="11" s="1"/>
  <c r="Y1083" i="11"/>
  <c r="AA1083" i="11"/>
  <c r="Q1084" i="11"/>
  <c r="W1083" i="11"/>
  <c r="V1084" i="11" s="1"/>
  <c r="Z1083" i="11"/>
  <c r="R1084" i="3"/>
  <c r="AB1084" i="3" s="1"/>
  <c r="AC140" i="11"/>
  <c r="AD140" i="11"/>
  <c r="S141" i="9"/>
  <c r="T141" i="9" s="1"/>
  <c r="Z948" i="11"/>
  <c r="AA948" i="11"/>
  <c r="Q949" i="11"/>
  <c r="W948" i="11"/>
  <c r="V949" i="11" s="1"/>
  <c r="Y948" i="11"/>
  <c r="AE273" i="3"/>
  <c r="AC1083" i="3"/>
  <c r="AD1083" i="3"/>
  <c r="R141" i="11"/>
  <c r="AB141" i="11" s="1"/>
  <c r="AE1754" i="6"/>
  <c r="AE406" i="3"/>
  <c r="AC141" i="6"/>
  <c r="AD141" i="6"/>
  <c r="AE274" i="11" l="1"/>
  <c r="S408" i="11"/>
  <c r="T408" i="11" s="1"/>
  <c r="Y408" i="11" s="1"/>
  <c r="Z275" i="11"/>
  <c r="AD275" i="11" s="1"/>
  <c r="Q276" i="11"/>
  <c r="R276" i="11" s="1"/>
  <c r="AB276" i="11" s="1"/>
  <c r="AA275" i="11"/>
  <c r="W275" i="11"/>
  <c r="V276" i="11" s="1"/>
  <c r="AD275" i="9"/>
  <c r="AC275" i="9"/>
  <c r="AC948" i="9"/>
  <c r="AD948" i="9"/>
  <c r="AC1218" i="6"/>
  <c r="AD1218" i="6"/>
  <c r="AD407" i="6"/>
  <c r="S1219" i="6"/>
  <c r="T1219" i="6" s="1"/>
  <c r="AC407" i="6"/>
  <c r="AE948" i="3"/>
  <c r="Y949" i="3"/>
  <c r="AD949" i="3" s="1"/>
  <c r="Z407" i="3"/>
  <c r="W949" i="3"/>
  <c r="V950" i="3" s="1"/>
  <c r="W407" i="3"/>
  <c r="V408" i="3" s="1"/>
  <c r="Y407" i="3"/>
  <c r="Q275" i="3"/>
  <c r="R275" i="3" s="1"/>
  <c r="AB275" i="3" s="1"/>
  <c r="Y274" i="3"/>
  <c r="Q408" i="3"/>
  <c r="R408" i="3" s="1"/>
  <c r="AB408" i="3" s="1"/>
  <c r="Z274" i="3"/>
  <c r="W274" i="3"/>
  <c r="V275" i="3" s="1"/>
  <c r="Q950" i="3"/>
  <c r="R950" i="3" s="1"/>
  <c r="AB950" i="3" s="1"/>
  <c r="AA949" i="3"/>
  <c r="S142" i="6"/>
  <c r="T142" i="6" s="1"/>
  <c r="Z142" i="6" s="1"/>
  <c r="S276" i="9"/>
  <c r="T276" i="9" s="1"/>
  <c r="Y276" i="9" s="1"/>
  <c r="S141" i="11"/>
  <c r="T141" i="11" s="1"/>
  <c r="Q142" i="11" s="1"/>
  <c r="AA141" i="9"/>
  <c r="W141" i="9"/>
  <c r="V142" i="9" s="1"/>
  <c r="Q142" i="9"/>
  <c r="Z141" i="9"/>
  <c r="Y141" i="9"/>
  <c r="R1219" i="11"/>
  <c r="AB1219" i="11" s="1"/>
  <c r="AC407" i="9"/>
  <c r="AD407" i="9"/>
  <c r="AE407" i="11"/>
  <c r="Q1084" i="6"/>
  <c r="W1083" i="6"/>
  <c r="V1084" i="6" s="1"/>
  <c r="AA1083" i="6"/>
  <c r="Y1083" i="6"/>
  <c r="Z1083" i="6"/>
  <c r="R1219" i="9"/>
  <c r="AB1219" i="9" s="1"/>
  <c r="AE140" i="11"/>
  <c r="R1219" i="3"/>
  <c r="S949" i="9"/>
  <c r="T949" i="9" s="1"/>
  <c r="S1084" i="3"/>
  <c r="T1084" i="3" s="1"/>
  <c r="R1755" i="9"/>
  <c r="S1755" i="11"/>
  <c r="T1755" i="11" s="1"/>
  <c r="AE1754" i="11"/>
  <c r="AC140" i="3"/>
  <c r="AD140" i="3"/>
  <c r="AC1083" i="11"/>
  <c r="AE1083" i="3"/>
  <c r="R949" i="11"/>
  <c r="AB949" i="11" s="1"/>
  <c r="AE141" i="6"/>
  <c r="AC1754" i="9"/>
  <c r="AD1754" i="9"/>
  <c r="AD1083" i="11"/>
  <c r="AA1083" i="9"/>
  <c r="Y1083" i="9"/>
  <c r="W1083" i="9"/>
  <c r="V1084" i="9" s="1"/>
  <c r="Q1084" i="9"/>
  <c r="Z1083" i="9"/>
  <c r="R408" i="9"/>
  <c r="AB408" i="9" s="1"/>
  <c r="AA1755" i="6"/>
  <c r="Z1755" i="6"/>
  <c r="Y1755" i="6"/>
  <c r="W1755" i="6"/>
  <c r="V1756" i="6" s="1"/>
  <c r="Q1756" i="6"/>
  <c r="S275" i="6"/>
  <c r="T275" i="6" s="1"/>
  <c r="R141" i="3"/>
  <c r="AB141" i="3" s="1"/>
  <c r="R1755" i="3"/>
  <c r="AB1755" i="3" s="1"/>
  <c r="AC949" i="6"/>
  <c r="AD949" i="6"/>
  <c r="R1084" i="11"/>
  <c r="AB1084" i="11" s="1"/>
  <c r="AE274" i="6"/>
  <c r="AC1754" i="3"/>
  <c r="AD1754" i="3"/>
  <c r="AC1218" i="9"/>
  <c r="AD1218" i="9"/>
  <c r="AC948" i="11"/>
  <c r="AD948" i="11"/>
  <c r="S408" i="6"/>
  <c r="T408" i="6" s="1"/>
  <c r="AB408" i="6"/>
  <c r="AC1218" i="11"/>
  <c r="AD1218" i="11"/>
  <c r="AC1218" i="3"/>
  <c r="AD1218" i="3"/>
  <c r="R950" i="6"/>
  <c r="AB950" i="6" s="1"/>
  <c r="AA408" i="11" l="1"/>
  <c r="S1219" i="11"/>
  <c r="T1219" i="11" s="1"/>
  <c r="W1219" i="11" s="1"/>
  <c r="V1220" i="11" s="1"/>
  <c r="AC275" i="11"/>
  <c r="AE275" i="11" s="1"/>
  <c r="Z408" i="11"/>
  <c r="AD408" i="11" s="1"/>
  <c r="W408" i="11"/>
  <c r="V409" i="11" s="1"/>
  <c r="Q409" i="11"/>
  <c r="R409" i="11" s="1"/>
  <c r="AB409" i="11" s="1"/>
  <c r="Z141" i="11"/>
  <c r="S276" i="11"/>
  <c r="T276" i="11" s="1"/>
  <c r="AA276" i="11" s="1"/>
  <c r="S949" i="11"/>
  <c r="T949" i="11" s="1"/>
  <c r="W141" i="11"/>
  <c r="V142" i="11" s="1"/>
  <c r="AA141" i="11"/>
  <c r="AE275" i="9"/>
  <c r="AE948" i="9"/>
  <c r="Z276" i="9"/>
  <c r="AD276" i="9" s="1"/>
  <c r="Q277" i="9"/>
  <c r="R277" i="9" s="1"/>
  <c r="AB277" i="9" s="1"/>
  <c r="AA276" i="9"/>
  <c r="AE1218" i="6"/>
  <c r="AE407" i="6"/>
  <c r="Y142" i="6"/>
  <c r="AD142" i="6" s="1"/>
  <c r="AA142" i="6"/>
  <c r="W142" i="6"/>
  <c r="V143" i="6" s="1"/>
  <c r="AC949" i="3"/>
  <c r="AE949" i="3" s="1"/>
  <c r="AD407" i="3"/>
  <c r="AC407" i="3"/>
  <c r="S408" i="3"/>
  <c r="T408" i="3" s="1"/>
  <c r="AA408" i="3" s="1"/>
  <c r="AC274" i="3"/>
  <c r="S141" i="3"/>
  <c r="T141" i="3" s="1"/>
  <c r="AA141" i="3" s="1"/>
  <c r="AD274" i="3"/>
  <c r="S1084" i="11"/>
  <c r="T1084" i="11" s="1"/>
  <c r="AA1084" i="11" s="1"/>
  <c r="W276" i="9"/>
  <c r="V277" i="9" s="1"/>
  <c r="Q143" i="6"/>
  <c r="R143" i="6" s="1"/>
  <c r="AB143" i="6" s="1"/>
  <c r="Y141" i="11"/>
  <c r="S1755" i="3"/>
  <c r="T1755" i="3" s="1"/>
  <c r="S950" i="3"/>
  <c r="T950" i="3" s="1"/>
  <c r="W1219" i="6"/>
  <c r="V1220" i="6" s="1"/>
  <c r="AA1219" i="6"/>
  <c r="Y1219" i="6"/>
  <c r="Z1219" i="6"/>
  <c r="Q1220" i="6"/>
  <c r="Z1755" i="11"/>
  <c r="Q1756" i="11"/>
  <c r="Y1755" i="11"/>
  <c r="W1755" i="11"/>
  <c r="V1756" i="11" s="1"/>
  <c r="AA1755" i="11"/>
  <c r="AA1084" i="3"/>
  <c r="Q1085" i="3"/>
  <c r="Z1084" i="3"/>
  <c r="W1084" i="3"/>
  <c r="V1085" i="3" s="1"/>
  <c r="Y1084" i="3"/>
  <c r="R1084" i="9"/>
  <c r="AB1084" i="9" s="1"/>
  <c r="R1084" i="6"/>
  <c r="AB1084" i="6" s="1"/>
  <c r="AE1218" i="9"/>
  <c r="Y275" i="6"/>
  <c r="Q276" i="6"/>
  <c r="W275" i="6"/>
  <c r="V276" i="6" s="1"/>
  <c r="Z275" i="6"/>
  <c r="AA275" i="6"/>
  <c r="AE1083" i="11"/>
  <c r="AE407" i="9"/>
  <c r="AC141" i="9"/>
  <c r="AD141" i="9"/>
  <c r="AE1218" i="3"/>
  <c r="AE1754" i="3"/>
  <c r="R142" i="11"/>
  <c r="AB142" i="11" s="1"/>
  <c r="AA949" i="9"/>
  <c r="Y949" i="9"/>
  <c r="W949" i="9"/>
  <c r="V950" i="9" s="1"/>
  <c r="Q950" i="9"/>
  <c r="Z949" i="9"/>
  <c r="AC1083" i="9"/>
  <c r="AD1083" i="9"/>
  <c r="S1219" i="3"/>
  <c r="T1219" i="3" s="1"/>
  <c r="AB1219" i="3"/>
  <c r="S1219" i="9"/>
  <c r="T1219" i="9" s="1"/>
  <c r="AE1218" i="11"/>
  <c r="R1756" i="6"/>
  <c r="AB1756" i="6" s="1"/>
  <c r="S408" i="9"/>
  <c r="T408" i="9" s="1"/>
  <c r="R142" i="9"/>
  <c r="AB142" i="9" s="1"/>
  <c r="AE1754" i="9"/>
  <c r="AE140" i="3"/>
  <c r="S1755" i="9"/>
  <c r="T1755" i="9" s="1"/>
  <c r="AB1755" i="9"/>
  <c r="S950" i="6"/>
  <c r="T950" i="6" s="1"/>
  <c r="Y408" i="6"/>
  <c r="Z408" i="6"/>
  <c r="Q409" i="6"/>
  <c r="AA408" i="6"/>
  <c r="W408" i="6"/>
  <c r="V409" i="6" s="1"/>
  <c r="AE948" i="11"/>
  <c r="S275" i="3"/>
  <c r="T275" i="3" s="1"/>
  <c r="AE949" i="6"/>
  <c r="AC1755" i="6"/>
  <c r="AD1755" i="6"/>
  <c r="AC1083" i="6"/>
  <c r="AD1083" i="6"/>
  <c r="Z1219" i="11" l="1"/>
  <c r="AA1219" i="11"/>
  <c r="Q1220" i="11"/>
  <c r="R1220" i="11" s="1"/>
  <c r="AB1220" i="11" s="1"/>
  <c r="Y1219" i="11"/>
  <c r="AD141" i="11"/>
  <c r="AC408" i="11"/>
  <c r="AE408" i="11" s="1"/>
  <c r="Y1084" i="11"/>
  <c r="Q1085" i="11"/>
  <c r="R1085" i="11" s="1"/>
  <c r="AB1085" i="11" s="1"/>
  <c r="W1084" i="11"/>
  <c r="V1085" i="11" s="1"/>
  <c r="Z1084" i="11"/>
  <c r="AC141" i="11"/>
  <c r="AC276" i="9"/>
  <c r="AE276" i="9" s="1"/>
  <c r="S277" i="9"/>
  <c r="T277" i="9" s="1"/>
  <c r="AC142" i="6"/>
  <c r="AE142" i="6" s="1"/>
  <c r="AE407" i="3"/>
  <c r="AE274" i="3"/>
  <c r="W408" i="3"/>
  <c r="V409" i="3" s="1"/>
  <c r="Y408" i="3"/>
  <c r="Q409" i="3"/>
  <c r="R409" i="3" s="1"/>
  <c r="AB409" i="3" s="1"/>
  <c r="Z408" i="3"/>
  <c r="Q142" i="3"/>
  <c r="R142" i="3" s="1"/>
  <c r="AB142" i="3" s="1"/>
  <c r="Y1755" i="3"/>
  <c r="W1755" i="3"/>
  <c r="V1756" i="3" s="1"/>
  <c r="Z1755" i="3"/>
  <c r="AA1755" i="3"/>
  <c r="Q1756" i="3"/>
  <c r="R1756" i="3" s="1"/>
  <c r="AB1756" i="3" s="1"/>
  <c r="Z141" i="3"/>
  <c r="Y950" i="3"/>
  <c r="Z950" i="3"/>
  <c r="Q951" i="3"/>
  <c r="R951" i="3" s="1"/>
  <c r="AB951" i="3" s="1"/>
  <c r="W950" i="3"/>
  <c r="V951" i="3" s="1"/>
  <c r="AA950" i="3"/>
  <c r="S409" i="11"/>
  <c r="T409" i="11" s="1"/>
  <c r="W141" i="3"/>
  <c r="V142" i="3" s="1"/>
  <c r="Z276" i="11"/>
  <c r="Q277" i="11"/>
  <c r="R277" i="11" s="1"/>
  <c r="AB277" i="11" s="1"/>
  <c r="AE141" i="9"/>
  <c r="Y141" i="3"/>
  <c r="W276" i="11"/>
  <c r="V277" i="11" s="1"/>
  <c r="Y276" i="11"/>
  <c r="S1084" i="9"/>
  <c r="T1084" i="9" s="1"/>
  <c r="Y408" i="9"/>
  <c r="AA408" i="9"/>
  <c r="Q409" i="9"/>
  <c r="Z408" i="9"/>
  <c r="W408" i="9"/>
  <c r="V409" i="9" s="1"/>
  <c r="AA950" i="6"/>
  <c r="W950" i="6"/>
  <c r="V951" i="6" s="1"/>
  <c r="Q951" i="6"/>
  <c r="Z950" i="6"/>
  <c r="Y950" i="6"/>
  <c r="W1219" i="9"/>
  <c r="V1220" i="9" s="1"/>
  <c r="AA1219" i="9"/>
  <c r="Q1220" i="9"/>
  <c r="Y1219" i="9"/>
  <c r="Z1219" i="9"/>
  <c r="Y1755" i="9"/>
  <c r="Z1755" i="9"/>
  <c r="Q1756" i="9"/>
  <c r="AA1755" i="9"/>
  <c r="W1755" i="9"/>
  <c r="V1756" i="9" s="1"/>
  <c r="AC949" i="9"/>
  <c r="AD949" i="9"/>
  <c r="S142" i="11"/>
  <c r="T142" i="11" s="1"/>
  <c r="S143" i="6"/>
  <c r="T143" i="6" s="1"/>
  <c r="Q276" i="3"/>
  <c r="Y275" i="3"/>
  <c r="Z275" i="3"/>
  <c r="W275" i="3"/>
  <c r="V276" i="3" s="1"/>
  <c r="AA275" i="3"/>
  <c r="R1220" i="6"/>
  <c r="AB1220" i="6" s="1"/>
  <c r="Y1219" i="3"/>
  <c r="Z1219" i="3"/>
  <c r="AA1219" i="3"/>
  <c r="Q1220" i="3"/>
  <c r="W1219" i="3"/>
  <c r="V1220" i="3" s="1"/>
  <c r="AE1083" i="9"/>
  <c r="R1085" i="3"/>
  <c r="AB1085" i="3" s="1"/>
  <c r="AE1755" i="6"/>
  <c r="AE1083" i="6"/>
  <c r="R409" i="6"/>
  <c r="AB409" i="6" s="1"/>
  <c r="R276" i="6"/>
  <c r="AB276" i="6" s="1"/>
  <c r="AC1219" i="6"/>
  <c r="AD1219" i="6"/>
  <c r="Z949" i="11"/>
  <c r="Q950" i="11"/>
  <c r="AA949" i="11"/>
  <c r="W949" i="11"/>
  <c r="V950" i="11" s="1"/>
  <c r="Y949" i="11"/>
  <c r="AC275" i="6"/>
  <c r="AD275" i="6"/>
  <c r="AC408" i="6"/>
  <c r="AD408" i="6"/>
  <c r="S1756" i="6"/>
  <c r="T1756" i="6" s="1"/>
  <c r="S1084" i="6"/>
  <c r="T1084" i="6" s="1"/>
  <c r="R950" i="9"/>
  <c r="AB950" i="9" s="1"/>
  <c r="AD1755" i="11"/>
  <c r="AC1755" i="11"/>
  <c r="S142" i="9"/>
  <c r="T142" i="9" s="1"/>
  <c r="AC1084" i="3"/>
  <c r="AD1084" i="3"/>
  <c r="R1756" i="11"/>
  <c r="AB1756" i="11" s="1"/>
  <c r="AD1219" i="11" l="1"/>
  <c r="AC1219" i="11"/>
  <c r="AE141" i="11"/>
  <c r="AC1084" i="11"/>
  <c r="AD1084" i="11"/>
  <c r="S1756" i="11"/>
  <c r="T1756" i="11" s="1"/>
  <c r="S1220" i="11"/>
  <c r="T1220" i="11" s="1"/>
  <c r="Y1220" i="11" s="1"/>
  <c r="AE1755" i="11"/>
  <c r="AC408" i="3"/>
  <c r="S409" i="3"/>
  <c r="T409" i="3" s="1"/>
  <c r="W409" i="3" s="1"/>
  <c r="V410" i="3" s="1"/>
  <c r="AC141" i="3"/>
  <c r="AD141" i="3"/>
  <c r="AD408" i="3"/>
  <c r="AC1755" i="3"/>
  <c r="AD1755" i="3"/>
  <c r="AC950" i="3"/>
  <c r="AD950" i="3"/>
  <c r="AC276" i="11"/>
  <c r="Z409" i="11"/>
  <c r="Y409" i="11"/>
  <c r="Q410" i="11"/>
  <c r="R410" i="11" s="1"/>
  <c r="AB410" i="11" s="1"/>
  <c r="W409" i="11"/>
  <c r="V410" i="11" s="1"/>
  <c r="AA409" i="11"/>
  <c r="S951" i="3"/>
  <c r="T951" i="3" s="1"/>
  <c r="AD276" i="11"/>
  <c r="AE408" i="6"/>
  <c r="AE1084" i="3"/>
  <c r="S1085" i="3"/>
  <c r="T1085" i="3" s="1"/>
  <c r="S1085" i="11"/>
  <c r="T1085" i="11" s="1"/>
  <c r="S409" i="6"/>
  <c r="T409" i="6" s="1"/>
  <c r="AA142" i="11"/>
  <c r="Y142" i="11"/>
  <c r="Z142" i="11"/>
  <c r="W142" i="11"/>
  <c r="V143" i="11" s="1"/>
  <c r="Q143" i="11"/>
  <c r="W142" i="9"/>
  <c r="V143" i="9" s="1"/>
  <c r="Q143" i="9"/>
  <c r="AA142" i="9"/>
  <c r="Z142" i="9"/>
  <c r="Y142" i="9"/>
  <c r="AC1219" i="3"/>
  <c r="AD1219" i="3"/>
  <c r="R951" i="6"/>
  <c r="AB951" i="6" s="1"/>
  <c r="AC275" i="3"/>
  <c r="AD275" i="3"/>
  <c r="S1756" i="3"/>
  <c r="T1756" i="3" s="1"/>
  <c r="R276" i="3"/>
  <c r="AB276" i="3" s="1"/>
  <c r="AE949" i="9"/>
  <c r="AC1219" i="9"/>
  <c r="AD1219" i="9"/>
  <c r="AE1219" i="6"/>
  <c r="Q1757" i="6"/>
  <c r="W1756" i="6"/>
  <c r="V1757" i="6" s="1"/>
  <c r="Y1756" i="6"/>
  <c r="Z1756" i="6"/>
  <c r="AA1756" i="6"/>
  <c r="S277" i="11"/>
  <c r="T277" i="11" s="1"/>
  <c r="Y277" i="9"/>
  <c r="Q278" i="9"/>
  <c r="Z277" i="9"/>
  <c r="AA277" i="9"/>
  <c r="W277" i="9"/>
  <c r="V278" i="9" s="1"/>
  <c r="R1220" i="9"/>
  <c r="AB1220" i="9" s="1"/>
  <c r="AC949" i="11"/>
  <c r="AD949" i="11"/>
  <c r="S950" i="9"/>
  <c r="T950" i="9" s="1"/>
  <c r="S1220" i="6"/>
  <c r="T1220" i="6" s="1"/>
  <c r="Z1084" i="9"/>
  <c r="W1084" i="9"/>
  <c r="V1085" i="9" s="1"/>
  <c r="Q1085" i="9"/>
  <c r="AA1084" i="9"/>
  <c r="Y1084" i="9"/>
  <c r="R1756" i="9"/>
  <c r="R950" i="11"/>
  <c r="AB950" i="11" s="1"/>
  <c r="S276" i="6"/>
  <c r="T276" i="6" s="1"/>
  <c r="S142" i="3"/>
  <c r="T142" i="3" s="1"/>
  <c r="R1220" i="3"/>
  <c r="R409" i="9"/>
  <c r="Z1084" i="6"/>
  <c r="W1084" i="6"/>
  <c r="V1085" i="6" s="1"/>
  <c r="Q1085" i="6"/>
  <c r="Y1084" i="6"/>
  <c r="AA1084" i="6"/>
  <c r="AC1755" i="9"/>
  <c r="AD1755" i="9"/>
  <c r="AC950" i="6"/>
  <c r="AD950" i="6"/>
  <c r="Z143" i="6"/>
  <c r="Q144" i="6"/>
  <c r="Y143" i="6"/>
  <c r="W143" i="6"/>
  <c r="V144" i="6" s="1"/>
  <c r="AA143" i="6"/>
  <c r="AE275" i="6"/>
  <c r="AC408" i="9"/>
  <c r="AD408" i="9"/>
  <c r="AE1219" i="11" l="1"/>
  <c r="AE1084" i="11"/>
  <c r="Z1220" i="11"/>
  <c r="AD1220" i="11" s="1"/>
  <c r="AA1220" i="11"/>
  <c r="AE276" i="11"/>
  <c r="Q1221" i="11"/>
  <c r="R1221" i="11" s="1"/>
  <c r="AB1221" i="11" s="1"/>
  <c r="AC409" i="11"/>
  <c r="W1220" i="11"/>
  <c r="V1221" i="11" s="1"/>
  <c r="S410" i="11"/>
  <c r="T410" i="11" s="1"/>
  <c r="AD409" i="11"/>
  <c r="AE408" i="3"/>
  <c r="AA409" i="3"/>
  <c r="Y409" i="3"/>
  <c r="Q410" i="3"/>
  <c r="R410" i="3" s="1"/>
  <c r="AB410" i="3" s="1"/>
  <c r="Z409" i="3"/>
  <c r="AE1755" i="3"/>
  <c r="AE141" i="3"/>
  <c r="AE950" i="3"/>
  <c r="S951" i="6"/>
  <c r="T951" i="6" s="1"/>
  <c r="AA951" i="3"/>
  <c r="Y951" i="3"/>
  <c r="Q952" i="3"/>
  <c r="R952" i="3" s="1"/>
  <c r="W951" i="3"/>
  <c r="V952" i="3" s="1"/>
  <c r="Z951" i="3"/>
  <c r="AC277" i="9"/>
  <c r="S1220" i="9"/>
  <c r="T1220" i="9" s="1"/>
  <c r="Y1220" i="9" s="1"/>
  <c r="S276" i="3"/>
  <c r="T276" i="3" s="1"/>
  <c r="W277" i="11"/>
  <c r="V278" i="11" s="1"/>
  <c r="Z277" i="11"/>
  <c r="Y277" i="11"/>
  <c r="AA277" i="11"/>
  <c r="Q278" i="11"/>
  <c r="Z950" i="9"/>
  <c r="Q951" i="9"/>
  <c r="Y950" i="9"/>
  <c r="AA950" i="9"/>
  <c r="W950" i="9"/>
  <c r="V951" i="9" s="1"/>
  <c r="Z1756" i="3"/>
  <c r="AA1756" i="3"/>
  <c r="Q1757" i="3"/>
  <c r="W1756" i="3"/>
  <c r="V1757" i="3" s="1"/>
  <c r="Y1756" i="3"/>
  <c r="Q143" i="3"/>
  <c r="W142" i="3"/>
  <c r="V143" i="3" s="1"/>
  <c r="AA142" i="3"/>
  <c r="Z142" i="3"/>
  <c r="Y142" i="3"/>
  <c r="Y1220" i="6"/>
  <c r="AA1220" i="6"/>
  <c r="Z1220" i="6"/>
  <c r="W1220" i="6"/>
  <c r="V1221" i="6" s="1"/>
  <c r="Q1221" i="6"/>
  <c r="AC1756" i="6"/>
  <c r="AD1756" i="6"/>
  <c r="AE1755" i="9"/>
  <c r="S409" i="9"/>
  <c r="T409" i="9" s="1"/>
  <c r="AB409" i="9"/>
  <c r="S950" i="11"/>
  <c r="T950" i="11" s="1"/>
  <c r="AA1756" i="11"/>
  <c r="Q1757" i="11"/>
  <c r="Y1756" i="11"/>
  <c r="Z1756" i="11"/>
  <c r="W1756" i="11"/>
  <c r="V1757" i="11" s="1"/>
  <c r="AC142" i="9"/>
  <c r="AD142" i="9"/>
  <c r="R1757" i="6"/>
  <c r="AB1757" i="6" s="1"/>
  <c r="W409" i="6"/>
  <c r="V410" i="6" s="1"/>
  <c r="AA409" i="6"/>
  <c r="Z409" i="6"/>
  <c r="Y409" i="6"/>
  <c r="Q410" i="6"/>
  <c r="AC143" i="6"/>
  <c r="AD143" i="6"/>
  <c r="S1756" i="9"/>
  <c r="T1756" i="9" s="1"/>
  <c r="AB1756" i="9"/>
  <c r="AE1219" i="3"/>
  <c r="R143" i="11"/>
  <c r="AB143" i="11" s="1"/>
  <c r="R144" i="6"/>
  <c r="AB144" i="6" s="1"/>
  <c r="AE1219" i="9"/>
  <c r="R143" i="9"/>
  <c r="AB143" i="9" s="1"/>
  <c r="AD1084" i="6"/>
  <c r="AC1084" i="6"/>
  <c r="S1220" i="3"/>
  <c r="T1220" i="3" s="1"/>
  <c r="AB1220" i="3"/>
  <c r="AC1084" i="9"/>
  <c r="AD1084" i="9"/>
  <c r="Y276" i="6"/>
  <c r="Z276" i="6"/>
  <c r="W276" i="6"/>
  <c r="V277" i="6" s="1"/>
  <c r="AA276" i="6"/>
  <c r="Q277" i="6"/>
  <c r="Z1085" i="11"/>
  <c r="Y1085" i="11"/>
  <c r="W1085" i="11"/>
  <c r="V1086" i="11" s="1"/>
  <c r="AA1085" i="11"/>
  <c r="Q1086" i="11"/>
  <c r="R1085" i="6"/>
  <c r="AD277" i="9"/>
  <c r="AE275" i="3"/>
  <c r="AC142" i="11"/>
  <c r="AD142" i="11"/>
  <c r="Z1085" i="3"/>
  <c r="Q1086" i="3"/>
  <c r="Y1085" i="3"/>
  <c r="AA1085" i="3"/>
  <c r="W1085" i="3"/>
  <c r="V1086" i="3" s="1"/>
  <c r="AE408" i="9"/>
  <c r="AE950" i="6"/>
  <c r="R1085" i="9"/>
  <c r="AB1085" i="9" s="1"/>
  <c r="AE949" i="11"/>
  <c r="R278" i="9"/>
  <c r="AC1220" i="11" l="1"/>
  <c r="AE1220" i="11" s="1"/>
  <c r="AE409" i="11"/>
  <c r="Y410" i="11"/>
  <c r="Z410" i="11"/>
  <c r="S1221" i="11"/>
  <c r="T1221" i="11" s="1"/>
  <c r="Q411" i="11"/>
  <c r="R411" i="11" s="1"/>
  <c r="AB411" i="11" s="1"/>
  <c r="W410" i="11"/>
  <c r="V411" i="11" s="1"/>
  <c r="AA410" i="11"/>
  <c r="AE1084" i="6"/>
  <c r="AC409" i="3"/>
  <c r="AD409" i="3"/>
  <c r="S410" i="3"/>
  <c r="T410" i="3" s="1"/>
  <c r="Y410" i="3" s="1"/>
  <c r="AC951" i="3"/>
  <c r="AD951" i="3"/>
  <c r="AB952" i="3"/>
  <c r="S952" i="3"/>
  <c r="T952" i="3" s="1"/>
  <c r="W276" i="3"/>
  <c r="V277" i="3" s="1"/>
  <c r="Q277" i="3"/>
  <c r="R277" i="3" s="1"/>
  <c r="AB277" i="3" s="1"/>
  <c r="Z276" i="3"/>
  <c r="Y276" i="3"/>
  <c r="S1085" i="9"/>
  <c r="T1085" i="9" s="1"/>
  <c r="W1085" i="9" s="1"/>
  <c r="V1086" i="9" s="1"/>
  <c r="AE277" i="9"/>
  <c r="Q1221" i="9"/>
  <c r="R1221" i="9" s="1"/>
  <c r="AB1221" i="9" s="1"/>
  <c r="AE143" i="6"/>
  <c r="AC276" i="6"/>
  <c r="Z1220" i="9"/>
  <c r="AD1220" i="9" s="1"/>
  <c r="AE1084" i="9"/>
  <c r="W1220" i="9"/>
  <c r="V1221" i="9" s="1"/>
  <c r="AA1220" i="9"/>
  <c r="AA276" i="3"/>
  <c r="S143" i="11"/>
  <c r="T143" i="11" s="1"/>
  <c r="AA143" i="11" s="1"/>
  <c r="Z1756" i="9"/>
  <c r="W1756" i="9"/>
  <c r="V1757" i="9" s="1"/>
  <c r="AA1756" i="9"/>
  <c r="Y1756" i="9"/>
  <c r="Q1757" i="9"/>
  <c r="Z950" i="11"/>
  <c r="Y950" i="11"/>
  <c r="Q951" i="11"/>
  <c r="AA950" i="11"/>
  <c r="W950" i="11"/>
  <c r="V951" i="11" s="1"/>
  <c r="R143" i="3"/>
  <c r="AB143" i="3" s="1"/>
  <c r="AC950" i="9"/>
  <c r="AD950" i="9"/>
  <c r="AE142" i="11"/>
  <c r="R410" i="6"/>
  <c r="AB410" i="6" s="1"/>
  <c r="AC1756" i="11"/>
  <c r="AD1756" i="11"/>
  <c r="AD1756" i="3"/>
  <c r="AC1756" i="3"/>
  <c r="R951" i="9"/>
  <c r="AB951" i="9" s="1"/>
  <c r="S278" i="9"/>
  <c r="T278" i="9" s="1"/>
  <c r="AB278" i="9"/>
  <c r="R1757" i="11"/>
  <c r="AB1757" i="11" s="1"/>
  <c r="W1220" i="3"/>
  <c r="V1221" i="3" s="1"/>
  <c r="Q1221" i="3"/>
  <c r="Y1220" i="3"/>
  <c r="AA1220" i="3"/>
  <c r="Z1220" i="3"/>
  <c r="AC409" i="6"/>
  <c r="AD409" i="6"/>
  <c r="AE1756" i="6"/>
  <c r="AC1220" i="6"/>
  <c r="AD1220" i="6"/>
  <c r="R1757" i="3"/>
  <c r="AB1757" i="3" s="1"/>
  <c r="R278" i="11"/>
  <c r="AB278" i="11" s="1"/>
  <c r="R1086" i="11"/>
  <c r="AB1086" i="11" s="1"/>
  <c r="AC142" i="3"/>
  <c r="AD142" i="3"/>
  <c r="S1085" i="6"/>
  <c r="T1085" i="6" s="1"/>
  <c r="AB1085" i="6"/>
  <c r="R277" i="6"/>
  <c r="AB277" i="6" s="1"/>
  <c r="AD1085" i="3"/>
  <c r="AC1085" i="3"/>
  <c r="AD276" i="6"/>
  <c r="AC277" i="11"/>
  <c r="AD277" i="11"/>
  <c r="Y951" i="6"/>
  <c r="Z951" i="6"/>
  <c r="W951" i="6"/>
  <c r="V952" i="6" s="1"/>
  <c r="AA951" i="6"/>
  <c r="Q952" i="6"/>
  <c r="R1086" i="3"/>
  <c r="AB1086" i="3" s="1"/>
  <c r="AD1085" i="11"/>
  <c r="AC1085" i="11"/>
  <c r="Y409" i="9"/>
  <c r="Q410" i="9"/>
  <c r="Z409" i="9"/>
  <c r="AA409" i="9"/>
  <c r="W409" i="9"/>
  <c r="V410" i="9" s="1"/>
  <c r="S143" i="9"/>
  <c r="T143" i="9" s="1"/>
  <c r="S144" i="6"/>
  <c r="T144" i="6" s="1"/>
  <c r="S1757" i="6"/>
  <c r="T1757" i="6" s="1"/>
  <c r="AE142" i="9"/>
  <c r="R1221" i="6"/>
  <c r="AD410" i="11" l="1"/>
  <c r="AC410" i="11"/>
  <c r="S278" i="11"/>
  <c r="T278" i="11" s="1"/>
  <c r="Q144" i="11"/>
  <c r="R144" i="11" s="1"/>
  <c r="AB144" i="11" s="1"/>
  <c r="Y143" i="11"/>
  <c r="W143" i="11"/>
  <c r="V144" i="11" s="1"/>
  <c r="Q1222" i="11"/>
  <c r="R1222" i="11" s="1"/>
  <c r="AB1222" i="11" s="1"/>
  <c r="AA1221" i="11"/>
  <c r="Z1221" i="11"/>
  <c r="W1221" i="11"/>
  <c r="V1222" i="11" s="1"/>
  <c r="Y1221" i="11"/>
  <c r="Z143" i="11"/>
  <c r="S411" i="11"/>
  <c r="T411" i="11" s="1"/>
  <c r="S951" i="9"/>
  <c r="T951" i="9" s="1"/>
  <c r="Z1085" i="9"/>
  <c r="Q1086" i="9"/>
  <c r="R1086" i="9" s="1"/>
  <c r="AB1086" i="9" s="1"/>
  <c r="Y1085" i="9"/>
  <c r="AA1085" i="9"/>
  <c r="AE276" i="6"/>
  <c r="AE409" i="3"/>
  <c r="AA410" i="3"/>
  <c r="Q411" i="3"/>
  <c r="W410" i="3"/>
  <c r="V411" i="3" s="1"/>
  <c r="Z410" i="3"/>
  <c r="AE951" i="3"/>
  <c r="AE1756" i="3"/>
  <c r="AC276" i="3"/>
  <c r="W952" i="3"/>
  <c r="V953" i="3" s="1"/>
  <c r="AA952" i="3"/>
  <c r="Q953" i="3"/>
  <c r="R953" i="3" s="1"/>
  <c r="Y952" i="3"/>
  <c r="Z952" i="3"/>
  <c r="AD276" i="3"/>
  <c r="AE1756" i="11"/>
  <c r="S277" i="3"/>
  <c r="T277" i="3" s="1"/>
  <c r="W277" i="3" s="1"/>
  <c r="V278" i="3" s="1"/>
  <c r="AE1085" i="11"/>
  <c r="S277" i="6"/>
  <c r="T277" i="6" s="1"/>
  <c r="S143" i="3"/>
  <c r="T143" i="3" s="1"/>
  <c r="AE409" i="6"/>
  <c r="AC1220" i="9"/>
  <c r="AE1220" i="9" s="1"/>
  <c r="AE1085" i="3"/>
  <c r="S1086" i="11"/>
  <c r="T1086" i="11" s="1"/>
  <c r="S410" i="6"/>
  <c r="T410" i="6" s="1"/>
  <c r="Y410" i="6" s="1"/>
  <c r="AE142" i="3"/>
  <c r="Y1085" i="6"/>
  <c r="AA1085" i="6"/>
  <c r="Z1085" i="6"/>
  <c r="W1085" i="6"/>
  <c r="V1086" i="6" s="1"/>
  <c r="Q1086" i="6"/>
  <c r="AA1757" i="6"/>
  <c r="W1757" i="6"/>
  <c r="V1758" i="6" s="1"/>
  <c r="Y1757" i="6"/>
  <c r="Q1758" i="6"/>
  <c r="Z1757" i="6"/>
  <c r="AE1220" i="6"/>
  <c r="R951" i="11"/>
  <c r="AB951" i="11" s="1"/>
  <c r="Y144" i="6"/>
  <c r="Q145" i="6"/>
  <c r="Z144" i="6"/>
  <c r="AA144" i="6"/>
  <c r="W144" i="6"/>
  <c r="V145" i="6" s="1"/>
  <c r="AC950" i="11"/>
  <c r="AD950" i="11"/>
  <c r="R1757" i="9"/>
  <c r="AB1757" i="9" s="1"/>
  <c r="Q144" i="9"/>
  <c r="Y143" i="9"/>
  <c r="W143" i="9"/>
  <c r="V144" i="9" s="1"/>
  <c r="AA143" i="9"/>
  <c r="Z143" i="9"/>
  <c r="W278" i="9"/>
  <c r="V279" i="9" s="1"/>
  <c r="AA278" i="9"/>
  <c r="Y278" i="9"/>
  <c r="Z278" i="9"/>
  <c r="Q279" i="9"/>
  <c r="AC1220" i="3"/>
  <c r="AD1220" i="3"/>
  <c r="AC1756" i="9"/>
  <c r="AD1756" i="9"/>
  <c r="R411" i="3"/>
  <c r="AB411" i="3" s="1"/>
  <c r="R1221" i="3"/>
  <c r="AB1221" i="3" s="1"/>
  <c r="R952" i="6"/>
  <c r="AB952" i="6" s="1"/>
  <c r="S1221" i="9"/>
  <c r="T1221" i="9" s="1"/>
  <c r="S1757" i="11"/>
  <c r="T1757" i="11" s="1"/>
  <c r="R410" i="9"/>
  <c r="AB410" i="9" s="1"/>
  <c r="AC409" i="9"/>
  <c r="AD409" i="9"/>
  <c r="AC951" i="6"/>
  <c r="AD951" i="6"/>
  <c r="S1757" i="3"/>
  <c r="T1757" i="3" s="1"/>
  <c r="AE950" i="9"/>
  <c r="S1221" i="6"/>
  <c r="T1221" i="6" s="1"/>
  <c r="AB1221" i="6"/>
  <c r="S1086" i="3"/>
  <c r="T1086" i="3" s="1"/>
  <c r="AE277" i="11"/>
  <c r="AE410" i="11" l="1"/>
  <c r="S1222" i="11"/>
  <c r="T1222" i="11" s="1"/>
  <c r="W1222" i="11" s="1"/>
  <c r="V1223" i="11" s="1"/>
  <c r="AD143" i="11"/>
  <c r="AC1221" i="11"/>
  <c r="AD1221" i="11"/>
  <c r="AC143" i="11"/>
  <c r="AD1085" i="9"/>
  <c r="AC1085" i="9"/>
  <c r="Z410" i="6"/>
  <c r="AD410" i="6" s="1"/>
  <c r="AC410" i="3"/>
  <c r="AD410" i="3"/>
  <c r="AD952" i="3"/>
  <c r="AE276" i="3"/>
  <c r="AB953" i="3"/>
  <c r="S953" i="3"/>
  <c r="T953" i="3" s="1"/>
  <c r="Y953" i="3" s="1"/>
  <c r="S411" i="3"/>
  <c r="T411" i="3" s="1"/>
  <c r="Z411" i="3" s="1"/>
  <c r="AC952" i="3"/>
  <c r="Q278" i="3"/>
  <c r="R278" i="3" s="1"/>
  <c r="AB278" i="3" s="1"/>
  <c r="Z1086" i="11"/>
  <c r="Q1087" i="11"/>
  <c r="R1087" i="11" s="1"/>
  <c r="AB1087" i="11" s="1"/>
  <c r="W143" i="3"/>
  <c r="V144" i="3" s="1"/>
  <c r="Z143" i="3"/>
  <c r="AA143" i="3"/>
  <c r="Q144" i="3"/>
  <c r="R144" i="3" s="1"/>
  <c r="AA277" i="3"/>
  <c r="S952" i="6"/>
  <c r="T952" i="6" s="1"/>
  <c r="Y277" i="3"/>
  <c r="Z277" i="3"/>
  <c r="W1086" i="11"/>
  <c r="V1087" i="11" s="1"/>
  <c r="AA1086" i="11"/>
  <c r="S410" i="9"/>
  <c r="T410" i="9" s="1"/>
  <c r="W410" i="6"/>
  <c r="V411" i="6" s="1"/>
  <c r="Q411" i="6"/>
  <c r="R411" i="6" s="1"/>
  <c r="AB411" i="6" s="1"/>
  <c r="AE1756" i="9"/>
  <c r="Y143" i="3"/>
  <c r="AA410" i="6"/>
  <c r="Y1086" i="11"/>
  <c r="S1221" i="3"/>
  <c r="T1221" i="3" s="1"/>
  <c r="Q952" i="9"/>
  <c r="AA951" i="9"/>
  <c r="W951" i="9"/>
  <c r="V952" i="9" s="1"/>
  <c r="Z951" i="9"/>
  <c r="Y951" i="9"/>
  <c r="Q278" i="6"/>
  <c r="AA277" i="6"/>
  <c r="W277" i="6"/>
  <c r="V278" i="6" s="1"/>
  <c r="Z277" i="6"/>
  <c r="Y277" i="6"/>
  <c r="AE951" i="6"/>
  <c r="AE1220" i="3"/>
  <c r="AE950" i="11"/>
  <c r="S951" i="11"/>
  <c r="T951" i="11" s="1"/>
  <c r="AA1757" i="11"/>
  <c r="Q1758" i="11"/>
  <c r="Z1757" i="11"/>
  <c r="W1757" i="11"/>
  <c r="V1758" i="11" s="1"/>
  <c r="Y1757" i="11"/>
  <c r="R279" i="9"/>
  <c r="AB279" i="9" s="1"/>
  <c r="R1758" i="6"/>
  <c r="AB1758" i="6" s="1"/>
  <c r="AC1085" i="6"/>
  <c r="AD1085" i="6"/>
  <c r="AA1221" i="6"/>
  <c r="Y1221" i="6"/>
  <c r="Z1221" i="6"/>
  <c r="W1221" i="6"/>
  <c r="V1222" i="6" s="1"/>
  <c r="Q1222" i="6"/>
  <c r="S144" i="11"/>
  <c r="T144" i="11" s="1"/>
  <c r="AE409" i="9"/>
  <c r="AC143" i="9"/>
  <c r="AD143" i="9"/>
  <c r="AC1757" i="6"/>
  <c r="AD1757" i="6"/>
  <c r="Y1086" i="3"/>
  <c r="Q1087" i="3"/>
  <c r="AA1086" i="3"/>
  <c r="Z1086" i="3"/>
  <c r="W1086" i="3"/>
  <c r="V1087" i="3" s="1"/>
  <c r="AA1757" i="3"/>
  <c r="Y1757" i="3"/>
  <c r="W1757" i="3"/>
  <c r="V1758" i="3" s="1"/>
  <c r="Q1758" i="3"/>
  <c r="Z1757" i="3"/>
  <c r="AA1221" i="9"/>
  <c r="Z1221" i="9"/>
  <c r="W1221" i="9"/>
  <c r="V1222" i="9" s="1"/>
  <c r="Y1221" i="9"/>
  <c r="Q1222" i="9"/>
  <c r="AC278" i="9"/>
  <c r="AD278" i="9"/>
  <c r="R144" i="9"/>
  <c r="AB144" i="9" s="1"/>
  <c r="S1086" i="9"/>
  <c r="T1086" i="9" s="1"/>
  <c r="R145" i="6"/>
  <c r="AB145" i="6" s="1"/>
  <c r="AC144" i="6"/>
  <c r="AD144" i="6"/>
  <c r="R1086" i="6"/>
  <c r="AB1086" i="6" s="1"/>
  <c r="Y411" i="11"/>
  <c r="AA411" i="11"/>
  <c r="Z411" i="11"/>
  <c r="W411" i="11"/>
  <c r="V412" i="11" s="1"/>
  <c r="Q412" i="11"/>
  <c r="W278" i="11"/>
  <c r="V279" i="11" s="1"/>
  <c r="Y278" i="11"/>
  <c r="Q279" i="11"/>
  <c r="Z278" i="11"/>
  <c r="AA278" i="11"/>
  <c r="S1757" i="9"/>
  <c r="T1757" i="9" s="1"/>
  <c r="AE143" i="11" l="1"/>
  <c r="Q1223" i="11"/>
  <c r="R1223" i="11" s="1"/>
  <c r="AB1223" i="11" s="1"/>
  <c r="Z1222" i="11"/>
  <c r="AA1222" i="11"/>
  <c r="Y1222" i="11"/>
  <c r="AD411" i="11"/>
  <c r="AE1221" i="11"/>
  <c r="AD1086" i="11"/>
  <c r="S1087" i="11"/>
  <c r="T1087" i="11" s="1"/>
  <c r="Y1087" i="11" s="1"/>
  <c r="AC1086" i="11"/>
  <c r="AE1085" i="9"/>
  <c r="S145" i="6"/>
  <c r="T145" i="6" s="1"/>
  <c r="AA145" i="6" s="1"/>
  <c r="AC410" i="6"/>
  <c r="AE410" i="6" s="1"/>
  <c r="S1086" i="6"/>
  <c r="T1086" i="6" s="1"/>
  <c r="S1758" i="6"/>
  <c r="T1758" i="6" s="1"/>
  <c r="AE410" i="3"/>
  <c r="AD143" i="3"/>
  <c r="AE952" i="3"/>
  <c r="Q954" i="3"/>
  <c r="R954" i="3" s="1"/>
  <c r="AB954" i="3" s="1"/>
  <c r="Z953" i="3"/>
  <c r="AD953" i="3" s="1"/>
  <c r="AA953" i="3"/>
  <c r="W953" i="3"/>
  <c r="V954" i="3" s="1"/>
  <c r="W411" i="3"/>
  <c r="V412" i="3" s="1"/>
  <c r="Y411" i="3"/>
  <c r="AD411" i="3" s="1"/>
  <c r="AD277" i="3"/>
  <c r="AA411" i="3"/>
  <c r="Q412" i="3"/>
  <c r="R412" i="3" s="1"/>
  <c r="AB412" i="3" s="1"/>
  <c r="AC143" i="3"/>
  <c r="AC277" i="3"/>
  <c r="W410" i="9"/>
  <c r="V411" i="9" s="1"/>
  <c r="Y410" i="9"/>
  <c r="AA410" i="9"/>
  <c r="Z410" i="9"/>
  <c r="Q411" i="9"/>
  <c r="AE143" i="9"/>
  <c r="AA1086" i="9"/>
  <c r="Z1086" i="9"/>
  <c r="W1086" i="9"/>
  <c r="V1087" i="9" s="1"/>
  <c r="Y1086" i="9"/>
  <c r="Q1087" i="9"/>
  <c r="AA1221" i="3"/>
  <c r="Z1221" i="3"/>
  <c r="Q1222" i="3"/>
  <c r="Y1221" i="3"/>
  <c r="W1221" i="3"/>
  <c r="V1222" i="3" s="1"/>
  <c r="S144" i="3"/>
  <c r="T144" i="3" s="1"/>
  <c r="AB144" i="3"/>
  <c r="AC1221" i="6"/>
  <c r="AD1221" i="6"/>
  <c r="Y952" i="6"/>
  <c r="Q953" i="6"/>
  <c r="AA952" i="6"/>
  <c r="W952" i="6"/>
  <c r="V953" i="6" s="1"/>
  <c r="Z952" i="6"/>
  <c r="Q1758" i="9"/>
  <c r="Y1757" i="9"/>
  <c r="AA1757" i="9"/>
  <c r="W1757" i="9"/>
  <c r="V1758" i="9" s="1"/>
  <c r="Z1757" i="9"/>
  <c r="R1758" i="3"/>
  <c r="AB1758" i="3" s="1"/>
  <c r="S279" i="9"/>
  <c r="T279" i="9" s="1"/>
  <c r="AE144" i="6"/>
  <c r="AC1086" i="3"/>
  <c r="AD1086" i="3"/>
  <c r="AC277" i="6"/>
  <c r="AD277" i="6"/>
  <c r="R952" i="9"/>
  <c r="AB952" i="9" s="1"/>
  <c r="R412" i="11"/>
  <c r="AB412" i="11" s="1"/>
  <c r="AE278" i="9"/>
  <c r="Y144" i="11"/>
  <c r="Z144" i="11"/>
  <c r="Q145" i="11"/>
  <c r="AA144" i="11"/>
  <c r="W144" i="11"/>
  <c r="V145" i="11" s="1"/>
  <c r="Z951" i="11"/>
  <c r="W951" i="11"/>
  <c r="V952" i="11" s="1"/>
  <c r="AA951" i="11"/>
  <c r="Q952" i="11"/>
  <c r="Y951" i="11"/>
  <c r="S411" i="6"/>
  <c r="T411" i="6" s="1"/>
  <c r="AC1757" i="11"/>
  <c r="AD1757" i="11"/>
  <c r="AC1757" i="3"/>
  <c r="AD1757" i="3"/>
  <c r="R279" i="11"/>
  <c r="AB279" i="11" s="1"/>
  <c r="AC1221" i="9"/>
  <c r="AD1221" i="9"/>
  <c r="R1222" i="6"/>
  <c r="AB1222" i="6" s="1"/>
  <c r="AC951" i="9"/>
  <c r="AD951" i="9"/>
  <c r="R1087" i="3"/>
  <c r="AB1087" i="3" s="1"/>
  <c r="AE1085" i="6"/>
  <c r="R1222" i="9"/>
  <c r="AB1222" i="9" s="1"/>
  <c r="AC278" i="11"/>
  <c r="AD278" i="11"/>
  <c r="AC411" i="11"/>
  <c r="AE1757" i="6"/>
  <c r="R1758" i="11"/>
  <c r="AB1758" i="11" s="1"/>
  <c r="R278" i="6"/>
  <c r="AB278" i="6" s="1"/>
  <c r="S278" i="3"/>
  <c r="T278" i="3" s="1"/>
  <c r="S144" i="9"/>
  <c r="T144" i="9" s="1"/>
  <c r="AD1222" i="11" l="1"/>
  <c r="AE411" i="11"/>
  <c r="S279" i="11"/>
  <c r="T279" i="11" s="1"/>
  <c r="Y279" i="11" s="1"/>
  <c r="AC1222" i="11"/>
  <c r="AA1087" i="11"/>
  <c r="Z1087" i="11"/>
  <c r="W1087" i="11"/>
  <c r="V1088" i="11" s="1"/>
  <c r="AE1086" i="11"/>
  <c r="Q1088" i="11"/>
  <c r="R1088" i="11" s="1"/>
  <c r="AB1088" i="11" s="1"/>
  <c r="S1223" i="11"/>
  <c r="T1223" i="11" s="1"/>
  <c r="Z1223" i="11" s="1"/>
  <c r="S412" i="11"/>
  <c r="T412" i="11" s="1"/>
  <c r="Y412" i="11" s="1"/>
  <c r="S1758" i="11"/>
  <c r="T1758" i="11" s="1"/>
  <c r="Q1759" i="11" s="1"/>
  <c r="AC410" i="9"/>
  <c r="AD410" i="9"/>
  <c r="S952" i="9"/>
  <c r="T952" i="9" s="1"/>
  <c r="R411" i="9"/>
  <c r="AB411" i="9" s="1"/>
  <c r="Y145" i="6"/>
  <c r="Z145" i="6"/>
  <c r="W145" i="6"/>
  <c r="V146" i="6" s="1"/>
  <c r="Q146" i="6"/>
  <c r="R146" i="6" s="1"/>
  <c r="AB146" i="6" s="1"/>
  <c r="Z1758" i="6"/>
  <c r="W1758" i="6"/>
  <c r="V1759" i="6" s="1"/>
  <c r="AA1758" i="6"/>
  <c r="Y1758" i="6"/>
  <c r="Q1759" i="6"/>
  <c r="R1759" i="6" s="1"/>
  <c r="AB1759" i="6" s="1"/>
  <c r="AE143" i="3"/>
  <c r="AC953" i="3"/>
  <c r="AE953" i="3" s="1"/>
  <c r="AE277" i="3"/>
  <c r="AC411" i="3"/>
  <c r="AE411" i="3" s="1"/>
  <c r="S954" i="3"/>
  <c r="T954" i="3" s="1"/>
  <c r="W954" i="3" s="1"/>
  <c r="V955" i="3" s="1"/>
  <c r="AE1757" i="3"/>
  <c r="S412" i="3"/>
  <c r="T412" i="3" s="1"/>
  <c r="S1758" i="3"/>
  <c r="T1758" i="3" s="1"/>
  <c r="Z1758" i="3" s="1"/>
  <c r="AE277" i="6"/>
  <c r="AC144" i="11"/>
  <c r="S1222" i="6"/>
  <c r="T1222" i="6" s="1"/>
  <c r="S278" i="6"/>
  <c r="T278" i="6" s="1"/>
  <c r="Z278" i="6" s="1"/>
  <c r="S1087" i="3"/>
  <c r="T1087" i="3" s="1"/>
  <c r="AE1086" i="3"/>
  <c r="AA411" i="6"/>
  <c r="Q412" i="6"/>
  <c r="Z411" i="6"/>
  <c r="W411" i="6"/>
  <c r="V412" i="6" s="1"/>
  <c r="Y411" i="6"/>
  <c r="W144" i="3"/>
  <c r="V145" i="3" s="1"/>
  <c r="AA144" i="3"/>
  <c r="Z144" i="3"/>
  <c r="Q145" i="3"/>
  <c r="Y144" i="3"/>
  <c r="W279" i="9"/>
  <c r="V280" i="9" s="1"/>
  <c r="Q280" i="9"/>
  <c r="Y279" i="9"/>
  <c r="Z279" i="9"/>
  <c r="AA279" i="9"/>
  <c r="S1222" i="9"/>
  <c r="T1222" i="9" s="1"/>
  <c r="AD144" i="11"/>
  <c r="AC1757" i="9"/>
  <c r="AD1757" i="9"/>
  <c r="AC952" i="6"/>
  <c r="AD952" i="6"/>
  <c r="R1758" i="9"/>
  <c r="AB1758" i="9" s="1"/>
  <c r="Y278" i="3"/>
  <c r="Z278" i="3"/>
  <c r="Q279" i="3"/>
  <c r="AA278" i="3"/>
  <c r="W278" i="3"/>
  <c r="V279" i="3" s="1"/>
  <c r="AE951" i="9"/>
  <c r="AC1221" i="3"/>
  <c r="AD1221" i="3"/>
  <c r="AE1757" i="11"/>
  <c r="R1222" i="3"/>
  <c r="R1087" i="9"/>
  <c r="AB1087" i="9" s="1"/>
  <c r="W144" i="9"/>
  <c r="V145" i="9" s="1"/>
  <c r="Y144" i="9"/>
  <c r="AA144" i="9"/>
  <c r="Q145" i="9"/>
  <c r="Z144" i="9"/>
  <c r="AE1221" i="6"/>
  <c r="AC1086" i="9"/>
  <c r="AD1086" i="9"/>
  <c r="AE1221" i="9"/>
  <c r="AE278" i="11"/>
  <c r="AD951" i="11"/>
  <c r="AC951" i="11"/>
  <c r="Q1087" i="6"/>
  <c r="Y1086" i="6"/>
  <c r="W1086" i="6"/>
  <c r="V1087" i="6" s="1"/>
  <c r="AA1086" i="6"/>
  <c r="Z1086" i="6"/>
  <c r="R952" i="11"/>
  <c r="AB952" i="11" s="1"/>
  <c r="R145" i="11"/>
  <c r="AB145" i="11" s="1"/>
  <c r="R953" i="6"/>
  <c r="AB953" i="6" s="1"/>
  <c r="AC1087" i="11" l="1"/>
  <c r="AE1222" i="11"/>
  <c r="AD1087" i="11"/>
  <c r="W1223" i="11"/>
  <c r="V1224" i="11" s="1"/>
  <c r="Q1224" i="11"/>
  <c r="R1224" i="11" s="1"/>
  <c r="AB1224" i="11" s="1"/>
  <c r="AA1223" i="11"/>
  <c r="Y1223" i="11"/>
  <c r="AD1223" i="11" s="1"/>
  <c r="Q413" i="11"/>
  <c r="R413" i="11" s="1"/>
  <c r="AB413" i="11" s="1"/>
  <c r="AE951" i="11"/>
  <c r="Y1758" i="11"/>
  <c r="W1758" i="11"/>
  <c r="V1759" i="11" s="1"/>
  <c r="W412" i="11"/>
  <c r="V413" i="11" s="1"/>
  <c r="AA412" i="11"/>
  <c r="AE144" i="11"/>
  <c r="AA1758" i="11"/>
  <c r="Q280" i="11"/>
  <c r="R280" i="11" s="1"/>
  <c r="AB280" i="11" s="1"/>
  <c r="Z1758" i="11"/>
  <c r="W279" i="11"/>
  <c r="V280" i="11" s="1"/>
  <c r="Z412" i="11"/>
  <c r="AD412" i="11" s="1"/>
  <c r="AA279" i="11"/>
  <c r="Z279" i="11"/>
  <c r="AE410" i="9"/>
  <c r="S411" i="9"/>
  <c r="T411" i="9" s="1"/>
  <c r="AD145" i="6"/>
  <c r="AC145" i="6"/>
  <c r="AD1758" i="6"/>
  <c r="AC1758" i="6"/>
  <c r="W278" i="6"/>
  <c r="V279" i="6" s="1"/>
  <c r="Y278" i="6"/>
  <c r="AD278" i="6" s="1"/>
  <c r="Q279" i="6"/>
  <c r="R279" i="6" s="1"/>
  <c r="AB279" i="6" s="1"/>
  <c r="AA278" i="6"/>
  <c r="AA1758" i="3"/>
  <c r="Q1759" i="3"/>
  <c r="R1759" i="3" s="1"/>
  <c r="AB1759" i="3" s="1"/>
  <c r="Y1758" i="3"/>
  <c r="W1758" i="3"/>
  <c r="V1759" i="3" s="1"/>
  <c r="Y954" i="3"/>
  <c r="AA954" i="3"/>
  <c r="S145" i="11"/>
  <c r="T145" i="11" s="1"/>
  <c r="Z954" i="3"/>
  <c r="S146" i="6"/>
  <c r="T146" i="6" s="1"/>
  <c r="S1088" i="11"/>
  <c r="T1088" i="11" s="1"/>
  <c r="Q955" i="3"/>
  <c r="R955" i="3" s="1"/>
  <c r="AB955" i="3" s="1"/>
  <c r="S1087" i="9"/>
  <c r="T1087" i="9" s="1"/>
  <c r="Z1087" i="9" s="1"/>
  <c r="AE1086" i="9"/>
  <c r="Y1087" i="3"/>
  <c r="Q1088" i="3"/>
  <c r="Z1087" i="3"/>
  <c r="W1087" i="3"/>
  <c r="V1088" i="3" s="1"/>
  <c r="AA1087" i="3"/>
  <c r="R279" i="3"/>
  <c r="AB279" i="3" s="1"/>
  <c r="W1222" i="9"/>
  <c r="V1223" i="9" s="1"/>
  <c r="Z1222" i="9"/>
  <c r="Q1223" i="9"/>
  <c r="Y1222" i="9"/>
  <c r="AA1222" i="9"/>
  <c r="R1759" i="11"/>
  <c r="AB1759" i="11" s="1"/>
  <c r="Q413" i="3"/>
  <c r="AA412" i="3"/>
  <c r="Z412" i="3"/>
  <c r="W412" i="3"/>
  <c r="V413" i="3" s="1"/>
  <c r="Y412" i="3"/>
  <c r="AC278" i="3"/>
  <c r="AD278" i="3"/>
  <c r="AC279" i="9"/>
  <c r="AD279" i="9"/>
  <c r="AC411" i="6"/>
  <c r="AD411" i="6"/>
  <c r="S1759" i="6"/>
  <c r="T1759" i="6" s="1"/>
  <c r="R145" i="9"/>
  <c r="AB145" i="9" s="1"/>
  <c r="S1222" i="3"/>
  <c r="T1222" i="3" s="1"/>
  <c r="AB1222" i="3"/>
  <c r="S953" i="6"/>
  <c r="T953" i="6" s="1"/>
  <c r="S952" i="11"/>
  <c r="T952" i="11" s="1"/>
  <c r="AC1086" i="6"/>
  <c r="AD1086" i="6"/>
  <c r="AE1221" i="3"/>
  <c r="AE952" i="6"/>
  <c r="R280" i="9"/>
  <c r="Z952" i="9"/>
  <c r="AA952" i="9"/>
  <c r="Q953" i="9"/>
  <c r="W952" i="9"/>
  <c r="V953" i="9" s="1"/>
  <c r="Y952" i="9"/>
  <c r="R145" i="3"/>
  <c r="AB145" i="3" s="1"/>
  <c r="R1087" i="6"/>
  <c r="AB1087" i="6" s="1"/>
  <c r="AC144" i="9"/>
  <c r="AD144" i="9"/>
  <c r="Y1222" i="6"/>
  <c r="Z1222" i="6"/>
  <c r="AA1222" i="6"/>
  <c r="W1222" i="6"/>
  <c r="V1223" i="6" s="1"/>
  <c r="Q1223" i="6"/>
  <c r="S1758" i="9"/>
  <c r="T1758" i="9" s="1"/>
  <c r="AE1757" i="9"/>
  <c r="AC144" i="3"/>
  <c r="AD144" i="3"/>
  <c r="R412" i="6"/>
  <c r="AB412" i="6" s="1"/>
  <c r="AE1087" i="11" l="1"/>
  <c r="AC1223" i="11"/>
  <c r="AE1223" i="11" s="1"/>
  <c r="AC412" i="11"/>
  <c r="AE412" i="11" s="1"/>
  <c r="S1224" i="11"/>
  <c r="T1224" i="11" s="1"/>
  <c r="Y1224" i="11" s="1"/>
  <c r="AC1758" i="11"/>
  <c r="AC279" i="11"/>
  <c r="AD1758" i="11"/>
  <c r="AD279" i="11"/>
  <c r="S145" i="9"/>
  <c r="T145" i="9" s="1"/>
  <c r="AA145" i="9" s="1"/>
  <c r="Q1088" i="9"/>
  <c r="Y1087" i="9"/>
  <c r="AA1087" i="9"/>
  <c r="W1087" i="9"/>
  <c r="V1088" i="9" s="1"/>
  <c r="Q412" i="9"/>
  <c r="R412" i="9" s="1"/>
  <c r="AB412" i="9" s="1"/>
  <c r="W411" i="9"/>
  <c r="V412" i="9" s="1"/>
  <c r="Z411" i="9"/>
  <c r="Y411" i="9"/>
  <c r="AA411" i="9"/>
  <c r="AE145" i="6"/>
  <c r="AE1758" i="6"/>
  <c r="AC278" i="6"/>
  <c r="AE278" i="6" s="1"/>
  <c r="S412" i="6"/>
  <c r="T412" i="6" s="1"/>
  <c r="Z412" i="6" s="1"/>
  <c r="AC1758" i="3"/>
  <c r="AC954" i="3"/>
  <c r="S1759" i="3"/>
  <c r="T1759" i="3" s="1"/>
  <c r="AD1758" i="3"/>
  <c r="S955" i="3"/>
  <c r="T955" i="3" s="1"/>
  <c r="AA145" i="11"/>
  <c r="Z145" i="11"/>
  <c r="Y145" i="11"/>
  <c r="Q146" i="11"/>
  <c r="R146" i="11" s="1"/>
  <c r="AB146" i="11" s="1"/>
  <c r="W145" i="11"/>
  <c r="V146" i="11" s="1"/>
  <c r="Q1089" i="11"/>
  <c r="Y1088" i="11"/>
  <c r="Z1088" i="11"/>
  <c r="S1087" i="6"/>
  <c r="T1087" i="6" s="1"/>
  <c r="Q147" i="6"/>
  <c r="R147" i="6" s="1"/>
  <c r="AB147" i="6" s="1"/>
  <c r="Z146" i="6"/>
  <c r="Y146" i="6"/>
  <c r="W146" i="6"/>
  <c r="V147" i="6" s="1"/>
  <c r="AA146" i="6"/>
  <c r="AD1087" i="3"/>
  <c r="S1759" i="11"/>
  <c r="T1759" i="11" s="1"/>
  <c r="AA1088" i="11"/>
  <c r="W1088" i="11"/>
  <c r="V1089" i="11" s="1"/>
  <c r="AD954" i="3"/>
  <c r="S279" i="3"/>
  <c r="T279" i="3" s="1"/>
  <c r="Y1222" i="3"/>
  <c r="Z1222" i="3"/>
  <c r="W1222" i="3"/>
  <c r="V1223" i="3" s="1"/>
  <c r="Q1223" i="3"/>
  <c r="AA1222" i="3"/>
  <c r="Q1759" i="9"/>
  <c r="AA1758" i="9"/>
  <c r="Y1758" i="9"/>
  <c r="W1758" i="9"/>
  <c r="V1759" i="9" s="1"/>
  <c r="Z1758" i="9"/>
  <c r="R1223" i="6"/>
  <c r="AB1223" i="6" s="1"/>
  <c r="W953" i="6"/>
  <c r="V954" i="6" s="1"/>
  <c r="Q954" i="6"/>
  <c r="Z953" i="6"/>
  <c r="AA953" i="6"/>
  <c r="Y953" i="6"/>
  <c r="R953" i="9"/>
  <c r="AB953" i="9" s="1"/>
  <c r="AE278" i="3"/>
  <c r="AC412" i="3"/>
  <c r="AD412" i="3"/>
  <c r="AE279" i="9"/>
  <c r="AC1222" i="6"/>
  <c r="AD1222" i="6"/>
  <c r="R1088" i="9"/>
  <c r="AB1088" i="9" s="1"/>
  <c r="S413" i="11"/>
  <c r="T413" i="11" s="1"/>
  <c r="AE144" i="3"/>
  <c r="S145" i="3"/>
  <c r="T145" i="3" s="1"/>
  <c r="AE1086" i="6"/>
  <c r="R413" i="3"/>
  <c r="AB413" i="3" s="1"/>
  <c r="AC1087" i="3"/>
  <c r="AE411" i="6"/>
  <c r="AE144" i="9"/>
  <c r="S280" i="11"/>
  <c r="T280" i="11" s="1"/>
  <c r="Q1760" i="6"/>
  <c r="Z1759" i="6"/>
  <c r="Y1759" i="6"/>
  <c r="AA1759" i="6"/>
  <c r="W1759" i="6"/>
  <c r="V1760" i="6" s="1"/>
  <c r="AC1222" i="9"/>
  <c r="AD1222" i="9"/>
  <c r="R1223" i="9"/>
  <c r="AB1223" i="9" s="1"/>
  <c r="S279" i="6"/>
  <c r="T279" i="6" s="1"/>
  <c r="S280" i="9"/>
  <c r="T280" i="9" s="1"/>
  <c r="AB280" i="9"/>
  <c r="R1088" i="3"/>
  <c r="AB1088" i="3" s="1"/>
  <c r="AC952" i="9"/>
  <c r="AD952" i="9"/>
  <c r="Y952" i="11"/>
  <c r="Q953" i="11"/>
  <c r="AA952" i="11"/>
  <c r="W952" i="11"/>
  <c r="V953" i="11" s="1"/>
  <c r="Z952" i="11"/>
  <c r="AE1758" i="11" l="1"/>
  <c r="AE279" i="11"/>
  <c r="AA1224" i="11"/>
  <c r="R1089" i="11"/>
  <c r="AB1089" i="11" s="1"/>
  <c r="AC1088" i="11"/>
  <c r="AD145" i="11"/>
  <c r="AC145" i="11"/>
  <c r="Z1224" i="11"/>
  <c r="AD1224" i="11" s="1"/>
  <c r="Q1225" i="11"/>
  <c r="R1225" i="11" s="1"/>
  <c r="AB1225" i="11" s="1"/>
  <c r="S146" i="11"/>
  <c r="T146" i="11" s="1"/>
  <c r="AA146" i="11" s="1"/>
  <c r="AD1088" i="11"/>
  <c r="S1223" i="9"/>
  <c r="T1223" i="9" s="1"/>
  <c r="Z1223" i="9" s="1"/>
  <c r="AC1087" i="9"/>
  <c r="AD1087" i="9"/>
  <c r="Q146" i="9"/>
  <c r="R146" i="9" s="1"/>
  <c r="AB146" i="9" s="1"/>
  <c r="AC411" i="9"/>
  <c r="AD411" i="9"/>
  <c r="S412" i="9"/>
  <c r="T412" i="9" s="1"/>
  <c r="W412" i="9" s="1"/>
  <c r="V413" i="9" s="1"/>
  <c r="Y145" i="9"/>
  <c r="AA412" i="6"/>
  <c r="Y412" i="6"/>
  <c r="AC146" i="6"/>
  <c r="S147" i="6"/>
  <c r="T147" i="6" s="1"/>
  <c r="AE1758" i="3"/>
  <c r="AE954" i="3"/>
  <c r="S1088" i="3"/>
  <c r="T1088" i="3" s="1"/>
  <c r="W1088" i="3" s="1"/>
  <c r="V1089" i="3" s="1"/>
  <c r="Z1087" i="6"/>
  <c r="AA1087" i="6"/>
  <c r="W1087" i="6"/>
  <c r="V1088" i="6" s="1"/>
  <c r="Y1087" i="6"/>
  <c r="Q1088" i="6"/>
  <c r="R1088" i="6" s="1"/>
  <c r="AB1088" i="6" s="1"/>
  <c r="W145" i="9"/>
  <c r="V146" i="9" s="1"/>
  <c r="AD146" i="6"/>
  <c r="Z145" i="9"/>
  <c r="W1224" i="11"/>
  <c r="V1225" i="11" s="1"/>
  <c r="S413" i="3"/>
  <c r="T413" i="3" s="1"/>
  <c r="Q413" i="6"/>
  <c r="R413" i="6" s="1"/>
  <c r="AB413" i="6" s="1"/>
  <c r="W412" i="6"/>
  <c r="V413" i="6" s="1"/>
  <c r="S953" i="9"/>
  <c r="T953" i="9" s="1"/>
  <c r="AE1087" i="3"/>
  <c r="AE412" i="3"/>
  <c r="Y413" i="11"/>
  <c r="Z413" i="11"/>
  <c r="AA413" i="11"/>
  <c r="W413" i="11"/>
  <c r="V414" i="11" s="1"/>
  <c r="Q414" i="11"/>
  <c r="W280" i="11"/>
  <c r="V281" i="11" s="1"/>
  <c r="Y280" i="11"/>
  <c r="Z280" i="11"/>
  <c r="Q281" i="11"/>
  <c r="AA280" i="11"/>
  <c r="Z279" i="6"/>
  <c r="Q280" i="6"/>
  <c r="Y279" i="6"/>
  <c r="AA279" i="6"/>
  <c r="W279" i="6"/>
  <c r="V280" i="6" s="1"/>
  <c r="Z955" i="3"/>
  <c r="Y955" i="3"/>
  <c r="AA955" i="3"/>
  <c r="Q956" i="3"/>
  <c r="W955" i="3"/>
  <c r="V956" i="3" s="1"/>
  <c r="AC1758" i="9"/>
  <c r="AD1758" i="9"/>
  <c r="Q1760" i="3"/>
  <c r="Y1759" i="3"/>
  <c r="AA1759" i="3"/>
  <c r="W1759" i="3"/>
  <c r="V1760" i="3" s="1"/>
  <c r="Z1759" i="3"/>
  <c r="AA145" i="3"/>
  <c r="Q146" i="3"/>
  <c r="W145" i="3"/>
  <c r="V146" i="3" s="1"/>
  <c r="Y145" i="3"/>
  <c r="Z145" i="3"/>
  <c r="AE1222" i="6"/>
  <c r="AE1222" i="9"/>
  <c r="AC953" i="6"/>
  <c r="AD953" i="6"/>
  <c r="R1759" i="9"/>
  <c r="AB1759" i="9" s="1"/>
  <c r="Q280" i="3"/>
  <c r="Y279" i="3"/>
  <c r="W279" i="3"/>
  <c r="V280" i="3" s="1"/>
  <c r="Z279" i="3"/>
  <c r="AA279" i="3"/>
  <c r="R953" i="11"/>
  <c r="AB953" i="11" s="1"/>
  <c r="R1223" i="3"/>
  <c r="AB1223" i="3" s="1"/>
  <c r="AC952" i="11"/>
  <c r="AD952" i="11"/>
  <c r="AC1759" i="6"/>
  <c r="AD1759" i="6"/>
  <c r="S1088" i="9"/>
  <c r="T1088" i="9" s="1"/>
  <c r="R954" i="6"/>
  <c r="AB954" i="6" s="1"/>
  <c r="S1223" i="6"/>
  <c r="T1223" i="6" s="1"/>
  <c r="Y280" i="9"/>
  <c r="Z280" i="9"/>
  <c r="W280" i="9"/>
  <c r="V281" i="9" s="1"/>
  <c r="AA280" i="9"/>
  <c r="Q281" i="9"/>
  <c r="W1759" i="11"/>
  <c r="V1760" i="11" s="1"/>
  <c r="Q1760" i="11"/>
  <c r="AA1759" i="11"/>
  <c r="Y1759" i="11"/>
  <c r="Z1759" i="11"/>
  <c r="AE952" i="9"/>
  <c r="R1760" i="6"/>
  <c r="AB1760" i="6" s="1"/>
  <c r="AC1222" i="3"/>
  <c r="AD1222" i="3"/>
  <c r="AE1088" i="11" l="1"/>
  <c r="AC1224" i="11"/>
  <c r="AE1224" i="11" s="1"/>
  <c r="AE145" i="11"/>
  <c r="S1089" i="11"/>
  <c r="T1089" i="11" s="1"/>
  <c r="Z146" i="11"/>
  <c r="Q147" i="11"/>
  <c r="R147" i="11" s="1"/>
  <c r="AB147" i="11" s="1"/>
  <c r="W146" i="11"/>
  <c r="V147" i="11" s="1"/>
  <c r="Y146" i="11"/>
  <c r="AE1087" i="9"/>
  <c r="AC145" i="9"/>
  <c r="Z412" i="9"/>
  <c r="Q413" i="9"/>
  <c r="R413" i="9" s="1"/>
  <c r="AB413" i="9" s="1"/>
  <c r="AA412" i="9"/>
  <c r="Y412" i="9"/>
  <c r="AD145" i="9"/>
  <c r="AE411" i="9"/>
  <c r="W1223" i="9"/>
  <c r="V1224" i="9" s="1"/>
  <c r="AC412" i="6"/>
  <c r="AE146" i="6"/>
  <c r="AD412" i="6"/>
  <c r="S954" i="6"/>
  <c r="T954" i="6" s="1"/>
  <c r="AA954" i="6" s="1"/>
  <c r="W147" i="6"/>
  <c r="V148" i="6" s="1"/>
  <c r="Y147" i="6"/>
  <c r="Q148" i="6"/>
  <c r="R148" i="6" s="1"/>
  <c r="Z147" i="6"/>
  <c r="AC1087" i="6"/>
  <c r="Q1089" i="3"/>
  <c r="R1089" i="3" s="1"/>
  <c r="AB1089" i="3" s="1"/>
  <c r="Y413" i="3"/>
  <c r="Q414" i="3"/>
  <c r="R414" i="3" s="1"/>
  <c r="AB414" i="3" s="1"/>
  <c r="Z413" i="3"/>
  <c r="AA413" i="3"/>
  <c r="W413" i="3"/>
  <c r="V414" i="3" s="1"/>
  <c r="Z1088" i="3"/>
  <c r="AA1088" i="3"/>
  <c r="Y1088" i="3"/>
  <c r="Q1224" i="9"/>
  <c r="R1224" i="9" s="1"/>
  <c r="AB1224" i="9" s="1"/>
  <c r="Y1223" i="9"/>
  <c r="AD1223" i="9" s="1"/>
  <c r="AD1087" i="6"/>
  <c r="AA1223" i="9"/>
  <c r="AA147" i="6"/>
  <c r="S1760" i="6"/>
  <c r="T1760" i="6" s="1"/>
  <c r="S953" i="11"/>
  <c r="T953" i="11" s="1"/>
  <c r="AE1758" i="9"/>
  <c r="AD413" i="11"/>
  <c r="S1759" i="9"/>
  <c r="T1759" i="9" s="1"/>
  <c r="AA1223" i="6"/>
  <c r="W1223" i="6"/>
  <c r="V1224" i="6" s="1"/>
  <c r="Z1223" i="6"/>
  <c r="Q1224" i="6"/>
  <c r="Y1223" i="6"/>
  <c r="Y1088" i="9"/>
  <c r="Q1089" i="9"/>
  <c r="Z1088" i="9"/>
  <c r="AA1088" i="9"/>
  <c r="W1088" i="9"/>
  <c r="V1089" i="9" s="1"/>
  <c r="AE1222" i="3"/>
  <c r="S1088" i="6"/>
  <c r="T1088" i="6" s="1"/>
  <c r="AC279" i="3"/>
  <c r="AD279" i="3"/>
  <c r="AC1759" i="3"/>
  <c r="AD1759" i="3"/>
  <c r="R280" i="3"/>
  <c r="AB280" i="3" s="1"/>
  <c r="S413" i="6"/>
  <c r="T413" i="6" s="1"/>
  <c r="AC145" i="3"/>
  <c r="AD145" i="3"/>
  <c r="R1760" i="3"/>
  <c r="AB1760" i="3" s="1"/>
  <c r="AC280" i="11"/>
  <c r="AD280" i="11"/>
  <c r="AA953" i="9"/>
  <c r="Z953" i="9"/>
  <c r="Q954" i="9"/>
  <c r="W953" i="9"/>
  <c r="V954" i="9" s="1"/>
  <c r="Y953" i="9"/>
  <c r="AC1759" i="11"/>
  <c r="AD1759" i="11"/>
  <c r="R281" i="9"/>
  <c r="S146" i="9"/>
  <c r="T146" i="9" s="1"/>
  <c r="S1223" i="3"/>
  <c r="T1223" i="3" s="1"/>
  <c r="R146" i="3"/>
  <c r="AB146" i="3" s="1"/>
  <c r="AD279" i="6"/>
  <c r="AC279" i="6"/>
  <c r="R414" i="11"/>
  <c r="AB414" i="11" s="1"/>
  <c r="R1760" i="11"/>
  <c r="AB1760" i="11" s="1"/>
  <c r="S1225" i="11"/>
  <c r="T1225" i="11" s="1"/>
  <c r="R956" i="3"/>
  <c r="AB956" i="3" s="1"/>
  <c r="R280" i="6"/>
  <c r="AB280" i="6" s="1"/>
  <c r="AC280" i="9"/>
  <c r="AD280" i="9"/>
  <c r="AD955" i="3"/>
  <c r="AC955" i="3"/>
  <c r="AE1759" i="6"/>
  <c r="AE952" i="11"/>
  <c r="AE953" i="6"/>
  <c r="R281" i="11"/>
  <c r="AB281" i="11" s="1"/>
  <c r="AC413" i="11"/>
  <c r="AC146" i="11" l="1"/>
  <c r="AD146" i="11"/>
  <c r="Z1089" i="11"/>
  <c r="AA1089" i="11"/>
  <c r="Q1090" i="11"/>
  <c r="R1090" i="11" s="1"/>
  <c r="AB1090" i="11" s="1"/>
  <c r="W1089" i="11"/>
  <c r="V1090" i="11" s="1"/>
  <c r="Y1089" i="11"/>
  <c r="AE413" i="11"/>
  <c r="S414" i="11"/>
  <c r="T414" i="11" s="1"/>
  <c r="AA414" i="11" s="1"/>
  <c r="AE145" i="9"/>
  <c r="AD412" i="9"/>
  <c r="AC412" i="9"/>
  <c r="AC1223" i="9"/>
  <c r="AE1223" i="9" s="1"/>
  <c r="AE412" i="6"/>
  <c r="Z954" i="6"/>
  <c r="AD147" i="6"/>
  <c r="Y954" i="6"/>
  <c r="W954" i="6"/>
  <c r="V955" i="6" s="1"/>
  <c r="Q955" i="6"/>
  <c r="R955" i="6" s="1"/>
  <c r="AB955" i="6" s="1"/>
  <c r="AE279" i="6"/>
  <c r="AB148" i="6"/>
  <c r="S148" i="6"/>
  <c r="T148" i="6" s="1"/>
  <c r="W148" i="6" s="1"/>
  <c r="V149" i="6" s="1"/>
  <c r="S280" i="6"/>
  <c r="T280" i="6" s="1"/>
  <c r="Y280" i="6" s="1"/>
  <c r="AC147" i="6"/>
  <c r="AE1087" i="6"/>
  <c r="AD413" i="3"/>
  <c r="AC413" i="3"/>
  <c r="S414" i="3"/>
  <c r="T414" i="3" s="1"/>
  <c r="Y414" i="3" s="1"/>
  <c r="AC1088" i="3"/>
  <c r="Y953" i="11"/>
  <c r="AA953" i="11"/>
  <c r="W953" i="11"/>
  <c r="V954" i="11" s="1"/>
  <c r="Q954" i="11"/>
  <c r="R954" i="11" s="1"/>
  <c r="AB954" i="11" s="1"/>
  <c r="Z953" i="11"/>
  <c r="S1760" i="11"/>
  <c r="T1760" i="11" s="1"/>
  <c r="AA1760" i="11" s="1"/>
  <c r="AD1088" i="3"/>
  <c r="AE955" i="3"/>
  <c r="AE280" i="9"/>
  <c r="S146" i="3"/>
  <c r="T146" i="3" s="1"/>
  <c r="S413" i="9"/>
  <c r="T413" i="9" s="1"/>
  <c r="S147" i="11"/>
  <c r="T147" i="11" s="1"/>
  <c r="Y147" i="11" s="1"/>
  <c r="S956" i="3"/>
  <c r="T956" i="3" s="1"/>
  <c r="S1089" i="3"/>
  <c r="T1089" i="3" s="1"/>
  <c r="Z1089" i="3" s="1"/>
  <c r="AA413" i="6"/>
  <c r="W413" i="6"/>
  <c r="V414" i="6" s="1"/>
  <c r="Q414" i="6"/>
  <c r="Y413" i="6"/>
  <c r="Z413" i="6"/>
  <c r="W1225" i="11"/>
  <c r="V1226" i="11" s="1"/>
  <c r="Q1226" i="11"/>
  <c r="Y1225" i="11"/>
  <c r="AA1225" i="11"/>
  <c r="Z1225" i="11"/>
  <c r="AA1088" i="6"/>
  <c r="Y1088" i="6"/>
  <c r="Q1089" i="6"/>
  <c r="Z1088" i="6"/>
  <c r="W1088" i="6"/>
  <c r="V1089" i="6" s="1"/>
  <c r="S1224" i="9"/>
  <c r="T1224" i="9" s="1"/>
  <c r="AA1759" i="9"/>
  <c r="Q1760" i="9"/>
  <c r="Z1759" i="9"/>
  <c r="W1759" i="9"/>
  <c r="V1760" i="9" s="1"/>
  <c r="Y1759" i="9"/>
  <c r="R954" i="9"/>
  <c r="AB954" i="9" s="1"/>
  <c r="AE1759" i="3"/>
  <c r="S281" i="11"/>
  <c r="T281" i="11" s="1"/>
  <c r="Y1760" i="6"/>
  <c r="AA1760" i="6"/>
  <c r="Z1760" i="6"/>
  <c r="W1760" i="6"/>
  <c r="V1761" i="6" s="1"/>
  <c r="Q1761" i="6"/>
  <c r="S1760" i="3"/>
  <c r="T1760" i="3" s="1"/>
  <c r="S280" i="3"/>
  <c r="T280" i="3" s="1"/>
  <c r="Y1223" i="3"/>
  <c r="AA1223" i="3"/>
  <c r="W1223" i="3"/>
  <c r="V1224" i="3" s="1"/>
  <c r="Q1224" i="3"/>
  <c r="Z1223" i="3"/>
  <c r="Y146" i="9"/>
  <c r="W146" i="9"/>
  <c r="V147" i="9" s="1"/>
  <c r="Q147" i="9"/>
  <c r="AA146" i="9"/>
  <c r="Z146" i="9"/>
  <c r="S281" i="9"/>
  <c r="T281" i="9" s="1"/>
  <c r="AB281" i="9"/>
  <c r="AE279" i="3"/>
  <c r="R1089" i="9"/>
  <c r="AB1089" i="9" s="1"/>
  <c r="AE1759" i="11"/>
  <c r="AE280" i="11"/>
  <c r="AC1088" i="9"/>
  <c r="AD1088" i="9"/>
  <c r="AC953" i="9"/>
  <c r="AD953" i="9"/>
  <c r="AE145" i="3"/>
  <c r="AC1223" i="6"/>
  <c r="AD1223" i="6"/>
  <c r="R1224" i="6"/>
  <c r="AB1224" i="6" s="1"/>
  <c r="AD953" i="11" l="1"/>
  <c r="AE146" i="11"/>
  <c r="W1760" i="11"/>
  <c r="V1761" i="11" s="1"/>
  <c r="S1090" i="11"/>
  <c r="T1090" i="11" s="1"/>
  <c r="W1090" i="11" s="1"/>
  <c r="V1091" i="11" s="1"/>
  <c r="Q1761" i="11"/>
  <c r="R1761" i="11" s="1"/>
  <c r="AB1761" i="11" s="1"/>
  <c r="Z1760" i="11"/>
  <c r="AD1089" i="11"/>
  <c r="AC1089" i="11"/>
  <c r="S954" i="11"/>
  <c r="T954" i="11" s="1"/>
  <c r="Q955" i="11" s="1"/>
  <c r="Q415" i="11"/>
  <c r="R415" i="11" s="1"/>
  <c r="AB415" i="11" s="1"/>
  <c r="Z414" i="11"/>
  <c r="AC953" i="11"/>
  <c r="W414" i="11"/>
  <c r="V415" i="11" s="1"/>
  <c r="Y414" i="11"/>
  <c r="AE412" i="9"/>
  <c r="S954" i="9"/>
  <c r="T954" i="9" s="1"/>
  <c r="Z954" i="9" s="1"/>
  <c r="AE147" i="6"/>
  <c r="AC954" i="6"/>
  <c r="AD954" i="6"/>
  <c r="AA280" i="6"/>
  <c r="W280" i="6"/>
  <c r="V281" i="6" s="1"/>
  <c r="Q281" i="6"/>
  <c r="R281" i="6" s="1"/>
  <c r="AB281" i="6" s="1"/>
  <c r="Z280" i="6"/>
  <c r="AD280" i="6" s="1"/>
  <c r="Y148" i="6"/>
  <c r="Z148" i="6"/>
  <c r="AA148" i="6"/>
  <c r="Q149" i="6"/>
  <c r="R149" i="6" s="1"/>
  <c r="AB149" i="6" s="1"/>
  <c r="AE413" i="3"/>
  <c r="Z414" i="3"/>
  <c r="AD414" i="3" s="1"/>
  <c r="W414" i="3"/>
  <c r="V415" i="3" s="1"/>
  <c r="AA414" i="3"/>
  <c r="Q415" i="3"/>
  <c r="R415" i="3" s="1"/>
  <c r="AB415" i="3" s="1"/>
  <c r="AE1088" i="3"/>
  <c r="W1089" i="3"/>
  <c r="V1090" i="3" s="1"/>
  <c r="AA1089" i="3"/>
  <c r="Y1760" i="11"/>
  <c r="Z147" i="11"/>
  <c r="AD147" i="11" s="1"/>
  <c r="W147" i="11"/>
  <c r="V148" i="11" s="1"/>
  <c r="Q1090" i="3"/>
  <c r="R1090" i="3" s="1"/>
  <c r="AB1090" i="3" s="1"/>
  <c r="Y1089" i="3"/>
  <c r="AD1089" i="3" s="1"/>
  <c r="Y146" i="3"/>
  <c r="Q147" i="3"/>
  <c r="R147" i="3" s="1"/>
  <c r="W146" i="3"/>
  <c r="V147" i="3" s="1"/>
  <c r="AA146" i="3"/>
  <c r="Z146" i="3"/>
  <c r="Q148" i="11"/>
  <c r="R148" i="11" s="1"/>
  <c r="AB148" i="11" s="1"/>
  <c r="AE1223" i="6"/>
  <c r="AA147" i="11"/>
  <c r="Y1224" i="9"/>
  <c r="W1224" i="9"/>
  <c r="V1225" i="9" s="1"/>
  <c r="AA1224" i="9"/>
  <c r="Q1225" i="9"/>
  <c r="Z1224" i="9"/>
  <c r="Q282" i="9"/>
  <c r="W281" i="9"/>
  <c r="V282" i="9" s="1"/>
  <c r="Z281" i="9"/>
  <c r="AA281" i="9"/>
  <c r="Y281" i="9"/>
  <c r="W280" i="3"/>
  <c r="V281" i="3" s="1"/>
  <c r="Y280" i="3"/>
  <c r="Z280" i="3"/>
  <c r="AA280" i="3"/>
  <c r="Q281" i="3"/>
  <c r="AC1760" i="6"/>
  <c r="AD1760" i="6"/>
  <c r="R1760" i="9"/>
  <c r="AB1760" i="9" s="1"/>
  <c r="Q282" i="11"/>
  <c r="Z281" i="11"/>
  <c r="Y281" i="11"/>
  <c r="W281" i="11"/>
  <c r="V282" i="11" s="1"/>
  <c r="AA281" i="11"/>
  <c r="AC146" i="9"/>
  <c r="AD146" i="9"/>
  <c r="AE953" i="9"/>
  <c r="R1224" i="3"/>
  <c r="AB1224" i="3" s="1"/>
  <c r="W1760" i="3"/>
  <c r="V1761" i="3" s="1"/>
  <c r="AA1760" i="3"/>
  <c r="Q1761" i="3"/>
  <c r="Y1760" i="3"/>
  <c r="Z1760" i="3"/>
  <c r="R1089" i="6"/>
  <c r="AB1089" i="6" s="1"/>
  <c r="AC1225" i="11"/>
  <c r="AD1225" i="11"/>
  <c r="S1224" i="6"/>
  <c r="T1224" i="6" s="1"/>
  <c r="AC1088" i="6"/>
  <c r="AD1088" i="6"/>
  <c r="R1226" i="11"/>
  <c r="AB1226" i="11" s="1"/>
  <c r="AC413" i="6"/>
  <c r="AD413" i="6"/>
  <c r="AA956" i="3"/>
  <c r="Q957" i="3"/>
  <c r="Y956" i="3"/>
  <c r="Z956" i="3"/>
  <c r="W956" i="3"/>
  <c r="V957" i="3" s="1"/>
  <c r="R1761" i="6"/>
  <c r="AB1761" i="6" s="1"/>
  <c r="R414" i="6"/>
  <c r="AB414" i="6" s="1"/>
  <c r="AE1088" i="9"/>
  <c r="S1089" i="9"/>
  <c r="T1089" i="9" s="1"/>
  <c r="AC1223" i="3"/>
  <c r="AD1223" i="3"/>
  <c r="AC1759" i="9"/>
  <c r="AD1759" i="9"/>
  <c r="Z413" i="9"/>
  <c r="W413" i="9"/>
  <c r="V414" i="9" s="1"/>
  <c r="AA413" i="9"/>
  <c r="Y413" i="9"/>
  <c r="Q414" i="9"/>
  <c r="R147" i="9"/>
  <c r="AB147" i="9" s="1"/>
  <c r="S955" i="6"/>
  <c r="T955" i="6" s="1"/>
  <c r="Z1090" i="11" l="1"/>
  <c r="Y1090" i="11"/>
  <c r="AA1090" i="11"/>
  <c r="Q1091" i="11"/>
  <c r="R1091" i="11" s="1"/>
  <c r="AB1091" i="11" s="1"/>
  <c r="AE953" i="11"/>
  <c r="AE1089" i="11"/>
  <c r="AD1760" i="11"/>
  <c r="AC1760" i="11"/>
  <c r="AC414" i="11"/>
  <c r="AC147" i="11"/>
  <c r="AE147" i="11" s="1"/>
  <c r="Z954" i="11"/>
  <c r="AD414" i="11"/>
  <c r="W954" i="9"/>
  <c r="V955" i="9" s="1"/>
  <c r="Y954" i="9"/>
  <c r="AD954" i="9" s="1"/>
  <c r="Q955" i="9"/>
  <c r="R955" i="9" s="1"/>
  <c r="AB955" i="9" s="1"/>
  <c r="AE954" i="6"/>
  <c r="AC148" i="6"/>
  <c r="AD148" i="6"/>
  <c r="AC280" i="6"/>
  <c r="AE280" i="6" s="1"/>
  <c r="S414" i="6"/>
  <c r="T414" i="6" s="1"/>
  <c r="AA414" i="6" s="1"/>
  <c r="AC414" i="3"/>
  <c r="AE414" i="3" s="1"/>
  <c r="AB147" i="3"/>
  <c r="S147" i="3"/>
  <c r="T147" i="3" s="1"/>
  <c r="AD146" i="3"/>
  <c r="AC1089" i="3"/>
  <c r="AE1089" i="3" s="1"/>
  <c r="AC146" i="3"/>
  <c r="S1761" i="6"/>
  <c r="T1761" i="6" s="1"/>
  <c r="S415" i="11"/>
  <c r="T415" i="11" s="1"/>
  <c r="W954" i="11"/>
  <c r="V955" i="11" s="1"/>
  <c r="Y954" i="11"/>
  <c r="S148" i="11"/>
  <c r="T148" i="11" s="1"/>
  <c r="S281" i="6"/>
  <c r="T281" i="6" s="1"/>
  <c r="Y281" i="6" s="1"/>
  <c r="S1090" i="3"/>
  <c r="T1090" i="3" s="1"/>
  <c r="S1760" i="9"/>
  <c r="T1760" i="9" s="1"/>
  <c r="AE1759" i="9"/>
  <c r="AA954" i="9"/>
  <c r="S415" i="3"/>
  <c r="T415" i="3" s="1"/>
  <c r="AE146" i="9"/>
  <c r="AA954" i="11"/>
  <c r="AA1224" i="6"/>
  <c r="Q1225" i="6"/>
  <c r="Y1224" i="6"/>
  <c r="W1224" i="6"/>
  <c r="V1225" i="6" s="1"/>
  <c r="Z1224" i="6"/>
  <c r="Q956" i="6"/>
  <c r="Y955" i="6"/>
  <c r="AA955" i="6"/>
  <c r="Z955" i="6"/>
  <c r="W955" i="6"/>
  <c r="V956" i="6" s="1"/>
  <c r="AC956" i="3"/>
  <c r="AD956" i="3"/>
  <c r="R281" i="3"/>
  <c r="AB281" i="3" s="1"/>
  <c r="AE1088" i="6"/>
  <c r="S1224" i="3"/>
  <c r="T1224" i="3" s="1"/>
  <c r="AE1225" i="11"/>
  <c r="AC1760" i="3"/>
  <c r="AD1760" i="3"/>
  <c r="AC281" i="11"/>
  <c r="AD281" i="11"/>
  <c r="R1225" i="9"/>
  <c r="AB1225" i="9" s="1"/>
  <c r="R414" i="9"/>
  <c r="AB414" i="9" s="1"/>
  <c r="R1761" i="3"/>
  <c r="AB1761" i="3" s="1"/>
  <c r="AE1760" i="6"/>
  <c r="AD413" i="9"/>
  <c r="AC413" i="9"/>
  <c r="AE1223" i="3"/>
  <c r="S1089" i="6"/>
  <c r="T1089" i="6" s="1"/>
  <c r="R282" i="11"/>
  <c r="AB282" i="11" s="1"/>
  <c r="AC281" i="9"/>
  <c r="AD281" i="9"/>
  <c r="R957" i="3"/>
  <c r="AB957" i="3" s="1"/>
  <c r="R282" i="9"/>
  <c r="S147" i="9"/>
  <c r="T147" i="9" s="1"/>
  <c r="S1761" i="11"/>
  <c r="T1761" i="11" s="1"/>
  <c r="R955" i="11"/>
  <c r="AB955" i="11" s="1"/>
  <c r="AC280" i="3"/>
  <c r="AD280" i="3"/>
  <c r="AE413" i="6"/>
  <c r="Q1090" i="9"/>
  <c r="Y1089" i="9"/>
  <c r="Z1089" i="9"/>
  <c r="AA1089" i="9"/>
  <c r="W1089" i="9"/>
  <c r="V1090" i="9" s="1"/>
  <c r="S1226" i="11"/>
  <c r="T1226" i="11" s="1"/>
  <c r="S149" i="6"/>
  <c r="T149" i="6" s="1"/>
  <c r="AC1224" i="9"/>
  <c r="AD1224" i="9"/>
  <c r="AC1090" i="11" l="1"/>
  <c r="AD1090" i="11"/>
  <c r="AE1760" i="11"/>
  <c r="AE414" i="11"/>
  <c r="AD954" i="11"/>
  <c r="AC954" i="11"/>
  <c r="Y415" i="11"/>
  <c r="AA415" i="11"/>
  <c r="AE413" i="9"/>
  <c r="AC954" i="9"/>
  <c r="AE954" i="9" s="1"/>
  <c r="S955" i="9"/>
  <c r="T955" i="9" s="1"/>
  <c r="W955" i="9" s="1"/>
  <c r="V956" i="9" s="1"/>
  <c r="AE148" i="6"/>
  <c r="Q415" i="6"/>
  <c r="R415" i="6" s="1"/>
  <c r="AB415" i="6" s="1"/>
  <c r="Y414" i="6"/>
  <c r="AA281" i="6"/>
  <c r="Z414" i="6"/>
  <c r="W414" i="6"/>
  <c r="V415" i="6" s="1"/>
  <c r="AE146" i="3"/>
  <c r="S957" i="3"/>
  <c r="T957" i="3" s="1"/>
  <c r="W1761" i="6"/>
  <c r="V1762" i="6" s="1"/>
  <c r="Y1761" i="6"/>
  <c r="Z1761" i="6"/>
  <c r="AA1761" i="6"/>
  <c r="Q1762" i="6"/>
  <c r="R1762" i="6" s="1"/>
  <c r="AB1762" i="6" s="1"/>
  <c r="S1091" i="11"/>
  <c r="T1091" i="11" s="1"/>
  <c r="W1091" i="11" s="1"/>
  <c r="V1092" i="11" s="1"/>
  <c r="Q282" i="6"/>
  <c r="R282" i="6" s="1"/>
  <c r="W415" i="11"/>
  <c r="V416" i="11" s="1"/>
  <c r="Q416" i="11"/>
  <c r="R416" i="11" s="1"/>
  <c r="AB416" i="11" s="1"/>
  <c r="Z415" i="11"/>
  <c r="W281" i="6"/>
  <c r="V282" i="6" s="1"/>
  <c r="AA1090" i="3"/>
  <c r="Y1090" i="3"/>
  <c r="Z1090" i="3"/>
  <c r="W1090" i="3"/>
  <c r="V1091" i="3" s="1"/>
  <c r="Q1091" i="3"/>
  <c r="R1091" i="3" s="1"/>
  <c r="AB1091" i="3" s="1"/>
  <c r="Z1760" i="9"/>
  <c r="Q1761" i="9"/>
  <c r="R1761" i="9" s="1"/>
  <c r="AB1761" i="9" s="1"/>
  <c r="W1760" i="9"/>
  <c r="V1761" i="9" s="1"/>
  <c r="Y1760" i="9"/>
  <c r="AA1760" i="9"/>
  <c r="AA148" i="11"/>
  <c r="Y148" i="11"/>
  <c r="Q149" i="11"/>
  <c r="R149" i="11" s="1"/>
  <c r="AB149" i="11" s="1"/>
  <c r="W148" i="11"/>
  <c r="V149" i="11" s="1"/>
  <c r="Z148" i="11"/>
  <c r="S1761" i="3"/>
  <c r="T1761" i="3" s="1"/>
  <c r="Z281" i="6"/>
  <c r="AD281" i="6" s="1"/>
  <c r="W149" i="6"/>
  <c r="V150" i="6" s="1"/>
  <c r="Q150" i="6"/>
  <c r="Y149" i="6"/>
  <c r="Z149" i="6"/>
  <c r="AA149" i="6"/>
  <c r="W1224" i="3"/>
  <c r="V1225" i="3" s="1"/>
  <c r="Z1224" i="3"/>
  <c r="Y1224" i="3"/>
  <c r="AA1224" i="3"/>
  <c r="Q1225" i="3"/>
  <c r="Z1761" i="11"/>
  <c r="AA1761" i="11"/>
  <c r="Y1761" i="11"/>
  <c r="Q1762" i="11"/>
  <c r="W1761" i="11"/>
  <c r="V1762" i="11" s="1"/>
  <c r="W1089" i="6"/>
  <c r="V1090" i="6" s="1"/>
  <c r="Q1090" i="6"/>
  <c r="Y1089" i="6"/>
  <c r="AA1089" i="6"/>
  <c r="Z1089" i="6"/>
  <c r="AC955" i="6"/>
  <c r="AD955" i="6"/>
  <c r="Y1226" i="11"/>
  <c r="Q1227" i="11"/>
  <c r="W1226" i="11"/>
  <c r="V1227" i="11" s="1"/>
  <c r="Z1226" i="11"/>
  <c r="AA1226" i="11"/>
  <c r="R1225" i="6"/>
  <c r="AB1225" i="6" s="1"/>
  <c r="AE1224" i="9"/>
  <c r="S955" i="11"/>
  <c r="T955" i="11" s="1"/>
  <c r="AE281" i="9"/>
  <c r="S1225" i="9"/>
  <c r="T1225" i="9" s="1"/>
  <c r="AC1224" i="6"/>
  <c r="AD1224" i="6"/>
  <c r="R956" i="6"/>
  <c r="AB956" i="6" s="1"/>
  <c r="AA415" i="3"/>
  <c r="Q416" i="3"/>
  <c r="Z415" i="3"/>
  <c r="Y415" i="3"/>
  <c r="W415" i="3"/>
  <c r="V416" i="3" s="1"/>
  <c r="AC1089" i="9"/>
  <c r="AD1089" i="9"/>
  <c r="Y147" i="9"/>
  <c r="Z147" i="9"/>
  <c r="AA147" i="9"/>
  <c r="Q148" i="9"/>
  <c r="W147" i="9"/>
  <c r="V148" i="9" s="1"/>
  <c r="R1090" i="9"/>
  <c r="AB1090" i="9" s="1"/>
  <c r="S282" i="9"/>
  <c r="T282" i="9" s="1"/>
  <c r="AB282" i="9"/>
  <c r="S281" i="3"/>
  <c r="T281" i="3" s="1"/>
  <c r="AE956" i="3"/>
  <c r="Y147" i="3"/>
  <c r="Z147" i="3"/>
  <c r="AA147" i="3"/>
  <c r="Q148" i="3"/>
  <c r="W147" i="3"/>
  <c r="V148" i="3" s="1"/>
  <c r="AE281" i="11"/>
  <c r="AE280" i="3"/>
  <c r="S282" i="11"/>
  <c r="T282" i="11" s="1"/>
  <c r="S414" i="9"/>
  <c r="T414" i="9" s="1"/>
  <c r="AE1760" i="3"/>
  <c r="AE1090" i="11" l="1"/>
  <c r="AE954" i="11"/>
  <c r="AD415" i="11"/>
  <c r="AC415" i="11"/>
  <c r="AD148" i="11"/>
  <c r="AD1226" i="11"/>
  <c r="AD147" i="9"/>
  <c r="Q956" i="9"/>
  <c r="R956" i="9" s="1"/>
  <c r="AB956" i="9" s="1"/>
  <c r="Y955" i="9"/>
  <c r="AA955" i="9"/>
  <c r="AC414" i="6"/>
  <c r="AC281" i="6"/>
  <c r="AE281" i="6" s="1"/>
  <c r="AC1761" i="6"/>
  <c r="AE1224" i="6"/>
  <c r="AD414" i="6"/>
  <c r="AD1761" i="6"/>
  <c r="AD1090" i="3"/>
  <c r="W957" i="3"/>
  <c r="V958" i="3" s="1"/>
  <c r="AA957" i="3"/>
  <c r="Z957" i="3"/>
  <c r="Q958" i="3"/>
  <c r="R958" i="3" s="1"/>
  <c r="AB958" i="3" s="1"/>
  <c r="Y957" i="3"/>
  <c r="AC1090" i="3"/>
  <c r="Y1761" i="3"/>
  <c r="W1761" i="3"/>
  <c r="V1762" i="3" s="1"/>
  <c r="Z1761" i="3"/>
  <c r="Q1762" i="3"/>
  <c r="R1762" i="3" s="1"/>
  <c r="AA1761" i="3"/>
  <c r="AA1091" i="11"/>
  <c r="Z1091" i="11"/>
  <c r="Y1091" i="11"/>
  <c r="Z955" i="9"/>
  <c r="Q1092" i="11"/>
  <c r="R1092" i="11" s="1"/>
  <c r="AB1092" i="11" s="1"/>
  <c r="AC148" i="11"/>
  <c r="AD1760" i="9"/>
  <c r="AC1760" i="9"/>
  <c r="AE1089" i="9"/>
  <c r="S1762" i="6"/>
  <c r="T1762" i="6" s="1"/>
  <c r="S1761" i="9"/>
  <c r="T1761" i="9" s="1"/>
  <c r="Q415" i="9"/>
  <c r="W414" i="9"/>
  <c r="V415" i="9" s="1"/>
  <c r="Z414" i="9"/>
  <c r="AA414" i="9"/>
  <c r="Y414" i="9"/>
  <c r="AA282" i="11"/>
  <c r="W282" i="11"/>
  <c r="V283" i="11" s="1"/>
  <c r="Q283" i="11"/>
  <c r="Z282" i="11"/>
  <c r="Y282" i="11"/>
  <c r="W281" i="3"/>
  <c r="V282" i="3" s="1"/>
  <c r="Z281" i="3"/>
  <c r="Y281" i="3"/>
  <c r="AA281" i="3"/>
  <c r="Q282" i="3"/>
  <c r="AC147" i="3"/>
  <c r="AD147" i="3"/>
  <c r="AC415" i="3"/>
  <c r="AD415" i="3"/>
  <c r="AC1224" i="3"/>
  <c r="AD1224" i="3"/>
  <c r="R148" i="9"/>
  <c r="AB148" i="9" s="1"/>
  <c r="Y955" i="11"/>
  <c r="AA955" i="11"/>
  <c r="Z955" i="11"/>
  <c r="W955" i="11"/>
  <c r="V956" i="11" s="1"/>
  <c r="Q956" i="11"/>
  <c r="R416" i="3"/>
  <c r="AB416" i="3" s="1"/>
  <c r="S416" i="11"/>
  <c r="T416" i="11" s="1"/>
  <c r="S149" i="11"/>
  <c r="T149" i="11" s="1"/>
  <c r="R1762" i="11"/>
  <c r="AB1762" i="11" s="1"/>
  <c r="AC1761" i="11"/>
  <c r="AD1761" i="11"/>
  <c r="S282" i="6"/>
  <c r="T282" i="6" s="1"/>
  <c r="AB282" i="6"/>
  <c r="S415" i="6"/>
  <c r="T415" i="6" s="1"/>
  <c r="Z282" i="9"/>
  <c r="AA282" i="9"/>
  <c r="W282" i="9"/>
  <c r="V283" i="9" s="1"/>
  <c r="Y282" i="9"/>
  <c r="Q283" i="9"/>
  <c r="S1090" i="9"/>
  <c r="T1090" i="9" s="1"/>
  <c r="AC147" i="9"/>
  <c r="AA1225" i="9"/>
  <c r="Q1226" i="9"/>
  <c r="Z1225" i="9"/>
  <c r="W1225" i="9"/>
  <c r="V1226" i="9" s="1"/>
  <c r="Y1225" i="9"/>
  <c r="R1227" i="11"/>
  <c r="AB1227" i="11" s="1"/>
  <c r="R148" i="3"/>
  <c r="AB148" i="3" s="1"/>
  <c r="S1225" i="6"/>
  <c r="T1225" i="6" s="1"/>
  <c r="AC1226" i="11"/>
  <c r="AC1089" i="6"/>
  <c r="AD1089" i="6"/>
  <c r="AC149" i="6"/>
  <c r="AD149" i="6"/>
  <c r="S1091" i="3"/>
  <c r="T1091" i="3" s="1"/>
  <c r="S956" i="6"/>
  <c r="T956" i="6" s="1"/>
  <c r="R1090" i="6"/>
  <c r="AB1090" i="6" s="1"/>
  <c r="R1225" i="3"/>
  <c r="AB1225" i="3" s="1"/>
  <c r="R150" i="6"/>
  <c r="AB150" i="6" s="1"/>
  <c r="AE955" i="6"/>
  <c r="AD1091" i="11" l="1"/>
  <c r="AE415" i="11"/>
  <c r="AE148" i="11"/>
  <c r="AE1226" i="11"/>
  <c r="S1227" i="11"/>
  <c r="T1227" i="11" s="1"/>
  <c r="W1227" i="11" s="1"/>
  <c r="V1228" i="11" s="1"/>
  <c r="AC1091" i="11"/>
  <c r="AE147" i="9"/>
  <c r="AE1760" i="9"/>
  <c r="AC955" i="9"/>
  <c r="AD955" i="9"/>
  <c r="AE414" i="6"/>
  <c r="AE1761" i="6"/>
  <c r="S150" i="6"/>
  <c r="T150" i="6" s="1"/>
  <c r="Z150" i="6" s="1"/>
  <c r="AE1090" i="3"/>
  <c r="AC957" i="3"/>
  <c r="AD957" i="3"/>
  <c r="AC1761" i="3"/>
  <c r="AD1761" i="3"/>
  <c r="AB1762" i="3"/>
  <c r="S1762" i="3"/>
  <c r="T1762" i="3" s="1"/>
  <c r="Q1763" i="3" s="1"/>
  <c r="Q1762" i="9"/>
  <c r="R1762" i="9" s="1"/>
  <c r="W1761" i="9"/>
  <c r="V1762" i="9" s="1"/>
  <c r="Z1761" i="9"/>
  <c r="AA1761" i="9"/>
  <c r="Y1761" i="9"/>
  <c r="Z1762" i="6"/>
  <c r="Y1762" i="6"/>
  <c r="Q1763" i="6"/>
  <c r="R1763" i="6" s="1"/>
  <c r="AB1763" i="6" s="1"/>
  <c r="W1762" i="6"/>
  <c r="V1763" i="6" s="1"/>
  <c r="AE1761" i="11"/>
  <c r="S956" i="9"/>
  <c r="T956" i="9" s="1"/>
  <c r="Z956" i="9" s="1"/>
  <c r="S148" i="3"/>
  <c r="T148" i="3" s="1"/>
  <c r="AA1762" i="6"/>
  <c r="AE415" i="3"/>
  <c r="S148" i="9"/>
  <c r="T148" i="9" s="1"/>
  <c r="AA148" i="9" s="1"/>
  <c r="AE1224" i="3"/>
  <c r="S1092" i="11"/>
  <c r="T1092" i="11" s="1"/>
  <c r="Z1092" i="11" s="1"/>
  <c r="Y416" i="11"/>
  <c r="Z416" i="11"/>
  <c r="Q417" i="11"/>
  <c r="AA416" i="11"/>
  <c r="W416" i="11"/>
  <c r="V417" i="11" s="1"/>
  <c r="Y1090" i="9"/>
  <c r="Z1090" i="9"/>
  <c r="Q1091" i="9"/>
  <c r="W1090" i="9"/>
  <c r="V1091" i="9" s="1"/>
  <c r="AA1090" i="9"/>
  <c r="Q1226" i="6"/>
  <c r="Y1225" i="6"/>
  <c r="Z1225" i="6"/>
  <c r="W1225" i="6"/>
  <c r="V1226" i="6" s="1"/>
  <c r="AA1225" i="6"/>
  <c r="W282" i="6"/>
  <c r="V283" i="6" s="1"/>
  <c r="Y282" i="6"/>
  <c r="Q283" i="6"/>
  <c r="Z282" i="6"/>
  <c r="AA282" i="6"/>
  <c r="Q1092" i="3"/>
  <c r="Z1091" i="3"/>
  <c r="Y1091" i="3"/>
  <c r="W1091" i="3"/>
  <c r="V1092" i="3" s="1"/>
  <c r="AA1091" i="3"/>
  <c r="Q416" i="6"/>
  <c r="W415" i="6"/>
  <c r="V416" i="6" s="1"/>
  <c r="Y415" i="6"/>
  <c r="AA415" i="6"/>
  <c r="Z415" i="6"/>
  <c r="R283" i="9"/>
  <c r="S1225" i="3"/>
  <c r="T1225" i="3" s="1"/>
  <c r="R1226" i="9"/>
  <c r="AB1226" i="9" s="1"/>
  <c r="AC282" i="9"/>
  <c r="AD282" i="9"/>
  <c r="AD955" i="11"/>
  <c r="R283" i="11"/>
  <c r="AB283" i="11" s="1"/>
  <c r="S1762" i="11"/>
  <c r="T1762" i="11" s="1"/>
  <c r="Y149" i="11"/>
  <c r="AA149" i="11"/>
  <c r="Q150" i="11"/>
  <c r="Z149" i="11"/>
  <c r="W149" i="11"/>
  <c r="V150" i="11" s="1"/>
  <c r="AC955" i="11"/>
  <c r="S1090" i="6"/>
  <c r="T1090" i="6" s="1"/>
  <c r="AE149" i="6"/>
  <c r="S958" i="3"/>
  <c r="T958" i="3" s="1"/>
  <c r="AE147" i="3"/>
  <c r="AC414" i="9"/>
  <c r="AD414" i="9"/>
  <c r="W956" i="6"/>
  <c r="V957" i="6" s="1"/>
  <c r="Y956" i="6"/>
  <c r="Z956" i="6"/>
  <c r="AA956" i="6"/>
  <c r="Q957" i="6"/>
  <c r="R282" i="3"/>
  <c r="AE1089" i="6"/>
  <c r="AC1225" i="9"/>
  <c r="AD1225" i="9"/>
  <c r="S416" i="3"/>
  <c r="T416" i="3" s="1"/>
  <c r="R956" i="11"/>
  <c r="AB956" i="11" s="1"/>
  <c r="AC281" i="3"/>
  <c r="AD281" i="3"/>
  <c r="AC282" i="11"/>
  <c r="AD282" i="11"/>
  <c r="R415" i="9"/>
  <c r="AB415" i="9" s="1"/>
  <c r="AE1091" i="11" l="1"/>
  <c r="AA1092" i="11"/>
  <c r="Z1227" i="11"/>
  <c r="Q1228" i="11"/>
  <c r="R1228" i="11" s="1"/>
  <c r="Q1093" i="11"/>
  <c r="R1093" i="11" s="1"/>
  <c r="AB1093" i="11" s="1"/>
  <c r="AE955" i="9"/>
  <c r="W148" i="9"/>
  <c r="V149" i="9" s="1"/>
  <c r="AD1761" i="9"/>
  <c r="W956" i="9"/>
  <c r="V957" i="9" s="1"/>
  <c r="Z148" i="9"/>
  <c r="S415" i="9"/>
  <c r="T415" i="9" s="1"/>
  <c r="Y148" i="9"/>
  <c r="AA956" i="9"/>
  <c r="Q957" i="9"/>
  <c r="R957" i="9" s="1"/>
  <c r="AB957" i="9" s="1"/>
  <c r="Y956" i="9"/>
  <c r="AD956" i="9" s="1"/>
  <c r="AC1761" i="9"/>
  <c r="S1226" i="9"/>
  <c r="T1226" i="9" s="1"/>
  <c r="Z1226" i="9" s="1"/>
  <c r="Q149" i="9"/>
  <c r="R149" i="9" s="1"/>
  <c r="AB149" i="9" s="1"/>
  <c r="AC1762" i="6"/>
  <c r="Q151" i="6"/>
  <c r="R151" i="6" s="1"/>
  <c r="AD1762" i="6"/>
  <c r="AE1761" i="3"/>
  <c r="AE957" i="3"/>
  <c r="Y1762" i="3"/>
  <c r="W1762" i="3"/>
  <c r="V1763" i="3" s="1"/>
  <c r="Y1227" i="11"/>
  <c r="AA1762" i="3"/>
  <c r="Y1092" i="11"/>
  <c r="AD1092" i="11" s="1"/>
  <c r="AA1227" i="11"/>
  <c r="S956" i="11"/>
  <c r="T956" i="11" s="1"/>
  <c r="Q957" i="11" s="1"/>
  <c r="W150" i="6"/>
  <c r="V151" i="6" s="1"/>
  <c r="Z1762" i="3"/>
  <c r="Y150" i="6"/>
  <c r="AD150" i="6" s="1"/>
  <c r="W1092" i="11"/>
  <c r="V1093" i="11" s="1"/>
  <c r="AA150" i="6"/>
  <c r="AD149" i="11"/>
  <c r="AA1762" i="11"/>
  <c r="Y1762" i="11"/>
  <c r="Q1763" i="11"/>
  <c r="W1762" i="11"/>
  <c r="V1763" i="11" s="1"/>
  <c r="Z1762" i="11"/>
  <c r="W958" i="3"/>
  <c r="V959" i="3" s="1"/>
  <c r="Q959" i="3"/>
  <c r="Y958" i="3"/>
  <c r="AA958" i="3"/>
  <c r="Z958" i="3"/>
  <c r="AA1225" i="3"/>
  <c r="Q1226" i="3"/>
  <c r="Y1225" i="3"/>
  <c r="W1225" i="3"/>
  <c r="V1226" i="3" s="1"/>
  <c r="Z1225" i="3"/>
  <c r="AE281" i="3"/>
  <c r="R957" i="6"/>
  <c r="AB957" i="6" s="1"/>
  <c r="R1763" i="3"/>
  <c r="AB1763" i="3" s="1"/>
  <c r="S283" i="9"/>
  <c r="T283" i="9" s="1"/>
  <c r="AB283" i="9"/>
  <c r="R1092" i="3"/>
  <c r="AB1092" i="3" s="1"/>
  <c r="Y416" i="3"/>
  <c r="Z416" i="3"/>
  <c r="AA416" i="3"/>
  <c r="Q417" i="3"/>
  <c r="W416" i="3"/>
  <c r="V417" i="3" s="1"/>
  <c r="Y1090" i="6"/>
  <c r="Q1091" i="6"/>
  <c r="Z1090" i="6"/>
  <c r="AA1090" i="6"/>
  <c r="W1090" i="6"/>
  <c r="V1091" i="6" s="1"/>
  <c r="AC1225" i="6"/>
  <c r="AD1225" i="6"/>
  <c r="R1226" i="6"/>
  <c r="AB1226" i="6" s="1"/>
  <c r="R1091" i="9"/>
  <c r="AB1091" i="9" s="1"/>
  <c r="R150" i="11"/>
  <c r="AB150" i="11" s="1"/>
  <c r="AC956" i="6"/>
  <c r="AD956" i="6"/>
  <c r="AE414" i="9"/>
  <c r="S283" i="11"/>
  <c r="T283" i="11" s="1"/>
  <c r="AE282" i="9"/>
  <c r="R283" i="6"/>
  <c r="AB283" i="6" s="1"/>
  <c r="AE1225" i="9"/>
  <c r="AE955" i="11"/>
  <c r="AC149" i="11"/>
  <c r="AC415" i="6"/>
  <c r="AD415" i="6"/>
  <c r="AC282" i="6"/>
  <c r="AD282" i="6"/>
  <c r="AC1090" i="9"/>
  <c r="AD1090" i="9"/>
  <c r="R417" i="11"/>
  <c r="AB417" i="11" s="1"/>
  <c r="AE282" i="11"/>
  <c r="AA148" i="3"/>
  <c r="Y148" i="3"/>
  <c r="W148" i="3"/>
  <c r="V149" i="3" s="1"/>
  <c r="Z148" i="3"/>
  <c r="Q149" i="3"/>
  <c r="S282" i="3"/>
  <c r="T282" i="3" s="1"/>
  <c r="AB282" i="3"/>
  <c r="S1762" i="9"/>
  <c r="T1762" i="9" s="1"/>
  <c r="AB1762" i="9"/>
  <c r="S1763" i="6"/>
  <c r="T1763" i="6" s="1"/>
  <c r="R416" i="6"/>
  <c r="AB416" i="6" s="1"/>
  <c r="AC1091" i="3"/>
  <c r="AD1091" i="3"/>
  <c r="AC416" i="11"/>
  <c r="AD416" i="11"/>
  <c r="AC1092" i="11" l="1"/>
  <c r="AE1092" i="11" s="1"/>
  <c r="S150" i="11"/>
  <c r="T150" i="11" s="1"/>
  <c r="AD1227" i="11"/>
  <c r="W956" i="11"/>
  <c r="V957" i="11" s="1"/>
  <c r="Z956" i="11"/>
  <c r="AC1227" i="11"/>
  <c r="AE1761" i="9"/>
  <c r="AC148" i="9"/>
  <c r="AD148" i="9"/>
  <c r="Q1227" i="9"/>
  <c r="R1227" i="9" s="1"/>
  <c r="AB1227" i="9" s="1"/>
  <c r="AC956" i="9"/>
  <c r="AE956" i="9" s="1"/>
  <c r="Y1226" i="9"/>
  <c r="AD1226" i="9" s="1"/>
  <c r="S149" i="9"/>
  <c r="T149" i="9" s="1"/>
  <c r="W1226" i="9"/>
  <c r="V1227" i="9" s="1"/>
  <c r="AA1226" i="9"/>
  <c r="AE1762" i="6"/>
  <c r="S283" i="6"/>
  <c r="T283" i="6" s="1"/>
  <c r="Q284" i="6" s="1"/>
  <c r="AE282" i="6"/>
  <c r="AC150" i="6"/>
  <c r="AE150" i="6" s="1"/>
  <c r="AD1762" i="3"/>
  <c r="AC1762" i="3"/>
  <c r="S957" i="9"/>
  <c r="T957" i="9" s="1"/>
  <c r="W957" i="9" s="1"/>
  <c r="V958" i="9" s="1"/>
  <c r="Y956" i="11"/>
  <c r="AA956" i="11"/>
  <c r="S417" i="11"/>
  <c r="T417" i="11" s="1"/>
  <c r="Z417" i="11" s="1"/>
  <c r="AD1090" i="6"/>
  <c r="AE149" i="11"/>
  <c r="S1763" i="3"/>
  <c r="T1763" i="3" s="1"/>
  <c r="Q284" i="9"/>
  <c r="Z283" i="9"/>
  <c r="AA283" i="9"/>
  <c r="W283" i="9"/>
  <c r="V284" i="9" s="1"/>
  <c r="Y283" i="9"/>
  <c r="R149" i="3"/>
  <c r="R1763" i="11"/>
  <c r="AB1763" i="11" s="1"/>
  <c r="S1093" i="11"/>
  <c r="T1093" i="11" s="1"/>
  <c r="AE1090" i="9"/>
  <c r="R1091" i="6"/>
  <c r="AB1091" i="6" s="1"/>
  <c r="AC416" i="3"/>
  <c r="AD416" i="3"/>
  <c r="AC1762" i="11"/>
  <c r="AD1762" i="11"/>
  <c r="Z283" i="11"/>
  <c r="Q284" i="11"/>
  <c r="Y283" i="11"/>
  <c r="AA283" i="11"/>
  <c r="W283" i="11"/>
  <c r="V284" i="11" s="1"/>
  <c r="AE1225" i="6"/>
  <c r="AC1090" i="6"/>
  <c r="Y415" i="9"/>
  <c r="Z415" i="9"/>
  <c r="AA415" i="9"/>
  <c r="W415" i="9"/>
  <c r="V416" i="9" s="1"/>
  <c r="Q416" i="9"/>
  <c r="S957" i="6"/>
  <c r="T957" i="6" s="1"/>
  <c r="AA1763" i="6"/>
  <c r="Y1763" i="6"/>
  <c r="Z1763" i="6"/>
  <c r="Q1764" i="6"/>
  <c r="W1763" i="6"/>
  <c r="V1764" i="6" s="1"/>
  <c r="AC148" i="3"/>
  <c r="AD148" i="3"/>
  <c r="S1091" i="9"/>
  <c r="T1091" i="9" s="1"/>
  <c r="AC958" i="3"/>
  <c r="AD958" i="3"/>
  <c r="S416" i="6"/>
  <c r="T416" i="6" s="1"/>
  <c r="AE416" i="11"/>
  <c r="S151" i="6"/>
  <c r="T151" i="6" s="1"/>
  <c r="AB151" i="6"/>
  <c r="Z1762" i="9"/>
  <c r="AA1762" i="9"/>
  <c r="Y1762" i="9"/>
  <c r="Q1763" i="9"/>
  <c r="W1762" i="9"/>
  <c r="V1763" i="9" s="1"/>
  <c r="AE415" i="6"/>
  <c r="S1228" i="11"/>
  <c r="T1228" i="11" s="1"/>
  <c r="AB1228" i="11"/>
  <c r="S1092" i="3"/>
  <c r="T1092" i="3" s="1"/>
  <c r="AC1225" i="3"/>
  <c r="AD1225" i="3"/>
  <c r="R959" i="3"/>
  <c r="AB959" i="3" s="1"/>
  <c r="R957" i="11"/>
  <c r="AB957" i="11" s="1"/>
  <c r="R417" i="3"/>
  <c r="AB417" i="3" s="1"/>
  <c r="R1226" i="3"/>
  <c r="AB1226" i="3" s="1"/>
  <c r="AE1091" i="3"/>
  <c r="Q283" i="3"/>
  <c r="Y282" i="3"/>
  <c r="W282" i="3"/>
  <c r="V283" i="3" s="1"/>
  <c r="Z282" i="3"/>
  <c r="AA282" i="3"/>
  <c r="AE956" i="6"/>
  <c r="S1226" i="6"/>
  <c r="T1226" i="6" s="1"/>
  <c r="Q151" i="11" l="1"/>
  <c r="R151" i="11" s="1"/>
  <c r="AB151" i="11" s="1"/>
  <c r="AA150" i="11"/>
  <c r="Y150" i="11"/>
  <c r="W150" i="11"/>
  <c r="V151" i="11" s="1"/>
  <c r="Z150" i="11"/>
  <c r="AE1227" i="11"/>
  <c r="S957" i="11"/>
  <c r="T957" i="11" s="1"/>
  <c r="S1763" i="11"/>
  <c r="T1763" i="11" s="1"/>
  <c r="W1763" i="11" s="1"/>
  <c r="V1764" i="11" s="1"/>
  <c r="AC956" i="11"/>
  <c r="AD956" i="11"/>
  <c r="AE148" i="9"/>
  <c r="AC1226" i="9"/>
  <c r="AE1226" i="9" s="1"/>
  <c r="Y957" i="9"/>
  <c r="AA957" i="9"/>
  <c r="Z957" i="9"/>
  <c r="Q958" i="9"/>
  <c r="R958" i="9" s="1"/>
  <c r="AB958" i="9" s="1"/>
  <c r="Y283" i="6"/>
  <c r="Z283" i="6"/>
  <c r="AA283" i="6"/>
  <c r="W283" i="6"/>
  <c r="V284" i="6" s="1"/>
  <c r="AE1762" i="3"/>
  <c r="S1227" i="9"/>
  <c r="T1227" i="9" s="1"/>
  <c r="W417" i="11"/>
  <c r="V418" i="11" s="1"/>
  <c r="Q418" i="11"/>
  <c r="S1091" i="6"/>
  <c r="T1091" i="6" s="1"/>
  <c r="AE148" i="3"/>
  <c r="Y417" i="11"/>
  <c r="AD417" i="11" s="1"/>
  <c r="AE1090" i="6"/>
  <c r="AA417" i="11"/>
  <c r="S959" i="3"/>
  <c r="T959" i="3" s="1"/>
  <c r="AA959" i="3" s="1"/>
  <c r="Y1092" i="3"/>
  <c r="AA1092" i="3"/>
  <c r="Q1093" i="3"/>
  <c r="Z1092" i="3"/>
  <c r="W1092" i="3"/>
  <c r="V1093" i="3" s="1"/>
  <c r="W151" i="6"/>
  <c r="V152" i="6" s="1"/>
  <c r="Q152" i="6"/>
  <c r="Y151" i="6"/>
  <c r="AA151" i="6"/>
  <c r="Z151" i="6"/>
  <c r="AA1226" i="6"/>
  <c r="Q1227" i="6"/>
  <c r="Y1226" i="6"/>
  <c r="W1226" i="6"/>
  <c r="V1227" i="6" s="1"/>
  <c r="Z1226" i="6"/>
  <c r="Q958" i="6"/>
  <c r="W957" i="6"/>
  <c r="V958" i="6" s="1"/>
  <c r="Z957" i="6"/>
  <c r="AA957" i="6"/>
  <c r="Y957" i="6"/>
  <c r="W1228" i="11"/>
  <c r="V1229" i="11" s="1"/>
  <c r="Q1229" i="11"/>
  <c r="AA1228" i="11"/>
  <c r="Z1228" i="11"/>
  <c r="Y1228" i="11"/>
  <c r="AC1763" i="6"/>
  <c r="AD1763" i="6"/>
  <c r="AD415" i="9"/>
  <c r="AE416" i="3"/>
  <c r="AC283" i="9"/>
  <c r="AD283" i="9"/>
  <c r="Y1093" i="11"/>
  <c r="W1093" i="11"/>
  <c r="V1094" i="11" s="1"/>
  <c r="AA1093" i="11"/>
  <c r="Q1094" i="11"/>
  <c r="Z1093" i="11"/>
  <c r="AA416" i="6"/>
  <c r="Y416" i="6"/>
  <c r="Q417" i="6"/>
  <c r="Z416" i="6"/>
  <c r="W416" i="6"/>
  <c r="V417" i="6" s="1"/>
  <c r="Z1091" i="9"/>
  <c r="Y1091" i="9"/>
  <c r="W1091" i="9"/>
  <c r="V1092" i="9" s="1"/>
  <c r="AA1091" i="9"/>
  <c r="Q1092" i="9"/>
  <c r="R1763" i="9"/>
  <c r="AB1763" i="9" s="1"/>
  <c r="S1226" i="3"/>
  <c r="T1226" i="3" s="1"/>
  <c r="AC1762" i="9"/>
  <c r="AD1762" i="9"/>
  <c r="AE1762" i="11"/>
  <c r="W149" i="9"/>
  <c r="V150" i="9" s="1"/>
  <c r="Q150" i="9"/>
  <c r="AA149" i="9"/>
  <c r="Z149" i="9"/>
  <c r="Y149" i="9"/>
  <c r="R284" i="11"/>
  <c r="AB284" i="11" s="1"/>
  <c r="AC415" i="9"/>
  <c r="AC282" i="3"/>
  <c r="AD282" i="3"/>
  <c r="AE1225" i="3"/>
  <c r="AE958" i="3"/>
  <c r="R416" i="9"/>
  <c r="AB416" i="9" s="1"/>
  <c r="R283" i="3"/>
  <c r="AB283" i="3" s="1"/>
  <c r="S417" i="3"/>
  <c r="T417" i="3" s="1"/>
  <c r="Y1763" i="3"/>
  <c r="Z1763" i="3"/>
  <c r="W1763" i="3"/>
  <c r="V1764" i="3" s="1"/>
  <c r="AA1763" i="3"/>
  <c r="Q1764" i="3"/>
  <c r="R284" i="6"/>
  <c r="AB284" i="6" s="1"/>
  <c r="R1764" i="6"/>
  <c r="AB1764" i="6" s="1"/>
  <c r="AC283" i="11"/>
  <c r="AD283" i="11"/>
  <c r="S149" i="3"/>
  <c r="T149" i="3" s="1"/>
  <c r="AB149" i="3"/>
  <c r="R284" i="9"/>
  <c r="AC150" i="11" l="1"/>
  <c r="AD150" i="11"/>
  <c r="AE956" i="11"/>
  <c r="Y1763" i="11"/>
  <c r="Q1764" i="11"/>
  <c r="R1764" i="11" s="1"/>
  <c r="AB1764" i="11" s="1"/>
  <c r="Z1763" i="11"/>
  <c r="AD957" i="9"/>
  <c r="AC957" i="9"/>
  <c r="S416" i="9"/>
  <c r="T416" i="9" s="1"/>
  <c r="AC283" i="6"/>
  <c r="AD283" i="6"/>
  <c r="Z959" i="3"/>
  <c r="Y959" i="3"/>
  <c r="W959" i="3"/>
  <c r="V960" i="3" s="1"/>
  <c r="Z1227" i="9"/>
  <c r="Q1228" i="9"/>
  <c r="R1228" i="9" s="1"/>
  <c r="AB1228" i="9" s="1"/>
  <c r="Y1227" i="9"/>
  <c r="AA1227" i="9"/>
  <c r="W1227" i="9"/>
  <c r="V1228" i="9" s="1"/>
  <c r="S284" i="11"/>
  <c r="T284" i="11" s="1"/>
  <c r="AC417" i="11"/>
  <c r="AE417" i="11" s="1"/>
  <c r="Q960" i="3"/>
  <c r="R960" i="3" s="1"/>
  <c r="AB960" i="3" s="1"/>
  <c r="R418" i="11"/>
  <c r="AB418" i="11" s="1"/>
  <c r="AA1763" i="11"/>
  <c r="AE415" i="9"/>
  <c r="S1763" i="9"/>
  <c r="T1763" i="9" s="1"/>
  <c r="S284" i="6"/>
  <c r="T284" i="6" s="1"/>
  <c r="Y1226" i="3"/>
  <c r="AA1226" i="3"/>
  <c r="Q1227" i="3"/>
  <c r="W1226" i="3"/>
  <c r="V1227" i="3" s="1"/>
  <c r="Z1226" i="3"/>
  <c r="AA417" i="3"/>
  <c r="Q418" i="3"/>
  <c r="Z417" i="3"/>
  <c r="W417" i="3"/>
  <c r="V418" i="3" s="1"/>
  <c r="Y417" i="3"/>
  <c r="R1092" i="9"/>
  <c r="AB1092" i="9" s="1"/>
  <c r="AE283" i="9"/>
  <c r="R1229" i="11"/>
  <c r="AC1226" i="6"/>
  <c r="AD1226" i="6"/>
  <c r="AE282" i="3"/>
  <c r="S151" i="11"/>
  <c r="T151" i="11" s="1"/>
  <c r="AC957" i="6"/>
  <c r="AD957" i="6"/>
  <c r="R1227" i="6"/>
  <c r="AB1227" i="6" s="1"/>
  <c r="AA149" i="3"/>
  <c r="Z149" i="3"/>
  <c r="Y149" i="3"/>
  <c r="Q150" i="3"/>
  <c r="W149" i="3"/>
  <c r="V150" i="3" s="1"/>
  <c r="S1764" i="6"/>
  <c r="T1764" i="6" s="1"/>
  <c r="AC1763" i="3"/>
  <c r="AD1763" i="3"/>
  <c r="AC149" i="9"/>
  <c r="AD149" i="9"/>
  <c r="AE1762" i="9"/>
  <c r="AA957" i="11"/>
  <c r="Q958" i="11"/>
  <c r="Y957" i="11"/>
  <c r="Z957" i="11"/>
  <c r="W957" i="11"/>
  <c r="V958" i="11" s="1"/>
  <c r="AE1763" i="6"/>
  <c r="R150" i="9"/>
  <c r="AB150" i="9" s="1"/>
  <c r="AC1093" i="11"/>
  <c r="AD1093" i="11"/>
  <c r="R958" i="6"/>
  <c r="AB958" i="6" s="1"/>
  <c r="AC151" i="6"/>
  <c r="AD151" i="6"/>
  <c r="AE283" i="11"/>
  <c r="R1764" i="3"/>
  <c r="AB1764" i="3" s="1"/>
  <c r="Z1091" i="6"/>
  <c r="AA1091" i="6"/>
  <c r="Y1091" i="6"/>
  <c r="W1091" i="6"/>
  <c r="V1092" i="6" s="1"/>
  <c r="Q1092" i="6"/>
  <c r="R417" i="6"/>
  <c r="AB417" i="6" s="1"/>
  <c r="R152" i="6"/>
  <c r="AB152" i="6" s="1"/>
  <c r="S284" i="9"/>
  <c r="T284" i="9" s="1"/>
  <c r="AB284" i="9"/>
  <c r="S283" i="3"/>
  <c r="T283" i="3" s="1"/>
  <c r="AC416" i="6"/>
  <c r="AD416" i="6"/>
  <c r="AD1091" i="9"/>
  <c r="AC1091" i="9"/>
  <c r="R1094" i="11"/>
  <c r="AB1094" i="11" s="1"/>
  <c r="R1093" i="3"/>
  <c r="AB1093" i="3" s="1"/>
  <c r="S958" i="9"/>
  <c r="T958" i="9" s="1"/>
  <c r="AC1228" i="11"/>
  <c r="AD1228" i="11"/>
  <c r="AC1092" i="3"/>
  <c r="AD1092" i="3"/>
  <c r="AE150" i="11" l="1"/>
  <c r="AD1763" i="11"/>
  <c r="AC1763" i="11"/>
  <c r="S1094" i="11"/>
  <c r="T1094" i="11" s="1"/>
  <c r="AE957" i="9"/>
  <c r="AC1227" i="9"/>
  <c r="AA416" i="9"/>
  <c r="Y416" i="9"/>
  <c r="Q417" i="9"/>
  <c r="R417" i="9" s="1"/>
  <c r="AB417" i="9" s="1"/>
  <c r="W416" i="9"/>
  <c r="V417" i="9" s="1"/>
  <c r="Z416" i="9"/>
  <c r="AD1227" i="9"/>
  <c r="AE149" i="9"/>
  <c r="AE283" i="6"/>
  <c r="S417" i="6"/>
  <c r="T417" i="6" s="1"/>
  <c r="Q418" i="6" s="1"/>
  <c r="AC959" i="3"/>
  <c r="AD959" i="3"/>
  <c r="S960" i="3"/>
  <c r="T960" i="3" s="1"/>
  <c r="AA284" i="11"/>
  <c r="W284" i="11"/>
  <c r="V285" i="11" s="1"/>
  <c r="Q285" i="11"/>
  <c r="R285" i="11" s="1"/>
  <c r="AB285" i="11" s="1"/>
  <c r="Z284" i="11"/>
  <c r="Y284" i="11"/>
  <c r="AE1091" i="9"/>
  <c r="S418" i="11"/>
  <c r="T418" i="11" s="1"/>
  <c r="S1093" i="3"/>
  <c r="T1093" i="3" s="1"/>
  <c r="AA1093" i="3" s="1"/>
  <c r="S1764" i="11"/>
  <c r="T1764" i="11" s="1"/>
  <c r="Z1764" i="11" s="1"/>
  <c r="W1763" i="9"/>
  <c r="V1764" i="9" s="1"/>
  <c r="Q1764" i="9"/>
  <c r="R1764" i="9" s="1"/>
  <c r="AB1764" i="9" s="1"/>
  <c r="Z1763" i="9"/>
  <c r="AA1763" i="9"/>
  <c r="Y1763" i="9"/>
  <c r="AE1092" i="3"/>
  <c r="S1764" i="3"/>
  <c r="T1764" i="3" s="1"/>
  <c r="S1228" i="9"/>
  <c r="T1228" i="9" s="1"/>
  <c r="Y1228" i="9" s="1"/>
  <c r="S1092" i="9"/>
  <c r="T1092" i="9" s="1"/>
  <c r="Y284" i="9"/>
  <c r="Z284" i="9"/>
  <c r="W284" i="9"/>
  <c r="V285" i="9" s="1"/>
  <c r="Q285" i="9"/>
  <c r="AA284" i="9"/>
  <c r="Q152" i="11"/>
  <c r="W151" i="11"/>
  <c r="V152" i="11" s="1"/>
  <c r="Z151" i="11"/>
  <c r="Y151" i="11"/>
  <c r="AA151" i="11"/>
  <c r="Y958" i="9"/>
  <c r="Q959" i="9"/>
  <c r="W958" i="9"/>
  <c r="V959" i="9" s="1"/>
  <c r="Z958" i="9"/>
  <c r="AA958" i="9"/>
  <c r="Y283" i="3"/>
  <c r="W283" i="3"/>
  <c r="V284" i="3" s="1"/>
  <c r="Z283" i="3"/>
  <c r="AA283" i="3"/>
  <c r="Q284" i="3"/>
  <c r="R1092" i="6"/>
  <c r="AB1092" i="6" s="1"/>
  <c r="AC149" i="3"/>
  <c r="AD149" i="3"/>
  <c r="AA1764" i="6"/>
  <c r="Y1764" i="6"/>
  <c r="W1764" i="6"/>
  <c r="V1765" i="6" s="1"/>
  <c r="Z1764" i="6"/>
  <c r="Q1765" i="6"/>
  <c r="AE416" i="6"/>
  <c r="AE1228" i="11"/>
  <c r="S150" i="9"/>
  <c r="T150" i="9" s="1"/>
  <c r="AC957" i="11"/>
  <c r="AD957" i="11"/>
  <c r="AE1093" i="11"/>
  <c r="AE1763" i="3"/>
  <c r="S1227" i="6"/>
  <c r="T1227" i="6" s="1"/>
  <c r="R1227" i="3"/>
  <c r="AB1227" i="3" s="1"/>
  <c r="AC417" i="3"/>
  <c r="AD417" i="3"/>
  <c r="R418" i="3"/>
  <c r="AB418" i="3" s="1"/>
  <c r="W284" i="6"/>
  <c r="V285" i="6" s="1"/>
  <c r="Z284" i="6"/>
  <c r="Q285" i="6"/>
  <c r="Y284" i="6"/>
  <c r="AA284" i="6"/>
  <c r="AD1091" i="6"/>
  <c r="AC1091" i="6"/>
  <c r="AE1226" i="6"/>
  <c r="AE151" i="6"/>
  <c r="R958" i="11"/>
  <c r="AB958" i="11" s="1"/>
  <c r="S1229" i="11"/>
  <c r="T1229" i="11" s="1"/>
  <c r="AB1229" i="11"/>
  <c r="S152" i="6"/>
  <c r="T152" i="6" s="1"/>
  <c r="S958" i="6"/>
  <c r="T958" i="6" s="1"/>
  <c r="R150" i="3"/>
  <c r="AB150" i="3" s="1"/>
  <c r="AE957" i="6"/>
  <c r="AC1226" i="3"/>
  <c r="AD1226" i="3"/>
  <c r="AE1763" i="11" l="1"/>
  <c r="AC284" i="11"/>
  <c r="AA1764" i="11"/>
  <c r="S285" i="11"/>
  <c r="T285" i="11" s="1"/>
  <c r="AA285" i="11" s="1"/>
  <c r="W1764" i="11"/>
  <c r="V1765" i="11" s="1"/>
  <c r="Q1765" i="11"/>
  <c r="AE1227" i="9"/>
  <c r="AC1763" i="9"/>
  <c r="AD416" i="9"/>
  <c r="W1228" i="9"/>
  <c r="V1229" i="9" s="1"/>
  <c r="Z1228" i="9"/>
  <c r="AD1228" i="9" s="1"/>
  <c r="AC416" i="9"/>
  <c r="AA1228" i="9"/>
  <c r="Q1229" i="9"/>
  <c r="R1229" i="9" s="1"/>
  <c r="AB1229" i="9" s="1"/>
  <c r="W417" i="6"/>
  <c r="V418" i="6" s="1"/>
  <c r="Y417" i="6"/>
  <c r="Z417" i="6"/>
  <c r="AA417" i="6"/>
  <c r="AE959" i="3"/>
  <c r="Y960" i="3"/>
  <c r="Z960" i="3"/>
  <c r="Q961" i="3"/>
  <c r="R961" i="3" s="1"/>
  <c r="AB961" i="3" s="1"/>
  <c r="AA960" i="3"/>
  <c r="W960" i="3"/>
  <c r="V961" i="3" s="1"/>
  <c r="Q1094" i="3"/>
  <c r="R1094" i="3" s="1"/>
  <c r="AB1094" i="3" s="1"/>
  <c r="S1764" i="9"/>
  <c r="T1764" i="9" s="1"/>
  <c r="S958" i="11"/>
  <c r="T958" i="11" s="1"/>
  <c r="S418" i="3"/>
  <c r="T418" i="3" s="1"/>
  <c r="Z1093" i="3"/>
  <c r="Y418" i="11"/>
  <c r="W418" i="11"/>
  <c r="V419" i="11" s="1"/>
  <c r="Q419" i="11"/>
  <c r="R419" i="11" s="1"/>
  <c r="AB419" i="11" s="1"/>
  <c r="Z418" i="11"/>
  <c r="AA418" i="11"/>
  <c r="AD1763" i="9"/>
  <c r="Y1764" i="11"/>
  <c r="AD1764" i="11" s="1"/>
  <c r="Y1093" i="3"/>
  <c r="AD284" i="11"/>
  <c r="W1093" i="3"/>
  <c r="V1094" i="3" s="1"/>
  <c r="S1227" i="3"/>
  <c r="T1227" i="3" s="1"/>
  <c r="AE1091" i="6"/>
  <c r="AE957" i="11"/>
  <c r="S1092" i="6"/>
  <c r="T1092" i="6" s="1"/>
  <c r="AD958" i="9"/>
  <c r="AA1227" i="6"/>
  <c r="Q1228" i="6"/>
  <c r="W1227" i="6"/>
  <c r="V1228" i="6" s="1"/>
  <c r="Z1227" i="6"/>
  <c r="Y1227" i="6"/>
  <c r="AA152" i="6"/>
  <c r="Z152" i="6"/>
  <c r="Y152" i="6"/>
  <c r="Q153" i="6"/>
  <c r="W152" i="6"/>
  <c r="V153" i="6" s="1"/>
  <c r="AE1226" i="3"/>
  <c r="Q1095" i="11"/>
  <c r="W1094" i="11"/>
  <c r="V1095" i="11" s="1"/>
  <c r="Z1094" i="11"/>
  <c r="AA1094" i="11"/>
  <c r="Y1094" i="11"/>
  <c r="AE417" i="3"/>
  <c r="S150" i="3"/>
  <c r="T150" i="3" s="1"/>
  <c r="R152" i="11"/>
  <c r="AB152" i="11" s="1"/>
  <c r="Y958" i="6"/>
  <c r="Z958" i="6"/>
  <c r="AA958" i="6"/>
  <c r="W958" i="6"/>
  <c r="V959" i="6" s="1"/>
  <c r="Q959" i="6"/>
  <c r="AE149" i="3"/>
  <c r="Z1229" i="11"/>
  <c r="Y1229" i="11"/>
  <c r="AA1229" i="11"/>
  <c r="W1229" i="11"/>
  <c r="V1230" i="11" s="1"/>
  <c r="Q1230" i="11"/>
  <c r="R285" i="6"/>
  <c r="AB285" i="6" s="1"/>
  <c r="AC1764" i="6"/>
  <c r="AD1764" i="6"/>
  <c r="AC283" i="3"/>
  <c r="AD283" i="3"/>
  <c r="AA150" i="9"/>
  <c r="W150" i="9"/>
  <c r="V151" i="9" s="1"/>
  <c r="Y150" i="9"/>
  <c r="Q151" i="9"/>
  <c r="Z150" i="9"/>
  <c r="Z1092" i="9"/>
  <c r="W1092" i="9"/>
  <c r="V1093" i="9" s="1"/>
  <c r="Y1092" i="9"/>
  <c r="AA1092" i="9"/>
  <c r="Q1093" i="9"/>
  <c r="AC284" i="6"/>
  <c r="AD284" i="6"/>
  <c r="Z1764" i="3"/>
  <c r="AA1764" i="3"/>
  <c r="Q1765" i="3"/>
  <c r="W1764" i="3"/>
  <c r="V1765" i="3" s="1"/>
  <c r="Y1764" i="3"/>
  <c r="R959" i="9"/>
  <c r="R418" i="6"/>
  <c r="AB418" i="6" s="1"/>
  <c r="R1765" i="6"/>
  <c r="AB1765" i="6" s="1"/>
  <c r="AC958" i="9"/>
  <c r="R284" i="3"/>
  <c r="R285" i="9"/>
  <c r="AB285" i="9" s="1"/>
  <c r="S417" i="9"/>
  <c r="T417" i="9" s="1"/>
  <c r="AC151" i="11"/>
  <c r="AD151" i="11"/>
  <c r="AC284" i="9"/>
  <c r="AD284" i="9"/>
  <c r="AE284" i="11" l="1"/>
  <c r="AC1764" i="11"/>
  <c r="AE1764" i="11" s="1"/>
  <c r="W285" i="11"/>
  <c r="V286" i="11" s="1"/>
  <c r="S419" i="11"/>
  <c r="T419" i="11" s="1"/>
  <c r="AD418" i="11"/>
  <c r="Z285" i="11"/>
  <c r="Q286" i="11"/>
  <c r="R286" i="11" s="1"/>
  <c r="AB286" i="11" s="1"/>
  <c r="R1765" i="11"/>
  <c r="Y285" i="11"/>
  <c r="AE1763" i="9"/>
  <c r="AE416" i="9"/>
  <c r="AC1228" i="9"/>
  <c r="AE1228" i="9" s="1"/>
  <c r="AE958" i="9"/>
  <c r="S1229" i="9"/>
  <c r="T1229" i="9" s="1"/>
  <c r="Z1229" i="9" s="1"/>
  <c r="AE284" i="9"/>
  <c r="AC417" i="6"/>
  <c r="AD417" i="6"/>
  <c r="AD958" i="6"/>
  <c r="AD1093" i="3"/>
  <c r="AD960" i="3"/>
  <c r="AC960" i="3"/>
  <c r="AC1093" i="3"/>
  <c r="W958" i="11"/>
  <c r="V959" i="11" s="1"/>
  <c r="Q959" i="11"/>
  <c r="R959" i="11" s="1"/>
  <c r="AB959" i="11" s="1"/>
  <c r="AA958" i="11"/>
  <c r="Y958" i="11"/>
  <c r="Z958" i="11"/>
  <c r="W1764" i="9"/>
  <c r="V1765" i="9" s="1"/>
  <c r="Z1764" i="9"/>
  <c r="Q1765" i="9"/>
  <c r="R1765" i="9" s="1"/>
  <c r="AB1765" i="9" s="1"/>
  <c r="Y1764" i="9"/>
  <c r="AA1764" i="9"/>
  <c r="AC418" i="11"/>
  <c r="S285" i="6"/>
  <c r="T285" i="6" s="1"/>
  <c r="AE283" i="3"/>
  <c r="W1092" i="6"/>
  <c r="V1093" i="6" s="1"/>
  <c r="Q1093" i="6"/>
  <c r="R1093" i="6" s="1"/>
  <c r="AB1093" i="6" s="1"/>
  <c r="AA1092" i="6"/>
  <c r="Y1092" i="6"/>
  <c r="Z1092" i="6"/>
  <c r="W1227" i="3"/>
  <c r="V1228" i="3" s="1"/>
  <c r="Y1227" i="3"/>
  <c r="AA1227" i="3"/>
  <c r="Z1227" i="3"/>
  <c r="Q1228" i="3"/>
  <c r="R1228" i="3" s="1"/>
  <c r="AB1228" i="3" s="1"/>
  <c r="AE151" i="11"/>
  <c r="AE284" i="6"/>
  <c r="Q418" i="9"/>
  <c r="Z417" i="9"/>
  <c r="Y417" i="9"/>
  <c r="W417" i="9"/>
  <c r="V418" i="9" s="1"/>
  <c r="AA417" i="9"/>
  <c r="Q151" i="3"/>
  <c r="AA150" i="3"/>
  <c r="Y150" i="3"/>
  <c r="W150" i="3"/>
  <c r="V151" i="3" s="1"/>
  <c r="Z150" i="3"/>
  <c r="AC1764" i="3"/>
  <c r="AD1764" i="3"/>
  <c r="AC152" i="6"/>
  <c r="AD152" i="6"/>
  <c r="S418" i="6"/>
  <c r="T418" i="6" s="1"/>
  <c r="AD1092" i="9"/>
  <c r="AC1092" i="9"/>
  <c r="R1095" i="11"/>
  <c r="AB1095" i="11" s="1"/>
  <c r="AA418" i="3"/>
  <c r="Z418" i="3"/>
  <c r="Q419" i="3"/>
  <c r="Y418" i="3"/>
  <c r="W418" i="3"/>
  <c r="V419" i="3" s="1"/>
  <c r="R1765" i="3"/>
  <c r="AB1765" i="3" s="1"/>
  <c r="AE1764" i="6"/>
  <c r="S152" i="11"/>
  <c r="T152" i="11" s="1"/>
  <c r="R1230" i="11"/>
  <c r="AB1230" i="11" s="1"/>
  <c r="R959" i="6"/>
  <c r="S1094" i="3"/>
  <c r="T1094" i="3" s="1"/>
  <c r="AC1227" i="6"/>
  <c r="AD1227" i="6"/>
  <c r="S284" i="3"/>
  <c r="T284" i="3" s="1"/>
  <c r="AB284" i="3"/>
  <c r="R151" i="9"/>
  <c r="AC1094" i="11"/>
  <c r="AD1094" i="11"/>
  <c r="S285" i="9"/>
  <c r="T285" i="9" s="1"/>
  <c r="AC150" i="9"/>
  <c r="AD150" i="9"/>
  <c r="AC1229" i="11"/>
  <c r="AD1229" i="11"/>
  <c r="R1228" i="6"/>
  <c r="AB1228" i="6" s="1"/>
  <c r="S961" i="3"/>
  <c r="T961" i="3" s="1"/>
  <c r="S1765" i="6"/>
  <c r="T1765" i="6" s="1"/>
  <c r="S959" i="9"/>
  <c r="T959" i="9" s="1"/>
  <c r="AB959" i="9"/>
  <c r="R1093" i="9"/>
  <c r="AB1093" i="9" s="1"/>
  <c r="AC958" i="6"/>
  <c r="R153" i="6"/>
  <c r="AB153" i="6" s="1"/>
  <c r="AD958" i="11" l="1"/>
  <c r="AC285" i="11"/>
  <c r="AE418" i="11"/>
  <c r="AD285" i="11"/>
  <c r="Y419" i="11"/>
  <c r="Z419" i="11"/>
  <c r="AA419" i="11"/>
  <c r="Q420" i="11"/>
  <c r="R420" i="11" s="1"/>
  <c r="AB420" i="11" s="1"/>
  <c r="W419" i="11"/>
  <c r="V420" i="11" s="1"/>
  <c r="AB1765" i="11"/>
  <c r="AC958" i="11"/>
  <c r="S1765" i="11"/>
  <c r="T1765" i="11" s="1"/>
  <c r="W1229" i="9"/>
  <c r="V1230" i="9" s="1"/>
  <c r="AA1229" i="9"/>
  <c r="Q1230" i="9"/>
  <c r="R1230" i="9" s="1"/>
  <c r="AB1230" i="9" s="1"/>
  <c r="Y1229" i="9"/>
  <c r="AD1229" i="9" s="1"/>
  <c r="AC1764" i="9"/>
  <c r="AD1764" i="9"/>
  <c r="S1765" i="9"/>
  <c r="T1765" i="9" s="1"/>
  <c r="AE417" i="6"/>
  <c r="AE958" i="6"/>
  <c r="AC1092" i="6"/>
  <c r="AE1093" i="3"/>
  <c r="AE960" i="3"/>
  <c r="AC1227" i="3"/>
  <c r="Q286" i="6"/>
  <c r="R286" i="6" s="1"/>
  <c r="W285" i="6"/>
  <c r="V286" i="6" s="1"/>
  <c r="Y285" i="6"/>
  <c r="Z285" i="6"/>
  <c r="AA285" i="6"/>
  <c r="S1765" i="3"/>
  <c r="T1765" i="3" s="1"/>
  <c r="W1765" i="3" s="1"/>
  <c r="V1766" i="3" s="1"/>
  <c r="S153" i="6"/>
  <c r="T153" i="6" s="1"/>
  <c r="Z153" i="6" s="1"/>
  <c r="AD1227" i="3"/>
  <c r="AE152" i="6"/>
  <c r="AD1092" i="6"/>
  <c r="S1093" i="6"/>
  <c r="T1093" i="6" s="1"/>
  <c r="Y1093" i="6" s="1"/>
  <c r="S1228" i="3"/>
  <c r="T1228" i="3" s="1"/>
  <c r="S286" i="11"/>
  <c r="T286" i="11" s="1"/>
  <c r="Q287" i="11" s="1"/>
  <c r="S1228" i="6"/>
  <c r="T1228" i="6" s="1"/>
  <c r="Q1766" i="6"/>
  <c r="W1765" i="6"/>
  <c r="V1766" i="6" s="1"/>
  <c r="Z1765" i="6"/>
  <c r="AA1765" i="6"/>
  <c r="Y1765" i="6"/>
  <c r="Q286" i="9"/>
  <c r="W285" i="9"/>
  <c r="V286" i="9" s="1"/>
  <c r="Z285" i="9"/>
  <c r="Y285" i="9"/>
  <c r="AA285" i="9"/>
  <c r="Q153" i="11"/>
  <c r="Y152" i="11"/>
  <c r="AA152" i="11"/>
  <c r="Z152" i="11"/>
  <c r="W152" i="11"/>
  <c r="V153" i="11" s="1"/>
  <c r="R419" i="3"/>
  <c r="AB419" i="3" s="1"/>
  <c r="AC150" i="3"/>
  <c r="AD150" i="3"/>
  <c r="Q962" i="3"/>
  <c r="AA961" i="3"/>
  <c r="W961" i="3"/>
  <c r="V962" i="3" s="1"/>
  <c r="Y961" i="3"/>
  <c r="Z961" i="3"/>
  <c r="AE150" i="9"/>
  <c r="W284" i="3"/>
  <c r="V285" i="3" s="1"/>
  <c r="AA284" i="3"/>
  <c r="Y284" i="3"/>
  <c r="Z284" i="3"/>
  <c r="Q285" i="3"/>
  <c r="Y418" i="6"/>
  <c r="W418" i="6"/>
  <c r="V419" i="6" s="1"/>
  <c r="Q419" i="6"/>
  <c r="AA418" i="6"/>
  <c r="Z418" i="6"/>
  <c r="R151" i="3"/>
  <c r="AB151" i="3" s="1"/>
  <c r="Y959" i="9"/>
  <c r="W959" i="9"/>
  <c r="V960" i="9" s="1"/>
  <c r="AA959" i="9"/>
  <c r="Q960" i="9"/>
  <c r="Z959" i="9"/>
  <c r="AE1227" i="6"/>
  <c r="S959" i="6"/>
  <c r="T959" i="6" s="1"/>
  <c r="AB959" i="6"/>
  <c r="S1095" i="11"/>
  <c r="T1095" i="11" s="1"/>
  <c r="S1093" i="9"/>
  <c r="T1093" i="9" s="1"/>
  <c r="S959" i="11"/>
  <c r="T959" i="11" s="1"/>
  <c r="Z1094" i="3"/>
  <c r="Y1094" i="3"/>
  <c r="AA1094" i="3"/>
  <c r="Q1095" i="3"/>
  <c r="W1094" i="3"/>
  <c r="V1095" i="3" s="1"/>
  <c r="AE1764" i="3"/>
  <c r="AC417" i="9"/>
  <c r="AD417" i="9"/>
  <c r="AE1229" i="11"/>
  <c r="AE1094" i="11"/>
  <c r="S151" i="9"/>
  <c r="T151" i="9" s="1"/>
  <c r="AB151" i="9"/>
  <c r="S1230" i="11"/>
  <c r="T1230" i="11" s="1"/>
  <c r="AC418" i="3"/>
  <c r="AD418" i="3"/>
  <c r="AE1092" i="9"/>
  <c r="R418" i="9"/>
  <c r="AB418" i="9" s="1"/>
  <c r="AE958" i="11" l="1"/>
  <c r="AD419" i="11"/>
  <c r="AE285" i="11"/>
  <c r="AC419" i="11"/>
  <c r="W286" i="11"/>
  <c r="V287" i="11" s="1"/>
  <c r="Q1766" i="11"/>
  <c r="R1766" i="11" s="1"/>
  <c r="AB1766" i="11" s="1"/>
  <c r="Y1765" i="11"/>
  <c r="W1765" i="11"/>
  <c r="V1766" i="11" s="1"/>
  <c r="AA1765" i="11"/>
  <c r="Z1765" i="11"/>
  <c r="Y286" i="11"/>
  <c r="AA286" i="11"/>
  <c r="Z286" i="11"/>
  <c r="AC1229" i="9"/>
  <c r="AE1229" i="9" s="1"/>
  <c r="AE1764" i="9"/>
  <c r="AD959" i="9"/>
  <c r="W153" i="6"/>
  <c r="V154" i="6" s="1"/>
  <c r="Q154" i="6"/>
  <c r="R154" i="6" s="1"/>
  <c r="AB154" i="6" s="1"/>
  <c r="AD285" i="6"/>
  <c r="Q1094" i="6"/>
  <c r="R1094" i="6" s="1"/>
  <c r="AB1094" i="6" s="1"/>
  <c r="W1093" i="6"/>
  <c r="V1094" i="6" s="1"/>
  <c r="Z1093" i="6"/>
  <c r="AA1093" i="6"/>
  <c r="Y153" i="6"/>
  <c r="AD153" i="6" s="1"/>
  <c r="AE1092" i="6"/>
  <c r="AA153" i="6"/>
  <c r="AE1227" i="3"/>
  <c r="AA1765" i="3"/>
  <c r="Q1766" i="3"/>
  <c r="R1766" i="3" s="1"/>
  <c r="AB1766" i="3" s="1"/>
  <c r="Y1765" i="3"/>
  <c r="Z1765" i="3"/>
  <c r="Z1228" i="3"/>
  <c r="W1228" i="3"/>
  <c r="V1229" i="3" s="1"/>
  <c r="AA1228" i="3"/>
  <c r="Q1229" i="3"/>
  <c r="R1229" i="3" s="1"/>
  <c r="AB1229" i="3" s="1"/>
  <c r="Y1228" i="3"/>
  <c r="AC285" i="6"/>
  <c r="AD418" i="6"/>
  <c r="AE417" i="9"/>
  <c r="S420" i="11"/>
  <c r="T420" i="11" s="1"/>
  <c r="Z420" i="11" s="1"/>
  <c r="S151" i="3"/>
  <c r="T151" i="3" s="1"/>
  <c r="S1230" i="9"/>
  <c r="T1230" i="9" s="1"/>
  <c r="Q960" i="11"/>
  <c r="AA959" i="11"/>
  <c r="W959" i="11"/>
  <c r="V960" i="11" s="1"/>
  <c r="Y959" i="11"/>
  <c r="Z959" i="11"/>
  <c r="R153" i="11"/>
  <c r="AB153" i="11" s="1"/>
  <c r="Y151" i="9"/>
  <c r="W151" i="9"/>
  <c r="V152" i="9" s="1"/>
  <c r="AA151" i="9"/>
  <c r="Z151" i="9"/>
  <c r="Q152" i="9"/>
  <c r="AA1765" i="9"/>
  <c r="Y1765" i="9"/>
  <c r="Z1765" i="9"/>
  <c r="Q1766" i="9"/>
  <c r="W1765" i="9"/>
  <c r="V1766" i="9" s="1"/>
  <c r="Q1229" i="6"/>
  <c r="Y1228" i="6"/>
  <c r="W1228" i="6"/>
  <c r="V1229" i="6" s="1"/>
  <c r="Z1228" i="6"/>
  <c r="AA1228" i="6"/>
  <c r="AC961" i="3"/>
  <c r="AD961" i="3"/>
  <c r="AC285" i="9"/>
  <c r="AD285" i="9"/>
  <c r="R960" i="9"/>
  <c r="AB960" i="9" s="1"/>
  <c r="S418" i="9"/>
  <c r="T418" i="9" s="1"/>
  <c r="AC1765" i="6"/>
  <c r="AD1765" i="6"/>
  <c r="R419" i="6"/>
  <c r="AB419" i="6" s="1"/>
  <c r="AE418" i="3"/>
  <c r="R1095" i="3"/>
  <c r="W1095" i="11"/>
  <c r="V1096" i="11" s="1"/>
  <c r="Y1095" i="11"/>
  <c r="Q1096" i="11"/>
  <c r="Z1095" i="11"/>
  <c r="AA1095" i="11"/>
  <c r="AC418" i="6"/>
  <c r="S286" i="6"/>
  <c r="T286" i="6" s="1"/>
  <c r="AB286" i="6"/>
  <c r="AE150" i="3"/>
  <c r="R962" i="3"/>
  <c r="AB962" i="3" s="1"/>
  <c r="R286" i="9"/>
  <c r="AA1230" i="11"/>
  <c r="Q1231" i="11"/>
  <c r="W1230" i="11"/>
  <c r="V1231" i="11" s="1"/>
  <c r="Y1230" i="11"/>
  <c r="Z1230" i="11"/>
  <c r="W1093" i="9"/>
  <c r="V1094" i="9" s="1"/>
  <c r="Q1094" i="9"/>
  <c r="AA1093" i="9"/>
  <c r="Y1093" i="9"/>
  <c r="Z1093" i="9"/>
  <c r="AC959" i="9"/>
  <c r="R285" i="3"/>
  <c r="AB285" i="3" s="1"/>
  <c r="AD1094" i="3"/>
  <c r="AC1094" i="3"/>
  <c r="AA959" i="6"/>
  <c r="W959" i="6"/>
  <c r="V960" i="6" s="1"/>
  <c r="Q960" i="6"/>
  <c r="Y959" i="6"/>
  <c r="Z959" i="6"/>
  <c r="R287" i="11"/>
  <c r="AB287" i="11" s="1"/>
  <c r="AC284" i="3"/>
  <c r="AD284" i="3"/>
  <c r="S419" i="3"/>
  <c r="T419" i="3" s="1"/>
  <c r="AC152" i="11"/>
  <c r="AD152" i="11"/>
  <c r="R1766" i="6"/>
  <c r="AB1766" i="6" s="1"/>
  <c r="AE419" i="11" l="1"/>
  <c r="S1766" i="11"/>
  <c r="T1766" i="11" s="1"/>
  <c r="Z1766" i="11" s="1"/>
  <c r="AD286" i="11"/>
  <c r="AC286" i="11"/>
  <c r="AC1765" i="11"/>
  <c r="AD1765" i="11"/>
  <c r="AE959" i="9"/>
  <c r="AE285" i="6"/>
  <c r="S1094" i="6"/>
  <c r="T1094" i="6" s="1"/>
  <c r="AC1093" i="6"/>
  <c r="AD1093" i="6"/>
  <c r="AC153" i="6"/>
  <c r="AE153" i="6" s="1"/>
  <c r="AE418" i="6"/>
  <c r="AC1765" i="3"/>
  <c r="AD1765" i="3"/>
  <c r="S285" i="3"/>
  <c r="T285" i="3" s="1"/>
  <c r="AA285" i="3" s="1"/>
  <c r="S962" i="3"/>
  <c r="T962" i="3" s="1"/>
  <c r="Y962" i="3" s="1"/>
  <c r="AC1228" i="3"/>
  <c r="AD1228" i="3"/>
  <c r="S1766" i="6"/>
  <c r="T1766" i="6" s="1"/>
  <c r="S419" i="6"/>
  <c r="T419" i="6" s="1"/>
  <c r="Q420" i="6" s="1"/>
  <c r="S960" i="9"/>
  <c r="T960" i="9" s="1"/>
  <c r="Q961" i="9" s="1"/>
  <c r="Q1231" i="9"/>
  <c r="R1231" i="9" s="1"/>
  <c r="AB1231" i="9" s="1"/>
  <c r="Z1230" i="9"/>
  <c r="W1230" i="9"/>
  <c r="V1231" i="9" s="1"/>
  <c r="Y1230" i="9"/>
  <c r="AA1230" i="9"/>
  <c r="Z151" i="3"/>
  <c r="AA151" i="3"/>
  <c r="Q152" i="3"/>
  <c r="R152" i="3" s="1"/>
  <c r="Y151" i="3"/>
  <c r="W151" i="3"/>
  <c r="V152" i="3" s="1"/>
  <c r="W420" i="11"/>
  <c r="V421" i="11" s="1"/>
  <c r="Y420" i="11"/>
  <c r="AD420" i="11" s="1"/>
  <c r="AA420" i="11"/>
  <c r="S1766" i="3"/>
  <c r="T1766" i="3" s="1"/>
  <c r="Y1766" i="3" s="1"/>
  <c r="Q421" i="11"/>
  <c r="R421" i="11" s="1"/>
  <c r="AB421" i="11" s="1"/>
  <c r="AE152" i="11"/>
  <c r="AE961" i="3"/>
  <c r="S1229" i="3"/>
  <c r="T1229" i="3" s="1"/>
  <c r="AA418" i="9"/>
  <c r="Z418" i="9"/>
  <c r="W418" i="9"/>
  <c r="V419" i="9" s="1"/>
  <c r="Q419" i="9"/>
  <c r="Y418" i="9"/>
  <c r="Y419" i="3"/>
  <c r="W419" i="3"/>
  <c r="V420" i="3" s="1"/>
  <c r="AA419" i="3"/>
  <c r="Q420" i="3"/>
  <c r="Z419" i="3"/>
  <c r="R960" i="6"/>
  <c r="R1231" i="11"/>
  <c r="AB1231" i="11" s="1"/>
  <c r="AC151" i="9"/>
  <c r="AD151" i="9"/>
  <c r="AC1093" i="9"/>
  <c r="AD1093" i="9"/>
  <c r="AC1230" i="11"/>
  <c r="AD1230" i="11"/>
  <c r="Q287" i="6"/>
  <c r="AA286" i="6"/>
  <c r="Y286" i="6"/>
  <c r="W286" i="6"/>
  <c r="V287" i="6" s="1"/>
  <c r="Z286" i="6"/>
  <c r="AC959" i="6"/>
  <c r="AD959" i="6"/>
  <c r="AC1228" i="6"/>
  <c r="AD1228" i="6"/>
  <c r="AC959" i="11"/>
  <c r="AD959" i="11"/>
  <c r="S1095" i="3"/>
  <c r="T1095" i="3" s="1"/>
  <c r="AB1095" i="3"/>
  <c r="AE1765" i="6"/>
  <c r="AE284" i="3"/>
  <c r="R1094" i="9"/>
  <c r="AB1094" i="9" s="1"/>
  <c r="R1096" i="11"/>
  <c r="AB1096" i="11" s="1"/>
  <c r="R1229" i="6"/>
  <c r="AB1229" i="6" s="1"/>
  <c r="S153" i="11"/>
  <c r="T153" i="11" s="1"/>
  <c r="AC1765" i="9"/>
  <c r="AD1765" i="9"/>
  <c r="S287" i="11"/>
  <c r="T287" i="11" s="1"/>
  <c r="AC1095" i="11"/>
  <c r="AD1095" i="11"/>
  <c r="AE285" i="9"/>
  <c r="R152" i="9"/>
  <c r="AB152" i="9" s="1"/>
  <c r="AE1094" i="3"/>
  <c r="S286" i="9"/>
  <c r="T286" i="9" s="1"/>
  <c r="AB286" i="9"/>
  <c r="S154" i="6"/>
  <c r="T154" i="6" s="1"/>
  <c r="R1766" i="9"/>
  <c r="AB1766" i="9" s="1"/>
  <c r="R960" i="11"/>
  <c r="AB960" i="11" s="1"/>
  <c r="W1766" i="11" l="1"/>
  <c r="V1767" i="11" s="1"/>
  <c r="AE286" i="11"/>
  <c r="AA1766" i="11"/>
  <c r="Y1766" i="11"/>
  <c r="AD1766" i="11" s="1"/>
  <c r="Q1767" i="11"/>
  <c r="R1767" i="11" s="1"/>
  <c r="AB1767" i="11" s="1"/>
  <c r="AE1095" i="11"/>
  <c r="AE1765" i="11"/>
  <c r="Y960" i="9"/>
  <c r="AC1230" i="9"/>
  <c r="Z960" i="9"/>
  <c r="S152" i="9"/>
  <c r="T152" i="9" s="1"/>
  <c r="Q153" i="9" s="1"/>
  <c r="AA960" i="9"/>
  <c r="W960" i="9"/>
  <c r="V961" i="9" s="1"/>
  <c r="AE1093" i="6"/>
  <c r="Z419" i="6"/>
  <c r="AA419" i="6"/>
  <c r="Y419" i="6"/>
  <c r="W419" i="6"/>
  <c r="V420" i="6" s="1"/>
  <c r="W1766" i="6"/>
  <c r="V1767" i="6" s="1"/>
  <c r="Y1766" i="6"/>
  <c r="AA1766" i="6"/>
  <c r="Q1767" i="6"/>
  <c r="Z1766" i="6"/>
  <c r="AE1765" i="3"/>
  <c r="W285" i="3"/>
  <c r="V286" i="3" s="1"/>
  <c r="Y285" i="3"/>
  <c r="Z285" i="3"/>
  <c r="Q286" i="3"/>
  <c r="R286" i="3" s="1"/>
  <c r="AB286" i="3" s="1"/>
  <c r="Z1766" i="3"/>
  <c r="AD1766" i="3" s="1"/>
  <c r="W1766" i="3"/>
  <c r="V1767" i="3" s="1"/>
  <c r="AD151" i="3"/>
  <c r="Q1767" i="3"/>
  <c r="R1767" i="3" s="1"/>
  <c r="AB1767" i="3" s="1"/>
  <c r="AE1228" i="3"/>
  <c r="AA1766" i="3"/>
  <c r="Q963" i="3"/>
  <c r="R963" i="3" s="1"/>
  <c r="AB963" i="3" s="1"/>
  <c r="Z962" i="3"/>
  <c r="AD962" i="3" s="1"/>
  <c r="AC151" i="3"/>
  <c r="S1231" i="9"/>
  <c r="T1231" i="9" s="1"/>
  <c r="Q1230" i="3"/>
  <c r="R1230" i="3" s="1"/>
  <c r="AB1230" i="3" s="1"/>
  <c r="Y1229" i="3"/>
  <c r="Z1229" i="3"/>
  <c r="W1229" i="3"/>
  <c r="V1230" i="3" s="1"/>
  <c r="AA1229" i="3"/>
  <c r="S1096" i="11"/>
  <c r="T1096" i="11" s="1"/>
  <c r="Q1097" i="11" s="1"/>
  <c r="AA962" i="3"/>
  <c r="AC420" i="11"/>
  <c r="AE420" i="11" s="1"/>
  <c r="AE1765" i="9"/>
  <c r="AD1230" i="9"/>
  <c r="AE1228" i="6"/>
  <c r="S960" i="11"/>
  <c r="T960" i="11" s="1"/>
  <c r="W962" i="3"/>
  <c r="V963" i="3" s="1"/>
  <c r="Y153" i="11"/>
  <c r="AA153" i="11"/>
  <c r="Q154" i="11"/>
  <c r="W153" i="11"/>
  <c r="V154" i="11" s="1"/>
  <c r="Z153" i="11"/>
  <c r="Y287" i="11"/>
  <c r="W287" i="11"/>
  <c r="V288" i="11" s="1"/>
  <c r="AA287" i="11"/>
  <c r="Q288" i="11"/>
  <c r="Z287" i="11"/>
  <c r="Q287" i="9"/>
  <c r="Y286" i="9"/>
  <c r="AA286" i="9"/>
  <c r="W286" i="9"/>
  <c r="V287" i="9" s="1"/>
  <c r="Z286" i="9"/>
  <c r="AA154" i="6"/>
  <c r="Q155" i="6"/>
  <c r="Z154" i="6"/>
  <c r="W154" i="6"/>
  <c r="V155" i="6" s="1"/>
  <c r="Y154" i="6"/>
  <c r="AE1230" i="11"/>
  <c r="AE1093" i="9"/>
  <c r="S1231" i="11"/>
  <c r="T1231" i="11" s="1"/>
  <c r="S1094" i="9"/>
  <c r="T1094" i="9" s="1"/>
  <c r="AE959" i="6"/>
  <c r="AC419" i="3"/>
  <c r="AD419" i="3"/>
  <c r="Y1095" i="3"/>
  <c r="W1095" i="3"/>
  <c r="V1096" i="3" s="1"/>
  <c r="Q1096" i="3"/>
  <c r="Z1095" i="3"/>
  <c r="AA1095" i="3"/>
  <c r="R420" i="6"/>
  <c r="AC418" i="9"/>
  <c r="AD418" i="9"/>
  <c r="S152" i="3"/>
  <c r="T152" i="3" s="1"/>
  <c r="AB152" i="3"/>
  <c r="S1766" i="9"/>
  <c r="T1766" i="9" s="1"/>
  <c r="S1229" i="6"/>
  <c r="T1229" i="6" s="1"/>
  <c r="R961" i="9"/>
  <c r="S421" i="11"/>
  <c r="T421" i="11" s="1"/>
  <c r="S960" i="6"/>
  <c r="T960" i="6" s="1"/>
  <c r="AB960" i="6"/>
  <c r="R419" i="9"/>
  <c r="AB419" i="9" s="1"/>
  <c r="Z1094" i="6"/>
  <c r="W1094" i="6"/>
  <c r="V1095" i="6" s="1"/>
  <c r="AA1094" i="6"/>
  <c r="Y1094" i="6"/>
  <c r="Q1095" i="6"/>
  <c r="AE959" i="11"/>
  <c r="AC286" i="6"/>
  <c r="AD286" i="6"/>
  <c r="AE151" i="9"/>
  <c r="R287" i="6"/>
  <c r="AB287" i="6" s="1"/>
  <c r="R420" i="3"/>
  <c r="AB420" i="3" s="1"/>
  <c r="R1481" i="6"/>
  <c r="S1767" i="11" l="1"/>
  <c r="T1767" i="11" s="1"/>
  <c r="AA1767" i="11" s="1"/>
  <c r="AC1766" i="11"/>
  <c r="AE1766" i="11" s="1"/>
  <c r="AC960" i="9"/>
  <c r="Z152" i="9"/>
  <c r="Y152" i="9"/>
  <c r="AE1230" i="9"/>
  <c r="AD960" i="9"/>
  <c r="W152" i="9"/>
  <c r="V153" i="9" s="1"/>
  <c r="AA152" i="9"/>
  <c r="AD419" i="6"/>
  <c r="AC419" i="6"/>
  <c r="R1767" i="6"/>
  <c r="AB1767" i="6" s="1"/>
  <c r="AC1766" i="6"/>
  <c r="AD1766" i="6"/>
  <c r="AE151" i="3"/>
  <c r="AC285" i="3"/>
  <c r="AD285" i="3"/>
  <c r="AC1766" i="3"/>
  <c r="AE1766" i="3" s="1"/>
  <c r="AC962" i="3"/>
  <c r="AE962" i="3" s="1"/>
  <c r="AD1229" i="3"/>
  <c r="S286" i="3"/>
  <c r="T286" i="3" s="1"/>
  <c r="S420" i="3"/>
  <c r="T420" i="3" s="1"/>
  <c r="AC1229" i="3"/>
  <c r="Y1096" i="11"/>
  <c r="W960" i="11"/>
  <c r="V961" i="11" s="1"/>
  <c r="AA960" i="11"/>
  <c r="Z960" i="11"/>
  <c r="Q961" i="11"/>
  <c r="R961" i="11" s="1"/>
  <c r="AB961" i="11" s="1"/>
  <c r="Y960" i="11"/>
  <c r="AA1096" i="11"/>
  <c r="Z1096" i="11"/>
  <c r="W1096" i="11"/>
  <c r="V1097" i="11" s="1"/>
  <c r="S419" i="9"/>
  <c r="T419" i="9" s="1"/>
  <c r="AE418" i="9"/>
  <c r="Z421" i="11"/>
  <c r="W421" i="11"/>
  <c r="V422" i="11" s="1"/>
  <c r="AA421" i="11"/>
  <c r="Y421" i="11"/>
  <c r="Q422" i="11"/>
  <c r="W1231" i="11"/>
  <c r="V1232" i="11" s="1"/>
  <c r="Y1231" i="11"/>
  <c r="AA1231" i="11"/>
  <c r="Q1232" i="11"/>
  <c r="Z1231" i="11"/>
  <c r="S1481" i="6"/>
  <c r="T1481" i="6" s="1"/>
  <c r="AB1481" i="6"/>
  <c r="S963" i="3"/>
  <c r="T963" i="3" s="1"/>
  <c r="Y1229" i="6"/>
  <c r="Z1229" i="6"/>
  <c r="Q1230" i="6"/>
  <c r="W1229" i="6"/>
  <c r="V1230" i="6" s="1"/>
  <c r="AA1229" i="6"/>
  <c r="AC1095" i="3"/>
  <c r="AD1095" i="3"/>
  <c r="Q1095" i="9"/>
  <c r="Y1094" i="9"/>
  <c r="AA1094" i="9"/>
  <c r="Z1094" i="9"/>
  <c r="W1094" i="9"/>
  <c r="V1095" i="9" s="1"/>
  <c r="W1231" i="9"/>
  <c r="V1232" i="9" s="1"/>
  <c r="Q1232" i="9"/>
  <c r="Z1231" i="9"/>
  <c r="AA1231" i="9"/>
  <c r="Y1231" i="9"/>
  <c r="S961" i="9"/>
  <c r="T961" i="9" s="1"/>
  <c r="AB961" i="9"/>
  <c r="S287" i="6"/>
  <c r="T287" i="6" s="1"/>
  <c r="R1347" i="6"/>
  <c r="AE286" i="6"/>
  <c r="Z152" i="3"/>
  <c r="W152" i="3"/>
  <c r="V153" i="3" s="1"/>
  <c r="Y152" i="3"/>
  <c r="Q153" i="3"/>
  <c r="AA152" i="3"/>
  <c r="AE419" i="3"/>
  <c r="AC154" i="6"/>
  <c r="AD154" i="6"/>
  <c r="AC286" i="9"/>
  <c r="AD286" i="9"/>
  <c r="R153" i="9"/>
  <c r="AB153" i="9" s="1"/>
  <c r="AC287" i="11"/>
  <c r="AD287" i="11"/>
  <c r="S1230" i="3"/>
  <c r="T1230" i="3" s="1"/>
  <c r="Y1766" i="9"/>
  <c r="Q1767" i="9"/>
  <c r="AA1766" i="9"/>
  <c r="Z1766" i="9"/>
  <c r="W1766" i="9"/>
  <c r="V1767" i="9" s="1"/>
  <c r="R287" i="9"/>
  <c r="R1885" i="6"/>
  <c r="R673" i="6"/>
  <c r="R538" i="6"/>
  <c r="R5" i="6"/>
  <c r="R1616" i="6"/>
  <c r="R806" i="6"/>
  <c r="R155" i="6"/>
  <c r="AB155" i="6" s="1"/>
  <c r="R1097" i="11"/>
  <c r="AB1097" i="11" s="1"/>
  <c r="R154" i="11"/>
  <c r="AB154" i="11" s="1"/>
  <c r="R1095" i="6"/>
  <c r="AB1095" i="6" s="1"/>
  <c r="R1096" i="3"/>
  <c r="AD1094" i="6"/>
  <c r="AC1094" i="6"/>
  <c r="Y960" i="6"/>
  <c r="Q961" i="6"/>
  <c r="W960" i="6"/>
  <c r="V961" i="6" s="1"/>
  <c r="AA960" i="6"/>
  <c r="Z960" i="6"/>
  <c r="S1767" i="3"/>
  <c r="T1767" i="3" s="1"/>
  <c r="S420" i="6"/>
  <c r="T420" i="6" s="1"/>
  <c r="AB420" i="6"/>
  <c r="R288" i="11"/>
  <c r="AB288" i="11" s="1"/>
  <c r="AC153" i="11"/>
  <c r="AD153" i="11"/>
  <c r="R538" i="9"/>
  <c r="R806" i="9"/>
  <c r="Y1767" i="11" l="1"/>
  <c r="Q1768" i="11"/>
  <c r="R1768" i="11" s="1"/>
  <c r="AB1768" i="11" s="1"/>
  <c r="Z1767" i="11"/>
  <c r="W1767" i="11"/>
  <c r="V1768" i="11" s="1"/>
  <c r="AD960" i="11"/>
  <c r="AC960" i="11"/>
  <c r="S288" i="11"/>
  <c r="T288" i="11" s="1"/>
  <c r="Y288" i="11" s="1"/>
  <c r="S154" i="11"/>
  <c r="T154" i="11" s="1"/>
  <c r="Z154" i="11" s="1"/>
  <c r="AD1096" i="11"/>
  <c r="AE960" i="9"/>
  <c r="AC152" i="9"/>
  <c r="AD152" i="9"/>
  <c r="AE419" i="6"/>
  <c r="AE1766" i="6"/>
  <c r="S1767" i="6"/>
  <c r="T1767" i="6" s="1"/>
  <c r="Z1767" i="6" s="1"/>
  <c r="AE285" i="3"/>
  <c r="AE1229" i="3"/>
  <c r="S1095" i="6"/>
  <c r="T1095" i="6" s="1"/>
  <c r="Q1096" i="6" s="1"/>
  <c r="S153" i="9"/>
  <c r="T153" i="9" s="1"/>
  <c r="Z153" i="9" s="1"/>
  <c r="AC1096" i="11"/>
  <c r="S1097" i="11"/>
  <c r="T1097" i="11" s="1"/>
  <c r="S961" i="11"/>
  <c r="T961" i="11" s="1"/>
  <c r="Z1767" i="3"/>
  <c r="Q1768" i="3"/>
  <c r="W1767" i="3"/>
  <c r="V1768" i="3" s="1"/>
  <c r="Y1767" i="3"/>
  <c r="AA1767" i="3"/>
  <c r="W963" i="3"/>
  <c r="V964" i="3" s="1"/>
  <c r="Q964" i="3"/>
  <c r="Z963" i="3"/>
  <c r="Y963" i="3"/>
  <c r="AA963" i="3"/>
  <c r="Z286" i="3"/>
  <c r="Y286" i="3"/>
  <c r="W286" i="3"/>
  <c r="V287" i="3" s="1"/>
  <c r="Q287" i="3"/>
  <c r="AA286" i="3"/>
  <c r="AC1231" i="9"/>
  <c r="AD1231" i="9"/>
  <c r="AC1094" i="9"/>
  <c r="AD1094" i="9"/>
  <c r="AC1229" i="6"/>
  <c r="AD1229" i="6"/>
  <c r="AC1231" i="11"/>
  <c r="AD1231" i="11"/>
  <c r="R673" i="9"/>
  <c r="W419" i="9"/>
  <c r="V420" i="9" s="1"/>
  <c r="Z419" i="9"/>
  <c r="AA419" i="9"/>
  <c r="Q420" i="9"/>
  <c r="Y419" i="9"/>
  <c r="S1096" i="3"/>
  <c r="T1096" i="3" s="1"/>
  <c r="AB1096" i="3"/>
  <c r="R1095" i="9"/>
  <c r="AB1095" i="9" s="1"/>
  <c r="AB1616" i="6"/>
  <c r="S1616" i="6"/>
  <c r="T1616" i="6" s="1"/>
  <c r="W420" i="3"/>
  <c r="V421" i="3" s="1"/>
  <c r="Y420" i="3"/>
  <c r="Z420" i="3"/>
  <c r="Q421" i="3"/>
  <c r="AA420" i="3"/>
  <c r="AE154" i="6"/>
  <c r="Q288" i="6"/>
  <c r="Y287" i="6"/>
  <c r="W287" i="6"/>
  <c r="V288" i="6" s="1"/>
  <c r="AA287" i="6"/>
  <c r="Z287" i="6"/>
  <c r="R422" i="11"/>
  <c r="AB422" i="11" s="1"/>
  <c r="AB806" i="9"/>
  <c r="S806" i="9"/>
  <c r="T806" i="9" s="1"/>
  <c r="S806" i="6"/>
  <c r="T806" i="6" s="1"/>
  <c r="AB806" i="6"/>
  <c r="AE286" i="9"/>
  <c r="R1481" i="9"/>
  <c r="AB673" i="6"/>
  <c r="S673" i="6"/>
  <c r="T673" i="6" s="1"/>
  <c r="W1230" i="3"/>
  <c r="V1231" i="3" s="1"/>
  <c r="Z1230" i="3"/>
  <c r="Y1230" i="3"/>
  <c r="AA1230" i="3"/>
  <c r="Q1231" i="3"/>
  <c r="R1347" i="9"/>
  <c r="R961" i="6"/>
  <c r="AB1885" i="6"/>
  <c r="S1885" i="6"/>
  <c r="T1885" i="6" s="1"/>
  <c r="Y961" i="9"/>
  <c r="AA961" i="9"/>
  <c r="Z961" i="9"/>
  <c r="W961" i="9"/>
  <c r="V962" i="9" s="1"/>
  <c r="Q962" i="9"/>
  <c r="R1232" i="9"/>
  <c r="AB1232" i="9" s="1"/>
  <c r="AE1095" i="3"/>
  <c r="AC421" i="11"/>
  <c r="AD421" i="11"/>
  <c r="R1885" i="9"/>
  <c r="AB538" i="9"/>
  <c r="S538" i="9"/>
  <c r="T538" i="9" s="1"/>
  <c r="AC960" i="6"/>
  <c r="AD960" i="6"/>
  <c r="S155" i="6"/>
  <c r="T155" i="6" s="1"/>
  <c r="AB5" i="6"/>
  <c r="S5" i="6"/>
  <c r="T5" i="6" s="1"/>
  <c r="R1767" i="9"/>
  <c r="AB1767" i="9" s="1"/>
  <c r="AE287" i="11"/>
  <c r="AB1347" i="6"/>
  <c r="S1347" i="6"/>
  <c r="T1347" i="6" s="1"/>
  <c r="Y1481" i="6"/>
  <c r="AA1481" i="6"/>
  <c r="Z1481" i="6"/>
  <c r="W1481" i="6"/>
  <c r="V1482" i="6" s="1"/>
  <c r="Q1482" i="6"/>
  <c r="AE153" i="11"/>
  <c r="R5" i="9"/>
  <c r="R1616" i="9"/>
  <c r="Z420" i="6"/>
  <c r="AA420" i="6"/>
  <c r="W420" i="6"/>
  <c r="V421" i="6" s="1"/>
  <c r="Y420" i="6"/>
  <c r="Q421" i="6"/>
  <c r="AE1094" i="6"/>
  <c r="AC1766" i="9"/>
  <c r="AD1766" i="9"/>
  <c r="R153" i="3"/>
  <c r="AB153" i="3" s="1"/>
  <c r="S538" i="6"/>
  <c r="T538" i="6" s="1"/>
  <c r="AB538" i="6"/>
  <c r="S287" i="9"/>
  <c r="T287" i="9" s="1"/>
  <c r="AB287" i="9"/>
  <c r="AD152" i="3"/>
  <c r="AC152" i="3"/>
  <c r="R1230" i="6"/>
  <c r="AB1230" i="6" s="1"/>
  <c r="R1232" i="11"/>
  <c r="AB1232" i="11" s="1"/>
  <c r="AC1767" i="11" l="1"/>
  <c r="AE960" i="11"/>
  <c r="AD1767" i="11"/>
  <c r="Y154" i="11"/>
  <c r="AD154" i="11" s="1"/>
  <c r="W154" i="11"/>
  <c r="V155" i="11" s="1"/>
  <c r="AA154" i="11"/>
  <c r="Q155" i="11"/>
  <c r="R155" i="11" s="1"/>
  <c r="AB155" i="11" s="1"/>
  <c r="AE1096" i="11"/>
  <c r="Z288" i="11"/>
  <c r="AA288" i="11"/>
  <c r="W288" i="11"/>
  <c r="V289" i="11" s="1"/>
  <c r="Q289" i="11"/>
  <c r="R289" i="11" s="1"/>
  <c r="AB289" i="11" s="1"/>
  <c r="S422" i="11"/>
  <c r="T422" i="11" s="1"/>
  <c r="AE152" i="9"/>
  <c r="Y153" i="9"/>
  <c r="AD153" i="9" s="1"/>
  <c r="W153" i="9"/>
  <c r="V154" i="9" s="1"/>
  <c r="AA153" i="9"/>
  <c r="Q154" i="9"/>
  <c r="R154" i="9" s="1"/>
  <c r="AB154" i="9" s="1"/>
  <c r="AE1231" i="9"/>
  <c r="S1095" i="9"/>
  <c r="T1095" i="9" s="1"/>
  <c r="Q1768" i="6"/>
  <c r="R1768" i="6" s="1"/>
  <c r="AB1768" i="6" s="1"/>
  <c r="W1767" i="6"/>
  <c r="V1768" i="6" s="1"/>
  <c r="Y1767" i="6"/>
  <c r="AA1767" i="6"/>
  <c r="Z1095" i="6"/>
  <c r="AA1095" i="6"/>
  <c r="Y1095" i="6"/>
  <c r="W1095" i="6"/>
  <c r="V1096" i="6" s="1"/>
  <c r="S153" i="3"/>
  <c r="T153" i="3" s="1"/>
  <c r="AA1097" i="11"/>
  <c r="Q1098" i="11"/>
  <c r="R1098" i="11" s="1"/>
  <c r="AB1098" i="11" s="1"/>
  <c r="W1097" i="11"/>
  <c r="V1098" i="11" s="1"/>
  <c r="Y1097" i="11"/>
  <c r="Z1097" i="11"/>
  <c r="S1768" i="11"/>
  <c r="T1768" i="11" s="1"/>
  <c r="W1768" i="11" s="1"/>
  <c r="V1769" i="11" s="1"/>
  <c r="AE1766" i="9"/>
  <c r="AE1094" i="9"/>
  <c r="AE1229" i="6"/>
  <c r="W538" i="9"/>
  <c r="V539" i="9" s="1"/>
  <c r="AA538" i="9"/>
  <c r="Z538" i="9"/>
  <c r="Q539" i="9"/>
  <c r="R539" i="9" s="1"/>
  <c r="AB539" i="9" s="1"/>
  <c r="Y538" i="9"/>
  <c r="W806" i="6"/>
  <c r="V807" i="6" s="1"/>
  <c r="Y806" i="6"/>
  <c r="AA806" i="6"/>
  <c r="Z806" i="6"/>
  <c r="Q807" i="6"/>
  <c r="Z155" i="6"/>
  <c r="AA155" i="6"/>
  <c r="Y155" i="6"/>
  <c r="W155" i="6"/>
  <c r="V156" i="6" s="1"/>
  <c r="Q156" i="6"/>
  <c r="AC420" i="3"/>
  <c r="AD420" i="3"/>
  <c r="AC963" i="3"/>
  <c r="AD963" i="3"/>
  <c r="R1768" i="3"/>
  <c r="AB1768" i="3" s="1"/>
  <c r="R1347" i="3"/>
  <c r="R538" i="11"/>
  <c r="R538" i="3"/>
  <c r="R421" i="6"/>
  <c r="AB421" i="6" s="1"/>
  <c r="R1231" i="3"/>
  <c r="R1616" i="3"/>
  <c r="AC420" i="6"/>
  <c r="AD420" i="6"/>
  <c r="Y1096" i="3"/>
  <c r="AA1096" i="3"/>
  <c r="Q1097" i="3"/>
  <c r="Z1096" i="3"/>
  <c r="W1096" i="3"/>
  <c r="V1097" i="3" s="1"/>
  <c r="AC961" i="9"/>
  <c r="AD961" i="9"/>
  <c r="AB1481" i="9"/>
  <c r="S1481" i="9"/>
  <c r="T1481" i="9" s="1"/>
  <c r="R1481" i="3"/>
  <c r="R673" i="11"/>
  <c r="S1232" i="11"/>
  <c r="T1232" i="11" s="1"/>
  <c r="AB1885" i="9"/>
  <c r="S1885" i="9"/>
  <c r="T1885" i="9" s="1"/>
  <c r="AC287" i="6"/>
  <c r="AD287" i="6"/>
  <c r="R420" i="9"/>
  <c r="R964" i="3"/>
  <c r="AB964" i="3" s="1"/>
  <c r="Y961" i="11"/>
  <c r="W961" i="11"/>
  <c r="V962" i="11" s="1"/>
  <c r="Z961" i="11"/>
  <c r="Q962" i="11"/>
  <c r="AA961" i="11"/>
  <c r="S961" i="6"/>
  <c r="T961" i="6" s="1"/>
  <c r="AB961" i="6"/>
  <c r="R5" i="3"/>
  <c r="R1616" i="11"/>
  <c r="AE152" i="3"/>
  <c r="R1885" i="3"/>
  <c r="R1885" i="11"/>
  <c r="AD1481" i="6"/>
  <c r="AB1347" i="9"/>
  <c r="S1347" i="9"/>
  <c r="T1347" i="9" s="1"/>
  <c r="AC1230" i="3"/>
  <c r="AD1230" i="3"/>
  <c r="W806" i="9"/>
  <c r="V807" i="9" s="1"/>
  <c r="Q807" i="9"/>
  <c r="Z806" i="9"/>
  <c r="Y806" i="9"/>
  <c r="AA806" i="9"/>
  <c r="AC419" i="9"/>
  <c r="AD419" i="9"/>
  <c r="R806" i="3"/>
  <c r="R1347" i="11"/>
  <c r="R1481" i="11"/>
  <c r="Q288" i="9"/>
  <c r="Z287" i="9"/>
  <c r="W287" i="9"/>
  <c r="V288" i="9" s="1"/>
  <c r="AA287" i="9"/>
  <c r="Y287" i="9"/>
  <c r="AC1481" i="6"/>
  <c r="S1767" i="9"/>
  <c r="T1767" i="9" s="1"/>
  <c r="S1232" i="9"/>
  <c r="T1232" i="9" s="1"/>
  <c r="R288" i="6"/>
  <c r="AB288" i="6" s="1"/>
  <c r="AE1231" i="11"/>
  <c r="R287" i="3"/>
  <c r="AB287" i="3" s="1"/>
  <c r="R1096" i="6"/>
  <c r="AB1096" i="6" s="1"/>
  <c r="Z538" i="6"/>
  <c r="W538" i="6"/>
  <c r="V539" i="6" s="1"/>
  <c r="Q539" i="6"/>
  <c r="Y538" i="6"/>
  <c r="AA538" i="6"/>
  <c r="AB1616" i="9"/>
  <c r="S1616" i="9"/>
  <c r="T1616" i="9" s="1"/>
  <c r="AA5" i="6"/>
  <c r="Q6" i="6"/>
  <c r="Y5" i="6"/>
  <c r="W5" i="6"/>
  <c r="V6" i="6" s="1"/>
  <c r="Z5" i="6"/>
  <c r="Z1885" i="6"/>
  <c r="Q1886" i="6"/>
  <c r="Y1885" i="6"/>
  <c r="AA1885" i="6"/>
  <c r="W1885" i="6"/>
  <c r="V1886" i="6" s="1"/>
  <c r="R673" i="3"/>
  <c r="R5" i="11"/>
  <c r="R1482" i="6"/>
  <c r="AB1482" i="6" s="1"/>
  <c r="W1347" i="6"/>
  <c r="V1348" i="6" s="1"/>
  <c r="AA1347" i="6"/>
  <c r="Z1347" i="6"/>
  <c r="Y1347" i="6"/>
  <c r="Q1348" i="6"/>
  <c r="R1348" i="6" s="1"/>
  <c r="AB1348" i="6" s="1"/>
  <c r="AE960" i="6"/>
  <c r="AE421" i="11"/>
  <c r="R962" i="9"/>
  <c r="AB962" i="9" s="1"/>
  <c r="Z673" i="6"/>
  <c r="Y673" i="6"/>
  <c r="Q674" i="6"/>
  <c r="R674" i="6" s="1"/>
  <c r="AB674" i="6" s="1"/>
  <c r="W673" i="6"/>
  <c r="V674" i="6" s="1"/>
  <c r="AA673" i="6"/>
  <c r="AA1616" i="6"/>
  <c r="Z1616" i="6"/>
  <c r="Q1617" i="6"/>
  <c r="Y1616" i="6"/>
  <c r="W1616" i="6"/>
  <c r="V1617" i="6" s="1"/>
  <c r="AB673" i="9"/>
  <c r="S673" i="9"/>
  <c r="T673" i="9" s="1"/>
  <c r="AD286" i="3"/>
  <c r="AC286" i="3"/>
  <c r="R806" i="11"/>
  <c r="S1230" i="6"/>
  <c r="T1230" i="6" s="1"/>
  <c r="AB5" i="9"/>
  <c r="S5" i="9"/>
  <c r="T5" i="9" s="1"/>
  <c r="R421" i="3"/>
  <c r="AB421" i="3" s="1"/>
  <c r="AC1767" i="3"/>
  <c r="AD1767" i="3"/>
  <c r="AE1767" i="11" l="1"/>
  <c r="AC154" i="11"/>
  <c r="AE154" i="11" s="1"/>
  <c r="AC288" i="11"/>
  <c r="AD288" i="11"/>
  <c r="Q423" i="11"/>
  <c r="R423" i="11" s="1"/>
  <c r="AB423" i="11" s="1"/>
  <c r="Y422" i="11"/>
  <c r="AA422" i="11"/>
  <c r="Z422" i="11"/>
  <c r="W422" i="11"/>
  <c r="V423" i="11" s="1"/>
  <c r="Y1768" i="11"/>
  <c r="Z1768" i="11"/>
  <c r="Q1769" i="11"/>
  <c r="R1769" i="11" s="1"/>
  <c r="AB1769" i="11" s="1"/>
  <c r="AD1097" i="11"/>
  <c r="AA1768" i="11"/>
  <c r="AC153" i="9"/>
  <c r="AE153" i="9" s="1"/>
  <c r="S1768" i="6"/>
  <c r="T1768" i="6" s="1"/>
  <c r="Q1769" i="6" s="1"/>
  <c r="AC1095" i="6"/>
  <c r="AD1095" i="6"/>
  <c r="AD1767" i="6"/>
  <c r="AC1767" i="6"/>
  <c r="AE1230" i="3"/>
  <c r="S287" i="3"/>
  <c r="T287" i="3" s="1"/>
  <c r="Q288" i="3" s="1"/>
  <c r="AE961" i="9"/>
  <c r="AC1097" i="11"/>
  <c r="AE1767" i="3"/>
  <c r="S289" i="11"/>
  <c r="T289" i="11" s="1"/>
  <c r="Z289" i="11" s="1"/>
  <c r="AE420" i="3"/>
  <c r="AE286" i="3"/>
  <c r="S962" i="9"/>
  <c r="T962" i="9" s="1"/>
  <c r="W962" i="9" s="1"/>
  <c r="V963" i="9" s="1"/>
  <c r="S1098" i="11"/>
  <c r="T1098" i="11" s="1"/>
  <c r="S964" i="3"/>
  <c r="T964" i="3" s="1"/>
  <c r="Y964" i="3" s="1"/>
  <c r="S155" i="11"/>
  <c r="T155" i="11" s="1"/>
  <c r="W155" i="11" s="1"/>
  <c r="V156" i="11" s="1"/>
  <c r="S154" i="9"/>
  <c r="T154" i="9" s="1"/>
  <c r="Z154" i="9" s="1"/>
  <c r="S1096" i="6"/>
  <c r="T1096" i="6" s="1"/>
  <c r="S1482" i="6"/>
  <c r="T1482" i="6" s="1"/>
  <c r="AA1482" i="6" s="1"/>
  <c r="AE963" i="3"/>
  <c r="Z1232" i="9"/>
  <c r="Q1233" i="9"/>
  <c r="AA1232" i="9"/>
  <c r="Y1232" i="9"/>
  <c r="W1232" i="9"/>
  <c r="V1233" i="9" s="1"/>
  <c r="AA673" i="9"/>
  <c r="W673" i="9"/>
  <c r="V674" i="9" s="1"/>
  <c r="Y673" i="9"/>
  <c r="Z673" i="9"/>
  <c r="Q674" i="9"/>
  <c r="R674" i="9" s="1"/>
  <c r="AB674" i="9" s="1"/>
  <c r="Y5" i="9"/>
  <c r="AA5" i="9"/>
  <c r="W5" i="9"/>
  <c r="V6" i="9" s="1"/>
  <c r="Q6" i="9"/>
  <c r="R6" i="9" s="1"/>
  <c r="AB6" i="9" s="1"/>
  <c r="Z5" i="9"/>
  <c r="Y1616" i="9"/>
  <c r="W1616" i="9"/>
  <c r="V1617" i="9" s="1"/>
  <c r="AA1616" i="9"/>
  <c r="Z1616" i="9"/>
  <c r="Q1617" i="9"/>
  <c r="R1617" i="9" s="1"/>
  <c r="AB673" i="3"/>
  <c r="S673" i="3"/>
  <c r="T673" i="3" s="1"/>
  <c r="AE419" i="9"/>
  <c r="W1347" i="9"/>
  <c r="V1348" i="9" s="1"/>
  <c r="Y1347" i="9"/>
  <c r="Z1347" i="9"/>
  <c r="Q1348" i="9"/>
  <c r="R1348" i="9" s="1"/>
  <c r="AB1348" i="9" s="1"/>
  <c r="AA1347" i="9"/>
  <c r="R962" i="11"/>
  <c r="AB962" i="11" s="1"/>
  <c r="W1885" i="9"/>
  <c r="V1886" i="9" s="1"/>
  <c r="Q1886" i="9"/>
  <c r="AA1885" i="9"/>
  <c r="Z1885" i="9"/>
  <c r="Y1885" i="9"/>
  <c r="AD1616" i="6"/>
  <c r="AC1616" i="6"/>
  <c r="R1886" i="6"/>
  <c r="AB1886" i="6" s="1"/>
  <c r="AB1481" i="11"/>
  <c r="S1481" i="11"/>
  <c r="T1481" i="11" s="1"/>
  <c r="AB806" i="3"/>
  <c r="S806" i="3"/>
  <c r="T806" i="3" s="1"/>
  <c r="AC806" i="9"/>
  <c r="AD806" i="9"/>
  <c r="AB1885" i="11"/>
  <c r="S1885" i="11"/>
  <c r="T1885" i="11" s="1"/>
  <c r="Z1481" i="9"/>
  <c r="Q1482" i="9"/>
  <c r="R1482" i="9" s="1"/>
  <c r="AB1482" i="9" s="1"/>
  <c r="W1481" i="9"/>
  <c r="V1482" i="9" s="1"/>
  <c r="Y1481" i="9"/>
  <c r="AA1481" i="9"/>
  <c r="S421" i="3"/>
  <c r="T421" i="3" s="1"/>
  <c r="AC673" i="6"/>
  <c r="AD673" i="6"/>
  <c r="R1617" i="6"/>
  <c r="AB1617" i="6" s="1"/>
  <c r="AE1481" i="6"/>
  <c r="AC961" i="11"/>
  <c r="AD961" i="11"/>
  <c r="AB538" i="3"/>
  <c r="S538" i="3"/>
  <c r="T538" i="3" s="1"/>
  <c r="R156" i="6"/>
  <c r="AB156" i="6" s="1"/>
  <c r="AD806" i="6"/>
  <c r="AC806" i="6"/>
  <c r="R1097" i="3"/>
  <c r="S674" i="6"/>
  <c r="T674" i="6" s="1"/>
  <c r="Q154" i="3"/>
  <c r="W153" i="3"/>
  <c r="V154" i="3" s="1"/>
  <c r="AA153" i="3"/>
  <c r="Y153" i="3"/>
  <c r="Z153" i="3"/>
  <c r="AB1347" i="11"/>
  <c r="S1347" i="11"/>
  <c r="T1347" i="11" s="1"/>
  <c r="R807" i="9"/>
  <c r="AB807" i="9" s="1"/>
  <c r="AB1885" i="3"/>
  <c r="S1885" i="3"/>
  <c r="T1885" i="3" s="1"/>
  <c r="W1232" i="11"/>
  <c r="V1233" i="11" s="1"/>
  <c r="Q1233" i="11"/>
  <c r="AA1232" i="11"/>
  <c r="Y1232" i="11"/>
  <c r="Z1232" i="11"/>
  <c r="S1768" i="3"/>
  <c r="T1768" i="3" s="1"/>
  <c r="S1348" i="6"/>
  <c r="T1348" i="6" s="1"/>
  <c r="AD538" i="6"/>
  <c r="AC538" i="6"/>
  <c r="AC287" i="9"/>
  <c r="AD287" i="9"/>
  <c r="AB5" i="3"/>
  <c r="S5" i="3"/>
  <c r="T5" i="3" s="1"/>
  <c r="Y1767" i="9"/>
  <c r="Q1768" i="9"/>
  <c r="Z1767" i="9"/>
  <c r="AA1767" i="9"/>
  <c r="W1767" i="9"/>
  <c r="V1768" i="9" s="1"/>
  <c r="AB673" i="11"/>
  <c r="S673" i="11"/>
  <c r="T673" i="11" s="1"/>
  <c r="AB1481" i="3"/>
  <c r="S1481" i="3"/>
  <c r="T1481" i="3" s="1"/>
  <c r="S1231" i="3"/>
  <c r="T1231" i="3" s="1"/>
  <c r="AB1231" i="3"/>
  <c r="AB538" i="11"/>
  <c r="S538" i="11"/>
  <c r="T538" i="11" s="1"/>
  <c r="AD155" i="6"/>
  <c r="AC155" i="6"/>
  <c r="AD538" i="9"/>
  <c r="AC538" i="9"/>
  <c r="Y1095" i="9"/>
  <c r="Z1095" i="9"/>
  <c r="W1095" i="9"/>
  <c r="V1096" i="9" s="1"/>
  <c r="Q1096" i="9"/>
  <c r="AA1095" i="9"/>
  <c r="AC1347" i="6"/>
  <c r="AD1347" i="6"/>
  <c r="AB5" i="11"/>
  <c r="S5" i="11"/>
  <c r="T5" i="11" s="1"/>
  <c r="AC5" i="6"/>
  <c r="AD5" i="6"/>
  <c r="R539" i="6"/>
  <c r="AB539" i="6" s="1"/>
  <c r="S288" i="6"/>
  <c r="T288" i="6" s="1"/>
  <c r="Z961" i="6"/>
  <c r="Q962" i="6"/>
  <c r="AA961" i="6"/>
  <c r="W961" i="6"/>
  <c r="V962" i="6" s="1"/>
  <c r="Y961" i="6"/>
  <c r="AE287" i="6"/>
  <c r="AE420" i="6"/>
  <c r="S539" i="9"/>
  <c r="T539" i="9" s="1"/>
  <c r="AB806" i="11"/>
  <c r="S806" i="11"/>
  <c r="T806" i="11" s="1"/>
  <c r="AA1230" i="6"/>
  <c r="W1230" i="6"/>
  <c r="V1231" i="6" s="1"/>
  <c r="Y1230" i="6"/>
  <c r="Z1230" i="6"/>
  <c r="Q1231" i="6"/>
  <c r="R807" i="6"/>
  <c r="AB807" i="6" s="1"/>
  <c r="AD1885" i="6"/>
  <c r="AC1885" i="6"/>
  <c r="R288" i="9"/>
  <c r="AB1616" i="11"/>
  <c r="S1616" i="11"/>
  <c r="T1616" i="11" s="1"/>
  <c r="S420" i="9"/>
  <c r="T420" i="9" s="1"/>
  <c r="AB420" i="9"/>
  <c r="R6" i="6"/>
  <c r="AB6" i="6" s="1"/>
  <c r="AC1096" i="3"/>
  <c r="AD1096" i="3"/>
  <c r="S1616" i="3"/>
  <c r="T1616" i="3" s="1"/>
  <c r="AB1616" i="3"/>
  <c r="S421" i="6"/>
  <c r="T421" i="6" s="1"/>
  <c r="AB1347" i="3"/>
  <c r="S1347" i="3"/>
  <c r="T1347" i="3" s="1"/>
  <c r="AE288" i="11" l="1"/>
  <c r="AC422" i="11"/>
  <c r="AE1097" i="11"/>
  <c r="AD1768" i="11"/>
  <c r="Y155" i="11"/>
  <c r="Q290" i="11"/>
  <c r="R290" i="11" s="1"/>
  <c r="AB290" i="11" s="1"/>
  <c r="W289" i="11"/>
  <c r="V290" i="11" s="1"/>
  <c r="S1769" i="11"/>
  <c r="T1769" i="11" s="1"/>
  <c r="Q1770" i="11" s="1"/>
  <c r="Y289" i="11"/>
  <c r="AC1768" i="11"/>
  <c r="AA289" i="11"/>
  <c r="AD422" i="11"/>
  <c r="S423" i="11"/>
  <c r="T423" i="11" s="1"/>
  <c r="W423" i="11" s="1"/>
  <c r="V424" i="11" s="1"/>
  <c r="AA154" i="9"/>
  <c r="Q963" i="9"/>
  <c r="R963" i="9" s="1"/>
  <c r="AB963" i="9" s="1"/>
  <c r="AA962" i="9"/>
  <c r="Z962" i="9"/>
  <c r="Y962" i="9"/>
  <c r="Y154" i="9"/>
  <c r="AA1768" i="6"/>
  <c r="Y1768" i="6"/>
  <c r="W1768" i="6"/>
  <c r="V1769" i="6" s="1"/>
  <c r="Z1768" i="6"/>
  <c r="AE1095" i="6"/>
  <c r="AE1767" i="6"/>
  <c r="Q1483" i="6"/>
  <c r="R1483" i="6" s="1"/>
  <c r="AB1483" i="6" s="1"/>
  <c r="Y1482" i="6"/>
  <c r="Z1482" i="6"/>
  <c r="W1482" i="6"/>
  <c r="V1483" i="6" s="1"/>
  <c r="Y287" i="3"/>
  <c r="Z287" i="3"/>
  <c r="AA964" i="3"/>
  <c r="AA287" i="3"/>
  <c r="W287" i="3"/>
  <c r="V288" i="3" s="1"/>
  <c r="S962" i="11"/>
  <c r="T962" i="11" s="1"/>
  <c r="Q963" i="11" s="1"/>
  <c r="Q156" i="11"/>
  <c r="R156" i="11" s="1"/>
  <c r="AB156" i="11" s="1"/>
  <c r="AA1098" i="11"/>
  <c r="Z1098" i="11"/>
  <c r="Q1099" i="11"/>
  <c r="Y1098" i="11"/>
  <c r="W1098" i="11"/>
  <c r="V1099" i="11" s="1"/>
  <c r="W154" i="9"/>
  <c r="V155" i="9" s="1"/>
  <c r="AC1767" i="9"/>
  <c r="Q965" i="3"/>
  <c r="R965" i="3" s="1"/>
  <c r="AB965" i="3" s="1"/>
  <c r="Z155" i="11"/>
  <c r="W964" i="3"/>
  <c r="V965" i="3" s="1"/>
  <c r="AA155" i="11"/>
  <c r="AE1096" i="3"/>
  <c r="AE287" i="9"/>
  <c r="S6" i="6"/>
  <c r="T6" i="6" s="1"/>
  <c r="Q155" i="9"/>
  <c r="R155" i="9" s="1"/>
  <c r="AB155" i="9" s="1"/>
  <c r="Z964" i="3"/>
  <c r="AE961" i="11"/>
  <c r="S539" i="6"/>
  <c r="T539" i="6" s="1"/>
  <c r="AA539" i="6" s="1"/>
  <c r="S156" i="6"/>
  <c r="T156" i="6" s="1"/>
  <c r="Y1347" i="11"/>
  <c r="W1347" i="11"/>
  <c r="V1348" i="11" s="1"/>
  <c r="AA1347" i="11"/>
  <c r="Q1348" i="11"/>
  <c r="Z1347" i="11"/>
  <c r="Q1617" i="3"/>
  <c r="R1617" i="3" s="1"/>
  <c r="AB1617" i="3" s="1"/>
  <c r="Y1616" i="3"/>
  <c r="AA1616" i="3"/>
  <c r="Z1616" i="3"/>
  <c r="W1616" i="3"/>
  <c r="V1617" i="3" s="1"/>
  <c r="W673" i="11"/>
  <c r="V674" i="11" s="1"/>
  <c r="Z673" i="11"/>
  <c r="Q674" i="11"/>
  <c r="AA673" i="11"/>
  <c r="Y673" i="11"/>
  <c r="AA1481" i="3"/>
  <c r="Y1481" i="3"/>
  <c r="Q1482" i="3"/>
  <c r="W1481" i="3"/>
  <c r="V1482" i="3" s="1"/>
  <c r="Z1481" i="3"/>
  <c r="W673" i="3"/>
  <c r="V674" i="3" s="1"/>
  <c r="Y673" i="3"/>
  <c r="Z673" i="3"/>
  <c r="Q674" i="3"/>
  <c r="R674" i="3" s="1"/>
  <c r="AB674" i="3" s="1"/>
  <c r="AA673" i="3"/>
  <c r="Q807" i="11"/>
  <c r="R807" i="11" s="1"/>
  <c r="AB807" i="11" s="1"/>
  <c r="AA806" i="11"/>
  <c r="W806" i="11"/>
  <c r="V807" i="11" s="1"/>
  <c r="Y806" i="11"/>
  <c r="Z806" i="11"/>
  <c r="AA539" i="9"/>
  <c r="Z539" i="9"/>
  <c r="Y539" i="9"/>
  <c r="W539" i="9"/>
  <c r="V540" i="9" s="1"/>
  <c r="Q540" i="9"/>
  <c r="Z5" i="3"/>
  <c r="Y5" i="3"/>
  <c r="Q6" i="3"/>
  <c r="W5" i="3"/>
  <c r="V6" i="3" s="1"/>
  <c r="AA5" i="3"/>
  <c r="Z538" i="3"/>
  <c r="Q539" i="3"/>
  <c r="R539" i="3" s="1"/>
  <c r="AB539" i="3" s="1"/>
  <c r="AA538" i="3"/>
  <c r="W538" i="3"/>
  <c r="V539" i="3" s="1"/>
  <c r="Y538" i="3"/>
  <c r="Q1348" i="3"/>
  <c r="R1348" i="3" s="1"/>
  <c r="Y1347" i="3"/>
  <c r="W1347" i="3"/>
  <c r="V1348" i="3" s="1"/>
  <c r="AA1347" i="3"/>
  <c r="Z1347" i="3"/>
  <c r="Y1348" i="6"/>
  <c r="W1348" i="6"/>
  <c r="V1349" i="6" s="1"/>
  <c r="Q1349" i="6"/>
  <c r="AA1348" i="6"/>
  <c r="Z1348" i="6"/>
  <c r="AC1232" i="11"/>
  <c r="AD1232" i="11"/>
  <c r="Q1617" i="11"/>
  <c r="R1617" i="11" s="1"/>
  <c r="AB1617" i="11" s="1"/>
  <c r="Z1616" i="11"/>
  <c r="W1616" i="11"/>
  <c r="V1617" i="11" s="1"/>
  <c r="AA1616" i="11"/>
  <c r="Y1616" i="11"/>
  <c r="R962" i="6"/>
  <c r="AB962" i="6" s="1"/>
  <c r="AE538" i="9"/>
  <c r="S807" i="9"/>
  <c r="T807" i="9" s="1"/>
  <c r="S1097" i="3"/>
  <c r="T1097" i="3" s="1"/>
  <c r="AB1097" i="3"/>
  <c r="AE673" i="6"/>
  <c r="AD1885" i="9"/>
  <c r="AC1885" i="9"/>
  <c r="AD1616" i="9"/>
  <c r="AC5" i="9"/>
  <c r="AD5" i="9"/>
  <c r="AE1885" i="6"/>
  <c r="R1231" i="6"/>
  <c r="AB1231" i="6" s="1"/>
  <c r="R1233" i="11"/>
  <c r="AB1233" i="11" s="1"/>
  <c r="R154" i="3"/>
  <c r="AB154" i="3" s="1"/>
  <c r="W674" i="6"/>
  <c r="V675" i="6" s="1"/>
  <c r="AA674" i="6"/>
  <c r="Y674" i="6"/>
  <c r="Z674" i="6"/>
  <c r="Q675" i="6"/>
  <c r="Z1768" i="3"/>
  <c r="Q1769" i="3"/>
  <c r="W1768" i="3"/>
  <c r="V1769" i="3" s="1"/>
  <c r="AA1768" i="3"/>
  <c r="Y1768" i="3"/>
  <c r="S1617" i="9"/>
  <c r="T1617" i="9" s="1"/>
  <c r="AB1617" i="9"/>
  <c r="Y1481" i="11"/>
  <c r="W1481" i="11"/>
  <c r="V1482" i="11" s="1"/>
  <c r="Q1482" i="11"/>
  <c r="Z1481" i="11"/>
  <c r="AA1481" i="11"/>
  <c r="S1348" i="9"/>
  <c r="T1348" i="9" s="1"/>
  <c r="R1769" i="6"/>
  <c r="AB1769" i="6" s="1"/>
  <c r="Z1231" i="3"/>
  <c r="Y1231" i="3"/>
  <c r="W1231" i="3"/>
  <c r="V1232" i="3" s="1"/>
  <c r="AA1231" i="3"/>
  <c r="Q1232" i="3"/>
  <c r="AE1347" i="6"/>
  <c r="AC1095" i="9"/>
  <c r="AD1095" i="9"/>
  <c r="AE155" i="6"/>
  <c r="AD1767" i="9"/>
  <c r="Z1885" i="11"/>
  <c r="Y1885" i="11"/>
  <c r="AA1885" i="11"/>
  <c r="Q1886" i="11"/>
  <c r="W1885" i="11"/>
  <c r="V1886" i="11" s="1"/>
  <c r="S1886" i="6"/>
  <c r="T1886" i="6" s="1"/>
  <c r="R1768" i="9"/>
  <c r="AB1768" i="9" s="1"/>
  <c r="R1886" i="9"/>
  <c r="AB1886" i="9" s="1"/>
  <c r="AD1347" i="9"/>
  <c r="AC1347" i="9"/>
  <c r="AC1616" i="9"/>
  <c r="AE806" i="6"/>
  <c r="AC1232" i="9"/>
  <c r="AD1232" i="9"/>
  <c r="S288" i="9"/>
  <c r="T288" i="9" s="1"/>
  <c r="AB288" i="9"/>
  <c r="Y1885" i="3"/>
  <c r="AA1885" i="3"/>
  <c r="Q1886" i="3"/>
  <c r="Z1885" i="3"/>
  <c r="W1885" i="3"/>
  <c r="V1886" i="3" s="1"/>
  <c r="AA421" i="3"/>
  <c r="Y421" i="3"/>
  <c r="Z421" i="3"/>
  <c r="W421" i="3"/>
  <c r="V422" i="3" s="1"/>
  <c r="Q422" i="3"/>
  <c r="AC961" i="6"/>
  <c r="AD961" i="6"/>
  <c r="Y288" i="6"/>
  <c r="W288" i="6"/>
  <c r="V289" i="6" s="1"/>
  <c r="AA288" i="6"/>
  <c r="Z288" i="6"/>
  <c r="Q289" i="6"/>
  <c r="W5" i="11"/>
  <c r="V6" i="11" s="1"/>
  <c r="Z5" i="11"/>
  <c r="AA5" i="11"/>
  <c r="Q6" i="11"/>
  <c r="Y5" i="11"/>
  <c r="AE538" i="6"/>
  <c r="AC1481" i="9"/>
  <c r="AD1481" i="9"/>
  <c r="AE806" i="9"/>
  <c r="S6" i="9"/>
  <c r="T6" i="9" s="1"/>
  <c r="S674" i="9"/>
  <c r="T674" i="9" s="1"/>
  <c r="AC1230" i="6"/>
  <c r="AD1230" i="6"/>
  <c r="AE5" i="6"/>
  <c r="W538" i="11"/>
  <c r="V539" i="11" s="1"/>
  <c r="Z538" i="11"/>
  <c r="Q539" i="11"/>
  <c r="Y538" i="11"/>
  <c r="AA538" i="11"/>
  <c r="W421" i="6"/>
  <c r="V422" i="6" s="1"/>
  <c r="Z421" i="6"/>
  <c r="AA421" i="6"/>
  <c r="Y421" i="6"/>
  <c r="Q422" i="6"/>
  <c r="W1096" i="6"/>
  <c r="V1097" i="6" s="1"/>
  <c r="Q1097" i="6"/>
  <c r="Y1096" i="6"/>
  <c r="AA1096" i="6"/>
  <c r="Z1096" i="6"/>
  <c r="S807" i="6"/>
  <c r="T807" i="6" s="1"/>
  <c r="AC153" i="3"/>
  <c r="AD153" i="3"/>
  <c r="Q807" i="3"/>
  <c r="AA806" i="3"/>
  <c r="Z806" i="3"/>
  <c r="Y806" i="3"/>
  <c r="W806" i="3"/>
  <c r="V807" i="3" s="1"/>
  <c r="AE1616" i="6"/>
  <c r="R288" i="3"/>
  <c r="AB288" i="3" s="1"/>
  <c r="R1233" i="9"/>
  <c r="AB1233" i="9" s="1"/>
  <c r="W420" i="9"/>
  <c r="V421" i="9" s="1"/>
  <c r="Z420" i="9"/>
  <c r="Y420" i="9"/>
  <c r="Q421" i="9"/>
  <c r="AA420" i="9"/>
  <c r="R1096" i="9"/>
  <c r="AB1096" i="9" s="1"/>
  <c r="S1617" i="6"/>
  <c r="T1617" i="6" s="1"/>
  <c r="S1482" i="9"/>
  <c r="T1482" i="9" s="1"/>
  <c r="AC673" i="9"/>
  <c r="AD673" i="9"/>
  <c r="AE422" i="11" l="1"/>
  <c r="AE1768" i="11"/>
  <c r="AC289" i="11"/>
  <c r="AD289" i="11"/>
  <c r="W962" i="11"/>
  <c r="V963" i="11" s="1"/>
  <c r="Y1769" i="11"/>
  <c r="Z1769" i="11"/>
  <c r="AA1769" i="11"/>
  <c r="W1769" i="11"/>
  <c r="V1770" i="11" s="1"/>
  <c r="AC155" i="11"/>
  <c r="AC1098" i="11"/>
  <c r="Z423" i="11"/>
  <c r="AD155" i="11"/>
  <c r="Y962" i="11"/>
  <c r="AA423" i="11"/>
  <c r="AD1098" i="11"/>
  <c r="AA962" i="11"/>
  <c r="Q424" i="11"/>
  <c r="R424" i="11" s="1"/>
  <c r="AB424" i="11" s="1"/>
  <c r="Y423" i="11"/>
  <c r="Z962" i="11"/>
  <c r="S290" i="11"/>
  <c r="T290" i="11" s="1"/>
  <c r="Q291" i="11" s="1"/>
  <c r="AC154" i="9"/>
  <c r="AC962" i="9"/>
  <c r="AD962" i="9"/>
  <c r="AD154" i="9"/>
  <c r="AE1767" i="9"/>
  <c r="AC1768" i="6"/>
  <c r="AD1768" i="6"/>
  <c r="AC1482" i="6"/>
  <c r="AD1482" i="6"/>
  <c r="AD288" i="6"/>
  <c r="AD287" i="3"/>
  <c r="AC964" i="3"/>
  <c r="AC287" i="3"/>
  <c r="AD964" i="3"/>
  <c r="AE1230" i="6"/>
  <c r="R1099" i="11"/>
  <c r="AB1099" i="11" s="1"/>
  <c r="W539" i="6"/>
  <c r="V540" i="6" s="1"/>
  <c r="Y156" i="6"/>
  <c r="AA156" i="6"/>
  <c r="Q157" i="6"/>
  <c r="R157" i="6" s="1"/>
  <c r="AB157" i="6" s="1"/>
  <c r="W156" i="6"/>
  <c r="V157" i="6" s="1"/>
  <c r="Z156" i="6"/>
  <c r="Z539" i="6"/>
  <c r="S155" i="9"/>
  <c r="T155" i="9" s="1"/>
  <c r="S1769" i="6"/>
  <c r="T1769" i="6" s="1"/>
  <c r="W1769" i="6" s="1"/>
  <c r="V1770" i="6" s="1"/>
  <c r="Y539" i="6"/>
  <c r="S1768" i="9"/>
  <c r="T1768" i="9" s="1"/>
  <c r="S962" i="6"/>
  <c r="T962" i="6" s="1"/>
  <c r="S1233" i="9"/>
  <c r="T1233" i="9" s="1"/>
  <c r="S965" i="3"/>
  <c r="T965" i="3" s="1"/>
  <c r="AA965" i="3" s="1"/>
  <c r="Q540" i="6"/>
  <c r="R540" i="6" s="1"/>
  <c r="AB540" i="6" s="1"/>
  <c r="S1096" i="9"/>
  <c r="T1096" i="9" s="1"/>
  <c r="Q1097" i="9" s="1"/>
  <c r="S288" i="3"/>
  <c r="T288" i="3" s="1"/>
  <c r="AE1095" i="9"/>
  <c r="Y807" i="6"/>
  <c r="W807" i="6"/>
  <c r="V808" i="6" s="1"/>
  <c r="Q808" i="6"/>
  <c r="AA807" i="6"/>
  <c r="Z807" i="6"/>
  <c r="W674" i="9"/>
  <c r="V675" i="9" s="1"/>
  <c r="Y674" i="9"/>
  <c r="Q675" i="9"/>
  <c r="Z674" i="9"/>
  <c r="AA674" i="9"/>
  <c r="Z1348" i="9"/>
  <c r="AA1348" i="9"/>
  <c r="Q1349" i="9"/>
  <c r="W1348" i="9"/>
  <c r="V1349" i="9" s="1"/>
  <c r="Y1348" i="9"/>
  <c r="Z807" i="9"/>
  <c r="AA807" i="9"/>
  <c r="Q808" i="9"/>
  <c r="Y807" i="9"/>
  <c r="W807" i="9"/>
  <c r="V808" i="9" s="1"/>
  <c r="AA1886" i="6"/>
  <c r="Q1887" i="6"/>
  <c r="Z1886" i="6"/>
  <c r="W1886" i="6"/>
  <c r="V1887" i="6" s="1"/>
  <c r="Y1886" i="6"/>
  <c r="AA6" i="9"/>
  <c r="W6" i="9"/>
  <c r="V7" i="9" s="1"/>
  <c r="Y6" i="9"/>
  <c r="Z6" i="9"/>
  <c r="Q7" i="9"/>
  <c r="AC421" i="3"/>
  <c r="AD421" i="3"/>
  <c r="R1769" i="3"/>
  <c r="AB1769" i="3" s="1"/>
  <c r="S1233" i="11"/>
  <c r="T1233" i="11" s="1"/>
  <c r="R1349" i="6"/>
  <c r="AB1349" i="6" s="1"/>
  <c r="R540" i="9"/>
  <c r="AB540" i="9" s="1"/>
  <c r="AD1481" i="3"/>
  <c r="AC1481" i="3"/>
  <c r="R289" i="6"/>
  <c r="AB289" i="6" s="1"/>
  <c r="AE1232" i="9"/>
  <c r="S156" i="11"/>
  <c r="T156" i="11" s="1"/>
  <c r="AE1347" i="9"/>
  <c r="AC1481" i="11"/>
  <c r="S539" i="3"/>
  <c r="T539" i="3" s="1"/>
  <c r="R674" i="11"/>
  <c r="AB674" i="11" s="1"/>
  <c r="R1770" i="11"/>
  <c r="R1232" i="3"/>
  <c r="AB1232" i="3" s="1"/>
  <c r="S154" i="3"/>
  <c r="T154" i="3" s="1"/>
  <c r="AC1348" i="6"/>
  <c r="AD1347" i="3"/>
  <c r="AC1347" i="3"/>
  <c r="AC539" i="9"/>
  <c r="AD539" i="9"/>
  <c r="S807" i="11"/>
  <c r="T807" i="11" s="1"/>
  <c r="Q1618" i="9"/>
  <c r="AA1617" i="9"/>
  <c r="Z1617" i="9"/>
  <c r="Y1617" i="9"/>
  <c r="W1617" i="9"/>
  <c r="V1618" i="9" s="1"/>
  <c r="AA1482" i="9"/>
  <c r="W1482" i="9"/>
  <c r="V1483" i="9" s="1"/>
  <c r="Q1483" i="9"/>
  <c r="Y1482" i="9"/>
  <c r="Z1482" i="9"/>
  <c r="S963" i="9"/>
  <c r="T963" i="9" s="1"/>
  <c r="AC1096" i="6"/>
  <c r="AD1096" i="6"/>
  <c r="R539" i="11"/>
  <c r="AB539" i="11" s="1"/>
  <c r="Z288" i="9"/>
  <c r="W288" i="9"/>
  <c r="V289" i="9" s="1"/>
  <c r="Y288" i="9"/>
  <c r="Q289" i="9"/>
  <c r="AA288" i="9"/>
  <c r="AD1885" i="3"/>
  <c r="R675" i="6"/>
  <c r="AB675" i="6" s="1"/>
  <c r="AD1616" i="11"/>
  <c r="AC1616" i="11"/>
  <c r="AD1347" i="11"/>
  <c r="AD806" i="3"/>
  <c r="AC806" i="3"/>
  <c r="AE153" i="3"/>
  <c r="R1097" i="6"/>
  <c r="AB1097" i="6" s="1"/>
  <c r="AA6" i="6"/>
  <c r="W6" i="6"/>
  <c r="V7" i="6" s="1"/>
  <c r="Y6" i="6"/>
  <c r="Z6" i="6"/>
  <c r="Q7" i="6"/>
  <c r="AC5" i="11"/>
  <c r="AD5" i="11"/>
  <c r="R1886" i="3"/>
  <c r="AB1886" i="3" s="1"/>
  <c r="S1886" i="9"/>
  <c r="T1886" i="9" s="1"/>
  <c r="R1886" i="11"/>
  <c r="AB1886" i="11" s="1"/>
  <c r="S674" i="3"/>
  <c r="T674" i="3" s="1"/>
  <c r="R963" i="11"/>
  <c r="AB963" i="11" s="1"/>
  <c r="AC1616" i="3"/>
  <c r="AD1616" i="3"/>
  <c r="R1348" i="11"/>
  <c r="AB1348" i="11" s="1"/>
  <c r="AE673" i="9"/>
  <c r="AE1481" i="9"/>
  <c r="R6" i="11"/>
  <c r="AB6" i="11" s="1"/>
  <c r="AC288" i="6"/>
  <c r="R422" i="3"/>
  <c r="AB422" i="3" s="1"/>
  <c r="AE1616" i="9"/>
  <c r="S1348" i="3"/>
  <c r="T1348" i="3" s="1"/>
  <c r="AB1348" i="3"/>
  <c r="AC1231" i="3"/>
  <c r="AD1231" i="3"/>
  <c r="AC1768" i="3"/>
  <c r="AD1768" i="3"/>
  <c r="AC674" i="6"/>
  <c r="AD674" i="6"/>
  <c r="AE1232" i="11"/>
  <c r="R6" i="3"/>
  <c r="AB6" i="3" s="1"/>
  <c r="S1617" i="3"/>
  <c r="T1617" i="3" s="1"/>
  <c r="AD538" i="11"/>
  <c r="AC538" i="11"/>
  <c r="R421" i="9"/>
  <c r="AB421" i="9" s="1"/>
  <c r="AC420" i="9"/>
  <c r="AD420" i="9"/>
  <c r="AC1885" i="3"/>
  <c r="AD1885" i="11"/>
  <c r="AC1885" i="11"/>
  <c r="AD1481" i="11"/>
  <c r="AE5" i="9"/>
  <c r="AE1885" i="9"/>
  <c r="AD1348" i="6"/>
  <c r="AC538" i="3"/>
  <c r="AD538" i="3"/>
  <c r="AD5" i="3"/>
  <c r="AC5" i="3"/>
  <c r="AC673" i="3"/>
  <c r="AD673" i="3"/>
  <c r="Q1618" i="6"/>
  <c r="Y1617" i="6"/>
  <c r="W1617" i="6"/>
  <c r="V1618" i="6" s="1"/>
  <c r="Z1617" i="6"/>
  <c r="AA1617" i="6"/>
  <c r="R422" i="6"/>
  <c r="AB422" i="6" s="1"/>
  <c r="R807" i="3"/>
  <c r="AB807" i="3" s="1"/>
  <c r="AC421" i="6"/>
  <c r="AD421" i="6"/>
  <c r="S1483" i="6"/>
  <c r="T1483" i="6" s="1"/>
  <c r="AE961" i="6"/>
  <c r="R1482" i="11"/>
  <c r="AB1482" i="11" s="1"/>
  <c r="S1231" i="6"/>
  <c r="T1231" i="6" s="1"/>
  <c r="Y1097" i="3"/>
  <c r="Z1097" i="3"/>
  <c r="AA1097" i="3"/>
  <c r="Q1098" i="3"/>
  <c r="W1097" i="3"/>
  <c r="V1098" i="3" s="1"/>
  <c r="S1617" i="11"/>
  <c r="T1617" i="11" s="1"/>
  <c r="AD806" i="11"/>
  <c r="AC806" i="11"/>
  <c r="R1482" i="3"/>
  <c r="AB1482" i="3" s="1"/>
  <c r="AC673" i="11"/>
  <c r="AD673" i="11"/>
  <c r="AC1347" i="11"/>
  <c r="AE1098" i="11" l="1"/>
  <c r="AC1769" i="11"/>
  <c r="AE289" i="11"/>
  <c r="AD1769" i="11"/>
  <c r="AD962" i="11"/>
  <c r="AE155" i="11"/>
  <c r="AA290" i="11"/>
  <c r="AD423" i="11"/>
  <c r="Y290" i="11"/>
  <c r="S6" i="11"/>
  <c r="T6" i="11" s="1"/>
  <c r="Y6" i="11" s="1"/>
  <c r="Z290" i="11"/>
  <c r="AC962" i="11"/>
  <c r="W290" i="11"/>
  <c r="V291" i="11" s="1"/>
  <c r="AC423" i="11"/>
  <c r="AE962" i="9"/>
  <c r="AE154" i="9"/>
  <c r="AA1096" i="9"/>
  <c r="AA1233" i="9"/>
  <c r="Y1233" i="9"/>
  <c r="Q1234" i="9"/>
  <c r="R1234" i="9" s="1"/>
  <c r="AB1234" i="9" s="1"/>
  <c r="W1233" i="9"/>
  <c r="V1234" i="9" s="1"/>
  <c r="Z1096" i="9"/>
  <c r="Y1096" i="9"/>
  <c r="AE1768" i="6"/>
  <c r="AE1482" i="6"/>
  <c r="AE288" i="6"/>
  <c r="S289" i="6"/>
  <c r="T289" i="6" s="1"/>
  <c r="AC539" i="6"/>
  <c r="AE1096" i="6"/>
  <c r="Y1769" i="6"/>
  <c r="AE287" i="3"/>
  <c r="AE964" i="3"/>
  <c r="AE1768" i="3"/>
  <c r="S422" i="3"/>
  <c r="T422" i="3" s="1"/>
  <c r="Y422" i="3" s="1"/>
  <c r="S1482" i="3"/>
  <c r="T1482" i="3" s="1"/>
  <c r="Z1769" i="6"/>
  <c r="Z1233" i="9"/>
  <c r="S157" i="6"/>
  <c r="T157" i="6" s="1"/>
  <c r="AA157" i="6" s="1"/>
  <c r="AD539" i="6"/>
  <c r="S1886" i="11"/>
  <c r="T1886" i="11" s="1"/>
  <c r="AA1886" i="11" s="1"/>
  <c r="AA1769" i="6"/>
  <c r="AD156" i="6"/>
  <c r="S1099" i="11"/>
  <c r="T1099" i="11" s="1"/>
  <c r="W288" i="3"/>
  <c r="V289" i="3" s="1"/>
  <c r="Q289" i="3"/>
  <c r="R289" i="3" s="1"/>
  <c r="AB289" i="3" s="1"/>
  <c r="AA288" i="3"/>
  <c r="Y288" i="3"/>
  <c r="Z288" i="3"/>
  <c r="Y962" i="6"/>
  <c r="AA962" i="6"/>
  <c r="W962" i="6"/>
  <c r="V963" i="6" s="1"/>
  <c r="Z962" i="6"/>
  <c r="Q963" i="6"/>
  <c r="S1482" i="11"/>
  <c r="T1482" i="11" s="1"/>
  <c r="W1482" i="11" s="1"/>
  <c r="V1483" i="11" s="1"/>
  <c r="AC156" i="6"/>
  <c r="Q966" i="3"/>
  <c r="R966" i="3" s="1"/>
  <c r="AB966" i="3" s="1"/>
  <c r="Q1770" i="6"/>
  <c r="R1770" i="6" s="1"/>
  <c r="AB1770" i="6" s="1"/>
  <c r="AE1231" i="3"/>
  <c r="Y965" i="3"/>
  <c r="W965" i="3"/>
  <c r="V966" i="3" s="1"/>
  <c r="W1096" i="9"/>
  <c r="V1097" i="9" s="1"/>
  <c r="S540" i="6"/>
  <c r="T540" i="6" s="1"/>
  <c r="Z965" i="3"/>
  <c r="AE421" i="3"/>
  <c r="S1097" i="6"/>
  <c r="T1097" i="6" s="1"/>
  <c r="S674" i="11"/>
  <c r="T674" i="11" s="1"/>
  <c r="Z1617" i="3"/>
  <c r="Y1617" i="3"/>
  <c r="Q1618" i="3"/>
  <c r="W1617" i="3"/>
  <c r="V1618" i="3" s="1"/>
  <c r="AA1617" i="3"/>
  <c r="Z539" i="3"/>
  <c r="Y539" i="3"/>
  <c r="AA539" i="3"/>
  <c r="Q540" i="3"/>
  <c r="W539" i="3"/>
  <c r="V540" i="3" s="1"/>
  <c r="Z807" i="11"/>
  <c r="Q808" i="11"/>
  <c r="W807" i="11"/>
  <c r="V808" i="11" s="1"/>
  <c r="Y807" i="11"/>
  <c r="AA807" i="11"/>
  <c r="AA1348" i="3"/>
  <c r="Q1349" i="3"/>
  <c r="Z1348" i="3"/>
  <c r="W1348" i="3"/>
  <c r="V1349" i="3" s="1"/>
  <c r="Y1348" i="3"/>
  <c r="AE538" i="3"/>
  <c r="AE1347" i="11"/>
  <c r="AE421" i="6"/>
  <c r="AE1885" i="3"/>
  <c r="AE1616" i="3"/>
  <c r="S963" i="11"/>
  <c r="T963" i="11" s="1"/>
  <c r="R1483" i="9"/>
  <c r="AB1483" i="9" s="1"/>
  <c r="AE1347" i="3"/>
  <c r="S1349" i="6"/>
  <c r="T1349" i="6" s="1"/>
  <c r="S6" i="3"/>
  <c r="T6" i="3" s="1"/>
  <c r="Z674" i="3"/>
  <c r="Q675" i="3"/>
  <c r="AA674" i="3"/>
  <c r="Y674" i="3"/>
  <c r="W674" i="3"/>
  <c r="V675" i="3" s="1"/>
  <c r="AE1616" i="11"/>
  <c r="S1770" i="11"/>
  <c r="T1770" i="11" s="1"/>
  <c r="AB1770" i="11"/>
  <c r="S540" i="9"/>
  <c r="T540" i="9" s="1"/>
  <c r="R7" i="9"/>
  <c r="R1349" i="9"/>
  <c r="AB1349" i="9" s="1"/>
  <c r="AE674" i="6"/>
  <c r="AE673" i="11"/>
  <c r="AE420" i="9"/>
  <c r="Y1617" i="11"/>
  <c r="Q1618" i="11"/>
  <c r="AA1617" i="11"/>
  <c r="Z1617" i="11"/>
  <c r="W1617" i="11"/>
  <c r="V1618" i="11" s="1"/>
  <c r="S424" i="11"/>
  <c r="T424" i="11" s="1"/>
  <c r="Z1231" i="6"/>
  <c r="W1231" i="6"/>
  <c r="V1232" i="6" s="1"/>
  <c r="Y1231" i="6"/>
  <c r="Q1232" i="6"/>
  <c r="AA1231" i="6"/>
  <c r="S807" i="3"/>
  <c r="T807" i="3" s="1"/>
  <c r="AE5" i="3"/>
  <c r="S421" i="9"/>
  <c r="T421" i="9" s="1"/>
  <c r="AE538" i="11"/>
  <c r="R289" i="9"/>
  <c r="AB289" i="9" s="1"/>
  <c r="S1232" i="3"/>
  <c r="T1232" i="3" s="1"/>
  <c r="AE1481" i="11"/>
  <c r="AA156" i="11"/>
  <c r="W156" i="11"/>
  <c r="V157" i="11" s="1"/>
  <c r="Z156" i="11"/>
  <c r="Y156" i="11"/>
  <c r="Q157" i="11"/>
  <c r="W155" i="9"/>
  <c r="V156" i="9" s="1"/>
  <c r="Z155" i="9"/>
  <c r="AA155" i="9"/>
  <c r="Y155" i="9"/>
  <c r="Q156" i="9"/>
  <c r="R1887" i="6"/>
  <c r="AB1887" i="6" s="1"/>
  <c r="AC807" i="9"/>
  <c r="AD807" i="9"/>
  <c r="AE1885" i="11"/>
  <c r="R1098" i="3"/>
  <c r="Y1233" i="11"/>
  <c r="Z1233" i="11"/>
  <c r="AA1233" i="11"/>
  <c r="W1233" i="11"/>
  <c r="V1234" i="11" s="1"/>
  <c r="Q1234" i="11"/>
  <c r="S422" i="6"/>
  <c r="T422" i="6" s="1"/>
  <c r="S1348" i="11"/>
  <c r="T1348" i="11" s="1"/>
  <c r="AA1886" i="9"/>
  <c r="Z1886" i="9"/>
  <c r="Q1887" i="9"/>
  <c r="Y1886" i="9"/>
  <c r="W1886" i="9"/>
  <c r="V1887" i="9" s="1"/>
  <c r="AE5" i="11"/>
  <c r="AE806" i="3"/>
  <c r="AC288" i="9"/>
  <c r="AD288" i="9"/>
  <c r="S539" i="11"/>
  <c r="T539" i="11" s="1"/>
  <c r="AE539" i="9"/>
  <c r="AC6" i="9"/>
  <c r="AD6" i="9"/>
  <c r="R808" i="9"/>
  <c r="AB808" i="9" s="1"/>
  <c r="R808" i="6"/>
  <c r="AB808" i="6" s="1"/>
  <c r="R7" i="6"/>
  <c r="AB7" i="6" s="1"/>
  <c r="AC1617" i="9"/>
  <c r="AD1617" i="9"/>
  <c r="AE1348" i="6"/>
  <c r="AE1481" i="3"/>
  <c r="AE806" i="11"/>
  <c r="AA963" i="9"/>
  <c r="Y963" i="9"/>
  <c r="Q964" i="9"/>
  <c r="Z963" i="9"/>
  <c r="W963" i="9"/>
  <c r="V964" i="9" s="1"/>
  <c r="AC1617" i="6"/>
  <c r="AD1617" i="6"/>
  <c r="AE673" i="3"/>
  <c r="R1097" i="9"/>
  <c r="AB1097" i="9" s="1"/>
  <c r="S1886" i="3"/>
  <c r="T1886" i="3" s="1"/>
  <c r="S675" i="6"/>
  <c r="T675" i="6" s="1"/>
  <c r="AC807" i="6"/>
  <c r="AD807" i="6"/>
  <c r="R1618" i="6"/>
  <c r="AB1618" i="6" s="1"/>
  <c r="AC6" i="6"/>
  <c r="AD6" i="6"/>
  <c r="Z154" i="3"/>
  <c r="Y154" i="3"/>
  <c r="W154" i="3"/>
  <c r="V155" i="3" s="1"/>
  <c r="AA154" i="3"/>
  <c r="Q155" i="3"/>
  <c r="Z1768" i="9"/>
  <c r="AA1768" i="9"/>
  <c r="Q1769" i="9"/>
  <c r="Y1768" i="9"/>
  <c r="W1768" i="9"/>
  <c r="V1769" i="9" s="1"/>
  <c r="S1769" i="3"/>
  <c r="T1769" i="3" s="1"/>
  <c r="R675" i="9"/>
  <c r="AB675" i="9" s="1"/>
  <c r="R291" i="11"/>
  <c r="AB291" i="11" s="1"/>
  <c r="AC1097" i="3"/>
  <c r="AD1097" i="3"/>
  <c r="W1483" i="6"/>
  <c r="V1484" i="6" s="1"/>
  <c r="Q1484" i="6"/>
  <c r="AA1483" i="6"/>
  <c r="Y1483" i="6"/>
  <c r="Z1483" i="6"/>
  <c r="AC1482" i="9"/>
  <c r="AD1482" i="9"/>
  <c r="R1618" i="9"/>
  <c r="AC1886" i="6"/>
  <c r="AD1886" i="6"/>
  <c r="AC1348" i="9"/>
  <c r="AD1348" i="9"/>
  <c r="AC674" i="9"/>
  <c r="AD674" i="9"/>
  <c r="AE1769" i="11" l="1"/>
  <c r="AE962" i="11"/>
  <c r="W6" i="11"/>
  <c r="V7" i="11" s="1"/>
  <c r="Y1886" i="11"/>
  <c r="AD290" i="11"/>
  <c r="Q7" i="11"/>
  <c r="R7" i="11" s="1"/>
  <c r="AB7" i="11" s="1"/>
  <c r="Z6" i="11"/>
  <c r="AD6" i="11" s="1"/>
  <c r="AA6" i="11"/>
  <c r="AC290" i="11"/>
  <c r="W1886" i="11"/>
  <c r="V1887" i="11" s="1"/>
  <c r="Q1887" i="11"/>
  <c r="R1887" i="11" s="1"/>
  <c r="AB1887" i="11" s="1"/>
  <c r="AE423" i="11"/>
  <c r="Z1886" i="11"/>
  <c r="AD1096" i="9"/>
  <c r="AC1233" i="9"/>
  <c r="AC1096" i="9"/>
  <c r="AE539" i="6"/>
  <c r="AC1769" i="6"/>
  <c r="AD1769" i="6"/>
  <c r="Z157" i="6"/>
  <c r="AC962" i="6"/>
  <c r="AD962" i="6"/>
  <c r="S966" i="3"/>
  <c r="T966" i="3" s="1"/>
  <c r="Y966" i="3" s="1"/>
  <c r="AC965" i="3"/>
  <c r="W1482" i="3"/>
  <c r="V1483" i="3" s="1"/>
  <c r="Q1483" i="3"/>
  <c r="R1483" i="3" s="1"/>
  <c r="AB1483" i="3" s="1"/>
  <c r="Y1482" i="3"/>
  <c r="Z1482" i="3"/>
  <c r="AA1482" i="3"/>
  <c r="AD1233" i="9"/>
  <c r="AD965" i="3"/>
  <c r="Q158" i="6"/>
  <c r="R158" i="6" s="1"/>
  <c r="AB158" i="6" s="1"/>
  <c r="R963" i="6"/>
  <c r="AB963" i="6" s="1"/>
  <c r="W157" i="6"/>
  <c r="V158" i="6" s="1"/>
  <c r="AE156" i="6"/>
  <c r="Y157" i="6"/>
  <c r="AC288" i="3"/>
  <c r="S675" i="9"/>
  <c r="T675" i="9" s="1"/>
  <c r="Q1483" i="11"/>
  <c r="R1483" i="11" s="1"/>
  <c r="AB1483" i="11" s="1"/>
  <c r="Z1099" i="11"/>
  <c r="AA1099" i="11"/>
  <c r="Y1099" i="11"/>
  <c r="Q1100" i="11"/>
  <c r="R1100" i="11" s="1"/>
  <c r="AB1100" i="11" s="1"/>
  <c r="W1099" i="11"/>
  <c r="V1100" i="11" s="1"/>
  <c r="AD288" i="3"/>
  <c r="W422" i="3"/>
  <c r="V423" i="3" s="1"/>
  <c r="Z422" i="3"/>
  <c r="AD422" i="3" s="1"/>
  <c r="AA422" i="3"/>
  <c r="Q423" i="3"/>
  <c r="R423" i="3" s="1"/>
  <c r="AB423" i="3" s="1"/>
  <c r="Z1482" i="11"/>
  <c r="Y1482" i="11"/>
  <c r="S1770" i="6"/>
  <c r="T1770" i="6" s="1"/>
  <c r="AA1770" i="6" s="1"/>
  <c r="S808" i="6"/>
  <c r="T808" i="6" s="1"/>
  <c r="AA1482" i="11"/>
  <c r="AE1097" i="3"/>
  <c r="S289" i="3"/>
  <c r="T289" i="3" s="1"/>
  <c r="Z289" i="3" s="1"/>
  <c r="Y675" i="6"/>
  <c r="W675" i="6"/>
  <c r="V676" i="6" s="1"/>
  <c r="Q676" i="6"/>
  <c r="Z675" i="6"/>
  <c r="AA675" i="6"/>
  <c r="Q1887" i="3"/>
  <c r="W1886" i="3"/>
  <c r="V1887" i="3" s="1"/>
  <c r="Y1886" i="3"/>
  <c r="AA1886" i="3"/>
  <c r="Z1886" i="3"/>
  <c r="Z540" i="9"/>
  <c r="AA540" i="9"/>
  <c r="Y540" i="9"/>
  <c r="W540" i="9"/>
  <c r="V541" i="9" s="1"/>
  <c r="Q541" i="9"/>
  <c r="W421" i="9"/>
  <c r="V422" i="9" s="1"/>
  <c r="Y421" i="9"/>
  <c r="AA421" i="9"/>
  <c r="Q422" i="9"/>
  <c r="Z421" i="9"/>
  <c r="Y1348" i="11"/>
  <c r="Z1348" i="11"/>
  <c r="AA1348" i="11"/>
  <c r="W1348" i="11"/>
  <c r="V1349" i="11" s="1"/>
  <c r="Q1349" i="11"/>
  <c r="AA422" i="6"/>
  <c r="W422" i="6"/>
  <c r="V423" i="6" s="1"/>
  <c r="Y422" i="6"/>
  <c r="Q423" i="6"/>
  <c r="Z422" i="6"/>
  <c r="Y424" i="11"/>
  <c r="W424" i="11"/>
  <c r="V425" i="11" s="1"/>
  <c r="Q425" i="11"/>
  <c r="Z424" i="11"/>
  <c r="AA424" i="11"/>
  <c r="AE674" i="9"/>
  <c r="R964" i="9"/>
  <c r="AB964" i="9" s="1"/>
  <c r="R1887" i="9"/>
  <c r="AB1887" i="9" s="1"/>
  <c r="AC156" i="11"/>
  <c r="AD156" i="11"/>
  <c r="S1349" i="9"/>
  <c r="T1349" i="9" s="1"/>
  <c r="Z1770" i="11"/>
  <c r="Q1771" i="11"/>
  <c r="Y1770" i="11"/>
  <c r="AA1770" i="11"/>
  <c r="W1770" i="11"/>
  <c r="V1771" i="11" s="1"/>
  <c r="AA963" i="11"/>
  <c r="Z963" i="11"/>
  <c r="Y963" i="11"/>
  <c r="W963" i="11"/>
  <c r="V964" i="11" s="1"/>
  <c r="Q964" i="11"/>
  <c r="AC807" i="11"/>
  <c r="AD807" i="11"/>
  <c r="R155" i="3"/>
  <c r="AB155" i="3" s="1"/>
  <c r="AE6" i="6"/>
  <c r="AE807" i="6"/>
  <c r="S1097" i="9"/>
  <c r="T1097" i="9" s="1"/>
  <c r="AC963" i="9"/>
  <c r="AD963" i="9"/>
  <c r="AE1617" i="9"/>
  <c r="Z807" i="3"/>
  <c r="AA807" i="3"/>
  <c r="Y807" i="3"/>
  <c r="W807" i="3"/>
  <c r="V808" i="3" s="1"/>
  <c r="Q808" i="3"/>
  <c r="Z1232" i="3"/>
  <c r="Q1233" i="3"/>
  <c r="AA1232" i="3"/>
  <c r="W1232" i="3"/>
  <c r="V1233" i="3" s="1"/>
  <c r="Y1232" i="3"/>
  <c r="R675" i="3"/>
  <c r="AB675" i="3" s="1"/>
  <c r="AC1483" i="6"/>
  <c r="AD1483" i="6"/>
  <c r="AE1482" i="9"/>
  <c r="S291" i="11"/>
  <c r="T291" i="11" s="1"/>
  <c r="Y1769" i="3"/>
  <c r="W1769" i="3"/>
  <c r="V1770" i="3" s="1"/>
  <c r="Z1769" i="3"/>
  <c r="Q1770" i="3"/>
  <c r="AA1769" i="3"/>
  <c r="S1618" i="6"/>
  <c r="T1618" i="6" s="1"/>
  <c r="Y540" i="6"/>
  <c r="Z540" i="6"/>
  <c r="Q541" i="6"/>
  <c r="AA540" i="6"/>
  <c r="W540" i="6"/>
  <c r="V541" i="6" s="1"/>
  <c r="AE6" i="9"/>
  <c r="AC1233" i="11"/>
  <c r="AD1233" i="11"/>
  <c r="AE807" i="9"/>
  <c r="R156" i="9"/>
  <c r="AB156" i="9" s="1"/>
  <c r="R1232" i="6"/>
  <c r="AB1232" i="6" s="1"/>
  <c r="S1483" i="9"/>
  <c r="T1483" i="9" s="1"/>
  <c r="AC1348" i="3"/>
  <c r="AD1348" i="3"/>
  <c r="R808" i="11"/>
  <c r="AB808" i="11" s="1"/>
  <c r="Y1097" i="6"/>
  <c r="Q1098" i="6"/>
  <c r="W1097" i="6"/>
  <c r="V1098" i="6" s="1"/>
  <c r="Z1097" i="6"/>
  <c r="AA1097" i="6"/>
  <c r="S1098" i="3"/>
  <c r="T1098" i="3" s="1"/>
  <c r="AB1098" i="3"/>
  <c r="AC155" i="9"/>
  <c r="AD155" i="9"/>
  <c r="Y539" i="11"/>
  <c r="AA539" i="11"/>
  <c r="Z539" i="11"/>
  <c r="Q540" i="11"/>
  <c r="W539" i="11"/>
  <c r="V540" i="11" s="1"/>
  <c r="AC1231" i="6"/>
  <c r="AD1231" i="6"/>
  <c r="R1618" i="3"/>
  <c r="AB1618" i="3" s="1"/>
  <c r="AE1886" i="6"/>
  <c r="AC154" i="3"/>
  <c r="AD154" i="3"/>
  <c r="AC1617" i="3"/>
  <c r="AD1617" i="3"/>
  <c r="R1484" i="6"/>
  <c r="AB1484" i="6" s="1"/>
  <c r="Q1350" i="6"/>
  <c r="AA1349" i="6"/>
  <c r="W1349" i="6"/>
  <c r="V1350" i="6" s="1"/>
  <c r="Y1349" i="6"/>
  <c r="Z1349" i="6"/>
  <c r="Q290" i="6"/>
  <c r="W289" i="6"/>
  <c r="V290" i="6" s="1"/>
  <c r="Y289" i="6"/>
  <c r="Z289" i="6"/>
  <c r="AA289" i="6"/>
  <c r="S808" i="9"/>
  <c r="T808" i="9" s="1"/>
  <c r="AE1348" i="9"/>
  <c r="S1618" i="9"/>
  <c r="T1618" i="9" s="1"/>
  <c r="AB1618" i="9"/>
  <c r="AD1768" i="9"/>
  <c r="AC1768" i="9"/>
  <c r="AE1617" i="6"/>
  <c r="Y674" i="11"/>
  <c r="Q675" i="11"/>
  <c r="Z674" i="11"/>
  <c r="W674" i="11"/>
  <c r="V675" i="11" s="1"/>
  <c r="AA674" i="11"/>
  <c r="S1234" i="9"/>
  <c r="T1234" i="9" s="1"/>
  <c r="S1887" i="6"/>
  <c r="T1887" i="6" s="1"/>
  <c r="R1618" i="11"/>
  <c r="AB1618" i="11" s="1"/>
  <c r="S7" i="9"/>
  <c r="T7" i="9" s="1"/>
  <c r="AB7" i="9"/>
  <c r="W6" i="3"/>
  <c r="V7" i="3" s="1"/>
  <c r="Y6" i="3"/>
  <c r="Q7" i="3"/>
  <c r="AA6" i="3"/>
  <c r="Z6" i="3"/>
  <c r="R1349" i="3"/>
  <c r="AB1349" i="3" s="1"/>
  <c r="R540" i="3"/>
  <c r="AB540" i="3" s="1"/>
  <c r="R1769" i="9"/>
  <c r="AB1769" i="9" s="1"/>
  <c r="S7" i="6"/>
  <c r="T7" i="6" s="1"/>
  <c r="R1234" i="11"/>
  <c r="AB1234" i="11" s="1"/>
  <c r="S289" i="9"/>
  <c r="T289" i="9" s="1"/>
  <c r="AC1617" i="11"/>
  <c r="AD1617" i="11"/>
  <c r="AE288" i="9"/>
  <c r="AC1886" i="9"/>
  <c r="AD1886" i="9"/>
  <c r="R157" i="11"/>
  <c r="AB157" i="11" s="1"/>
  <c r="AD674" i="3"/>
  <c r="AC674" i="3"/>
  <c r="AC539" i="3"/>
  <c r="AD539" i="3"/>
  <c r="AD1886" i="11" l="1"/>
  <c r="AE290" i="11"/>
  <c r="AC6" i="11"/>
  <c r="AE6" i="11" s="1"/>
  <c r="AC1886" i="11"/>
  <c r="AD1482" i="11"/>
  <c r="AC1482" i="11"/>
  <c r="S157" i="11"/>
  <c r="T157" i="11" s="1"/>
  <c r="AE1096" i="9"/>
  <c r="AE1233" i="9"/>
  <c r="S1769" i="9"/>
  <c r="T1769" i="9" s="1"/>
  <c r="S1887" i="9"/>
  <c r="T1887" i="9" s="1"/>
  <c r="AA1887" i="9" s="1"/>
  <c r="AD157" i="6"/>
  <c r="AE1769" i="6"/>
  <c r="AE962" i="6"/>
  <c r="AC1097" i="6"/>
  <c r="W1770" i="6"/>
  <c r="V1771" i="6" s="1"/>
  <c r="Z1770" i="6"/>
  <c r="Y1770" i="6"/>
  <c r="Q1771" i="6"/>
  <c r="R1771" i="6" s="1"/>
  <c r="AC157" i="6"/>
  <c r="AE157" i="6" s="1"/>
  <c r="S963" i="6"/>
  <c r="T963" i="6" s="1"/>
  <c r="AE965" i="3"/>
  <c r="Q967" i="3"/>
  <c r="R967" i="3" s="1"/>
  <c r="AB967" i="3" s="1"/>
  <c r="Z966" i="3"/>
  <c r="AD966" i="3" s="1"/>
  <c r="W966" i="3"/>
  <c r="V967" i="3" s="1"/>
  <c r="AA966" i="3"/>
  <c r="AD1482" i="3"/>
  <c r="AE288" i="3"/>
  <c r="S155" i="3"/>
  <c r="T155" i="3" s="1"/>
  <c r="AA155" i="3" s="1"/>
  <c r="AC422" i="3"/>
  <c r="AE422" i="3" s="1"/>
  <c r="W289" i="3"/>
  <c r="V290" i="3" s="1"/>
  <c r="Q290" i="3"/>
  <c r="R290" i="3" s="1"/>
  <c r="AB290" i="3" s="1"/>
  <c r="AA289" i="3"/>
  <c r="Y289" i="3"/>
  <c r="AD289" i="3" s="1"/>
  <c r="AC1482" i="3"/>
  <c r="AD1099" i="11"/>
  <c r="AC1099" i="11"/>
  <c r="S1483" i="11"/>
  <c r="T1483" i="11" s="1"/>
  <c r="S1618" i="11"/>
  <c r="T1618" i="11" s="1"/>
  <c r="S1100" i="11"/>
  <c r="T1100" i="11" s="1"/>
  <c r="Q1101" i="11" s="1"/>
  <c r="S1234" i="11"/>
  <c r="T1234" i="11" s="1"/>
  <c r="Q1235" i="11" s="1"/>
  <c r="S540" i="3"/>
  <c r="T540" i="3" s="1"/>
  <c r="AE1768" i="9"/>
  <c r="S1618" i="3"/>
  <c r="T1618" i="3" s="1"/>
  <c r="AA1618" i="3" s="1"/>
  <c r="AE155" i="9"/>
  <c r="S1232" i="6"/>
  <c r="T1232" i="6" s="1"/>
  <c r="AE154" i="3"/>
  <c r="S7" i="11"/>
  <c r="T7" i="11" s="1"/>
  <c r="W7" i="11" s="1"/>
  <c r="V8" i="11" s="1"/>
  <c r="AE156" i="11"/>
  <c r="Q290" i="9"/>
  <c r="AA289" i="9"/>
  <c r="Y289" i="9"/>
  <c r="W289" i="9"/>
  <c r="V290" i="9" s="1"/>
  <c r="Z289" i="9"/>
  <c r="Y1483" i="9"/>
  <c r="Z1483" i="9"/>
  <c r="W1483" i="9"/>
  <c r="V1484" i="9" s="1"/>
  <c r="Q1484" i="9"/>
  <c r="AA1483" i="9"/>
  <c r="Z1887" i="6"/>
  <c r="Y1887" i="6"/>
  <c r="AA1887" i="6"/>
  <c r="Q1888" i="6"/>
  <c r="W1887" i="6"/>
  <c r="V1888" i="6" s="1"/>
  <c r="Q8" i="6"/>
  <c r="Z7" i="6"/>
  <c r="Y7" i="6"/>
  <c r="W7" i="6"/>
  <c r="V8" i="6" s="1"/>
  <c r="AA7" i="6"/>
  <c r="AA1618" i="6"/>
  <c r="W1618" i="6"/>
  <c r="V1619" i="6" s="1"/>
  <c r="Y1618" i="6"/>
  <c r="Q1619" i="6"/>
  <c r="Z1618" i="6"/>
  <c r="Q8" i="9"/>
  <c r="Y7" i="9"/>
  <c r="Z7" i="9"/>
  <c r="W7" i="9"/>
  <c r="V8" i="9" s="1"/>
  <c r="AA7" i="9"/>
  <c r="AE1617" i="11"/>
  <c r="W1234" i="9"/>
  <c r="V1235" i="9" s="1"/>
  <c r="Y1234" i="9"/>
  <c r="Z1234" i="9"/>
  <c r="Q1235" i="9"/>
  <c r="AA1234" i="9"/>
  <c r="W808" i="6"/>
  <c r="V809" i="6" s="1"/>
  <c r="Z808" i="6"/>
  <c r="Q809" i="6"/>
  <c r="Y808" i="6"/>
  <c r="AA808" i="6"/>
  <c r="S1484" i="6"/>
  <c r="T1484" i="6" s="1"/>
  <c r="AE1617" i="3"/>
  <c r="AE1348" i="3"/>
  <c r="AE1233" i="11"/>
  <c r="R541" i="6"/>
  <c r="AB541" i="6" s="1"/>
  <c r="R1770" i="3"/>
  <c r="AB1770" i="3" s="1"/>
  <c r="R422" i="9"/>
  <c r="AC1886" i="3"/>
  <c r="AD1886" i="3"/>
  <c r="R290" i="6"/>
  <c r="AB290" i="6" s="1"/>
  <c r="R1098" i="6"/>
  <c r="AB1098" i="6" s="1"/>
  <c r="S1887" i="11"/>
  <c r="T1887" i="11" s="1"/>
  <c r="AC1232" i="3"/>
  <c r="AD1232" i="3"/>
  <c r="R808" i="3"/>
  <c r="AB808" i="3" s="1"/>
  <c r="AC1770" i="11"/>
  <c r="AD1770" i="11"/>
  <c r="R541" i="9"/>
  <c r="AB541" i="9" s="1"/>
  <c r="AC540" i="6"/>
  <c r="AD540" i="6"/>
  <c r="R964" i="11"/>
  <c r="AB964" i="11" s="1"/>
  <c r="R1771" i="11"/>
  <c r="AB1771" i="11" s="1"/>
  <c r="R425" i="11"/>
  <c r="AB425" i="11" s="1"/>
  <c r="R1349" i="11"/>
  <c r="AB1349" i="11" s="1"/>
  <c r="AC421" i="9"/>
  <c r="AD421" i="9"/>
  <c r="R1887" i="3"/>
  <c r="AB1887" i="3" s="1"/>
  <c r="AA1098" i="3"/>
  <c r="W1098" i="3"/>
  <c r="V1099" i="3" s="1"/>
  <c r="Y1098" i="3"/>
  <c r="Q1099" i="3"/>
  <c r="Z1098" i="3"/>
  <c r="AC1349" i="6"/>
  <c r="AD1349" i="6"/>
  <c r="S1483" i="3"/>
  <c r="T1483" i="3" s="1"/>
  <c r="R540" i="11"/>
  <c r="AB540" i="11" s="1"/>
  <c r="S156" i="9"/>
  <c r="T156" i="9" s="1"/>
  <c r="AC1769" i="3"/>
  <c r="AD1769" i="3"/>
  <c r="S423" i="3"/>
  <c r="T423" i="3" s="1"/>
  <c r="AD807" i="3"/>
  <c r="AC807" i="3"/>
  <c r="AE963" i="9"/>
  <c r="AC540" i="9"/>
  <c r="AD540" i="9"/>
  <c r="AE1886" i="9"/>
  <c r="AA808" i="9"/>
  <c r="Z808" i="9"/>
  <c r="Q809" i="9"/>
  <c r="Y808" i="9"/>
  <c r="W808" i="9"/>
  <c r="V809" i="9" s="1"/>
  <c r="AD539" i="11"/>
  <c r="S808" i="11"/>
  <c r="T808" i="11" s="1"/>
  <c r="AA291" i="11"/>
  <c r="W291" i="11"/>
  <c r="V292" i="11" s="1"/>
  <c r="Z291" i="11"/>
  <c r="Y291" i="11"/>
  <c r="Q292" i="11"/>
  <c r="R1233" i="3"/>
  <c r="AC963" i="11"/>
  <c r="AD963" i="11"/>
  <c r="AC424" i="11"/>
  <c r="AD424" i="11"/>
  <c r="AD675" i="6"/>
  <c r="W675" i="9"/>
  <c r="V676" i="9" s="1"/>
  <c r="AA675" i="9"/>
  <c r="Q676" i="9"/>
  <c r="Z675" i="9"/>
  <c r="Y675" i="9"/>
  <c r="S1349" i="3"/>
  <c r="T1349" i="3" s="1"/>
  <c r="AE1231" i="6"/>
  <c r="AD1348" i="11"/>
  <c r="R676" i="6"/>
  <c r="AB676" i="6" s="1"/>
  <c r="AE539" i="3"/>
  <c r="S158" i="6"/>
  <c r="T158" i="6" s="1"/>
  <c r="AE674" i="3"/>
  <c r="AA1349" i="9"/>
  <c r="Q1350" i="9"/>
  <c r="Y1349" i="9"/>
  <c r="Z1349" i="9"/>
  <c r="W1349" i="9"/>
  <c r="V1350" i="9" s="1"/>
  <c r="R7" i="3"/>
  <c r="AB7" i="3" s="1"/>
  <c r="R675" i="11"/>
  <c r="AB675" i="11" s="1"/>
  <c r="Q1619" i="9"/>
  <c r="W1618" i="9"/>
  <c r="V1619" i="9" s="1"/>
  <c r="Z1618" i="9"/>
  <c r="Y1618" i="9"/>
  <c r="AA1618" i="9"/>
  <c r="R1350" i="6"/>
  <c r="AB1350" i="6" s="1"/>
  <c r="AC539" i="11"/>
  <c r="AE1483" i="6"/>
  <c r="S964" i="9"/>
  <c r="T964" i="9" s="1"/>
  <c r="R423" i="6"/>
  <c r="AB423" i="6" s="1"/>
  <c r="AC1348" i="11"/>
  <c r="AC6" i="3"/>
  <c r="AD6" i="3"/>
  <c r="AC674" i="11"/>
  <c r="AD674" i="11"/>
  <c r="AC289" i="6"/>
  <c r="AD289" i="6"/>
  <c r="AD1097" i="6"/>
  <c r="S675" i="3"/>
  <c r="T675" i="3" s="1"/>
  <c r="AA1097" i="9"/>
  <c r="Y1097" i="9"/>
  <c r="Q1098" i="9"/>
  <c r="W1097" i="9"/>
  <c r="V1098" i="9" s="1"/>
  <c r="Z1097" i="9"/>
  <c r="AE807" i="11"/>
  <c r="AC422" i="6"/>
  <c r="AD422" i="6"/>
  <c r="AC675" i="6"/>
  <c r="AE1886" i="11" l="1"/>
  <c r="AE1482" i="11"/>
  <c r="Z7" i="11"/>
  <c r="AA1100" i="11"/>
  <c r="AA7" i="11"/>
  <c r="Y1483" i="11"/>
  <c r="Q1484" i="11"/>
  <c r="R1484" i="11" s="1"/>
  <c r="AB1484" i="11" s="1"/>
  <c r="W1483" i="11"/>
  <c r="V1484" i="11" s="1"/>
  <c r="Z1483" i="11"/>
  <c r="AA1234" i="11"/>
  <c r="Z1234" i="11"/>
  <c r="AE963" i="11"/>
  <c r="Y1234" i="11"/>
  <c r="Z1100" i="11"/>
  <c r="Y1618" i="11"/>
  <c r="Z1618" i="11"/>
  <c r="W1618" i="11"/>
  <c r="V1619" i="11" s="1"/>
  <c r="Q1619" i="11"/>
  <c r="R1619" i="11" s="1"/>
  <c r="AB1619" i="11" s="1"/>
  <c r="AA157" i="11"/>
  <c r="Y157" i="11"/>
  <c r="Z157" i="11"/>
  <c r="Q158" i="11"/>
  <c r="R158" i="11" s="1"/>
  <c r="AB158" i="11" s="1"/>
  <c r="W157" i="11"/>
  <c r="V158" i="11" s="1"/>
  <c r="W1234" i="11"/>
  <c r="V1235" i="11" s="1"/>
  <c r="AA1483" i="11"/>
  <c r="Y7" i="11"/>
  <c r="Q8" i="11"/>
  <c r="R8" i="11" s="1"/>
  <c r="AB8" i="11" s="1"/>
  <c r="Y1100" i="11"/>
  <c r="AE1099" i="11"/>
  <c r="S541" i="9"/>
  <c r="T541" i="9" s="1"/>
  <c r="Y541" i="9" s="1"/>
  <c r="Z1887" i="9"/>
  <c r="W1887" i="9"/>
  <c r="V1888" i="9" s="1"/>
  <c r="Y1887" i="9"/>
  <c r="Q1888" i="9"/>
  <c r="R1888" i="9" s="1"/>
  <c r="AB1888" i="9" s="1"/>
  <c r="Y1769" i="9"/>
  <c r="W1769" i="9"/>
  <c r="V1770" i="9" s="1"/>
  <c r="Q1770" i="9"/>
  <c r="R1770" i="9" s="1"/>
  <c r="AB1770" i="9" s="1"/>
  <c r="Z1769" i="9"/>
  <c r="AA1769" i="9"/>
  <c r="AE1097" i="6"/>
  <c r="AC1770" i="6"/>
  <c r="AD1770" i="6"/>
  <c r="AB1771" i="6"/>
  <c r="S1771" i="6"/>
  <c r="T1771" i="6" s="1"/>
  <c r="S1098" i="6"/>
  <c r="T1098" i="6" s="1"/>
  <c r="Q1099" i="6" s="1"/>
  <c r="S541" i="6"/>
  <c r="T541" i="6" s="1"/>
  <c r="AA541" i="6" s="1"/>
  <c r="W963" i="6"/>
  <c r="V964" i="6" s="1"/>
  <c r="Z963" i="6"/>
  <c r="Q964" i="6"/>
  <c r="R964" i="6" s="1"/>
  <c r="AB964" i="6" s="1"/>
  <c r="Y963" i="6"/>
  <c r="AA963" i="6"/>
  <c r="AE1482" i="3"/>
  <c r="AC966" i="3"/>
  <c r="AE966" i="3" s="1"/>
  <c r="Y155" i="3"/>
  <c r="Q156" i="3"/>
  <c r="R156" i="3" s="1"/>
  <c r="AB156" i="3" s="1"/>
  <c r="Z155" i="3"/>
  <c r="W155" i="3"/>
  <c r="V156" i="3" s="1"/>
  <c r="S808" i="3"/>
  <c r="T808" i="3" s="1"/>
  <c r="W808" i="3" s="1"/>
  <c r="V809" i="3" s="1"/>
  <c r="S1887" i="3"/>
  <c r="T1887" i="3" s="1"/>
  <c r="AC289" i="3"/>
  <c r="AE289" i="3" s="1"/>
  <c r="W1618" i="3"/>
  <c r="V1619" i="3" s="1"/>
  <c r="S1770" i="3"/>
  <c r="T1770" i="3" s="1"/>
  <c r="Q541" i="3"/>
  <c r="R541" i="3" s="1"/>
  <c r="AB541" i="3" s="1"/>
  <c r="Y540" i="3"/>
  <c r="AA540" i="3"/>
  <c r="Z540" i="3"/>
  <c r="W540" i="3"/>
  <c r="V541" i="3" s="1"/>
  <c r="AA1618" i="11"/>
  <c r="S964" i="11"/>
  <c r="T964" i="11" s="1"/>
  <c r="W1100" i="11"/>
  <c r="V1101" i="11" s="1"/>
  <c r="Y1618" i="3"/>
  <c r="S540" i="11"/>
  <c r="T540" i="11" s="1"/>
  <c r="S1349" i="11"/>
  <c r="T1349" i="11" s="1"/>
  <c r="Q1619" i="3"/>
  <c r="AE1769" i="3"/>
  <c r="S7" i="3"/>
  <c r="T7" i="3" s="1"/>
  <c r="Z1618" i="3"/>
  <c r="AE421" i="9"/>
  <c r="AE1770" i="11"/>
  <c r="AE1232" i="3"/>
  <c r="S290" i="6"/>
  <c r="T290" i="6" s="1"/>
  <c r="W675" i="3"/>
  <c r="V676" i="3" s="1"/>
  <c r="Y675" i="3"/>
  <c r="Z675" i="3"/>
  <c r="Q676" i="3"/>
  <c r="AA675" i="3"/>
  <c r="Q1350" i="3"/>
  <c r="Y1349" i="3"/>
  <c r="Z1349" i="3"/>
  <c r="AA1349" i="3"/>
  <c r="W1349" i="3"/>
  <c r="V1350" i="3" s="1"/>
  <c r="Q965" i="9"/>
  <c r="W964" i="9"/>
  <c r="V965" i="9" s="1"/>
  <c r="Y964" i="9"/>
  <c r="Z964" i="9"/>
  <c r="AA964" i="9"/>
  <c r="W808" i="11"/>
  <c r="V809" i="11" s="1"/>
  <c r="AA808" i="11"/>
  <c r="Z808" i="11"/>
  <c r="Y808" i="11"/>
  <c r="Q809" i="11"/>
  <c r="R1235" i="9"/>
  <c r="AB1235" i="9" s="1"/>
  <c r="AC1349" i="9"/>
  <c r="AD1349" i="9"/>
  <c r="S422" i="9"/>
  <c r="T422" i="9" s="1"/>
  <c r="AB422" i="9"/>
  <c r="Y1887" i="11"/>
  <c r="W1887" i="11"/>
  <c r="V1888" i="11" s="1"/>
  <c r="AA1887" i="11"/>
  <c r="Q1888" i="11"/>
  <c r="Z1887" i="11"/>
  <c r="AC7" i="6"/>
  <c r="AD7" i="6"/>
  <c r="AA158" i="6"/>
  <c r="Q159" i="6"/>
  <c r="Y158" i="6"/>
  <c r="Z158" i="6"/>
  <c r="W158" i="6"/>
  <c r="V159" i="6" s="1"/>
  <c r="S290" i="3"/>
  <c r="T290" i="3" s="1"/>
  <c r="AE539" i="11"/>
  <c r="R1350" i="9"/>
  <c r="S967" i="3"/>
  <c r="T967" i="3" s="1"/>
  <c r="AC808" i="9"/>
  <c r="AD808" i="9"/>
  <c r="Y156" i="9"/>
  <c r="AA156" i="9"/>
  <c r="W156" i="9"/>
  <c r="V157" i="9" s="1"/>
  <c r="Q157" i="9"/>
  <c r="Z156" i="9"/>
  <c r="AC1234" i="9"/>
  <c r="AD1234" i="9"/>
  <c r="R1484" i="9"/>
  <c r="AB1484" i="9" s="1"/>
  <c r="AE422" i="6"/>
  <c r="AC1097" i="9"/>
  <c r="AD1097" i="9"/>
  <c r="AE674" i="11"/>
  <c r="AA1484" i="6"/>
  <c r="Z1484" i="6"/>
  <c r="Q1485" i="6"/>
  <c r="Y1484" i="6"/>
  <c r="W1484" i="6"/>
  <c r="V1485" i="6" s="1"/>
  <c r="R1619" i="9"/>
  <c r="AB1619" i="9" s="1"/>
  <c r="S676" i="6"/>
  <c r="T676" i="6" s="1"/>
  <c r="R809" i="9"/>
  <c r="AB809" i="9" s="1"/>
  <c r="AE807" i="3"/>
  <c r="AE1349" i="6"/>
  <c r="AE540" i="6"/>
  <c r="R1101" i="11"/>
  <c r="AB1101" i="11" s="1"/>
  <c r="AC808" i="6"/>
  <c r="AD808" i="6"/>
  <c r="R8" i="6"/>
  <c r="AB8" i="6" s="1"/>
  <c r="AC675" i="9"/>
  <c r="AD675" i="9"/>
  <c r="S1233" i="3"/>
  <c r="T1233" i="3" s="1"/>
  <c r="AB1233" i="3"/>
  <c r="Z423" i="3"/>
  <c r="Q424" i="3"/>
  <c r="AA423" i="3"/>
  <c r="W423" i="3"/>
  <c r="V424" i="3" s="1"/>
  <c r="Y423" i="3"/>
  <c r="R809" i="6"/>
  <c r="AB809" i="6" s="1"/>
  <c r="AD1483" i="9"/>
  <c r="R1098" i="9"/>
  <c r="AB1098" i="9" s="1"/>
  <c r="AE675" i="6"/>
  <c r="AE289" i="6"/>
  <c r="AE1348" i="11"/>
  <c r="S675" i="11"/>
  <c r="T675" i="11" s="1"/>
  <c r="R1099" i="3"/>
  <c r="AB1099" i="3" s="1"/>
  <c r="AE1886" i="3"/>
  <c r="R1888" i="6"/>
  <c r="AB1888" i="6" s="1"/>
  <c r="AC1483" i="9"/>
  <c r="AC289" i="9"/>
  <c r="AD289" i="9"/>
  <c r="AE6" i="3"/>
  <c r="Q1233" i="6"/>
  <c r="Z1232" i="6"/>
  <c r="AA1232" i="6"/>
  <c r="Y1232" i="6"/>
  <c r="W1232" i="6"/>
  <c r="V1233" i="6" s="1"/>
  <c r="S1350" i="6"/>
  <c r="T1350" i="6" s="1"/>
  <c r="R676" i="9"/>
  <c r="AB676" i="9" s="1"/>
  <c r="AE424" i="11"/>
  <c r="R292" i="11"/>
  <c r="AB292" i="11" s="1"/>
  <c r="AC1098" i="3"/>
  <c r="AD1098" i="3"/>
  <c r="S425" i="11"/>
  <c r="T425" i="11" s="1"/>
  <c r="AC7" i="9"/>
  <c r="AD7" i="9"/>
  <c r="R1619" i="6"/>
  <c r="AB1619" i="6" s="1"/>
  <c r="R1235" i="11"/>
  <c r="AB1235" i="11" s="1"/>
  <c r="AC1618" i="9"/>
  <c r="AD1618" i="9"/>
  <c r="S423" i="6"/>
  <c r="T423" i="6" s="1"/>
  <c r="AC291" i="11"/>
  <c r="AD291" i="11"/>
  <c r="AE540" i="9"/>
  <c r="Z1483" i="3"/>
  <c r="Y1483" i="3"/>
  <c r="Q1484" i="3"/>
  <c r="AA1483" i="3"/>
  <c r="W1483" i="3"/>
  <c r="V1484" i="3" s="1"/>
  <c r="S1771" i="11"/>
  <c r="T1771" i="11" s="1"/>
  <c r="R8" i="9"/>
  <c r="AB8" i="9" s="1"/>
  <c r="AC1618" i="6"/>
  <c r="AD1618" i="6"/>
  <c r="AD1887" i="6"/>
  <c r="AC1887" i="6"/>
  <c r="R290" i="9"/>
  <c r="AB290" i="9" s="1"/>
  <c r="AD1483" i="11" l="1"/>
  <c r="AC1100" i="11"/>
  <c r="AC7" i="11"/>
  <c r="S1619" i="11"/>
  <c r="T1619" i="11" s="1"/>
  <c r="AA1619" i="11" s="1"/>
  <c r="AC1618" i="11"/>
  <c r="AD1618" i="11"/>
  <c r="AC1483" i="11"/>
  <c r="AC1234" i="11"/>
  <c r="AC157" i="11"/>
  <c r="AD1234" i="11"/>
  <c r="AD7" i="11"/>
  <c r="W964" i="11"/>
  <c r="V965" i="11" s="1"/>
  <c r="Y964" i="11"/>
  <c r="Q965" i="11"/>
  <c r="R965" i="11" s="1"/>
  <c r="AB965" i="11" s="1"/>
  <c r="S1101" i="11"/>
  <c r="T1101" i="11" s="1"/>
  <c r="AA1101" i="11" s="1"/>
  <c r="AD1100" i="11"/>
  <c r="AD157" i="11"/>
  <c r="AD1769" i="9"/>
  <c r="AD1887" i="9"/>
  <c r="AC1887" i="9"/>
  <c r="AC1769" i="9"/>
  <c r="S1619" i="9"/>
  <c r="T1619" i="9" s="1"/>
  <c r="AA1619" i="9" s="1"/>
  <c r="AE289" i="9"/>
  <c r="AE1770" i="6"/>
  <c r="W1098" i="6"/>
  <c r="V1099" i="6" s="1"/>
  <c r="AA1098" i="6"/>
  <c r="Z1098" i="6"/>
  <c r="Y1098" i="6"/>
  <c r="W541" i="6"/>
  <c r="V542" i="6" s="1"/>
  <c r="AD963" i="6"/>
  <c r="AC963" i="6"/>
  <c r="Z541" i="6"/>
  <c r="Y541" i="6"/>
  <c r="Q542" i="6"/>
  <c r="R542" i="6" s="1"/>
  <c r="AB542" i="6" s="1"/>
  <c r="AC155" i="3"/>
  <c r="AD155" i="3"/>
  <c r="AA808" i="3"/>
  <c r="Q809" i="3"/>
  <c r="R809" i="3" s="1"/>
  <c r="AB809" i="3" s="1"/>
  <c r="Z808" i="3"/>
  <c r="Y808" i="3"/>
  <c r="AC540" i="3"/>
  <c r="AD540" i="3"/>
  <c r="R1619" i="3"/>
  <c r="AB1619" i="3" s="1"/>
  <c r="AA1349" i="11"/>
  <c r="Q1350" i="11"/>
  <c r="R1350" i="11" s="1"/>
  <c r="AB1350" i="11" s="1"/>
  <c r="Y1349" i="11"/>
  <c r="W1349" i="11"/>
  <c r="V1350" i="11" s="1"/>
  <c r="Z1349" i="11"/>
  <c r="Z540" i="11"/>
  <c r="AA540" i="11"/>
  <c r="W540" i="11"/>
  <c r="V541" i="11" s="1"/>
  <c r="Y540" i="11"/>
  <c r="Q541" i="11"/>
  <c r="R541" i="11" s="1"/>
  <c r="AB541" i="11" s="1"/>
  <c r="S290" i="9"/>
  <c r="T290" i="9" s="1"/>
  <c r="S8" i="9"/>
  <c r="T8" i="9" s="1"/>
  <c r="Z964" i="11"/>
  <c r="S1235" i="11"/>
  <c r="T1235" i="11" s="1"/>
  <c r="S1619" i="6"/>
  <c r="T1619" i="6" s="1"/>
  <c r="AA964" i="11"/>
  <c r="AD1618" i="3"/>
  <c r="S541" i="3"/>
  <c r="T541" i="3" s="1"/>
  <c r="AE1098" i="3"/>
  <c r="AC1618" i="3"/>
  <c r="Z541" i="9"/>
  <c r="AD541" i="9" s="1"/>
  <c r="S809" i="6"/>
  <c r="T809" i="6" s="1"/>
  <c r="S8" i="6"/>
  <c r="T8" i="6" s="1"/>
  <c r="S1235" i="9"/>
  <c r="T1235" i="9" s="1"/>
  <c r="W541" i="9"/>
  <c r="V542" i="9" s="1"/>
  <c r="S964" i="6"/>
  <c r="T964" i="6" s="1"/>
  <c r="Z964" i="6" s="1"/>
  <c r="AA541" i="9"/>
  <c r="S1888" i="9"/>
  <c r="T1888" i="9" s="1"/>
  <c r="Z1888" i="9" s="1"/>
  <c r="Q542" i="9"/>
  <c r="R542" i="9" s="1"/>
  <c r="AB542" i="9" s="1"/>
  <c r="S809" i="9"/>
  <c r="T809" i="9" s="1"/>
  <c r="AA809" i="9" s="1"/>
  <c r="S8" i="11"/>
  <c r="T8" i="11" s="1"/>
  <c r="AA8" i="11" s="1"/>
  <c r="AA1233" i="3"/>
  <c r="W1233" i="3"/>
  <c r="V1234" i="3" s="1"/>
  <c r="Q1234" i="3"/>
  <c r="Y1233" i="3"/>
  <c r="Z1233" i="3"/>
  <c r="Y425" i="11"/>
  <c r="W425" i="11"/>
  <c r="V426" i="11" s="1"/>
  <c r="AA425" i="11"/>
  <c r="Z425" i="11"/>
  <c r="Q426" i="11"/>
  <c r="Y1350" i="6"/>
  <c r="Z1350" i="6"/>
  <c r="W1350" i="6"/>
  <c r="V1351" i="6" s="1"/>
  <c r="Q1351" i="6"/>
  <c r="AA1350" i="6"/>
  <c r="Z1770" i="3"/>
  <c r="Y1770" i="3"/>
  <c r="AA1770" i="3"/>
  <c r="W1770" i="3"/>
  <c r="V1771" i="3" s="1"/>
  <c r="Q1771" i="3"/>
  <c r="AE1097" i="9"/>
  <c r="Y676" i="6"/>
  <c r="Q677" i="6"/>
  <c r="Z676" i="6"/>
  <c r="AA676" i="6"/>
  <c r="W676" i="6"/>
  <c r="V677" i="6" s="1"/>
  <c r="R1888" i="11"/>
  <c r="AB1888" i="11" s="1"/>
  <c r="AE1349" i="9"/>
  <c r="AA7" i="3"/>
  <c r="W7" i="3"/>
  <c r="V8" i="3" s="1"/>
  <c r="Z7" i="3"/>
  <c r="Y7" i="3"/>
  <c r="Q8" i="3"/>
  <c r="R1485" i="6"/>
  <c r="AB1485" i="6" s="1"/>
  <c r="Y1771" i="11"/>
  <c r="Z1771" i="11"/>
  <c r="AA1771" i="11"/>
  <c r="W1771" i="11"/>
  <c r="V1772" i="11" s="1"/>
  <c r="Q1772" i="11"/>
  <c r="AE291" i="11"/>
  <c r="S292" i="11"/>
  <c r="T292" i="11" s="1"/>
  <c r="R1233" i="6"/>
  <c r="AB1233" i="6" s="1"/>
  <c r="S1888" i="6"/>
  <c r="T1888" i="6" s="1"/>
  <c r="R424" i="3"/>
  <c r="AB424" i="3" s="1"/>
  <c r="AC1349" i="3"/>
  <c r="AD1349" i="3"/>
  <c r="AE1483" i="9"/>
  <c r="AE1618" i="6"/>
  <c r="AA1771" i="6"/>
  <c r="Y1771" i="6"/>
  <c r="Z1771" i="6"/>
  <c r="W1771" i="6"/>
  <c r="V1772" i="6" s="1"/>
  <c r="Q1772" i="6"/>
  <c r="W423" i="6"/>
  <c r="V424" i="6" s="1"/>
  <c r="Z423" i="6"/>
  <c r="Y423" i="6"/>
  <c r="Q424" i="6"/>
  <c r="AA423" i="6"/>
  <c r="S1484" i="11"/>
  <c r="T1484" i="11" s="1"/>
  <c r="S1484" i="9"/>
  <c r="T1484" i="9" s="1"/>
  <c r="AC158" i="6"/>
  <c r="AD158" i="6"/>
  <c r="R1099" i="6"/>
  <c r="AB1099" i="6" s="1"/>
  <c r="Z967" i="3"/>
  <c r="W967" i="3"/>
  <c r="V968" i="3" s="1"/>
  <c r="Q968" i="3"/>
  <c r="AA967" i="3"/>
  <c r="Y967" i="3"/>
  <c r="R1350" i="3"/>
  <c r="AB1350" i="3" s="1"/>
  <c r="AE1887" i="6"/>
  <c r="R157" i="9"/>
  <c r="AB157" i="9" s="1"/>
  <c r="AE808" i="9"/>
  <c r="R159" i="6"/>
  <c r="AB159" i="6" s="1"/>
  <c r="AC1887" i="11"/>
  <c r="AD1887" i="11"/>
  <c r="S156" i="3"/>
  <c r="T156" i="3" s="1"/>
  <c r="AC964" i="9"/>
  <c r="AD964" i="9"/>
  <c r="AE1618" i="9"/>
  <c r="Y290" i="6"/>
  <c r="Q291" i="6"/>
  <c r="AA290" i="6"/>
  <c r="Z290" i="6"/>
  <c r="W290" i="6"/>
  <c r="V291" i="6" s="1"/>
  <c r="S1099" i="3"/>
  <c r="T1099" i="3" s="1"/>
  <c r="Z290" i="3"/>
  <c r="Q291" i="3"/>
  <c r="Y290" i="3"/>
  <c r="AA290" i="3"/>
  <c r="W290" i="3"/>
  <c r="V291" i="3" s="1"/>
  <c r="R809" i="11"/>
  <c r="AB809" i="11" s="1"/>
  <c r="R676" i="3"/>
  <c r="AB676" i="3" s="1"/>
  <c r="AC1483" i="3"/>
  <c r="AD1483" i="3"/>
  <c r="AE808" i="6"/>
  <c r="W1887" i="3"/>
  <c r="V1888" i="3" s="1"/>
  <c r="Z1887" i="3"/>
  <c r="AA1887" i="3"/>
  <c r="Y1887" i="3"/>
  <c r="Q1888" i="3"/>
  <c r="AE1234" i="9"/>
  <c r="S1350" i="9"/>
  <c r="T1350" i="9" s="1"/>
  <c r="AB1350" i="9"/>
  <c r="AA422" i="9"/>
  <c r="W422" i="9"/>
  <c r="V423" i="9" s="1"/>
  <c r="Q423" i="9"/>
  <c r="Z422" i="9"/>
  <c r="Y422" i="9"/>
  <c r="AC808" i="11"/>
  <c r="AD808" i="11"/>
  <c r="R965" i="9"/>
  <c r="AB965" i="9" s="1"/>
  <c r="AE7" i="9"/>
  <c r="R1484" i="3"/>
  <c r="AB1484" i="3" s="1"/>
  <c r="S676" i="9"/>
  <c r="T676" i="9" s="1"/>
  <c r="AC1232" i="6"/>
  <c r="AD1232" i="6"/>
  <c r="AA675" i="11"/>
  <c r="W675" i="11"/>
  <c r="V676" i="11" s="1"/>
  <c r="Q676" i="11"/>
  <c r="Y675" i="11"/>
  <c r="Z675" i="11"/>
  <c r="S1098" i="9"/>
  <c r="T1098" i="9" s="1"/>
  <c r="AC423" i="3"/>
  <c r="AD423" i="3"/>
  <c r="AE675" i="9"/>
  <c r="S158" i="11"/>
  <c r="T158" i="11" s="1"/>
  <c r="AC156" i="9"/>
  <c r="AD156" i="9"/>
  <c r="S1770" i="9"/>
  <c r="T1770" i="9" s="1"/>
  <c r="AE7" i="6"/>
  <c r="AC675" i="3"/>
  <c r="AD675" i="3"/>
  <c r="AC1484" i="6"/>
  <c r="AD1484" i="6"/>
  <c r="AE1483" i="11" l="1"/>
  <c r="AE1100" i="11"/>
  <c r="AE1618" i="11"/>
  <c r="AE1234" i="11"/>
  <c r="AE7" i="11"/>
  <c r="Y1619" i="11"/>
  <c r="Q1620" i="11"/>
  <c r="R1620" i="11" s="1"/>
  <c r="AB1620" i="11" s="1"/>
  <c r="Z1619" i="11"/>
  <c r="AE157" i="11"/>
  <c r="AD964" i="11"/>
  <c r="W1619" i="11"/>
  <c r="V1620" i="11" s="1"/>
  <c r="Q1102" i="11"/>
  <c r="R1102" i="11" s="1"/>
  <c r="AB1102" i="11" s="1"/>
  <c r="AD540" i="11"/>
  <c r="AD1349" i="11"/>
  <c r="Y1101" i="11"/>
  <c r="Z1101" i="11"/>
  <c r="W1101" i="11"/>
  <c r="V1102" i="11" s="1"/>
  <c r="AC1349" i="11"/>
  <c r="AC540" i="11"/>
  <c r="AC964" i="11"/>
  <c r="AD1771" i="11"/>
  <c r="Z1235" i="11"/>
  <c r="AA1235" i="11"/>
  <c r="Y1235" i="11"/>
  <c r="W1235" i="11"/>
  <c r="V1236" i="11" s="1"/>
  <c r="Q1236" i="11"/>
  <c r="R1236" i="11" s="1"/>
  <c r="AB1236" i="11" s="1"/>
  <c r="Y8" i="11"/>
  <c r="S1350" i="11"/>
  <c r="T1350" i="11" s="1"/>
  <c r="Y1350" i="11" s="1"/>
  <c r="Z8" i="11"/>
  <c r="AE1769" i="9"/>
  <c r="AE1887" i="9"/>
  <c r="Z1619" i="9"/>
  <c r="W1619" i="9"/>
  <c r="V1620" i="9" s="1"/>
  <c r="Y1619" i="9"/>
  <c r="Q1620" i="9"/>
  <c r="R1620" i="9" s="1"/>
  <c r="AB1620" i="9" s="1"/>
  <c r="Y1888" i="9"/>
  <c r="AD1888" i="9" s="1"/>
  <c r="AE964" i="9"/>
  <c r="Q1889" i="9"/>
  <c r="R1889" i="9" s="1"/>
  <c r="AB1889" i="9" s="1"/>
  <c r="W1888" i="9"/>
  <c r="V1889" i="9" s="1"/>
  <c r="Z290" i="9"/>
  <c r="Q291" i="9"/>
  <c r="R291" i="9" s="1"/>
  <c r="AB291" i="9" s="1"/>
  <c r="W290" i="9"/>
  <c r="V291" i="9" s="1"/>
  <c r="AC541" i="9"/>
  <c r="AE541" i="9" s="1"/>
  <c r="AA1888" i="9"/>
  <c r="AC1098" i="6"/>
  <c r="AE963" i="6"/>
  <c r="AD1098" i="6"/>
  <c r="AC541" i="6"/>
  <c r="AA964" i="6"/>
  <c r="AD541" i="6"/>
  <c r="W964" i="6"/>
  <c r="V965" i="6" s="1"/>
  <c r="W1619" i="6"/>
  <c r="V1620" i="6" s="1"/>
  <c r="AA1619" i="6"/>
  <c r="Q965" i="6"/>
  <c r="R965" i="6" s="1"/>
  <c r="AB965" i="6" s="1"/>
  <c r="AE155" i="3"/>
  <c r="AE540" i="3"/>
  <c r="AC808" i="3"/>
  <c r="AD808" i="3"/>
  <c r="S1484" i="3"/>
  <c r="T1484" i="3" s="1"/>
  <c r="AE1618" i="3"/>
  <c r="S1619" i="3"/>
  <c r="T1619" i="3" s="1"/>
  <c r="W1619" i="3" s="1"/>
  <c r="V1620" i="3" s="1"/>
  <c r="Z1619" i="6"/>
  <c r="Q9" i="11"/>
  <c r="R9" i="11" s="1"/>
  <c r="AB9" i="11" s="1"/>
  <c r="Q1620" i="6"/>
  <c r="R1620" i="6" s="1"/>
  <c r="AB1620" i="6" s="1"/>
  <c r="Y1619" i="6"/>
  <c r="S965" i="11"/>
  <c r="T965" i="11" s="1"/>
  <c r="Z965" i="11" s="1"/>
  <c r="AA290" i="9"/>
  <c r="AE158" i="6"/>
  <c r="AC425" i="11"/>
  <c r="Y290" i="9"/>
  <c r="Y964" i="6"/>
  <c r="AD964" i="6" s="1"/>
  <c r="S1888" i="11"/>
  <c r="T1888" i="11" s="1"/>
  <c r="S676" i="3"/>
  <c r="T676" i="3" s="1"/>
  <c r="Y676" i="3" s="1"/>
  <c r="W8" i="11"/>
  <c r="V9" i="11" s="1"/>
  <c r="Z809" i="9"/>
  <c r="S809" i="11"/>
  <c r="T809" i="11" s="1"/>
  <c r="Q810" i="9"/>
  <c r="R810" i="9" s="1"/>
  <c r="AB810" i="9" s="1"/>
  <c r="Y809" i="9"/>
  <c r="W809" i="9"/>
  <c r="V810" i="9" s="1"/>
  <c r="S424" i="3"/>
  <c r="T424" i="3" s="1"/>
  <c r="W424" i="3" s="1"/>
  <c r="V425" i="3" s="1"/>
  <c r="W1484" i="11"/>
  <c r="V1485" i="11" s="1"/>
  <c r="Z1484" i="11"/>
  <c r="Q1485" i="11"/>
  <c r="AA1484" i="11"/>
  <c r="Y1484" i="11"/>
  <c r="Z1888" i="6"/>
  <c r="W1888" i="6"/>
  <c r="V1889" i="6" s="1"/>
  <c r="Q1889" i="6"/>
  <c r="AA1888" i="6"/>
  <c r="Y1888" i="6"/>
  <c r="W1099" i="3"/>
  <c r="V1100" i="3" s="1"/>
  <c r="AA1099" i="3"/>
  <c r="Q1100" i="3"/>
  <c r="Y1099" i="3"/>
  <c r="Z1099" i="3"/>
  <c r="Z1484" i="9"/>
  <c r="Q1485" i="9"/>
  <c r="Y1484" i="9"/>
  <c r="W1484" i="9"/>
  <c r="V1485" i="9" s="1"/>
  <c r="AA1484" i="9"/>
  <c r="Z292" i="11"/>
  <c r="W292" i="11"/>
  <c r="V293" i="11" s="1"/>
  <c r="AA292" i="11"/>
  <c r="Q293" i="11"/>
  <c r="Y292" i="11"/>
  <c r="Q1099" i="9"/>
  <c r="Y1098" i="9"/>
  <c r="Z1098" i="9"/>
  <c r="W1098" i="9"/>
  <c r="V1099" i="9" s="1"/>
  <c r="AA1098" i="9"/>
  <c r="W676" i="9"/>
  <c r="V677" i="9" s="1"/>
  <c r="AA676" i="9"/>
  <c r="Q677" i="9"/>
  <c r="Z676" i="9"/>
  <c r="Y676" i="9"/>
  <c r="AA158" i="11"/>
  <c r="Q159" i="11"/>
  <c r="Y158" i="11"/>
  <c r="Z158" i="11"/>
  <c r="W158" i="11"/>
  <c r="V159" i="11" s="1"/>
  <c r="AC676" i="6"/>
  <c r="Y1235" i="9"/>
  <c r="W1235" i="9"/>
  <c r="V1236" i="9" s="1"/>
  <c r="AA1235" i="9"/>
  <c r="Z1235" i="9"/>
  <c r="Q1236" i="9"/>
  <c r="Z1350" i="9"/>
  <c r="Y1350" i="9"/>
  <c r="AA1350" i="9"/>
  <c r="W1350" i="9"/>
  <c r="V1351" i="9" s="1"/>
  <c r="Q1351" i="9"/>
  <c r="R1888" i="3"/>
  <c r="AB1888" i="3" s="1"/>
  <c r="R1772" i="6"/>
  <c r="AB1772" i="6" s="1"/>
  <c r="R1772" i="11"/>
  <c r="AB1772" i="11" s="1"/>
  <c r="R1351" i="6"/>
  <c r="AB1351" i="6" s="1"/>
  <c r="AC1887" i="3"/>
  <c r="AD1887" i="3"/>
  <c r="AD290" i="3"/>
  <c r="AC290" i="3"/>
  <c r="AE156" i="9"/>
  <c r="AE423" i="3"/>
  <c r="S541" i="11"/>
  <c r="T541" i="11" s="1"/>
  <c r="S965" i="9"/>
  <c r="T965" i="9" s="1"/>
  <c r="S542" i="9"/>
  <c r="T542" i="9" s="1"/>
  <c r="R291" i="3"/>
  <c r="AB291" i="3" s="1"/>
  <c r="W156" i="3"/>
  <c r="V157" i="3" s="1"/>
  <c r="AA156" i="3"/>
  <c r="Y156" i="3"/>
  <c r="Q157" i="3"/>
  <c r="Z156" i="3"/>
  <c r="S1099" i="6"/>
  <c r="T1099" i="6" s="1"/>
  <c r="AE1484" i="6"/>
  <c r="AE1887" i="11"/>
  <c r="Z809" i="6"/>
  <c r="W809" i="6"/>
  <c r="V810" i="6" s="1"/>
  <c r="Y809" i="6"/>
  <c r="AA809" i="6"/>
  <c r="Q810" i="6"/>
  <c r="S159" i="6"/>
  <c r="T159" i="6" s="1"/>
  <c r="S157" i="9"/>
  <c r="T157" i="9" s="1"/>
  <c r="S1350" i="3"/>
  <c r="T1350" i="3" s="1"/>
  <c r="S809" i="3"/>
  <c r="T809" i="3" s="1"/>
  <c r="Z541" i="3"/>
  <c r="Q542" i="3"/>
  <c r="Y541" i="3"/>
  <c r="W541" i="3"/>
  <c r="V542" i="3" s="1"/>
  <c r="AA541" i="3"/>
  <c r="S1233" i="6"/>
  <c r="T1233" i="6" s="1"/>
  <c r="S1485" i="6"/>
  <c r="T1485" i="6" s="1"/>
  <c r="W8" i="6"/>
  <c r="V9" i="6" s="1"/>
  <c r="AA8" i="6"/>
  <c r="Z8" i="6"/>
  <c r="Q9" i="6"/>
  <c r="Y8" i="6"/>
  <c r="AC967" i="3"/>
  <c r="AD967" i="3"/>
  <c r="AC1771" i="6"/>
  <c r="AD1771" i="6"/>
  <c r="AE1349" i="3"/>
  <c r="R8" i="3"/>
  <c r="AB8" i="3" s="1"/>
  <c r="R1771" i="3"/>
  <c r="AB1771" i="3" s="1"/>
  <c r="AC1350" i="6"/>
  <c r="AD1350" i="6"/>
  <c r="AE1232" i="6"/>
  <c r="R291" i="6"/>
  <c r="AB291" i="6" s="1"/>
  <c r="R424" i="6"/>
  <c r="AB424" i="6" s="1"/>
  <c r="AC1771" i="11"/>
  <c r="AC7" i="3"/>
  <c r="AD7" i="3"/>
  <c r="R426" i="11"/>
  <c r="AC1233" i="3"/>
  <c r="AD1233" i="3"/>
  <c r="AE1483" i="3"/>
  <c r="AC290" i="6"/>
  <c r="AD290" i="6"/>
  <c r="Z8" i="9"/>
  <c r="W8" i="9"/>
  <c r="V9" i="9" s="1"/>
  <c r="AA8" i="9"/>
  <c r="Q9" i="9"/>
  <c r="Y8" i="9"/>
  <c r="R968" i="3"/>
  <c r="AB968" i="3" s="1"/>
  <c r="AC423" i="6"/>
  <c r="AD423" i="6"/>
  <c r="AD676" i="6"/>
  <c r="AD425" i="11"/>
  <c r="R1234" i="3"/>
  <c r="AB1234" i="3" s="1"/>
  <c r="AC422" i="9"/>
  <c r="AD422" i="9"/>
  <c r="AE675" i="3"/>
  <c r="AC675" i="11"/>
  <c r="AD675" i="11"/>
  <c r="AE808" i="11"/>
  <c r="R423" i="9"/>
  <c r="Z1770" i="9"/>
  <c r="W1770" i="9"/>
  <c r="V1771" i="9" s="1"/>
  <c r="Y1770" i="9"/>
  <c r="AA1770" i="9"/>
  <c r="Q1771" i="9"/>
  <c r="R676" i="11"/>
  <c r="AB676" i="11" s="1"/>
  <c r="S542" i="6"/>
  <c r="T542" i="6" s="1"/>
  <c r="R677" i="6"/>
  <c r="AB677" i="6" s="1"/>
  <c r="AD1770" i="3"/>
  <c r="AC1770" i="3"/>
  <c r="AC1619" i="11" l="1"/>
  <c r="AE964" i="11"/>
  <c r="AD1619" i="11"/>
  <c r="AD1101" i="11"/>
  <c r="W1350" i="11"/>
  <c r="V1351" i="11" s="1"/>
  <c r="AC1101" i="11"/>
  <c r="AE540" i="11"/>
  <c r="AE1349" i="11"/>
  <c r="Q1351" i="11"/>
  <c r="R1351" i="11" s="1"/>
  <c r="AB1351" i="11" s="1"/>
  <c r="AA1350" i="11"/>
  <c r="AC1235" i="11"/>
  <c r="AC8" i="11"/>
  <c r="AE425" i="11"/>
  <c r="AE1771" i="11"/>
  <c r="AD1235" i="11"/>
  <c r="Z1350" i="11"/>
  <c r="AD1350" i="11" s="1"/>
  <c r="S9" i="11"/>
  <c r="T9" i="11" s="1"/>
  <c r="W9" i="11" s="1"/>
  <c r="V10" i="11" s="1"/>
  <c r="AD8" i="11"/>
  <c r="S1620" i="11"/>
  <c r="T1620" i="11" s="1"/>
  <c r="Q1621" i="11" s="1"/>
  <c r="AD1619" i="9"/>
  <c r="AC1619" i="9"/>
  <c r="AC1888" i="9"/>
  <c r="AE1888" i="9" s="1"/>
  <c r="AC809" i="9"/>
  <c r="AC290" i="9"/>
  <c r="AD290" i="9"/>
  <c r="S1889" i="9"/>
  <c r="T1889" i="9" s="1"/>
  <c r="AE541" i="6"/>
  <c r="S291" i="6"/>
  <c r="T291" i="6" s="1"/>
  <c r="AA291" i="6" s="1"/>
  <c r="AE1098" i="6"/>
  <c r="AC1619" i="6"/>
  <c r="AC964" i="6"/>
  <c r="AE964" i="6" s="1"/>
  <c r="AD1619" i="6"/>
  <c r="AE808" i="3"/>
  <c r="Z1619" i="3"/>
  <c r="AA1619" i="3"/>
  <c r="Q1620" i="3"/>
  <c r="R1620" i="3" s="1"/>
  <c r="AB1620" i="3" s="1"/>
  <c r="Y1619" i="3"/>
  <c r="W676" i="3"/>
  <c r="V677" i="3" s="1"/>
  <c r="Z676" i="3"/>
  <c r="AD676" i="3" s="1"/>
  <c r="W1888" i="11"/>
  <c r="V1889" i="11" s="1"/>
  <c r="AA1888" i="11"/>
  <c r="Y1888" i="11"/>
  <c r="Q1889" i="11"/>
  <c r="Z1888" i="11"/>
  <c r="S677" i="6"/>
  <c r="T677" i="6" s="1"/>
  <c r="Z677" i="6" s="1"/>
  <c r="S291" i="3"/>
  <c r="T291" i="3" s="1"/>
  <c r="Y291" i="3" s="1"/>
  <c r="S1351" i="6"/>
  <c r="T1351" i="6" s="1"/>
  <c r="AA1351" i="6" s="1"/>
  <c r="AA424" i="3"/>
  <c r="Q966" i="11"/>
  <c r="R966" i="11" s="1"/>
  <c r="AB966" i="11" s="1"/>
  <c r="Y424" i="3"/>
  <c r="AA965" i="11"/>
  <c r="S1102" i="11"/>
  <c r="T1102" i="11" s="1"/>
  <c r="W1102" i="11" s="1"/>
  <c r="V1103" i="11" s="1"/>
  <c r="AA676" i="3"/>
  <c r="Z424" i="3"/>
  <c r="Y965" i="11"/>
  <c r="AD965" i="11" s="1"/>
  <c r="S1234" i="3"/>
  <c r="T1234" i="3" s="1"/>
  <c r="W1234" i="3" s="1"/>
  <c r="V1235" i="3" s="1"/>
  <c r="S1771" i="3"/>
  <c r="T1771" i="3" s="1"/>
  <c r="Q677" i="3"/>
  <c r="R677" i="3" s="1"/>
  <c r="AB677" i="3" s="1"/>
  <c r="Q425" i="3"/>
  <c r="R425" i="3" s="1"/>
  <c r="AB425" i="3" s="1"/>
  <c r="W965" i="11"/>
  <c r="V966" i="11" s="1"/>
  <c r="AE1233" i="3"/>
  <c r="S424" i="6"/>
  <c r="T424" i="6" s="1"/>
  <c r="AE290" i="3"/>
  <c r="S1772" i="11"/>
  <c r="T1772" i="11" s="1"/>
  <c r="W1772" i="11" s="1"/>
  <c r="V1773" i="11" s="1"/>
  <c r="S1620" i="9"/>
  <c r="T1620" i="9" s="1"/>
  <c r="S1620" i="6"/>
  <c r="T1620" i="6" s="1"/>
  <c r="AE422" i="9"/>
  <c r="AD809" i="9"/>
  <c r="AE967" i="3"/>
  <c r="S676" i="11"/>
  <c r="T676" i="11" s="1"/>
  <c r="S1236" i="11"/>
  <c r="T1236" i="11" s="1"/>
  <c r="Q1486" i="6"/>
  <c r="Y1485" i="6"/>
  <c r="W1485" i="6"/>
  <c r="V1486" i="6" s="1"/>
  <c r="Z1485" i="6"/>
  <c r="AA1485" i="6"/>
  <c r="AA157" i="9"/>
  <c r="Y157" i="9"/>
  <c r="Q158" i="9"/>
  <c r="W157" i="9"/>
  <c r="V158" i="9" s="1"/>
  <c r="Z157" i="9"/>
  <c r="W965" i="9"/>
  <c r="V966" i="9" s="1"/>
  <c r="Q966" i="9"/>
  <c r="AA965" i="9"/>
  <c r="Z965" i="9"/>
  <c r="Y965" i="9"/>
  <c r="AA542" i="6"/>
  <c r="W542" i="6"/>
  <c r="V543" i="6" s="1"/>
  <c r="Y542" i="6"/>
  <c r="Z542" i="6"/>
  <c r="Q543" i="6"/>
  <c r="Z1233" i="6"/>
  <c r="Q1234" i="6"/>
  <c r="Y1233" i="6"/>
  <c r="AA1233" i="6"/>
  <c r="W1233" i="6"/>
  <c r="V1234" i="6" s="1"/>
  <c r="W159" i="6"/>
  <c r="V160" i="6" s="1"/>
  <c r="AA159" i="6"/>
  <c r="Y159" i="6"/>
  <c r="Q160" i="6"/>
  <c r="Z159" i="6"/>
  <c r="AE1350" i="6"/>
  <c r="Y809" i="3"/>
  <c r="Q810" i="3"/>
  <c r="W809" i="3"/>
  <c r="V810" i="3" s="1"/>
  <c r="Z809" i="3"/>
  <c r="AA809" i="3"/>
  <c r="AC1350" i="9"/>
  <c r="AD1350" i="9"/>
  <c r="AC158" i="11"/>
  <c r="AD158" i="11"/>
  <c r="AC676" i="9"/>
  <c r="AD676" i="9"/>
  <c r="AC1098" i="9"/>
  <c r="AD1098" i="9"/>
  <c r="R1485" i="11"/>
  <c r="AB1485" i="11" s="1"/>
  <c r="S423" i="9"/>
  <c r="T423" i="9" s="1"/>
  <c r="AB423" i="9"/>
  <c r="Z809" i="11"/>
  <c r="Q810" i="11"/>
  <c r="Y809" i="11"/>
  <c r="AA809" i="11"/>
  <c r="W809" i="11"/>
  <c r="V810" i="11" s="1"/>
  <c r="AE1770" i="3"/>
  <c r="AC8" i="9"/>
  <c r="AD8" i="9"/>
  <c r="R157" i="3"/>
  <c r="AB157" i="3" s="1"/>
  <c r="AE676" i="6"/>
  <c r="R159" i="11"/>
  <c r="AB159" i="11" s="1"/>
  <c r="R1099" i="9"/>
  <c r="AB1099" i="9" s="1"/>
  <c r="AC1484" i="9"/>
  <c r="AD1484" i="9"/>
  <c r="AD1888" i="6"/>
  <c r="AC1888" i="6"/>
  <c r="AC156" i="3"/>
  <c r="AD156" i="3"/>
  <c r="S1888" i="3"/>
  <c r="T1888" i="3" s="1"/>
  <c r="R1236" i="9"/>
  <c r="AB1236" i="9" s="1"/>
  <c r="R677" i="9"/>
  <c r="AB677" i="9" s="1"/>
  <c r="AD292" i="11"/>
  <c r="AC292" i="11"/>
  <c r="R1485" i="9"/>
  <c r="AB1485" i="9" s="1"/>
  <c r="AE675" i="11"/>
  <c r="AE290" i="6"/>
  <c r="AE7" i="3"/>
  <c r="AE1771" i="6"/>
  <c r="AC8" i="6"/>
  <c r="AD8" i="6"/>
  <c r="S810" i="9"/>
  <c r="T810" i="9" s="1"/>
  <c r="AD541" i="3"/>
  <c r="AC541" i="3"/>
  <c r="Z1099" i="6"/>
  <c r="AA1099" i="6"/>
  <c r="Y1099" i="6"/>
  <c r="W1099" i="6"/>
  <c r="V1100" i="6" s="1"/>
  <c r="Q1100" i="6"/>
  <c r="Y542" i="9"/>
  <c r="W542" i="9"/>
  <c r="V543" i="9" s="1"/>
  <c r="Z542" i="9"/>
  <c r="Q543" i="9"/>
  <c r="AA542" i="9"/>
  <c r="R293" i="11"/>
  <c r="AB293" i="11" s="1"/>
  <c r="R1889" i="6"/>
  <c r="AB1889" i="6" s="1"/>
  <c r="R9" i="6"/>
  <c r="AB9" i="6" s="1"/>
  <c r="R542" i="3"/>
  <c r="AB542" i="3" s="1"/>
  <c r="R810" i="6"/>
  <c r="AB810" i="6" s="1"/>
  <c r="R9" i="9"/>
  <c r="AB9" i="9" s="1"/>
  <c r="S426" i="11"/>
  <c r="T426" i="11" s="1"/>
  <c r="AB426" i="11"/>
  <c r="Y1350" i="3"/>
  <c r="AA1350" i="3"/>
  <c r="Z1350" i="3"/>
  <c r="Q1351" i="3"/>
  <c r="W1350" i="3"/>
  <c r="V1351" i="3" s="1"/>
  <c r="S968" i="3"/>
  <c r="T968" i="3" s="1"/>
  <c r="S8" i="3"/>
  <c r="T8" i="3" s="1"/>
  <c r="AA541" i="11"/>
  <c r="Q542" i="11"/>
  <c r="Z541" i="11"/>
  <c r="W541" i="11"/>
  <c r="V542" i="11" s="1"/>
  <c r="Y541" i="11"/>
  <c r="R1351" i="9"/>
  <c r="AB1351" i="9" s="1"/>
  <c r="S965" i="6"/>
  <c r="T965" i="6" s="1"/>
  <c r="AC1099" i="3"/>
  <c r="AD1099" i="3"/>
  <c r="Y1484" i="3"/>
  <c r="Q1485" i="3"/>
  <c r="Z1484" i="3"/>
  <c r="W1484" i="3"/>
  <c r="V1485" i="3" s="1"/>
  <c r="AA1484" i="3"/>
  <c r="AC1770" i="9"/>
  <c r="AD1770" i="9"/>
  <c r="AD809" i="6"/>
  <c r="AC809" i="6"/>
  <c r="AC1235" i="9"/>
  <c r="AD1235" i="9"/>
  <c r="R1100" i="3"/>
  <c r="AC1484" i="11"/>
  <c r="AD1484" i="11"/>
  <c r="R1771" i="9"/>
  <c r="AE423" i="6"/>
  <c r="AE1887" i="3"/>
  <c r="S1772" i="6"/>
  <c r="T1772" i="6" s="1"/>
  <c r="S291" i="9"/>
  <c r="T291" i="9" s="1"/>
  <c r="AE1619" i="11" l="1"/>
  <c r="AE1101" i="11"/>
  <c r="AE1235" i="11"/>
  <c r="AC1888" i="11"/>
  <c r="AD1888" i="11"/>
  <c r="Z1772" i="11"/>
  <c r="AC1350" i="11"/>
  <c r="AE1350" i="11" s="1"/>
  <c r="AE8" i="11"/>
  <c r="S293" i="11"/>
  <c r="T293" i="11" s="1"/>
  <c r="Y1620" i="11"/>
  <c r="AA9" i="11"/>
  <c r="Z9" i="11"/>
  <c r="R1889" i="11"/>
  <c r="AB1889" i="11" s="1"/>
  <c r="W1620" i="11"/>
  <c r="V1621" i="11" s="1"/>
  <c r="Z1620" i="11"/>
  <c r="Y9" i="11"/>
  <c r="AA1620" i="11"/>
  <c r="Q10" i="11"/>
  <c r="R10" i="11" s="1"/>
  <c r="AB10" i="11" s="1"/>
  <c r="AC965" i="11"/>
  <c r="AE965" i="11" s="1"/>
  <c r="AE292" i="11"/>
  <c r="AA1772" i="11"/>
  <c r="Y1772" i="11"/>
  <c r="Q1773" i="11"/>
  <c r="R1773" i="11" s="1"/>
  <c r="AB1773" i="11" s="1"/>
  <c r="Z1102" i="11"/>
  <c r="Q1103" i="11"/>
  <c r="R1103" i="11" s="1"/>
  <c r="AB1103" i="11" s="1"/>
  <c r="AE1619" i="9"/>
  <c r="AE809" i="9"/>
  <c r="AE290" i="9"/>
  <c r="S1099" i="9"/>
  <c r="T1099" i="9" s="1"/>
  <c r="Q1100" i="9" s="1"/>
  <c r="Q678" i="6"/>
  <c r="R678" i="6" s="1"/>
  <c r="AB678" i="6" s="1"/>
  <c r="W1351" i="6"/>
  <c r="V1352" i="6" s="1"/>
  <c r="Y1351" i="6"/>
  <c r="AE1619" i="6"/>
  <c r="W677" i="6"/>
  <c r="V678" i="6" s="1"/>
  <c r="Y677" i="6"/>
  <c r="AD677" i="6" s="1"/>
  <c r="AA677" i="6"/>
  <c r="W291" i="6"/>
  <c r="V292" i="6" s="1"/>
  <c r="Y291" i="6"/>
  <c r="Z1351" i="6"/>
  <c r="Q1352" i="6"/>
  <c r="R1352" i="6" s="1"/>
  <c r="AB1352" i="6" s="1"/>
  <c r="Q292" i="6"/>
  <c r="R292" i="6" s="1"/>
  <c r="AB292" i="6" s="1"/>
  <c r="Z291" i="6"/>
  <c r="S157" i="3"/>
  <c r="T157" i="3" s="1"/>
  <c r="AA157" i="3" s="1"/>
  <c r="AD1619" i="3"/>
  <c r="W291" i="3"/>
  <c r="V292" i="3" s="1"/>
  <c r="AA291" i="3"/>
  <c r="AC1619" i="3"/>
  <c r="Q292" i="3"/>
  <c r="R292" i="3" s="1"/>
  <c r="AB292" i="3" s="1"/>
  <c r="S542" i="3"/>
  <c r="T542" i="3" s="1"/>
  <c r="W542" i="3" s="1"/>
  <c r="V543" i="3" s="1"/>
  <c r="Z291" i="3"/>
  <c r="AC424" i="3"/>
  <c r="AD424" i="3"/>
  <c r="Y1234" i="3"/>
  <c r="Q1235" i="3"/>
  <c r="R1235" i="3" s="1"/>
  <c r="AB1235" i="3" s="1"/>
  <c r="AC676" i="3"/>
  <c r="AE676" i="3" s="1"/>
  <c r="AA1234" i="3"/>
  <c r="Z1234" i="3"/>
  <c r="Z424" i="6"/>
  <c r="AA424" i="6"/>
  <c r="W424" i="6"/>
  <c r="V425" i="6" s="1"/>
  <c r="Q425" i="6"/>
  <c r="R425" i="6" s="1"/>
  <c r="AB425" i="6" s="1"/>
  <c r="Y424" i="6"/>
  <c r="Y676" i="11"/>
  <c r="AA676" i="11"/>
  <c r="W676" i="11"/>
  <c r="V677" i="11" s="1"/>
  <c r="Z676" i="11"/>
  <c r="S810" i="6"/>
  <c r="T810" i="6" s="1"/>
  <c r="Q811" i="6" s="1"/>
  <c r="AA1102" i="11"/>
  <c r="AE156" i="3"/>
  <c r="AE1098" i="9"/>
  <c r="Y1102" i="11"/>
  <c r="S159" i="11"/>
  <c r="T159" i="11" s="1"/>
  <c r="S1236" i="9"/>
  <c r="T1236" i="9" s="1"/>
  <c r="S677" i="9"/>
  <c r="T677" i="9" s="1"/>
  <c r="Q677" i="11"/>
  <c r="R677" i="11" s="1"/>
  <c r="AB677" i="11" s="1"/>
  <c r="S1351" i="11"/>
  <c r="T1351" i="11" s="1"/>
  <c r="AA1351" i="11" s="1"/>
  <c r="S425" i="3"/>
  <c r="T425" i="3" s="1"/>
  <c r="Z426" i="11"/>
  <c r="AA426" i="11"/>
  <c r="Q427" i="11"/>
  <c r="W426" i="11"/>
  <c r="V427" i="11" s="1"/>
  <c r="Y426" i="11"/>
  <c r="W1888" i="3"/>
  <c r="V1889" i="3" s="1"/>
  <c r="Q1889" i="3"/>
  <c r="AA1888" i="3"/>
  <c r="Y1888" i="3"/>
  <c r="Z1888" i="3"/>
  <c r="Q966" i="6"/>
  <c r="Y965" i="6"/>
  <c r="AA965" i="6"/>
  <c r="Z965" i="6"/>
  <c r="W965" i="6"/>
  <c r="V966" i="6" s="1"/>
  <c r="AC809" i="11"/>
  <c r="AD809" i="11"/>
  <c r="AC159" i="6"/>
  <c r="AD159" i="6"/>
  <c r="R543" i="6"/>
  <c r="AB543" i="6" s="1"/>
  <c r="R966" i="9"/>
  <c r="AB966" i="9" s="1"/>
  <c r="R1486" i="6"/>
  <c r="AB1486" i="6" s="1"/>
  <c r="S677" i="3"/>
  <c r="T677" i="3" s="1"/>
  <c r="S9" i="6"/>
  <c r="T9" i="6" s="1"/>
  <c r="S1889" i="6"/>
  <c r="T1889" i="6" s="1"/>
  <c r="R543" i="9"/>
  <c r="AB543" i="9" s="1"/>
  <c r="W810" i="9"/>
  <c r="V811" i="9" s="1"/>
  <c r="Y810" i="9"/>
  <c r="Z810" i="9"/>
  <c r="AA810" i="9"/>
  <c r="Q811" i="9"/>
  <c r="R810" i="11"/>
  <c r="AB810" i="11" s="1"/>
  <c r="R158" i="9"/>
  <c r="AB158" i="9" s="1"/>
  <c r="Q1237" i="11"/>
  <c r="W1236" i="11"/>
  <c r="V1237" i="11" s="1"/>
  <c r="AA1236" i="11"/>
  <c r="Y1236" i="11"/>
  <c r="Z1236" i="11"/>
  <c r="AA423" i="9"/>
  <c r="Y423" i="9"/>
  <c r="W423" i="9"/>
  <c r="V424" i="9" s="1"/>
  <c r="Z423" i="9"/>
  <c r="Q424" i="9"/>
  <c r="AE1770" i="9"/>
  <c r="AD542" i="9"/>
  <c r="AE1888" i="6"/>
  <c r="S1620" i="3"/>
  <c r="T1620" i="3" s="1"/>
  <c r="S1485" i="11"/>
  <c r="T1485" i="11" s="1"/>
  <c r="AE676" i="9"/>
  <c r="R810" i="3"/>
  <c r="AB810" i="3" s="1"/>
  <c r="AC542" i="6"/>
  <c r="AD542" i="6"/>
  <c r="AC157" i="9"/>
  <c r="AD157" i="9"/>
  <c r="Z1771" i="3"/>
  <c r="Q1772" i="3"/>
  <c r="Y1771" i="3"/>
  <c r="AA1771" i="3"/>
  <c r="W1771" i="3"/>
  <c r="V1772" i="3" s="1"/>
  <c r="AC809" i="3"/>
  <c r="AD809" i="3"/>
  <c r="R1351" i="3"/>
  <c r="AB1351" i="3" s="1"/>
  <c r="S9" i="9"/>
  <c r="T9" i="9" s="1"/>
  <c r="AC542" i="9"/>
  <c r="S1485" i="9"/>
  <c r="T1485" i="9" s="1"/>
  <c r="AE158" i="11"/>
  <c r="AE1350" i="9"/>
  <c r="R1621" i="11"/>
  <c r="AB1621" i="11" s="1"/>
  <c r="AC541" i="11"/>
  <c r="AD541" i="11"/>
  <c r="Y8" i="3"/>
  <c r="AA8" i="3"/>
  <c r="Z8" i="3"/>
  <c r="W8" i="3"/>
  <c r="V9" i="3" s="1"/>
  <c r="Q9" i="3"/>
  <c r="AC1233" i="6"/>
  <c r="AD1233" i="6"/>
  <c r="AC965" i="9"/>
  <c r="AD965" i="9"/>
  <c r="Y1772" i="6"/>
  <c r="AA1772" i="6"/>
  <c r="Z1772" i="6"/>
  <c r="W1772" i="6"/>
  <c r="V1773" i="6" s="1"/>
  <c r="Q1773" i="6"/>
  <c r="S1771" i="9"/>
  <c r="T1771" i="9" s="1"/>
  <c r="AB1771" i="9"/>
  <c r="AE1099" i="3"/>
  <c r="Y1620" i="6"/>
  <c r="Z1620" i="6"/>
  <c r="AA1620" i="6"/>
  <c r="W1620" i="6"/>
  <c r="V1621" i="6" s="1"/>
  <c r="Q1621" i="6"/>
  <c r="AE1484" i="11"/>
  <c r="AE1235" i="9"/>
  <c r="S1351" i="9"/>
  <c r="T1351" i="9" s="1"/>
  <c r="S1100" i="3"/>
  <c r="T1100" i="3" s="1"/>
  <c r="AB1100" i="3"/>
  <c r="AD1484" i="3"/>
  <c r="S966" i="11"/>
  <c r="T966" i="11" s="1"/>
  <c r="R1100" i="6"/>
  <c r="AB1100" i="6" s="1"/>
  <c r="AE8" i="6"/>
  <c r="AE8" i="9"/>
  <c r="R1234" i="6"/>
  <c r="AB1234" i="6" s="1"/>
  <c r="AA1889" i="9"/>
  <c r="Y1889" i="9"/>
  <c r="Q1890" i="9"/>
  <c r="Z1889" i="9"/>
  <c r="W1889" i="9"/>
  <c r="V1890" i="9" s="1"/>
  <c r="R542" i="11"/>
  <c r="AB542" i="11" s="1"/>
  <c r="R1485" i="3"/>
  <c r="AB1485" i="3" s="1"/>
  <c r="Y291" i="9"/>
  <c r="Z291" i="9"/>
  <c r="Q292" i="9"/>
  <c r="AA291" i="9"/>
  <c r="W291" i="9"/>
  <c r="V292" i="9" s="1"/>
  <c r="AE809" i="6"/>
  <c r="AC1484" i="3"/>
  <c r="AA968" i="3"/>
  <c r="Z968" i="3"/>
  <c r="W968" i="3"/>
  <c r="V969" i="3" s="1"/>
  <c r="Q969" i="3"/>
  <c r="Y968" i="3"/>
  <c r="AC1350" i="3"/>
  <c r="AD1350" i="3"/>
  <c r="AD1099" i="6"/>
  <c r="AC1099" i="6"/>
  <c r="AE541" i="3"/>
  <c r="AE1484" i="9"/>
  <c r="AA1620" i="9"/>
  <c r="W1620" i="9"/>
  <c r="V1621" i="9" s="1"/>
  <c r="Q1621" i="9"/>
  <c r="Y1620" i="9"/>
  <c r="Z1620" i="9"/>
  <c r="R160" i="6"/>
  <c r="AB160" i="6" s="1"/>
  <c r="AC1485" i="6"/>
  <c r="AD1485" i="6"/>
  <c r="AE1888" i="11" l="1"/>
  <c r="S810" i="11"/>
  <c r="AC1620" i="11"/>
  <c r="AD1102" i="11"/>
  <c r="AA293" i="11"/>
  <c r="Y293" i="11"/>
  <c r="Q294" i="11"/>
  <c r="AD1620" i="11"/>
  <c r="AC9" i="11"/>
  <c r="AC676" i="11"/>
  <c r="AC1772" i="11"/>
  <c r="AC1102" i="11"/>
  <c r="Z1351" i="11"/>
  <c r="AD9" i="11"/>
  <c r="W1351" i="11"/>
  <c r="V1352" i="11" s="1"/>
  <c r="S1889" i="11"/>
  <c r="T1889" i="11" s="1"/>
  <c r="Z293" i="11"/>
  <c r="W293" i="11"/>
  <c r="V294" i="11" s="1"/>
  <c r="AD676" i="11"/>
  <c r="AD1772" i="11"/>
  <c r="Z1099" i="9"/>
  <c r="Y1099" i="9"/>
  <c r="W1099" i="9"/>
  <c r="V1100" i="9" s="1"/>
  <c r="AA1099" i="9"/>
  <c r="S543" i="9"/>
  <c r="T543" i="9" s="1"/>
  <c r="AC677" i="6"/>
  <c r="AE677" i="6" s="1"/>
  <c r="S1486" i="6"/>
  <c r="T1486" i="6" s="1"/>
  <c r="Y1486" i="6" s="1"/>
  <c r="AC291" i="6"/>
  <c r="AA810" i="6"/>
  <c r="AC1351" i="6"/>
  <c r="W810" i="6"/>
  <c r="V811" i="6" s="1"/>
  <c r="Y810" i="6"/>
  <c r="AD1351" i="6"/>
  <c r="AE1099" i="6"/>
  <c r="AC424" i="6"/>
  <c r="AD424" i="6"/>
  <c r="AD291" i="6"/>
  <c r="Q158" i="3"/>
  <c r="R158" i="3" s="1"/>
  <c r="AB158" i="3" s="1"/>
  <c r="Z157" i="3"/>
  <c r="W157" i="3"/>
  <c r="V158" i="3" s="1"/>
  <c r="AE1619" i="3"/>
  <c r="Y157" i="3"/>
  <c r="AC291" i="3"/>
  <c r="AD291" i="3"/>
  <c r="AE424" i="3"/>
  <c r="AC1234" i="3"/>
  <c r="AD1234" i="3"/>
  <c r="Z542" i="3"/>
  <c r="Q543" i="3"/>
  <c r="R543" i="3" s="1"/>
  <c r="AB543" i="3" s="1"/>
  <c r="Y542" i="3"/>
  <c r="AA542" i="3"/>
  <c r="AE159" i="6"/>
  <c r="S160" i="6"/>
  <c r="T160" i="6" s="1"/>
  <c r="Z810" i="6"/>
  <c r="AE1233" i="6"/>
  <c r="Z425" i="3"/>
  <c r="Q426" i="3"/>
  <c r="R426" i="3" s="1"/>
  <c r="AB426" i="3" s="1"/>
  <c r="W425" i="3"/>
  <c r="V426" i="3" s="1"/>
  <c r="AA425" i="3"/>
  <c r="Y425" i="3"/>
  <c r="S1352" i="6"/>
  <c r="T1352" i="6" s="1"/>
  <c r="Y1351" i="11"/>
  <c r="Q1352" i="11"/>
  <c r="R1352" i="11" s="1"/>
  <c r="AB1352" i="11" s="1"/>
  <c r="W1351" i="9"/>
  <c r="V1352" i="9" s="1"/>
  <c r="AA1351" i="9"/>
  <c r="Y1351" i="9"/>
  <c r="Q1352" i="9"/>
  <c r="Z1351" i="9"/>
  <c r="Q678" i="3"/>
  <c r="AA677" i="3"/>
  <c r="W677" i="3"/>
  <c r="V678" i="3" s="1"/>
  <c r="Y677" i="3"/>
  <c r="Z677" i="3"/>
  <c r="Q967" i="11"/>
  <c r="Y966" i="11"/>
  <c r="Z966" i="11"/>
  <c r="AA966" i="11"/>
  <c r="W966" i="11"/>
  <c r="V967" i="11" s="1"/>
  <c r="Z9" i="6"/>
  <c r="Y9" i="6"/>
  <c r="AA9" i="6"/>
  <c r="Q10" i="6"/>
  <c r="W9" i="6"/>
  <c r="V10" i="6" s="1"/>
  <c r="R294" i="11"/>
  <c r="AB294" i="11" s="1"/>
  <c r="S1234" i="6"/>
  <c r="T1234" i="6" s="1"/>
  <c r="S1100" i="6"/>
  <c r="T1100" i="6" s="1"/>
  <c r="S678" i="6"/>
  <c r="T678" i="6" s="1"/>
  <c r="W1889" i="6"/>
  <c r="V1890" i="6" s="1"/>
  <c r="Z1889" i="6"/>
  <c r="Q1890" i="6"/>
  <c r="Y1889" i="6"/>
  <c r="AA1889" i="6"/>
  <c r="AC291" i="9"/>
  <c r="AD291" i="9"/>
  <c r="R9" i="3"/>
  <c r="AB9" i="3" s="1"/>
  <c r="AC1236" i="11"/>
  <c r="AD1236" i="11"/>
  <c r="R1889" i="3"/>
  <c r="AB1889" i="3" s="1"/>
  <c r="AA1236" i="9"/>
  <c r="Z1236" i="9"/>
  <c r="Y1236" i="9"/>
  <c r="Q1237" i="9"/>
  <c r="W1236" i="9"/>
  <c r="V1237" i="9" s="1"/>
  <c r="R969" i="3"/>
  <c r="AB969" i="3" s="1"/>
  <c r="AE541" i="11"/>
  <c r="AE157" i="9"/>
  <c r="AC968" i="3"/>
  <c r="AD968" i="3"/>
  <c r="AA677" i="9"/>
  <c r="Y677" i="9"/>
  <c r="W677" i="9"/>
  <c r="V678" i="9" s="1"/>
  <c r="Z677" i="9"/>
  <c r="Q678" i="9"/>
  <c r="AC1620" i="6"/>
  <c r="AD1620" i="6"/>
  <c r="R1773" i="6"/>
  <c r="AB1773" i="6" s="1"/>
  <c r="AE1485" i="6"/>
  <c r="S542" i="11"/>
  <c r="T542" i="11" s="1"/>
  <c r="S1773" i="11"/>
  <c r="T1773" i="11" s="1"/>
  <c r="AE965" i="9"/>
  <c r="S292" i="3"/>
  <c r="T292" i="3" s="1"/>
  <c r="S677" i="11"/>
  <c r="T677" i="11" s="1"/>
  <c r="AE809" i="3"/>
  <c r="Z1620" i="3"/>
  <c r="Y1620" i="3"/>
  <c r="W1620" i="3"/>
  <c r="V1621" i="3" s="1"/>
  <c r="Q1621" i="3"/>
  <c r="AA1620" i="3"/>
  <c r="R424" i="9"/>
  <c r="AB424" i="9" s="1"/>
  <c r="S158" i="9"/>
  <c r="T158" i="9" s="1"/>
  <c r="S1103" i="11"/>
  <c r="T1103" i="11" s="1"/>
  <c r="S966" i="9"/>
  <c r="T966" i="9" s="1"/>
  <c r="R1100" i="9"/>
  <c r="AB1100" i="9" s="1"/>
  <c r="R811" i="6"/>
  <c r="AB811" i="6" s="1"/>
  <c r="AC426" i="11"/>
  <c r="AD426" i="11"/>
  <c r="S292" i="6"/>
  <c r="T292" i="6" s="1"/>
  <c r="S425" i="6"/>
  <c r="T425" i="6" s="1"/>
  <c r="R1890" i="9"/>
  <c r="AB1890" i="9" s="1"/>
  <c r="AD1772" i="6"/>
  <c r="Z1485" i="9"/>
  <c r="W1485" i="9"/>
  <c r="V1486" i="9" s="1"/>
  <c r="AA1485" i="9"/>
  <c r="Q1486" i="9"/>
  <c r="Y1485" i="9"/>
  <c r="AA9" i="9"/>
  <c r="Z9" i="9"/>
  <c r="Q10" i="9"/>
  <c r="W9" i="9"/>
  <c r="V10" i="9" s="1"/>
  <c r="Y9" i="9"/>
  <c r="R1237" i="11"/>
  <c r="AB1237" i="11" s="1"/>
  <c r="R811" i="9"/>
  <c r="AB811" i="9" s="1"/>
  <c r="AC965" i="6"/>
  <c r="AD965" i="6"/>
  <c r="Q160" i="11"/>
  <c r="Z159" i="11"/>
  <c r="AA159" i="11"/>
  <c r="W159" i="11"/>
  <c r="V160" i="11" s="1"/>
  <c r="Y159" i="11"/>
  <c r="AC1889" i="9"/>
  <c r="AD1889" i="9"/>
  <c r="AC8" i="3"/>
  <c r="AD8" i="3"/>
  <c r="AE809" i="11"/>
  <c r="R966" i="6"/>
  <c r="AB966" i="6" s="1"/>
  <c r="R427" i="11"/>
  <c r="AB427" i="11" s="1"/>
  <c r="AC1620" i="9"/>
  <c r="AD1620" i="9"/>
  <c r="R1621" i="6"/>
  <c r="AB1621" i="6" s="1"/>
  <c r="S1621" i="11"/>
  <c r="T1621" i="11" s="1"/>
  <c r="AE542" i="9"/>
  <c r="S1351" i="3"/>
  <c r="T1351" i="3" s="1"/>
  <c r="AC1771" i="3"/>
  <c r="AD1771" i="3"/>
  <c r="AC423" i="9"/>
  <c r="AD423" i="9"/>
  <c r="AA1485" i="11"/>
  <c r="Q1486" i="11"/>
  <c r="W1485" i="11"/>
  <c r="V1486" i="11" s="1"/>
  <c r="Y1485" i="11"/>
  <c r="Z1485" i="11"/>
  <c r="S543" i="6"/>
  <c r="T543" i="6" s="1"/>
  <c r="Z1771" i="9"/>
  <c r="W1771" i="9"/>
  <c r="V1772" i="9" s="1"/>
  <c r="Q1772" i="9"/>
  <c r="Y1771" i="9"/>
  <c r="AA1771" i="9"/>
  <c r="AC1772" i="6"/>
  <c r="R1621" i="9"/>
  <c r="AE1350" i="3"/>
  <c r="AE1484" i="3"/>
  <c r="R292" i="9"/>
  <c r="AB292" i="9" s="1"/>
  <c r="S1485" i="3"/>
  <c r="T1485" i="3" s="1"/>
  <c r="S1235" i="3"/>
  <c r="T1235" i="3" s="1"/>
  <c r="AA1100" i="3"/>
  <c r="Z1100" i="3"/>
  <c r="W1100" i="3"/>
  <c r="V1101" i="3" s="1"/>
  <c r="Q1101" i="3"/>
  <c r="Y1100" i="3"/>
  <c r="R1772" i="3"/>
  <c r="AB1772" i="3" s="1"/>
  <c r="S10" i="11"/>
  <c r="T10" i="11" s="1"/>
  <c r="AE542" i="6"/>
  <c r="S810" i="3"/>
  <c r="T810" i="3" s="1"/>
  <c r="T810" i="11"/>
  <c r="AC810" i="9"/>
  <c r="AD810" i="9"/>
  <c r="AC1888" i="3"/>
  <c r="AD1888" i="3"/>
  <c r="AE1620" i="11" l="1"/>
  <c r="AE1102" i="11"/>
  <c r="AC293" i="11"/>
  <c r="AE1772" i="11"/>
  <c r="S1237" i="11"/>
  <c r="T1237" i="11" s="1"/>
  <c r="AA1237" i="11" s="1"/>
  <c r="AE676" i="11"/>
  <c r="AE9" i="11"/>
  <c r="AC1351" i="11"/>
  <c r="AD293" i="11"/>
  <c r="Z1889" i="11"/>
  <c r="Q1890" i="11"/>
  <c r="R1890" i="11" s="1"/>
  <c r="AB1890" i="11" s="1"/>
  <c r="W1889" i="11"/>
  <c r="V1890" i="11" s="1"/>
  <c r="Y1889" i="11"/>
  <c r="AA1889" i="11"/>
  <c r="AD1351" i="11"/>
  <c r="AD1099" i="9"/>
  <c r="AC1099" i="9"/>
  <c r="Q544" i="9"/>
  <c r="R544" i="9" s="1"/>
  <c r="AB544" i="9" s="1"/>
  <c r="Z543" i="9"/>
  <c r="Y543" i="9"/>
  <c r="W543" i="9"/>
  <c r="V544" i="9" s="1"/>
  <c r="AA543" i="9"/>
  <c r="Z1486" i="6"/>
  <c r="AD1486" i="6" s="1"/>
  <c r="Q1487" i="6"/>
  <c r="R1487" i="6" s="1"/>
  <c r="AB1487" i="6" s="1"/>
  <c r="W1486" i="6"/>
  <c r="V1487" i="6" s="1"/>
  <c r="AA1486" i="6"/>
  <c r="AE291" i="6"/>
  <c r="AE1351" i="6"/>
  <c r="AC810" i="6"/>
  <c r="AE424" i="6"/>
  <c r="AE1772" i="6"/>
  <c r="AD810" i="6"/>
  <c r="AC157" i="3"/>
  <c r="AD157" i="3"/>
  <c r="AE291" i="3"/>
  <c r="AE1234" i="3"/>
  <c r="AD542" i="3"/>
  <c r="AC542" i="3"/>
  <c r="AC425" i="3"/>
  <c r="AE968" i="3"/>
  <c r="AD425" i="3"/>
  <c r="S811" i="6"/>
  <c r="T811" i="6" s="1"/>
  <c r="S543" i="3"/>
  <c r="T543" i="3" s="1"/>
  <c r="W543" i="3" s="1"/>
  <c r="V544" i="3" s="1"/>
  <c r="S9" i="3"/>
  <c r="T9" i="3" s="1"/>
  <c r="W9" i="3" s="1"/>
  <c r="V10" i="3" s="1"/>
  <c r="S1100" i="9"/>
  <c r="T1100" i="9" s="1"/>
  <c r="Z1100" i="9" s="1"/>
  <c r="Z1352" i="6"/>
  <c r="W1352" i="6"/>
  <c r="V1353" i="6" s="1"/>
  <c r="Y1352" i="6"/>
  <c r="AA1352" i="6"/>
  <c r="Q1353" i="6"/>
  <c r="AE965" i="6"/>
  <c r="S424" i="9"/>
  <c r="T424" i="9" s="1"/>
  <c r="S969" i="3"/>
  <c r="T969" i="3" s="1"/>
  <c r="S1889" i="3"/>
  <c r="T1889" i="3" s="1"/>
  <c r="S1890" i="9"/>
  <c r="T1890" i="9" s="1"/>
  <c r="S158" i="3"/>
  <c r="T158" i="3" s="1"/>
  <c r="Q967" i="9"/>
  <c r="W966" i="9"/>
  <c r="V967" i="9" s="1"/>
  <c r="Y966" i="9"/>
  <c r="AA966" i="9"/>
  <c r="Z966" i="9"/>
  <c r="Q1774" i="11"/>
  <c r="W1773" i="11"/>
  <c r="V1774" i="11" s="1"/>
  <c r="AA1773" i="11"/>
  <c r="Y1773" i="11"/>
  <c r="Z1773" i="11"/>
  <c r="Y810" i="3"/>
  <c r="Z810" i="3"/>
  <c r="Q811" i="3"/>
  <c r="W810" i="3"/>
  <c r="V811" i="3" s="1"/>
  <c r="AA810" i="3"/>
  <c r="W1103" i="11"/>
  <c r="V1104" i="11" s="1"/>
  <c r="Q1104" i="11"/>
  <c r="AA1103" i="11"/>
  <c r="Y1103" i="11"/>
  <c r="Z1103" i="11"/>
  <c r="W1485" i="3"/>
  <c r="V1486" i="3" s="1"/>
  <c r="Q1486" i="3"/>
  <c r="AA1485" i="3"/>
  <c r="Z1485" i="3"/>
  <c r="Y1485" i="3"/>
  <c r="Q426" i="6"/>
  <c r="W425" i="6"/>
  <c r="V426" i="6" s="1"/>
  <c r="AA425" i="6"/>
  <c r="Z425" i="6"/>
  <c r="Y425" i="6"/>
  <c r="Z158" i="9"/>
  <c r="Y158" i="9"/>
  <c r="AA158" i="9"/>
  <c r="Q159" i="9"/>
  <c r="W158" i="9"/>
  <c r="V159" i="9" s="1"/>
  <c r="AE8" i="3"/>
  <c r="R1486" i="11"/>
  <c r="AB1486" i="11" s="1"/>
  <c r="R160" i="11"/>
  <c r="AB160" i="11" s="1"/>
  <c r="R10" i="9"/>
  <c r="AB10" i="9" s="1"/>
  <c r="AD1620" i="3"/>
  <c r="AC1620" i="3"/>
  <c r="Y542" i="11"/>
  <c r="Z542" i="11"/>
  <c r="AA542" i="11"/>
  <c r="Q543" i="11"/>
  <c r="W542" i="11"/>
  <c r="V543" i="11" s="1"/>
  <c r="Y677" i="11"/>
  <c r="W677" i="11"/>
  <c r="V678" i="11" s="1"/>
  <c r="Z677" i="11"/>
  <c r="AA677" i="11"/>
  <c r="Q678" i="11"/>
  <c r="AC1889" i="6"/>
  <c r="AD1889" i="6"/>
  <c r="R678" i="3"/>
  <c r="AB678" i="3" s="1"/>
  <c r="Q293" i="3"/>
  <c r="AA292" i="3"/>
  <c r="Z292" i="3"/>
  <c r="Y292" i="3"/>
  <c r="W292" i="3"/>
  <c r="V293" i="3" s="1"/>
  <c r="AE1620" i="6"/>
  <c r="R1237" i="9"/>
  <c r="AB1237" i="9" s="1"/>
  <c r="AE291" i="9"/>
  <c r="R1890" i="6"/>
  <c r="AB1890" i="6" s="1"/>
  <c r="Z1234" i="6"/>
  <c r="Q1235" i="6"/>
  <c r="AA1234" i="6"/>
  <c r="W1234" i="6"/>
  <c r="V1235" i="6" s="1"/>
  <c r="Y1234" i="6"/>
  <c r="Y10" i="11"/>
  <c r="Q11" i="11"/>
  <c r="Z10" i="11"/>
  <c r="AA10" i="11"/>
  <c r="W10" i="11"/>
  <c r="V11" i="11" s="1"/>
  <c r="AA543" i="6"/>
  <c r="Y543" i="6"/>
  <c r="Z543" i="6"/>
  <c r="Q544" i="6"/>
  <c r="W543" i="6"/>
  <c r="V544" i="6" s="1"/>
  <c r="AE423" i="9"/>
  <c r="W1351" i="3"/>
  <c r="V1352" i="3" s="1"/>
  <c r="AA1351" i="3"/>
  <c r="Y1351" i="3"/>
  <c r="Q1352" i="3"/>
  <c r="Z1351" i="3"/>
  <c r="S427" i="11"/>
  <c r="T427" i="11" s="1"/>
  <c r="AE1889" i="9"/>
  <c r="AD1485" i="9"/>
  <c r="AC1485" i="9"/>
  <c r="R678" i="9"/>
  <c r="AB678" i="9" s="1"/>
  <c r="AC1236" i="9"/>
  <c r="AD1236" i="9"/>
  <c r="S1352" i="11"/>
  <c r="T1352" i="11" s="1"/>
  <c r="AC966" i="11"/>
  <c r="AD966" i="11"/>
  <c r="R1352" i="9"/>
  <c r="AB1352" i="9" s="1"/>
  <c r="AC1771" i="9"/>
  <c r="AD1771" i="9"/>
  <c r="AC159" i="11"/>
  <c r="AD159" i="11"/>
  <c r="R1486" i="9"/>
  <c r="AB1486" i="9" s="1"/>
  <c r="R10" i="6"/>
  <c r="AB10" i="6" s="1"/>
  <c r="R967" i="11"/>
  <c r="AC1351" i="9"/>
  <c r="AD1351" i="9"/>
  <c r="AE810" i="9"/>
  <c r="S1621" i="9"/>
  <c r="T1621" i="9" s="1"/>
  <c r="AB1621" i="9"/>
  <c r="Z1621" i="11"/>
  <c r="W1621" i="11"/>
  <c r="V1622" i="11" s="1"/>
  <c r="Q1622" i="11"/>
  <c r="Y1621" i="11"/>
  <c r="AA1621" i="11"/>
  <c r="AE1620" i="9"/>
  <c r="AE1888" i="3"/>
  <c r="S426" i="3"/>
  <c r="T426" i="3" s="1"/>
  <c r="S1772" i="3"/>
  <c r="T1772" i="3" s="1"/>
  <c r="AA678" i="6"/>
  <c r="W678" i="6"/>
  <c r="V679" i="6" s="1"/>
  <c r="Y678" i="6"/>
  <c r="Z678" i="6"/>
  <c r="Q679" i="6"/>
  <c r="R1772" i="9"/>
  <c r="AB1772" i="9" s="1"/>
  <c r="S966" i="6"/>
  <c r="T966" i="6" s="1"/>
  <c r="AE426" i="11"/>
  <c r="R1621" i="3"/>
  <c r="AB1621" i="3" s="1"/>
  <c r="S1773" i="6"/>
  <c r="T1773" i="6" s="1"/>
  <c r="AE1236" i="11"/>
  <c r="S294" i="11"/>
  <c r="T294" i="11" s="1"/>
  <c r="Q1236" i="3"/>
  <c r="W1235" i="3"/>
  <c r="V1236" i="3" s="1"/>
  <c r="AA1235" i="3"/>
  <c r="Y1235" i="3"/>
  <c r="Z1235" i="3"/>
  <c r="AC1100" i="3"/>
  <c r="AD1100" i="3"/>
  <c r="S292" i="9"/>
  <c r="T292" i="9" s="1"/>
  <c r="AE1771" i="3"/>
  <c r="Q811" i="11"/>
  <c r="AA810" i="11"/>
  <c r="W810" i="11"/>
  <c r="V811" i="11" s="1"/>
  <c r="Z810" i="11"/>
  <c r="Y810" i="11"/>
  <c r="R1101" i="3"/>
  <c r="AB1101" i="3" s="1"/>
  <c r="AA1100" i="6"/>
  <c r="Q1101" i="6"/>
  <c r="Y1100" i="6"/>
  <c r="W1100" i="6"/>
  <c r="V1101" i="6" s="1"/>
  <c r="Z1100" i="6"/>
  <c r="AC1485" i="11"/>
  <c r="AD1485" i="11"/>
  <c r="S1621" i="6"/>
  <c r="T1621" i="6" s="1"/>
  <c r="S811" i="9"/>
  <c r="T811" i="9" s="1"/>
  <c r="AC9" i="9"/>
  <c r="AD9" i="9"/>
  <c r="Y160" i="6"/>
  <c r="Z160" i="6"/>
  <c r="W160" i="6"/>
  <c r="V161" i="6" s="1"/>
  <c r="AA160" i="6"/>
  <c r="Q161" i="6"/>
  <c r="W292" i="6"/>
  <c r="V293" i="6" s="1"/>
  <c r="Z292" i="6"/>
  <c r="Q293" i="6"/>
  <c r="AA292" i="6"/>
  <c r="Y292" i="6"/>
  <c r="AC677" i="9"/>
  <c r="AD677" i="9"/>
  <c r="AD9" i="6"/>
  <c r="AC9" i="6"/>
  <c r="AC677" i="3"/>
  <c r="AD677" i="3"/>
  <c r="Y1237" i="11" l="1"/>
  <c r="AE293" i="11"/>
  <c r="W1237" i="11"/>
  <c r="V1238" i="11" s="1"/>
  <c r="Q1238" i="11"/>
  <c r="R1238" i="11" s="1"/>
  <c r="AB1238" i="11" s="1"/>
  <c r="S160" i="11"/>
  <c r="T160" i="11" s="1"/>
  <c r="Z1237" i="11"/>
  <c r="AE1351" i="11"/>
  <c r="AD1889" i="11"/>
  <c r="AC1889" i="11"/>
  <c r="S1890" i="11"/>
  <c r="T1890" i="11" s="1"/>
  <c r="AA1890" i="11" s="1"/>
  <c r="AE1099" i="9"/>
  <c r="S1486" i="9"/>
  <c r="T1486" i="9" s="1"/>
  <c r="S1237" i="9"/>
  <c r="T1237" i="9" s="1"/>
  <c r="AC543" i="9"/>
  <c r="Q1101" i="9"/>
  <c r="R1101" i="9" s="1"/>
  <c r="AB1101" i="9" s="1"/>
  <c r="AD543" i="9"/>
  <c r="W1100" i="9"/>
  <c r="V1101" i="9" s="1"/>
  <c r="AC1486" i="6"/>
  <c r="AE1486" i="6" s="1"/>
  <c r="AE810" i="6"/>
  <c r="AD1352" i="6"/>
  <c r="AD160" i="6"/>
  <c r="AC1352" i="6"/>
  <c r="S10" i="6"/>
  <c r="T10" i="6" s="1"/>
  <c r="AE157" i="3"/>
  <c r="AE542" i="3"/>
  <c r="S1101" i="3"/>
  <c r="T1101" i="3" s="1"/>
  <c r="AA1101" i="3" s="1"/>
  <c r="Y9" i="3"/>
  <c r="AA543" i="3"/>
  <c r="Z543" i="3"/>
  <c r="Q544" i="3"/>
  <c r="R544" i="3" s="1"/>
  <c r="AB544" i="3" s="1"/>
  <c r="AE425" i="3"/>
  <c r="Y158" i="3"/>
  <c r="Z158" i="3"/>
  <c r="Y424" i="9"/>
  <c r="Z424" i="9"/>
  <c r="W424" i="9"/>
  <c r="V425" i="9" s="1"/>
  <c r="AA424" i="9"/>
  <c r="Q425" i="9"/>
  <c r="R425" i="9" s="1"/>
  <c r="Z9" i="3"/>
  <c r="Y543" i="3"/>
  <c r="Y1100" i="9"/>
  <c r="AD1100" i="9" s="1"/>
  <c r="AA1100" i="9"/>
  <c r="S1890" i="6"/>
  <c r="T1890" i="6" s="1"/>
  <c r="Z1890" i="6" s="1"/>
  <c r="AA9" i="3"/>
  <c r="S1486" i="11"/>
  <c r="T1486" i="11" s="1"/>
  <c r="Q1487" i="11" s="1"/>
  <c r="Q10" i="3"/>
  <c r="R10" i="3" s="1"/>
  <c r="AB10" i="3" s="1"/>
  <c r="Q159" i="3"/>
  <c r="R159" i="3" s="1"/>
  <c r="AB159" i="3" s="1"/>
  <c r="S678" i="9"/>
  <c r="T678" i="9" s="1"/>
  <c r="S678" i="3"/>
  <c r="T678" i="3" s="1"/>
  <c r="S10" i="9"/>
  <c r="T10" i="9" s="1"/>
  <c r="W158" i="3"/>
  <c r="V159" i="3" s="1"/>
  <c r="AA158" i="3"/>
  <c r="S1772" i="9"/>
  <c r="T1772" i="9" s="1"/>
  <c r="Y1772" i="9" s="1"/>
  <c r="R1353" i="6"/>
  <c r="S1487" i="6"/>
  <c r="T1487" i="6" s="1"/>
  <c r="S544" i="9"/>
  <c r="T544" i="9" s="1"/>
  <c r="W811" i="9"/>
  <c r="V812" i="9" s="1"/>
  <c r="AA811" i="9"/>
  <c r="Z811" i="9"/>
  <c r="Y811" i="9"/>
  <c r="Q812" i="9"/>
  <c r="W292" i="9"/>
  <c r="V293" i="9" s="1"/>
  <c r="AA292" i="9"/>
  <c r="Z292" i="9"/>
  <c r="Q293" i="9"/>
  <c r="Y292" i="9"/>
  <c r="Y811" i="6"/>
  <c r="Z811" i="6"/>
  <c r="Q812" i="6"/>
  <c r="AA811" i="6"/>
  <c r="W811" i="6"/>
  <c r="V812" i="6" s="1"/>
  <c r="AC810" i="11"/>
  <c r="AD810" i="11"/>
  <c r="AA1621" i="6"/>
  <c r="Q1622" i="6"/>
  <c r="Z1621" i="6"/>
  <c r="Y1621" i="6"/>
  <c r="W1621" i="6"/>
  <c r="V1622" i="6" s="1"/>
  <c r="AE677" i="3"/>
  <c r="AE677" i="9"/>
  <c r="R161" i="6"/>
  <c r="AB161" i="6" s="1"/>
  <c r="AC678" i="6"/>
  <c r="AD678" i="6"/>
  <c r="AE1351" i="9"/>
  <c r="AC425" i="6"/>
  <c r="AD425" i="6"/>
  <c r="R1486" i="3"/>
  <c r="AB1486" i="3" s="1"/>
  <c r="AC292" i="6"/>
  <c r="AD292" i="6"/>
  <c r="AC1235" i="3"/>
  <c r="AD1235" i="3"/>
  <c r="S1352" i="9"/>
  <c r="T1352" i="9" s="1"/>
  <c r="R544" i="6"/>
  <c r="AB544" i="6" s="1"/>
  <c r="R1352" i="3"/>
  <c r="AB1352" i="3" s="1"/>
  <c r="AC292" i="3"/>
  <c r="AD292" i="3"/>
  <c r="AE1620" i="3"/>
  <c r="Z294" i="11"/>
  <c r="Q295" i="11"/>
  <c r="AA294" i="11"/>
  <c r="W294" i="11"/>
  <c r="V295" i="11" s="1"/>
  <c r="Y294" i="11"/>
  <c r="AE1485" i="9"/>
  <c r="R1774" i="11"/>
  <c r="AB1774" i="11" s="1"/>
  <c r="Y969" i="3"/>
  <c r="AA969" i="3"/>
  <c r="Z969" i="3"/>
  <c r="W969" i="3"/>
  <c r="V970" i="3" s="1"/>
  <c r="Q970" i="3"/>
  <c r="AE1485" i="11"/>
  <c r="AE1100" i="3"/>
  <c r="S967" i="11"/>
  <c r="T967" i="11" s="1"/>
  <c r="AB967" i="11"/>
  <c r="R1235" i="6"/>
  <c r="AB1235" i="6" s="1"/>
  <c r="AC1103" i="11"/>
  <c r="AD1103" i="11"/>
  <c r="AC966" i="9"/>
  <c r="AD966" i="9"/>
  <c r="R11" i="11"/>
  <c r="AB11" i="11" s="1"/>
  <c r="AA1889" i="3"/>
  <c r="Q1890" i="3"/>
  <c r="Z1889" i="3"/>
  <c r="Y1889" i="3"/>
  <c r="W1889" i="3"/>
  <c r="V1890" i="3" s="1"/>
  <c r="R159" i="9"/>
  <c r="R426" i="6"/>
  <c r="AB426" i="6" s="1"/>
  <c r="AE1889" i="6"/>
  <c r="AC542" i="11"/>
  <c r="AD542" i="11"/>
  <c r="R811" i="3"/>
  <c r="AB811" i="3" s="1"/>
  <c r="AE9" i="9"/>
  <c r="Z1773" i="6"/>
  <c r="Q1774" i="6"/>
  <c r="W1773" i="6"/>
  <c r="V1774" i="6" s="1"/>
  <c r="Y1773" i="6"/>
  <c r="AA1773" i="6"/>
  <c r="AE9" i="6"/>
  <c r="R293" i="6"/>
  <c r="AB293" i="6" s="1"/>
  <c r="R811" i="11"/>
  <c r="AB811" i="11" s="1"/>
  <c r="Y1772" i="3"/>
  <c r="Z1772" i="3"/>
  <c r="Q1773" i="3"/>
  <c r="AA1772" i="3"/>
  <c r="W1772" i="3"/>
  <c r="V1773" i="3" s="1"/>
  <c r="AE159" i="11"/>
  <c r="AE966" i="11"/>
  <c r="AE1236" i="9"/>
  <c r="AC1351" i="3"/>
  <c r="AD1351" i="3"/>
  <c r="AC543" i="6"/>
  <c r="AD543" i="6"/>
  <c r="AC677" i="11"/>
  <c r="AD677" i="11"/>
  <c r="AC810" i="3"/>
  <c r="AD810" i="3"/>
  <c r="AC160" i="6"/>
  <c r="R1236" i="3"/>
  <c r="AD1621" i="11"/>
  <c r="AC1621" i="11"/>
  <c r="W1621" i="9"/>
  <c r="V1622" i="9" s="1"/>
  <c r="AA1621" i="9"/>
  <c r="Q1622" i="9"/>
  <c r="Z1621" i="9"/>
  <c r="Y1621" i="9"/>
  <c r="Z1890" i="9"/>
  <c r="W1890" i="9"/>
  <c r="V1891" i="9" s="1"/>
  <c r="Q1891" i="9"/>
  <c r="AA1890" i="9"/>
  <c r="Y1890" i="9"/>
  <c r="AC1100" i="6"/>
  <c r="AD1100" i="6"/>
  <c r="S1621" i="3"/>
  <c r="T1621" i="3" s="1"/>
  <c r="R1622" i="11"/>
  <c r="AB1622" i="11" s="1"/>
  <c r="AE1771" i="9"/>
  <c r="AC10" i="11"/>
  <c r="AD10" i="11"/>
  <c r="R293" i="3"/>
  <c r="AB293" i="3" s="1"/>
  <c r="AC1485" i="3"/>
  <c r="AD1485" i="3"/>
  <c r="R1104" i="11"/>
  <c r="AC1773" i="11"/>
  <c r="AD1773" i="11"/>
  <c r="R967" i="9"/>
  <c r="AB967" i="9" s="1"/>
  <c r="Y426" i="3"/>
  <c r="AA426" i="3"/>
  <c r="Q427" i="3"/>
  <c r="Z426" i="3"/>
  <c r="W426" i="3"/>
  <c r="V427" i="3" s="1"/>
  <c r="AD1234" i="6"/>
  <c r="AC1234" i="6"/>
  <c r="R543" i="11"/>
  <c r="AB543" i="11" s="1"/>
  <c r="AC158" i="9"/>
  <c r="AD158" i="9"/>
  <c r="R1101" i="6"/>
  <c r="W966" i="6"/>
  <c r="V967" i="6" s="1"/>
  <c r="AA966" i="6"/>
  <c r="Y966" i="6"/>
  <c r="Z966" i="6"/>
  <c r="Q967" i="6"/>
  <c r="R679" i="6"/>
  <c r="AB679" i="6" s="1"/>
  <c r="Z427" i="11"/>
  <c r="Q428" i="11"/>
  <c r="Y427" i="11"/>
  <c r="AA427" i="11"/>
  <c r="W427" i="11"/>
  <c r="V428" i="11" s="1"/>
  <c r="Y1352" i="11"/>
  <c r="Z1352" i="11"/>
  <c r="Q1353" i="11"/>
  <c r="W1352" i="11"/>
  <c r="V1353" i="11" s="1"/>
  <c r="AA1352" i="11"/>
  <c r="R678" i="11"/>
  <c r="AB678" i="11" s="1"/>
  <c r="AD1237" i="11" l="1"/>
  <c r="AC1237" i="11"/>
  <c r="Q1891" i="11"/>
  <c r="R1891" i="11" s="1"/>
  <c r="AB1891" i="11" s="1"/>
  <c r="Y1890" i="11"/>
  <c r="AE1889" i="11"/>
  <c r="W1890" i="11"/>
  <c r="V1891" i="11" s="1"/>
  <c r="Z1890" i="11"/>
  <c r="AD1352" i="11"/>
  <c r="S811" i="11"/>
  <c r="T811" i="11" s="1"/>
  <c r="Z811" i="11" s="1"/>
  <c r="AE543" i="9"/>
  <c r="AC1100" i="9"/>
  <c r="AE1100" i="9" s="1"/>
  <c r="AD424" i="9"/>
  <c r="AE966" i="9"/>
  <c r="Z1772" i="9"/>
  <c r="Q1773" i="9"/>
  <c r="R1773" i="9" s="1"/>
  <c r="AA1772" i="9"/>
  <c r="AC424" i="9"/>
  <c r="AE160" i="6"/>
  <c r="AE1352" i="6"/>
  <c r="AA1890" i="6"/>
  <c r="S679" i="6"/>
  <c r="T679" i="6" s="1"/>
  <c r="AA679" i="6" s="1"/>
  <c r="Y1890" i="6"/>
  <c r="Q11" i="6"/>
  <c r="R11" i="6" s="1"/>
  <c r="AB11" i="6" s="1"/>
  <c r="W10" i="6"/>
  <c r="V11" i="6" s="1"/>
  <c r="AA10" i="6"/>
  <c r="Y10" i="6"/>
  <c r="Q1891" i="6"/>
  <c r="W1101" i="3"/>
  <c r="V1102" i="3" s="1"/>
  <c r="Z1101" i="3"/>
  <c r="Q1102" i="3"/>
  <c r="R1102" i="3" s="1"/>
  <c r="AB1102" i="3" s="1"/>
  <c r="Y1101" i="3"/>
  <c r="AD543" i="3"/>
  <c r="AC543" i="3"/>
  <c r="AD158" i="3"/>
  <c r="AD9" i="3"/>
  <c r="AC158" i="3"/>
  <c r="AC9" i="3"/>
  <c r="W1890" i="6"/>
  <c r="V1891" i="6" s="1"/>
  <c r="Z1486" i="11"/>
  <c r="AD426" i="3"/>
  <c r="AA1486" i="11"/>
  <c r="AE1100" i="6"/>
  <c r="AE678" i="6"/>
  <c r="Y1486" i="11"/>
  <c r="W1772" i="9"/>
  <c r="V1773" i="9" s="1"/>
  <c r="S10" i="3"/>
  <c r="T10" i="3" s="1"/>
  <c r="W1486" i="11"/>
  <c r="V1487" i="11" s="1"/>
  <c r="S426" i="6"/>
  <c r="T426" i="6" s="1"/>
  <c r="W426" i="6" s="1"/>
  <c r="V427" i="6" s="1"/>
  <c r="Q679" i="3"/>
  <c r="R679" i="3" s="1"/>
  <c r="AB679" i="3" s="1"/>
  <c r="Z678" i="3"/>
  <c r="Y678" i="3"/>
  <c r="W678" i="3"/>
  <c r="V679" i="3" s="1"/>
  <c r="AA678" i="3"/>
  <c r="W678" i="9"/>
  <c r="V679" i="9" s="1"/>
  <c r="AA678" i="9"/>
  <c r="Q679" i="9"/>
  <c r="R679" i="9" s="1"/>
  <c r="AB679" i="9" s="1"/>
  <c r="Y678" i="9"/>
  <c r="Z678" i="9"/>
  <c r="AE543" i="6"/>
  <c r="S544" i="6"/>
  <c r="T544" i="6" s="1"/>
  <c r="Q545" i="6" s="1"/>
  <c r="Z10" i="6"/>
  <c r="S1235" i="6"/>
  <c r="T1235" i="6" s="1"/>
  <c r="AB1353" i="6"/>
  <c r="S293" i="6"/>
  <c r="T293" i="6" s="1"/>
  <c r="Z293" i="6" s="1"/>
  <c r="AE292" i="6"/>
  <c r="AC969" i="3"/>
  <c r="S678" i="11"/>
  <c r="T678" i="11" s="1"/>
  <c r="S1353" i="6"/>
  <c r="T1353" i="6" s="1"/>
  <c r="Z967" i="11"/>
  <c r="AA967" i="11"/>
  <c r="W967" i="11"/>
  <c r="V968" i="11" s="1"/>
  <c r="Q968" i="11"/>
  <c r="Y967" i="11"/>
  <c r="S543" i="11"/>
  <c r="T543" i="11" s="1"/>
  <c r="R1891" i="9"/>
  <c r="AB1891" i="9" s="1"/>
  <c r="AC1621" i="9"/>
  <c r="AD1621" i="9"/>
  <c r="W544" i="9"/>
  <c r="V545" i="9" s="1"/>
  <c r="Y544" i="9"/>
  <c r="Z544" i="9"/>
  <c r="AA544" i="9"/>
  <c r="Q545" i="9"/>
  <c r="S1101" i="6"/>
  <c r="T1101" i="6" s="1"/>
  <c r="AB1101" i="6"/>
  <c r="AE1773" i="11"/>
  <c r="AE1351" i="3"/>
  <c r="AC1772" i="3"/>
  <c r="AD1772" i="3"/>
  <c r="Y10" i="9"/>
  <c r="Z10" i="9"/>
  <c r="AA10" i="9"/>
  <c r="W10" i="9"/>
  <c r="V11" i="9" s="1"/>
  <c r="Q11" i="9"/>
  <c r="AD427" i="11"/>
  <c r="AC427" i="11"/>
  <c r="R967" i="6"/>
  <c r="AB967" i="6" s="1"/>
  <c r="W1237" i="9"/>
  <c r="V1238" i="9" s="1"/>
  <c r="Q1238" i="9"/>
  <c r="Y1237" i="9"/>
  <c r="Z1237" i="9"/>
  <c r="AA1237" i="9"/>
  <c r="S1104" i="11"/>
  <c r="T1104" i="11" s="1"/>
  <c r="AB1104" i="11"/>
  <c r="S425" i="9"/>
  <c r="T425" i="9" s="1"/>
  <c r="AB425" i="9"/>
  <c r="R428" i="11"/>
  <c r="AB428" i="11" s="1"/>
  <c r="S159" i="3"/>
  <c r="T159" i="3" s="1"/>
  <c r="AE1234" i="6"/>
  <c r="S544" i="3"/>
  <c r="T544" i="3" s="1"/>
  <c r="AE10" i="11"/>
  <c r="AE810" i="3"/>
  <c r="S811" i="3"/>
  <c r="T811" i="3" s="1"/>
  <c r="R1890" i="3"/>
  <c r="AB1890" i="3" s="1"/>
  <c r="AD969" i="3"/>
  <c r="R1622" i="6"/>
  <c r="AB1622" i="6" s="1"/>
  <c r="AC292" i="9"/>
  <c r="AD292" i="9"/>
  <c r="AC426" i="3"/>
  <c r="AE1621" i="11"/>
  <c r="R1774" i="6"/>
  <c r="AB1774" i="6" s="1"/>
  <c r="S1774" i="11"/>
  <c r="T1774" i="11" s="1"/>
  <c r="AE292" i="3"/>
  <c r="AE425" i="6"/>
  <c r="R293" i="9"/>
  <c r="AB293" i="9" s="1"/>
  <c r="R1487" i="11"/>
  <c r="R1353" i="11"/>
  <c r="AB1353" i="11" s="1"/>
  <c r="AC966" i="6"/>
  <c r="AD966" i="6"/>
  <c r="AE542" i="11"/>
  <c r="W1352" i="9"/>
  <c r="V1353" i="9" s="1"/>
  <c r="AA1352" i="9"/>
  <c r="Y1352" i="9"/>
  <c r="Q1353" i="9"/>
  <c r="Z1352" i="9"/>
  <c r="R812" i="9"/>
  <c r="AB812" i="9" s="1"/>
  <c r="AC1890" i="9"/>
  <c r="AD1890" i="9"/>
  <c r="AE158" i="9"/>
  <c r="S967" i="9"/>
  <c r="T967" i="9" s="1"/>
  <c r="AA1486" i="9"/>
  <c r="W1486" i="9"/>
  <c r="V1487" i="9" s="1"/>
  <c r="Y1486" i="9"/>
  <c r="Z1486" i="9"/>
  <c r="Q1487" i="9"/>
  <c r="AE677" i="11"/>
  <c r="AD294" i="11"/>
  <c r="AC294" i="11"/>
  <c r="S1352" i="3"/>
  <c r="T1352" i="3" s="1"/>
  <c r="AE1235" i="3"/>
  <c r="AC811" i="9"/>
  <c r="AD811" i="9"/>
  <c r="AE1485" i="3"/>
  <c r="Y1621" i="3"/>
  <c r="AA1621" i="3"/>
  <c r="W1621" i="3"/>
  <c r="V1622" i="3" s="1"/>
  <c r="Z1621" i="3"/>
  <c r="Q1622" i="3"/>
  <c r="R1773" i="3"/>
  <c r="AB1773" i="3" s="1"/>
  <c r="AE1103" i="11"/>
  <c r="R812" i="6"/>
  <c r="AB812" i="6" s="1"/>
  <c r="S1622" i="11"/>
  <c r="T1622" i="11" s="1"/>
  <c r="S159" i="9"/>
  <c r="T159" i="9" s="1"/>
  <c r="AB159" i="9"/>
  <c r="S161" i="6"/>
  <c r="T161" i="6" s="1"/>
  <c r="AE810" i="11"/>
  <c r="AC1352" i="11"/>
  <c r="S293" i="3"/>
  <c r="T293" i="3" s="1"/>
  <c r="AC1889" i="3"/>
  <c r="AD1889" i="3"/>
  <c r="S11" i="11"/>
  <c r="T11" i="11" s="1"/>
  <c r="R970" i="3"/>
  <c r="R295" i="11"/>
  <c r="AB295" i="11" s="1"/>
  <c r="S1238" i="11"/>
  <c r="T1238" i="11" s="1"/>
  <c r="S1101" i="9"/>
  <c r="T1101" i="9" s="1"/>
  <c r="S1486" i="3"/>
  <c r="T1486" i="3" s="1"/>
  <c r="AC1621" i="6"/>
  <c r="AD1621" i="6"/>
  <c r="AC811" i="6"/>
  <c r="AD811" i="6"/>
  <c r="Q1488" i="6"/>
  <c r="AA1487" i="6"/>
  <c r="Y1487" i="6"/>
  <c r="Z1487" i="6"/>
  <c r="W1487" i="6"/>
  <c r="V1488" i="6" s="1"/>
  <c r="W160" i="11"/>
  <c r="V161" i="11" s="1"/>
  <c r="Y160" i="11"/>
  <c r="Q161" i="11"/>
  <c r="AA160" i="11"/>
  <c r="Z160" i="11"/>
  <c r="R1622" i="9"/>
  <c r="AB1622" i="9" s="1"/>
  <c r="S1236" i="3"/>
  <c r="T1236" i="3" s="1"/>
  <c r="AB1236" i="3"/>
  <c r="R427" i="3"/>
  <c r="AB427" i="3" s="1"/>
  <c r="AC1773" i="6"/>
  <c r="AD1773" i="6"/>
  <c r="AE1237" i="11" l="1"/>
  <c r="S1891" i="11"/>
  <c r="T1891" i="11" s="1"/>
  <c r="Y1891" i="11" s="1"/>
  <c r="AA811" i="11"/>
  <c r="AE1352" i="11"/>
  <c r="W811" i="11"/>
  <c r="V812" i="11" s="1"/>
  <c r="AE294" i="11"/>
  <c r="Q812" i="11"/>
  <c r="R812" i="11" s="1"/>
  <c r="AB812" i="11" s="1"/>
  <c r="Y811" i="11"/>
  <c r="AC1890" i="11"/>
  <c r="AD1890" i="11"/>
  <c r="AE427" i="11"/>
  <c r="AC1486" i="11"/>
  <c r="AE424" i="9"/>
  <c r="AC1772" i="9"/>
  <c r="S293" i="9"/>
  <c r="T293" i="9" s="1"/>
  <c r="AD1772" i="9"/>
  <c r="AC678" i="9"/>
  <c r="AC1890" i="6"/>
  <c r="AD1890" i="6"/>
  <c r="AD10" i="6"/>
  <c r="W679" i="6"/>
  <c r="V680" i="6" s="1"/>
  <c r="Y426" i="6"/>
  <c r="Q427" i="6"/>
  <c r="R427" i="6" s="1"/>
  <c r="AB427" i="6" s="1"/>
  <c r="R1891" i="6"/>
  <c r="Q680" i="6"/>
  <c r="R680" i="6" s="1"/>
  <c r="AB680" i="6" s="1"/>
  <c r="Z679" i="6"/>
  <c r="Y679" i="6"/>
  <c r="Y293" i="6"/>
  <c r="AA544" i="6"/>
  <c r="Q294" i="6"/>
  <c r="R294" i="6" s="1"/>
  <c r="AB294" i="6" s="1"/>
  <c r="Z544" i="6"/>
  <c r="Y544" i="6"/>
  <c r="S812" i="6"/>
  <c r="T812" i="6" s="1"/>
  <c r="Z812" i="6" s="1"/>
  <c r="AC10" i="6"/>
  <c r="AE543" i="3"/>
  <c r="AC1101" i="3"/>
  <c r="AD1101" i="3"/>
  <c r="AE158" i="3"/>
  <c r="AE9" i="3"/>
  <c r="AC678" i="3"/>
  <c r="AD678" i="3"/>
  <c r="Y1235" i="6"/>
  <c r="AA1235" i="6"/>
  <c r="W1235" i="6"/>
  <c r="V1236" i="6" s="1"/>
  <c r="Q1236" i="6"/>
  <c r="R1236" i="6" s="1"/>
  <c r="AB1236" i="6" s="1"/>
  <c r="Z1235" i="6"/>
  <c r="Q679" i="11"/>
  <c r="R679" i="11" s="1"/>
  <c r="AB679" i="11" s="1"/>
  <c r="W678" i="11"/>
  <c r="V679" i="11" s="1"/>
  <c r="Y678" i="11"/>
  <c r="AA293" i="6"/>
  <c r="AE811" i="6"/>
  <c r="AD678" i="9"/>
  <c r="AA426" i="6"/>
  <c r="AE426" i="3"/>
  <c r="AE969" i="3"/>
  <c r="AD1486" i="11"/>
  <c r="Z426" i="6"/>
  <c r="W293" i="6"/>
  <c r="V294" i="6" s="1"/>
  <c r="S1890" i="3"/>
  <c r="T1890" i="3" s="1"/>
  <c r="W1890" i="3" s="1"/>
  <c r="V1891" i="3" s="1"/>
  <c r="AD10" i="9"/>
  <c r="AE1621" i="6"/>
  <c r="Z678" i="11"/>
  <c r="W544" i="6"/>
  <c r="V545" i="6" s="1"/>
  <c r="S1622" i="9"/>
  <c r="T1622" i="9" s="1"/>
  <c r="AE811" i="9"/>
  <c r="AE1890" i="9"/>
  <c r="AE1773" i="6"/>
  <c r="S11" i="6"/>
  <c r="T11" i="6" s="1"/>
  <c r="Y11" i="6" s="1"/>
  <c r="AA678" i="11"/>
  <c r="AA1353" i="6"/>
  <c r="Q1354" i="6"/>
  <c r="R1354" i="6" s="1"/>
  <c r="AB1354" i="6" s="1"/>
  <c r="W1353" i="6"/>
  <c r="V1354" i="6" s="1"/>
  <c r="Y1353" i="6"/>
  <c r="Z1353" i="6"/>
  <c r="AD1621" i="3"/>
  <c r="W1774" i="11"/>
  <c r="V1775" i="11" s="1"/>
  <c r="AA1774" i="11"/>
  <c r="Q1775" i="11"/>
  <c r="Y1774" i="11"/>
  <c r="Z1774" i="11"/>
  <c r="Q12" i="11"/>
  <c r="Z11" i="11"/>
  <c r="Y11" i="11"/>
  <c r="W11" i="11"/>
  <c r="V12" i="11" s="1"/>
  <c r="AA11" i="11"/>
  <c r="W544" i="3"/>
  <c r="V545" i="3" s="1"/>
  <c r="Y544" i="3"/>
  <c r="AA544" i="3"/>
  <c r="Q545" i="3"/>
  <c r="Z544" i="3"/>
  <c r="Z159" i="3"/>
  <c r="Y159" i="3"/>
  <c r="Q160" i="3"/>
  <c r="AA159" i="3"/>
  <c r="W159" i="3"/>
  <c r="V160" i="3" s="1"/>
  <c r="Q1102" i="9"/>
  <c r="Z1101" i="9"/>
  <c r="Y1101" i="9"/>
  <c r="W1101" i="9"/>
  <c r="V1102" i="9" s="1"/>
  <c r="AA1101" i="9"/>
  <c r="Q1237" i="3"/>
  <c r="Y1236" i="3"/>
  <c r="AA1236" i="3"/>
  <c r="W1236" i="3"/>
  <c r="V1237" i="3" s="1"/>
  <c r="Z1236" i="3"/>
  <c r="AA293" i="3"/>
  <c r="Q294" i="3"/>
  <c r="W293" i="3"/>
  <c r="V294" i="3" s="1"/>
  <c r="Z293" i="3"/>
  <c r="Y293" i="3"/>
  <c r="AE1889" i="3"/>
  <c r="S679" i="9"/>
  <c r="T679" i="9" s="1"/>
  <c r="Z1104" i="11"/>
  <c r="Y1104" i="11"/>
  <c r="AA1104" i="11"/>
  <c r="Q1105" i="11"/>
  <c r="W1104" i="11"/>
  <c r="V1105" i="11" s="1"/>
  <c r="R1488" i="6"/>
  <c r="AB1488" i="6" s="1"/>
  <c r="Z159" i="9"/>
  <c r="Y159" i="9"/>
  <c r="AA159" i="9"/>
  <c r="W159" i="9"/>
  <c r="V160" i="9" s="1"/>
  <c r="Q160" i="9"/>
  <c r="Q812" i="3"/>
  <c r="AA811" i="3"/>
  <c r="Z811" i="3"/>
  <c r="W811" i="3"/>
  <c r="V812" i="3" s="1"/>
  <c r="Y811" i="3"/>
  <c r="AC1352" i="9"/>
  <c r="AD1352" i="9"/>
  <c r="S970" i="3"/>
  <c r="T970" i="3" s="1"/>
  <c r="AB970" i="3"/>
  <c r="S1774" i="6"/>
  <c r="T1774" i="6" s="1"/>
  <c r="AA425" i="9"/>
  <c r="Z425" i="9"/>
  <c r="W425" i="9"/>
  <c r="V426" i="9" s="1"/>
  <c r="Q426" i="9"/>
  <c r="Y425" i="9"/>
  <c r="AE1621" i="9"/>
  <c r="S295" i="11"/>
  <c r="T295" i="11" s="1"/>
  <c r="S1773" i="3"/>
  <c r="T1773" i="3" s="1"/>
  <c r="AC1237" i="9"/>
  <c r="AD1237" i="9"/>
  <c r="R161" i="11"/>
  <c r="AC1487" i="6"/>
  <c r="AD1487" i="6"/>
  <c r="Z1238" i="11"/>
  <c r="Q1239" i="11"/>
  <c r="W1238" i="11"/>
  <c r="V1239" i="11" s="1"/>
  <c r="AA1238" i="11"/>
  <c r="Y1238" i="11"/>
  <c r="S1102" i="3"/>
  <c r="T1102" i="3" s="1"/>
  <c r="R1622" i="3"/>
  <c r="AB1622" i="3" s="1"/>
  <c r="Q968" i="9"/>
  <c r="W967" i="9"/>
  <c r="V968" i="9" s="1"/>
  <c r="Z967" i="9"/>
  <c r="Y967" i="9"/>
  <c r="AA967" i="9"/>
  <c r="S812" i="9"/>
  <c r="T812" i="9" s="1"/>
  <c r="S1487" i="11"/>
  <c r="T1487" i="11" s="1"/>
  <c r="AB1487" i="11"/>
  <c r="Q11" i="3"/>
  <c r="Z10" i="3"/>
  <c r="AA10" i="3"/>
  <c r="W10" i="3"/>
  <c r="V11" i="3" s="1"/>
  <c r="Y10" i="3"/>
  <c r="R1238" i="9"/>
  <c r="AB1238" i="9" s="1"/>
  <c r="R11" i="9"/>
  <c r="AB11" i="9" s="1"/>
  <c r="Z1101" i="6"/>
  <c r="Q1102" i="6"/>
  <c r="W1101" i="6"/>
  <c r="V1102" i="6" s="1"/>
  <c r="AA1101" i="6"/>
  <c r="Y1101" i="6"/>
  <c r="R545" i="9"/>
  <c r="AB545" i="9" s="1"/>
  <c r="S1891" i="9"/>
  <c r="T1891" i="9" s="1"/>
  <c r="S427" i="3"/>
  <c r="T427" i="3" s="1"/>
  <c r="AC160" i="11"/>
  <c r="AD160" i="11"/>
  <c r="Y543" i="11"/>
  <c r="Q544" i="11"/>
  <c r="Z543" i="11"/>
  <c r="AA543" i="11"/>
  <c r="W543" i="11"/>
  <c r="V544" i="11" s="1"/>
  <c r="R1487" i="9"/>
  <c r="AB1487" i="9" s="1"/>
  <c r="Z1352" i="3"/>
  <c r="W1352" i="3"/>
  <c r="V1353" i="3" s="1"/>
  <c r="AA1352" i="3"/>
  <c r="Q1353" i="3"/>
  <c r="Y1352" i="3"/>
  <c r="AE966" i="6"/>
  <c r="AE292" i="9"/>
  <c r="S428" i="11"/>
  <c r="T428" i="11" s="1"/>
  <c r="AE1772" i="3"/>
  <c r="AC967" i="11"/>
  <c r="AD967" i="11"/>
  <c r="Y161" i="6"/>
  <c r="W161" i="6"/>
  <c r="V162" i="6" s="1"/>
  <c r="Q162" i="6"/>
  <c r="Z161" i="6"/>
  <c r="AA161" i="6"/>
  <c r="S679" i="3"/>
  <c r="T679" i="3" s="1"/>
  <c r="AC544" i="9"/>
  <c r="AD544" i="9"/>
  <c r="R968" i="11"/>
  <c r="AB968" i="11" s="1"/>
  <c r="AA1486" i="3"/>
  <c r="Q1487" i="3"/>
  <c r="Z1486" i="3"/>
  <c r="Y1486" i="3"/>
  <c r="W1486" i="3"/>
  <c r="V1487" i="3" s="1"/>
  <c r="W1622" i="11"/>
  <c r="V1623" i="11" s="1"/>
  <c r="Z1622" i="11"/>
  <c r="Y1622" i="11"/>
  <c r="Q1623" i="11"/>
  <c r="AA1622" i="11"/>
  <c r="AC1621" i="3"/>
  <c r="AC1486" i="9"/>
  <c r="AD1486" i="9"/>
  <c r="R1353" i="9"/>
  <c r="S1353" i="11"/>
  <c r="T1353" i="11" s="1"/>
  <c r="S1622" i="6"/>
  <c r="T1622" i="6" s="1"/>
  <c r="S1773" i="9"/>
  <c r="T1773" i="9" s="1"/>
  <c r="AB1773" i="9"/>
  <c r="S967" i="6"/>
  <c r="T967" i="6" s="1"/>
  <c r="AC10" i="9"/>
  <c r="R545" i="6"/>
  <c r="AB545" i="6" s="1"/>
  <c r="AA1891" i="11" l="1"/>
  <c r="AC811" i="11"/>
  <c r="Q1892" i="11"/>
  <c r="R1892" i="11" s="1"/>
  <c r="AB1892" i="11" s="1"/>
  <c r="W1891" i="11"/>
  <c r="V1892" i="11" s="1"/>
  <c r="Z1891" i="11"/>
  <c r="AD811" i="11"/>
  <c r="S968" i="11"/>
  <c r="T968" i="11" s="1"/>
  <c r="Y968" i="11" s="1"/>
  <c r="AE1890" i="11"/>
  <c r="AE1486" i="11"/>
  <c r="AC678" i="11"/>
  <c r="AE160" i="11"/>
  <c r="AD678" i="11"/>
  <c r="AE1772" i="9"/>
  <c r="AE678" i="9"/>
  <c r="AE10" i="9"/>
  <c r="S1238" i="9"/>
  <c r="T1238" i="9" s="1"/>
  <c r="Q1239" i="9" s="1"/>
  <c r="S11" i="9"/>
  <c r="T11" i="9" s="1"/>
  <c r="Y11" i="9" s="1"/>
  <c r="AE1890" i="6"/>
  <c r="AE10" i="6"/>
  <c r="AD426" i="6"/>
  <c r="Z11" i="6"/>
  <c r="AD11" i="6" s="1"/>
  <c r="AA812" i="6"/>
  <c r="W11" i="6"/>
  <c r="V12" i="6" s="1"/>
  <c r="AC679" i="6"/>
  <c r="W812" i="6"/>
  <c r="V813" i="6" s="1"/>
  <c r="Y812" i="6"/>
  <c r="AD812" i="6" s="1"/>
  <c r="Q813" i="6"/>
  <c r="R813" i="6" s="1"/>
  <c r="AB813" i="6" s="1"/>
  <c r="AC544" i="6"/>
  <c r="S1354" i="6"/>
  <c r="T1354" i="6" s="1"/>
  <c r="Q1355" i="6" s="1"/>
  <c r="AC293" i="6"/>
  <c r="AC1235" i="6"/>
  <c r="AD544" i="6"/>
  <c r="AA11" i="6"/>
  <c r="AC426" i="6"/>
  <c r="S545" i="6"/>
  <c r="T545" i="6" s="1"/>
  <c r="AD293" i="6"/>
  <c r="AD1235" i="6"/>
  <c r="AD679" i="6"/>
  <c r="AB1891" i="6"/>
  <c r="S1891" i="6"/>
  <c r="T1891" i="6" s="1"/>
  <c r="AE1101" i="3"/>
  <c r="AE678" i="3"/>
  <c r="AE1621" i="3"/>
  <c r="Y1890" i="3"/>
  <c r="Q1891" i="3"/>
  <c r="R1891" i="3" s="1"/>
  <c r="AB1891" i="3" s="1"/>
  <c r="AA1890" i="3"/>
  <c r="Z1890" i="3"/>
  <c r="W1622" i="9"/>
  <c r="V1623" i="9" s="1"/>
  <c r="Q1623" i="9"/>
  <c r="R1623" i="9" s="1"/>
  <c r="AB1623" i="9" s="1"/>
  <c r="AA1622" i="9"/>
  <c r="Y1622" i="9"/>
  <c r="Z1622" i="9"/>
  <c r="S680" i="6"/>
  <c r="T680" i="6" s="1"/>
  <c r="W680" i="6" s="1"/>
  <c r="V681" i="6" s="1"/>
  <c r="S545" i="9"/>
  <c r="T545" i="9" s="1"/>
  <c r="Y545" i="9" s="1"/>
  <c r="S294" i="6"/>
  <c r="T294" i="6" s="1"/>
  <c r="Q12" i="6"/>
  <c r="R12" i="6" s="1"/>
  <c r="AB12" i="6" s="1"/>
  <c r="AD161" i="6"/>
  <c r="S812" i="11"/>
  <c r="T812" i="11" s="1"/>
  <c r="Z812" i="11" s="1"/>
  <c r="AC1353" i="6"/>
  <c r="AD1353" i="6"/>
  <c r="S679" i="11"/>
  <c r="T679" i="11" s="1"/>
  <c r="Q680" i="9"/>
  <c r="AA679" i="9"/>
  <c r="W679" i="9"/>
  <c r="V680" i="9" s="1"/>
  <c r="Y679" i="9"/>
  <c r="Z679" i="9"/>
  <c r="Y1773" i="3"/>
  <c r="AA1773" i="3"/>
  <c r="Z1773" i="3"/>
  <c r="Q1774" i="3"/>
  <c r="W1773" i="3"/>
  <c r="V1774" i="3" s="1"/>
  <c r="Y1774" i="6"/>
  <c r="W1774" i="6"/>
  <c r="V1775" i="6" s="1"/>
  <c r="AA1774" i="6"/>
  <c r="Q1775" i="6"/>
  <c r="Z1774" i="6"/>
  <c r="Y295" i="11"/>
  <c r="AA295" i="11"/>
  <c r="W295" i="11"/>
  <c r="V296" i="11" s="1"/>
  <c r="Z295" i="11"/>
  <c r="Q296" i="11"/>
  <c r="R812" i="3"/>
  <c r="AB812" i="3" s="1"/>
  <c r="AC11" i="11"/>
  <c r="AD11" i="11"/>
  <c r="AE544" i="9"/>
  <c r="AE967" i="11"/>
  <c r="AC1352" i="3"/>
  <c r="AD1352" i="3"/>
  <c r="R544" i="11"/>
  <c r="AB544" i="11" s="1"/>
  <c r="AC967" i="9"/>
  <c r="AD967" i="9"/>
  <c r="AE1487" i="6"/>
  <c r="Y1102" i="3"/>
  <c r="Z1102" i="3"/>
  <c r="AA1102" i="3"/>
  <c r="Q1103" i="3"/>
  <c r="W1102" i="3"/>
  <c r="V1103" i="3" s="1"/>
  <c r="AE1352" i="9"/>
  <c r="AC1101" i="9"/>
  <c r="AD1101" i="9"/>
  <c r="Q680" i="3"/>
  <c r="AA679" i="3"/>
  <c r="W679" i="3"/>
  <c r="V680" i="3" s="1"/>
  <c r="Y679" i="3"/>
  <c r="Z679" i="3"/>
  <c r="R162" i="6"/>
  <c r="AB162" i="6" s="1"/>
  <c r="R1353" i="3"/>
  <c r="AB1353" i="3" s="1"/>
  <c r="AC543" i="11"/>
  <c r="AD543" i="11"/>
  <c r="R11" i="3"/>
  <c r="AB11" i="3" s="1"/>
  <c r="R1239" i="11"/>
  <c r="AB1239" i="11" s="1"/>
  <c r="S427" i="6"/>
  <c r="T427" i="6" s="1"/>
  <c r="AC425" i="9"/>
  <c r="AD425" i="9"/>
  <c r="S1488" i="6"/>
  <c r="T1488" i="6" s="1"/>
  <c r="R545" i="3"/>
  <c r="AB545" i="3" s="1"/>
  <c r="R12" i="11"/>
  <c r="AB12" i="11" s="1"/>
  <c r="S161" i="11"/>
  <c r="T161" i="11" s="1"/>
  <c r="AB161" i="11"/>
  <c r="R426" i="9"/>
  <c r="AB426" i="9" s="1"/>
  <c r="R160" i="9"/>
  <c r="AB160" i="9" s="1"/>
  <c r="AC293" i="3"/>
  <c r="AD293" i="3"/>
  <c r="AC1236" i="3"/>
  <c r="AD1236" i="3"/>
  <c r="R1102" i="9"/>
  <c r="AB1102" i="9" s="1"/>
  <c r="S1236" i="6"/>
  <c r="T1236" i="6" s="1"/>
  <c r="AC1486" i="3"/>
  <c r="AD1486" i="3"/>
  <c r="Z428" i="11"/>
  <c r="Q429" i="11"/>
  <c r="W428" i="11"/>
  <c r="V429" i="11" s="1"/>
  <c r="Y428" i="11"/>
  <c r="AA428" i="11"/>
  <c r="S1622" i="3"/>
  <c r="T1622" i="3" s="1"/>
  <c r="W1487" i="11"/>
  <c r="V1488" i="11" s="1"/>
  <c r="Z1487" i="11"/>
  <c r="Y1487" i="11"/>
  <c r="Q1488" i="11"/>
  <c r="AA1487" i="11"/>
  <c r="R968" i="9"/>
  <c r="AB968" i="9" s="1"/>
  <c r="Z427" i="3"/>
  <c r="Y427" i="3"/>
  <c r="W427" i="3"/>
  <c r="V428" i="3" s="1"/>
  <c r="AA427" i="3"/>
  <c r="Q428" i="3"/>
  <c r="W1891" i="9"/>
  <c r="V1892" i="9" s="1"/>
  <c r="Q1892" i="9"/>
  <c r="Z1891" i="9"/>
  <c r="Y1891" i="9"/>
  <c r="AA1891" i="9"/>
  <c r="Q813" i="9"/>
  <c r="W812" i="9"/>
  <c r="V813" i="9" s="1"/>
  <c r="Z812" i="9"/>
  <c r="Y812" i="9"/>
  <c r="AA812" i="9"/>
  <c r="AC811" i="3"/>
  <c r="AD811" i="3"/>
  <c r="R1105" i="11"/>
  <c r="R1237" i="3"/>
  <c r="AC544" i="3"/>
  <c r="AD544" i="3"/>
  <c r="AC1774" i="11"/>
  <c r="AD1774" i="11"/>
  <c r="Y1622" i="6"/>
  <c r="Z1622" i="6"/>
  <c r="AA1622" i="6"/>
  <c r="W1622" i="6"/>
  <c r="V1623" i="6" s="1"/>
  <c r="Q1623" i="6"/>
  <c r="Y967" i="6"/>
  <c r="Z967" i="6"/>
  <c r="Q968" i="6"/>
  <c r="W967" i="6"/>
  <c r="V968" i="6" s="1"/>
  <c r="AA967" i="6"/>
  <c r="AC1101" i="6"/>
  <c r="AD1101" i="6"/>
  <c r="S1353" i="9"/>
  <c r="T1353" i="9" s="1"/>
  <c r="AB1353" i="9"/>
  <c r="R1487" i="3"/>
  <c r="AB1487" i="3" s="1"/>
  <c r="AC161" i="6"/>
  <c r="R1623" i="11"/>
  <c r="AB1623" i="11" s="1"/>
  <c r="R1775" i="11"/>
  <c r="R1102" i="6"/>
  <c r="AB1102" i="6" s="1"/>
  <c r="AC10" i="3"/>
  <c r="AD10" i="3"/>
  <c r="AC159" i="9"/>
  <c r="AD159" i="9"/>
  <c r="AC1104" i="11"/>
  <c r="AD1104" i="11"/>
  <c r="R294" i="3"/>
  <c r="AB294" i="3" s="1"/>
  <c r="R160" i="3"/>
  <c r="AB160" i="3" s="1"/>
  <c r="AC1622" i="11"/>
  <c r="AD1622" i="11"/>
  <c r="Z1353" i="11"/>
  <c r="Q1354" i="11"/>
  <c r="Y1353" i="11"/>
  <c r="W1353" i="11"/>
  <c r="V1354" i="11" s="1"/>
  <c r="AA1353" i="11"/>
  <c r="W293" i="9"/>
  <c r="V294" i="9" s="1"/>
  <c r="AA293" i="9"/>
  <c r="Q294" i="9"/>
  <c r="Y293" i="9"/>
  <c r="Z293" i="9"/>
  <c r="Y1773" i="9"/>
  <c r="W1773" i="9"/>
  <c r="V1774" i="9" s="1"/>
  <c r="AA1773" i="9"/>
  <c r="Q1774" i="9"/>
  <c r="Z1773" i="9"/>
  <c r="AE1486" i="9"/>
  <c r="S1487" i="9"/>
  <c r="T1487" i="9" s="1"/>
  <c r="AC1238" i="11"/>
  <c r="AD1238" i="11"/>
  <c r="AE1237" i="9"/>
  <c r="AA970" i="3"/>
  <c r="Z970" i="3"/>
  <c r="W970" i="3"/>
  <c r="V971" i="3" s="1"/>
  <c r="Y970" i="3"/>
  <c r="Q971" i="3"/>
  <c r="AD159" i="3"/>
  <c r="AC159" i="3"/>
  <c r="AC1891" i="11" l="1"/>
  <c r="AE811" i="11"/>
  <c r="Q969" i="11"/>
  <c r="R969" i="11" s="1"/>
  <c r="AB969" i="11" s="1"/>
  <c r="AD1891" i="11"/>
  <c r="W968" i="11"/>
  <c r="V969" i="11" s="1"/>
  <c r="Z968" i="11"/>
  <c r="AD968" i="11" s="1"/>
  <c r="AA968" i="11"/>
  <c r="S1892" i="11"/>
  <c r="T1892" i="11" s="1"/>
  <c r="AA1892" i="11" s="1"/>
  <c r="AE678" i="11"/>
  <c r="AE1104" i="11"/>
  <c r="W1238" i="9"/>
  <c r="V1239" i="9" s="1"/>
  <c r="AA1238" i="9"/>
  <c r="Y1238" i="9"/>
  <c r="Z1238" i="9"/>
  <c r="Q546" i="9"/>
  <c r="R546" i="9" s="1"/>
  <c r="AB546" i="9" s="1"/>
  <c r="Z545" i="9"/>
  <c r="AD545" i="9" s="1"/>
  <c r="Z11" i="9"/>
  <c r="AD11" i="9" s="1"/>
  <c r="Q12" i="9"/>
  <c r="R12" i="9" s="1"/>
  <c r="AB12" i="9" s="1"/>
  <c r="AA11" i="9"/>
  <c r="W11" i="9"/>
  <c r="V12" i="9" s="1"/>
  <c r="AD1622" i="9"/>
  <c r="S968" i="9"/>
  <c r="T968" i="9" s="1"/>
  <c r="AA968" i="9" s="1"/>
  <c r="AA545" i="9"/>
  <c r="W545" i="9"/>
  <c r="V546" i="9" s="1"/>
  <c r="AE159" i="9"/>
  <c r="AE426" i="6"/>
  <c r="AC11" i="6"/>
  <c r="AE11" i="6" s="1"/>
  <c r="AE293" i="6"/>
  <c r="AE544" i="6"/>
  <c r="W1354" i="6"/>
  <c r="V1355" i="6" s="1"/>
  <c r="Y1354" i="6"/>
  <c r="AA1354" i="6"/>
  <c r="AC812" i="6"/>
  <c r="AE812" i="6" s="1"/>
  <c r="Z1354" i="6"/>
  <c r="AE679" i="6"/>
  <c r="AE1235" i="6"/>
  <c r="Z680" i="6"/>
  <c r="AA680" i="6"/>
  <c r="Y680" i="6"/>
  <c r="Y1891" i="6"/>
  <c r="AA1891" i="6"/>
  <c r="Z1891" i="6"/>
  <c r="Q1892" i="6"/>
  <c r="W1891" i="6"/>
  <c r="V1892" i="6" s="1"/>
  <c r="Q681" i="6"/>
  <c r="R681" i="6" s="1"/>
  <c r="AB681" i="6" s="1"/>
  <c r="S162" i="6"/>
  <c r="T162" i="6" s="1"/>
  <c r="AA162" i="6" s="1"/>
  <c r="AC1890" i="3"/>
  <c r="AD1890" i="3"/>
  <c r="Y812" i="11"/>
  <c r="AC1622" i="9"/>
  <c r="AD967" i="6"/>
  <c r="AA812" i="11"/>
  <c r="S1353" i="3"/>
  <c r="T1353" i="3" s="1"/>
  <c r="AE1353" i="6"/>
  <c r="AE1101" i="9"/>
  <c r="AE1774" i="11"/>
  <c r="Q813" i="11"/>
  <c r="R813" i="11" s="1"/>
  <c r="AB813" i="11" s="1"/>
  <c r="S544" i="11"/>
  <c r="T544" i="11" s="1"/>
  <c r="W812" i="11"/>
  <c r="V813" i="11" s="1"/>
  <c r="S1623" i="9"/>
  <c r="T1623" i="9" s="1"/>
  <c r="Q1624" i="9" s="1"/>
  <c r="AE161" i="6"/>
  <c r="AE1101" i="6"/>
  <c r="S545" i="3"/>
  <c r="T545" i="3" s="1"/>
  <c r="Z545" i="3" s="1"/>
  <c r="S11" i="3"/>
  <c r="T11" i="3" s="1"/>
  <c r="Z11" i="3" s="1"/>
  <c r="AE159" i="3"/>
  <c r="S1487" i="3"/>
  <c r="T1487" i="3" s="1"/>
  <c r="AA1487" i="3" s="1"/>
  <c r="S1102" i="9"/>
  <c r="T1102" i="9" s="1"/>
  <c r="Q1489" i="6"/>
  <c r="Y1488" i="6"/>
  <c r="AA1488" i="6"/>
  <c r="Z1488" i="6"/>
  <c r="W1488" i="6"/>
  <c r="V1489" i="6" s="1"/>
  <c r="W161" i="11"/>
  <c r="V162" i="11" s="1"/>
  <c r="AA161" i="11"/>
  <c r="Z161" i="11"/>
  <c r="Y161" i="11"/>
  <c r="Q162" i="11"/>
  <c r="AA427" i="6"/>
  <c r="W427" i="6"/>
  <c r="V428" i="6" s="1"/>
  <c r="Z427" i="6"/>
  <c r="Y427" i="6"/>
  <c r="Q428" i="6"/>
  <c r="Z1236" i="6"/>
  <c r="AA1236" i="6"/>
  <c r="W1236" i="6"/>
  <c r="V1237" i="6" s="1"/>
  <c r="Y1236" i="6"/>
  <c r="Q1237" i="6"/>
  <c r="R294" i="9"/>
  <c r="AB294" i="9" s="1"/>
  <c r="S12" i="6"/>
  <c r="T12" i="6" s="1"/>
  <c r="AE10" i="3"/>
  <c r="S813" i="6"/>
  <c r="T813" i="6" s="1"/>
  <c r="R1623" i="6"/>
  <c r="AB1623" i="6" s="1"/>
  <c r="AE811" i="3"/>
  <c r="AD427" i="3"/>
  <c r="AC427" i="3"/>
  <c r="R1103" i="3"/>
  <c r="AE967" i="9"/>
  <c r="R296" i="11"/>
  <c r="AB296" i="11" s="1"/>
  <c r="R1354" i="11"/>
  <c r="AB1354" i="11" s="1"/>
  <c r="AC679" i="3"/>
  <c r="AD679" i="3"/>
  <c r="AC1774" i="6"/>
  <c r="AD1774" i="6"/>
  <c r="AC1773" i="3"/>
  <c r="AD1773" i="3"/>
  <c r="R1774" i="9"/>
  <c r="AB1774" i="9" s="1"/>
  <c r="S1623" i="11"/>
  <c r="T1623" i="11" s="1"/>
  <c r="AC1891" i="9"/>
  <c r="AD1891" i="9"/>
  <c r="S160" i="9"/>
  <c r="T160" i="9" s="1"/>
  <c r="AA1353" i="9"/>
  <c r="W1353" i="9"/>
  <c r="V1354" i="9" s="1"/>
  <c r="Y1353" i="9"/>
  <c r="Q1354" i="9"/>
  <c r="Z1353" i="9"/>
  <c r="S1237" i="3"/>
  <c r="T1237" i="3" s="1"/>
  <c r="AB1237" i="3"/>
  <c r="AC428" i="11"/>
  <c r="AD428" i="11"/>
  <c r="AE1486" i="3"/>
  <c r="S12" i="11"/>
  <c r="T12" i="11" s="1"/>
  <c r="AE425" i="9"/>
  <c r="R680" i="3"/>
  <c r="AB680" i="3" s="1"/>
  <c r="R1355" i="6"/>
  <c r="AB1355" i="6" s="1"/>
  <c r="R971" i="3"/>
  <c r="AB971" i="3" s="1"/>
  <c r="AE1238" i="11"/>
  <c r="S294" i="3"/>
  <c r="T294" i="3" s="1"/>
  <c r="S1102" i="6"/>
  <c r="T1102" i="6" s="1"/>
  <c r="S1891" i="3"/>
  <c r="T1891" i="3" s="1"/>
  <c r="W545" i="6"/>
  <c r="V546" i="6" s="1"/>
  <c r="Z545" i="6"/>
  <c r="Q546" i="6"/>
  <c r="Y545" i="6"/>
  <c r="AA545" i="6"/>
  <c r="R1892" i="9"/>
  <c r="AB1892" i="9" s="1"/>
  <c r="AE1236" i="3"/>
  <c r="Z294" i="6"/>
  <c r="AA294" i="6"/>
  <c r="Q295" i="6"/>
  <c r="W294" i="6"/>
  <c r="V295" i="6" s="1"/>
  <c r="Y294" i="6"/>
  <c r="AC1102" i="3"/>
  <c r="AD1102" i="3"/>
  <c r="AE11" i="11"/>
  <c r="AC679" i="9"/>
  <c r="AD679" i="9"/>
  <c r="AC293" i="9"/>
  <c r="AD293" i="9"/>
  <c r="AE1622" i="11"/>
  <c r="Y1622" i="3"/>
  <c r="W1622" i="3"/>
  <c r="V1623" i="3" s="1"/>
  <c r="Z1622" i="3"/>
  <c r="Q1623" i="3"/>
  <c r="AA1622" i="3"/>
  <c r="AC970" i="3"/>
  <c r="AD970" i="3"/>
  <c r="AC1773" i="9"/>
  <c r="AD1773" i="9"/>
  <c r="S1775" i="11"/>
  <c r="T1775" i="11" s="1"/>
  <c r="AB1775" i="11"/>
  <c r="R968" i="6"/>
  <c r="AB968" i="6" s="1"/>
  <c r="AC1622" i="6"/>
  <c r="AD1622" i="6"/>
  <c r="S1105" i="11"/>
  <c r="T1105" i="11" s="1"/>
  <c r="AB1105" i="11"/>
  <c r="AC812" i="9"/>
  <c r="AD812" i="9"/>
  <c r="R429" i="11"/>
  <c r="AB429" i="11" s="1"/>
  <c r="AC295" i="11"/>
  <c r="AD295" i="11"/>
  <c r="R813" i="9"/>
  <c r="AB813" i="9" s="1"/>
  <c r="AA1487" i="9"/>
  <c r="Q1488" i="9"/>
  <c r="W1487" i="9"/>
  <c r="V1488" i="9" s="1"/>
  <c r="Y1487" i="9"/>
  <c r="Z1487" i="9"/>
  <c r="Z679" i="11"/>
  <c r="Q680" i="11"/>
  <c r="W679" i="11"/>
  <c r="V680" i="11" s="1"/>
  <c r="Y679" i="11"/>
  <c r="AA679" i="11"/>
  <c r="AC1353" i="11"/>
  <c r="AD1353" i="11"/>
  <c r="S160" i="3"/>
  <c r="T160" i="3" s="1"/>
  <c r="R428" i="3"/>
  <c r="AB428" i="3" s="1"/>
  <c r="R1488" i="11"/>
  <c r="AB1488" i="11" s="1"/>
  <c r="AE293" i="3"/>
  <c r="S426" i="9"/>
  <c r="T426" i="9" s="1"/>
  <c r="S1239" i="11"/>
  <c r="T1239" i="11" s="1"/>
  <c r="AE543" i="11"/>
  <c r="AC967" i="6"/>
  <c r="AE544" i="3"/>
  <c r="AC1487" i="11"/>
  <c r="AD1487" i="11"/>
  <c r="R1239" i="9"/>
  <c r="AB1239" i="9" s="1"/>
  <c r="AE1352" i="3"/>
  <c r="S812" i="3"/>
  <c r="T812" i="3" s="1"/>
  <c r="R1775" i="6"/>
  <c r="AB1775" i="6" s="1"/>
  <c r="R1774" i="3"/>
  <c r="R680" i="9"/>
  <c r="AB680" i="9" s="1"/>
  <c r="AE1891" i="11" l="1"/>
  <c r="AC968" i="11"/>
  <c r="AE968" i="11" s="1"/>
  <c r="Y1892" i="11"/>
  <c r="Q1893" i="11"/>
  <c r="R1893" i="11" s="1"/>
  <c r="AB1893" i="11" s="1"/>
  <c r="W1892" i="11"/>
  <c r="V1893" i="11" s="1"/>
  <c r="Z1892" i="11"/>
  <c r="AC812" i="11"/>
  <c r="AD812" i="11"/>
  <c r="S969" i="11"/>
  <c r="T969" i="11" s="1"/>
  <c r="AA969" i="11" s="1"/>
  <c r="AC1238" i="9"/>
  <c r="AD1238" i="9"/>
  <c r="AC11" i="9"/>
  <c r="AE11" i="9" s="1"/>
  <c r="AC545" i="9"/>
  <c r="AE545" i="9" s="1"/>
  <c r="Z968" i="9"/>
  <c r="Q969" i="9"/>
  <c r="R969" i="9" s="1"/>
  <c r="AB969" i="9" s="1"/>
  <c r="W968" i="9"/>
  <c r="V969" i="9" s="1"/>
  <c r="Y968" i="9"/>
  <c r="AE1622" i="9"/>
  <c r="S1892" i="9"/>
  <c r="T1892" i="9" s="1"/>
  <c r="AA1892" i="9" s="1"/>
  <c r="Y162" i="6"/>
  <c r="AC1354" i="6"/>
  <c r="W162" i="6"/>
  <c r="V163" i="6" s="1"/>
  <c r="AD1354" i="6"/>
  <c r="AC680" i="6"/>
  <c r="AD680" i="6"/>
  <c r="Z162" i="6"/>
  <c r="Q163" i="6"/>
  <c r="R163" i="6" s="1"/>
  <c r="AB163" i="6" s="1"/>
  <c r="R1892" i="6"/>
  <c r="AB1892" i="6" s="1"/>
  <c r="AD1891" i="6"/>
  <c r="AC1891" i="6"/>
  <c r="AE1890" i="3"/>
  <c r="Q1488" i="3"/>
  <c r="R1488" i="3" s="1"/>
  <c r="AB1488" i="3" s="1"/>
  <c r="AA545" i="3"/>
  <c r="AE1102" i="3"/>
  <c r="W1623" i="9"/>
  <c r="V1624" i="9" s="1"/>
  <c r="AA1623" i="9"/>
  <c r="Z1487" i="3"/>
  <c r="W1487" i="3"/>
  <c r="V1488" i="3" s="1"/>
  <c r="AE1353" i="11"/>
  <c r="S813" i="9"/>
  <c r="T813" i="9" s="1"/>
  <c r="S680" i="9"/>
  <c r="T680" i="9" s="1"/>
  <c r="Z1623" i="9"/>
  <c r="Y1487" i="3"/>
  <c r="Y1623" i="9"/>
  <c r="Y545" i="3"/>
  <c r="AE967" i="6"/>
  <c r="S546" i="9"/>
  <c r="T546" i="9" s="1"/>
  <c r="Z546" i="9" s="1"/>
  <c r="W545" i="3"/>
  <c r="V546" i="3" s="1"/>
  <c r="Y544" i="11"/>
  <c r="AA544" i="11"/>
  <c r="Q545" i="11"/>
  <c r="R545" i="11" s="1"/>
  <c r="AB545" i="11" s="1"/>
  <c r="Z544" i="11"/>
  <c r="W544" i="11"/>
  <c r="V545" i="11" s="1"/>
  <c r="AE812" i="9"/>
  <c r="S429" i="11"/>
  <c r="T429" i="11" s="1"/>
  <c r="Q430" i="11" s="1"/>
  <c r="W11" i="3"/>
  <c r="V12" i="3" s="1"/>
  <c r="S1774" i="9"/>
  <c r="T1774" i="9" s="1"/>
  <c r="Z1774" i="9" s="1"/>
  <c r="Q12" i="3"/>
  <c r="R12" i="3" s="1"/>
  <c r="AB12" i="3" s="1"/>
  <c r="AE1487" i="11"/>
  <c r="AE1773" i="3"/>
  <c r="AE1773" i="9"/>
  <c r="Y11" i="3"/>
  <c r="AD11" i="3" s="1"/>
  <c r="Q546" i="3"/>
  <c r="R546" i="3" s="1"/>
  <c r="AB546" i="3" s="1"/>
  <c r="AE1774" i="6"/>
  <c r="AA11" i="3"/>
  <c r="AE293" i="9"/>
  <c r="S681" i="6"/>
  <c r="T681" i="6" s="1"/>
  <c r="AE970" i="3"/>
  <c r="AE1891" i="9"/>
  <c r="Y1891" i="3"/>
  <c r="AA1891" i="3"/>
  <c r="Q1892" i="3"/>
  <c r="Z1891" i="3"/>
  <c r="W1891" i="3"/>
  <c r="V1892" i="3" s="1"/>
  <c r="Z1102" i="6"/>
  <c r="AA1102" i="6"/>
  <c r="Q1103" i="6"/>
  <c r="W1102" i="6"/>
  <c r="V1103" i="6" s="1"/>
  <c r="Y1102" i="6"/>
  <c r="AA160" i="9"/>
  <c r="Y160" i="9"/>
  <c r="Z160" i="9"/>
  <c r="W160" i="9"/>
  <c r="V161" i="9" s="1"/>
  <c r="Q161" i="9"/>
  <c r="Y1623" i="11"/>
  <c r="Z1623" i="11"/>
  <c r="AA1623" i="11"/>
  <c r="Q1624" i="11"/>
  <c r="W1623" i="11"/>
  <c r="V1624" i="11" s="1"/>
  <c r="AA294" i="3"/>
  <c r="Z294" i="3"/>
  <c r="W294" i="3"/>
  <c r="V295" i="3" s="1"/>
  <c r="Y294" i="3"/>
  <c r="Q295" i="3"/>
  <c r="AA812" i="3"/>
  <c r="W812" i="3"/>
  <c r="V813" i="3" s="1"/>
  <c r="Q813" i="3"/>
  <c r="Y812" i="3"/>
  <c r="Z812" i="3"/>
  <c r="R680" i="11"/>
  <c r="AB680" i="11" s="1"/>
  <c r="S1239" i="9"/>
  <c r="T1239" i="9" s="1"/>
  <c r="R1623" i="3"/>
  <c r="AB1623" i="3" s="1"/>
  <c r="R546" i="6"/>
  <c r="AB546" i="6" s="1"/>
  <c r="AC1353" i="9"/>
  <c r="AD1353" i="9"/>
  <c r="W813" i="6"/>
  <c r="V814" i="6" s="1"/>
  <c r="Z813" i="6"/>
  <c r="Q814" i="6"/>
  <c r="Y813" i="6"/>
  <c r="AA813" i="6"/>
  <c r="R428" i="6"/>
  <c r="AB428" i="6" s="1"/>
  <c r="AC161" i="11"/>
  <c r="AD161" i="11"/>
  <c r="W1353" i="3"/>
  <c r="V1354" i="3" s="1"/>
  <c r="AA1353" i="3"/>
  <c r="Z1353" i="3"/>
  <c r="Q1354" i="3"/>
  <c r="Y1353" i="3"/>
  <c r="R1488" i="9"/>
  <c r="AB1488" i="9" s="1"/>
  <c r="AC294" i="6"/>
  <c r="AD294" i="6"/>
  <c r="AC427" i="6"/>
  <c r="AD427" i="6"/>
  <c r="S1774" i="3"/>
  <c r="T1774" i="3" s="1"/>
  <c r="AB1774" i="3"/>
  <c r="S12" i="9"/>
  <c r="T12" i="9" s="1"/>
  <c r="AC1487" i="9"/>
  <c r="AD1487" i="9"/>
  <c r="W12" i="11"/>
  <c r="V13" i="11" s="1"/>
  <c r="Q13" i="11"/>
  <c r="Y12" i="11"/>
  <c r="AA12" i="11"/>
  <c r="Z12" i="11"/>
  <c r="AE679" i="3"/>
  <c r="AA160" i="3"/>
  <c r="W160" i="3"/>
  <c r="V161" i="3" s="1"/>
  <c r="Q161" i="3"/>
  <c r="Z160" i="3"/>
  <c r="Y160" i="3"/>
  <c r="S1488" i="11"/>
  <c r="T1488" i="11" s="1"/>
  <c r="Z1105" i="11"/>
  <c r="Q1106" i="11"/>
  <c r="W1105" i="11"/>
  <c r="V1106" i="11" s="1"/>
  <c r="Y1105" i="11"/>
  <c r="AA1105" i="11"/>
  <c r="AA1775" i="11"/>
  <c r="Q1776" i="11"/>
  <c r="Y1775" i="11"/>
  <c r="W1775" i="11"/>
  <c r="V1776" i="11" s="1"/>
  <c r="Z1775" i="11"/>
  <c r="AC1622" i="3"/>
  <c r="AD1622" i="3"/>
  <c r="R295" i="6"/>
  <c r="AB295" i="6" s="1"/>
  <c r="AA1237" i="3"/>
  <c r="W1237" i="3"/>
  <c r="V1238" i="3" s="1"/>
  <c r="Z1237" i="3"/>
  <c r="Y1237" i="3"/>
  <c r="Q1238" i="3"/>
  <c r="S296" i="11"/>
  <c r="T296" i="11" s="1"/>
  <c r="Q13" i="6"/>
  <c r="Z12" i="6"/>
  <c r="AA12" i="6"/>
  <c r="W12" i="6"/>
  <c r="V13" i="6" s="1"/>
  <c r="Y12" i="6"/>
  <c r="R1237" i="6"/>
  <c r="AB1237" i="6" s="1"/>
  <c r="AC1488" i="6"/>
  <c r="AD1488" i="6"/>
  <c r="AE679" i="9"/>
  <c r="S971" i="3"/>
  <c r="T971" i="3" s="1"/>
  <c r="S1623" i="6"/>
  <c r="T1623" i="6" s="1"/>
  <c r="AD1236" i="6"/>
  <c r="AC1236" i="6"/>
  <c r="R1489" i="6"/>
  <c r="AB1489" i="6" s="1"/>
  <c r="AC679" i="11"/>
  <c r="AD679" i="11"/>
  <c r="AE1622" i="6"/>
  <c r="S1775" i="6"/>
  <c r="T1775" i="6" s="1"/>
  <c r="Z1102" i="9"/>
  <c r="W1102" i="9"/>
  <c r="V1103" i="9" s="1"/>
  <c r="Y1102" i="9"/>
  <c r="AA1102" i="9"/>
  <c r="Q1103" i="9"/>
  <c r="Q427" i="9"/>
  <c r="Z426" i="9"/>
  <c r="AA426" i="9"/>
  <c r="W426" i="9"/>
  <c r="V427" i="9" s="1"/>
  <c r="Y426" i="9"/>
  <c r="S428" i="3"/>
  <c r="T428" i="3" s="1"/>
  <c r="AE295" i="11"/>
  <c r="S1355" i="6"/>
  <c r="T1355" i="6" s="1"/>
  <c r="S680" i="3"/>
  <c r="T680" i="3" s="1"/>
  <c r="AE428" i="11"/>
  <c r="S294" i="9"/>
  <c r="T294" i="9" s="1"/>
  <c r="AA1239" i="11"/>
  <c r="Z1239" i="11"/>
  <c r="Q1240" i="11"/>
  <c r="Y1239" i="11"/>
  <c r="W1239" i="11"/>
  <c r="V1240" i="11" s="1"/>
  <c r="S968" i="6"/>
  <c r="T968" i="6" s="1"/>
  <c r="AC545" i="6"/>
  <c r="AD545" i="6"/>
  <c r="R1354" i="9"/>
  <c r="AB1354" i="9" s="1"/>
  <c r="S1354" i="11"/>
  <c r="T1354" i="11" s="1"/>
  <c r="S813" i="11"/>
  <c r="T813" i="11" s="1"/>
  <c r="S1103" i="3"/>
  <c r="T1103" i="3" s="1"/>
  <c r="AB1103" i="3"/>
  <c r="AE427" i="3"/>
  <c r="R1624" i="9"/>
  <c r="AB1624" i="9" s="1"/>
  <c r="R162" i="11"/>
  <c r="AD1892" i="11" l="1"/>
  <c r="AE812" i="11"/>
  <c r="AC1892" i="11"/>
  <c r="W969" i="11"/>
  <c r="V970" i="11" s="1"/>
  <c r="Y969" i="11"/>
  <c r="Z969" i="11"/>
  <c r="S680" i="11"/>
  <c r="T680" i="11" s="1"/>
  <c r="W680" i="11" s="1"/>
  <c r="V681" i="11" s="1"/>
  <c r="Q970" i="11"/>
  <c r="R970" i="11" s="1"/>
  <c r="AB970" i="11" s="1"/>
  <c r="AD544" i="11"/>
  <c r="AE1238" i="9"/>
  <c r="AD968" i="9"/>
  <c r="AC1623" i="9"/>
  <c r="Z1892" i="9"/>
  <c r="AC968" i="9"/>
  <c r="Q1893" i="9"/>
  <c r="R1893" i="9" s="1"/>
  <c r="AB1893" i="9" s="1"/>
  <c r="Y1892" i="9"/>
  <c r="W1892" i="9"/>
  <c r="V1893" i="9" s="1"/>
  <c r="AD1623" i="9"/>
  <c r="Q547" i="9"/>
  <c r="R547" i="9" s="1"/>
  <c r="AB547" i="9" s="1"/>
  <c r="S1488" i="9"/>
  <c r="T1488" i="9" s="1"/>
  <c r="W1774" i="9"/>
  <c r="V1775" i="9" s="1"/>
  <c r="Y546" i="9"/>
  <c r="AA1774" i="9"/>
  <c r="Y1774" i="9"/>
  <c r="AA546" i="9"/>
  <c r="Q1775" i="9"/>
  <c r="R1775" i="9" s="1"/>
  <c r="AB1775" i="9" s="1"/>
  <c r="W546" i="9"/>
  <c r="V547" i="9" s="1"/>
  <c r="AC162" i="6"/>
  <c r="AE680" i="6"/>
  <c r="AE1354" i="6"/>
  <c r="AE1236" i="6"/>
  <c r="AD162" i="6"/>
  <c r="AE1891" i="6"/>
  <c r="S1892" i="6"/>
  <c r="T1892" i="6" s="1"/>
  <c r="AC11" i="3"/>
  <c r="AE11" i="3" s="1"/>
  <c r="AC545" i="3"/>
  <c r="AC1487" i="3"/>
  <c r="S1488" i="3"/>
  <c r="T1488" i="3" s="1"/>
  <c r="Z1488" i="3" s="1"/>
  <c r="S12" i="3"/>
  <c r="T12" i="3" s="1"/>
  <c r="AD545" i="3"/>
  <c r="S1489" i="6"/>
  <c r="T1489" i="6" s="1"/>
  <c r="S1624" i="9"/>
  <c r="T1624" i="9" s="1"/>
  <c r="AA1624" i="9" s="1"/>
  <c r="S1354" i="9"/>
  <c r="T1354" i="9" s="1"/>
  <c r="AD1487" i="3"/>
  <c r="S428" i="6"/>
  <c r="T428" i="6" s="1"/>
  <c r="W428" i="6" s="1"/>
  <c r="V429" i="6" s="1"/>
  <c r="AA429" i="11"/>
  <c r="Y429" i="11"/>
  <c r="S1237" i="6"/>
  <c r="T1237" i="6" s="1"/>
  <c r="S163" i="6"/>
  <c r="T163" i="6" s="1"/>
  <c r="AC544" i="11"/>
  <c r="S546" i="6"/>
  <c r="T546" i="6" s="1"/>
  <c r="W429" i="11"/>
  <c r="V430" i="11" s="1"/>
  <c r="Z429" i="11"/>
  <c r="S295" i="6"/>
  <c r="T295" i="6" s="1"/>
  <c r="AC1623" i="11"/>
  <c r="W296" i="11"/>
  <c r="V297" i="11" s="1"/>
  <c r="Y296" i="11"/>
  <c r="AA296" i="11"/>
  <c r="Z296" i="11"/>
  <c r="Q297" i="11"/>
  <c r="AA12" i="9"/>
  <c r="Y12" i="9"/>
  <c r="W12" i="9"/>
  <c r="V13" i="9" s="1"/>
  <c r="Z12" i="9"/>
  <c r="Q13" i="9"/>
  <c r="Z1103" i="3"/>
  <c r="Y1103" i="3"/>
  <c r="Q1104" i="3"/>
  <c r="AA1103" i="3"/>
  <c r="W1103" i="3"/>
  <c r="V1104" i="3" s="1"/>
  <c r="AA813" i="11"/>
  <c r="Z813" i="11"/>
  <c r="W813" i="11"/>
  <c r="V814" i="11" s="1"/>
  <c r="Q814" i="11"/>
  <c r="Y813" i="11"/>
  <c r="Q681" i="3"/>
  <c r="W680" i="3"/>
  <c r="V681" i="3" s="1"/>
  <c r="Z680" i="3"/>
  <c r="Y680" i="3"/>
  <c r="AA680" i="3"/>
  <c r="Q969" i="6"/>
  <c r="Y968" i="6"/>
  <c r="Z968" i="6"/>
  <c r="AA968" i="6"/>
  <c r="W968" i="6"/>
  <c r="V969" i="6" s="1"/>
  <c r="W1239" i="9"/>
  <c r="V1240" i="9" s="1"/>
  <c r="Q1240" i="9"/>
  <c r="AA1239" i="9"/>
  <c r="Y1239" i="9"/>
  <c r="Z1239" i="9"/>
  <c r="Q1355" i="11"/>
  <c r="Y1354" i="11"/>
  <c r="W1354" i="11"/>
  <c r="V1355" i="11" s="1"/>
  <c r="Z1354" i="11"/>
  <c r="AA1354" i="11"/>
  <c r="W1488" i="11"/>
  <c r="V1489" i="11" s="1"/>
  <c r="Y1488" i="11"/>
  <c r="AA1488" i="11"/>
  <c r="Z1488" i="11"/>
  <c r="Q1489" i="11"/>
  <c r="R13" i="6"/>
  <c r="AB13" i="6" s="1"/>
  <c r="Y1355" i="6"/>
  <c r="Q1356" i="6"/>
  <c r="AA1355" i="6"/>
  <c r="W1355" i="6"/>
  <c r="V1356" i="6" s="1"/>
  <c r="Z1355" i="6"/>
  <c r="Q1775" i="3"/>
  <c r="Y1774" i="3"/>
  <c r="W1774" i="3"/>
  <c r="V1775" i="3" s="1"/>
  <c r="AA1774" i="3"/>
  <c r="Z1774" i="3"/>
  <c r="R1354" i="3"/>
  <c r="AB1354" i="3" s="1"/>
  <c r="R1103" i="6"/>
  <c r="AB1103" i="6" s="1"/>
  <c r="AC426" i="9"/>
  <c r="AD426" i="9"/>
  <c r="R1238" i="3"/>
  <c r="AB1238" i="3" s="1"/>
  <c r="AC1105" i="11"/>
  <c r="AD1105" i="11"/>
  <c r="AA971" i="3"/>
  <c r="Q972" i="3"/>
  <c r="W971" i="3"/>
  <c r="V972" i="3" s="1"/>
  <c r="Y971" i="3"/>
  <c r="Z971" i="3"/>
  <c r="AC1237" i="3"/>
  <c r="AD1237" i="3"/>
  <c r="AE1622" i="3"/>
  <c r="Z680" i="9"/>
  <c r="AA680" i="9"/>
  <c r="Q681" i="9"/>
  <c r="Y680" i="9"/>
  <c r="W680" i="9"/>
  <c r="V681" i="9" s="1"/>
  <c r="R295" i="3"/>
  <c r="AB295" i="3" s="1"/>
  <c r="R161" i="3"/>
  <c r="AB161" i="3" s="1"/>
  <c r="R430" i="11"/>
  <c r="R1103" i="9"/>
  <c r="AB1103" i="9" s="1"/>
  <c r="AE294" i="6"/>
  <c r="S969" i="9"/>
  <c r="T969" i="9" s="1"/>
  <c r="AC160" i="9"/>
  <c r="AD160" i="9"/>
  <c r="Y1775" i="6"/>
  <c r="Q1776" i="6"/>
  <c r="Z1775" i="6"/>
  <c r="W1775" i="6"/>
  <c r="V1776" i="6" s="1"/>
  <c r="AA1775" i="6"/>
  <c r="AC160" i="3"/>
  <c r="AD160" i="3"/>
  <c r="R1106" i="11"/>
  <c r="AB1106" i="11" s="1"/>
  <c r="AC12" i="11"/>
  <c r="AD12" i="11"/>
  <c r="W294" i="9"/>
  <c r="V295" i="9" s="1"/>
  <c r="Z294" i="9"/>
  <c r="Y294" i="9"/>
  <c r="AA294" i="9"/>
  <c r="Q295" i="9"/>
  <c r="R427" i="9"/>
  <c r="AB427" i="9" s="1"/>
  <c r="AC12" i="6"/>
  <c r="AD12" i="6"/>
  <c r="AE679" i="11"/>
  <c r="AC1775" i="11"/>
  <c r="AD1775" i="11"/>
  <c r="AE1487" i="9"/>
  <c r="AC813" i="6"/>
  <c r="AD813" i="6"/>
  <c r="S1893" i="11"/>
  <c r="T1893" i="11" s="1"/>
  <c r="AC1239" i="11"/>
  <c r="AD1239" i="11"/>
  <c r="W1623" i="6"/>
  <c r="V1624" i="6" s="1"/>
  <c r="Q1624" i="6"/>
  <c r="AA1623" i="6"/>
  <c r="Z1623" i="6"/>
  <c r="Y1623" i="6"/>
  <c r="AE1488" i="6"/>
  <c r="R1776" i="11"/>
  <c r="R814" i="6"/>
  <c r="AB814" i="6" s="1"/>
  <c r="S1623" i="3"/>
  <c r="T1623" i="3" s="1"/>
  <c r="AC812" i="3"/>
  <c r="AD812" i="3"/>
  <c r="R1624" i="11"/>
  <c r="AB1624" i="11" s="1"/>
  <c r="R1892" i="3"/>
  <c r="AB1892" i="3" s="1"/>
  <c r="AE1353" i="9"/>
  <c r="R161" i="9"/>
  <c r="AB161" i="9" s="1"/>
  <c r="AE545" i="6"/>
  <c r="S546" i="3"/>
  <c r="T546" i="3" s="1"/>
  <c r="AA681" i="6"/>
  <c r="Z681" i="6"/>
  <c r="Y681" i="6"/>
  <c r="W681" i="6"/>
  <c r="V682" i="6" s="1"/>
  <c r="Q682" i="6"/>
  <c r="R13" i="11"/>
  <c r="AB13" i="11" s="1"/>
  <c r="AC294" i="3"/>
  <c r="AD294" i="3"/>
  <c r="AE427" i="6"/>
  <c r="S162" i="11"/>
  <c r="T162" i="11" s="1"/>
  <c r="AB162" i="11"/>
  <c r="R1240" i="11"/>
  <c r="AB1240" i="11" s="1"/>
  <c r="Q429" i="3"/>
  <c r="Z428" i="3"/>
  <c r="W428" i="3"/>
  <c r="V429" i="3" s="1"/>
  <c r="AA428" i="3"/>
  <c r="Y428" i="3"/>
  <c r="AC1102" i="9"/>
  <c r="AD1102" i="9"/>
  <c r="AE161" i="11"/>
  <c r="S545" i="11"/>
  <c r="T545" i="11" s="1"/>
  <c r="R813" i="3"/>
  <c r="AB813" i="3" s="1"/>
  <c r="AD1102" i="6"/>
  <c r="AC1102" i="6"/>
  <c r="AC1353" i="3"/>
  <c r="AD1353" i="3"/>
  <c r="Y813" i="9"/>
  <c r="AA813" i="9"/>
  <c r="W813" i="9"/>
  <c r="V814" i="9" s="1"/>
  <c r="Z813" i="9"/>
  <c r="Q814" i="9"/>
  <c r="AD1623" i="11"/>
  <c r="AC1891" i="3"/>
  <c r="AD1891" i="3"/>
  <c r="AE1892" i="11" l="1"/>
  <c r="AC969" i="11"/>
  <c r="AD969" i="11"/>
  <c r="AE544" i="11"/>
  <c r="AA680" i="11"/>
  <c r="AD429" i="11"/>
  <c r="Y680" i="11"/>
  <c r="Z680" i="11"/>
  <c r="S1240" i="11"/>
  <c r="T1240" i="11" s="1"/>
  <c r="AC429" i="11"/>
  <c r="S970" i="11"/>
  <c r="T970" i="11" s="1"/>
  <c r="AE968" i="9"/>
  <c r="AE1623" i="9"/>
  <c r="AC1892" i="9"/>
  <c r="AD1892" i="9"/>
  <c r="Q1489" i="9"/>
  <c r="R1489" i="9" s="1"/>
  <c r="AB1489" i="9" s="1"/>
  <c r="Z1488" i="9"/>
  <c r="AC546" i="9"/>
  <c r="AD546" i="9"/>
  <c r="AC1774" i="9"/>
  <c r="AD1774" i="9"/>
  <c r="AA1488" i="9"/>
  <c r="W1488" i="9"/>
  <c r="V1489" i="9" s="1"/>
  <c r="Q1625" i="9"/>
  <c r="R1625" i="9" s="1"/>
  <c r="AB1625" i="9" s="1"/>
  <c r="AE162" i="6"/>
  <c r="S1103" i="6"/>
  <c r="T1103" i="6" s="1"/>
  <c r="Z1103" i="6" s="1"/>
  <c r="AE1102" i="6"/>
  <c r="Z428" i="6"/>
  <c r="S814" i="6"/>
  <c r="T814" i="6" s="1"/>
  <c r="W814" i="6" s="1"/>
  <c r="V815" i="6" s="1"/>
  <c r="Q429" i="6"/>
  <c r="R429" i="6" s="1"/>
  <c r="AB429" i="6" s="1"/>
  <c r="W1892" i="6"/>
  <c r="V1893" i="6" s="1"/>
  <c r="Y1892" i="6"/>
  <c r="Z1892" i="6"/>
  <c r="Q1893" i="6"/>
  <c r="AA1892" i="6"/>
  <c r="AA428" i="6"/>
  <c r="Y428" i="6"/>
  <c r="AE545" i="3"/>
  <c r="AE1487" i="3"/>
  <c r="Y12" i="3"/>
  <c r="AA12" i="3"/>
  <c r="AA1488" i="3"/>
  <c r="Y1488" i="3"/>
  <c r="W1488" i="3"/>
  <c r="V1489" i="3" s="1"/>
  <c r="S813" i="3"/>
  <c r="T813" i="3" s="1"/>
  <c r="W12" i="3"/>
  <c r="V13" i="3" s="1"/>
  <c r="Q13" i="3"/>
  <c r="R13" i="3" s="1"/>
  <c r="AB13" i="3" s="1"/>
  <c r="W546" i="6"/>
  <c r="V547" i="6" s="1"/>
  <c r="Q547" i="6"/>
  <c r="R547" i="6" s="1"/>
  <c r="AB547" i="6" s="1"/>
  <c r="Z546" i="6"/>
  <c r="Y546" i="6"/>
  <c r="AA546" i="6"/>
  <c r="Z12" i="3"/>
  <c r="Y1624" i="9"/>
  <c r="W1624" i="9"/>
  <c r="V1625" i="9" s="1"/>
  <c r="AE1623" i="11"/>
  <c r="Q681" i="11"/>
  <c r="R681" i="11" s="1"/>
  <c r="AB681" i="11" s="1"/>
  <c r="Y1488" i="9"/>
  <c r="S295" i="3"/>
  <c r="T295" i="3" s="1"/>
  <c r="Q296" i="3" s="1"/>
  <c r="Z1624" i="9"/>
  <c r="Y163" i="6"/>
  <c r="Q164" i="6"/>
  <c r="R164" i="6" s="1"/>
  <c r="AB164" i="6" s="1"/>
  <c r="W163" i="6"/>
  <c r="V164" i="6" s="1"/>
  <c r="Z163" i="6"/>
  <c r="AA163" i="6"/>
  <c r="Q1238" i="6"/>
  <c r="R1238" i="6" s="1"/>
  <c r="AB1238" i="6" s="1"/>
  <c r="Y1237" i="6"/>
  <c r="AA1237" i="6"/>
  <c r="W1237" i="6"/>
  <c r="V1238" i="6" s="1"/>
  <c r="Z1237" i="6"/>
  <c r="AE812" i="3"/>
  <c r="S1106" i="11"/>
  <c r="T1106" i="11" s="1"/>
  <c r="W1106" i="11" s="1"/>
  <c r="V1107" i="11" s="1"/>
  <c r="AE160" i="9"/>
  <c r="S1238" i="3"/>
  <c r="T1238" i="3" s="1"/>
  <c r="Q1489" i="3"/>
  <c r="R1489" i="3" s="1"/>
  <c r="AB1489" i="3" s="1"/>
  <c r="AE160" i="3"/>
  <c r="AD813" i="9"/>
  <c r="S161" i="3"/>
  <c r="T161" i="3" s="1"/>
  <c r="Q162" i="3" s="1"/>
  <c r="Q1894" i="11"/>
  <c r="W1893" i="11"/>
  <c r="V1894" i="11" s="1"/>
  <c r="AA1893" i="11"/>
  <c r="Z1893" i="11"/>
  <c r="Y1893" i="11"/>
  <c r="AA1623" i="3"/>
  <c r="Z1623" i="3"/>
  <c r="Q1624" i="3"/>
  <c r="Y1623" i="3"/>
  <c r="W1623" i="3"/>
  <c r="V1624" i="3" s="1"/>
  <c r="W546" i="3"/>
  <c r="V547" i="3" s="1"/>
  <c r="Y546" i="3"/>
  <c r="Q547" i="3"/>
  <c r="AA546" i="3"/>
  <c r="Z546" i="3"/>
  <c r="R1240" i="9"/>
  <c r="AB1240" i="9" s="1"/>
  <c r="AC680" i="3"/>
  <c r="AD680" i="3"/>
  <c r="AC680" i="9"/>
  <c r="AD680" i="9"/>
  <c r="R972" i="3"/>
  <c r="AB972" i="3" s="1"/>
  <c r="AC12" i="9"/>
  <c r="AD12" i="9"/>
  <c r="AE1102" i="9"/>
  <c r="R681" i="9"/>
  <c r="AB681" i="9" s="1"/>
  <c r="AE426" i="9"/>
  <c r="S1893" i="9"/>
  <c r="T1893" i="9" s="1"/>
  <c r="S13" i="6"/>
  <c r="T13" i="6" s="1"/>
  <c r="AE1353" i="3"/>
  <c r="AE294" i="3"/>
  <c r="AC294" i="9"/>
  <c r="AD294" i="9"/>
  <c r="R1356" i="6"/>
  <c r="AB1356" i="6" s="1"/>
  <c r="R1489" i="11"/>
  <c r="AB1489" i="11" s="1"/>
  <c r="AC1354" i="11"/>
  <c r="AD1354" i="11"/>
  <c r="R681" i="3"/>
  <c r="R1104" i="3"/>
  <c r="R297" i="11"/>
  <c r="AB297" i="11" s="1"/>
  <c r="R814" i="9"/>
  <c r="AB814" i="9" s="1"/>
  <c r="Z1354" i="9"/>
  <c r="W1354" i="9"/>
  <c r="V1355" i="9" s="1"/>
  <c r="Y1354" i="9"/>
  <c r="Q1355" i="9"/>
  <c r="AA1354" i="9"/>
  <c r="AC1355" i="6"/>
  <c r="AD1355" i="6"/>
  <c r="R1355" i="11"/>
  <c r="AB1355" i="11" s="1"/>
  <c r="AC813" i="11"/>
  <c r="AD813" i="11"/>
  <c r="AC1103" i="3"/>
  <c r="AD1103" i="3"/>
  <c r="W545" i="11"/>
  <c r="V546" i="11" s="1"/>
  <c r="Z545" i="11"/>
  <c r="AA545" i="11"/>
  <c r="Y545" i="11"/>
  <c r="Q546" i="11"/>
  <c r="AC428" i="3"/>
  <c r="AD428" i="3"/>
  <c r="AE1239" i="11"/>
  <c r="S1624" i="11"/>
  <c r="T1624" i="11" s="1"/>
  <c r="AC1623" i="6"/>
  <c r="AD1623" i="6"/>
  <c r="S1775" i="9"/>
  <c r="T1775" i="9" s="1"/>
  <c r="R1776" i="6"/>
  <c r="AB1776" i="6" s="1"/>
  <c r="S13" i="11"/>
  <c r="T13" i="11" s="1"/>
  <c r="R682" i="6"/>
  <c r="AB682" i="6" s="1"/>
  <c r="AE813" i="6"/>
  <c r="AE12" i="11"/>
  <c r="AC1775" i="6"/>
  <c r="AD1775" i="6"/>
  <c r="AE1237" i="3"/>
  <c r="AE1105" i="11"/>
  <c r="AC1774" i="3"/>
  <c r="AD1774" i="3"/>
  <c r="AC968" i="6"/>
  <c r="AD968" i="6"/>
  <c r="R814" i="11"/>
  <c r="AB814" i="11" s="1"/>
  <c r="AE1775" i="11"/>
  <c r="AE12" i="6"/>
  <c r="AC813" i="9"/>
  <c r="S547" i="9"/>
  <c r="T547" i="9" s="1"/>
  <c r="Z295" i="6"/>
  <c r="W295" i="6"/>
  <c r="V296" i="6" s="1"/>
  <c r="AA295" i="6"/>
  <c r="Y295" i="6"/>
  <c r="Q296" i="6"/>
  <c r="R429" i="3"/>
  <c r="AB429" i="3" s="1"/>
  <c r="S161" i="9"/>
  <c r="T161" i="9" s="1"/>
  <c r="S1776" i="11"/>
  <c r="T1776" i="11" s="1"/>
  <c r="AB1776" i="11"/>
  <c r="R1624" i="6"/>
  <c r="AB1624" i="6" s="1"/>
  <c r="S427" i="9"/>
  <c r="T427" i="9" s="1"/>
  <c r="S1103" i="9"/>
  <c r="T1103" i="9" s="1"/>
  <c r="R1775" i="3"/>
  <c r="AB1775" i="3" s="1"/>
  <c r="AC1488" i="11"/>
  <c r="AD1488" i="11"/>
  <c r="AC1239" i="9"/>
  <c r="AD1239" i="9"/>
  <c r="R969" i="6"/>
  <c r="AB969" i="6" s="1"/>
  <c r="R13" i="9"/>
  <c r="AB13" i="9" s="1"/>
  <c r="AC296" i="11"/>
  <c r="AD296" i="11"/>
  <c r="AA162" i="11"/>
  <c r="Y162" i="11"/>
  <c r="W162" i="11"/>
  <c r="V163" i="11" s="1"/>
  <c r="Q163" i="11"/>
  <c r="Z162" i="11"/>
  <c r="AE1891" i="3"/>
  <c r="Q1490" i="6"/>
  <c r="W1489" i="6"/>
  <c r="V1490" i="6" s="1"/>
  <c r="Z1489" i="6"/>
  <c r="Y1489" i="6"/>
  <c r="AA1489" i="6"/>
  <c r="AC681" i="6"/>
  <c r="AD681" i="6"/>
  <c r="S1892" i="3"/>
  <c r="T1892" i="3" s="1"/>
  <c r="R295" i="9"/>
  <c r="AB295" i="9" s="1"/>
  <c r="W969" i="9"/>
  <c r="V970" i="9" s="1"/>
  <c r="Z969" i="9"/>
  <c r="Q970" i="9"/>
  <c r="Y969" i="9"/>
  <c r="AA969" i="9"/>
  <c r="S430" i="11"/>
  <c r="T430" i="11" s="1"/>
  <c r="AB430" i="11"/>
  <c r="AC971" i="3"/>
  <c r="AD971" i="3"/>
  <c r="S1354" i="3"/>
  <c r="T1354" i="3" s="1"/>
  <c r="AE969" i="11" l="1"/>
  <c r="AE429" i="11"/>
  <c r="Y1106" i="11"/>
  <c r="AC680" i="11"/>
  <c r="AD680" i="11"/>
  <c r="AA1106" i="11"/>
  <c r="S814" i="11"/>
  <c r="T814" i="11" s="1"/>
  <c r="AA814" i="11" s="1"/>
  <c r="S1355" i="11"/>
  <c r="T1355" i="11" s="1"/>
  <c r="W1355" i="11" s="1"/>
  <c r="V1356" i="11" s="1"/>
  <c r="Z1106" i="11"/>
  <c r="AE1892" i="9"/>
  <c r="AD1488" i="9"/>
  <c r="AE1774" i="9"/>
  <c r="AE546" i="9"/>
  <c r="AC1624" i="9"/>
  <c r="AC1488" i="9"/>
  <c r="AD1624" i="9"/>
  <c r="Y1103" i="6"/>
  <c r="AD1103" i="6" s="1"/>
  <c r="AA1103" i="6"/>
  <c r="Q1104" i="6"/>
  <c r="R1104" i="6" s="1"/>
  <c r="AB1104" i="6" s="1"/>
  <c r="W1103" i="6"/>
  <c r="V1104" i="6" s="1"/>
  <c r="AD546" i="6"/>
  <c r="AD1237" i="6"/>
  <c r="AC428" i="6"/>
  <c r="Y814" i="6"/>
  <c r="AA814" i="6"/>
  <c r="S969" i="6"/>
  <c r="T969" i="6" s="1"/>
  <c r="AC546" i="6"/>
  <c r="AC1237" i="6"/>
  <c r="AD1892" i="6"/>
  <c r="AC1892" i="6"/>
  <c r="Z814" i="6"/>
  <c r="S682" i="6"/>
  <c r="T682" i="6" s="1"/>
  <c r="Q815" i="6"/>
  <c r="R815" i="6" s="1"/>
  <c r="AB815" i="6" s="1"/>
  <c r="AD428" i="6"/>
  <c r="S1776" i="6"/>
  <c r="T1776" i="6" s="1"/>
  <c r="R1893" i="6"/>
  <c r="AB1893" i="6" s="1"/>
  <c r="AC1488" i="3"/>
  <c r="AD12" i="3"/>
  <c r="W161" i="3"/>
  <c r="V162" i="3" s="1"/>
  <c r="AA295" i="3"/>
  <c r="W295" i="3"/>
  <c r="V296" i="3" s="1"/>
  <c r="AC12" i="3"/>
  <c r="AD1488" i="3"/>
  <c r="AE12" i="9"/>
  <c r="Y295" i="3"/>
  <c r="S295" i="9"/>
  <c r="T295" i="9" s="1"/>
  <c r="Z295" i="3"/>
  <c r="AE813" i="9"/>
  <c r="AD163" i="6"/>
  <c r="S1625" i="9"/>
  <c r="T1625" i="9" s="1"/>
  <c r="AE1775" i="6"/>
  <c r="AC163" i="6"/>
  <c r="S1356" i="6"/>
  <c r="T1356" i="6" s="1"/>
  <c r="Z1356" i="6" s="1"/>
  <c r="AA161" i="3"/>
  <c r="Q1107" i="11"/>
  <c r="R1107" i="11" s="1"/>
  <c r="AB1107" i="11" s="1"/>
  <c r="S429" i="3"/>
  <c r="T429" i="3" s="1"/>
  <c r="S1489" i="9"/>
  <c r="T1489" i="9" s="1"/>
  <c r="Y1489" i="9" s="1"/>
  <c r="AE1354" i="11"/>
  <c r="Z161" i="3"/>
  <c r="AE681" i="6"/>
  <c r="S547" i="6"/>
  <c r="T547" i="6" s="1"/>
  <c r="Q548" i="6" s="1"/>
  <c r="S1489" i="11"/>
  <c r="T1489" i="11" s="1"/>
  <c r="Y161" i="3"/>
  <c r="S1624" i="6"/>
  <c r="T1624" i="6" s="1"/>
  <c r="S13" i="9"/>
  <c r="T13" i="9" s="1"/>
  <c r="S164" i="6"/>
  <c r="T164" i="6" s="1"/>
  <c r="AA164" i="6" s="1"/>
  <c r="S681" i="9"/>
  <c r="T681" i="9" s="1"/>
  <c r="AA681" i="9" s="1"/>
  <c r="Y547" i="9"/>
  <c r="AA547" i="9"/>
  <c r="Z547" i="9"/>
  <c r="W547" i="9"/>
  <c r="V548" i="9" s="1"/>
  <c r="Q548" i="9"/>
  <c r="Z161" i="9"/>
  <c r="W161" i="9"/>
  <c r="V162" i="9" s="1"/>
  <c r="AA161" i="9"/>
  <c r="Q162" i="9"/>
  <c r="Y161" i="9"/>
  <c r="Z13" i="11"/>
  <c r="Q14" i="11"/>
  <c r="AA13" i="11"/>
  <c r="W13" i="11"/>
  <c r="V14" i="11" s="1"/>
  <c r="Y13" i="11"/>
  <c r="Y430" i="11"/>
  <c r="W430" i="11"/>
  <c r="V431" i="11" s="1"/>
  <c r="Q431" i="11"/>
  <c r="Z430" i="11"/>
  <c r="AA430" i="11"/>
  <c r="Z13" i="6"/>
  <c r="Q14" i="6"/>
  <c r="W13" i="6"/>
  <c r="V14" i="6" s="1"/>
  <c r="Y13" i="6"/>
  <c r="AA13" i="6"/>
  <c r="Z1775" i="9"/>
  <c r="Q1776" i="9"/>
  <c r="W1775" i="9"/>
  <c r="V1776" i="9" s="1"/>
  <c r="Y1775" i="9"/>
  <c r="AA1775" i="9"/>
  <c r="R1490" i="6"/>
  <c r="AB1490" i="6" s="1"/>
  <c r="R163" i="11"/>
  <c r="AB163" i="11" s="1"/>
  <c r="W1103" i="9"/>
  <c r="V1104" i="9" s="1"/>
  <c r="Q1104" i="9"/>
  <c r="Y1103" i="9"/>
  <c r="AA1103" i="9"/>
  <c r="Z1103" i="9"/>
  <c r="Y1893" i="9"/>
  <c r="Q1894" i="9"/>
  <c r="AA1893" i="9"/>
  <c r="W1893" i="9"/>
  <c r="V1894" i="9" s="1"/>
  <c r="Z1893" i="9"/>
  <c r="R296" i="3"/>
  <c r="R1624" i="3"/>
  <c r="AB1624" i="3" s="1"/>
  <c r="Y813" i="3"/>
  <c r="Q814" i="3"/>
  <c r="Z813" i="3"/>
  <c r="W813" i="3"/>
  <c r="V814" i="3" s="1"/>
  <c r="AA813" i="3"/>
  <c r="S1775" i="3"/>
  <c r="T1775" i="3" s="1"/>
  <c r="R296" i="6"/>
  <c r="AB296" i="6" s="1"/>
  <c r="S1489" i="3"/>
  <c r="T1489" i="3" s="1"/>
  <c r="AE968" i="6"/>
  <c r="S1104" i="3"/>
  <c r="T1104" i="3" s="1"/>
  <c r="AB1104" i="3"/>
  <c r="AE294" i="9"/>
  <c r="S1240" i="9"/>
  <c r="T1240" i="9" s="1"/>
  <c r="R1894" i="11"/>
  <c r="AB1894" i="11" s="1"/>
  <c r="AC162" i="11"/>
  <c r="AD162" i="11"/>
  <c r="Y1776" i="11"/>
  <c r="Z1776" i="11"/>
  <c r="Q1777" i="11"/>
  <c r="AA1776" i="11"/>
  <c r="W1776" i="11"/>
  <c r="V1777" i="11" s="1"/>
  <c r="S681" i="11"/>
  <c r="T681" i="11" s="1"/>
  <c r="S814" i="9"/>
  <c r="T814" i="9" s="1"/>
  <c r="S1238" i="6"/>
  <c r="T1238" i="6" s="1"/>
  <c r="S972" i="3"/>
  <c r="T972" i="3" s="1"/>
  <c r="R162" i="3"/>
  <c r="AB162" i="3" s="1"/>
  <c r="R547" i="3"/>
  <c r="AB547" i="3" s="1"/>
  <c r="AC969" i="9"/>
  <c r="AD969" i="9"/>
  <c r="AE296" i="11"/>
  <c r="AE428" i="3"/>
  <c r="AE1355" i="6"/>
  <c r="S681" i="3"/>
  <c r="T681" i="3" s="1"/>
  <c r="AB681" i="3"/>
  <c r="AC546" i="3"/>
  <c r="AD546" i="3"/>
  <c r="Z1624" i="11"/>
  <c r="Y1624" i="11"/>
  <c r="AA1624" i="11"/>
  <c r="Q1625" i="11"/>
  <c r="W1624" i="11"/>
  <c r="V1625" i="11" s="1"/>
  <c r="Y1892" i="3"/>
  <c r="AA1892" i="3"/>
  <c r="W1892" i="3"/>
  <c r="V1893" i="3" s="1"/>
  <c r="Q1893" i="3"/>
  <c r="Z1892" i="3"/>
  <c r="AE1774" i="3"/>
  <c r="Y427" i="9"/>
  <c r="AA427" i="9"/>
  <c r="Q428" i="9"/>
  <c r="Z427" i="9"/>
  <c r="W427" i="9"/>
  <c r="V428" i="9" s="1"/>
  <c r="AA1238" i="3"/>
  <c r="W1238" i="3"/>
  <c r="V1239" i="3" s="1"/>
  <c r="Y1238" i="3"/>
  <c r="Z1238" i="3"/>
  <c r="Q1239" i="3"/>
  <c r="R970" i="9"/>
  <c r="AB970" i="9" s="1"/>
  <c r="AC1489" i="6"/>
  <c r="AD1489" i="6"/>
  <c r="AE1239" i="9"/>
  <c r="S429" i="6"/>
  <c r="T429" i="6" s="1"/>
  <c r="W970" i="11"/>
  <c r="V971" i="11" s="1"/>
  <c r="AA970" i="11"/>
  <c r="Q971" i="11"/>
  <c r="Z970" i="11"/>
  <c r="Y970" i="11"/>
  <c r="AE1623" i="6"/>
  <c r="R546" i="11"/>
  <c r="AB546" i="11" s="1"/>
  <c r="AE1103" i="3"/>
  <c r="R1355" i="9"/>
  <c r="AB1355" i="9" s="1"/>
  <c r="AE680" i="9"/>
  <c r="AC1893" i="11"/>
  <c r="AD1893" i="11"/>
  <c r="AC545" i="11"/>
  <c r="AD545" i="11"/>
  <c r="AC1354" i="9"/>
  <c r="AD1354" i="9"/>
  <c r="AC295" i="6"/>
  <c r="AD295" i="6"/>
  <c r="AA1240" i="11"/>
  <c r="Y1240" i="11"/>
  <c r="Z1240" i="11"/>
  <c r="Q1241" i="11"/>
  <c r="W1240" i="11"/>
  <c r="V1241" i="11" s="1"/>
  <c r="AA1354" i="3"/>
  <c r="Y1354" i="3"/>
  <c r="W1354" i="3"/>
  <c r="V1355" i="3" s="1"/>
  <c r="Z1354" i="3"/>
  <c r="Q1355" i="3"/>
  <c r="AE971" i="3"/>
  <c r="AE1488" i="11"/>
  <c r="S13" i="3"/>
  <c r="T13" i="3" s="1"/>
  <c r="AE813" i="11"/>
  <c r="S297" i="11"/>
  <c r="T297" i="11" s="1"/>
  <c r="AE680" i="3"/>
  <c r="AC1623" i="3"/>
  <c r="AD1623" i="3"/>
  <c r="AE680" i="11" l="1"/>
  <c r="Y814" i="11"/>
  <c r="Q815" i="11"/>
  <c r="R815" i="11" s="1"/>
  <c r="AB815" i="11" s="1"/>
  <c r="AC1106" i="11"/>
  <c r="Q1356" i="11"/>
  <c r="R1356" i="11" s="1"/>
  <c r="AB1356" i="11" s="1"/>
  <c r="Z1355" i="11"/>
  <c r="Y1355" i="11"/>
  <c r="W814" i="11"/>
  <c r="V815" i="11" s="1"/>
  <c r="AA1355" i="11"/>
  <c r="AD1106" i="11"/>
  <c r="Z814" i="11"/>
  <c r="AC430" i="11"/>
  <c r="AE1488" i="9"/>
  <c r="AE1624" i="9"/>
  <c r="Y295" i="9"/>
  <c r="Q296" i="9"/>
  <c r="R296" i="9" s="1"/>
  <c r="AB296" i="9" s="1"/>
  <c r="Z295" i="9"/>
  <c r="AA295" i="9"/>
  <c r="Y1625" i="9"/>
  <c r="Z1625" i="9"/>
  <c r="AA1625" i="9"/>
  <c r="W1625" i="9"/>
  <c r="V1626" i="9" s="1"/>
  <c r="Q1626" i="9"/>
  <c r="R1626" i="9" s="1"/>
  <c r="AB1626" i="9" s="1"/>
  <c r="W295" i="9"/>
  <c r="V296" i="9" s="1"/>
  <c r="Z1489" i="9"/>
  <c r="AD1489" i="9" s="1"/>
  <c r="Q1490" i="9"/>
  <c r="R1490" i="9" s="1"/>
  <c r="AB1490" i="9" s="1"/>
  <c r="AA1489" i="9"/>
  <c r="W1489" i="9"/>
  <c r="V1490" i="9" s="1"/>
  <c r="AC1103" i="6"/>
  <c r="AE1103" i="6" s="1"/>
  <c r="AE546" i="6"/>
  <c r="AE1237" i="6"/>
  <c r="AE428" i="6"/>
  <c r="S1893" i="6"/>
  <c r="T1893" i="6" s="1"/>
  <c r="Q1894" i="6" s="1"/>
  <c r="AC814" i="6"/>
  <c r="AE1892" i="6"/>
  <c r="AE163" i="6"/>
  <c r="AD814" i="6"/>
  <c r="AA547" i="6"/>
  <c r="S815" i="6"/>
  <c r="T815" i="6" s="1"/>
  <c r="Q165" i="6"/>
  <c r="R165" i="6" s="1"/>
  <c r="AB165" i="6" s="1"/>
  <c r="Z547" i="6"/>
  <c r="Y164" i="6"/>
  <c r="AE1488" i="3"/>
  <c r="AE12" i="3"/>
  <c r="S1624" i="3"/>
  <c r="T1624" i="3" s="1"/>
  <c r="AA1624" i="3" s="1"/>
  <c r="AD295" i="3"/>
  <c r="AC295" i="3"/>
  <c r="Y547" i="6"/>
  <c r="AD161" i="3"/>
  <c r="W1356" i="6"/>
  <c r="V1357" i="6" s="1"/>
  <c r="Q1357" i="6"/>
  <c r="R1357" i="6" s="1"/>
  <c r="AB1357" i="6" s="1"/>
  <c r="S546" i="11"/>
  <c r="T546" i="11" s="1"/>
  <c r="S162" i="3"/>
  <c r="T162" i="3" s="1"/>
  <c r="W547" i="6"/>
  <c r="V548" i="6" s="1"/>
  <c r="AA1356" i="6"/>
  <c r="S547" i="3"/>
  <c r="T547" i="3" s="1"/>
  <c r="Y547" i="3" s="1"/>
  <c r="AC161" i="3"/>
  <c r="Z164" i="6"/>
  <c r="Y1356" i="6"/>
  <c r="AD1356" i="6" s="1"/>
  <c r="Q682" i="9"/>
  <c r="R682" i="9" s="1"/>
  <c r="AB682" i="9" s="1"/>
  <c r="AE545" i="11"/>
  <c r="AC1893" i="9"/>
  <c r="W164" i="6"/>
  <c r="V165" i="6" s="1"/>
  <c r="W681" i="9"/>
  <c r="V682" i="9" s="1"/>
  <c r="Y681" i="9"/>
  <c r="AD813" i="3"/>
  <c r="Z681" i="9"/>
  <c r="S1355" i="9"/>
  <c r="T1355" i="9" s="1"/>
  <c r="W1355" i="9" s="1"/>
  <c r="V1356" i="9" s="1"/>
  <c r="Y1775" i="3"/>
  <c r="Q1776" i="3"/>
  <c r="AA1775" i="3"/>
  <c r="W1775" i="3"/>
  <c r="V1776" i="3" s="1"/>
  <c r="Z1775" i="3"/>
  <c r="Q973" i="3"/>
  <c r="Z972" i="3"/>
  <c r="W972" i="3"/>
  <c r="V973" i="3" s="1"/>
  <c r="AA972" i="3"/>
  <c r="Y972" i="3"/>
  <c r="Q298" i="11"/>
  <c r="W297" i="11"/>
  <c r="V298" i="11" s="1"/>
  <c r="AA297" i="11"/>
  <c r="Z297" i="11"/>
  <c r="Y297" i="11"/>
  <c r="Z814" i="9"/>
  <c r="Q815" i="9"/>
  <c r="W814" i="9"/>
  <c r="V815" i="9" s="1"/>
  <c r="Y814" i="9"/>
  <c r="AA814" i="9"/>
  <c r="Y681" i="11"/>
  <c r="AA681" i="11"/>
  <c r="Z681" i="11"/>
  <c r="Q682" i="11"/>
  <c r="W681" i="11"/>
  <c r="V682" i="11" s="1"/>
  <c r="Y1489" i="3"/>
  <c r="W1489" i="3"/>
  <c r="V1490" i="3" s="1"/>
  <c r="AA1489" i="3"/>
  <c r="Q1490" i="3"/>
  <c r="Z1489" i="3"/>
  <c r="Q1105" i="3"/>
  <c r="Y1104" i="3"/>
  <c r="Z1104" i="3"/>
  <c r="W1104" i="3"/>
  <c r="V1105" i="3" s="1"/>
  <c r="AA1104" i="3"/>
  <c r="R1777" i="11"/>
  <c r="AB1777" i="11" s="1"/>
  <c r="Q1239" i="6"/>
  <c r="Z1238" i="6"/>
  <c r="W1238" i="6"/>
  <c r="V1239" i="6" s="1"/>
  <c r="AA1238" i="6"/>
  <c r="Y1238" i="6"/>
  <c r="Y682" i="6"/>
  <c r="Q683" i="6"/>
  <c r="AA682" i="6"/>
  <c r="Z682" i="6"/>
  <c r="W682" i="6"/>
  <c r="V683" i="6" s="1"/>
  <c r="R1894" i="9"/>
  <c r="AB1894" i="9" s="1"/>
  <c r="R162" i="9"/>
  <c r="AB162" i="9" s="1"/>
  <c r="R548" i="6"/>
  <c r="AB548" i="6" s="1"/>
  <c r="R1776" i="9"/>
  <c r="AB1776" i="9" s="1"/>
  <c r="R548" i="9"/>
  <c r="AB548" i="9" s="1"/>
  <c r="R1625" i="11"/>
  <c r="AB1625" i="11" s="1"/>
  <c r="AC1776" i="11"/>
  <c r="AD1776" i="11"/>
  <c r="S163" i="11"/>
  <c r="T163" i="11" s="1"/>
  <c r="AC13" i="11"/>
  <c r="AD13" i="11"/>
  <c r="AC1238" i="3"/>
  <c r="AD1238" i="3"/>
  <c r="AE295" i="6"/>
  <c r="S1104" i="6"/>
  <c r="T1104" i="6" s="1"/>
  <c r="Q1490" i="11"/>
  <c r="AA1489" i="11"/>
  <c r="Z1489" i="11"/>
  <c r="W1489" i="11"/>
  <c r="V1490" i="11" s="1"/>
  <c r="Y1489" i="11"/>
  <c r="R1355" i="3"/>
  <c r="AB1355" i="3" s="1"/>
  <c r="AC1240" i="11"/>
  <c r="AD1240" i="11"/>
  <c r="AE1489" i="6"/>
  <c r="AE546" i="3"/>
  <c r="S1894" i="11"/>
  <c r="T1894" i="11" s="1"/>
  <c r="R814" i="3"/>
  <c r="AB814" i="3" s="1"/>
  <c r="AC13" i="6"/>
  <c r="AD13" i="6"/>
  <c r="AE1623" i="3"/>
  <c r="W13" i="3"/>
  <c r="V14" i="3" s="1"/>
  <c r="Q14" i="3"/>
  <c r="Z13" i="3"/>
  <c r="Y13" i="3"/>
  <c r="AA13" i="3"/>
  <c r="AA429" i="3"/>
  <c r="Z429" i="3"/>
  <c r="Q430" i="3"/>
  <c r="W429" i="3"/>
  <c r="V430" i="3" s="1"/>
  <c r="Y429" i="3"/>
  <c r="Q430" i="6"/>
  <c r="Z429" i="6"/>
  <c r="AA429" i="6"/>
  <c r="W429" i="6"/>
  <c r="V430" i="6" s="1"/>
  <c r="Y429" i="6"/>
  <c r="R428" i="9"/>
  <c r="AB428" i="9" s="1"/>
  <c r="AC1892" i="3"/>
  <c r="AD1892" i="3"/>
  <c r="AC1624" i="11"/>
  <c r="AD1624" i="11"/>
  <c r="AE969" i="9"/>
  <c r="AE162" i="11"/>
  <c r="S296" i="3"/>
  <c r="T296" i="3" s="1"/>
  <c r="AB296" i="3"/>
  <c r="AA1624" i="6"/>
  <c r="Q1625" i="6"/>
  <c r="W1624" i="6"/>
  <c r="V1625" i="6" s="1"/>
  <c r="Z1624" i="6"/>
  <c r="Y1624" i="6"/>
  <c r="S970" i="9"/>
  <c r="T970" i="9" s="1"/>
  <c r="Y681" i="3"/>
  <c r="Q682" i="3"/>
  <c r="AA681" i="3"/>
  <c r="W681" i="3"/>
  <c r="V682" i="3" s="1"/>
  <c r="Z681" i="3"/>
  <c r="S296" i="6"/>
  <c r="T296" i="6" s="1"/>
  <c r="AC813" i="3"/>
  <c r="AD1893" i="9"/>
  <c r="S1490" i="6"/>
  <c r="T1490" i="6" s="1"/>
  <c r="R14" i="11"/>
  <c r="AB14" i="11" s="1"/>
  <c r="AC547" i="9"/>
  <c r="AD547" i="9"/>
  <c r="AA1776" i="6"/>
  <c r="Z1776" i="6"/>
  <c r="W1776" i="6"/>
  <c r="V1777" i="6" s="1"/>
  <c r="Q1777" i="6"/>
  <c r="Y1776" i="6"/>
  <c r="R1241" i="11"/>
  <c r="AB1241" i="11" s="1"/>
  <c r="R971" i="11"/>
  <c r="AB971" i="11" s="1"/>
  <c r="R1893" i="3"/>
  <c r="AB1893" i="3" s="1"/>
  <c r="AC1354" i="3"/>
  <c r="AD1354" i="3"/>
  <c r="Y13" i="9"/>
  <c r="W13" i="9"/>
  <c r="V14" i="9" s="1"/>
  <c r="AA13" i="9"/>
  <c r="Q14" i="9"/>
  <c r="Z13" i="9"/>
  <c r="AC427" i="9"/>
  <c r="AD427" i="9"/>
  <c r="AA1240" i="9"/>
  <c r="Q1241" i="9"/>
  <c r="W1240" i="9"/>
  <c r="V1241" i="9" s="1"/>
  <c r="Z1240" i="9"/>
  <c r="Y1240" i="9"/>
  <c r="AC1103" i="9"/>
  <c r="AD1103" i="9"/>
  <c r="R14" i="6"/>
  <c r="AB14" i="6" s="1"/>
  <c r="AD430" i="11"/>
  <c r="AE1354" i="9"/>
  <c r="AE1893" i="11"/>
  <c r="AC970" i="11"/>
  <c r="AD970" i="11"/>
  <c r="R1239" i="3"/>
  <c r="AB1239" i="3" s="1"/>
  <c r="S1107" i="11"/>
  <c r="T1107" i="11" s="1"/>
  <c r="Y969" i="6"/>
  <c r="Q970" i="6"/>
  <c r="Z969" i="6"/>
  <c r="AA969" i="6"/>
  <c r="W969" i="6"/>
  <c r="V970" i="6" s="1"/>
  <c r="R1104" i="9"/>
  <c r="AB1104" i="9" s="1"/>
  <c r="AD1775" i="9"/>
  <c r="AC1775" i="9"/>
  <c r="R431" i="11"/>
  <c r="AB431" i="11" s="1"/>
  <c r="AC161" i="9"/>
  <c r="AD161" i="9"/>
  <c r="AD814" i="11" l="1"/>
  <c r="AE430" i="11"/>
  <c r="AC1355" i="11"/>
  <c r="AD1355" i="11"/>
  <c r="AE1106" i="11"/>
  <c r="S1777" i="11"/>
  <c r="T1777" i="11" s="1"/>
  <c r="Z1777" i="11" s="1"/>
  <c r="AC814" i="11"/>
  <c r="S815" i="11"/>
  <c r="T815" i="11" s="1"/>
  <c r="Y815" i="11" s="1"/>
  <c r="AD295" i="9"/>
  <c r="AC295" i="9"/>
  <c r="S296" i="9"/>
  <c r="T296" i="9" s="1"/>
  <c r="W296" i="9" s="1"/>
  <c r="V297" i="9" s="1"/>
  <c r="S1490" i="9"/>
  <c r="T1490" i="9" s="1"/>
  <c r="AA1490" i="9" s="1"/>
  <c r="Q1356" i="9"/>
  <c r="R1356" i="9" s="1"/>
  <c r="AB1356" i="9" s="1"/>
  <c r="AC1489" i="9"/>
  <c r="AE1489" i="9" s="1"/>
  <c r="AD1625" i="9"/>
  <c r="AC1625" i="9"/>
  <c r="Z1355" i="9"/>
  <c r="AC681" i="9"/>
  <c r="AD681" i="9"/>
  <c r="AD13" i="9"/>
  <c r="AE1775" i="9"/>
  <c r="AE1893" i="9"/>
  <c r="AA1355" i="9"/>
  <c r="S682" i="9"/>
  <c r="T682" i="9" s="1"/>
  <c r="Y1355" i="9"/>
  <c r="AA1893" i="6"/>
  <c r="Y1893" i="6"/>
  <c r="W1893" i="6"/>
  <c r="V1894" i="6" s="1"/>
  <c r="Z1893" i="6"/>
  <c r="AE814" i="6"/>
  <c r="S548" i="6"/>
  <c r="T548" i="6" s="1"/>
  <c r="Y548" i="6" s="1"/>
  <c r="AD547" i="6"/>
  <c r="AC164" i="6"/>
  <c r="AC547" i="6"/>
  <c r="S14" i="6"/>
  <c r="T14" i="6" s="1"/>
  <c r="W14" i="6" s="1"/>
  <c r="V15" i="6" s="1"/>
  <c r="AA815" i="6"/>
  <c r="W815" i="6"/>
  <c r="V816" i="6" s="1"/>
  <c r="Y815" i="6"/>
  <c r="Z815" i="6"/>
  <c r="Q816" i="6"/>
  <c r="R816" i="6" s="1"/>
  <c r="AB816" i="6" s="1"/>
  <c r="R1894" i="6"/>
  <c r="AB1894" i="6" s="1"/>
  <c r="Y1624" i="3"/>
  <c r="Q1625" i="3"/>
  <c r="W1624" i="3"/>
  <c r="V1625" i="3" s="1"/>
  <c r="Z1624" i="3"/>
  <c r="AE295" i="3"/>
  <c r="AD1775" i="3"/>
  <c r="AE161" i="3"/>
  <c r="Z162" i="3"/>
  <c r="AA162" i="3"/>
  <c r="Q548" i="3"/>
  <c r="R548" i="3" s="1"/>
  <c r="AB548" i="3" s="1"/>
  <c r="W547" i="3"/>
  <c r="V548" i="3" s="1"/>
  <c r="Y162" i="3"/>
  <c r="Z547" i="3"/>
  <c r="AD547" i="3" s="1"/>
  <c r="AA547" i="3"/>
  <c r="Y546" i="11"/>
  <c r="Z546" i="11"/>
  <c r="W546" i="11"/>
  <c r="V547" i="11" s="1"/>
  <c r="AA546" i="11"/>
  <c r="Q547" i="11"/>
  <c r="R547" i="11" s="1"/>
  <c r="AB547" i="11" s="1"/>
  <c r="AC1356" i="6"/>
  <c r="AE1356" i="6" s="1"/>
  <c r="S1625" i="11"/>
  <c r="T1625" i="11" s="1"/>
  <c r="AD164" i="6"/>
  <c r="W162" i="3"/>
  <c r="V163" i="3" s="1"/>
  <c r="AE813" i="3"/>
  <c r="Q163" i="3"/>
  <c r="R163" i="3" s="1"/>
  <c r="AB163" i="3" s="1"/>
  <c r="S1626" i="9"/>
  <c r="T1626" i="9" s="1"/>
  <c r="W1626" i="9" s="1"/>
  <c r="V1627" i="9" s="1"/>
  <c r="S548" i="9"/>
  <c r="T548" i="9" s="1"/>
  <c r="AE1240" i="11"/>
  <c r="S1356" i="11"/>
  <c r="T1356" i="11" s="1"/>
  <c r="Q1357" i="11" s="1"/>
  <c r="AE1238" i="3"/>
  <c r="S1776" i="9"/>
  <c r="T1776" i="9" s="1"/>
  <c r="S162" i="9"/>
  <c r="T162" i="9" s="1"/>
  <c r="AD682" i="6"/>
  <c r="AD681" i="11"/>
  <c r="S1241" i="11"/>
  <c r="T1241" i="11" s="1"/>
  <c r="S1893" i="3"/>
  <c r="T1893" i="3" s="1"/>
  <c r="AD681" i="3"/>
  <c r="S1355" i="3"/>
  <c r="T1355" i="3" s="1"/>
  <c r="S1894" i="9"/>
  <c r="T1894" i="9" s="1"/>
  <c r="Z163" i="11"/>
  <c r="Q164" i="11"/>
  <c r="AA163" i="11"/>
  <c r="Y163" i="11"/>
  <c r="W163" i="11"/>
  <c r="V164" i="11" s="1"/>
  <c r="Z1490" i="6"/>
  <c r="Y1490" i="6"/>
  <c r="AA1490" i="6"/>
  <c r="W1490" i="6"/>
  <c r="V1491" i="6" s="1"/>
  <c r="Q1491" i="6"/>
  <c r="R1490" i="11"/>
  <c r="AB1490" i="11" s="1"/>
  <c r="R1239" i="6"/>
  <c r="AB1239" i="6" s="1"/>
  <c r="R1105" i="3"/>
  <c r="AB1105" i="3" s="1"/>
  <c r="R815" i="9"/>
  <c r="AB815" i="9" s="1"/>
  <c r="R973" i="3"/>
  <c r="AB973" i="3" s="1"/>
  <c r="R970" i="6"/>
  <c r="AB970" i="6" s="1"/>
  <c r="AE970" i="11"/>
  <c r="R1241" i="9"/>
  <c r="AB1241" i="9" s="1"/>
  <c r="R14" i="9"/>
  <c r="AB14" i="9" s="1"/>
  <c r="AE1354" i="3"/>
  <c r="AC429" i="6"/>
  <c r="AD429" i="6"/>
  <c r="AC429" i="3"/>
  <c r="AD429" i="3"/>
  <c r="R14" i="3"/>
  <c r="AB14" i="3" s="1"/>
  <c r="AE13" i="11"/>
  <c r="R682" i="11"/>
  <c r="AB682" i="11" s="1"/>
  <c r="R1625" i="3"/>
  <c r="AB1625" i="3" s="1"/>
  <c r="AC969" i="6"/>
  <c r="AD969" i="6"/>
  <c r="S14" i="11"/>
  <c r="T14" i="11" s="1"/>
  <c r="R1625" i="6"/>
  <c r="AB1625" i="6" s="1"/>
  <c r="R683" i="6"/>
  <c r="AB683" i="6" s="1"/>
  <c r="AA1107" i="11"/>
  <c r="Y1107" i="11"/>
  <c r="W1107" i="11"/>
  <c r="V1108" i="11" s="1"/>
  <c r="Z1107" i="11"/>
  <c r="Q1108" i="11"/>
  <c r="R682" i="3"/>
  <c r="AB682" i="3" s="1"/>
  <c r="AE1624" i="11"/>
  <c r="R430" i="3"/>
  <c r="AB430" i="3" s="1"/>
  <c r="S814" i="3"/>
  <c r="T814" i="3" s="1"/>
  <c r="Y1104" i="6"/>
  <c r="Q1105" i="6"/>
  <c r="AA1104" i="6"/>
  <c r="W1104" i="6"/>
  <c r="V1105" i="6" s="1"/>
  <c r="Z1104" i="6"/>
  <c r="Z1894" i="11"/>
  <c r="Q1895" i="11"/>
  <c r="Y1894" i="11"/>
  <c r="AA1894" i="11"/>
  <c r="W1894" i="11"/>
  <c r="V1895" i="11" s="1"/>
  <c r="S1357" i="6"/>
  <c r="T1357" i="6" s="1"/>
  <c r="AC682" i="6"/>
  <c r="R298" i="11"/>
  <c r="AB298" i="11" s="1"/>
  <c r="AE1103" i="9"/>
  <c r="AC13" i="9"/>
  <c r="AC1776" i="6"/>
  <c r="AD1776" i="6"/>
  <c r="AC681" i="3"/>
  <c r="AC1489" i="11"/>
  <c r="AD1489" i="11"/>
  <c r="AC1238" i="6"/>
  <c r="AD1238" i="6"/>
  <c r="R1490" i="3"/>
  <c r="AB1490" i="3" s="1"/>
  <c r="AC681" i="11"/>
  <c r="AC972" i="3"/>
  <c r="AD972" i="3"/>
  <c r="AE161" i="9"/>
  <c r="S1104" i="9"/>
  <c r="T1104" i="9" s="1"/>
  <c r="R1777" i="6"/>
  <c r="AB1777" i="6" s="1"/>
  <c r="Y970" i="9"/>
  <c r="AA970" i="9"/>
  <c r="W970" i="9"/>
  <c r="V971" i="9" s="1"/>
  <c r="Z970" i="9"/>
  <c r="Q971" i="9"/>
  <c r="AE1892" i="3"/>
  <c r="R430" i="6"/>
  <c r="AB430" i="6" s="1"/>
  <c r="AE13" i="6"/>
  <c r="AE1776" i="11"/>
  <c r="AC1240" i="9"/>
  <c r="AD1240" i="9"/>
  <c r="AA296" i="6"/>
  <c r="Y296" i="6"/>
  <c r="W296" i="6"/>
  <c r="V297" i="6" s="1"/>
  <c r="Q297" i="6"/>
  <c r="Z296" i="6"/>
  <c r="AC814" i="9"/>
  <c r="AD814" i="9"/>
  <c r="R1776" i="3"/>
  <c r="AB1776" i="3" s="1"/>
  <c r="S431" i="11"/>
  <c r="T431" i="11" s="1"/>
  <c r="S1239" i="3"/>
  <c r="T1239" i="3" s="1"/>
  <c r="AE427" i="9"/>
  <c r="S971" i="11"/>
  <c r="T971" i="11" s="1"/>
  <c r="AE547" i="9"/>
  <c r="AC1624" i="6"/>
  <c r="AD1624" i="6"/>
  <c r="AA296" i="3"/>
  <c r="Z296" i="3"/>
  <c r="W296" i="3"/>
  <c r="V297" i="3" s="1"/>
  <c r="Y296" i="3"/>
  <c r="Q297" i="3"/>
  <c r="S428" i="9"/>
  <c r="T428" i="9" s="1"/>
  <c r="AC13" i="3"/>
  <c r="AD13" i="3"/>
  <c r="S165" i="6"/>
  <c r="T165" i="6" s="1"/>
  <c r="AC1104" i="3"/>
  <c r="AD1104" i="3"/>
  <c r="AC1489" i="3"/>
  <c r="AD1489" i="3"/>
  <c r="AC297" i="11"/>
  <c r="AD297" i="11"/>
  <c r="AC1775" i="3"/>
  <c r="AE814" i="11" l="1"/>
  <c r="AE1355" i="11"/>
  <c r="AD546" i="11"/>
  <c r="Q1778" i="11"/>
  <c r="R1778" i="11" s="1"/>
  <c r="AB1778" i="11" s="1"/>
  <c r="Y1777" i="11"/>
  <c r="AD1777" i="11" s="1"/>
  <c r="W1777" i="11"/>
  <c r="V1778" i="11" s="1"/>
  <c r="AA1777" i="11"/>
  <c r="AC546" i="11"/>
  <c r="S682" i="11"/>
  <c r="T682" i="11" s="1"/>
  <c r="AA815" i="11"/>
  <c r="AE681" i="11"/>
  <c r="W815" i="11"/>
  <c r="V816" i="11" s="1"/>
  <c r="Z815" i="11"/>
  <c r="Q816" i="11"/>
  <c r="R816" i="11" s="1"/>
  <c r="AB816" i="11" s="1"/>
  <c r="AE295" i="9"/>
  <c r="Y1490" i="9"/>
  <c r="S14" i="9"/>
  <c r="T14" i="9" s="1"/>
  <c r="AE681" i="9"/>
  <c r="AE1625" i="9"/>
  <c r="Y296" i="9"/>
  <c r="Z296" i="9"/>
  <c r="AA296" i="9"/>
  <c r="AE13" i="9"/>
  <c r="AA1626" i="9"/>
  <c r="Q1627" i="9"/>
  <c r="R1627" i="9" s="1"/>
  <c r="AB1627" i="9" s="1"/>
  <c r="Y1626" i="9"/>
  <c r="Z1626" i="9"/>
  <c r="AC1355" i="9"/>
  <c r="AD1355" i="9"/>
  <c r="Q549" i="9"/>
  <c r="R549" i="9" s="1"/>
  <c r="AB549" i="9" s="1"/>
  <c r="Z548" i="9"/>
  <c r="AA548" i="9"/>
  <c r="W548" i="9"/>
  <c r="V549" i="9" s="1"/>
  <c r="S1356" i="9"/>
  <c r="T1356" i="9" s="1"/>
  <c r="S815" i="9"/>
  <c r="T815" i="9" s="1"/>
  <c r="Y815" i="9" s="1"/>
  <c r="Z1490" i="9"/>
  <c r="W1490" i="9"/>
  <c r="V1491" i="9" s="1"/>
  <c r="AC1893" i="6"/>
  <c r="AD1893" i="6"/>
  <c r="AE164" i="6"/>
  <c r="AE547" i="6"/>
  <c r="AC815" i="6"/>
  <c r="Y14" i="6"/>
  <c r="Q15" i="6"/>
  <c r="R15" i="6" s="1"/>
  <c r="AB15" i="6" s="1"/>
  <c r="AA14" i="6"/>
  <c r="Z14" i="6"/>
  <c r="S683" i="6"/>
  <c r="T683" i="6" s="1"/>
  <c r="AA683" i="6" s="1"/>
  <c r="AD815" i="6"/>
  <c r="W548" i="6"/>
  <c r="V549" i="6" s="1"/>
  <c r="Z548" i="6"/>
  <c r="AA548" i="6"/>
  <c r="Q549" i="6"/>
  <c r="R549" i="6" s="1"/>
  <c r="AB549" i="6" s="1"/>
  <c r="S1894" i="6"/>
  <c r="T1894" i="6" s="1"/>
  <c r="AD1624" i="3"/>
  <c r="AC1624" i="3"/>
  <c r="S973" i="3"/>
  <c r="T973" i="3" s="1"/>
  <c r="W973" i="3" s="1"/>
  <c r="V974" i="3" s="1"/>
  <c r="AE1775" i="3"/>
  <c r="AD162" i="3"/>
  <c r="AC547" i="3"/>
  <c r="AE547" i="3" s="1"/>
  <c r="AC162" i="3"/>
  <c r="Z1625" i="11"/>
  <c r="W1625" i="11"/>
  <c r="V1626" i="11" s="1"/>
  <c r="Y1625" i="11"/>
  <c r="Q1626" i="11"/>
  <c r="R1626" i="11" s="1"/>
  <c r="AA1625" i="11"/>
  <c r="Q1895" i="9"/>
  <c r="R1895" i="9" s="1"/>
  <c r="AB1895" i="9" s="1"/>
  <c r="Z1894" i="9"/>
  <c r="W1894" i="9"/>
  <c r="V1895" i="9" s="1"/>
  <c r="Y1894" i="9"/>
  <c r="AA1894" i="9"/>
  <c r="AA162" i="9"/>
  <c r="Z162" i="9"/>
  <c r="Q163" i="9"/>
  <c r="R163" i="9" s="1"/>
  <c r="AB163" i="9" s="1"/>
  <c r="Y162" i="9"/>
  <c r="W162" i="9"/>
  <c r="V163" i="9" s="1"/>
  <c r="S1625" i="3"/>
  <c r="T1625" i="3" s="1"/>
  <c r="S816" i="6"/>
  <c r="T816" i="6" s="1"/>
  <c r="Y816" i="6" s="1"/>
  <c r="AE297" i="11"/>
  <c r="AE682" i="6"/>
  <c r="S547" i="11"/>
  <c r="T547" i="11" s="1"/>
  <c r="AE681" i="3"/>
  <c r="Z1356" i="11"/>
  <c r="S14" i="3"/>
  <c r="T14" i="3" s="1"/>
  <c r="Q297" i="9"/>
  <c r="R297" i="9" s="1"/>
  <c r="AB297" i="9" s="1"/>
  <c r="Y548" i="9"/>
  <c r="AA1356" i="11"/>
  <c r="S1776" i="3"/>
  <c r="T1776" i="3" s="1"/>
  <c r="S1625" i="6"/>
  <c r="T1625" i="6" s="1"/>
  <c r="Q1491" i="9"/>
  <c r="R1491" i="9" s="1"/>
  <c r="AB1491" i="9" s="1"/>
  <c r="AA1776" i="9"/>
  <c r="Q1777" i="9"/>
  <c r="R1777" i="9" s="1"/>
  <c r="AB1777" i="9" s="1"/>
  <c r="Z1776" i="9"/>
  <c r="Y1776" i="9"/>
  <c r="W1776" i="9"/>
  <c r="V1777" i="9" s="1"/>
  <c r="Z1893" i="3"/>
  <c r="AA1893" i="3"/>
  <c r="W1893" i="3"/>
  <c r="V1894" i="3" s="1"/>
  <c r="Y1893" i="3"/>
  <c r="Q1894" i="3"/>
  <c r="R1894" i="3" s="1"/>
  <c r="AB1894" i="3" s="1"/>
  <c r="Z1355" i="3"/>
  <c r="W1355" i="3"/>
  <c r="V1356" i="3" s="1"/>
  <c r="Y1355" i="3"/>
  <c r="Q1356" i="3"/>
  <c r="R1356" i="3" s="1"/>
  <c r="AA1355" i="3"/>
  <c r="AA1241" i="11"/>
  <c r="Q1242" i="11"/>
  <c r="R1242" i="11" s="1"/>
  <c r="W1241" i="11"/>
  <c r="V1242" i="11" s="1"/>
  <c r="Y1241" i="11"/>
  <c r="Z1241" i="11"/>
  <c r="S1490" i="11"/>
  <c r="T1490" i="11" s="1"/>
  <c r="AC970" i="9"/>
  <c r="S682" i="3"/>
  <c r="T682" i="3" s="1"/>
  <c r="AA682" i="3" s="1"/>
  <c r="W1356" i="11"/>
  <c r="V1357" i="11" s="1"/>
  <c r="Y1356" i="11"/>
  <c r="S1777" i="6"/>
  <c r="T1777" i="6" s="1"/>
  <c r="Z1777" i="6" s="1"/>
  <c r="S1490" i="3"/>
  <c r="T1490" i="3" s="1"/>
  <c r="W1490" i="3" s="1"/>
  <c r="V1491" i="3" s="1"/>
  <c r="S163" i="3"/>
  <c r="T163" i="3" s="1"/>
  <c r="S1105" i="3"/>
  <c r="T1105" i="3" s="1"/>
  <c r="Q166" i="6"/>
  <c r="AA165" i="6"/>
  <c r="Y165" i="6"/>
  <c r="W165" i="6"/>
  <c r="V166" i="6" s="1"/>
  <c r="Z165" i="6"/>
  <c r="W814" i="3"/>
  <c r="V815" i="3" s="1"/>
  <c r="Q815" i="3"/>
  <c r="Z814" i="3"/>
  <c r="AA814" i="3"/>
  <c r="Y814" i="3"/>
  <c r="Q429" i="9"/>
  <c r="Y428" i="9"/>
  <c r="W428" i="9"/>
  <c r="V429" i="9" s="1"/>
  <c r="Z428" i="9"/>
  <c r="AA428" i="9"/>
  <c r="AA14" i="11"/>
  <c r="Y14" i="11"/>
  <c r="W14" i="11"/>
  <c r="V15" i="11" s="1"/>
  <c r="Z14" i="11"/>
  <c r="Q15" i="11"/>
  <c r="S298" i="11"/>
  <c r="T298" i="11" s="1"/>
  <c r="AA682" i="9"/>
  <c r="Z682" i="9"/>
  <c r="Y682" i="9"/>
  <c r="Q683" i="9"/>
  <c r="W682" i="9"/>
  <c r="V683" i="9" s="1"/>
  <c r="Z1239" i="3"/>
  <c r="AA1239" i="3"/>
  <c r="W1239" i="3"/>
  <c r="V1240" i="3" s="1"/>
  <c r="Q1240" i="3"/>
  <c r="Y1239" i="3"/>
  <c r="AE1489" i="11"/>
  <c r="R1357" i="11"/>
  <c r="AB1357" i="11" s="1"/>
  <c r="AC1490" i="6"/>
  <c r="AD1490" i="6"/>
  <c r="AC296" i="6"/>
  <c r="AD296" i="6"/>
  <c r="R1895" i="11"/>
  <c r="AB1895" i="11" s="1"/>
  <c r="AE1489" i="3"/>
  <c r="AE1238" i="6"/>
  <c r="AE429" i="3"/>
  <c r="S970" i="6"/>
  <c r="T970" i="6" s="1"/>
  <c r="S1239" i="6"/>
  <c r="T1239" i="6" s="1"/>
  <c r="R297" i="6"/>
  <c r="AB297" i="6" s="1"/>
  <c r="AC1104" i="6"/>
  <c r="AD1104" i="6"/>
  <c r="AA431" i="11"/>
  <c r="Y431" i="11"/>
  <c r="W431" i="11"/>
  <c r="V432" i="11" s="1"/>
  <c r="Z431" i="11"/>
  <c r="Q432" i="11"/>
  <c r="AC1894" i="11"/>
  <c r="AD1894" i="11"/>
  <c r="S430" i="6"/>
  <c r="T430" i="6" s="1"/>
  <c r="AE13" i="3"/>
  <c r="AE1624" i="6"/>
  <c r="R971" i="9"/>
  <c r="AB971" i="9" s="1"/>
  <c r="AE1104" i="3"/>
  <c r="Q972" i="11"/>
  <c r="Y971" i="11"/>
  <c r="Z971" i="11"/>
  <c r="W971" i="11"/>
  <c r="V972" i="11" s="1"/>
  <c r="AA971" i="11"/>
  <c r="AD970" i="9"/>
  <c r="AE429" i="6"/>
  <c r="S1241" i="9"/>
  <c r="T1241" i="9" s="1"/>
  <c r="R1491" i="6"/>
  <c r="AB1491" i="6" s="1"/>
  <c r="R164" i="11"/>
  <c r="AB164" i="11" s="1"/>
  <c r="Z1104" i="9"/>
  <c r="W1104" i="9"/>
  <c r="V1105" i="9" s="1"/>
  <c r="Q1105" i="9"/>
  <c r="Y1104" i="9"/>
  <c r="AA1104" i="9"/>
  <c r="R1108" i="11"/>
  <c r="AB1108" i="11" s="1"/>
  <c r="AA1357" i="6"/>
  <c r="Y1357" i="6"/>
  <c r="Z1357" i="6"/>
  <c r="W1357" i="6"/>
  <c r="V1358" i="6" s="1"/>
  <c r="Q1358" i="6"/>
  <c r="AD163" i="11"/>
  <c r="AC163" i="11"/>
  <c r="R297" i="3"/>
  <c r="AB297" i="3" s="1"/>
  <c r="AE972" i="3"/>
  <c r="AC296" i="3"/>
  <c r="AD296" i="3"/>
  <c r="AE814" i="9"/>
  <c r="AE1240" i="9"/>
  <c r="AE1776" i="6"/>
  <c r="R1105" i="6"/>
  <c r="AB1105" i="6" s="1"/>
  <c r="S430" i="3"/>
  <c r="T430" i="3" s="1"/>
  <c r="AC1107" i="11"/>
  <c r="AD1107" i="11"/>
  <c r="S548" i="3"/>
  <c r="T548" i="3" s="1"/>
  <c r="AE969" i="6"/>
  <c r="AE546" i="11" l="1"/>
  <c r="AC1777" i="11"/>
  <c r="AE1777" i="11" s="1"/>
  <c r="AC815" i="11"/>
  <c r="AA682" i="11"/>
  <c r="Q683" i="11"/>
  <c r="R683" i="11" s="1"/>
  <c r="AB683" i="11" s="1"/>
  <c r="Z682" i="11"/>
  <c r="Y682" i="11"/>
  <c r="W682" i="11"/>
  <c r="V683" i="11" s="1"/>
  <c r="AE163" i="11"/>
  <c r="AD1241" i="11"/>
  <c r="AC1625" i="11"/>
  <c r="AC1356" i="11"/>
  <c r="S1108" i="11"/>
  <c r="T1108" i="11" s="1"/>
  <c r="AD815" i="11"/>
  <c r="AD1625" i="11"/>
  <c r="S816" i="11"/>
  <c r="T816" i="11" s="1"/>
  <c r="Z816" i="11" s="1"/>
  <c r="AC1241" i="11"/>
  <c r="AC1490" i="9"/>
  <c r="AD1626" i="9"/>
  <c r="AA14" i="9"/>
  <c r="Z14" i="9"/>
  <c r="Y14" i="9"/>
  <c r="AD1776" i="9"/>
  <c r="AD1894" i="9"/>
  <c r="AD296" i="9"/>
  <c r="W14" i="9"/>
  <c r="V15" i="9" s="1"/>
  <c r="Q15" i="9"/>
  <c r="R15" i="9" s="1"/>
  <c r="AB15" i="9" s="1"/>
  <c r="AC296" i="9"/>
  <c r="Q816" i="9"/>
  <c r="R816" i="9" s="1"/>
  <c r="AC1626" i="9"/>
  <c r="Z815" i="9"/>
  <c r="AD815" i="9" s="1"/>
  <c r="AC548" i="9"/>
  <c r="AA815" i="9"/>
  <c r="AC1776" i="9"/>
  <c r="AD548" i="9"/>
  <c r="W815" i="9"/>
  <c r="V816" i="9" s="1"/>
  <c r="AE1355" i="9"/>
  <c r="AC1894" i="9"/>
  <c r="AC162" i="9"/>
  <c r="S1777" i="9"/>
  <c r="T1777" i="9" s="1"/>
  <c r="AA1356" i="9"/>
  <c r="W1356" i="9"/>
  <c r="V1357" i="9" s="1"/>
  <c r="Y1356" i="9"/>
  <c r="Q1357" i="9"/>
  <c r="R1357" i="9" s="1"/>
  <c r="AB1357" i="9" s="1"/>
  <c r="Z1356" i="9"/>
  <c r="AD162" i="9"/>
  <c r="AE970" i="9"/>
  <c r="AD1490" i="9"/>
  <c r="AE1893" i="6"/>
  <c r="AE815" i="6"/>
  <c r="AD14" i="6"/>
  <c r="AC14" i="6"/>
  <c r="AC548" i="6"/>
  <c r="AD548" i="6"/>
  <c r="Q817" i="6"/>
  <c r="R817" i="6" s="1"/>
  <c r="AB817" i="6" s="1"/>
  <c r="Z816" i="6"/>
  <c r="AD816" i="6" s="1"/>
  <c r="W816" i="6"/>
  <c r="V817" i="6" s="1"/>
  <c r="AA816" i="6"/>
  <c r="W1777" i="6"/>
  <c r="V1778" i="6" s="1"/>
  <c r="AA1777" i="6"/>
  <c r="Y683" i="6"/>
  <c r="Q684" i="6"/>
  <c r="R684" i="6" s="1"/>
  <c r="AB684" i="6" s="1"/>
  <c r="Z1894" i="6"/>
  <c r="W1894" i="6"/>
  <c r="V1895" i="6" s="1"/>
  <c r="Y1894" i="6"/>
  <c r="AA1894" i="6"/>
  <c r="Q1895" i="6"/>
  <c r="W683" i="6"/>
  <c r="V684" i="6" s="1"/>
  <c r="Z683" i="6"/>
  <c r="Y1777" i="6"/>
  <c r="AE1624" i="3"/>
  <c r="AE162" i="3"/>
  <c r="AC1893" i="3"/>
  <c r="Z682" i="3"/>
  <c r="Q974" i="3"/>
  <c r="R974" i="3" s="1"/>
  <c r="AB974" i="3" s="1"/>
  <c r="AA973" i="3"/>
  <c r="Q1626" i="3"/>
  <c r="R1626" i="3" s="1"/>
  <c r="AB1626" i="3" s="1"/>
  <c r="AA1625" i="3"/>
  <c r="Y1625" i="3"/>
  <c r="Y1776" i="3"/>
  <c r="AA1776" i="3"/>
  <c r="Q1777" i="3"/>
  <c r="R1777" i="3" s="1"/>
  <c r="AB1777" i="3" s="1"/>
  <c r="W1776" i="3"/>
  <c r="V1777" i="3" s="1"/>
  <c r="AA1490" i="3"/>
  <c r="Y973" i="3"/>
  <c r="Z1490" i="3"/>
  <c r="Y1490" i="3"/>
  <c r="W682" i="3"/>
  <c r="V683" i="3" s="1"/>
  <c r="Y14" i="3"/>
  <c r="Z14" i="3"/>
  <c r="AA14" i="3"/>
  <c r="Q15" i="3"/>
  <c r="R15" i="3" s="1"/>
  <c r="W14" i="3"/>
  <c r="V15" i="3" s="1"/>
  <c r="Q164" i="3"/>
  <c r="R164" i="3" s="1"/>
  <c r="AB164" i="3" s="1"/>
  <c r="Y163" i="3"/>
  <c r="AA163" i="3"/>
  <c r="Z163" i="3"/>
  <c r="AB1242" i="11"/>
  <c r="S1242" i="11"/>
  <c r="T1242" i="11" s="1"/>
  <c r="Y1625" i="6"/>
  <c r="Z1625" i="6"/>
  <c r="Q1626" i="6"/>
  <c r="R1626" i="6" s="1"/>
  <c r="AB1626" i="6" s="1"/>
  <c r="AA1625" i="6"/>
  <c r="W1625" i="6"/>
  <c r="V1626" i="6" s="1"/>
  <c r="Z547" i="11"/>
  <c r="AA547" i="11"/>
  <c r="W547" i="11"/>
  <c r="V548" i="11" s="1"/>
  <c r="Y547" i="11"/>
  <c r="Q548" i="11"/>
  <c r="R548" i="11" s="1"/>
  <c r="AB548" i="11" s="1"/>
  <c r="S297" i="9"/>
  <c r="T297" i="9" s="1"/>
  <c r="Q298" i="9" s="1"/>
  <c r="Z1776" i="3"/>
  <c r="Y682" i="3"/>
  <c r="Q1491" i="3"/>
  <c r="R1491" i="3" s="1"/>
  <c r="AD1893" i="3"/>
  <c r="S15" i="6"/>
  <c r="T15" i="6" s="1"/>
  <c r="Z15" i="6" s="1"/>
  <c r="AC1355" i="3"/>
  <c r="S1778" i="11"/>
  <c r="T1778" i="11" s="1"/>
  <c r="AB1356" i="3"/>
  <c r="S163" i="9"/>
  <c r="T163" i="9" s="1"/>
  <c r="S297" i="3"/>
  <c r="T297" i="3" s="1"/>
  <c r="Q298" i="3" s="1"/>
  <c r="S549" i="6"/>
  <c r="T549" i="6" s="1"/>
  <c r="S1895" i="9"/>
  <c r="T1895" i="9" s="1"/>
  <c r="S1491" i="9"/>
  <c r="T1491" i="9" s="1"/>
  <c r="Y1491" i="9" s="1"/>
  <c r="S164" i="11"/>
  <c r="T164" i="11" s="1"/>
  <c r="Z973" i="3"/>
  <c r="W1625" i="3"/>
  <c r="V1626" i="3" s="1"/>
  <c r="S1356" i="3"/>
  <c r="T1356" i="3" s="1"/>
  <c r="AD1355" i="3"/>
  <c r="Z1625" i="3"/>
  <c r="W163" i="3"/>
  <c r="V164" i="3" s="1"/>
  <c r="Q1778" i="6"/>
  <c r="R1778" i="6" s="1"/>
  <c r="AB1778" i="6" s="1"/>
  <c r="AD1356" i="11"/>
  <c r="Q683" i="3"/>
  <c r="R683" i="3" s="1"/>
  <c r="AB683" i="3" s="1"/>
  <c r="S1895" i="11"/>
  <c r="T1895" i="11" s="1"/>
  <c r="W1895" i="11" s="1"/>
  <c r="V1896" i="11" s="1"/>
  <c r="S549" i="9"/>
  <c r="T549" i="9" s="1"/>
  <c r="S971" i="9"/>
  <c r="T971" i="9" s="1"/>
  <c r="W430" i="6"/>
  <c r="V431" i="6" s="1"/>
  <c r="Z430" i="6"/>
  <c r="Q431" i="6"/>
  <c r="Y430" i="6"/>
  <c r="AA430" i="6"/>
  <c r="Q549" i="3"/>
  <c r="AA548" i="3"/>
  <c r="Y548" i="3"/>
  <c r="W548" i="3"/>
  <c r="V549" i="3" s="1"/>
  <c r="Z548" i="3"/>
  <c r="W430" i="3"/>
  <c r="V431" i="3" s="1"/>
  <c r="Y430" i="3"/>
  <c r="Z430" i="3"/>
  <c r="AA430" i="3"/>
  <c r="Q431" i="3"/>
  <c r="AC431" i="11"/>
  <c r="AD431" i="11"/>
  <c r="Y1239" i="6"/>
  <c r="Q1240" i="6"/>
  <c r="AA1239" i="6"/>
  <c r="W1239" i="6"/>
  <c r="V1240" i="6" s="1"/>
  <c r="Z1239" i="6"/>
  <c r="Q1491" i="11"/>
  <c r="Z1490" i="11"/>
  <c r="AA1490" i="11"/>
  <c r="Y1490" i="11"/>
  <c r="W1490" i="11"/>
  <c r="V1491" i="11" s="1"/>
  <c r="AA298" i="11"/>
  <c r="W298" i="11"/>
  <c r="V299" i="11" s="1"/>
  <c r="Q299" i="11"/>
  <c r="Z298" i="11"/>
  <c r="Y298" i="11"/>
  <c r="Z970" i="6"/>
  <c r="Q971" i="6"/>
  <c r="W970" i="6"/>
  <c r="V971" i="6" s="1"/>
  <c r="AA970" i="6"/>
  <c r="Y970" i="6"/>
  <c r="R815" i="3"/>
  <c r="AB815" i="3" s="1"/>
  <c r="R1358" i="6"/>
  <c r="AB1358" i="6" s="1"/>
  <c r="AA1241" i="9"/>
  <c r="W1241" i="9"/>
  <c r="V1242" i="9" s="1"/>
  <c r="Y1241" i="9"/>
  <c r="Z1241" i="9"/>
  <c r="Q1242" i="9"/>
  <c r="AC971" i="11"/>
  <c r="AD971" i="11"/>
  <c r="S1105" i="6"/>
  <c r="T1105" i="6" s="1"/>
  <c r="R972" i="11"/>
  <c r="AB972" i="11" s="1"/>
  <c r="S297" i="6"/>
  <c r="T297" i="6" s="1"/>
  <c r="R683" i="9"/>
  <c r="AB683" i="9" s="1"/>
  <c r="Q1106" i="3"/>
  <c r="Y1105" i="3"/>
  <c r="W1105" i="3"/>
  <c r="V1106" i="3" s="1"/>
  <c r="AA1105" i="3"/>
  <c r="Z1105" i="3"/>
  <c r="S1491" i="6"/>
  <c r="T1491" i="6" s="1"/>
  <c r="S1627" i="9"/>
  <c r="T1627" i="9" s="1"/>
  <c r="AC428" i="9"/>
  <c r="AD428" i="9"/>
  <c r="AC1357" i="6"/>
  <c r="AD1357" i="6"/>
  <c r="AE1104" i="6"/>
  <c r="AE296" i="6"/>
  <c r="AC1104" i="9"/>
  <c r="AD1104" i="9"/>
  <c r="AE1107" i="11"/>
  <c r="R1105" i="9"/>
  <c r="AB1105" i="9" s="1"/>
  <c r="AE1894" i="11"/>
  <c r="AC682" i="9"/>
  <c r="AD682" i="9"/>
  <c r="R15" i="11"/>
  <c r="AB15" i="11" s="1"/>
  <c r="R432" i="11"/>
  <c r="AB432" i="11" s="1"/>
  <c r="AD1239" i="3"/>
  <c r="AC1239" i="3"/>
  <c r="R429" i="9"/>
  <c r="AB429" i="9" s="1"/>
  <c r="AC165" i="6"/>
  <c r="AD165" i="6"/>
  <c r="AE296" i="3"/>
  <c r="R1240" i="3"/>
  <c r="AB1240" i="3" s="1"/>
  <c r="AC814" i="3"/>
  <c r="AD814" i="3"/>
  <c r="S1894" i="3"/>
  <c r="T1894" i="3" s="1"/>
  <c r="S1626" i="11"/>
  <c r="T1626" i="11" s="1"/>
  <c r="AB1626" i="11"/>
  <c r="AE1490" i="6"/>
  <c r="S1357" i="11"/>
  <c r="T1357" i="11" s="1"/>
  <c r="AC14" i="11"/>
  <c r="AD14" i="11"/>
  <c r="R166" i="6"/>
  <c r="AB166" i="6" s="1"/>
  <c r="AE1356" i="11" l="1"/>
  <c r="AE815" i="11"/>
  <c r="AC682" i="11"/>
  <c r="AD682" i="11"/>
  <c r="AE1241" i="11"/>
  <c r="AE1625" i="11"/>
  <c r="W1242" i="11"/>
  <c r="V1243" i="11" s="1"/>
  <c r="Z1242" i="11"/>
  <c r="AE971" i="11"/>
  <c r="AC547" i="11"/>
  <c r="AE1490" i="9"/>
  <c r="AE1626" i="9"/>
  <c r="AD14" i="9"/>
  <c r="AC14" i="9"/>
  <c r="AE1776" i="9"/>
  <c r="AE1894" i="9"/>
  <c r="AE296" i="9"/>
  <c r="AC815" i="9"/>
  <c r="AE815" i="9" s="1"/>
  <c r="AE548" i="9"/>
  <c r="AC1356" i="9"/>
  <c r="AA1777" i="9"/>
  <c r="Z1777" i="9"/>
  <c r="Y1777" i="9"/>
  <c r="Q1778" i="9"/>
  <c r="R1778" i="9" s="1"/>
  <c r="AB1778" i="9" s="1"/>
  <c r="W1777" i="9"/>
  <c r="V1778" i="9" s="1"/>
  <c r="Z297" i="9"/>
  <c r="Y297" i="9"/>
  <c r="AA297" i="9"/>
  <c r="W297" i="9"/>
  <c r="V298" i="9" s="1"/>
  <c r="Z1491" i="9"/>
  <c r="AD1356" i="9"/>
  <c r="AE162" i="9"/>
  <c r="S683" i="9"/>
  <c r="T683" i="9" s="1"/>
  <c r="W1491" i="9"/>
  <c r="V1492" i="9" s="1"/>
  <c r="AA1491" i="9"/>
  <c r="Q1492" i="9"/>
  <c r="R1492" i="9" s="1"/>
  <c r="AB1492" i="9" s="1"/>
  <c r="AE14" i="6"/>
  <c r="AE548" i="6"/>
  <c r="AC1777" i="6"/>
  <c r="AC816" i="6"/>
  <c r="AE816" i="6" s="1"/>
  <c r="AD1777" i="6"/>
  <c r="AD1625" i="6"/>
  <c r="AD683" i="6"/>
  <c r="AC683" i="6"/>
  <c r="AC1625" i="6"/>
  <c r="AD1894" i="6"/>
  <c r="AC1894" i="6"/>
  <c r="R1895" i="6"/>
  <c r="AB1895" i="6" s="1"/>
  <c r="AE1893" i="3"/>
  <c r="AC973" i="3"/>
  <c r="AD1490" i="3"/>
  <c r="AC682" i="3"/>
  <c r="AC1625" i="3"/>
  <c r="AD14" i="3"/>
  <c r="AC163" i="3"/>
  <c r="AD1625" i="3"/>
  <c r="AC14" i="3"/>
  <c r="AD1776" i="3"/>
  <c r="AD973" i="3"/>
  <c r="AC1490" i="3"/>
  <c r="AD682" i="3"/>
  <c r="AD163" i="3"/>
  <c r="AC1776" i="3"/>
  <c r="W297" i="3"/>
  <c r="V298" i="3" s="1"/>
  <c r="AE1355" i="3"/>
  <c r="W549" i="6"/>
  <c r="V550" i="6" s="1"/>
  <c r="Z549" i="6"/>
  <c r="Q550" i="6"/>
  <c r="R550" i="6" s="1"/>
  <c r="W163" i="9"/>
  <c r="V164" i="9" s="1"/>
  <c r="Q164" i="9"/>
  <c r="R164" i="9" s="1"/>
  <c r="AB164" i="9" s="1"/>
  <c r="Z163" i="9"/>
  <c r="Y163" i="9"/>
  <c r="AA163" i="9"/>
  <c r="Y164" i="11"/>
  <c r="AA164" i="11"/>
  <c r="W164" i="11"/>
  <c r="V165" i="11" s="1"/>
  <c r="Z1778" i="11"/>
  <c r="Q1779" i="11"/>
  <c r="R1779" i="11" s="1"/>
  <c r="AB1779" i="11" s="1"/>
  <c r="AA1778" i="11"/>
  <c r="W1778" i="11"/>
  <c r="V1779" i="11" s="1"/>
  <c r="Y1778" i="11"/>
  <c r="AA1242" i="11"/>
  <c r="Q16" i="6"/>
  <c r="R16" i="6" s="1"/>
  <c r="Y1242" i="11"/>
  <c r="Y15" i="6"/>
  <c r="AD15" i="6" s="1"/>
  <c r="S15" i="9"/>
  <c r="T15" i="9" s="1"/>
  <c r="Z297" i="3"/>
  <c r="Q1243" i="11"/>
  <c r="R1243" i="11" s="1"/>
  <c r="AB1243" i="11" s="1"/>
  <c r="Y297" i="3"/>
  <c r="AA1895" i="11"/>
  <c r="AA15" i="6"/>
  <c r="AA297" i="3"/>
  <c r="Q817" i="11"/>
  <c r="AD547" i="11"/>
  <c r="W15" i="6"/>
  <c r="V16" i="6" s="1"/>
  <c r="W816" i="11"/>
  <c r="V817" i="11" s="1"/>
  <c r="Z549" i="9"/>
  <c r="W549" i="9"/>
  <c r="V550" i="9" s="1"/>
  <c r="AA549" i="9"/>
  <c r="Y549" i="9"/>
  <c r="Q550" i="9"/>
  <c r="R550" i="9" s="1"/>
  <c r="AB550" i="9" s="1"/>
  <c r="W1356" i="3"/>
  <c r="V1357" i="3" s="1"/>
  <c r="Y1356" i="3"/>
  <c r="Q1357" i="3"/>
  <c r="R1357" i="3" s="1"/>
  <c r="AA1356" i="3"/>
  <c r="Z1356" i="3"/>
  <c r="Q972" i="9"/>
  <c r="R972" i="9" s="1"/>
  <c r="AB972" i="9" s="1"/>
  <c r="Y971" i="9"/>
  <c r="Z971" i="9"/>
  <c r="AA971" i="9"/>
  <c r="W971" i="9"/>
  <c r="V972" i="9" s="1"/>
  <c r="S1357" i="9"/>
  <c r="T1357" i="9" s="1"/>
  <c r="Q1358" i="9" s="1"/>
  <c r="Q1896" i="11"/>
  <c r="R1896" i="11" s="1"/>
  <c r="AB1896" i="11" s="1"/>
  <c r="S548" i="11"/>
  <c r="T548" i="11" s="1"/>
  <c r="S1240" i="3"/>
  <c r="T1240" i="3" s="1"/>
  <c r="Y1240" i="3" s="1"/>
  <c r="S815" i="3"/>
  <c r="T815" i="3" s="1"/>
  <c r="Z815" i="3" s="1"/>
  <c r="Q165" i="11"/>
  <c r="R165" i="11" s="1"/>
  <c r="AB165" i="11" s="1"/>
  <c r="Y816" i="11"/>
  <c r="AD816" i="11" s="1"/>
  <c r="Z164" i="11"/>
  <c r="AE14" i="11"/>
  <c r="S1626" i="6"/>
  <c r="T1626" i="6" s="1"/>
  <c r="Y549" i="6"/>
  <c r="Z1895" i="11"/>
  <c r="AA816" i="11"/>
  <c r="AA549" i="6"/>
  <c r="Y1895" i="11"/>
  <c r="S817" i="6"/>
  <c r="T817" i="6" s="1"/>
  <c r="AE1104" i="9"/>
  <c r="AE428" i="9"/>
  <c r="S432" i="11"/>
  <c r="T432" i="11" s="1"/>
  <c r="Y432" i="11" s="1"/>
  <c r="AE682" i="9"/>
  <c r="S972" i="11"/>
  <c r="T972" i="11" s="1"/>
  <c r="S683" i="11"/>
  <c r="T683" i="11" s="1"/>
  <c r="Q298" i="6"/>
  <c r="Y297" i="6"/>
  <c r="AA297" i="6"/>
  <c r="Z297" i="6"/>
  <c r="W297" i="6"/>
  <c r="V298" i="6" s="1"/>
  <c r="Y1894" i="3"/>
  <c r="Z1894" i="3"/>
  <c r="Q1895" i="3"/>
  <c r="W1894" i="3"/>
  <c r="V1895" i="3" s="1"/>
  <c r="AA1894" i="3"/>
  <c r="W1357" i="11"/>
  <c r="V1358" i="11" s="1"/>
  <c r="Q1358" i="11"/>
  <c r="Z1357" i="11"/>
  <c r="AA1357" i="11"/>
  <c r="Y1357" i="11"/>
  <c r="AA1491" i="6"/>
  <c r="Q1492" i="6"/>
  <c r="W1491" i="6"/>
  <c r="V1492" i="6" s="1"/>
  <c r="Y1491" i="6"/>
  <c r="Z1491" i="6"/>
  <c r="AA1105" i="6"/>
  <c r="Q1106" i="6"/>
  <c r="Z1105" i="6"/>
  <c r="W1105" i="6"/>
  <c r="V1106" i="6" s="1"/>
  <c r="Y1105" i="6"/>
  <c r="AD970" i="6"/>
  <c r="AC970" i="6"/>
  <c r="S974" i="3"/>
  <c r="T974" i="3" s="1"/>
  <c r="S166" i="6"/>
  <c r="T166" i="6" s="1"/>
  <c r="S1778" i="6"/>
  <c r="T1778" i="6" s="1"/>
  <c r="AA1108" i="11"/>
  <c r="Q1109" i="11"/>
  <c r="Y1108" i="11"/>
  <c r="W1108" i="11"/>
  <c r="V1109" i="11" s="1"/>
  <c r="Z1108" i="11"/>
  <c r="AE814" i="3"/>
  <c r="S684" i="6"/>
  <c r="T684" i="6" s="1"/>
  <c r="AE165" i="6"/>
  <c r="S1626" i="3"/>
  <c r="T1626" i="3" s="1"/>
  <c r="S1105" i="9"/>
  <c r="T1105" i="9" s="1"/>
  <c r="S683" i="3"/>
  <c r="T683" i="3" s="1"/>
  <c r="S1358" i="6"/>
  <c r="T1358" i="6" s="1"/>
  <c r="S15" i="11"/>
  <c r="T15" i="11" s="1"/>
  <c r="R298" i="9"/>
  <c r="AB298" i="9" s="1"/>
  <c r="AC1490" i="11"/>
  <c r="AD1490" i="11"/>
  <c r="R1240" i="6"/>
  <c r="AB1240" i="6" s="1"/>
  <c r="Q1627" i="11"/>
  <c r="Y1626" i="11"/>
  <c r="Z1626" i="11"/>
  <c r="AA1626" i="11"/>
  <c r="W1626" i="11"/>
  <c r="V1627" i="11" s="1"/>
  <c r="S429" i="9"/>
  <c r="T429" i="9" s="1"/>
  <c r="R1242" i="9"/>
  <c r="AB1242" i="9" s="1"/>
  <c r="R298" i="3"/>
  <c r="AB298" i="3" s="1"/>
  <c r="R971" i="6"/>
  <c r="AB971" i="6" s="1"/>
  <c r="AC1239" i="6"/>
  <c r="AD1239" i="6"/>
  <c r="AC548" i="3"/>
  <c r="AD548" i="3"/>
  <c r="Q1896" i="9"/>
  <c r="W1895" i="9"/>
  <c r="V1896" i="9" s="1"/>
  <c r="Z1895" i="9"/>
  <c r="Y1895" i="9"/>
  <c r="AA1895" i="9"/>
  <c r="S816" i="9"/>
  <c r="T816" i="9" s="1"/>
  <c r="AB816" i="9"/>
  <c r="S1777" i="3"/>
  <c r="T1777" i="3" s="1"/>
  <c r="R431" i="3"/>
  <c r="AC430" i="6"/>
  <c r="AD430" i="6"/>
  <c r="Q1628" i="9"/>
  <c r="AA1627" i="9"/>
  <c r="Y1627" i="9"/>
  <c r="Z1627" i="9"/>
  <c r="W1627" i="9"/>
  <c r="V1628" i="9" s="1"/>
  <c r="AE1239" i="3"/>
  <c r="AE1357" i="6"/>
  <c r="AC1105" i="3"/>
  <c r="AD1105" i="3"/>
  <c r="AC1241" i="9"/>
  <c r="AD1241" i="9"/>
  <c r="AC298" i="11"/>
  <c r="AD298" i="11"/>
  <c r="R1491" i="11"/>
  <c r="AB1491" i="11" s="1"/>
  <c r="R549" i="3"/>
  <c r="AB549" i="3" s="1"/>
  <c r="R431" i="6"/>
  <c r="AB431" i="6" s="1"/>
  <c r="R1106" i="3"/>
  <c r="AB1106" i="3" s="1"/>
  <c r="S15" i="3"/>
  <c r="T15" i="3" s="1"/>
  <c r="AB15" i="3"/>
  <c r="AE431" i="11"/>
  <c r="S1491" i="3"/>
  <c r="T1491" i="3" s="1"/>
  <c r="AB1491" i="3"/>
  <c r="S164" i="3"/>
  <c r="T164" i="3" s="1"/>
  <c r="R299" i="11"/>
  <c r="AB299" i="11" s="1"/>
  <c r="AC430" i="3"/>
  <c r="AD430" i="3"/>
  <c r="AE682" i="11" l="1"/>
  <c r="AE547" i="11"/>
  <c r="AD164" i="11"/>
  <c r="AC816" i="11"/>
  <c r="AE816" i="11" s="1"/>
  <c r="AC1895" i="11"/>
  <c r="AC164" i="11"/>
  <c r="AC1242" i="11"/>
  <c r="AC1778" i="11"/>
  <c r="AD1778" i="11"/>
  <c r="Z548" i="11"/>
  <c r="Y548" i="11"/>
  <c r="W548" i="11"/>
  <c r="V549" i="11" s="1"/>
  <c r="Q433" i="11"/>
  <c r="R433" i="11" s="1"/>
  <c r="AB433" i="11" s="1"/>
  <c r="AD1242" i="11"/>
  <c r="AE14" i="9"/>
  <c r="AD1777" i="9"/>
  <c r="AE1356" i="9"/>
  <c r="AD297" i="9"/>
  <c r="AC1777" i="9"/>
  <c r="AC297" i="9"/>
  <c r="S298" i="9"/>
  <c r="T298" i="9" s="1"/>
  <c r="Y298" i="9" s="1"/>
  <c r="AC1491" i="9"/>
  <c r="AC163" i="9"/>
  <c r="AD1491" i="9"/>
  <c r="AC549" i="9"/>
  <c r="AD163" i="9"/>
  <c r="AE683" i="6"/>
  <c r="AE1625" i="6"/>
  <c r="AE1894" i="6"/>
  <c r="AE1777" i="6"/>
  <c r="S431" i="6"/>
  <c r="T431" i="6" s="1"/>
  <c r="S1895" i="6"/>
  <c r="T1895" i="6" s="1"/>
  <c r="Q1896" i="6" s="1"/>
  <c r="R1896" i="6" s="1"/>
  <c r="AB1896" i="6" s="1"/>
  <c r="AD549" i="6"/>
  <c r="AB16" i="6"/>
  <c r="S16" i="6"/>
  <c r="T16" i="6" s="1"/>
  <c r="AA16" i="6" s="1"/>
  <c r="AB550" i="6"/>
  <c r="S550" i="6"/>
  <c r="T550" i="6" s="1"/>
  <c r="Q551" i="6" s="1"/>
  <c r="AC549" i="6"/>
  <c r="AE970" i="6"/>
  <c r="AC15" i="6"/>
  <c r="AE15" i="6" s="1"/>
  <c r="AE973" i="3"/>
  <c r="AE1490" i="3"/>
  <c r="AE682" i="3"/>
  <c r="AE1625" i="3"/>
  <c r="AE14" i="3"/>
  <c r="W1240" i="3"/>
  <c r="V1241" i="3" s="1"/>
  <c r="AE163" i="3"/>
  <c r="AC297" i="3"/>
  <c r="AE1776" i="3"/>
  <c r="AC1356" i="3"/>
  <c r="AD1356" i="3"/>
  <c r="AD297" i="3"/>
  <c r="Y815" i="3"/>
  <c r="AD815" i="3" s="1"/>
  <c r="Q816" i="3"/>
  <c r="R816" i="3" s="1"/>
  <c r="AB816" i="3" s="1"/>
  <c r="AE1105" i="3"/>
  <c r="W432" i="11"/>
  <c r="V433" i="11" s="1"/>
  <c r="S299" i="11"/>
  <c r="T299" i="11" s="1"/>
  <c r="Z432" i="11"/>
  <c r="AA1357" i="9"/>
  <c r="Y1357" i="9"/>
  <c r="AD971" i="9"/>
  <c r="S1778" i="9"/>
  <c r="T1778" i="9" s="1"/>
  <c r="AA1778" i="9" s="1"/>
  <c r="Z1357" i="9"/>
  <c r="R817" i="11"/>
  <c r="AB817" i="11" s="1"/>
  <c r="W1357" i="9"/>
  <c r="V1358" i="9" s="1"/>
  <c r="AA432" i="11"/>
  <c r="AA817" i="6"/>
  <c r="Q818" i="6"/>
  <c r="R818" i="6" s="1"/>
  <c r="AB818" i="6" s="1"/>
  <c r="W817" i="6"/>
  <c r="V818" i="6" s="1"/>
  <c r="Z817" i="6"/>
  <c r="Y817" i="6"/>
  <c r="W683" i="11"/>
  <c r="V684" i="11" s="1"/>
  <c r="AA683" i="11"/>
  <c r="Z683" i="11"/>
  <c r="Y683" i="11"/>
  <c r="Q684" i="11"/>
  <c r="R684" i="11" s="1"/>
  <c r="AB684" i="11" s="1"/>
  <c r="S1896" i="11"/>
  <c r="T1896" i="11" s="1"/>
  <c r="AE298" i="11"/>
  <c r="W815" i="3"/>
  <c r="V816" i="3" s="1"/>
  <c r="AD549" i="9"/>
  <c r="AC971" i="9"/>
  <c r="S164" i="9"/>
  <c r="T164" i="9" s="1"/>
  <c r="AA164" i="9" s="1"/>
  <c r="Q1241" i="3"/>
  <c r="R1241" i="3" s="1"/>
  <c r="AB1241" i="3" s="1"/>
  <c r="S1240" i="6"/>
  <c r="T1240" i="6" s="1"/>
  <c r="Y1240" i="6" s="1"/>
  <c r="AA1240" i="3"/>
  <c r="AE1490" i="11"/>
  <c r="AE1239" i="6"/>
  <c r="AA815" i="3"/>
  <c r="S165" i="11"/>
  <c r="T165" i="11" s="1"/>
  <c r="AA165" i="11" s="1"/>
  <c r="AA548" i="11"/>
  <c r="AD1895" i="11"/>
  <c r="Z1240" i="3"/>
  <c r="AD1240" i="3" s="1"/>
  <c r="S972" i="9"/>
  <c r="T972" i="9" s="1"/>
  <c r="Q549" i="11"/>
  <c r="R549" i="11" s="1"/>
  <c r="AB549" i="11" s="1"/>
  <c r="W15" i="11"/>
  <c r="V16" i="11" s="1"/>
  <c r="Q16" i="11"/>
  <c r="AA15" i="11"/>
  <c r="Y15" i="11"/>
  <c r="Z15" i="11"/>
  <c r="Q684" i="3"/>
  <c r="AA683" i="3"/>
  <c r="Z683" i="3"/>
  <c r="W683" i="3"/>
  <c r="V684" i="3" s="1"/>
  <c r="Y683" i="3"/>
  <c r="Z15" i="3"/>
  <c r="Y15" i="3"/>
  <c r="Q16" i="3"/>
  <c r="AA15" i="3"/>
  <c r="W15" i="3"/>
  <c r="V16" i="3" s="1"/>
  <c r="S1779" i="11"/>
  <c r="T1779" i="11" s="1"/>
  <c r="S1242" i="9"/>
  <c r="T1242" i="9" s="1"/>
  <c r="Z429" i="9"/>
  <c r="Q430" i="9"/>
  <c r="AA429" i="9"/>
  <c r="Y429" i="9"/>
  <c r="W429" i="9"/>
  <c r="V430" i="9" s="1"/>
  <c r="S1357" i="3"/>
  <c r="T1357" i="3" s="1"/>
  <c r="AB1357" i="3"/>
  <c r="Q1627" i="3"/>
  <c r="AA1626" i="3"/>
  <c r="Y1626" i="3"/>
  <c r="Z1626" i="3"/>
  <c r="W1626" i="3"/>
  <c r="V1627" i="3" s="1"/>
  <c r="AC1491" i="6"/>
  <c r="AD1491" i="6"/>
  <c r="R1358" i="9"/>
  <c r="AB1358" i="9" s="1"/>
  <c r="AC1627" i="9"/>
  <c r="AD1627" i="9"/>
  <c r="S431" i="3"/>
  <c r="T431" i="3" s="1"/>
  <c r="AB431" i="3"/>
  <c r="AE430" i="3"/>
  <c r="S1106" i="3"/>
  <c r="T1106" i="3" s="1"/>
  <c r="S1491" i="11"/>
  <c r="T1491" i="11" s="1"/>
  <c r="AE1241" i="9"/>
  <c r="AA816" i="9"/>
  <c r="Y816" i="9"/>
  <c r="Z816" i="9"/>
  <c r="Q817" i="9"/>
  <c r="W816" i="9"/>
  <c r="V817" i="9" s="1"/>
  <c r="Z1777" i="3"/>
  <c r="Q1778" i="3"/>
  <c r="AA1777" i="3"/>
  <c r="W1777" i="3"/>
  <c r="V1778" i="3" s="1"/>
  <c r="Y1777" i="3"/>
  <c r="AC1108" i="11"/>
  <c r="AD1108" i="11"/>
  <c r="W1358" i="6"/>
  <c r="V1359" i="6" s="1"/>
  <c r="AA1358" i="6"/>
  <c r="Y1358" i="6"/>
  <c r="Z1358" i="6"/>
  <c r="Q1359" i="6"/>
  <c r="AC297" i="6"/>
  <c r="AD297" i="6"/>
  <c r="Q975" i="3"/>
  <c r="AA974" i="3"/>
  <c r="W974" i="3"/>
  <c r="V975" i="3" s="1"/>
  <c r="Y974" i="3"/>
  <c r="Z974" i="3"/>
  <c r="Q684" i="9"/>
  <c r="W683" i="9"/>
  <c r="V684" i="9" s="1"/>
  <c r="AA683" i="9"/>
  <c r="Y683" i="9"/>
  <c r="Z683" i="9"/>
  <c r="R1628" i="9"/>
  <c r="AB1628" i="9" s="1"/>
  <c r="AC1895" i="9"/>
  <c r="AD1895" i="9"/>
  <c r="R1109" i="11"/>
  <c r="AB1109" i="11" s="1"/>
  <c r="R1492" i="6"/>
  <c r="AB1492" i="6" s="1"/>
  <c r="R298" i="6"/>
  <c r="AB298" i="6" s="1"/>
  <c r="R1895" i="3"/>
  <c r="AB1895" i="3" s="1"/>
  <c r="AC1626" i="11"/>
  <c r="AD1626" i="11"/>
  <c r="Q685" i="6"/>
  <c r="W684" i="6"/>
  <c r="V685" i="6" s="1"/>
  <c r="Z684" i="6"/>
  <c r="Y684" i="6"/>
  <c r="AA684" i="6"/>
  <c r="Z1778" i="6"/>
  <c r="W1778" i="6"/>
  <c r="V1779" i="6" s="1"/>
  <c r="Y1778" i="6"/>
  <c r="AA1778" i="6"/>
  <c r="Q1779" i="6"/>
  <c r="AC1105" i="6"/>
  <c r="AD1105" i="6"/>
  <c r="AC1357" i="11"/>
  <c r="AD1357" i="11"/>
  <c r="S1243" i="11"/>
  <c r="T1243" i="11" s="1"/>
  <c r="AA164" i="3"/>
  <c r="Q165" i="3"/>
  <c r="Y164" i="3"/>
  <c r="Z164" i="3"/>
  <c r="W164" i="3"/>
  <c r="V165" i="3" s="1"/>
  <c r="S549" i="3"/>
  <c r="T549" i="3" s="1"/>
  <c r="R1896" i="9"/>
  <c r="AB1896" i="9" s="1"/>
  <c r="AE548" i="3"/>
  <c r="S971" i="6"/>
  <c r="T971" i="6" s="1"/>
  <c r="S298" i="3"/>
  <c r="T298" i="3" s="1"/>
  <c r="R1627" i="11"/>
  <c r="AB1627" i="11" s="1"/>
  <c r="Y15" i="9"/>
  <c r="Q16" i="9"/>
  <c r="Z15" i="9"/>
  <c r="AA15" i="9"/>
  <c r="W15" i="9"/>
  <c r="V16" i="9" s="1"/>
  <c r="AA1626" i="6"/>
  <c r="Z1626" i="6"/>
  <c r="Q1627" i="6"/>
  <c r="W1626" i="6"/>
  <c r="V1627" i="6" s="1"/>
  <c r="Y1626" i="6"/>
  <c r="Q167" i="6"/>
  <c r="W166" i="6"/>
  <c r="V167" i="6" s="1"/>
  <c r="AA166" i="6"/>
  <c r="Z166" i="6"/>
  <c r="Y166" i="6"/>
  <c r="S1492" i="9"/>
  <c r="T1492" i="9" s="1"/>
  <c r="AC1894" i="3"/>
  <c r="AD1894" i="3"/>
  <c r="W1105" i="9"/>
  <c r="V1106" i="9" s="1"/>
  <c r="Y1105" i="9"/>
  <c r="AA1105" i="9"/>
  <c r="Z1105" i="9"/>
  <c r="Q1106" i="9"/>
  <c r="Q1492" i="3"/>
  <c r="Z1491" i="3"/>
  <c r="Y1491" i="3"/>
  <c r="W1491" i="3"/>
  <c r="V1492" i="3" s="1"/>
  <c r="AA1491" i="3"/>
  <c r="S550" i="9"/>
  <c r="T550" i="9" s="1"/>
  <c r="AE430" i="6"/>
  <c r="Q973" i="11"/>
  <c r="W972" i="11"/>
  <c r="V973" i="11" s="1"/>
  <c r="Y972" i="11"/>
  <c r="AA972" i="11"/>
  <c r="Z972" i="11"/>
  <c r="R1106" i="6"/>
  <c r="AB1106" i="6" s="1"/>
  <c r="R1358" i="11"/>
  <c r="AB1358" i="11" s="1"/>
  <c r="AE1895" i="11" l="1"/>
  <c r="AE1778" i="11"/>
  <c r="AE164" i="11"/>
  <c r="AC432" i="11"/>
  <c r="AD548" i="11"/>
  <c r="Z165" i="11"/>
  <c r="Q166" i="11"/>
  <c r="R166" i="11" s="1"/>
  <c r="AB166" i="11" s="1"/>
  <c r="AC683" i="11"/>
  <c r="W165" i="11"/>
  <c r="V166" i="11" s="1"/>
  <c r="AE1242" i="11"/>
  <c r="Y165" i="11"/>
  <c r="AD432" i="11"/>
  <c r="AD683" i="11"/>
  <c r="AC548" i="11"/>
  <c r="S1109" i="11"/>
  <c r="T1109" i="11" s="1"/>
  <c r="Q1110" i="11" s="1"/>
  <c r="AE1777" i="9"/>
  <c r="AE297" i="9"/>
  <c r="AA298" i="9"/>
  <c r="Z298" i="9"/>
  <c r="AD298" i="9" s="1"/>
  <c r="AD1357" i="9"/>
  <c r="AE1491" i="9"/>
  <c r="Q299" i="9"/>
  <c r="R299" i="9" s="1"/>
  <c r="AB299" i="9" s="1"/>
  <c r="W298" i="9"/>
  <c r="V299" i="9" s="1"/>
  <c r="AE163" i="9"/>
  <c r="AE549" i="9"/>
  <c r="AC1357" i="9"/>
  <c r="W1778" i="9"/>
  <c r="V1779" i="9" s="1"/>
  <c r="Y1778" i="9"/>
  <c r="Z1778" i="9"/>
  <c r="Q1779" i="9"/>
  <c r="R1779" i="9" s="1"/>
  <c r="AB1779" i="9" s="1"/>
  <c r="Z1895" i="6"/>
  <c r="AA1895" i="6"/>
  <c r="Y1895" i="6"/>
  <c r="AE549" i="6"/>
  <c r="W1895" i="6"/>
  <c r="V1896" i="6" s="1"/>
  <c r="S1896" i="6"/>
  <c r="T1896" i="6" s="1"/>
  <c r="Q1897" i="6" s="1"/>
  <c r="R1897" i="6" s="1"/>
  <c r="AB1897" i="6" s="1"/>
  <c r="Q1241" i="6"/>
  <c r="R1241" i="6" s="1"/>
  <c r="AB1241" i="6" s="1"/>
  <c r="Z550" i="6"/>
  <c r="AD817" i="6"/>
  <c r="W550" i="6"/>
  <c r="V551" i="6" s="1"/>
  <c r="AC817" i="6"/>
  <c r="AA1240" i="6"/>
  <c r="Y550" i="6"/>
  <c r="AA550" i="6"/>
  <c r="W16" i="6"/>
  <c r="V17" i="6" s="1"/>
  <c r="Z16" i="6"/>
  <c r="AE1105" i="6"/>
  <c r="Q17" i="6"/>
  <c r="R17" i="6" s="1"/>
  <c r="AB17" i="6" s="1"/>
  <c r="Y16" i="6"/>
  <c r="AE297" i="3"/>
  <c r="AE1356" i="3"/>
  <c r="AC815" i="3"/>
  <c r="AE815" i="3" s="1"/>
  <c r="S1895" i="3"/>
  <c r="T1895" i="3" s="1"/>
  <c r="W1895" i="3" s="1"/>
  <c r="V1896" i="3" s="1"/>
  <c r="S1358" i="9"/>
  <c r="T1358" i="9" s="1"/>
  <c r="Z1240" i="6"/>
  <c r="AC1240" i="3"/>
  <c r="AE1240" i="3" s="1"/>
  <c r="S1628" i="9"/>
  <c r="T1628" i="9" s="1"/>
  <c r="W1628" i="9" s="1"/>
  <c r="V1629" i="9" s="1"/>
  <c r="W1240" i="6"/>
  <c r="V1241" i="6" s="1"/>
  <c r="AE971" i="9"/>
  <c r="AE1895" i="9"/>
  <c r="S817" i="11"/>
  <c r="T817" i="11" s="1"/>
  <c r="Q818" i="11" s="1"/>
  <c r="Y972" i="9"/>
  <c r="AA972" i="9"/>
  <c r="Q973" i="9"/>
  <c r="R973" i="9" s="1"/>
  <c r="Z972" i="9"/>
  <c r="W972" i="9"/>
  <c r="V973" i="9" s="1"/>
  <c r="S684" i="11"/>
  <c r="T684" i="11" s="1"/>
  <c r="S1241" i="3"/>
  <c r="T1241" i="3" s="1"/>
  <c r="Q1242" i="3" s="1"/>
  <c r="Z164" i="9"/>
  <c r="AE1491" i="6"/>
  <c r="W164" i="9"/>
  <c r="V165" i="9" s="1"/>
  <c r="Y164" i="9"/>
  <c r="Q165" i="9"/>
  <c r="R165" i="9" s="1"/>
  <c r="S1627" i="11"/>
  <c r="T1627" i="11" s="1"/>
  <c r="AA1627" i="11" s="1"/>
  <c r="S816" i="3"/>
  <c r="T816" i="3" s="1"/>
  <c r="W298" i="3"/>
  <c r="V299" i="3" s="1"/>
  <c r="Q299" i="3"/>
  <c r="Z298" i="3"/>
  <c r="AA298" i="3"/>
  <c r="Y298" i="3"/>
  <c r="W1357" i="3"/>
  <c r="V1358" i="3" s="1"/>
  <c r="AA1357" i="3"/>
  <c r="Z1357" i="3"/>
  <c r="Q1358" i="3"/>
  <c r="Y1357" i="3"/>
  <c r="S1106" i="6"/>
  <c r="T1106" i="6" s="1"/>
  <c r="Q1780" i="11"/>
  <c r="Z1779" i="11"/>
  <c r="W1779" i="11"/>
  <c r="V1780" i="11" s="1"/>
  <c r="AA1779" i="11"/>
  <c r="Y1779" i="11"/>
  <c r="R1492" i="3"/>
  <c r="AC974" i="3"/>
  <c r="AD974" i="3"/>
  <c r="R1778" i="3"/>
  <c r="AB1778" i="3" s="1"/>
  <c r="Y1242" i="9"/>
  <c r="W1242" i="9"/>
  <c r="V1243" i="9" s="1"/>
  <c r="Z1242" i="9"/>
  <c r="Q1243" i="9"/>
  <c r="AA1242" i="9"/>
  <c r="AE1894" i="3"/>
  <c r="Z971" i="6"/>
  <c r="W971" i="6"/>
  <c r="V972" i="6" s="1"/>
  <c r="Q972" i="6"/>
  <c r="Y971" i="6"/>
  <c r="AA971" i="6"/>
  <c r="S1358" i="11"/>
  <c r="T1358" i="11" s="1"/>
  <c r="S433" i="11"/>
  <c r="T433" i="11" s="1"/>
  <c r="R167" i="6"/>
  <c r="AB167" i="6" s="1"/>
  <c r="AD15" i="9"/>
  <c r="AE1357" i="11"/>
  <c r="S298" i="6"/>
  <c r="T298" i="6" s="1"/>
  <c r="AC1358" i="6"/>
  <c r="AD1358" i="6"/>
  <c r="W1491" i="11"/>
  <c r="V1492" i="11" s="1"/>
  <c r="AA1491" i="11"/>
  <c r="Z1491" i="11"/>
  <c r="Q1492" i="11"/>
  <c r="Y1491" i="11"/>
  <c r="AE1627" i="9"/>
  <c r="R16" i="11"/>
  <c r="AB16" i="11" s="1"/>
  <c r="R1106" i="9"/>
  <c r="AB1106" i="9" s="1"/>
  <c r="AC1626" i="6"/>
  <c r="AD1626" i="6"/>
  <c r="R16" i="9"/>
  <c r="AB16" i="9" s="1"/>
  <c r="AC164" i="3"/>
  <c r="AD164" i="3"/>
  <c r="AC683" i="9"/>
  <c r="AD683" i="9"/>
  <c r="Z431" i="3"/>
  <c r="Q432" i="3"/>
  <c r="AA431" i="3"/>
  <c r="Y431" i="3"/>
  <c r="W431" i="3"/>
  <c r="V432" i="3" s="1"/>
  <c r="Z431" i="6"/>
  <c r="W431" i="6"/>
  <c r="V432" i="6" s="1"/>
  <c r="AA431" i="6"/>
  <c r="Q432" i="6"/>
  <c r="Y431" i="6"/>
  <c r="AC683" i="3"/>
  <c r="AD683" i="3"/>
  <c r="AC1491" i="3"/>
  <c r="AD1491" i="3"/>
  <c r="W550" i="9"/>
  <c r="V551" i="9" s="1"/>
  <c r="Z550" i="9"/>
  <c r="Y550" i="9"/>
  <c r="AA550" i="9"/>
  <c r="Q551" i="9"/>
  <c r="AC972" i="11"/>
  <c r="AD972" i="11"/>
  <c r="Z1492" i="9"/>
  <c r="Y1492" i="9"/>
  <c r="Q1493" i="9"/>
  <c r="AA1492" i="9"/>
  <c r="W1492" i="9"/>
  <c r="V1493" i="9" s="1"/>
  <c r="AC15" i="9"/>
  <c r="S1896" i="9"/>
  <c r="T1896" i="9" s="1"/>
  <c r="R165" i="3"/>
  <c r="AB165" i="3" s="1"/>
  <c r="AC684" i="6"/>
  <c r="AD684" i="6"/>
  <c r="S1492" i="6"/>
  <c r="T1492" i="6" s="1"/>
  <c r="R975" i="3"/>
  <c r="AB975" i="3" s="1"/>
  <c r="Y1106" i="3"/>
  <c r="Z1106" i="3"/>
  <c r="Q1107" i="3"/>
  <c r="W1106" i="3"/>
  <c r="V1107" i="3" s="1"/>
  <c r="AA1106" i="3"/>
  <c r="S549" i="11"/>
  <c r="T549" i="11" s="1"/>
  <c r="R1627" i="6"/>
  <c r="R817" i="9"/>
  <c r="AB817" i="9" s="1"/>
  <c r="Y299" i="11"/>
  <c r="AA299" i="11"/>
  <c r="W299" i="11"/>
  <c r="V300" i="11" s="1"/>
  <c r="Q300" i="11"/>
  <c r="Z299" i="11"/>
  <c r="AC429" i="9"/>
  <c r="AD429" i="9"/>
  <c r="R973" i="11"/>
  <c r="AB973" i="11" s="1"/>
  <c r="AC1105" i="9"/>
  <c r="AD1105" i="9"/>
  <c r="AC166" i="6"/>
  <c r="AD166" i="6"/>
  <c r="Q550" i="3"/>
  <c r="W549" i="3"/>
  <c r="V550" i="3" s="1"/>
  <c r="Z549" i="3"/>
  <c r="Y549" i="3"/>
  <c r="AA549" i="3"/>
  <c r="Z1243" i="11"/>
  <c r="Y1243" i="11"/>
  <c r="Q1244" i="11"/>
  <c r="AA1243" i="11"/>
  <c r="W1243" i="11"/>
  <c r="V1244" i="11" s="1"/>
  <c r="R1779" i="6"/>
  <c r="AB1779" i="6" s="1"/>
  <c r="R684" i="9"/>
  <c r="AB684" i="9" s="1"/>
  <c r="AE297" i="6"/>
  <c r="AE1108" i="11"/>
  <c r="AC1777" i="3"/>
  <c r="AD1777" i="3"/>
  <c r="AC1626" i="3"/>
  <c r="AD1626" i="3"/>
  <c r="R16" i="3"/>
  <c r="AB16" i="3" s="1"/>
  <c r="R551" i="6"/>
  <c r="AB551" i="6" s="1"/>
  <c r="R685" i="6"/>
  <c r="AB685" i="6" s="1"/>
  <c r="AC816" i="9"/>
  <c r="AD816" i="9"/>
  <c r="R430" i="9"/>
  <c r="AB430" i="9" s="1"/>
  <c r="AD15" i="3"/>
  <c r="AC15" i="3"/>
  <c r="R684" i="3"/>
  <c r="AB684" i="3" s="1"/>
  <c r="AD1778" i="6"/>
  <c r="AC1778" i="6"/>
  <c r="AE1626" i="11"/>
  <c r="AA1896" i="11"/>
  <c r="Y1896" i="11"/>
  <c r="Q1897" i="11"/>
  <c r="W1896" i="11"/>
  <c r="V1897" i="11" s="1"/>
  <c r="Z1896" i="11"/>
  <c r="R1359" i="6"/>
  <c r="AB1359" i="6" s="1"/>
  <c r="S818" i="6"/>
  <c r="T818" i="6" s="1"/>
  <c r="R1627" i="3"/>
  <c r="AB1627" i="3" s="1"/>
  <c r="AC15" i="11"/>
  <c r="AD15" i="11"/>
  <c r="AE432" i="11" l="1"/>
  <c r="AE548" i="11"/>
  <c r="AC165" i="11"/>
  <c r="AD165" i="11"/>
  <c r="AE683" i="11"/>
  <c r="Y817" i="11"/>
  <c r="S166" i="11"/>
  <c r="T166" i="11" s="1"/>
  <c r="AA166" i="11" s="1"/>
  <c r="W817" i="11"/>
  <c r="V818" i="11" s="1"/>
  <c r="AA1109" i="11"/>
  <c r="Z817" i="11"/>
  <c r="AA817" i="11"/>
  <c r="Y1109" i="11"/>
  <c r="W1109" i="11"/>
  <c r="V1110" i="11" s="1"/>
  <c r="Z1109" i="11"/>
  <c r="Y1627" i="11"/>
  <c r="W1627" i="11"/>
  <c r="V1628" i="11" s="1"/>
  <c r="Z1627" i="11"/>
  <c r="S16" i="11"/>
  <c r="T16" i="11" s="1"/>
  <c r="AA16" i="11" s="1"/>
  <c r="Q1628" i="11"/>
  <c r="R1628" i="11" s="1"/>
  <c r="AC298" i="9"/>
  <c r="AE298" i="9" s="1"/>
  <c r="AE1357" i="9"/>
  <c r="AD972" i="9"/>
  <c r="AC1778" i="9"/>
  <c r="AD164" i="9"/>
  <c r="AD1778" i="9"/>
  <c r="AC164" i="9"/>
  <c r="S299" i="9"/>
  <c r="T299" i="9" s="1"/>
  <c r="AA299" i="9" s="1"/>
  <c r="AC972" i="9"/>
  <c r="Q1629" i="9"/>
  <c r="R1629" i="9" s="1"/>
  <c r="AB1629" i="9" s="1"/>
  <c r="Z1628" i="9"/>
  <c r="Y1628" i="9"/>
  <c r="AA1628" i="9"/>
  <c r="AD1895" i="6"/>
  <c r="AC1895" i="6"/>
  <c r="AC550" i="6"/>
  <c r="AC16" i="6"/>
  <c r="Y1896" i="6"/>
  <c r="Z1896" i="6"/>
  <c r="AE817" i="6"/>
  <c r="AD16" i="6"/>
  <c r="W1896" i="6"/>
  <c r="V1897" i="6" s="1"/>
  <c r="AD550" i="6"/>
  <c r="AC1240" i="6"/>
  <c r="AA1896" i="6"/>
  <c r="AD1240" i="6"/>
  <c r="Z1895" i="3"/>
  <c r="Q1896" i="3"/>
  <c r="R1896" i="3" s="1"/>
  <c r="AB1896" i="3" s="1"/>
  <c r="AA1895" i="3"/>
  <c r="Y1895" i="3"/>
  <c r="Z1241" i="3"/>
  <c r="W1241" i="3"/>
  <c r="V1242" i="3" s="1"/>
  <c r="Y1241" i="3"/>
  <c r="S430" i="9"/>
  <c r="T430" i="9" s="1"/>
  <c r="AE683" i="9"/>
  <c r="AE683" i="3"/>
  <c r="S165" i="3"/>
  <c r="T165" i="3" s="1"/>
  <c r="Y165" i="3" s="1"/>
  <c r="AE15" i="11"/>
  <c r="S1779" i="9"/>
  <c r="T1779" i="9" s="1"/>
  <c r="S1359" i="6"/>
  <c r="T1359" i="6" s="1"/>
  <c r="Y1359" i="6" s="1"/>
  <c r="AE1778" i="6"/>
  <c r="AE15" i="3"/>
  <c r="S685" i="6"/>
  <c r="T685" i="6" s="1"/>
  <c r="S1897" i="6"/>
  <c r="T1897" i="6" s="1"/>
  <c r="AE429" i="9"/>
  <c r="AE974" i="3"/>
  <c r="AA1241" i="3"/>
  <c r="S1627" i="3"/>
  <c r="T1627" i="3" s="1"/>
  <c r="Y1627" i="3" s="1"/>
  <c r="AE1777" i="3"/>
  <c r="AE1626" i="6"/>
  <c r="AC1242" i="9"/>
  <c r="Z1896" i="9"/>
  <c r="W1896" i="9"/>
  <c r="V1897" i="9" s="1"/>
  <c r="Q1897" i="9"/>
  <c r="AA1896" i="9"/>
  <c r="Y1896" i="9"/>
  <c r="Y1358" i="11"/>
  <c r="Q1359" i="11"/>
  <c r="AA1358" i="11"/>
  <c r="W1358" i="11"/>
  <c r="V1359" i="11" s="1"/>
  <c r="Z1358" i="11"/>
  <c r="W298" i="6"/>
  <c r="V299" i="6" s="1"/>
  <c r="Q299" i="6"/>
  <c r="Y298" i="6"/>
  <c r="AA298" i="6"/>
  <c r="Z298" i="6"/>
  <c r="AC1896" i="11"/>
  <c r="AD1896" i="11"/>
  <c r="S165" i="9"/>
  <c r="T165" i="9" s="1"/>
  <c r="AB165" i="9"/>
  <c r="R300" i="11"/>
  <c r="AB300" i="11" s="1"/>
  <c r="R551" i="9"/>
  <c r="AD1242" i="9"/>
  <c r="Y818" i="6"/>
  <c r="AA818" i="6"/>
  <c r="Z818" i="6"/>
  <c r="Q819" i="6"/>
  <c r="W818" i="6"/>
  <c r="V819" i="6" s="1"/>
  <c r="S16" i="3"/>
  <c r="T16" i="3" s="1"/>
  <c r="S17" i="6"/>
  <c r="T17" i="6" s="1"/>
  <c r="AE684" i="6"/>
  <c r="Q1493" i="6"/>
  <c r="Z1492" i="6"/>
  <c r="Y1492" i="6"/>
  <c r="AA1492" i="6"/>
  <c r="W1492" i="6"/>
  <c r="V1493" i="6" s="1"/>
  <c r="Z684" i="11"/>
  <c r="AA684" i="11"/>
  <c r="Q685" i="11"/>
  <c r="W684" i="11"/>
  <c r="V685" i="11" s="1"/>
  <c r="Y684" i="11"/>
  <c r="R1780" i="11"/>
  <c r="AB1780" i="11" s="1"/>
  <c r="R550" i="3"/>
  <c r="AB550" i="3" s="1"/>
  <c r="AA549" i="11"/>
  <c r="Q550" i="11"/>
  <c r="W549" i="11"/>
  <c r="V550" i="11" s="1"/>
  <c r="Y549" i="11"/>
  <c r="Z549" i="11"/>
  <c r="R1493" i="9"/>
  <c r="AC550" i="9"/>
  <c r="AD550" i="9"/>
  <c r="S973" i="9"/>
  <c r="T973" i="9" s="1"/>
  <c r="AB973" i="9"/>
  <c r="Y433" i="11"/>
  <c r="AA433" i="11"/>
  <c r="W433" i="11"/>
  <c r="V434" i="11" s="1"/>
  <c r="Z433" i="11"/>
  <c r="Q434" i="11"/>
  <c r="W1106" i="6"/>
  <c r="V1107" i="6" s="1"/>
  <c r="Q1107" i="6"/>
  <c r="Z1106" i="6"/>
  <c r="AA1106" i="6"/>
  <c r="Y1106" i="6"/>
  <c r="AC299" i="11"/>
  <c r="AD299" i="11"/>
  <c r="AD1492" i="9"/>
  <c r="AC1492" i="9"/>
  <c r="AE1358" i="6"/>
  <c r="S1778" i="3"/>
  <c r="T1778" i="3" s="1"/>
  <c r="S1492" i="3"/>
  <c r="T1492" i="3" s="1"/>
  <c r="AB1492" i="3"/>
  <c r="AC298" i="3"/>
  <c r="AD298" i="3"/>
  <c r="AC431" i="3"/>
  <c r="AD431" i="3"/>
  <c r="S551" i="6"/>
  <c r="T551" i="6" s="1"/>
  <c r="AE1626" i="3"/>
  <c r="S684" i="9"/>
  <c r="T684" i="9" s="1"/>
  <c r="AC1243" i="11"/>
  <c r="AD1243" i="11"/>
  <c r="AE166" i="6"/>
  <c r="S975" i="3"/>
  <c r="T975" i="3" s="1"/>
  <c r="AE164" i="3"/>
  <c r="AC1491" i="11"/>
  <c r="AD1491" i="11"/>
  <c r="S167" i="6"/>
  <c r="T167" i="6" s="1"/>
  <c r="R1110" i="11"/>
  <c r="AB1110" i="11" s="1"/>
  <c r="AE1491" i="3"/>
  <c r="AD431" i="6"/>
  <c r="AC431" i="6"/>
  <c r="R432" i="3"/>
  <c r="AB432" i="3" s="1"/>
  <c r="R1492" i="11"/>
  <c r="AB1492" i="11" s="1"/>
  <c r="AC971" i="6"/>
  <c r="AD971" i="6"/>
  <c r="AC1779" i="11"/>
  <c r="AD1779" i="11"/>
  <c r="AC1357" i="3"/>
  <c r="AD1357" i="3"/>
  <c r="R1244" i="11"/>
  <c r="S973" i="11"/>
  <c r="T973" i="11" s="1"/>
  <c r="R1107" i="3"/>
  <c r="AB1107" i="3" s="1"/>
  <c r="S684" i="3"/>
  <c r="T684" i="3" s="1"/>
  <c r="AE816" i="9"/>
  <c r="AE1105" i="9"/>
  <c r="W1358" i="9"/>
  <c r="V1359" i="9" s="1"/>
  <c r="Z1358" i="9"/>
  <c r="Q1359" i="9"/>
  <c r="AA1358" i="9"/>
  <c r="Y1358" i="9"/>
  <c r="S817" i="9"/>
  <c r="T817" i="9" s="1"/>
  <c r="S1627" i="6"/>
  <c r="T1627" i="6" s="1"/>
  <c r="AB1627" i="6"/>
  <c r="S1241" i="6"/>
  <c r="T1241" i="6" s="1"/>
  <c r="AE15" i="9"/>
  <c r="AE972" i="11"/>
  <c r="R432" i="6"/>
  <c r="AB432" i="6" s="1"/>
  <c r="S16" i="9"/>
  <c r="T16" i="9" s="1"/>
  <c r="S1106" i="9"/>
  <c r="T1106" i="9" s="1"/>
  <c r="R972" i="6"/>
  <c r="AB972" i="6" s="1"/>
  <c r="R1358" i="3"/>
  <c r="AB1358" i="3" s="1"/>
  <c r="R299" i="3"/>
  <c r="AB299" i="3" s="1"/>
  <c r="R1897" i="11"/>
  <c r="AB1897" i="11" s="1"/>
  <c r="S1779" i="6"/>
  <c r="T1779" i="6" s="1"/>
  <c r="AC549" i="3"/>
  <c r="AD549" i="3"/>
  <c r="AC1106" i="3"/>
  <c r="AD1106" i="3"/>
  <c r="Y816" i="3"/>
  <c r="W816" i="3"/>
  <c r="V817" i="3" s="1"/>
  <c r="Q817" i="3"/>
  <c r="Z816" i="3"/>
  <c r="AA816" i="3"/>
  <c r="R818" i="11"/>
  <c r="AB818" i="11" s="1"/>
  <c r="R1243" i="9"/>
  <c r="R1242" i="3"/>
  <c r="AB1242" i="3" s="1"/>
  <c r="AE165" i="11" l="1"/>
  <c r="AD1109" i="11"/>
  <c r="AD817" i="11"/>
  <c r="W166" i="11"/>
  <c r="V167" i="11" s="1"/>
  <c r="AC1109" i="11"/>
  <c r="Y166" i="11"/>
  <c r="AD1627" i="11"/>
  <c r="AC817" i="11"/>
  <c r="Z166" i="11"/>
  <c r="Q167" i="11"/>
  <c r="R167" i="11" s="1"/>
  <c r="AB167" i="11" s="1"/>
  <c r="AD1358" i="11"/>
  <c r="AC1627" i="11"/>
  <c r="Q17" i="11"/>
  <c r="R17" i="11" s="1"/>
  <c r="AB17" i="11" s="1"/>
  <c r="W16" i="11"/>
  <c r="V17" i="11" s="1"/>
  <c r="Y16" i="11"/>
  <c r="Z16" i="11"/>
  <c r="AE1778" i="9"/>
  <c r="AE972" i="9"/>
  <c r="AE164" i="9"/>
  <c r="AC1628" i="9"/>
  <c r="AD1628" i="9"/>
  <c r="AE1895" i="6"/>
  <c r="AD1896" i="6"/>
  <c r="AE550" i="6"/>
  <c r="AE16" i="6"/>
  <c r="AC1896" i="6"/>
  <c r="AE1240" i="6"/>
  <c r="AA1359" i="6"/>
  <c r="Z1359" i="6"/>
  <c r="AD1359" i="6" s="1"/>
  <c r="S972" i="6"/>
  <c r="T972" i="6" s="1"/>
  <c r="W972" i="6" s="1"/>
  <c r="V973" i="6" s="1"/>
  <c r="Q1360" i="6"/>
  <c r="R1360" i="6" s="1"/>
  <c r="AB1360" i="6" s="1"/>
  <c r="AC1895" i="3"/>
  <c r="AD1895" i="3"/>
  <c r="W165" i="3"/>
  <c r="V166" i="3" s="1"/>
  <c r="AD1241" i="3"/>
  <c r="Z165" i="3"/>
  <c r="AD165" i="3" s="1"/>
  <c r="Q166" i="3"/>
  <c r="R166" i="3" s="1"/>
  <c r="AC1241" i="3"/>
  <c r="S432" i="3"/>
  <c r="T432" i="3" s="1"/>
  <c r="Z432" i="3" s="1"/>
  <c r="AA165" i="3"/>
  <c r="Z1627" i="3"/>
  <c r="AD1627" i="3" s="1"/>
  <c r="Q1628" i="3"/>
  <c r="R1628" i="3" s="1"/>
  <c r="AA1627" i="3"/>
  <c r="W1627" i="3"/>
  <c r="V1628" i="3" s="1"/>
  <c r="Y430" i="9"/>
  <c r="Q431" i="9"/>
  <c r="R431" i="9" s="1"/>
  <c r="AB431" i="9" s="1"/>
  <c r="AA430" i="9"/>
  <c r="Z430" i="9"/>
  <c r="W430" i="9"/>
  <c r="V431" i="9" s="1"/>
  <c r="S299" i="3"/>
  <c r="T299" i="3" s="1"/>
  <c r="S1896" i="3"/>
  <c r="T1896" i="3" s="1"/>
  <c r="AA1896" i="3" s="1"/>
  <c r="AE1242" i="9"/>
  <c r="AD816" i="3"/>
  <c r="S300" i="11"/>
  <c r="T300" i="11" s="1"/>
  <c r="AA300" i="11" s="1"/>
  <c r="AE1106" i="3"/>
  <c r="AE431" i="3"/>
  <c r="AE1357" i="3"/>
  <c r="AE549" i="3"/>
  <c r="Z299" i="9"/>
  <c r="W299" i="9"/>
  <c r="V300" i="9" s="1"/>
  <c r="AE971" i="6"/>
  <c r="Q300" i="9"/>
  <c r="R300" i="9" s="1"/>
  <c r="AB300" i="9" s="1"/>
  <c r="AC433" i="11"/>
  <c r="W1359" i="6"/>
  <c r="V1360" i="6" s="1"/>
  <c r="S818" i="11"/>
  <c r="T818" i="11" s="1"/>
  <c r="Y299" i="9"/>
  <c r="S550" i="3"/>
  <c r="T550" i="3" s="1"/>
  <c r="Q551" i="3" s="1"/>
  <c r="S1629" i="9"/>
  <c r="T1629" i="9" s="1"/>
  <c r="Z1629" i="9" s="1"/>
  <c r="S1358" i="3"/>
  <c r="T1358" i="3" s="1"/>
  <c r="Y1358" i="3" s="1"/>
  <c r="S1492" i="11"/>
  <c r="T1492" i="11" s="1"/>
  <c r="S1110" i="11"/>
  <c r="T1110" i="11" s="1"/>
  <c r="Y1110" i="11" s="1"/>
  <c r="Y973" i="9"/>
  <c r="W973" i="9"/>
  <c r="V974" i="9" s="1"/>
  <c r="Z973" i="9"/>
  <c r="Q974" i="9"/>
  <c r="AA973" i="9"/>
  <c r="Q974" i="11"/>
  <c r="W973" i="11"/>
  <c r="V974" i="11" s="1"/>
  <c r="AA973" i="11"/>
  <c r="Y973" i="11"/>
  <c r="Z973" i="11"/>
  <c r="W167" i="6"/>
  <c r="V168" i="6" s="1"/>
  <c r="Y167" i="6"/>
  <c r="AA167" i="6"/>
  <c r="Q168" i="6"/>
  <c r="Z167" i="6"/>
  <c r="AA17" i="6"/>
  <c r="Q18" i="6"/>
  <c r="Z17" i="6"/>
  <c r="W17" i="6"/>
  <c r="V18" i="6" s="1"/>
  <c r="Y17" i="6"/>
  <c r="Q685" i="3"/>
  <c r="Z684" i="3"/>
  <c r="W684" i="3"/>
  <c r="V685" i="3" s="1"/>
  <c r="AA684" i="3"/>
  <c r="Y684" i="3"/>
  <c r="R817" i="3"/>
  <c r="R434" i="11"/>
  <c r="AB434" i="11" s="1"/>
  <c r="R550" i="11"/>
  <c r="AB550" i="11" s="1"/>
  <c r="AC818" i="6"/>
  <c r="AD818" i="6"/>
  <c r="AC298" i="6"/>
  <c r="AD298" i="6"/>
  <c r="Y1627" i="6"/>
  <c r="Z1627" i="6"/>
  <c r="Q1628" i="6"/>
  <c r="W1627" i="6"/>
  <c r="V1628" i="6" s="1"/>
  <c r="AA1627" i="6"/>
  <c r="AA1779" i="6"/>
  <c r="Q1780" i="6"/>
  <c r="W1779" i="6"/>
  <c r="V1780" i="6" s="1"/>
  <c r="Y1779" i="6"/>
  <c r="Z1779" i="6"/>
  <c r="W551" i="6"/>
  <c r="V552" i="6" s="1"/>
  <c r="Z551" i="6"/>
  <c r="Y551" i="6"/>
  <c r="Q552" i="6"/>
  <c r="AA551" i="6"/>
  <c r="Z1897" i="6"/>
  <c r="W1897" i="6"/>
  <c r="V1898" i="6" s="1"/>
  <c r="Q1898" i="6"/>
  <c r="AA1897" i="6"/>
  <c r="Y1897" i="6"/>
  <c r="S1243" i="9"/>
  <c r="T1243" i="9" s="1"/>
  <c r="AB1243" i="9"/>
  <c r="S1244" i="11"/>
  <c r="T1244" i="11" s="1"/>
  <c r="AB1244" i="11"/>
  <c r="AE1779" i="11"/>
  <c r="AE1491" i="11"/>
  <c r="AE1243" i="11"/>
  <c r="AD433" i="11"/>
  <c r="R299" i="6"/>
  <c r="AB299" i="6" s="1"/>
  <c r="AE298" i="3"/>
  <c r="AC816" i="3"/>
  <c r="S1897" i="11"/>
  <c r="T1897" i="11" s="1"/>
  <c r="W1241" i="6"/>
  <c r="V1242" i="6" s="1"/>
  <c r="AA1241" i="6"/>
  <c r="Z1241" i="6"/>
  <c r="Y1241" i="6"/>
  <c r="Q1242" i="6"/>
  <c r="AE431" i="6"/>
  <c r="AE1492" i="9"/>
  <c r="AE550" i="9"/>
  <c r="S1780" i="11"/>
  <c r="T1780" i="11" s="1"/>
  <c r="AA817" i="9"/>
  <c r="Z817" i="9"/>
  <c r="Q818" i="9"/>
  <c r="Y817" i="9"/>
  <c r="W817" i="9"/>
  <c r="V818" i="9" s="1"/>
  <c r="Y1779" i="9"/>
  <c r="AA1779" i="9"/>
  <c r="Q1780" i="9"/>
  <c r="W1779" i="9"/>
  <c r="V1780" i="9" s="1"/>
  <c r="Z1779" i="9"/>
  <c r="R1359" i="9"/>
  <c r="AB1359" i="9" s="1"/>
  <c r="Q1107" i="9"/>
  <c r="AA1106" i="9"/>
  <c r="W1106" i="9"/>
  <c r="V1107" i="9" s="1"/>
  <c r="Y1106" i="9"/>
  <c r="Z1106" i="9"/>
  <c r="S1107" i="3"/>
  <c r="T1107" i="3" s="1"/>
  <c r="AA684" i="9"/>
  <c r="Y684" i="9"/>
  <c r="Z684" i="9"/>
  <c r="W684" i="9"/>
  <c r="V685" i="9" s="1"/>
  <c r="Q685" i="9"/>
  <c r="S1628" i="11"/>
  <c r="T1628" i="11" s="1"/>
  <c r="AB1628" i="11"/>
  <c r="AC1106" i="6"/>
  <c r="AD1106" i="6"/>
  <c r="Z16" i="3"/>
  <c r="W16" i="3"/>
  <c r="V17" i="3" s="1"/>
  <c r="Q17" i="3"/>
  <c r="AA16" i="3"/>
  <c r="Y16" i="3"/>
  <c r="AC1896" i="9"/>
  <c r="AD1896" i="9"/>
  <c r="AA16" i="9"/>
  <c r="Z16" i="9"/>
  <c r="Q17" i="9"/>
  <c r="W16" i="9"/>
  <c r="V17" i="9" s="1"/>
  <c r="Y16" i="9"/>
  <c r="Q976" i="3"/>
  <c r="Z975" i="3"/>
  <c r="AA975" i="3"/>
  <c r="Y975" i="3"/>
  <c r="W975" i="3"/>
  <c r="V976" i="3" s="1"/>
  <c r="S1493" i="9"/>
  <c r="T1493" i="9" s="1"/>
  <c r="AB1493" i="9"/>
  <c r="AC1492" i="6"/>
  <c r="AD1492" i="6"/>
  <c r="S551" i="9"/>
  <c r="T551" i="9" s="1"/>
  <c r="AB551" i="9"/>
  <c r="R1359" i="11"/>
  <c r="AB1359" i="11" s="1"/>
  <c r="AE299" i="11"/>
  <c r="AD684" i="11"/>
  <c r="AC684" i="11"/>
  <c r="R819" i="6"/>
  <c r="AB819" i="6" s="1"/>
  <c r="Z165" i="9"/>
  <c r="Y165" i="9"/>
  <c r="Q166" i="9"/>
  <c r="AA165" i="9"/>
  <c r="W165" i="9"/>
  <c r="V166" i="9" s="1"/>
  <c r="AC1358" i="11"/>
  <c r="R1897" i="9"/>
  <c r="AB1897" i="9" s="1"/>
  <c r="S1242" i="3"/>
  <c r="T1242" i="3" s="1"/>
  <c r="S432" i="6"/>
  <c r="T432" i="6" s="1"/>
  <c r="AC1358" i="9"/>
  <c r="AD1358" i="9"/>
  <c r="Y1492" i="3"/>
  <c r="Q1493" i="3"/>
  <c r="W1492" i="3"/>
  <c r="V1493" i="3" s="1"/>
  <c r="Z1492" i="3"/>
  <c r="AA1492" i="3"/>
  <c r="R1107" i="6"/>
  <c r="AB1107" i="6" s="1"/>
  <c r="AC549" i="11"/>
  <c r="AD549" i="11"/>
  <c r="R1493" i="6"/>
  <c r="AB1493" i="6" s="1"/>
  <c r="Q686" i="6"/>
  <c r="AA685" i="6"/>
  <c r="W685" i="6"/>
  <c r="V686" i="6" s="1"/>
  <c r="Z685" i="6"/>
  <c r="Y685" i="6"/>
  <c r="W1778" i="3"/>
  <c r="V1779" i="3" s="1"/>
  <c r="Y1778" i="3"/>
  <c r="Z1778" i="3"/>
  <c r="AA1778" i="3"/>
  <c r="Q1779" i="3"/>
  <c r="R685" i="11"/>
  <c r="AB685" i="11" s="1"/>
  <c r="AE1896" i="11"/>
  <c r="AE817" i="11" l="1"/>
  <c r="AE1109" i="11"/>
  <c r="AC166" i="11"/>
  <c r="W300" i="11"/>
  <c r="V301" i="11" s="1"/>
  <c r="AC16" i="11"/>
  <c r="AD166" i="11"/>
  <c r="AE1358" i="11"/>
  <c r="AE1627" i="11"/>
  <c r="AD16" i="11"/>
  <c r="Z300" i="11"/>
  <c r="Y300" i="11"/>
  <c r="Q301" i="11"/>
  <c r="R301" i="11" s="1"/>
  <c r="AB301" i="11" s="1"/>
  <c r="AE433" i="11"/>
  <c r="W1629" i="9"/>
  <c r="V1630" i="9" s="1"/>
  <c r="AA1629" i="9"/>
  <c r="Y1629" i="9"/>
  <c r="AD1629" i="9" s="1"/>
  <c r="Q1630" i="9"/>
  <c r="AC430" i="9"/>
  <c r="AD299" i="9"/>
  <c r="AE1628" i="9"/>
  <c r="AC299" i="9"/>
  <c r="AD430" i="9"/>
  <c r="S431" i="9"/>
  <c r="T431" i="9" s="1"/>
  <c r="Q432" i="9" s="1"/>
  <c r="AE1896" i="6"/>
  <c r="AC1359" i="6"/>
  <c r="AE1359" i="6" s="1"/>
  <c r="S1360" i="6"/>
  <c r="T1360" i="6" s="1"/>
  <c r="Y1360" i="6" s="1"/>
  <c r="Y972" i="6"/>
  <c r="S1107" i="6"/>
  <c r="T1107" i="6" s="1"/>
  <c r="AA1107" i="6" s="1"/>
  <c r="AA972" i="6"/>
  <c r="S299" i="6"/>
  <c r="T299" i="6" s="1"/>
  <c r="Y299" i="6" s="1"/>
  <c r="Z972" i="6"/>
  <c r="Q973" i="6"/>
  <c r="R973" i="6" s="1"/>
  <c r="AB973" i="6" s="1"/>
  <c r="AE1895" i="3"/>
  <c r="AE1241" i="3"/>
  <c r="AC165" i="3"/>
  <c r="AE165" i="3" s="1"/>
  <c r="AA432" i="3"/>
  <c r="Y432" i="3"/>
  <c r="AD432" i="3" s="1"/>
  <c r="Q433" i="3"/>
  <c r="R433" i="3" s="1"/>
  <c r="AB433" i="3" s="1"/>
  <c r="AC1627" i="3"/>
  <c r="AE1627" i="3" s="1"/>
  <c r="W432" i="3"/>
  <c r="V433" i="3" s="1"/>
  <c r="Z1896" i="3"/>
  <c r="AE816" i="3"/>
  <c r="W1896" i="3"/>
  <c r="V1897" i="3" s="1"/>
  <c r="AA550" i="3"/>
  <c r="Y550" i="3"/>
  <c r="W550" i="3"/>
  <c r="V551" i="3" s="1"/>
  <c r="Z550" i="3"/>
  <c r="W1358" i="3"/>
  <c r="V1359" i="3" s="1"/>
  <c r="Q1359" i="3"/>
  <c r="R1359" i="3" s="1"/>
  <c r="AB1359" i="3" s="1"/>
  <c r="Z1358" i="3"/>
  <c r="AD1358" i="3" s="1"/>
  <c r="Y1896" i="3"/>
  <c r="Q1897" i="3"/>
  <c r="R1897" i="3" s="1"/>
  <c r="AB1897" i="3" s="1"/>
  <c r="AA1358" i="3"/>
  <c r="Y299" i="3"/>
  <c r="Q300" i="3"/>
  <c r="R300" i="3" s="1"/>
  <c r="AB300" i="3" s="1"/>
  <c r="W299" i="3"/>
  <c r="V300" i="3" s="1"/>
  <c r="AA299" i="3"/>
  <c r="Z299" i="3"/>
  <c r="S685" i="11"/>
  <c r="T685" i="11" s="1"/>
  <c r="AE818" i="6"/>
  <c r="Q819" i="11"/>
  <c r="R819" i="11" s="1"/>
  <c r="AB819" i="11" s="1"/>
  <c r="Z818" i="11"/>
  <c r="AA818" i="11"/>
  <c r="W818" i="11"/>
  <c r="V819" i="11" s="1"/>
  <c r="Y818" i="11"/>
  <c r="Q1493" i="11"/>
  <c r="R1493" i="11" s="1"/>
  <c r="AB1493" i="11" s="1"/>
  <c r="W1492" i="11"/>
  <c r="V1493" i="11" s="1"/>
  <c r="Z1492" i="11"/>
  <c r="AA1492" i="11"/>
  <c r="Y1492" i="11"/>
  <c r="S1359" i="11"/>
  <c r="T1359" i="11" s="1"/>
  <c r="AA1110" i="11"/>
  <c r="S1493" i="6"/>
  <c r="T1493" i="6" s="1"/>
  <c r="W1493" i="6" s="1"/>
  <c r="V1494" i="6" s="1"/>
  <c r="S17" i="11"/>
  <c r="T17" i="11" s="1"/>
  <c r="W1110" i="11"/>
  <c r="V1111" i="11" s="1"/>
  <c r="S1897" i="9"/>
  <c r="T1897" i="9" s="1"/>
  <c r="Z1897" i="9" s="1"/>
  <c r="AE1492" i="6"/>
  <c r="Z1110" i="11"/>
  <c r="AD1110" i="11" s="1"/>
  <c r="Q1111" i="11"/>
  <c r="R1111" i="11" s="1"/>
  <c r="AB1111" i="11" s="1"/>
  <c r="Z1897" i="11"/>
  <c r="W1897" i="11"/>
  <c r="V1898" i="11" s="1"/>
  <c r="AA1897" i="11"/>
  <c r="Y1897" i="11"/>
  <c r="Q1898" i="11"/>
  <c r="W1107" i="3"/>
  <c r="V1108" i="3" s="1"/>
  <c r="Z1107" i="3"/>
  <c r="Q1108" i="3"/>
  <c r="AA1107" i="3"/>
  <c r="Y1107" i="3"/>
  <c r="R1242" i="6"/>
  <c r="AB1242" i="6" s="1"/>
  <c r="AA1780" i="11"/>
  <c r="Z1780" i="11"/>
  <c r="W1780" i="11"/>
  <c r="V1781" i="11" s="1"/>
  <c r="Q1781" i="11"/>
  <c r="Y1780" i="11"/>
  <c r="R1630" i="9"/>
  <c r="AB1630" i="9" s="1"/>
  <c r="AE1896" i="9"/>
  <c r="R685" i="9"/>
  <c r="AB685" i="9" s="1"/>
  <c r="Q1243" i="3"/>
  <c r="AA1242" i="3"/>
  <c r="Y1242" i="3"/>
  <c r="W1242" i="3"/>
  <c r="V1243" i="3" s="1"/>
  <c r="Z1242" i="3"/>
  <c r="Y1243" i="9"/>
  <c r="W1243" i="9"/>
  <c r="V1244" i="9" s="1"/>
  <c r="AA1243" i="9"/>
  <c r="Z1243" i="9"/>
  <c r="Q1244" i="9"/>
  <c r="AC1778" i="3"/>
  <c r="AD1778" i="3"/>
  <c r="AD1897" i="6"/>
  <c r="AC1897" i="6"/>
  <c r="AC1779" i="6"/>
  <c r="AD1779" i="6"/>
  <c r="S817" i="3"/>
  <c r="T817" i="3" s="1"/>
  <c r="AB817" i="3"/>
  <c r="AE1358" i="9"/>
  <c r="R1107" i="9"/>
  <c r="AB1107" i="9" s="1"/>
  <c r="AC1779" i="9"/>
  <c r="AD1779" i="9"/>
  <c r="S300" i="9"/>
  <c r="T300" i="9" s="1"/>
  <c r="AC17" i="6"/>
  <c r="AD17" i="6"/>
  <c r="R974" i="11"/>
  <c r="AB974" i="11" s="1"/>
  <c r="AC685" i="6"/>
  <c r="AD685" i="6"/>
  <c r="Y432" i="6"/>
  <c r="AA432" i="6"/>
  <c r="Q433" i="6"/>
  <c r="Z432" i="6"/>
  <c r="W432" i="6"/>
  <c r="V433" i="6" s="1"/>
  <c r="S819" i="6"/>
  <c r="T819" i="6" s="1"/>
  <c r="W551" i="9"/>
  <c r="V552" i="9" s="1"/>
  <c r="Y551" i="9"/>
  <c r="AA551" i="9"/>
  <c r="Q552" i="9"/>
  <c r="Z551" i="9"/>
  <c r="AE1106" i="6"/>
  <c r="AC684" i="9"/>
  <c r="AD684" i="9"/>
  <c r="R1898" i="6"/>
  <c r="AB1898" i="6" s="1"/>
  <c r="R1780" i="6"/>
  <c r="AB1780" i="6" s="1"/>
  <c r="S550" i="11"/>
  <c r="T550" i="11" s="1"/>
  <c r="R551" i="3"/>
  <c r="AB551" i="3" s="1"/>
  <c r="R1779" i="3"/>
  <c r="AB1779" i="3" s="1"/>
  <c r="AC1492" i="3"/>
  <c r="AD1492" i="3"/>
  <c r="S1628" i="3"/>
  <c r="T1628" i="3" s="1"/>
  <c r="AB1628" i="3"/>
  <c r="R686" i="6"/>
  <c r="AB686" i="6" s="1"/>
  <c r="R166" i="9"/>
  <c r="R17" i="9"/>
  <c r="AB17" i="9" s="1"/>
  <c r="R17" i="3"/>
  <c r="AB17" i="3" s="1"/>
  <c r="AC1106" i="9"/>
  <c r="AD1106" i="9"/>
  <c r="AC1241" i="6"/>
  <c r="AD1241" i="6"/>
  <c r="AC165" i="9"/>
  <c r="AD165" i="9"/>
  <c r="R1780" i="9"/>
  <c r="AB1780" i="9" s="1"/>
  <c r="AC975" i="3"/>
  <c r="AD975" i="3"/>
  <c r="AC1627" i="6"/>
  <c r="AD1627" i="6"/>
  <c r="R685" i="3"/>
  <c r="AB685" i="3" s="1"/>
  <c r="S166" i="3"/>
  <c r="T166" i="3" s="1"/>
  <c r="AB166" i="3"/>
  <c r="R976" i="3"/>
  <c r="AB976" i="3" s="1"/>
  <c r="S167" i="11"/>
  <c r="T167" i="11" s="1"/>
  <c r="AC817" i="9"/>
  <c r="AD817" i="9"/>
  <c r="Q1245" i="11"/>
  <c r="W1244" i="11"/>
  <c r="V1245" i="11" s="1"/>
  <c r="AA1244" i="11"/>
  <c r="Y1244" i="11"/>
  <c r="Z1244" i="11"/>
  <c r="R552" i="6"/>
  <c r="AB552" i="6" s="1"/>
  <c r="AA1493" i="9"/>
  <c r="Q1494" i="9"/>
  <c r="Z1493" i="9"/>
  <c r="Y1493" i="9"/>
  <c r="W1493" i="9"/>
  <c r="V1494" i="9" s="1"/>
  <c r="R974" i="9"/>
  <c r="AB974" i="9" s="1"/>
  <c r="AE549" i="11"/>
  <c r="R1493" i="3"/>
  <c r="AB1493" i="3" s="1"/>
  <c r="AE684" i="11"/>
  <c r="AC16" i="9"/>
  <c r="AD16" i="9"/>
  <c r="AC16" i="3"/>
  <c r="AD16" i="3"/>
  <c r="Y1628" i="11"/>
  <c r="Z1628" i="11"/>
  <c r="Q1629" i="11"/>
  <c r="W1628" i="11"/>
  <c r="V1629" i="11" s="1"/>
  <c r="AA1628" i="11"/>
  <c r="S1359" i="9"/>
  <c r="T1359" i="9" s="1"/>
  <c r="R818" i="9"/>
  <c r="AC551" i="6"/>
  <c r="AD551" i="6"/>
  <c r="AE298" i="6"/>
  <c r="AC684" i="3"/>
  <c r="AD684" i="3"/>
  <c r="R18" i="6"/>
  <c r="AB18" i="6" s="1"/>
  <c r="R168" i="6"/>
  <c r="AB168" i="6" s="1"/>
  <c r="R1628" i="6"/>
  <c r="AB1628" i="6" s="1"/>
  <c r="S434" i="11"/>
  <c r="T434" i="11" s="1"/>
  <c r="AC167" i="6"/>
  <c r="AD167" i="6"/>
  <c r="AC973" i="11"/>
  <c r="AD973" i="11"/>
  <c r="AC973" i="9"/>
  <c r="AD973" i="9"/>
  <c r="AE166" i="11" l="1"/>
  <c r="AE16" i="11"/>
  <c r="AC300" i="11"/>
  <c r="AD1492" i="11"/>
  <c r="AD300" i="11"/>
  <c r="AC818" i="11"/>
  <c r="AC1492" i="11"/>
  <c r="AC1629" i="9"/>
  <c r="AE1629" i="9" s="1"/>
  <c r="AE430" i="9"/>
  <c r="AE299" i="9"/>
  <c r="S685" i="9"/>
  <c r="T685" i="9" s="1"/>
  <c r="AA431" i="9"/>
  <c r="W431" i="9"/>
  <c r="V432" i="9" s="1"/>
  <c r="AE973" i="9"/>
  <c r="Z431" i="9"/>
  <c r="Y431" i="9"/>
  <c r="Q1898" i="9"/>
  <c r="R1898" i="9" s="1"/>
  <c r="AB1898" i="9" s="1"/>
  <c r="S1780" i="6"/>
  <c r="T1780" i="6" s="1"/>
  <c r="AA299" i="6"/>
  <c r="AC972" i="6"/>
  <c r="W299" i="6"/>
  <c r="V300" i="6" s="1"/>
  <c r="Z299" i="6"/>
  <c r="Q300" i="6"/>
  <c r="R300" i="6" s="1"/>
  <c r="AB300" i="6" s="1"/>
  <c r="Z1107" i="6"/>
  <c r="Z1360" i="6"/>
  <c r="AD1360" i="6" s="1"/>
  <c r="Q1361" i="6"/>
  <c r="R1361" i="6" s="1"/>
  <c r="AB1361" i="6" s="1"/>
  <c r="AA1360" i="6"/>
  <c r="AD972" i="6"/>
  <c r="W1360" i="6"/>
  <c r="V1361" i="6" s="1"/>
  <c r="AC432" i="3"/>
  <c r="AE432" i="3" s="1"/>
  <c r="AC550" i="3"/>
  <c r="AC1896" i="3"/>
  <c r="AC299" i="3"/>
  <c r="AD1896" i="3"/>
  <c r="AD299" i="3"/>
  <c r="AC1358" i="3"/>
  <c r="AE1358" i="3" s="1"/>
  <c r="AD550" i="3"/>
  <c r="S1779" i="3"/>
  <c r="T1779" i="3" s="1"/>
  <c r="Y1779" i="3" s="1"/>
  <c r="S1897" i="3"/>
  <c r="T1897" i="3" s="1"/>
  <c r="W1897" i="3" s="1"/>
  <c r="V1898" i="3" s="1"/>
  <c r="Z685" i="11"/>
  <c r="Q686" i="11"/>
  <c r="R686" i="11" s="1"/>
  <c r="AB686" i="11" s="1"/>
  <c r="AA685" i="11"/>
  <c r="W685" i="11"/>
  <c r="V686" i="11" s="1"/>
  <c r="Y685" i="11"/>
  <c r="AA1897" i="9"/>
  <c r="S1111" i="11"/>
  <c r="T1111" i="11" s="1"/>
  <c r="S301" i="11"/>
  <c r="T301" i="11" s="1"/>
  <c r="Z301" i="11" s="1"/>
  <c r="AC432" i="6"/>
  <c r="S974" i="11"/>
  <c r="T974" i="11" s="1"/>
  <c r="S552" i="6"/>
  <c r="T552" i="6" s="1"/>
  <c r="Y552" i="6" s="1"/>
  <c r="AC1110" i="11"/>
  <c r="AE1110" i="11" s="1"/>
  <c r="AD818" i="11"/>
  <c r="S1107" i="9"/>
  <c r="T1107" i="9" s="1"/>
  <c r="AA1107" i="9" s="1"/>
  <c r="S973" i="6"/>
  <c r="T973" i="6" s="1"/>
  <c r="AE1627" i="6"/>
  <c r="S1359" i="3"/>
  <c r="T1359" i="3" s="1"/>
  <c r="S819" i="11"/>
  <c r="T819" i="11" s="1"/>
  <c r="Y1359" i="11"/>
  <c r="Q1360" i="11"/>
  <c r="R1360" i="11" s="1"/>
  <c r="AB1360" i="11" s="1"/>
  <c r="AA1359" i="11"/>
  <c r="W1359" i="11"/>
  <c r="V1360" i="11" s="1"/>
  <c r="Z1359" i="11"/>
  <c r="AE165" i="9"/>
  <c r="W1897" i="9"/>
  <c r="V1898" i="9" s="1"/>
  <c r="Y1493" i="6"/>
  <c r="W1107" i="6"/>
  <c r="V1108" i="6" s="1"/>
  <c r="AE817" i="9"/>
  <c r="Z1493" i="6"/>
  <c r="S17" i="3"/>
  <c r="T17" i="3" s="1"/>
  <c r="W17" i="3" s="1"/>
  <c r="V18" i="3" s="1"/>
  <c r="Q1108" i="6"/>
  <c r="R1108" i="6" s="1"/>
  <c r="AB1108" i="6" s="1"/>
  <c r="AE1779" i="9"/>
  <c r="Q1494" i="6"/>
  <c r="R1494" i="6" s="1"/>
  <c r="AB1494" i="6" s="1"/>
  <c r="S1628" i="6"/>
  <c r="T1628" i="6" s="1"/>
  <c r="AA1628" i="6" s="1"/>
  <c r="AA1493" i="6"/>
  <c r="Y1107" i="6"/>
  <c r="Y1897" i="9"/>
  <c r="AE1779" i="6"/>
  <c r="S974" i="9"/>
  <c r="T974" i="9" s="1"/>
  <c r="W974" i="9" s="1"/>
  <c r="V975" i="9" s="1"/>
  <c r="S1898" i="6"/>
  <c r="T1898" i="6" s="1"/>
  <c r="Y167" i="11"/>
  <c r="W167" i="11"/>
  <c r="V168" i="11" s="1"/>
  <c r="AA167" i="11"/>
  <c r="Q168" i="11"/>
  <c r="Z167" i="11"/>
  <c r="AA166" i="3"/>
  <c r="Y166" i="3"/>
  <c r="Z166" i="3"/>
  <c r="Q167" i="3"/>
  <c r="W166" i="3"/>
  <c r="V167" i="3" s="1"/>
  <c r="R1781" i="11"/>
  <c r="AB1781" i="11" s="1"/>
  <c r="AC1107" i="3"/>
  <c r="AD1107" i="3"/>
  <c r="R432" i="9"/>
  <c r="AB432" i="9" s="1"/>
  <c r="R433" i="6"/>
  <c r="AB433" i="6" s="1"/>
  <c r="S166" i="9"/>
  <c r="T166" i="9" s="1"/>
  <c r="AB166" i="9"/>
  <c r="R552" i="9"/>
  <c r="AB552" i="9" s="1"/>
  <c r="AE1897" i="6"/>
  <c r="S818" i="9"/>
  <c r="T818" i="9" s="1"/>
  <c r="AB818" i="9"/>
  <c r="R1108" i="3"/>
  <c r="S18" i="6"/>
  <c r="T18" i="6" s="1"/>
  <c r="AE16" i="3"/>
  <c r="S1493" i="3"/>
  <c r="T1493" i="3" s="1"/>
  <c r="AE975" i="3"/>
  <c r="AE1241" i="6"/>
  <c r="S17" i="9"/>
  <c r="T17" i="9" s="1"/>
  <c r="AC551" i="9"/>
  <c r="AD551" i="9"/>
  <c r="AC1242" i="3"/>
  <c r="AD1242" i="3"/>
  <c r="R1898" i="11"/>
  <c r="AB1898" i="11" s="1"/>
  <c r="AE167" i="6"/>
  <c r="AE684" i="3"/>
  <c r="AE16" i="9"/>
  <c r="AC1493" i="9"/>
  <c r="AD1493" i="9"/>
  <c r="S685" i="3"/>
  <c r="T685" i="3" s="1"/>
  <c r="S1780" i="9"/>
  <c r="T1780" i="9" s="1"/>
  <c r="Y550" i="11"/>
  <c r="Z550" i="11"/>
  <c r="W550" i="11"/>
  <c r="V551" i="11" s="1"/>
  <c r="AA550" i="11"/>
  <c r="Q551" i="11"/>
  <c r="AE685" i="6"/>
  <c r="AE17" i="6"/>
  <c r="S1493" i="11"/>
  <c r="T1493" i="11" s="1"/>
  <c r="R1244" i="9"/>
  <c r="AB1244" i="9" s="1"/>
  <c r="AD1897" i="11"/>
  <c r="AC1897" i="11"/>
  <c r="AC1243" i="9"/>
  <c r="AD1243" i="9"/>
  <c r="Z1359" i="9"/>
  <c r="Y1359" i="9"/>
  <c r="W1359" i="9"/>
  <c r="V1360" i="9" s="1"/>
  <c r="AA1359" i="9"/>
  <c r="Q1360" i="9"/>
  <c r="Z300" i="9"/>
  <c r="Y300" i="9"/>
  <c r="Q301" i="9"/>
  <c r="W300" i="9"/>
  <c r="V301" i="9" s="1"/>
  <c r="AA300" i="9"/>
  <c r="AE973" i="11"/>
  <c r="AE551" i="6"/>
  <c r="AC1244" i="11"/>
  <c r="AD1244" i="11"/>
  <c r="R1245" i="11"/>
  <c r="AB1245" i="11" s="1"/>
  <c r="AE1106" i="9"/>
  <c r="S686" i="6"/>
  <c r="T686" i="6" s="1"/>
  <c r="AE684" i="9"/>
  <c r="W819" i="6"/>
  <c r="V820" i="6" s="1"/>
  <c r="Z819" i="6"/>
  <c r="Y819" i="6"/>
  <c r="Q820" i="6"/>
  <c r="AA819" i="6"/>
  <c r="R1243" i="3"/>
  <c r="AA434" i="11"/>
  <c r="Z434" i="11"/>
  <c r="Y434" i="11"/>
  <c r="Q435" i="11"/>
  <c r="W434" i="11"/>
  <c r="V435" i="11" s="1"/>
  <c r="AA17" i="11"/>
  <c r="Q18" i="11"/>
  <c r="Y17" i="11"/>
  <c r="W17" i="11"/>
  <c r="V18" i="11" s="1"/>
  <c r="Z17" i="11"/>
  <c r="Z1628" i="3"/>
  <c r="Y1628" i="3"/>
  <c r="AA1628" i="3"/>
  <c r="W1628" i="3"/>
  <c r="V1629" i="3" s="1"/>
  <c r="Q1629" i="3"/>
  <c r="S168" i="6"/>
  <c r="T168" i="6" s="1"/>
  <c r="R1629" i="11"/>
  <c r="R1494" i="9"/>
  <c r="AB1494" i="9" s="1"/>
  <c r="S976" i="3"/>
  <c r="T976" i="3" s="1"/>
  <c r="AA817" i="3"/>
  <c r="Y817" i="3"/>
  <c r="Z817" i="3"/>
  <c r="W817" i="3"/>
  <c r="V818" i="3" s="1"/>
  <c r="Q818" i="3"/>
  <c r="S1242" i="6"/>
  <c r="T1242" i="6" s="1"/>
  <c r="AC1628" i="11"/>
  <c r="AD1628" i="11"/>
  <c r="S300" i="3"/>
  <c r="T300" i="3" s="1"/>
  <c r="S433" i="3"/>
  <c r="T433" i="3" s="1"/>
  <c r="AE1492" i="3"/>
  <c r="S551" i="3"/>
  <c r="T551" i="3" s="1"/>
  <c r="AD432" i="6"/>
  <c r="AE1778" i="3"/>
  <c r="S1630" i="9"/>
  <c r="T1630" i="9" s="1"/>
  <c r="AC1780" i="11"/>
  <c r="AD1780" i="11"/>
  <c r="AE300" i="11" l="1"/>
  <c r="AE1492" i="11"/>
  <c r="AE818" i="11"/>
  <c r="AD1359" i="11"/>
  <c r="AC685" i="11"/>
  <c r="W301" i="11"/>
  <c r="V302" i="11" s="1"/>
  <c r="Y301" i="11"/>
  <c r="AD301" i="11" s="1"/>
  <c r="AC1359" i="11"/>
  <c r="AD167" i="11"/>
  <c r="AD685" i="11"/>
  <c r="Q1112" i="11"/>
  <c r="R1112" i="11" s="1"/>
  <c r="AB1112" i="11" s="1"/>
  <c r="Z1111" i="11"/>
  <c r="Y1111" i="11"/>
  <c r="W1111" i="11"/>
  <c r="V1112" i="11" s="1"/>
  <c r="AC431" i="9"/>
  <c r="AD431" i="9"/>
  <c r="Z974" i="9"/>
  <c r="AC1897" i="9"/>
  <c r="S552" i="9"/>
  <c r="T552" i="9" s="1"/>
  <c r="AD1897" i="9"/>
  <c r="AE972" i="6"/>
  <c r="AC299" i="6"/>
  <c r="AD299" i="6"/>
  <c r="AA552" i="6"/>
  <c r="AC1360" i="6"/>
  <c r="AE1360" i="6" s="1"/>
  <c r="AD1493" i="6"/>
  <c r="Q1629" i="6"/>
  <c r="R1629" i="6" s="1"/>
  <c r="AB1629" i="6" s="1"/>
  <c r="AD1107" i="6"/>
  <c r="AC1493" i="6"/>
  <c r="W552" i="6"/>
  <c r="V553" i="6" s="1"/>
  <c r="AC1107" i="6"/>
  <c r="Z1628" i="6"/>
  <c r="Q553" i="6"/>
  <c r="R553" i="6" s="1"/>
  <c r="AB553" i="6" s="1"/>
  <c r="Y1628" i="6"/>
  <c r="Z552" i="6"/>
  <c r="AD552" i="6" s="1"/>
  <c r="S300" i="6"/>
  <c r="T300" i="6" s="1"/>
  <c r="AE432" i="6"/>
  <c r="AE550" i="3"/>
  <c r="AE299" i="3"/>
  <c r="AE1896" i="3"/>
  <c r="AA1779" i="3"/>
  <c r="Q1780" i="3"/>
  <c r="R1780" i="3" s="1"/>
  <c r="AB1780" i="3" s="1"/>
  <c r="W1779" i="3"/>
  <c r="V1780" i="3" s="1"/>
  <c r="Z1779" i="3"/>
  <c r="Y1897" i="3"/>
  <c r="AA1897" i="3"/>
  <c r="Q1898" i="3"/>
  <c r="R1898" i="3" s="1"/>
  <c r="AB1898" i="3" s="1"/>
  <c r="Z1897" i="3"/>
  <c r="AE1107" i="3"/>
  <c r="Y17" i="3"/>
  <c r="AA973" i="6"/>
  <c r="Y973" i="6"/>
  <c r="AA1898" i="6"/>
  <c r="W1898" i="6"/>
  <c r="V1899" i="6" s="1"/>
  <c r="Q1899" i="6"/>
  <c r="R1899" i="6" s="1"/>
  <c r="AB1899" i="6" s="1"/>
  <c r="Z1898" i="6"/>
  <c r="Y1898" i="6"/>
  <c r="S1361" i="6"/>
  <c r="T1361" i="6" s="1"/>
  <c r="S1108" i="6"/>
  <c r="T1108" i="6" s="1"/>
  <c r="S1781" i="11"/>
  <c r="T1781" i="11" s="1"/>
  <c r="AA301" i="11"/>
  <c r="AA1111" i="11"/>
  <c r="S432" i="9"/>
  <c r="T432" i="9" s="1"/>
  <c r="Y432" i="9" s="1"/>
  <c r="AA974" i="9"/>
  <c r="Q18" i="3"/>
  <c r="Q302" i="11"/>
  <c r="R302" i="11" s="1"/>
  <c r="AB302" i="11" s="1"/>
  <c r="AE1243" i="9"/>
  <c r="Z973" i="6"/>
  <c r="Q1108" i="9"/>
  <c r="R1108" i="9" s="1"/>
  <c r="AB1108" i="9" s="1"/>
  <c r="AA17" i="3"/>
  <c r="Z1107" i="9"/>
  <c r="S1494" i="9"/>
  <c r="T1494" i="9" s="1"/>
  <c r="AE1493" i="9"/>
  <c r="Q974" i="6"/>
  <c r="R974" i="6" s="1"/>
  <c r="AB974" i="6" s="1"/>
  <c r="W1107" i="9"/>
  <c r="V1108" i="9" s="1"/>
  <c r="W1628" i="6"/>
  <c r="V1629" i="6" s="1"/>
  <c r="Y974" i="9"/>
  <c r="W973" i="6"/>
  <c r="V974" i="6" s="1"/>
  <c r="S1898" i="11"/>
  <c r="T1898" i="11" s="1"/>
  <c r="Y1107" i="9"/>
  <c r="Q975" i="9"/>
  <c r="R975" i="9" s="1"/>
  <c r="AB975" i="9" s="1"/>
  <c r="Z17" i="3"/>
  <c r="AE1242" i="3"/>
  <c r="S686" i="11"/>
  <c r="T686" i="11" s="1"/>
  <c r="S1245" i="11"/>
  <c r="T1245" i="11" s="1"/>
  <c r="AD550" i="11"/>
  <c r="Z433" i="3"/>
  <c r="Q434" i="3"/>
  <c r="AA433" i="3"/>
  <c r="Y433" i="3"/>
  <c r="W433" i="3"/>
  <c r="V434" i="3" s="1"/>
  <c r="AA1242" i="6"/>
  <c r="Z1242" i="6"/>
  <c r="Q1243" i="6"/>
  <c r="W1242" i="6"/>
  <c r="V1243" i="6" s="1"/>
  <c r="Y1242" i="6"/>
  <c r="W300" i="3"/>
  <c r="V301" i="3" s="1"/>
  <c r="AA300" i="3"/>
  <c r="Y300" i="3"/>
  <c r="Z300" i="3"/>
  <c r="Q301" i="3"/>
  <c r="Z1630" i="9"/>
  <c r="Q1631" i="9"/>
  <c r="W1630" i="9"/>
  <c r="V1631" i="9" s="1"/>
  <c r="AA1630" i="9"/>
  <c r="Y1630" i="9"/>
  <c r="Y1780" i="9"/>
  <c r="AA1780" i="9"/>
  <c r="W1780" i="9"/>
  <c r="V1781" i="9" s="1"/>
  <c r="Q1781" i="9"/>
  <c r="Z1780" i="9"/>
  <c r="Y168" i="6"/>
  <c r="AA168" i="6"/>
  <c r="Q169" i="6"/>
  <c r="W168" i="6"/>
  <c r="V169" i="6" s="1"/>
  <c r="Z168" i="6"/>
  <c r="W166" i="9"/>
  <c r="V167" i="9" s="1"/>
  <c r="Y166" i="9"/>
  <c r="Z166" i="9"/>
  <c r="Q167" i="9"/>
  <c r="AA166" i="9"/>
  <c r="Z685" i="3"/>
  <c r="Q686" i="3"/>
  <c r="W685" i="3"/>
  <c r="V686" i="3" s="1"/>
  <c r="AA685" i="3"/>
  <c r="Y685" i="3"/>
  <c r="W17" i="9"/>
  <c r="V18" i="9" s="1"/>
  <c r="Q18" i="9"/>
  <c r="Z17" i="9"/>
  <c r="Y17" i="9"/>
  <c r="AA17" i="9"/>
  <c r="AA551" i="3"/>
  <c r="Y551" i="3"/>
  <c r="Z551" i="3"/>
  <c r="Q552" i="3"/>
  <c r="W551" i="3"/>
  <c r="V552" i="3" s="1"/>
  <c r="R435" i="11"/>
  <c r="AB435" i="11" s="1"/>
  <c r="AC550" i="11"/>
  <c r="AE551" i="9"/>
  <c r="AC434" i="11"/>
  <c r="AD434" i="11"/>
  <c r="AE1780" i="11"/>
  <c r="Y819" i="11"/>
  <c r="Z819" i="11"/>
  <c r="AA819" i="11"/>
  <c r="Q820" i="11"/>
  <c r="W819" i="11"/>
  <c r="V820" i="11" s="1"/>
  <c r="Z1359" i="3"/>
  <c r="AA1359" i="3"/>
  <c r="W1359" i="3"/>
  <c r="V1360" i="3" s="1"/>
  <c r="Y1359" i="3"/>
  <c r="Q1360" i="3"/>
  <c r="AE1628" i="11"/>
  <c r="AC817" i="3"/>
  <c r="AD817" i="3"/>
  <c r="S1243" i="3"/>
  <c r="T1243" i="3" s="1"/>
  <c r="AB1243" i="3"/>
  <c r="AD1359" i="9"/>
  <c r="AC1359" i="9"/>
  <c r="AE1897" i="11"/>
  <c r="R18" i="3"/>
  <c r="AB18" i="3" s="1"/>
  <c r="W974" i="11"/>
  <c r="V975" i="11" s="1"/>
  <c r="Q975" i="11"/>
  <c r="Z974" i="11"/>
  <c r="Y974" i="11"/>
  <c r="AA974" i="11"/>
  <c r="R1629" i="3"/>
  <c r="AB1629" i="3" s="1"/>
  <c r="AC17" i="11"/>
  <c r="AD17" i="11"/>
  <c r="R301" i="9"/>
  <c r="AB301" i="9" s="1"/>
  <c r="R18" i="11"/>
  <c r="AB18" i="11" s="1"/>
  <c r="AE1244" i="11"/>
  <c r="AC300" i="9"/>
  <c r="AD300" i="9"/>
  <c r="Q19" i="6"/>
  <c r="W18" i="6"/>
  <c r="V19" i="6" s="1"/>
  <c r="AA18" i="6"/>
  <c r="Y18" i="6"/>
  <c r="Z18" i="6"/>
  <c r="Z1493" i="3"/>
  <c r="W1493" i="3"/>
  <c r="V1494" i="3" s="1"/>
  <c r="AA1493" i="3"/>
  <c r="Y1493" i="3"/>
  <c r="Q1494" i="3"/>
  <c r="R168" i="11"/>
  <c r="AB168" i="11" s="1"/>
  <c r="S1629" i="11"/>
  <c r="T1629" i="11" s="1"/>
  <c r="AB1629" i="11"/>
  <c r="R820" i="6"/>
  <c r="AB820" i="6" s="1"/>
  <c r="S1244" i="9"/>
  <c r="T1244" i="9" s="1"/>
  <c r="R551" i="11"/>
  <c r="AB551" i="11" s="1"/>
  <c r="Y686" i="6"/>
  <c r="AA686" i="6"/>
  <c r="Z686" i="6"/>
  <c r="W686" i="6"/>
  <c r="V687" i="6" s="1"/>
  <c r="Q687" i="6"/>
  <c r="S433" i="6"/>
  <c r="T433" i="6" s="1"/>
  <c r="S1360" i="11"/>
  <c r="T1360" i="11" s="1"/>
  <c r="R167" i="3"/>
  <c r="AB167" i="3" s="1"/>
  <c r="Q686" i="9"/>
  <c r="AA685" i="9"/>
  <c r="Z685" i="9"/>
  <c r="Y685" i="9"/>
  <c r="W685" i="9"/>
  <c r="V686" i="9" s="1"/>
  <c r="AC1628" i="3"/>
  <c r="AD1628" i="3"/>
  <c r="AC819" i="6"/>
  <c r="AD819" i="6"/>
  <c r="W976" i="3"/>
  <c r="V977" i="3" s="1"/>
  <c r="AA976" i="3"/>
  <c r="Q977" i="3"/>
  <c r="Y976" i="3"/>
  <c r="Z976" i="3"/>
  <c r="Y1493" i="11"/>
  <c r="AA1493" i="11"/>
  <c r="Q1494" i="11"/>
  <c r="W1493" i="11"/>
  <c r="V1494" i="11" s="1"/>
  <c r="Z1493" i="11"/>
  <c r="S1494" i="6"/>
  <c r="T1494" i="6" s="1"/>
  <c r="Y818" i="9"/>
  <c r="Z818" i="9"/>
  <c r="Q819" i="9"/>
  <c r="AA818" i="9"/>
  <c r="W818" i="9"/>
  <c r="V819" i="9" s="1"/>
  <c r="Z1780" i="6"/>
  <c r="Y1780" i="6"/>
  <c r="AA1780" i="6"/>
  <c r="Q1781" i="6"/>
  <c r="W1780" i="6"/>
  <c r="V1781" i="6" s="1"/>
  <c r="R818" i="3"/>
  <c r="AB818" i="3" s="1"/>
  <c r="S1898" i="9"/>
  <c r="T1898" i="9" s="1"/>
  <c r="R1360" i="9"/>
  <c r="AB1360" i="9" s="1"/>
  <c r="S1108" i="3"/>
  <c r="T1108" i="3" s="1"/>
  <c r="AB1108" i="3"/>
  <c r="AC166" i="3"/>
  <c r="AD166" i="3"/>
  <c r="AC167" i="11"/>
  <c r="AE1359" i="11" l="1"/>
  <c r="AE685" i="11"/>
  <c r="AD1111" i="11"/>
  <c r="AC301" i="11"/>
  <c r="AE301" i="11" s="1"/>
  <c r="AE167" i="11"/>
  <c r="AC1111" i="11"/>
  <c r="AE550" i="11"/>
  <c r="AE434" i="11"/>
  <c r="AC974" i="9"/>
  <c r="AE1897" i="9"/>
  <c r="AE431" i="9"/>
  <c r="AD1107" i="9"/>
  <c r="W432" i="9"/>
  <c r="V433" i="9" s="1"/>
  <c r="S975" i="9"/>
  <c r="T975" i="9" s="1"/>
  <c r="AA432" i="9"/>
  <c r="Z432" i="9"/>
  <c r="AD432" i="9" s="1"/>
  <c r="AD974" i="9"/>
  <c r="Q433" i="9"/>
  <c r="R433" i="9" s="1"/>
  <c r="AB433" i="9" s="1"/>
  <c r="AC1107" i="9"/>
  <c r="AE299" i="6"/>
  <c r="AC1628" i="6"/>
  <c r="AE1493" i="6"/>
  <c r="AE1107" i="6"/>
  <c r="AD1628" i="6"/>
  <c r="AD973" i="6"/>
  <c r="AC552" i="6"/>
  <c r="AE552" i="6" s="1"/>
  <c r="AA300" i="6"/>
  <c r="W300" i="6"/>
  <c r="V301" i="6" s="1"/>
  <c r="S1629" i="6"/>
  <c r="T1629" i="6" s="1"/>
  <c r="Q1630" i="6" s="1"/>
  <c r="AD1898" i="6"/>
  <c r="Z300" i="6"/>
  <c r="Q301" i="6"/>
  <c r="R301" i="6" s="1"/>
  <c r="AB301" i="6" s="1"/>
  <c r="AC1898" i="6"/>
  <c r="Y300" i="6"/>
  <c r="AC973" i="6"/>
  <c r="AC1779" i="3"/>
  <c r="AC1897" i="3"/>
  <c r="AD1779" i="3"/>
  <c r="AD1897" i="3"/>
  <c r="AC17" i="3"/>
  <c r="AD17" i="3"/>
  <c r="Q1362" i="6"/>
  <c r="R1362" i="6" s="1"/>
  <c r="AB1362" i="6" s="1"/>
  <c r="AA1361" i="6"/>
  <c r="Z1361" i="6"/>
  <c r="Y1361" i="6"/>
  <c r="W1361" i="6"/>
  <c r="V1362" i="6" s="1"/>
  <c r="S1898" i="3"/>
  <c r="T1898" i="3" s="1"/>
  <c r="AE1359" i="9"/>
  <c r="AC819" i="11"/>
  <c r="S974" i="6"/>
  <c r="T974" i="6" s="1"/>
  <c r="S818" i="3"/>
  <c r="T818" i="3" s="1"/>
  <c r="Y818" i="3" s="1"/>
  <c r="Q1899" i="11"/>
  <c r="R1899" i="11" s="1"/>
  <c r="AB1899" i="11" s="1"/>
  <c r="AA1898" i="11"/>
  <c r="W1898" i="11"/>
  <c r="V1899" i="11" s="1"/>
  <c r="Z1898" i="11"/>
  <c r="Y1898" i="11"/>
  <c r="Z1245" i="11"/>
  <c r="AA1245" i="11"/>
  <c r="Q1246" i="11"/>
  <c r="R1246" i="11" s="1"/>
  <c r="W1245" i="11"/>
  <c r="V1246" i="11" s="1"/>
  <c r="Y1245" i="11"/>
  <c r="AE1628" i="3"/>
  <c r="AD686" i="6"/>
  <c r="S18" i="11"/>
  <c r="T18" i="11" s="1"/>
  <c r="Z18" i="11" s="1"/>
  <c r="S1629" i="3"/>
  <c r="T1629" i="3" s="1"/>
  <c r="S18" i="3"/>
  <c r="T18" i="3" s="1"/>
  <c r="AE166" i="3"/>
  <c r="S551" i="11"/>
  <c r="T551" i="11" s="1"/>
  <c r="AE300" i="9"/>
  <c r="S1899" i="6"/>
  <c r="T1899" i="6" s="1"/>
  <c r="W1899" i="6" s="1"/>
  <c r="V1900" i="6" s="1"/>
  <c r="W1360" i="11"/>
  <c r="V1361" i="11" s="1"/>
  <c r="Y1360" i="11"/>
  <c r="Q1361" i="11"/>
  <c r="Z1360" i="11"/>
  <c r="AA1360" i="11"/>
  <c r="Y433" i="6"/>
  <c r="AA433" i="6"/>
  <c r="W433" i="6"/>
  <c r="V434" i="6" s="1"/>
  <c r="Q434" i="6"/>
  <c r="Z433" i="6"/>
  <c r="Q1899" i="9"/>
  <c r="Z1898" i="9"/>
  <c r="W1898" i="9"/>
  <c r="V1899" i="9" s="1"/>
  <c r="Y1898" i="9"/>
  <c r="AA1898" i="9"/>
  <c r="Z1494" i="6"/>
  <c r="Q1495" i="6"/>
  <c r="W1494" i="6"/>
  <c r="V1495" i="6" s="1"/>
  <c r="Y1494" i="6"/>
  <c r="AA1494" i="6"/>
  <c r="R819" i="9"/>
  <c r="AD1780" i="6"/>
  <c r="AC1780" i="6"/>
  <c r="S302" i="11"/>
  <c r="T302" i="11" s="1"/>
  <c r="R686" i="9"/>
  <c r="AB686" i="9" s="1"/>
  <c r="S167" i="3"/>
  <c r="T167" i="3" s="1"/>
  <c r="AC686" i="6"/>
  <c r="AC551" i="3"/>
  <c r="AD551" i="3"/>
  <c r="AD685" i="3"/>
  <c r="AC685" i="3"/>
  <c r="AC166" i="9"/>
  <c r="AD166" i="9"/>
  <c r="R1781" i="9"/>
  <c r="AB1781" i="9" s="1"/>
  <c r="R1243" i="6"/>
  <c r="AB1243" i="6" s="1"/>
  <c r="AC976" i="3"/>
  <c r="AD976" i="3"/>
  <c r="S553" i="6"/>
  <c r="T553" i="6" s="1"/>
  <c r="R1360" i="3"/>
  <c r="AB1360" i="3" s="1"/>
  <c r="AD819" i="11"/>
  <c r="R301" i="3"/>
  <c r="AD1359" i="3"/>
  <c r="AC1359" i="3"/>
  <c r="R1494" i="3"/>
  <c r="AB1494" i="3" s="1"/>
  <c r="AC1493" i="3"/>
  <c r="AD1493" i="3"/>
  <c r="Q687" i="11"/>
  <c r="W686" i="11"/>
  <c r="V687" i="11" s="1"/>
  <c r="AA686" i="11"/>
  <c r="Z686" i="11"/>
  <c r="Y686" i="11"/>
  <c r="S1780" i="3"/>
  <c r="T1780" i="3" s="1"/>
  <c r="R686" i="3"/>
  <c r="AB686" i="3" s="1"/>
  <c r="AC1780" i="9"/>
  <c r="AD1780" i="9"/>
  <c r="AC300" i="3"/>
  <c r="AD300" i="3"/>
  <c r="R977" i="3"/>
  <c r="AB977" i="3" s="1"/>
  <c r="Z1781" i="11"/>
  <c r="Q1782" i="11"/>
  <c r="W1781" i="11"/>
  <c r="V1782" i="11" s="1"/>
  <c r="Y1781" i="11"/>
  <c r="AA1781" i="11"/>
  <c r="Y1108" i="3"/>
  <c r="AA1108" i="3"/>
  <c r="W1108" i="3"/>
  <c r="V1109" i="3" s="1"/>
  <c r="Z1108" i="3"/>
  <c r="Q1109" i="3"/>
  <c r="S1360" i="9"/>
  <c r="T1360" i="9" s="1"/>
  <c r="AA552" i="9"/>
  <c r="Y552" i="9"/>
  <c r="W552" i="9"/>
  <c r="V553" i="9" s="1"/>
  <c r="Q553" i="9"/>
  <c r="Z552" i="9"/>
  <c r="R687" i="6"/>
  <c r="AB687" i="6" s="1"/>
  <c r="Z1244" i="9"/>
  <c r="Y1244" i="9"/>
  <c r="AA1244" i="9"/>
  <c r="Q1245" i="9"/>
  <c r="W1244" i="9"/>
  <c r="V1245" i="9" s="1"/>
  <c r="S168" i="11"/>
  <c r="T168" i="11" s="1"/>
  <c r="AC18" i="6"/>
  <c r="AD18" i="6"/>
  <c r="S301" i="9"/>
  <c r="T301" i="9" s="1"/>
  <c r="AA1243" i="3"/>
  <c r="Z1243" i="3"/>
  <c r="W1243" i="3"/>
  <c r="V1244" i="3" s="1"/>
  <c r="Q1244" i="3"/>
  <c r="Y1243" i="3"/>
  <c r="AC17" i="9"/>
  <c r="AD17" i="9"/>
  <c r="R169" i="6"/>
  <c r="AB169" i="6" s="1"/>
  <c r="AD1630" i="9"/>
  <c r="AC1630" i="9"/>
  <c r="AC433" i="3"/>
  <c r="AD433" i="3"/>
  <c r="AC974" i="11"/>
  <c r="AD974" i="11"/>
  <c r="Q1495" i="9"/>
  <c r="AA1494" i="9"/>
  <c r="Z1494" i="9"/>
  <c r="Y1494" i="9"/>
  <c r="W1494" i="9"/>
  <c r="V1495" i="9" s="1"/>
  <c r="Y1629" i="11"/>
  <c r="AA1629" i="11"/>
  <c r="W1629" i="11"/>
  <c r="V1630" i="11" s="1"/>
  <c r="Z1629" i="11"/>
  <c r="Q1630" i="11"/>
  <c r="R1494" i="11"/>
  <c r="AB1494" i="11" s="1"/>
  <c r="AC685" i="9"/>
  <c r="AD685" i="9"/>
  <c r="R1781" i="6"/>
  <c r="AB1781" i="6" s="1"/>
  <c r="AE819" i="6"/>
  <c r="W1108" i="6"/>
  <c r="V1109" i="6" s="1"/>
  <c r="AA1108" i="6"/>
  <c r="Z1108" i="6"/>
  <c r="Q1109" i="6"/>
  <c r="Y1108" i="6"/>
  <c r="R552" i="3"/>
  <c r="AB552" i="3" s="1"/>
  <c r="R18" i="9"/>
  <c r="AB18" i="9" s="1"/>
  <c r="R167" i="9"/>
  <c r="AB167" i="9" s="1"/>
  <c r="AC168" i="6"/>
  <c r="AD168" i="6"/>
  <c r="AC1242" i="6"/>
  <c r="AD1242" i="6"/>
  <c r="R434" i="3"/>
  <c r="AB434" i="3" s="1"/>
  <c r="AC818" i="9"/>
  <c r="AD818" i="9"/>
  <c r="AC1493" i="11"/>
  <c r="AD1493" i="11"/>
  <c r="S1108" i="9"/>
  <c r="T1108" i="9" s="1"/>
  <c r="S820" i="6"/>
  <c r="T820" i="6" s="1"/>
  <c r="R19" i="6"/>
  <c r="AB19" i="6" s="1"/>
  <c r="S1112" i="11"/>
  <c r="T1112" i="11" s="1"/>
  <c r="AE17" i="11"/>
  <c r="R975" i="11"/>
  <c r="AB975" i="11" s="1"/>
  <c r="AE817" i="3"/>
  <c r="R820" i="11"/>
  <c r="AB820" i="11" s="1"/>
  <c r="S435" i="11"/>
  <c r="T435" i="11" s="1"/>
  <c r="R1631" i="9"/>
  <c r="AB1631" i="9" s="1"/>
  <c r="AE1111" i="11" l="1"/>
  <c r="AC1898" i="11"/>
  <c r="AC1245" i="11"/>
  <c r="Y18" i="11"/>
  <c r="AD18" i="11" s="1"/>
  <c r="AE819" i="11"/>
  <c r="AD1898" i="11"/>
  <c r="AD1245" i="11"/>
  <c r="S820" i="11"/>
  <c r="T820" i="11" s="1"/>
  <c r="AE974" i="11"/>
  <c r="AE974" i="9"/>
  <c r="AE1107" i="9"/>
  <c r="S1631" i="9"/>
  <c r="T1631" i="9" s="1"/>
  <c r="Q1632" i="9" s="1"/>
  <c r="AC432" i="9"/>
  <c r="AE432" i="9" s="1"/>
  <c r="AE1780" i="9"/>
  <c r="AE1628" i="6"/>
  <c r="AC300" i="6"/>
  <c r="AD300" i="6"/>
  <c r="AE973" i="6"/>
  <c r="S1243" i="6"/>
  <c r="T1243" i="6" s="1"/>
  <c r="AA1243" i="6" s="1"/>
  <c r="S19" i="6"/>
  <c r="T19" i="6" s="1"/>
  <c r="AE1898" i="6"/>
  <c r="Z1629" i="6"/>
  <c r="Q1900" i="6"/>
  <c r="R1900" i="6" s="1"/>
  <c r="AB1900" i="6" s="1"/>
  <c r="W1629" i="6"/>
  <c r="V1630" i="6" s="1"/>
  <c r="AE686" i="6"/>
  <c r="Y1629" i="6"/>
  <c r="AA1629" i="6"/>
  <c r="AD1361" i="6"/>
  <c r="S687" i="6"/>
  <c r="T687" i="6" s="1"/>
  <c r="AC1361" i="6"/>
  <c r="AE1779" i="3"/>
  <c r="AE1897" i="3"/>
  <c r="S977" i="3"/>
  <c r="T977" i="3" s="1"/>
  <c r="AE17" i="3"/>
  <c r="Q819" i="3"/>
  <c r="R819" i="3" s="1"/>
  <c r="AB819" i="3" s="1"/>
  <c r="AA818" i="3"/>
  <c r="W818" i="3"/>
  <c r="V819" i="3" s="1"/>
  <c r="W1898" i="3"/>
  <c r="V1899" i="3" s="1"/>
  <c r="Y1898" i="3"/>
  <c r="AA1898" i="3"/>
  <c r="Q1899" i="3"/>
  <c r="R1899" i="3" s="1"/>
  <c r="AB1899" i="3" s="1"/>
  <c r="Z1898" i="3"/>
  <c r="AE17" i="9"/>
  <c r="S433" i="9"/>
  <c r="T433" i="9" s="1"/>
  <c r="Y1899" i="6"/>
  <c r="AE685" i="9"/>
  <c r="AE433" i="3"/>
  <c r="Z1899" i="6"/>
  <c r="S1899" i="11"/>
  <c r="T1899" i="11" s="1"/>
  <c r="AA18" i="11"/>
  <c r="Z818" i="3"/>
  <c r="AA1899" i="6"/>
  <c r="W18" i="11"/>
  <c r="V19" i="11" s="1"/>
  <c r="AE168" i="6"/>
  <c r="S975" i="11"/>
  <c r="T975" i="11" s="1"/>
  <c r="S169" i="6"/>
  <c r="T169" i="6" s="1"/>
  <c r="AE685" i="3"/>
  <c r="Q19" i="11"/>
  <c r="R19" i="11" s="1"/>
  <c r="AB19" i="11" s="1"/>
  <c r="S686" i="3"/>
  <c r="T686" i="3" s="1"/>
  <c r="S1360" i="3"/>
  <c r="T1360" i="3" s="1"/>
  <c r="S686" i="9"/>
  <c r="T686" i="9" s="1"/>
  <c r="Z686" i="9" s="1"/>
  <c r="AE1630" i="9"/>
  <c r="AE18" i="6"/>
  <c r="S434" i="3"/>
  <c r="T434" i="3" s="1"/>
  <c r="S18" i="9"/>
  <c r="T18" i="9" s="1"/>
  <c r="Y18" i="9" s="1"/>
  <c r="Q436" i="11"/>
  <c r="Z435" i="11"/>
  <c r="AA435" i="11"/>
  <c r="W435" i="11"/>
  <c r="V436" i="11" s="1"/>
  <c r="Y435" i="11"/>
  <c r="Z553" i="6"/>
  <c r="Q554" i="6"/>
  <c r="AA553" i="6"/>
  <c r="Y553" i="6"/>
  <c r="W553" i="6"/>
  <c r="V554" i="6" s="1"/>
  <c r="W1112" i="11"/>
  <c r="V1113" i="11" s="1"/>
  <c r="Y1112" i="11"/>
  <c r="Z1112" i="11"/>
  <c r="Q1113" i="11"/>
  <c r="AA1112" i="11"/>
  <c r="W301" i="9"/>
  <c r="V302" i="9" s="1"/>
  <c r="Y301" i="9"/>
  <c r="Z301" i="9"/>
  <c r="AA301" i="9"/>
  <c r="Q302" i="9"/>
  <c r="AA168" i="11"/>
  <c r="Y168" i="11"/>
  <c r="Q169" i="11"/>
  <c r="W168" i="11"/>
  <c r="V169" i="11" s="1"/>
  <c r="Z168" i="11"/>
  <c r="AC1629" i="11"/>
  <c r="AD1629" i="11"/>
  <c r="AC1244" i="9"/>
  <c r="AD1244" i="9"/>
  <c r="AC552" i="9"/>
  <c r="AD552" i="9"/>
  <c r="AA1629" i="3"/>
  <c r="Y1629" i="3"/>
  <c r="Q1630" i="3"/>
  <c r="W1629" i="3"/>
  <c r="V1630" i="3" s="1"/>
  <c r="Z1629" i="3"/>
  <c r="S1246" i="11"/>
  <c r="T1246" i="11" s="1"/>
  <c r="AB1246" i="11"/>
  <c r="R1899" i="9"/>
  <c r="AB1899" i="9" s="1"/>
  <c r="AE1493" i="11"/>
  <c r="AC1108" i="3"/>
  <c r="AD1108" i="3"/>
  <c r="AC686" i="11"/>
  <c r="AD686" i="11"/>
  <c r="AE1493" i="3"/>
  <c r="S819" i="9"/>
  <c r="T819" i="9" s="1"/>
  <c r="AB819" i="9"/>
  <c r="AD1494" i="6"/>
  <c r="AC1494" i="6"/>
  <c r="Y302" i="11"/>
  <c r="W302" i="11"/>
  <c r="V303" i="11" s="1"/>
  <c r="Q303" i="11"/>
  <c r="Z302" i="11"/>
  <c r="AA302" i="11"/>
  <c r="R1109" i="6"/>
  <c r="AE1359" i="3"/>
  <c r="AA551" i="11"/>
  <c r="Z551" i="11"/>
  <c r="Q552" i="11"/>
  <c r="Y551" i="11"/>
  <c r="W551" i="11"/>
  <c r="V552" i="11" s="1"/>
  <c r="S1781" i="9"/>
  <c r="T1781" i="9" s="1"/>
  <c r="AE551" i="3"/>
  <c r="AC433" i="6"/>
  <c r="AD433" i="6"/>
  <c r="AC1108" i="6"/>
  <c r="AD1108" i="6"/>
  <c r="S167" i="9"/>
  <c r="T167" i="9" s="1"/>
  <c r="Y1108" i="9"/>
  <c r="W1108" i="9"/>
  <c r="V1109" i="9" s="1"/>
  <c r="AA1108" i="9"/>
  <c r="Z1108" i="9"/>
  <c r="Q1109" i="9"/>
  <c r="S1494" i="11"/>
  <c r="T1494" i="11" s="1"/>
  <c r="AC1781" i="11"/>
  <c r="AD1781" i="11"/>
  <c r="R1495" i="6"/>
  <c r="AB1495" i="6" s="1"/>
  <c r="R1630" i="11"/>
  <c r="AB1630" i="11" s="1"/>
  <c r="AC1243" i="3"/>
  <c r="AD1243" i="3"/>
  <c r="Y1360" i="9"/>
  <c r="Z1360" i="9"/>
  <c r="Q1361" i="9"/>
  <c r="W1360" i="9"/>
  <c r="V1361" i="9" s="1"/>
  <c r="AA1360" i="9"/>
  <c r="AE976" i="3"/>
  <c r="AE166" i="9"/>
  <c r="AE818" i="9"/>
  <c r="Z820" i="6"/>
  <c r="W820" i="6"/>
  <c r="V821" i="6" s="1"/>
  <c r="Y820" i="6"/>
  <c r="Q821" i="6"/>
  <c r="AA820" i="6"/>
  <c r="AE1242" i="6"/>
  <c r="R1244" i="3"/>
  <c r="AB1244" i="3" s="1"/>
  <c r="R1109" i="3"/>
  <c r="AB1109" i="3" s="1"/>
  <c r="R1782" i="11"/>
  <c r="AB1782" i="11" s="1"/>
  <c r="W975" i="9"/>
  <c r="V976" i="9" s="1"/>
  <c r="AA975" i="9"/>
  <c r="Y975" i="9"/>
  <c r="Q976" i="9"/>
  <c r="Z975" i="9"/>
  <c r="R687" i="11"/>
  <c r="AB687" i="11" s="1"/>
  <c r="S301" i="6"/>
  <c r="T301" i="6" s="1"/>
  <c r="S301" i="3"/>
  <c r="T301" i="3" s="1"/>
  <c r="AB301" i="3"/>
  <c r="AC1898" i="9"/>
  <c r="AD1898" i="9"/>
  <c r="R1361" i="11"/>
  <c r="AB1361" i="11" s="1"/>
  <c r="AC1494" i="9"/>
  <c r="AD1494" i="9"/>
  <c r="R1630" i="6"/>
  <c r="AB1630" i="6" s="1"/>
  <c r="S552" i="3"/>
  <c r="T552" i="3" s="1"/>
  <c r="S1781" i="6"/>
  <c r="T1781" i="6" s="1"/>
  <c r="R1495" i="9"/>
  <c r="R1245" i="9"/>
  <c r="AB1245" i="9" s="1"/>
  <c r="R553" i="9"/>
  <c r="AB553" i="9" s="1"/>
  <c r="AE300" i="3"/>
  <c r="Z1780" i="3"/>
  <c r="AA1780" i="3"/>
  <c r="Q1781" i="3"/>
  <c r="Y1780" i="3"/>
  <c r="W1780" i="3"/>
  <c r="V1781" i="3" s="1"/>
  <c r="Q19" i="3"/>
  <c r="W18" i="3"/>
  <c r="V19" i="3" s="1"/>
  <c r="AA18" i="3"/>
  <c r="Z18" i="3"/>
  <c r="Y18" i="3"/>
  <c r="AC1360" i="11"/>
  <c r="AD1360" i="11"/>
  <c r="AA167" i="3"/>
  <c r="Y167" i="3"/>
  <c r="W167" i="3"/>
  <c r="V168" i="3" s="1"/>
  <c r="Z167" i="3"/>
  <c r="Q168" i="3"/>
  <c r="S1362" i="6"/>
  <c r="T1362" i="6" s="1"/>
  <c r="W974" i="6"/>
  <c r="V975" i="6" s="1"/>
  <c r="Y974" i="6"/>
  <c r="Q975" i="6"/>
  <c r="Z974" i="6"/>
  <c r="AA974" i="6"/>
  <c r="S1494" i="3"/>
  <c r="T1494" i="3" s="1"/>
  <c r="AE1780" i="6"/>
  <c r="R434" i="6"/>
  <c r="AB434" i="6" s="1"/>
  <c r="AE1898" i="11" l="1"/>
  <c r="AE1245" i="11"/>
  <c r="AC18" i="11"/>
  <c r="AE18" i="11" s="1"/>
  <c r="Y1899" i="11"/>
  <c r="W1899" i="11"/>
  <c r="V1900" i="11" s="1"/>
  <c r="Q1900" i="11"/>
  <c r="R1900" i="11" s="1"/>
  <c r="AB1900" i="11" s="1"/>
  <c r="AA1899" i="11"/>
  <c r="W1631" i="9"/>
  <c r="V1632" i="9" s="1"/>
  <c r="AA1631" i="9"/>
  <c r="Z1631" i="9"/>
  <c r="Y1631" i="9"/>
  <c r="Y686" i="9"/>
  <c r="Z18" i="9"/>
  <c r="AD18" i="9" s="1"/>
  <c r="W18" i="9"/>
  <c r="V19" i="9" s="1"/>
  <c r="AA18" i="9"/>
  <c r="Q19" i="9"/>
  <c r="R19" i="9" s="1"/>
  <c r="AB19" i="9" s="1"/>
  <c r="S1245" i="9"/>
  <c r="T1245" i="9" s="1"/>
  <c r="Q687" i="9"/>
  <c r="R687" i="9" s="1"/>
  <c r="AB687" i="9" s="1"/>
  <c r="AE300" i="6"/>
  <c r="Q20" i="6"/>
  <c r="R20" i="6" s="1"/>
  <c r="AB20" i="6" s="1"/>
  <c r="Z19" i="6"/>
  <c r="Y19" i="6"/>
  <c r="W19" i="6"/>
  <c r="V20" i="6" s="1"/>
  <c r="AA19" i="6"/>
  <c r="AD1629" i="6"/>
  <c r="AC1899" i="6"/>
  <c r="AE1361" i="6"/>
  <c r="AC1629" i="6"/>
  <c r="AD1899" i="6"/>
  <c r="Y1243" i="6"/>
  <c r="W1243" i="6"/>
  <c r="V1244" i="6" s="1"/>
  <c r="Q1244" i="6"/>
  <c r="R1244" i="6" s="1"/>
  <c r="AB1244" i="6" s="1"/>
  <c r="Z1243" i="6"/>
  <c r="AE433" i="6"/>
  <c r="AC818" i="3"/>
  <c r="AD818" i="3"/>
  <c r="AC1898" i="3"/>
  <c r="AD1898" i="3"/>
  <c r="S1109" i="3"/>
  <c r="T1109" i="3" s="1"/>
  <c r="W1109" i="3" s="1"/>
  <c r="V1110" i="3" s="1"/>
  <c r="W433" i="9"/>
  <c r="V434" i="9" s="1"/>
  <c r="AA433" i="9"/>
  <c r="Z433" i="9"/>
  <c r="Y433" i="9"/>
  <c r="Q434" i="9"/>
  <c r="R434" i="9" s="1"/>
  <c r="AB434" i="9" s="1"/>
  <c r="AE1360" i="11"/>
  <c r="S1899" i="3"/>
  <c r="T1899" i="3" s="1"/>
  <c r="AE1629" i="11"/>
  <c r="S687" i="11"/>
  <c r="T687" i="11" s="1"/>
  <c r="AA687" i="11" s="1"/>
  <c r="Z434" i="3"/>
  <c r="AA434" i="3"/>
  <c r="Y434" i="3"/>
  <c r="Q435" i="3"/>
  <c r="R435" i="3" s="1"/>
  <c r="AB435" i="3" s="1"/>
  <c r="W434" i="3"/>
  <c r="V435" i="3" s="1"/>
  <c r="AA169" i="6"/>
  <c r="Y169" i="6"/>
  <c r="W169" i="6"/>
  <c r="V170" i="6" s="1"/>
  <c r="Z169" i="6"/>
  <c r="Q170" i="6"/>
  <c r="R170" i="6" s="1"/>
  <c r="AB170" i="6" s="1"/>
  <c r="Y975" i="11"/>
  <c r="Q976" i="11"/>
  <c r="R976" i="11" s="1"/>
  <c r="AB976" i="11" s="1"/>
  <c r="Z975" i="11"/>
  <c r="AA975" i="11"/>
  <c r="W975" i="11"/>
  <c r="V976" i="11" s="1"/>
  <c r="S819" i="3"/>
  <c r="T819" i="3" s="1"/>
  <c r="Z819" i="3" s="1"/>
  <c r="W686" i="9"/>
  <c r="V687" i="9" s="1"/>
  <c r="AA686" i="9"/>
  <c r="AE1108" i="3"/>
  <c r="Z1899" i="11"/>
  <c r="AE1108" i="6"/>
  <c r="AE1494" i="9"/>
  <c r="Z552" i="3"/>
  <c r="W552" i="3"/>
  <c r="V553" i="3" s="1"/>
  <c r="Y552" i="3"/>
  <c r="AA552" i="3"/>
  <c r="Q553" i="3"/>
  <c r="Q302" i="6"/>
  <c r="Z301" i="6"/>
  <c r="W301" i="6"/>
  <c r="V302" i="6" s="1"/>
  <c r="AA301" i="6"/>
  <c r="Y301" i="6"/>
  <c r="Y1494" i="11"/>
  <c r="W1494" i="11"/>
  <c r="V1495" i="11" s="1"/>
  <c r="AA1494" i="11"/>
  <c r="Q1495" i="11"/>
  <c r="Z1494" i="11"/>
  <c r="Z167" i="9"/>
  <c r="AA167" i="9"/>
  <c r="Q168" i="9"/>
  <c r="W167" i="9"/>
  <c r="V168" i="9" s="1"/>
  <c r="Y167" i="9"/>
  <c r="AC551" i="11"/>
  <c r="AD551" i="11"/>
  <c r="Z687" i="6"/>
  <c r="AA687" i="6"/>
  <c r="Y687" i="6"/>
  <c r="W687" i="6"/>
  <c r="V688" i="6" s="1"/>
  <c r="Q688" i="6"/>
  <c r="R303" i="11"/>
  <c r="AB303" i="11" s="1"/>
  <c r="W1781" i="9"/>
  <c r="V1782" i="9" s="1"/>
  <c r="Q1782" i="9"/>
  <c r="AA1781" i="9"/>
  <c r="Z1781" i="9"/>
  <c r="Y1781" i="9"/>
  <c r="R1630" i="3"/>
  <c r="AB1630" i="3" s="1"/>
  <c r="AC975" i="9"/>
  <c r="AD975" i="9"/>
  <c r="AE1781" i="11"/>
  <c r="Y819" i="9"/>
  <c r="W819" i="9"/>
  <c r="V820" i="9" s="1"/>
  <c r="Z819" i="9"/>
  <c r="Q820" i="9"/>
  <c r="AA819" i="9"/>
  <c r="R552" i="11"/>
  <c r="AB552" i="11" s="1"/>
  <c r="AC1629" i="3"/>
  <c r="AD1629" i="3"/>
  <c r="AE552" i="9"/>
  <c r="R169" i="11"/>
  <c r="AB169" i="11" s="1"/>
  <c r="R554" i="6"/>
  <c r="AB554" i="6" s="1"/>
  <c r="Q1247" i="11"/>
  <c r="AA1246" i="11"/>
  <c r="Z1246" i="11"/>
  <c r="W1246" i="11"/>
  <c r="V1247" i="11" s="1"/>
  <c r="Y1246" i="11"/>
  <c r="AE1898" i="9"/>
  <c r="AA301" i="3"/>
  <c r="Q302" i="3"/>
  <c r="W301" i="3"/>
  <c r="V302" i="3" s="1"/>
  <c r="Y301" i="3"/>
  <c r="Z301" i="3"/>
  <c r="S1630" i="11"/>
  <c r="T1630" i="11" s="1"/>
  <c r="AC302" i="11"/>
  <c r="AD302" i="11"/>
  <c r="Y820" i="11"/>
  <c r="Z820" i="11"/>
  <c r="AA820" i="11"/>
  <c r="W820" i="11"/>
  <c r="V821" i="11" s="1"/>
  <c r="Q821" i="11"/>
  <c r="S1899" i="9"/>
  <c r="T1899" i="9" s="1"/>
  <c r="AC168" i="11"/>
  <c r="AD168" i="11"/>
  <c r="R1113" i="11"/>
  <c r="AB1113" i="11" s="1"/>
  <c r="R975" i="6"/>
  <c r="AB975" i="6" s="1"/>
  <c r="R1781" i="3"/>
  <c r="AB1781" i="3" s="1"/>
  <c r="Q1363" i="6"/>
  <c r="W1362" i="6"/>
  <c r="V1363" i="6" s="1"/>
  <c r="Y1362" i="6"/>
  <c r="AA1362" i="6"/>
  <c r="Z1362" i="6"/>
  <c r="R1361" i="9"/>
  <c r="AB1361" i="9" s="1"/>
  <c r="R1109" i="9"/>
  <c r="AB1109" i="9" s="1"/>
  <c r="AE686" i="11"/>
  <c r="AE1244" i="9"/>
  <c r="AC435" i="11"/>
  <c r="AD435" i="11"/>
  <c r="R168" i="3"/>
  <c r="S434" i="6"/>
  <c r="T434" i="6" s="1"/>
  <c r="AC974" i="6"/>
  <c r="AD974" i="6"/>
  <c r="AC18" i="3"/>
  <c r="AD18" i="3"/>
  <c r="AC167" i="3"/>
  <c r="AD167" i="3"/>
  <c r="S1900" i="6"/>
  <c r="T1900" i="6" s="1"/>
  <c r="S1495" i="6"/>
  <c r="T1495" i="6" s="1"/>
  <c r="Z1360" i="3"/>
  <c r="Y1360" i="3"/>
  <c r="W1360" i="3"/>
  <c r="V1361" i="3" s="1"/>
  <c r="Q1361" i="3"/>
  <c r="AA1360" i="3"/>
  <c r="S1109" i="6"/>
  <c r="T1109" i="6" s="1"/>
  <c r="AB1109" i="6"/>
  <c r="R1632" i="9"/>
  <c r="AB1632" i="9" s="1"/>
  <c r="AE1494" i="6"/>
  <c r="R302" i="9"/>
  <c r="AB302" i="9" s="1"/>
  <c r="AC1112" i="11"/>
  <c r="AD1112" i="11"/>
  <c r="Y1494" i="3"/>
  <c r="Z1494" i="3"/>
  <c r="AA1494" i="3"/>
  <c r="Q1495" i="3"/>
  <c r="W1494" i="3"/>
  <c r="V1495" i="3" s="1"/>
  <c r="AA1781" i="6"/>
  <c r="Q1782" i="6"/>
  <c r="Y1781" i="6"/>
  <c r="Z1781" i="6"/>
  <c r="W1781" i="6"/>
  <c r="V1782" i="6" s="1"/>
  <c r="R976" i="9"/>
  <c r="AB976" i="9" s="1"/>
  <c r="AD820" i="6"/>
  <c r="AC820" i="6"/>
  <c r="R19" i="3"/>
  <c r="AB19" i="3" s="1"/>
  <c r="S553" i="9"/>
  <c r="T553" i="9" s="1"/>
  <c r="S1495" i="9"/>
  <c r="T1495" i="9" s="1"/>
  <c r="AB1495" i="9"/>
  <c r="S1630" i="6"/>
  <c r="T1630" i="6" s="1"/>
  <c r="S1244" i="3"/>
  <c r="T1244" i="3" s="1"/>
  <c r="AC1360" i="9"/>
  <c r="AD1360" i="9"/>
  <c r="S19" i="11"/>
  <c r="T19" i="11" s="1"/>
  <c r="AD686" i="9"/>
  <c r="Z686" i="3"/>
  <c r="Q687" i="3"/>
  <c r="W686" i="3"/>
  <c r="V687" i="3" s="1"/>
  <c r="Y686" i="3"/>
  <c r="AA686" i="3"/>
  <c r="AD1780" i="3"/>
  <c r="AC1780" i="3"/>
  <c r="S1361" i="11"/>
  <c r="T1361" i="11" s="1"/>
  <c r="S1782" i="11"/>
  <c r="T1782" i="11" s="1"/>
  <c r="R821" i="6"/>
  <c r="AB821" i="6" s="1"/>
  <c r="AE1243" i="3"/>
  <c r="AC1108" i="9"/>
  <c r="AD1108" i="9"/>
  <c r="W977" i="3"/>
  <c r="V978" i="3" s="1"/>
  <c r="AA977" i="3"/>
  <c r="Q978" i="3"/>
  <c r="Y977" i="3"/>
  <c r="Z977" i="3"/>
  <c r="AC301" i="9"/>
  <c r="AD301" i="9"/>
  <c r="AD553" i="6"/>
  <c r="AC553" i="6"/>
  <c r="R436" i="11"/>
  <c r="AB436" i="11" s="1"/>
  <c r="AD1899" i="11" l="1"/>
  <c r="S1900" i="11"/>
  <c r="T1900" i="11" s="1"/>
  <c r="AD975" i="11"/>
  <c r="AE302" i="11"/>
  <c r="Z687" i="11"/>
  <c r="W687" i="11"/>
  <c r="V688" i="11" s="1"/>
  <c r="S1113" i="11"/>
  <c r="T1113" i="11" s="1"/>
  <c r="AD820" i="11"/>
  <c r="Q688" i="11"/>
  <c r="R688" i="11" s="1"/>
  <c r="AB688" i="11" s="1"/>
  <c r="Y687" i="11"/>
  <c r="AC975" i="11"/>
  <c r="S169" i="11"/>
  <c r="T169" i="11" s="1"/>
  <c r="Q170" i="11" s="1"/>
  <c r="AC1899" i="11"/>
  <c r="AE168" i="11"/>
  <c r="AD1631" i="9"/>
  <c r="AC1631" i="9"/>
  <c r="AC18" i="9"/>
  <c r="AE18" i="9" s="1"/>
  <c r="AC686" i="9"/>
  <c r="AE686" i="9" s="1"/>
  <c r="AC433" i="9"/>
  <c r="AE1360" i="9"/>
  <c r="AA1245" i="9"/>
  <c r="W1245" i="9"/>
  <c r="V1246" i="9" s="1"/>
  <c r="Z1245" i="9"/>
  <c r="Q1246" i="9"/>
  <c r="R1246" i="9" s="1"/>
  <c r="AB1246" i="9" s="1"/>
  <c r="AE1629" i="6"/>
  <c r="AD19" i="6"/>
  <c r="AE1899" i="6"/>
  <c r="AC19" i="6"/>
  <c r="AC1243" i="6"/>
  <c r="AD1243" i="6"/>
  <c r="AD169" i="6"/>
  <c r="AC169" i="6"/>
  <c r="S554" i="6"/>
  <c r="T554" i="6" s="1"/>
  <c r="AE818" i="3"/>
  <c r="S1630" i="3"/>
  <c r="T1630" i="3" s="1"/>
  <c r="W1630" i="3" s="1"/>
  <c r="V1631" i="3" s="1"/>
  <c r="AE1898" i="3"/>
  <c r="AC434" i="3"/>
  <c r="AE1780" i="3"/>
  <c r="Z1109" i="3"/>
  <c r="AA1109" i="3"/>
  <c r="Y1109" i="3"/>
  <c r="W1899" i="3"/>
  <c r="V1900" i="3" s="1"/>
  <c r="Y1899" i="3"/>
  <c r="AA1899" i="3"/>
  <c r="Z1899" i="3"/>
  <c r="AD434" i="3"/>
  <c r="AD1494" i="3"/>
  <c r="Q1110" i="3"/>
  <c r="R1110" i="3" s="1"/>
  <c r="AB1110" i="3" s="1"/>
  <c r="Y819" i="3"/>
  <c r="AD433" i="9"/>
  <c r="Y1245" i="9"/>
  <c r="Q1900" i="3"/>
  <c r="R1900" i="3" s="1"/>
  <c r="AB1900" i="3" s="1"/>
  <c r="S20" i="6"/>
  <c r="T20" i="6" s="1"/>
  <c r="S19" i="9"/>
  <c r="T19" i="9" s="1"/>
  <c r="Q20" i="9" s="1"/>
  <c r="AE975" i="9"/>
  <c r="AA819" i="3"/>
  <c r="Q820" i="3"/>
  <c r="R820" i="3" s="1"/>
  <c r="AB820" i="3" s="1"/>
  <c r="S19" i="3"/>
  <c r="T19" i="3" s="1"/>
  <c r="W819" i="3"/>
  <c r="V820" i="3" s="1"/>
  <c r="S975" i="6"/>
  <c r="T975" i="6" s="1"/>
  <c r="AE18" i="3"/>
  <c r="S1632" i="9"/>
  <c r="T1632" i="9" s="1"/>
  <c r="S436" i="11"/>
  <c r="T436" i="11" s="1"/>
  <c r="S821" i="6"/>
  <c r="T821" i="6" s="1"/>
  <c r="AE1112" i="11"/>
  <c r="S687" i="9"/>
  <c r="T687" i="9" s="1"/>
  <c r="AE1629" i="3"/>
  <c r="S435" i="3"/>
  <c r="T435" i="3" s="1"/>
  <c r="AE820" i="6"/>
  <c r="S302" i="9"/>
  <c r="T302" i="9" s="1"/>
  <c r="W302" i="9" s="1"/>
  <c r="V303" i="9" s="1"/>
  <c r="AE1108" i="9"/>
  <c r="S434" i="9"/>
  <c r="T434" i="9" s="1"/>
  <c r="Y1899" i="9"/>
  <c r="Z1899" i="9"/>
  <c r="Q1900" i="9"/>
  <c r="AA1899" i="9"/>
  <c r="W1899" i="9"/>
  <c r="V1900" i="9" s="1"/>
  <c r="Y1495" i="6"/>
  <c r="Q1496" i="6"/>
  <c r="W1495" i="6"/>
  <c r="V1496" i="6" s="1"/>
  <c r="Z1495" i="6"/>
  <c r="AA1495" i="6"/>
  <c r="W1244" i="3"/>
  <c r="V1245" i="3" s="1"/>
  <c r="Q1245" i="3"/>
  <c r="AA1244" i="3"/>
  <c r="Z1244" i="3"/>
  <c r="Y1244" i="3"/>
  <c r="W1630" i="11"/>
  <c r="V1631" i="11" s="1"/>
  <c r="AA1630" i="11"/>
  <c r="Q1631" i="11"/>
  <c r="Z1630" i="11"/>
  <c r="Y1630" i="11"/>
  <c r="Y1630" i="6"/>
  <c r="Z1630" i="6"/>
  <c r="AA1630" i="6"/>
  <c r="W1630" i="6"/>
  <c r="V1631" i="6" s="1"/>
  <c r="Q1631" i="6"/>
  <c r="Z19" i="11"/>
  <c r="AA19" i="11"/>
  <c r="Q20" i="11"/>
  <c r="W19" i="11"/>
  <c r="V20" i="11" s="1"/>
  <c r="Y19" i="11"/>
  <c r="R1495" i="3"/>
  <c r="AB1495" i="3" s="1"/>
  <c r="Q1901" i="6"/>
  <c r="Z1900" i="6"/>
  <c r="AA1900" i="6"/>
  <c r="W1900" i="6"/>
  <c r="V1901" i="6" s="1"/>
  <c r="Y1900" i="6"/>
  <c r="S1361" i="9"/>
  <c r="T1361" i="9" s="1"/>
  <c r="AC1246" i="11"/>
  <c r="AD1246" i="11"/>
  <c r="AC1781" i="9"/>
  <c r="AD1781" i="9"/>
  <c r="R688" i="6"/>
  <c r="AB688" i="6" s="1"/>
  <c r="AC1494" i="11"/>
  <c r="AD1494" i="11"/>
  <c r="W1361" i="11"/>
  <c r="V1362" i="11" s="1"/>
  <c r="AA1361" i="11"/>
  <c r="Y1361" i="11"/>
  <c r="Z1361" i="11"/>
  <c r="Q1362" i="11"/>
  <c r="R1361" i="3"/>
  <c r="AB1361" i="3" s="1"/>
  <c r="R821" i="11"/>
  <c r="AB821" i="11" s="1"/>
  <c r="AC301" i="6"/>
  <c r="AD301" i="6"/>
  <c r="Y553" i="9"/>
  <c r="Q554" i="9"/>
  <c r="AA553" i="9"/>
  <c r="W553" i="9"/>
  <c r="V554" i="9" s="1"/>
  <c r="Z553" i="9"/>
  <c r="AE301" i="9"/>
  <c r="Z1495" i="9"/>
  <c r="Y1495" i="9"/>
  <c r="Q1496" i="9"/>
  <c r="AA1495" i="9"/>
  <c r="W1495" i="9"/>
  <c r="V1496" i="9" s="1"/>
  <c r="AC1362" i="6"/>
  <c r="AD1362" i="6"/>
  <c r="R820" i="9"/>
  <c r="AB820" i="9" s="1"/>
  <c r="AC687" i="6"/>
  <c r="AD687" i="6"/>
  <c r="AC167" i="9"/>
  <c r="AD167" i="9"/>
  <c r="AD686" i="3"/>
  <c r="AC686" i="3"/>
  <c r="AE435" i="11"/>
  <c r="R687" i="3"/>
  <c r="AB687" i="3" s="1"/>
  <c r="AC1494" i="3"/>
  <c r="AC1360" i="3"/>
  <c r="AD1360" i="3"/>
  <c r="S1109" i="9"/>
  <c r="T1109" i="9" s="1"/>
  <c r="R1782" i="9"/>
  <c r="AB1782" i="9" s="1"/>
  <c r="R553" i="3"/>
  <c r="AB553" i="3" s="1"/>
  <c r="Z1782" i="11"/>
  <c r="AA1782" i="11"/>
  <c r="W1782" i="11"/>
  <c r="V1783" i="11" s="1"/>
  <c r="Y1782" i="11"/>
  <c r="Q1783" i="11"/>
  <c r="AC1781" i="6"/>
  <c r="AD1781" i="6"/>
  <c r="R1363" i="6"/>
  <c r="AB1363" i="6" s="1"/>
  <c r="AC301" i="3"/>
  <c r="AD301" i="3"/>
  <c r="R1247" i="11"/>
  <c r="R168" i="9"/>
  <c r="AB168" i="9" s="1"/>
  <c r="R1782" i="6"/>
  <c r="AB1782" i="6" s="1"/>
  <c r="AC820" i="11"/>
  <c r="AC819" i="9"/>
  <c r="AD819" i="9"/>
  <c r="R1495" i="11"/>
  <c r="AB1495" i="11" s="1"/>
  <c r="R302" i="6"/>
  <c r="AB302" i="6" s="1"/>
  <c r="AD552" i="3"/>
  <c r="AC552" i="3"/>
  <c r="AE974" i="6"/>
  <c r="S168" i="3"/>
  <c r="T168" i="3" s="1"/>
  <c r="AB168" i="3"/>
  <c r="S1244" i="6"/>
  <c r="T1244" i="6" s="1"/>
  <c r="S976" i="11"/>
  <c r="T976" i="11" s="1"/>
  <c r="S1781" i="3"/>
  <c r="T1781" i="3" s="1"/>
  <c r="R302" i="3"/>
  <c r="AB302" i="3" s="1"/>
  <c r="AE551" i="11"/>
  <c r="AC977" i="3"/>
  <c r="AD977" i="3"/>
  <c r="AE553" i="6"/>
  <c r="R978" i="3"/>
  <c r="AB978" i="3" s="1"/>
  <c r="S170" i="6"/>
  <c r="T170" i="6" s="1"/>
  <c r="S976" i="9"/>
  <c r="T976" i="9" s="1"/>
  <c r="Y1109" i="6"/>
  <c r="Q1110" i="6"/>
  <c r="W1109" i="6"/>
  <c r="V1110" i="6" s="1"/>
  <c r="AA1109" i="6"/>
  <c r="Z1109" i="6"/>
  <c r="AE167" i="3"/>
  <c r="Y434" i="6"/>
  <c r="Z434" i="6"/>
  <c r="Q435" i="6"/>
  <c r="AA434" i="6"/>
  <c r="W434" i="6"/>
  <c r="V435" i="6" s="1"/>
  <c r="S552" i="11"/>
  <c r="T552" i="11" s="1"/>
  <c r="S303" i="11"/>
  <c r="T303" i="11" s="1"/>
  <c r="AE1899" i="11" l="1"/>
  <c r="AE975" i="11"/>
  <c r="AC687" i="11"/>
  <c r="AD687" i="11"/>
  <c r="S688" i="11"/>
  <c r="T688" i="11" s="1"/>
  <c r="Z169" i="11"/>
  <c r="AE820" i="11"/>
  <c r="Y169" i="11"/>
  <c r="AA169" i="11"/>
  <c r="W169" i="11"/>
  <c r="V170" i="11" s="1"/>
  <c r="AE1631" i="9"/>
  <c r="AE433" i="9"/>
  <c r="AC1245" i="9"/>
  <c r="AA19" i="9"/>
  <c r="S1782" i="9"/>
  <c r="T1782" i="9" s="1"/>
  <c r="Y19" i="9"/>
  <c r="W19" i="9"/>
  <c r="V20" i="9" s="1"/>
  <c r="Z19" i="9"/>
  <c r="AA302" i="9"/>
  <c r="Q303" i="9"/>
  <c r="R303" i="9" s="1"/>
  <c r="AB303" i="9" s="1"/>
  <c r="AD1245" i="9"/>
  <c r="AE19" i="6"/>
  <c r="AE1243" i="6"/>
  <c r="S1363" i="6"/>
  <c r="T1363" i="6" s="1"/>
  <c r="Z1363" i="6" s="1"/>
  <c r="AE169" i="6"/>
  <c r="Q555" i="6"/>
  <c r="R555" i="6" s="1"/>
  <c r="AB555" i="6" s="1"/>
  <c r="AA554" i="6"/>
  <c r="W554" i="6"/>
  <c r="V555" i="6" s="1"/>
  <c r="AE1781" i="6"/>
  <c r="Y554" i="6"/>
  <c r="AE434" i="3"/>
  <c r="AE1494" i="3"/>
  <c r="AC1109" i="3"/>
  <c r="AC1899" i="3"/>
  <c r="AC819" i="3"/>
  <c r="AD819" i="3"/>
  <c r="AD1899" i="3"/>
  <c r="S978" i="3"/>
  <c r="T978" i="3" s="1"/>
  <c r="Q979" i="3" s="1"/>
  <c r="AD1109" i="3"/>
  <c r="AA1630" i="3"/>
  <c r="Z1630" i="3"/>
  <c r="Y1630" i="3"/>
  <c r="AE819" i="9"/>
  <c r="AE687" i="6"/>
  <c r="Z554" i="6"/>
  <c r="S688" i="6"/>
  <c r="T688" i="6" s="1"/>
  <c r="Z688" i="6" s="1"/>
  <c r="Z302" i="9"/>
  <c r="AC1630" i="6"/>
  <c r="AE301" i="3"/>
  <c r="Y302" i="9"/>
  <c r="Q1631" i="3"/>
  <c r="R1631" i="3" s="1"/>
  <c r="AE1246" i="11"/>
  <c r="Q822" i="6"/>
  <c r="R822" i="6" s="1"/>
  <c r="AA821" i="6"/>
  <c r="Z821" i="6"/>
  <c r="W821" i="6"/>
  <c r="V822" i="6" s="1"/>
  <c r="Y821" i="6"/>
  <c r="Z1632" i="9"/>
  <c r="Y1632" i="9"/>
  <c r="AA1632" i="9"/>
  <c r="Q1633" i="9"/>
  <c r="R1633" i="9" s="1"/>
  <c r="AB1633" i="9" s="1"/>
  <c r="W1632" i="9"/>
  <c r="V1633" i="9" s="1"/>
  <c r="AE977" i="3"/>
  <c r="AE1360" i="3"/>
  <c r="AD553" i="9"/>
  <c r="S820" i="9"/>
  <c r="T820" i="9" s="1"/>
  <c r="AA820" i="9" s="1"/>
  <c r="AE167" i="9"/>
  <c r="AE1362" i="6"/>
  <c r="AE1781" i="9"/>
  <c r="S1361" i="3"/>
  <c r="T1361" i="3" s="1"/>
  <c r="Q1362" i="3" s="1"/>
  <c r="Q1245" i="6"/>
  <c r="Y1244" i="6"/>
  <c r="AA1244" i="6"/>
  <c r="W1244" i="6"/>
  <c r="V1245" i="6" s="1"/>
  <c r="Z1244" i="6"/>
  <c r="Y170" i="6"/>
  <c r="Z170" i="6"/>
  <c r="AA170" i="6"/>
  <c r="W170" i="6"/>
  <c r="V171" i="6" s="1"/>
  <c r="Q171" i="6"/>
  <c r="Q977" i="11"/>
  <c r="W976" i="11"/>
  <c r="V977" i="11" s="1"/>
  <c r="Z976" i="11"/>
  <c r="AA976" i="11"/>
  <c r="Y976" i="11"/>
  <c r="Y552" i="11"/>
  <c r="Q553" i="11"/>
  <c r="W552" i="11"/>
  <c r="V553" i="11" s="1"/>
  <c r="Z552" i="11"/>
  <c r="AA552" i="11"/>
  <c r="W168" i="3"/>
  <c r="V169" i="3" s="1"/>
  <c r="Q169" i="3"/>
  <c r="Y168" i="3"/>
  <c r="Z168" i="3"/>
  <c r="AA168" i="3"/>
  <c r="AC1244" i="3"/>
  <c r="AD1244" i="3"/>
  <c r="W976" i="9"/>
  <c r="V977" i="9" s="1"/>
  <c r="Y976" i="9"/>
  <c r="AA976" i="9"/>
  <c r="Z976" i="9"/>
  <c r="Q977" i="9"/>
  <c r="AA303" i="11"/>
  <c r="Q304" i="11"/>
  <c r="Y303" i="11"/>
  <c r="Z303" i="11"/>
  <c r="W303" i="11"/>
  <c r="V304" i="11" s="1"/>
  <c r="Z1781" i="3"/>
  <c r="W1781" i="3"/>
  <c r="V1782" i="3" s="1"/>
  <c r="AA1781" i="3"/>
  <c r="Y1781" i="3"/>
  <c r="Q1782" i="3"/>
  <c r="Z20" i="6"/>
  <c r="AA20" i="6"/>
  <c r="Q21" i="6"/>
  <c r="W20" i="6"/>
  <c r="V21" i="6" s="1"/>
  <c r="Y20" i="6"/>
  <c r="S1110" i="3"/>
  <c r="T1110" i="3" s="1"/>
  <c r="S687" i="3"/>
  <c r="T687" i="3" s="1"/>
  <c r="AC1361" i="11"/>
  <c r="AD1361" i="11"/>
  <c r="R20" i="11"/>
  <c r="AC1630" i="11"/>
  <c r="AD1630" i="11"/>
  <c r="R1496" i="6"/>
  <c r="AB1496" i="6" s="1"/>
  <c r="R1496" i="9"/>
  <c r="R1901" i="6"/>
  <c r="AB1901" i="6" s="1"/>
  <c r="R20" i="9"/>
  <c r="AB20" i="9" s="1"/>
  <c r="AC1495" i="6"/>
  <c r="AD1495" i="6"/>
  <c r="W436" i="11"/>
  <c r="V437" i="11" s="1"/>
  <c r="Y436" i="11"/>
  <c r="Q437" i="11"/>
  <c r="Z436" i="11"/>
  <c r="AA436" i="11"/>
  <c r="Y1361" i="9"/>
  <c r="AA1361" i="9"/>
  <c r="W1361" i="9"/>
  <c r="V1362" i="9" s="1"/>
  <c r="Q1362" i="9"/>
  <c r="Z1361" i="9"/>
  <c r="S302" i="6"/>
  <c r="T302" i="6" s="1"/>
  <c r="R1783" i="11"/>
  <c r="AB1783" i="11" s="1"/>
  <c r="Z1113" i="11"/>
  <c r="Q1114" i="11"/>
  <c r="W1113" i="11"/>
  <c r="V1114" i="11" s="1"/>
  <c r="AA1113" i="11"/>
  <c r="Y1113" i="11"/>
  <c r="AC1495" i="9"/>
  <c r="AD1495" i="9"/>
  <c r="S821" i="11"/>
  <c r="T821" i="11" s="1"/>
  <c r="AE1494" i="11"/>
  <c r="S1246" i="9"/>
  <c r="T1246" i="9" s="1"/>
  <c r="R1631" i="11"/>
  <c r="R1245" i="3"/>
  <c r="AB1245" i="3" s="1"/>
  <c r="Q435" i="9"/>
  <c r="AA434" i="9"/>
  <c r="W434" i="9"/>
  <c r="V435" i="9" s="1"/>
  <c r="Y434" i="9"/>
  <c r="Z434" i="9"/>
  <c r="R170" i="11"/>
  <c r="AB170" i="11" s="1"/>
  <c r="AD1782" i="11"/>
  <c r="AC1782" i="11"/>
  <c r="S553" i="3"/>
  <c r="T553" i="3" s="1"/>
  <c r="AE686" i="3"/>
  <c r="S1495" i="3"/>
  <c r="T1495" i="3" s="1"/>
  <c r="R1631" i="6"/>
  <c r="AB1631" i="6" s="1"/>
  <c r="S302" i="3"/>
  <c r="T302" i="3" s="1"/>
  <c r="S1495" i="11"/>
  <c r="T1495" i="11" s="1"/>
  <c r="S1782" i="6"/>
  <c r="T1782" i="6" s="1"/>
  <c r="S168" i="9"/>
  <c r="T168" i="9" s="1"/>
  <c r="AA975" i="6"/>
  <c r="Y975" i="6"/>
  <c r="W975" i="6"/>
  <c r="V976" i="6" s="1"/>
  <c r="Q976" i="6"/>
  <c r="Z975" i="6"/>
  <c r="R1900" i="9"/>
  <c r="AB1900" i="9" s="1"/>
  <c r="S820" i="3"/>
  <c r="T820" i="3" s="1"/>
  <c r="Y435" i="3"/>
  <c r="Q436" i="3"/>
  <c r="AA435" i="3"/>
  <c r="Z435" i="3"/>
  <c r="W435" i="3"/>
  <c r="V436" i="3" s="1"/>
  <c r="R435" i="6"/>
  <c r="AB435" i="6" s="1"/>
  <c r="R1110" i="6"/>
  <c r="AB1110" i="6" s="1"/>
  <c r="R554" i="9"/>
  <c r="AB554" i="9" s="1"/>
  <c r="AC1900" i="6"/>
  <c r="AD1900" i="6"/>
  <c r="AC434" i="6"/>
  <c r="AD434" i="6"/>
  <c r="S1247" i="11"/>
  <c r="T1247" i="11" s="1"/>
  <c r="AB1247" i="11"/>
  <c r="Z1109" i="9"/>
  <c r="Y1109" i="9"/>
  <c r="AA1109" i="9"/>
  <c r="Q1110" i="9"/>
  <c r="W1109" i="9"/>
  <c r="V1110" i="9" s="1"/>
  <c r="AC1109" i="6"/>
  <c r="AD1109" i="6"/>
  <c r="AE552" i="3"/>
  <c r="Y19" i="3"/>
  <c r="AA19" i="3"/>
  <c r="Q20" i="3"/>
  <c r="W19" i="3"/>
  <c r="V20" i="3" s="1"/>
  <c r="Z19" i="3"/>
  <c r="Z687" i="9"/>
  <c r="Q688" i="9"/>
  <c r="W687" i="9"/>
  <c r="V688" i="9" s="1"/>
  <c r="Y687" i="9"/>
  <c r="AA687" i="9"/>
  <c r="AA1900" i="11"/>
  <c r="Z1900" i="11"/>
  <c r="Y1900" i="11"/>
  <c r="Q1901" i="11"/>
  <c r="W1900" i="11"/>
  <c r="V1901" i="11" s="1"/>
  <c r="AC553" i="9"/>
  <c r="AE301" i="6"/>
  <c r="R1362" i="11"/>
  <c r="AB1362" i="11" s="1"/>
  <c r="S1900" i="3"/>
  <c r="T1900" i="3" s="1"/>
  <c r="AD19" i="11"/>
  <c r="AC19" i="11"/>
  <c r="AD1630" i="6"/>
  <c r="AC1899" i="9"/>
  <c r="AD1899" i="9"/>
  <c r="AD554" i="6" l="1"/>
  <c r="AE687" i="11"/>
  <c r="AD169" i="11"/>
  <c r="AC169" i="11"/>
  <c r="AE1245" i="9"/>
  <c r="AD19" i="9"/>
  <c r="AC19" i="9"/>
  <c r="AE553" i="9"/>
  <c r="AC302" i="9"/>
  <c r="W820" i="9"/>
  <c r="V821" i="9" s="1"/>
  <c r="Q821" i="9"/>
  <c r="R821" i="9" s="1"/>
  <c r="AB821" i="9" s="1"/>
  <c r="AD302" i="9"/>
  <c r="AC1632" i="9"/>
  <c r="Y1363" i="6"/>
  <c r="AD1363" i="6" s="1"/>
  <c r="AA1363" i="6"/>
  <c r="W1363" i="6"/>
  <c r="V1364" i="6" s="1"/>
  <c r="Q1364" i="6"/>
  <c r="R1364" i="6" s="1"/>
  <c r="AB1364" i="6" s="1"/>
  <c r="AC554" i="6"/>
  <c r="AE554" i="6" s="1"/>
  <c r="AA688" i="6"/>
  <c r="AD821" i="6"/>
  <c r="S1110" i="6"/>
  <c r="T1110" i="6" s="1"/>
  <c r="AE1630" i="6"/>
  <c r="Y688" i="6"/>
  <c r="S1631" i="6"/>
  <c r="T1631" i="6" s="1"/>
  <c r="AE1109" i="6"/>
  <c r="W978" i="3"/>
  <c r="V979" i="3" s="1"/>
  <c r="Z978" i="3"/>
  <c r="AE1109" i="3"/>
  <c r="AE819" i="3"/>
  <c r="AE1899" i="3"/>
  <c r="Y978" i="3"/>
  <c r="AA978" i="3"/>
  <c r="AC1630" i="3"/>
  <c r="AA1361" i="3"/>
  <c r="Y1361" i="3"/>
  <c r="AD1630" i="3"/>
  <c r="W1361" i="3"/>
  <c r="V1362" i="3" s="1"/>
  <c r="AB822" i="6"/>
  <c r="S822" i="6"/>
  <c r="T822" i="6" s="1"/>
  <c r="Q823" i="6" s="1"/>
  <c r="AD1361" i="9"/>
  <c r="AE1630" i="11"/>
  <c r="W688" i="6"/>
  <c r="V689" i="6" s="1"/>
  <c r="Y820" i="9"/>
  <c r="AC821" i="6"/>
  <c r="Q689" i="6"/>
  <c r="R689" i="6" s="1"/>
  <c r="AB689" i="6" s="1"/>
  <c r="Z820" i="9"/>
  <c r="AD1632" i="9"/>
  <c r="S1245" i="3"/>
  <c r="T1245" i="3" s="1"/>
  <c r="AE1782" i="11"/>
  <c r="AE434" i="6"/>
  <c r="AC435" i="3"/>
  <c r="S1900" i="9"/>
  <c r="T1900" i="9" s="1"/>
  <c r="Y1900" i="9" s="1"/>
  <c r="S435" i="6"/>
  <c r="T435" i="6" s="1"/>
  <c r="S1633" i="9"/>
  <c r="T1633" i="9" s="1"/>
  <c r="Z1361" i="3"/>
  <c r="W1782" i="6"/>
  <c r="V1783" i="6" s="1"/>
  <c r="Y1782" i="6"/>
  <c r="AA1782" i="6"/>
  <c r="Z1782" i="6"/>
  <c r="Q1783" i="6"/>
  <c r="Z1247" i="11"/>
  <c r="AA1247" i="11"/>
  <c r="W1247" i="11"/>
  <c r="V1248" i="11" s="1"/>
  <c r="Y1247" i="11"/>
  <c r="Q1248" i="11"/>
  <c r="W1495" i="11"/>
  <c r="V1496" i="11" s="1"/>
  <c r="AA1495" i="11"/>
  <c r="Y1495" i="11"/>
  <c r="Z1495" i="11"/>
  <c r="Q1496" i="11"/>
  <c r="W553" i="3"/>
  <c r="V554" i="3" s="1"/>
  <c r="Y553" i="3"/>
  <c r="AA553" i="3"/>
  <c r="Q554" i="3"/>
  <c r="Z553" i="3"/>
  <c r="W820" i="3"/>
  <c r="V821" i="3" s="1"/>
  <c r="Q821" i="3"/>
  <c r="Y820" i="3"/>
  <c r="Z820" i="3"/>
  <c r="AA820" i="3"/>
  <c r="Z168" i="9"/>
  <c r="W168" i="9"/>
  <c r="V169" i="9" s="1"/>
  <c r="Y168" i="9"/>
  <c r="Q169" i="9"/>
  <c r="AA168" i="9"/>
  <c r="AE19" i="11"/>
  <c r="S555" i="6"/>
  <c r="T555" i="6" s="1"/>
  <c r="S170" i="11"/>
  <c r="T170" i="11" s="1"/>
  <c r="S1901" i="6"/>
  <c r="T1901" i="6" s="1"/>
  <c r="S20" i="11"/>
  <c r="T20" i="11" s="1"/>
  <c r="AB20" i="11"/>
  <c r="Z1110" i="3"/>
  <c r="W1110" i="3"/>
  <c r="V1111" i="3" s="1"/>
  <c r="Q1111" i="3"/>
  <c r="Y1110" i="3"/>
  <c r="AA1110" i="3"/>
  <c r="R1782" i="3"/>
  <c r="AB1782" i="3" s="1"/>
  <c r="AC303" i="11"/>
  <c r="AD303" i="11"/>
  <c r="AD1781" i="3"/>
  <c r="AC1781" i="3"/>
  <c r="R304" i="11"/>
  <c r="R1362" i="3"/>
  <c r="AB1362" i="3" s="1"/>
  <c r="AC1244" i="6"/>
  <c r="AD1244" i="6"/>
  <c r="R435" i="9"/>
  <c r="AB435" i="9" s="1"/>
  <c r="S1631" i="3"/>
  <c r="T1631" i="3" s="1"/>
  <c r="AB1631" i="3"/>
  <c r="R437" i="11"/>
  <c r="AB437" i="11" s="1"/>
  <c r="AE1361" i="11"/>
  <c r="R977" i="11"/>
  <c r="AB977" i="11" s="1"/>
  <c r="R1245" i="6"/>
  <c r="AB1245" i="6" s="1"/>
  <c r="R1110" i="9"/>
  <c r="AB1110" i="9" s="1"/>
  <c r="AE1899" i="9"/>
  <c r="R20" i="3"/>
  <c r="AB20" i="3" s="1"/>
  <c r="Z1495" i="3"/>
  <c r="Y1495" i="3"/>
  <c r="AA1495" i="3"/>
  <c r="W1495" i="3"/>
  <c r="V1496" i="3" s="1"/>
  <c r="Q1496" i="3"/>
  <c r="Y821" i="11"/>
  <c r="AA821" i="11"/>
  <c r="Z821" i="11"/>
  <c r="W821" i="11"/>
  <c r="V822" i="11" s="1"/>
  <c r="Q822" i="11"/>
  <c r="AC436" i="11"/>
  <c r="AD436" i="11"/>
  <c r="AE1495" i="6"/>
  <c r="S1496" i="9"/>
  <c r="T1496" i="9" s="1"/>
  <c r="AB1496" i="9"/>
  <c r="AD20" i="6"/>
  <c r="AC20" i="6"/>
  <c r="R977" i="9"/>
  <c r="AB977" i="9" s="1"/>
  <c r="R171" i="6"/>
  <c r="AB171" i="6" s="1"/>
  <c r="AD687" i="9"/>
  <c r="AC687" i="9"/>
  <c r="R436" i="3"/>
  <c r="AB436" i="3" s="1"/>
  <c r="Z1900" i="3"/>
  <c r="Q1901" i="3"/>
  <c r="Y1900" i="3"/>
  <c r="W1900" i="3"/>
  <c r="V1901" i="3" s="1"/>
  <c r="AA1900" i="3"/>
  <c r="R688" i="9"/>
  <c r="AB688" i="9" s="1"/>
  <c r="AC1109" i="9"/>
  <c r="AD1109" i="9"/>
  <c r="R1362" i="9"/>
  <c r="AB1362" i="9" s="1"/>
  <c r="S303" i="9"/>
  <c r="T303" i="9" s="1"/>
  <c r="R1901" i="11"/>
  <c r="AB1901" i="11" s="1"/>
  <c r="AC19" i="3"/>
  <c r="AD19" i="3"/>
  <c r="S554" i="9"/>
  <c r="T554" i="9" s="1"/>
  <c r="Y302" i="6"/>
  <c r="Z302" i="6"/>
  <c r="W302" i="6"/>
  <c r="V303" i="6" s="1"/>
  <c r="Q303" i="6"/>
  <c r="AA302" i="6"/>
  <c r="S1496" i="6"/>
  <c r="T1496" i="6" s="1"/>
  <c r="AE1244" i="3"/>
  <c r="R553" i="11"/>
  <c r="R976" i="6"/>
  <c r="AB976" i="6" s="1"/>
  <c r="Q303" i="3"/>
  <c r="Z302" i="3"/>
  <c r="AA302" i="3"/>
  <c r="Y302" i="3"/>
  <c r="W302" i="3"/>
  <c r="V303" i="3" s="1"/>
  <c r="AE1495" i="9"/>
  <c r="S1783" i="11"/>
  <c r="T1783" i="11" s="1"/>
  <c r="S20" i="9"/>
  <c r="T20" i="9" s="1"/>
  <c r="R21" i="6"/>
  <c r="AB21" i="6" s="1"/>
  <c r="AC552" i="11"/>
  <c r="AD552" i="11"/>
  <c r="AA1782" i="9"/>
  <c r="W1782" i="9"/>
  <c r="V1783" i="9" s="1"/>
  <c r="Z1782" i="9"/>
  <c r="Q1783" i="9"/>
  <c r="Y1782" i="9"/>
  <c r="AE1900" i="6"/>
  <c r="S1631" i="11"/>
  <c r="T1631" i="11" s="1"/>
  <c r="AB1631" i="11"/>
  <c r="AD1113" i="11"/>
  <c r="AC1113" i="11"/>
  <c r="AC1361" i="9"/>
  <c r="AC976" i="9"/>
  <c r="AD976" i="9"/>
  <c r="AC168" i="3"/>
  <c r="AD168" i="3"/>
  <c r="AC976" i="11"/>
  <c r="AD976" i="11"/>
  <c r="R1114" i="11"/>
  <c r="AB1114" i="11" s="1"/>
  <c r="AC1900" i="11"/>
  <c r="AD1900" i="11"/>
  <c r="S1362" i="11"/>
  <c r="T1362" i="11" s="1"/>
  <c r="AD435" i="3"/>
  <c r="AC975" i="6"/>
  <c r="AD975" i="6"/>
  <c r="AC434" i="9"/>
  <c r="AD434" i="9"/>
  <c r="Q1247" i="9"/>
  <c r="AA1246" i="9"/>
  <c r="W1246" i="9"/>
  <c r="V1247" i="9" s="1"/>
  <c r="Z1246" i="9"/>
  <c r="Y1246" i="9"/>
  <c r="R979" i="3"/>
  <c r="AB979" i="3" s="1"/>
  <c r="Q688" i="3"/>
  <c r="W687" i="3"/>
  <c r="V688" i="3" s="1"/>
  <c r="Y687" i="3"/>
  <c r="AA687" i="3"/>
  <c r="Z687" i="3"/>
  <c r="AA688" i="11"/>
  <c r="Z688" i="11"/>
  <c r="Q689" i="11"/>
  <c r="Y688" i="11"/>
  <c r="W688" i="11"/>
  <c r="V689" i="11" s="1"/>
  <c r="R169" i="3"/>
  <c r="AB169" i="3" s="1"/>
  <c r="AC170" i="6"/>
  <c r="AD170" i="6"/>
  <c r="AE169" i="11" l="1"/>
  <c r="AE1113" i="11"/>
  <c r="AE436" i="11"/>
  <c r="AE1361" i="9"/>
  <c r="AE19" i="9"/>
  <c r="AE1632" i="9"/>
  <c r="AE302" i="9"/>
  <c r="AC820" i="9"/>
  <c r="AD820" i="9"/>
  <c r="Q1901" i="9"/>
  <c r="R1901" i="9" s="1"/>
  <c r="AB1901" i="9" s="1"/>
  <c r="S1110" i="9"/>
  <c r="T1110" i="9" s="1"/>
  <c r="Q1111" i="9" s="1"/>
  <c r="AC1363" i="6"/>
  <c r="AE1363" i="6" s="1"/>
  <c r="AE821" i="6"/>
  <c r="AC688" i="6"/>
  <c r="Z822" i="6"/>
  <c r="AD688" i="6"/>
  <c r="AA822" i="6"/>
  <c r="Y822" i="6"/>
  <c r="W822" i="6"/>
  <c r="V823" i="6" s="1"/>
  <c r="AD978" i="3"/>
  <c r="AC978" i="3"/>
  <c r="AE1630" i="3"/>
  <c r="AC1361" i="3"/>
  <c r="AD1361" i="3"/>
  <c r="AE435" i="3"/>
  <c r="S1114" i="11"/>
  <c r="T1114" i="11" s="1"/>
  <c r="S21" i="6"/>
  <c r="T21" i="6" s="1"/>
  <c r="S977" i="11"/>
  <c r="T977" i="11" s="1"/>
  <c r="W977" i="11" s="1"/>
  <c r="V978" i="11" s="1"/>
  <c r="S689" i="6"/>
  <c r="T689" i="6" s="1"/>
  <c r="AA689" i="6" s="1"/>
  <c r="AE976" i="11"/>
  <c r="S821" i="9"/>
  <c r="T821" i="9" s="1"/>
  <c r="S688" i="9"/>
  <c r="T688" i="9" s="1"/>
  <c r="AE1781" i="3"/>
  <c r="Z1900" i="9"/>
  <c r="AD1900" i="9" s="1"/>
  <c r="S1782" i="3"/>
  <c r="T1782" i="3" s="1"/>
  <c r="AA1782" i="3" s="1"/>
  <c r="W1900" i="9"/>
  <c r="V1901" i="9" s="1"/>
  <c r="AE1109" i="9"/>
  <c r="AE975" i="6"/>
  <c r="AE19" i="3"/>
  <c r="AA1900" i="9"/>
  <c r="AE1900" i="11"/>
  <c r="S435" i="9"/>
  <c r="T435" i="9" s="1"/>
  <c r="W435" i="9" s="1"/>
  <c r="V436" i="9" s="1"/>
  <c r="AA1783" i="11"/>
  <c r="Z1783" i="11"/>
  <c r="Y1783" i="11"/>
  <c r="Q1784" i="11"/>
  <c r="W1783" i="11"/>
  <c r="V1784" i="11" s="1"/>
  <c r="AA1496" i="6"/>
  <c r="Q1497" i="6"/>
  <c r="Y1496" i="6"/>
  <c r="W1496" i="6"/>
  <c r="V1497" i="6" s="1"/>
  <c r="Z1496" i="6"/>
  <c r="AA554" i="9"/>
  <c r="Q555" i="9"/>
  <c r="W554" i="9"/>
  <c r="V555" i="9" s="1"/>
  <c r="Z554" i="9"/>
  <c r="Y554" i="9"/>
  <c r="Q1632" i="11"/>
  <c r="AA1631" i="11"/>
  <c r="W1631" i="11"/>
  <c r="V1632" i="11" s="1"/>
  <c r="Y1631" i="11"/>
  <c r="Z1631" i="11"/>
  <c r="AC1782" i="9"/>
  <c r="AD1782" i="9"/>
  <c r="S169" i="3"/>
  <c r="T169" i="3" s="1"/>
  <c r="R1247" i="9"/>
  <c r="AB1247" i="9" s="1"/>
  <c r="Z555" i="6"/>
  <c r="AA555" i="6"/>
  <c r="Y555" i="6"/>
  <c r="Q556" i="6"/>
  <c r="W555" i="6"/>
  <c r="V556" i="6" s="1"/>
  <c r="AE976" i="9"/>
  <c r="R1783" i="9"/>
  <c r="AB1783" i="9" s="1"/>
  <c r="S976" i="6"/>
  <c r="T976" i="6" s="1"/>
  <c r="S553" i="11"/>
  <c r="T553" i="11" s="1"/>
  <c r="AB553" i="11"/>
  <c r="Q1634" i="9"/>
  <c r="Z1633" i="9"/>
  <c r="Y1633" i="9"/>
  <c r="AA1633" i="9"/>
  <c r="W1633" i="9"/>
  <c r="V1634" i="9" s="1"/>
  <c r="S1362" i="9"/>
  <c r="T1362" i="9" s="1"/>
  <c r="S437" i="11"/>
  <c r="T437" i="11" s="1"/>
  <c r="AE1244" i="6"/>
  <c r="AD1110" i="3"/>
  <c r="AC1110" i="3"/>
  <c r="R1496" i="11"/>
  <c r="AB1496" i="11" s="1"/>
  <c r="Q1902" i="6"/>
  <c r="Z1901" i="6"/>
  <c r="AA1901" i="6"/>
  <c r="Y1901" i="6"/>
  <c r="W1901" i="6"/>
  <c r="V1902" i="6" s="1"/>
  <c r="S1901" i="11"/>
  <c r="T1901" i="11" s="1"/>
  <c r="S977" i="9"/>
  <c r="T977" i="9" s="1"/>
  <c r="Q304" i="9"/>
  <c r="Y303" i="9"/>
  <c r="AA303" i="9"/>
  <c r="W303" i="9"/>
  <c r="V304" i="9" s="1"/>
  <c r="Z303" i="9"/>
  <c r="R1111" i="3"/>
  <c r="AB1111" i="3" s="1"/>
  <c r="Y1245" i="3"/>
  <c r="Q1246" i="3"/>
  <c r="W1245" i="3"/>
  <c r="V1246" i="3" s="1"/>
  <c r="AA1245" i="3"/>
  <c r="Z1245" i="3"/>
  <c r="AE434" i="9"/>
  <c r="R303" i="6"/>
  <c r="AB303" i="6" s="1"/>
  <c r="Q436" i="6"/>
  <c r="W435" i="6"/>
  <c r="V436" i="6" s="1"/>
  <c r="AA435" i="6"/>
  <c r="Y435" i="6"/>
  <c r="Z435" i="6"/>
  <c r="AC821" i="11"/>
  <c r="AD821" i="11"/>
  <c r="AC1495" i="11"/>
  <c r="AD1495" i="11"/>
  <c r="R1783" i="6"/>
  <c r="AB1783" i="6" s="1"/>
  <c r="AC687" i="3"/>
  <c r="AD687" i="3"/>
  <c r="S979" i="3"/>
  <c r="T979" i="3" s="1"/>
  <c r="AA170" i="11"/>
  <c r="Z170" i="11"/>
  <c r="Q171" i="11"/>
  <c r="W170" i="11"/>
  <c r="V171" i="11" s="1"/>
  <c r="Y170" i="11"/>
  <c r="AC302" i="3"/>
  <c r="AD302" i="3"/>
  <c r="AD1900" i="3"/>
  <c r="AC1900" i="3"/>
  <c r="R1496" i="3"/>
  <c r="AB1496" i="3" s="1"/>
  <c r="S1245" i="6"/>
  <c r="T1245" i="6" s="1"/>
  <c r="AE303" i="11"/>
  <c r="R823" i="6"/>
  <c r="AB823" i="6" s="1"/>
  <c r="AC820" i="3"/>
  <c r="AD820" i="3"/>
  <c r="AC688" i="11"/>
  <c r="AD688" i="11"/>
  <c r="AC1246" i="9"/>
  <c r="AD1246" i="9"/>
  <c r="R1901" i="3"/>
  <c r="AB1901" i="3" s="1"/>
  <c r="S436" i="3"/>
  <c r="T436" i="3" s="1"/>
  <c r="S171" i="6"/>
  <c r="T171" i="6" s="1"/>
  <c r="AE20" i="6"/>
  <c r="S1362" i="3"/>
  <c r="T1362" i="3" s="1"/>
  <c r="W1631" i="6"/>
  <c r="V1632" i="6" s="1"/>
  <c r="Z1631" i="6"/>
  <c r="Y1631" i="6"/>
  <c r="AA1631" i="6"/>
  <c r="Q1632" i="6"/>
  <c r="R821" i="3"/>
  <c r="AB821" i="3" s="1"/>
  <c r="R554" i="3"/>
  <c r="Z1362" i="11"/>
  <c r="AA1362" i="11"/>
  <c r="W1362" i="11"/>
  <c r="V1363" i="11" s="1"/>
  <c r="Q1363" i="11"/>
  <c r="Y1362" i="11"/>
  <c r="W1496" i="9"/>
  <c r="V1497" i="9" s="1"/>
  <c r="Y1496" i="9"/>
  <c r="Z1496" i="9"/>
  <c r="AA1496" i="9"/>
  <c r="Q1497" i="9"/>
  <c r="AE170" i="6"/>
  <c r="R689" i="11"/>
  <c r="AB689" i="11" s="1"/>
  <c r="R688" i="3"/>
  <c r="AB688" i="3" s="1"/>
  <c r="AE552" i="11"/>
  <c r="Y20" i="9"/>
  <c r="AA20" i="9"/>
  <c r="Q21" i="9"/>
  <c r="W20" i="9"/>
  <c r="V21" i="9" s="1"/>
  <c r="Z20" i="9"/>
  <c r="AC302" i="6"/>
  <c r="AD302" i="6"/>
  <c r="Z1631" i="3"/>
  <c r="AA1631" i="3"/>
  <c r="W1631" i="3"/>
  <c r="V1632" i="3" s="1"/>
  <c r="Y1631" i="3"/>
  <c r="Q1632" i="3"/>
  <c r="Y1110" i="6"/>
  <c r="Q1111" i="6"/>
  <c r="AA1110" i="6"/>
  <c r="W1110" i="6"/>
  <c r="V1111" i="6" s="1"/>
  <c r="Z1110" i="6"/>
  <c r="R169" i="9"/>
  <c r="AB169" i="9" s="1"/>
  <c r="R1248" i="11"/>
  <c r="AB1248" i="11" s="1"/>
  <c r="AC1782" i="6"/>
  <c r="AD1782" i="6"/>
  <c r="AA20" i="11"/>
  <c r="W20" i="11"/>
  <c r="V21" i="11" s="1"/>
  <c r="Q21" i="11"/>
  <c r="Z20" i="11"/>
  <c r="Y20" i="11"/>
  <c r="AE168" i="3"/>
  <c r="R303" i="3"/>
  <c r="AB303" i="3" s="1"/>
  <c r="AE687" i="9"/>
  <c r="R822" i="11"/>
  <c r="AB822" i="11" s="1"/>
  <c r="AC1495" i="3"/>
  <c r="AD1495" i="3"/>
  <c r="S20" i="3"/>
  <c r="T20" i="3" s="1"/>
  <c r="S1364" i="6"/>
  <c r="T1364" i="6" s="1"/>
  <c r="S304" i="11"/>
  <c r="T304" i="11" s="1"/>
  <c r="AB304" i="11"/>
  <c r="AC168" i="9"/>
  <c r="AD168" i="9"/>
  <c r="AC553" i="3"/>
  <c r="AD553" i="3"/>
  <c r="AC1247" i="11"/>
  <c r="AD1247" i="11"/>
  <c r="S1248" i="11" l="1"/>
  <c r="T1248" i="11" s="1"/>
  <c r="Y977" i="11"/>
  <c r="AE820" i="9"/>
  <c r="Q436" i="9"/>
  <c r="R436" i="9" s="1"/>
  <c r="AB436" i="9" s="1"/>
  <c r="Z435" i="9"/>
  <c r="Y1110" i="9"/>
  <c r="Z1110" i="9"/>
  <c r="Y435" i="9"/>
  <c r="W1110" i="9"/>
  <c r="V1111" i="9" s="1"/>
  <c r="AA435" i="9"/>
  <c r="AA1110" i="9"/>
  <c r="AC1900" i="9"/>
  <c r="AE1900" i="9" s="1"/>
  <c r="S1901" i="9"/>
  <c r="T1901" i="9" s="1"/>
  <c r="AE688" i="6"/>
  <c r="AD822" i="6"/>
  <c r="AC822" i="6"/>
  <c r="Q690" i="6"/>
  <c r="R690" i="6" s="1"/>
  <c r="AB690" i="6" s="1"/>
  <c r="AE978" i="3"/>
  <c r="S1111" i="3"/>
  <c r="T1111" i="3" s="1"/>
  <c r="Q1112" i="3" s="1"/>
  <c r="AE1361" i="3"/>
  <c r="Z1782" i="3"/>
  <c r="W1782" i="3"/>
  <c r="V1783" i="3" s="1"/>
  <c r="Q1783" i="3"/>
  <c r="R1783" i="3" s="1"/>
  <c r="AB1783" i="3" s="1"/>
  <c r="S169" i="9"/>
  <c r="T169" i="9" s="1"/>
  <c r="Q978" i="11"/>
  <c r="R978" i="11" s="1"/>
  <c r="AB978" i="11" s="1"/>
  <c r="S1783" i="6"/>
  <c r="T1783" i="6" s="1"/>
  <c r="Y689" i="6"/>
  <c r="Z689" i="6"/>
  <c r="AA977" i="11"/>
  <c r="W689" i="6"/>
  <c r="V690" i="6" s="1"/>
  <c r="AE1782" i="6"/>
  <c r="Z977" i="11"/>
  <c r="AD1245" i="3"/>
  <c r="AE1495" i="11"/>
  <c r="AE1110" i="3"/>
  <c r="Y1782" i="3"/>
  <c r="AE1782" i="9"/>
  <c r="Z1362" i="3"/>
  <c r="W1362" i="3"/>
  <c r="V1363" i="3" s="1"/>
  <c r="AA1362" i="3"/>
  <c r="Y1362" i="3"/>
  <c r="Q1363" i="3"/>
  <c r="Y169" i="3"/>
  <c r="W169" i="3"/>
  <c r="V170" i="3" s="1"/>
  <c r="AA169" i="3"/>
  <c r="Z169" i="3"/>
  <c r="Q170" i="3"/>
  <c r="AA20" i="3"/>
  <c r="Q21" i="3"/>
  <c r="Z20" i="3"/>
  <c r="Y20" i="3"/>
  <c r="W20" i="3"/>
  <c r="V21" i="3" s="1"/>
  <c r="W979" i="3"/>
  <c r="V980" i="3" s="1"/>
  <c r="Y979" i="3"/>
  <c r="AA979" i="3"/>
  <c r="Q980" i="3"/>
  <c r="Z979" i="3"/>
  <c r="Q977" i="6"/>
  <c r="Z976" i="6"/>
  <c r="Y976" i="6"/>
  <c r="W976" i="6"/>
  <c r="V977" i="6" s="1"/>
  <c r="AA976" i="6"/>
  <c r="Z1364" i="6"/>
  <c r="Q1365" i="6"/>
  <c r="W1364" i="6"/>
  <c r="V1365" i="6" s="1"/>
  <c r="AA1364" i="6"/>
  <c r="Y1364" i="6"/>
  <c r="AE553" i="3"/>
  <c r="AE1495" i="3"/>
  <c r="S303" i="3"/>
  <c r="T303" i="3" s="1"/>
  <c r="AD1110" i="6"/>
  <c r="AC1631" i="3"/>
  <c r="AD1631" i="3"/>
  <c r="R21" i="9"/>
  <c r="AB21" i="9" s="1"/>
  <c r="S688" i="3"/>
  <c r="T688" i="3" s="1"/>
  <c r="AC1496" i="9"/>
  <c r="AD1496" i="9"/>
  <c r="S1901" i="3"/>
  <c r="T1901" i="3" s="1"/>
  <c r="AE820" i="3"/>
  <c r="AA977" i="9"/>
  <c r="Y977" i="9"/>
  <c r="Q978" i="9"/>
  <c r="Z977" i="9"/>
  <c r="W977" i="9"/>
  <c r="V978" i="9" s="1"/>
  <c r="AC554" i="9"/>
  <c r="AD554" i="9"/>
  <c r="AC1783" i="11"/>
  <c r="AD1783" i="11"/>
  <c r="S1496" i="3"/>
  <c r="T1496" i="3" s="1"/>
  <c r="AE302" i="3"/>
  <c r="AE687" i="3"/>
  <c r="R436" i="6"/>
  <c r="AB436" i="6" s="1"/>
  <c r="AA1362" i="9"/>
  <c r="Y1362" i="9"/>
  <c r="W1362" i="9"/>
  <c r="V1363" i="9" s="1"/>
  <c r="Z1362" i="9"/>
  <c r="Q1363" i="9"/>
  <c r="AA553" i="11"/>
  <c r="Y553" i="11"/>
  <c r="Z553" i="11"/>
  <c r="Q554" i="11"/>
  <c r="W553" i="11"/>
  <c r="V554" i="11" s="1"/>
  <c r="R556" i="6"/>
  <c r="AB556" i="6" s="1"/>
  <c r="R1111" i="9"/>
  <c r="AB1111" i="9" s="1"/>
  <c r="AC1496" i="6"/>
  <c r="AD1496" i="6"/>
  <c r="AC20" i="11"/>
  <c r="AD20" i="11"/>
  <c r="R1632" i="3"/>
  <c r="AB1632" i="3" s="1"/>
  <c r="AC1901" i="6"/>
  <c r="AD1901" i="6"/>
  <c r="Y1901" i="11"/>
  <c r="AA1901" i="11"/>
  <c r="Q1902" i="11"/>
  <c r="W1901" i="11"/>
  <c r="V1902" i="11" s="1"/>
  <c r="Z1901" i="11"/>
  <c r="AD555" i="6"/>
  <c r="AC555" i="6"/>
  <c r="R1497" i="6"/>
  <c r="R21" i="11"/>
  <c r="AE168" i="9"/>
  <c r="AC20" i="9"/>
  <c r="AD20" i="9"/>
  <c r="AC1362" i="11"/>
  <c r="AD1362" i="11"/>
  <c r="Z171" i="6"/>
  <c r="Q172" i="6"/>
  <c r="W171" i="6"/>
  <c r="V172" i="6" s="1"/>
  <c r="Y171" i="6"/>
  <c r="AA171" i="6"/>
  <c r="AC170" i="11"/>
  <c r="AD170" i="11"/>
  <c r="S822" i="11"/>
  <c r="T822" i="11" s="1"/>
  <c r="R1111" i="6"/>
  <c r="AB1111" i="6" s="1"/>
  <c r="R1363" i="11"/>
  <c r="AB1363" i="11" s="1"/>
  <c r="AE1246" i="9"/>
  <c r="S823" i="6"/>
  <c r="T823" i="6" s="1"/>
  <c r="W436" i="3"/>
  <c r="V437" i="3" s="1"/>
  <c r="Y436" i="3"/>
  <c r="Z436" i="3"/>
  <c r="Q437" i="3"/>
  <c r="AA436" i="3"/>
  <c r="R1246" i="3"/>
  <c r="AB1246" i="3" s="1"/>
  <c r="AC303" i="9"/>
  <c r="AD303" i="9"/>
  <c r="Y21" i="6"/>
  <c r="W21" i="6"/>
  <c r="V22" i="6" s="1"/>
  <c r="Q22" i="6"/>
  <c r="AA21" i="6"/>
  <c r="Z21" i="6"/>
  <c r="AC1631" i="11"/>
  <c r="AD1631" i="11"/>
  <c r="R555" i="9"/>
  <c r="AB555" i="9" s="1"/>
  <c r="S821" i="3"/>
  <c r="T821" i="3" s="1"/>
  <c r="AE1900" i="3"/>
  <c r="R171" i="11"/>
  <c r="AB171" i="11" s="1"/>
  <c r="AE821" i="11"/>
  <c r="S303" i="6"/>
  <c r="T303" i="6" s="1"/>
  <c r="AC1245" i="3"/>
  <c r="R304" i="9"/>
  <c r="AB304" i="9" s="1"/>
  <c r="R1902" i="6"/>
  <c r="AB1902" i="6" s="1"/>
  <c r="AC1633" i="9"/>
  <c r="AD1633" i="9"/>
  <c r="S1783" i="9"/>
  <c r="T1783" i="9" s="1"/>
  <c r="S554" i="3"/>
  <c r="T554" i="3" s="1"/>
  <c r="AB554" i="3"/>
  <c r="Q305" i="11"/>
  <c r="AA304" i="11"/>
  <c r="Y304" i="11"/>
  <c r="W304" i="11"/>
  <c r="V305" i="11" s="1"/>
  <c r="Z304" i="11"/>
  <c r="W1114" i="11"/>
  <c r="V1115" i="11" s="1"/>
  <c r="Z1114" i="11"/>
  <c r="Y1114" i="11"/>
  <c r="Q1115" i="11"/>
  <c r="AA1114" i="11"/>
  <c r="AC1110" i="6"/>
  <c r="S689" i="11"/>
  <c r="T689" i="11" s="1"/>
  <c r="AA688" i="9"/>
  <c r="Q689" i="9"/>
  <c r="Y688" i="9"/>
  <c r="W688" i="9"/>
  <c r="V689" i="9" s="1"/>
  <c r="Z688" i="9"/>
  <c r="AE302" i="6"/>
  <c r="R1497" i="9"/>
  <c r="AB1497" i="9" s="1"/>
  <c r="R1632" i="6"/>
  <c r="AB1632" i="6" s="1"/>
  <c r="AE1247" i="11"/>
  <c r="AE688" i="11"/>
  <c r="AA1245" i="6"/>
  <c r="Q1246" i="6"/>
  <c r="W1245" i="6"/>
  <c r="V1246" i="6" s="1"/>
  <c r="Z1245" i="6"/>
  <c r="Y1245" i="6"/>
  <c r="AC435" i="6"/>
  <c r="AD435" i="6"/>
  <c r="W437" i="11"/>
  <c r="V438" i="11" s="1"/>
  <c r="Q438" i="11"/>
  <c r="Y437" i="11"/>
  <c r="AA437" i="11"/>
  <c r="Z437" i="11"/>
  <c r="R1632" i="11"/>
  <c r="AB1632" i="11" s="1"/>
  <c r="AC1631" i="6"/>
  <c r="AD1631" i="6"/>
  <c r="AA821" i="9"/>
  <c r="Q822" i="9"/>
  <c r="Z821" i="9"/>
  <c r="Y821" i="9"/>
  <c r="W821" i="9"/>
  <c r="V822" i="9" s="1"/>
  <c r="S1496" i="11"/>
  <c r="T1496" i="11" s="1"/>
  <c r="R1634" i="9"/>
  <c r="AB1634" i="9" s="1"/>
  <c r="S1247" i="9"/>
  <c r="T1247" i="9" s="1"/>
  <c r="R1784" i="11"/>
  <c r="AB1784" i="11" s="1"/>
  <c r="AD977" i="11" l="1"/>
  <c r="S171" i="11"/>
  <c r="T171" i="11" s="1"/>
  <c r="W171" i="11" s="1"/>
  <c r="V172" i="11" s="1"/>
  <c r="S1784" i="11"/>
  <c r="T1784" i="11" s="1"/>
  <c r="W1784" i="11" s="1"/>
  <c r="V1785" i="11" s="1"/>
  <c r="AC977" i="11"/>
  <c r="AD1110" i="9"/>
  <c r="AC435" i="9"/>
  <c r="AC1110" i="9"/>
  <c r="AD435" i="9"/>
  <c r="Z169" i="9"/>
  <c r="Q170" i="9"/>
  <c r="R170" i="9" s="1"/>
  <c r="AB170" i="9" s="1"/>
  <c r="W169" i="9"/>
  <c r="V170" i="9" s="1"/>
  <c r="AA169" i="9"/>
  <c r="Y169" i="9"/>
  <c r="S1111" i="9"/>
  <c r="T1111" i="9" s="1"/>
  <c r="Y1111" i="9" s="1"/>
  <c r="AE303" i="9"/>
  <c r="AE1496" i="9"/>
  <c r="S1497" i="9"/>
  <c r="T1497" i="9" s="1"/>
  <c r="S555" i="9"/>
  <c r="T555" i="9" s="1"/>
  <c r="Q556" i="9" s="1"/>
  <c r="AE822" i="6"/>
  <c r="AC689" i="6"/>
  <c r="AD689" i="6"/>
  <c r="S1902" i="6"/>
  <c r="T1902" i="6" s="1"/>
  <c r="Y1902" i="6" s="1"/>
  <c r="AC21" i="6"/>
  <c r="AE1110" i="6"/>
  <c r="Z1111" i="3"/>
  <c r="AA1111" i="3"/>
  <c r="W1111" i="3"/>
  <c r="V1112" i="3" s="1"/>
  <c r="Y1111" i="3"/>
  <c r="AC1782" i="3"/>
  <c r="AE1245" i="3"/>
  <c r="S1632" i="6"/>
  <c r="T1632" i="6" s="1"/>
  <c r="AE555" i="6"/>
  <c r="AD1782" i="3"/>
  <c r="S1363" i="11"/>
  <c r="T1363" i="11" s="1"/>
  <c r="S1111" i="6"/>
  <c r="T1111" i="6" s="1"/>
  <c r="AE1362" i="11"/>
  <c r="AD1901" i="11"/>
  <c r="S436" i="6"/>
  <c r="T436" i="6" s="1"/>
  <c r="W436" i="6" s="1"/>
  <c r="V437" i="6" s="1"/>
  <c r="S1783" i="3"/>
  <c r="T1783" i="3" s="1"/>
  <c r="AE1631" i="11"/>
  <c r="S1246" i="3"/>
  <c r="T1246" i="3" s="1"/>
  <c r="Z1246" i="3" s="1"/>
  <c r="AE170" i="11"/>
  <c r="S556" i="6"/>
  <c r="T556" i="6" s="1"/>
  <c r="Z556" i="6" s="1"/>
  <c r="S1632" i="11"/>
  <c r="T1632" i="11" s="1"/>
  <c r="Y1632" i="11" s="1"/>
  <c r="S21" i="9"/>
  <c r="T21" i="9" s="1"/>
  <c r="Y21" i="9" s="1"/>
  <c r="S1634" i="9"/>
  <c r="T1634" i="9" s="1"/>
  <c r="Z1634" i="9" s="1"/>
  <c r="S690" i="6"/>
  <c r="T690" i="6" s="1"/>
  <c r="AE1783" i="11"/>
  <c r="Y689" i="11"/>
  <c r="Q690" i="11"/>
  <c r="W689" i="11"/>
  <c r="V690" i="11" s="1"/>
  <c r="Z689" i="11"/>
  <c r="AA689" i="11"/>
  <c r="Y823" i="6"/>
  <c r="W823" i="6"/>
  <c r="V824" i="6" s="1"/>
  <c r="Z823" i="6"/>
  <c r="Q824" i="6"/>
  <c r="AA823" i="6"/>
  <c r="Q1497" i="11"/>
  <c r="AA1496" i="11"/>
  <c r="W1496" i="11"/>
  <c r="V1497" i="11" s="1"/>
  <c r="Y1496" i="11"/>
  <c r="Z1496" i="11"/>
  <c r="AA822" i="11"/>
  <c r="W822" i="11"/>
  <c r="V823" i="11" s="1"/>
  <c r="Y822" i="11"/>
  <c r="Z822" i="11"/>
  <c r="Q823" i="11"/>
  <c r="AC688" i="9"/>
  <c r="AD688" i="9"/>
  <c r="S436" i="9"/>
  <c r="T436" i="9" s="1"/>
  <c r="AE1633" i="9"/>
  <c r="AE1901" i="6"/>
  <c r="AA554" i="3"/>
  <c r="W554" i="3"/>
  <c r="V555" i="3" s="1"/>
  <c r="Q555" i="3"/>
  <c r="Y554" i="3"/>
  <c r="Z554" i="3"/>
  <c r="AC304" i="11"/>
  <c r="AD304" i="11"/>
  <c r="R22" i="6"/>
  <c r="Z303" i="6"/>
  <c r="Q304" i="6"/>
  <c r="W303" i="6"/>
  <c r="V304" i="6" s="1"/>
  <c r="Y303" i="6"/>
  <c r="AA303" i="6"/>
  <c r="R1363" i="9"/>
  <c r="AB1363" i="9" s="1"/>
  <c r="AC979" i="3"/>
  <c r="AD979" i="3"/>
  <c r="R689" i="9"/>
  <c r="AB689" i="9" s="1"/>
  <c r="AC821" i="9"/>
  <c r="AD821" i="9"/>
  <c r="S1497" i="6"/>
  <c r="T1497" i="6" s="1"/>
  <c r="AB1497" i="6"/>
  <c r="R1902" i="11"/>
  <c r="AB1902" i="11" s="1"/>
  <c r="W1496" i="3"/>
  <c r="V1497" i="3" s="1"/>
  <c r="AA1496" i="3"/>
  <c r="Y1496" i="3"/>
  <c r="Q1497" i="3"/>
  <c r="Z1496" i="3"/>
  <c r="AC169" i="3"/>
  <c r="AE435" i="6"/>
  <c r="R305" i="11"/>
  <c r="AB305" i="11" s="1"/>
  <c r="AC171" i="6"/>
  <c r="AD171" i="6"/>
  <c r="AE20" i="9"/>
  <c r="S21" i="11"/>
  <c r="T21" i="11" s="1"/>
  <c r="AB21" i="11"/>
  <c r="Y1783" i="6"/>
  <c r="AA1783" i="6"/>
  <c r="W1783" i="6"/>
  <c r="V1784" i="6" s="1"/>
  <c r="Z1783" i="6"/>
  <c r="Q1784" i="6"/>
  <c r="AE554" i="9"/>
  <c r="AC976" i="6"/>
  <c r="AD976" i="6"/>
  <c r="R1363" i="3"/>
  <c r="AB1363" i="3" s="1"/>
  <c r="AA1901" i="9"/>
  <c r="Q1902" i="9"/>
  <c r="W1901" i="9"/>
  <c r="V1902" i="9" s="1"/>
  <c r="Y1901" i="9"/>
  <c r="Z1901" i="9"/>
  <c r="R1115" i="11"/>
  <c r="AB1115" i="11" s="1"/>
  <c r="Z1247" i="9"/>
  <c r="Q1248" i="9"/>
  <c r="AA1247" i="9"/>
  <c r="Y1247" i="9"/>
  <c r="W1247" i="9"/>
  <c r="V1248" i="9" s="1"/>
  <c r="R822" i="9"/>
  <c r="AB822" i="9" s="1"/>
  <c r="AC437" i="11"/>
  <c r="AD437" i="11"/>
  <c r="AC1245" i="6"/>
  <c r="AD1245" i="6"/>
  <c r="Q822" i="3"/>
  <c r="Z821" i="3"/>
  <c r="Y821" i="3"/>
  <c r="AA821" i="3"/>
  <c r="W821" i="3"/>
  <c r="V822" i="3" s="1"/>
  <c r="AC1901" i="11"/>
  <c r="AC1362" i="9"/>
  <c r="AD1362" i="9"/>
  <c r="Y1901" i="3"/>
  <c r="W1901" i="3"/>
  <c r="V1902" i="3" s="1"/>
  <c r="AA1901" i="3"/>
  <c r="Z1901" i="3"/>
  <c r="Q1902" i="3"/>
  <c r="AE1631" i="3"/>
  <c r="AC1364" i="6"/>
  <c r="AD1364" i="6"/>
  <c r="AC20" i="3"/>
  <c r="AD20" i="3"/>
  <c r="R1112" i="3"/>
  <c r="AB1112" i="3" s="1"/>
  <c r="AD1362" i="3"/>
  <c r="AC1362" i="3"/>
  <c r="S978" i="11"/>
  <c r="T978" i="11" s="1"/>
  <c r="AC1114" i="11"/>
  <c r="AD1114" i="11"/>
  <c r="S304" i="9"/>
  <c r="T304" i="9" s="1"/>
  <c r="R438" i="11"/>
  <c r="AB438" i="11" s="1"/>
  <c r="R437" i="3"/>
  <c r="AB437" i="3" s="1"/>
  <c r="R172" i="6"/>
  <c r="AB172" i="6" s="1"/>
  <c r="S1632" i="3"/>
  <c r="T1632" i="3" s="1"/>
  <c r="AE1496" i="6"/>
  <c r="R554" i="11"/>
  <c r="AB554" i="11" s="1"/>
  <c r="R977" i="6"/>
  <c r="AB977" i="6" s="1"/>
  <c r="R978" i="9"/>
  <c r="AB978" i="9" s="1"/>
  <c r="Z1248" i="11"/>
  <c r="Y1248" i="11"/>
  <c r="Q1249" i="11"/>
  <c r="W1248" i="11"/>
  <c r="V1249" i="11" s="1"/>
  <c r="AA1248" i="11"/>
  <c r="R21" i="3"/>
  <c r="AB21" i="3" s="1"/>
  <c r="R170" i="3"/>
  <c r="AB170" i="3" s="1"/>
  <c r="Q1784" i="9"/>
  <c r="AA1783" i="9"/>
  <c r="W1783" i="9"/>
  <c r="V1784" i="9" s="1"/>
  <c r="Y1783" i="9"/>
  <c r="Z1783" i="9"/>
  <c r="AE1631" i="6"/>
  <c r="R1246" i="6"/>
  <c r="AB1246" i="6" s="1"/>
  <c r="AD21" i="6"/>
  <c r="AC436" i="3"/>
  <c r="AD436" i="3"/>
  <c r="AE20" i="11"/>
  <c r="AC553" i="11"/>
  <c r="AD553" i="11"/>
  <c r="AC977" i="9"/>
  <c r="AD977" i="9"/>
  <c r="Y688" i="3"/>
  <c r="Q689" i="3"/>
  <c r="AA688" i="3"/>
  <c r="W688" i="3"/>
  <c r="V689" i="3" s="1"/>
  <c r="Z688" i="3"/>
  <c r="AA303" i="3"/>
  <c r="Z303" i="3"/>
  <c r="W303" i="3"/>
  <c r="V304" i="3" s="1"/>
  <c r="Q304" i="3"/>
  <c r="Y303" i="3"/>
  <c r="R1365" i="6"/>
  <c r="AB1365" i="6" s="1"/>
  <c r="R980" i="3"/>
  <c r="AB980" i="3" s="1"/>
  <c r="AD169" i="3"/>
  <c r="AE977" i="11" l="1"/>
  <c r="Y171" i="11"/>
  <c r="Z171" i="11"/>
  <c r="Q172" i="11"/>
  <c r="R172" i="11" s="1"/>
  <c r="AB172" i="11" s="1"/>
  <c r="AE1901" i="11"/>
  <c r="Q1364" i="11"/>
  <c r="R1364" i="11" s="1"/>
  <c r="AB1364" i="11" s="1"/>
  <c r="Z1363" i="11"/>
  <c r="AA1363" i="11"/>
  <c r="W1363" i="11"/>
  <c r="V1364" i="11" s="1"/>
  <c r="Y1363" i="11"/>
  <c r="Q1785" i="11"/>
  <c r="R1785" i="11" s="1"/>
  <c r="AB1785" i="11" s="1"/>
  <c r="Z1784" i="11"/>
  <c r="AA1784" i="11"/>
  <c r="Y1784" i="11"/>
  <c r="AE1110" i="9"/>
  <c r="AE435" i="9"/>
  <c r="W1111" i="9"/>
  <c r="V1112" i="9" s="1"/>
  <c r="Y1634" i="9"/>
  <c r="AD1634" i="9" s="1"/>
  <c r="Z555" i="9"/>
  <c r="W1634" i="9"/>
  <c r="V1635" i="9" s="1"/>
  <c r="AC169" i="9"/>
  <c r="W555" i="9"/>
  <c r="V556" i="9" s="1"/>
  <c r="AA555" i="9"/>
  <c r="Y555" i="9"/>
  <c r="AA1634" i="9"/>
  <c r="AA21" i="9"/>
  <c r="Q1112" i="9"/>
  <c r="R1112" i="9" s="1"/>
  <c r="AB1112" i="9" s="1"/>
  <c r="AA1111" i="9"/>
  <c r="Z1111" i="9"/>
  <c r="AD1111" i="9" s="1"/>
  <c r="W1497" i="9"/>
  <c r="V1498" i="9" s="1"/>
  <c r="AA1497" i="9"/>
  <c r="Q1498" i="9"/>
  <c r="Y1497" i="9"/>
  <c r="Z1497" i="9"/>
  <c r="AD169" i="9"/>
  <c r="Q1635" i="9"/>
  <c r="R1635" i="9" s="1"/>
  <c r="AB1635" i="9" s="1"/>
  <c r="AE689" i="6"/>
  <c r="W1902" i="6"/>
  <c r="V1903" i="6" s="1"/>
  <c r="AA1902" i="6"/>
  <c r="Q1903" i="6"/>
  <c r="R1903" i="6" s="1"/>
  <c r="AB1903" i="6" s="1"/>
  <c r="Z1902" i="6"/>
  <c r="AD1902" i="6" s="1"/>
  <c r="AA1632" i="6"/>
  <c r="Z1632" i="6"/>
  <c r="AE21" i="6"/>
  <c r="Q1633" i="6"/>
  <c r="R1633" i="6" s="1"/>
  <c r="W556" i="6"/>
  <c r="V557" i="6" s="1"/>
  <c r="S1246" i="6"/>
  <c r="T1246" i="6" s="1"/>
  <c r="Q1247" i="6" s="1"/>
  <c r="AA556" i="6"/>
  <c r="Y1632" i="6"/>
  <c r="Y556" i="6"/>
  <c r="AA1111" i="6"/>
  <c r="W1111" i="6"/>
  <c r="V1112" i="6" s="1"/>
  <c r="AA436" i="6"/>
  <c r="Q437" i="6"/>
  <c r="R437" i="6" s="1"/>
  <c r="AB437" i="6" s="1"/>
  <c r="AC1111" i="3"/>
  <c r="AD1111" i="3"/>
  <c r="AE1782" i="3"/>
  <c r="Y1246" i="3"/>
  <c r="AD1246" i="3" s="1"/>
  <c r="Q1247" i="3"/>
  <c r="R1247" i="3" s="1"/>
  <c r="AB1247" i="3" s="1"/>
  <c r="W1246" i="3"/>
  <c r="V1247" i="3" s="1"/>
  <c r="AA1246" i="3"/>
  <c r="AD1901" i="3"/>
  <c r="S170" i="9"/>
  <c r="T170" i="9" s="1"/>
  <c r="Z1111" i="6"/>
  <c r="Y1111" i="6"/>
  <c r="Q557" i="6"/>
  <c r="R557" i="6" s="1"/>
  <c r="AA171" i="11"/>
  <c r="W1632" i="6"/>
  <c r="V1633" i="6" s="1"/>
  <c r="Y436" i="6"/>
  <c r="Z436" i="6"/>
  <c r="Z1783" i="3"/>
  <c r="Y1783" i="3"/>
  <c r="Q1784" i="3"/>
  <c r="R1784" i="3" s="1"/>
  <c r="AB1784" i="3" s="1"/>
  <c r="W1783" i="3"/>
  <c r="V1784" i="3" s="1"/>
  <c r="AA1783" i="3"/>
  <c r="Z21" i="9"/>
  <c r="AD21" i="9" s="1"/>
  <c r="AE304" i="11"/>
  <c r="W21" i="9"/>
  <c r="V22" i="9" s="1"/>
  <c r="S980" i="3"/>
  <c r="T980" i="3" s="1"/>
  <c r="S978" i="9"/>
  <c r="T978" i="9" s="1"/>
  <c r="S977" i="6"/>
  <c r="T977" i="6" s="1"/>
  <c r="W1632" i="11"/>
  <c r="V1633" i="11" s="1"/>
  <c r="S1902" i="11"/>
  <c r="T1902" i="11" s="1"/>
  <c r="AE1114" i="11"/>
  <c r="S1365" i="6"/>
  <c r="T1365" i="6" s="1"/>
  <c r="Z1632" i="11"/>
  <c r="AD1632" i="11" s="1"/>
  <c r="Q1633" i="11"/>
  <c r="R1633" i="11" s="1"/>
  <c r="AB1633" i="11" s="1"/>
  <c r="S438" i="11"/>
  <c r="T438" i="11" s="1"/>
  <c r="AA1632" i="11"/>
  <c r="AE977" i="9"/>
  <c r="AE436" i="3"/>
  <c r="AE1362" i="9"/>
  <c r="AE169" i="3"/>
  <c r="AE979" i="3"/>
  <c r="Q1112" i="6"/>
  <c r="R1112" i="6" s="1"/>
  <c r="AB1112" i="6" s="1"/>
  <c r="Q22" i="9"/>
  <c r="R22" i="9" s="1"/>
  <c r="AB22" i="9" s="1"/>
  <c r="S172" i="6"/>
  <c r="T172" i="6" s="1"/>
  <c r="AA172" i="6" s="1"/>
  <c r="S1363" i="9"/>
  <c r="T1363" i="9" s="1"/>
  <c r="Z978" i="11"/>
  <c r="W978" i="11"/>
  <c r="V979" i="11" s="1"/>
  <c r="Q979" i="11"/>
  <c r="Y978" i="11"/>
  <c r="AA978" i="11"/>
  <c r="Q1633" i="3"/>
  <c r="W1632" i="3"/>
  <c r="V1633" i="3" s="1"/>
  <c r="Z1632" i="3"/>
  <c r="Y1632" i="3"/>
  <c r="AA1632" i="3"/>
  <c r="AD1248" i="11"/>
  <c r="AC1248" i="11"/>
  <c r="AC303" i="6"/>
  <c r="AD303" i="6"/>
  <c r="AE20" i="3"/>
  <c r="AC1901" i="3"/>
  <c r="AA21" i="11"/>
  <c r="Q22" i="11"/>
  <c r="Z21" i="11"/>
  <c r="W21" i="11"/>
  <c r="V22" i="11" s="1"/>
  <c r="Y21" i="11"/>
  <c r="AE1245" i="6"/>
  <c r="R1497" i="3"/>
  <c r="AB1497" i="3" s="1"/>
  <c r="Q1498" i="6"/>
  <c r="Z1497" i="6"/>
  <c r="Y1497" i="6"/>
  <c r="W1497" i="6"/>
  <c r="V1498" i="6" s="1"/>
  <c r="AA1497" i="6"/>
  <c r="R690" i="11"/>
  <c r="AB690" i="11" s="1"/>
  <c r="AE553" i="11"/>
  <c r="S21" i="3"/>
  <c r="T21" i="3" s="1"/>
  <c r="R1248" i="9"/>
  <c r="AB1248" i="9" s="1"/>
  <c r="AE171" i="6"/>
  <c r="W304" i="9"/>
  <c r="V305" i="9" s="1"/>
  <c r="AA304" i="9"/>
  <c r="Q305" i="9"/>
  <c r="Y304" i="9"/>
  <c r="Z304" i="9"/>
  <c r="AC1496" i="3"/>
  <c r="AD1496" i="3"/>
  <c r="R304" i="6"/>
  <c r="AB304" i="6" s="1"/>
  <c r="W690" i="6"/>
  <c r="V691" i="6" s="1"/>
  <c r="Z690" i="6"/>
  <c r="Q691" i="6"/>
  <c r="AA690" i="6"/>
  <c r="Y690" i="6"/>
  <c r="R824" i="6"/>
  <c r="AB824" i="6" s="1"/>
  <c r="AC689" i="11"/>
  <c r="AC1783" i="9"/>
  <c r="AD1783" i="9"/>
  <c r="R1784" i="9"/>
  <c r="AE1362" i="3"/>
  <c r="AE1364" i="6"/>
  <c r="AE437" i="11"/>
  <c r="S1115" i="11"/>
  <c r="T1115" i="11" s="1"/>
  <c r="AC1783" i="6"/>
  <c r="AD1783" i="6"/>
  <c r="AE821" i="9"/>
  <c r="AC1496" i="11"/>
  <c r="AD1496" i="11"/>
  <c r="AC1247" i="9"/>
  <c r="AD1247" i="9"/>
  <c r="R1902" i="9"/>
  <c r="AB1902" i="9" s="1"/>
  <c r="AC303" i="3"/>
  <c r="AD303" i="3"/>
  <c r="R689" i="3"/>
  <c r="AB689" i="3" s="1"/>
  <c r="AC554" i="3"/>
  <c r="AD554" i="3"/>
  <c r="R304" i="3"/>
  <c r="AB304" i="3" s="1"/>
  <c r="AC688" i="3"/>
  <c r="AD688" i="3"/>
  <c r="Z436" i="9"/>
  <c r="W436" i="9"/>
  <c r="V437" i="9" s="1"/>
  <c r="AA436" i="9"/>
  <c r="Q437" i="9"/>
  <c r="Y436" i="9"/>
  <c r="S554" i="11"/>
  <c r="T554" i="11" s="1"/>
  <c r="S437" i="3"/>
  <c r="T437" i="3" s="1"/>
  <c r="R1902" i="3"/>
  <c r="AB1902" i="3" s="1"/>
  <c r="AC821" i="3"/>
  <c r="AD821" i="3"/>
  <c r="S822" i="9"/>
  <c r="T822" i="9" s="1"/>
  <c r="AE976" i="6"/>
  <c r="S305" i="11"/>
  <c r="T305" i="11" s="1"/>
  <c r="S689" i="9"/>
  <c r="T689" i="9" s="1"/>
  <c r="S22" i="6"/>
  <c r="T22" i="6" s="1"/>
  <c r="AB22" i="6"/>
  <c r="R555" i="3"/>
  <c r="AB555" i="3" s="1"/>
  <c r="R823" i="11"/>
  <c r="AB823" i="11" s="1"/>
  <c r="AC823" i="6"/>
  <c r="AD823" i="6"/>
  <c r="S170" i="3"/>
  <c r="T170" i="3" s="1"/>
  <c r="R1249" i="11"/>
  <c r="S1112" i="3"/>
  <c r="T1112" i="3" s="1"/>
  <c r="AC1901" i="9"/>
  <c r="AD1901" i="9"/>
  <c r="R556" i="9"/>
  <c r="AB556" i="9" s="1"/>
  <c r="R1497" i="11"/>
  <c r="AB1497" i="11" s="1"/>
  <c r="R822" i="3"/>
  <c r="AB822" i="3" s="1"/>
  <c r="S1363" i="3"/>
  <c r="T1363" i="3" s="1"/>
  <c r="R1784" i="6"/>
  <c r="AB1784" i="6" s="1"/>
  <c r="AE688" i="9"/>
  <c r="AC822" i="11"/>
  <c r="AD822" i="11"/>
  <c r="AD689" i="11"/>
  <c r="AD171" i="11" l="1"/>
  <c r="AC171" i="11"/>
  <c r="AD1363" i="11"/>
  <c r="AC1363" i="11"/>
  <c r="AC1784" i="11"/>
  <c r="AD1784" i="11"/>
  <c r="AD555" i="9"/>
  <c r="AC1634" i="9"/>
  <c r="AE1634" i="9" s="1"/>
  <c r="AC1111" i="9"/>
  <c r="AE1111" i="9" s="1"/>
  <c r="AC21" i="9"/>
  <c r="AE21" i="9" s="1"/>
  <c r="AE169" i="9"/>
  <c r="AC555" i="9"/>
  <c r="AC1497" i="9"/>
  <c r="AD1497" i="9"/>
  <c r="AE1901" i="9"/>
  <c r="R1498" i="9"/>
  <c r="AB1498" i="9" s="1"/>
  <c r="AC1902" i="6"/>
  <c r="AE1902" i="6" s="1"/>
  <c r="AC1632" i="6"/>
  <c r="AD436" i="6"/>
  <c r="Y1246" i="6"/>
  <c r="AA1246" i="6"/>
  <c r="Z1246" i="6"/>
  <c r="AC556" i="6"/>
  <c r="W1246" i="6"/>
  <c r="V1247" i="6" s="1"/>
  <c r="AC436" i="6"/>
  <c r="AD556" i="6"/>
  <c r="AD1632" i="6"/>
  <c r="AA977" i="6"/>
  <c r="Z977" i="6"/>
  <c r="Y977" i="6"/>
  <c r="Z172" i="6"/>
  <c r="AC1111" i="6"/>
  <c r="Y172" i="6"/>
  <c r="AD1111" i="6"/>
  <c r="Q978" i="6"/>
  <c r="R978" i="6" s="1"/>
  <c r="AB978" i="6" s="1"/>
  <c r="Q173" i="6"/>
  <c r="W172" i="6"/>
  <c r="V173" i="6" s="1"/>
  <c r="AE1111" i="3"/>
  <c r="AC1246" i="3"/>
  <c r="AE1246" i="3" s="1"/>
  <c r="AE1901" i="3"/>
  <c r="AD1783" i="3"/>
  <c r="S1902" i="3"/>
  <c r="T1902" i="3" s="1"/>
  <c r="W1902" i="3" s="1"/>
  <c r="V1903" i="3" s="1"/>
  <c r="S822" i="3"/>
  <c r="T822" i="3" s="1"/>
  <c r="Y822" i="3" s="1"/>
  <c r="AC1632" i="11"/>
  <c r="AE1632" i="11" s="1"/>
  <c r="S555" i="3"/>
  <c r="T555" i="3" s="1"/>
  <c r="AA555" i="3" s="1"/>
  <c r="AC1783" i="3"/>
  <c r="S1497" i="11"/>
  <c r="T1497" i="11" s="1"/>
  <c r="S437" i="6"/>
  <c r="T437" i="6" s="1"/>
  <c r="Q438" i="6" s="1"/>
  <c r="Y978" i="9"/>
  <c r="AA978" i="9"/>
  <c r="W978" i="9"/>
  <c r="V979" i="9" s="1"/>
  <c r="Q979" i="9"/>
  <c r="R979" i="9" s="1"/>
  <c r="AB979" i="9" s="1"/>
  <c r="Z978" i="9"/>
  <c r="AE821" i="3"/>
  <c r="S1112" i="9"/>
  <c r="T1112" i="9" s="1"/>
  <c r="Z1112" i="9" s="1"/>
  <c r="AE823" i="6"/>
  <c r="AE1496" i="11"/>
  <c r="AE554" i="3"/>
  <c r="W977" i="6"/>
  <c r="V978" i="6" s="1"/>
  <c r="AE1783" i="9"/>
  <c r="AE1496" i="3"/>
  <c r="S556" i="9"/>
  <c r="T556" i="9" s="1"/>
  <c r="W1363" i="3"/>
  <c r="V1364" i="3" s="1"/>
  <c r="Q1364" i="3"/>
  <c r="Y1363" i="3"/>
  <c r="AA1363" i="3"/>
  <c r="Z1363" i="3"/>
  <c r="W170" i="3"/>
  <c r="V171" i="3" s="1"/>
  <c r="Q171" i="3"/>
  <c r="Z170" i="3"/>
  <c r="AA170" i="3"/>
  <c r="Y170" i="3"/>
  <c r="AA822" i="9"/>
  <c r="Y822" i="9"/>
  <c r="Q823" i="9"/>
  <c r="Z822" i="9"/>
  <c r="W822" i="9"/>
  <c r="V823" i="9" s="1"/>
  <c r="Z437" i="3"/>
  <c r="W437" i="3"/>
  <c r="V438" i="3" s="1"/>
  <c r="Y437" i="3"/>
  <c r="AA437" i="3"/>
  <c r="Q438" i="3"/>
  <c r="Z1115" i="11"/>
  <c r="W1115" i="11"/>
  <c r="V1116" i="11" s="1"/>
  <c r="Q1116" i="11"/>
  <c r="AA1115" i="11"/>
  <c r="Y1115" i="11"/>
  <c r="AA21" i="3"/>
  <c r="Y21" i="3"/>
  <c r="Z21" i="3"/>
  <c r="Q22" i="3"/>
  <c r="W21" i="3"/>
  <c r="V22" i="3" s="1"/>
  <c r="Q555" i="11"/>
  <c r="W554" i="11"/>
  <c r="V555" i="11" s="1"/>
  <c r="AA554" i="11"/>
  <c r="Y554" i="11"/>
  <c r="Z554" i="11"/>
  <c r="S557" i="6"/>
  <c r="T557" i="6" s="1"/>
  <c r="AB557" i="6"/>
  <c r="R305" i="9"/>
  <c r="AB305" i="9" s="1"/>
  <c r="R1498" i="6"/>
  <c r="AB1498" i="6" s="1"/>
  <c r="AC21" i="11"/>
  <c r="AD21" i="11"/>
  <c r="R979" i="11"/>
  <c r="AB979" i="11" s="1"/>
  <c r="Z438" i="11"/>
  <c r="AA438" i="11"/>
  <c r="Q439" i="11"/>
  <c r="W438" i="11"/>
  <c r="V439" i="11" s="1"/>
  <c r="Y438" i="11"/>
  <c r="S1633" i="6"/>
  <c r="T1633" i="6" s="1"/>
  <c r="AB1633" i="6"/>
  <c r="Q690" i="9"/>
  <c r="W689" i="9"/>
  <c r="V690" i="9" s="1"/>
  <c r="AA689" i="9"/>
  <c r="Y689" i="9"/>
  <c r="Z689" i="9"/>
  <c r="R437" i="9"/>
  <c r="AB437" i="9" s="1"/>
  <c r="S22" i="9"/>
  <c r="T22" i="9" s="1"/>
  <c r="AA305" i="11"/>
  <c r="W305" i="11"/>
  <c r="V306" i="11" s="1"/>
  <c r="Z305" i="11"/>
  <c r="Y305" i="11"/>
  <c r="Q306" i="11"/>
  <c r="S689" i="3"/>
  <c r="T689" i="3" s="1"/>
  <c r="S1902" i="9"/>
  <c r="T1902" i="9" s="1"/>
  <c r="AE1783" i="6"/>
  <c r="S690" i="11"/>
  <c r="T690" i="11" s="1"/>
  <c r="S1497" i="3"/>
  <c r="T1497" i="3" s="1"/>
  <c r="AE303" i="6"/>
  <c r="AC1632" i="3"/>
  <c r="AD1632" i="3"/>
  <c r="Z980" i="3"/>
  <c r="W980" i="3"/>
  <c r="V981" i="3" s="1"/>
  <c r="Q981" i="3"/>
  <c r="Y980" i="3"/>
  <c r="AA980" i="3"/>
  <c r="AA1902" i="11"/>
  <c r="Y1902" i="11"/>
  <c r="Z1902" i="11"/>
  <c r="Q1903" i="11"/>
  <c r="W1902" i="11"/>
  <c r="V1903" i="11" s="1"/>
  <c r="Q1364" i="9"/>
  <c r="Y1363" i="9"/>
  <c r="Z1363" i="9"/>
  <c r="W1363" i="9"/>
  <c r="V1364" i="9" s="1"/>
  <c r="AA1363" i="9"/>
  <c r="S1903" i="6"/>
  <c r="T1903" i="6" s="1"/>
  <c r="W1112" i="3"/>
  <c r="V1113" i="3" s="1"/>
  <c r="Z1112" i="3"/>
  <c r="Q1113" i="3"/>
  <c r="Y1112" i="3"/>
  <c r="AA1112" i="3"/>
  <c r="S1784" i="9"/>
  <c r="T1784" i="9" s="1"/>
  <c r="AB1784" i="9"/>
  <c r="AC690" i="6"/>
  <c r="AD690" i="6"/>
  <c r="R22" i="11"/>
  <c r="S1249" i="11"/>
  <c r="T1249" i="11" s="1"/>
  <c r="AB1249" i="11"/>
  <c r="AE303" i="3"/>
  <c r="AE1247" i="9"/>
  <c r="S1635" i="9"/>
  <c r="T1635" i="9" s="1"/>
  <c r="AE689" i="11"/>
  <c r="S304" i="6"/>
  <c r="T304" i="6" s="1"/>
  <c r="Z1365" i="6"/>
  <c r="AA1365" i="6"/>
  <c r="Q1366" i="6"/>
  <c r="Y1365" i="6"/>
  <c r="W1365" i="6"/>
  <c r="V1366" i="6" s="1"/>
  <c r="AE822" i="11"/>
  <c r="AE688" i="3"/>
  <c r="R691" i="6"/>
  <c r="AB691" i="6" s="1"/>
  <c r="R1633" i="3"/>
  <c r="AB1633" i="3" s="1"/>
  <c r="S1784" i="6"/>
  <c r="T1784" i="6" s="1"/>
  <c r="S823" i="11"/>
  <c r="T823" i="11" s="1"/>
  <c r="Q23" i="6"/>
  <c r="Y22" i="6"/>
  <c r="W22" i="6"/>
  <c r="V23" i="6" s="1"/>
  <c r="Z22" i="6"/>
  <c r="AA22" i="6"/>
  <c r="S1633" i="11"/>
  <c r="T1633" i="11" s="1"/>
  <c r="S1785" i="11"/>
  <c r="T1785" i="11" s="1"/>
  <c r="AC1497" i="6"/>
  <c r="AD1497" i="6"/>
  <c r="AA170" i="9"/>
  <c r="Q171" i="9"/>
  <c r="Z170" i="9"/>
  <c r="Y170" i="9"/>
  <c r="W170" i="9"/>
  <c r="V171" i="9" s="1"/>
  <c r="AC436" i="9"/>
  <c r="AD436" i="9"/>
  <c r="S304" i="3"/>
  <c r="T304" i="3" s="1"/>
  <c r="S1364" i="11"/>
  <c r="T1364" i="11" s="1"/>
  <c r="S824" i="6"/>
  <c r="T824" i="6" s="1"/>
  <c r="S1112" i="6"/>
  <c r="T1112" i="6" s="1"/>
  <c r="AC304" i="9"/>
  <c r="AD304" i="9"/>
  <c r="S1248" i="9"/>
  <c r="T1248" i="9" s="1"/>
  <c r="S1247" i="3"/>
  <c r="T1247" i="3" s="1"/>
  <c r="S172" i="11"/>
  <c r="T172" i="11" s="1"/>
  <c r="S1784" i="3"/>
  <c r="T1784" i="3" s="1"/>
  <c r="AE1248" i="11"/>
  <c r="AD978" i="11"/>
  <c r="AC978" i="11"/>
  <c r="R1247" i="6"/>
  <c r="AE171" i="11" l="1"/>
  <c r="AE1363" i="11"/>
  <c r="AE1784" i="11"/>
  <c r="AE555" i="9"/>
  <c r="AE1497" i="9"/>
  <c r="W1112" i="9"/>
  <c r="V1113" i="9" s="1"/>
  <c r="Q1113" i="9"/>
  <c r="R1113" i="9" s="1"/>
  <c r="AB1113" i="9" s="1"/>
  <c r="AC978" i="9"/>
  <c r="S1498" i="9"/>
  <c r="T1498" i="9" s="1"/>
  <c r="Q1499" i="9" s="1"/>
  <c r="AD978" i="9"/>
  <c r="AA1112" i="9"/>
  <c r="Y1112" i="9"/>
  <c r="AD1112" i="9" s="1"/>
  <c r="AE1632" i="6"/>
  <c r="AE436" i="6"/>
  <c r="AC1246" i="6"/>
  <c r="AD1246" i="6"/>
  <c r="AE556" i="6"/>
  <c r="AD172" i="6"/>
  <c r="AC977" i="6"/>
  <c r="AE1111" i="6"/>
  <c r="R173" i="6"/>
  <c r="AB173" i="6" s="1"/>
  <c r="AD977" i="6"/>
  <c r="AC172" i="6"/>
  <c r="Y1902" i="3"/>
  <c r="Q1903" i="3"/>
  <c r="R1903" i="3" s="1"/>
  <c r="AB1903" i="3" s="1"/>
  <c r="AA1902" i="3"/>
  <c r="AE1783" i="3"/>
  <c r="Z1902" i="3"/>
  <c r="W555" i="3"/>
  <c r="V556" i="3" s="1"/>
  <c r="Q556" i="3"/>
  <c r="R556" i="3" s="1"/>
  <c r="AB556" i="3" s="1"/>
  <c r="Z822" i="3"/>
  <c r="AD822" i="3" s="1"/>
  <c r="W822" i="3"/>
  <c r="V823" i="3" s="1"/>
  <c r="AA822" i="3"/>
  <c r="Z555" i="3"/>
  <c r="Q823" i="3"/>
  <c r="R823" i="3" s="1"/>
  <c r="AB823" i="3" s="1"/>
  <c r="Y555" i="3"/>
  <c r="Q1498" i="11"/>
  <c r="AA1497" i="11"/>
  <c r="W1497" i="11"/>
  <c r="V1498" i="11" s="1"/>
  <c r="Y1497" i="11"/>
  <c r="Z1497" i="11"/>
  <c r="S978" i="6"/>
  <c r="T978" i="6" s="1"/>
  <c r="Y556" i="9"/>
  <c r="AA556" i="9"/>
  <c r="Q557" i="9"/>
  <c r="R557" i="9" s="1"/>
  <c r="AB557" i="9" s="1"/>
  <c r="Z556" i="9"/>
  <c r="W556" i="9"/>
  <c r="V557" i="9" s="1"/>
  <c r="W437" i="6"/>
  <c r="V438" i="6" s="1"/>
  <c r="AE436" i="9"/>
  <c r="Y437" i="6"/>
  <c r="AA437" i="6"/>
  <c r="AE1497" i="6"/>
  <c r="AE1632" i="3"/>
  <c r="AE21" i="11"/>
  <c r="Z437" i="6"/>
  <c r="S1633" i="3"/>
  <c r="T1633" i="3" s="1"/>
  <c r="Y1249" i="11"/>
  <c r="Q1250" i="11"/>
  <c r="Z1249" i="11"/>
  <c r="W1249" i="11"/>
  <c r="V1250" i="11" s="1"/>
  <c r="AA1249" i="11"/>
  <c r="Z557" i="6"/>
  <c r="Q558" i="6"/>
  <c r="AA557" i="6"/>
  <c r="Y557" i="6"/>
  <c r="W557" i="6"/>
  <c r="V558" i="6" s="1"/>
  <c r="Y823" i="11"/>
  <c r="Z823" i="11"/>
  <c r="W823" i="11"/>
  <c r="V824" i="11" s="1"/>
  <c r="AA823" i="11"/>
  <c r="Q824" i="11"/>
  <c r="W172" i="11"/>
  <c r="V173" i="11" s="1"/>
  <c r="Z172" i="11"/>
  <c r="Q173" i="11"/>
  <c r="Y172" i="11"/>
  <c r="AA172" i="11"/>
  <c r="Q305" i="3"/>
  <c r="AA304" i="3"/>
  <c r="Z304" i="3"/>
  <c r="W304" i="3"/>
  <c r="V305" i="3" s="1"/>
  <c r="Y304" i="3"/>
  <c r="Y1784" i="6"/>
  <c r="W1784" i="6"/>
  <c r="V1785" i="6" s="1"/>
  <c r="Z1784" i="6"/>
  <c r="AA1784" i="6"/>
  <c r="Q1785" i="6"/>
  <c r="Q1636" i="9"/>
  <c r="Y1635" i="9"/>
  <c r="Z1635" i="9"/>
  <c r="W1635" i="9"/>
  <c r="V1636" i="9" s="1"/>
  <c r="AA1635" i="9"/>
  <c r="W1903" i="6"/>
  <c r="V1904" i="6" s="1"/>
  <c r="Y1903" i="6"/>
  <c r="Z1903" i="6"/>
  <c r="Q1904" i="6"/>
  <c r="AA1903" i="6"/>
  <c r="Q1365" i="11"/>
  <c r="W1364" i="11"/>
  <c r="V1365" i="11" s="1"/>
  <c r="AA1364" i="11"/>
  <c r="Z1364" i="11"/>
  <c r="Y1364" i="11"/>
  <c r="Q690" i="3"/>
  <c r="Z689" i="3"/>
  <c r="W689" i="3"/>
  <c r="V690" i="3" s="1"/>
  <c r="Y689" i="3"/>
  <c r="AA689" i="3"/>
  <c r="AA1247" i="3"/>
  <c r="Y1247" i="3"/>
  <c r="Q1248" i="3"/>
  <c r="W1247" i="3"/>
  <c r="V1248" i="3" s="1"/>
  <c r="Z1247" i="3"/>
  <c r="W1784" i="3"/>
  <c r="V1785" i="3" s="1"/>
  <c r="Q1785" i="3"/>
  <c r="AA1784" i="3"/>
  <c r="Z1784" i="3"/>
  <c r="Y1784" i="3"/>
  <c r="Y1112" i="6"/>
  <c r="Z1112" i="6"/>
  <c r="W1112" i="6"/>
  <c r="V1113" i="6" s="1"/>
  <c r="AA1112" i="6"/>
  <c r="Q1113" i="6"/>
  <c r="Y1784" i="9"/>
  <c r="Z1784" i="9"/>
  <c r="Q1785" i="9"/>
  <c r="W1784" i="9"/>
  <c r="V1785" i="9" s="1"/>
  <c r="AA1784" i="9"/>
  <c r="AC170" i="9"/>
  <c r="AD170" i="9"/>
  <c r="AC1115" i="11"/>
  <c r="AD1115" i="11"/>
  <c r="W1248" i="9"/>
  <c r="V1249" i="9" s="1"/>
  <c r="Y1248" i="9"/>
  <c r="Q1249" i="9"/>
  <c r="AA1248" i="9"/>
  <c r="Z1248" i="9"/>
  <c r="S979" i="9"/>
  <c r="T979" i="9" s="1"/>
  <c r="AC1902" i="11"/>
  <c r="AD1902" i="11"/>
  <c r="R439" i="11"/>
  <c r="AB439" i="11" s="1"/>
  <c r="S979" i="11"/>
  <c r="T979" i="11" s="1"/>
  <c r="R171" i="9"/>
  <c r="AB171" i="9" s="1"/>
  <c r="S691" i="6"/>
  <c r="T691" i="6" s="1"/>
  <c r="AC1112" i="3"/>
  <c r="AD1112" i="3"/>
  <c r="AC1363" i="9"/>
  <c r="AD1363" i="9"/>
  <c r="Z1497" i="3"/>
  <c r="AA1497" i="3"/>
  <c r="Q1498" i="3"/>
  <c r="Y1497" i="3"/>
  <c r="W1497" i="3"/>
  <c r="V1498" i="3" s="1"/>
  <c r="R306" i="11"/>
  <c r="AB306" i="11" s="1"/>
  <c r="AA22" i="9"/>
  <c r="Y22" i="9"/>
  <c r="Q23" i="9"/>
  <c r="W22" i="9"/>
  <c r="V23" i="9" s="1"/>
  <c r="Z22" i="9"/>
  <c r="AC689" i="9"/>
  <c r="AD689" i="9"/>
  <c r="AC554" i="11"/>
  <c r="AD554" i="11"/>
  <c r="R1116" i="11"/>
  <c r="AB1116" i="11" s="1"/>
  <c r="R171" i="3"/>
  <c r="AB171" i="3" s="1"/>
  <c r="R438" i="6"/>
  <c r="AB438" i="6" s="1"/>
  <c r="Y690" i="11"/>
  <c r="Q691" i="11"/>
  <c r="AA690" i="11"/>
  <c r="W690" i="11"/>
  <c r="V691" i="11" s="1"/>
  <c r="Z690" i="11"/>
  <c r="AC305" i="11"/>
  <c r="AD305" i="11"/>
  <c r="Z824" i="6"/>
  <c r="Y824" i="6"/>
  <c r="Q825" i="6"/>
  <c r="AA824" i="6"/>
  <c r="W824" i="6"/>
  <c r="V825" i="6" s="1"/>
  <c r="AC1365" i="6"/>
  <c r="AD1365" i="6"/>
  <c r="R1113" i="3"/>
  <c r="AB1113" i="3" s="1"/>
  <c r="R1364" i="9"/>
  <c r="Y1785" i="11"/>
  <c r="Z1785" i="11"/>
  <c r="W1785" i="11"/>
  <c r="V1786" i="11" s="1"/>
  <c r="AA1785" i="11"/>
  <c r="Q1786" i="11"/>
  <c r="AE690" i="6"/>
  <c r="AC980" i="3"/>
  <c r="AD980" i="3"/>
  <c r="W1902" i="9"/>
  <c r="V1903" i="9" s="1"/>
  <c r="Z1902" i="9"/>
  <c r="Y1902" i="9"/>
  <c r="Q1903" i="9"/>
  <c r="AA1902" i="9"/>
  <c r="R22" i="3"/>
  <c r="AB22" i="3" s="1"/>
  <c r="R823" i="9"/>
  <c r="AB823" i="9" s="1"/>
  <c r="R1366" i="6"/>
  <c r="AB1366" i="6" s="1"/>
  <c r="AE978" i="11"/>
  <c r="AC22" i="6"/>
  <c r="AD22" i="6"/>
  <c r="R981" i="3"/>
  <c r="AB981" i="3" s="1"/>
  <c r="Q1634" i="6"/>
  <c r="W1633" i="6"/>
  <c r="V1634" i="6" s="1"/>
  <c r="AA1633" i="6"/>
  <c r="Y1633" i="6"/>
  <c r="Z1633" i="6"/>
  <c r="R690" i="9"/>
  <c r="AB690" i="9" s="1"/>
  <c r="S305" i="9"/>
  <c r="T305" i="9" s="1"/>
  <c r="R555" i="11"/>
  <c r="AB555" i="11" s="1"/>
  <c r="R438" i="3"/>
  <c r="AB438" i="3" s="1"/>
  <c r="AC822" i="9"/>
  <c r="AD822" i="9"/>
  <c r="AC1363" i="3"/>
  <c r="AD1363" i="3"/>
  <c r="R23" i="6"/>
  <c r="Q1634" i="11"/>
  <c r="AA1633" i="11"/>
  <c r="Y1633" i="11"/>
  <c r="W1633" i="11"/>
  <c r="V1634" i="11" s="1"/>
  <c r="Z1633" i="11"/>
  <c r="S22" i="11"/>
  <c r="T22" i="11" s="1"/>
  <c r="AB22" i="11"/>
  <c r="R1498" i="11"/>
  <c r="AB1498" i="11" s="1"/>
  <c r="AC21" i="3"/>
  <c r="AD21" i="3"/>
  <c r="R1364" i="3"/>
  <c r="AB1364" i="3" s="1"/>
  <c r="S1247" i="6"/>
  <c r="T1247" i="6" s="1"/>
  <c r="AB1247" i="6"/>
  <c r="AE304" i="9"/>
  <c r="W304" i="6"/>
  <c r="V305" i="6" s="1"/>
  <c r="Z304" i="6"/>
  <c r="Q305" i="6"/>
  <c r="AA304" i="6"/>
  <c r="Y304" i="6"/>
  <c r="R1903" i="11"/>
  <c r="AB1903" i="11" s="1"/>
  <c r="S437" i="9"/>
  <c r="T437" i="9" s="1"/>
  <c r="AC438" i="11"/>
  <c r="AD438" i="11"/>
  <c r="S1498" i="6"/>
  <c r="T1498" i="6" s="1"/>
  <c r="AC437" i="3"/>
  <c r="AD437" i="3"/>
  <c r="AC170" i="3"/>
  <c r="AD170" i="3"/>
  <c r="AC1497" i="11" l="1"/>
  <c r="AD1497" i="11"/>
  <c r="AE554" i="11"/>
  <c r="S1116" i="11"/>
  <c r="T1116" i="11" s="1"/>
  <c r="AE978" i="9"/>
  <c r="AD556" i="9"/>
  <c r="S171" i="9"/>
  <c r="T171" i="9" s="1"/>
  <c r="AA1498" i="9"/>
  <c r="Y1498" i="9"/>
  <c r="Z1498" i="9"/>
  <c r="S690" i="9"/>
  <c r="T690" i="9" s="1"/>
  <c r="AC556" i="9"/>
  <c r="AC1112" i="9"/>
  <c r="AE1112" i="9" s="1"/>
  <c r="W1498" i="9"/>
  <c r="V1499" i="9" s="1"/>
  <c r="AE1246" i="6"/>
  <c r="AE172" i="6"/>
  <c r="AE977" i="6"/>
  <c r="S173" i="6"/>
  <c r="T173" i="6" s="1"/>
  <c r="W173" i="6" s="1"/>
  <c r="V174" i="6" s="1"/>
  <c r="AD437" i="6"/>
  <c r="S438" i="6"/>
  <c r="T438" i="6" s="1"/>
  <c r="Q439" i="6" s="1"/>
  <c r="AC1902" i="3"/>
  <c r="AD1902" i="3"/>
  <c r="AC822" i="3"/>
  <c r="AE822" i="3" s="1"/>
  <c r="AC555" i="3"/>
  <c r="AD555" i="3"/>
  <c r="W1633" i="3"/>
  <c r="V1634" i="3" s="1"/>
  <c r="Z1633" i="3"/>
  <c r="AA1633" i="3"/>
  <c r="S1903" i="11"/>
  <c r="T1903" i="11" s="1"/>
  <c r="AC437" i="6"/>
  <c r="S1364" i="3"/>
  <c r="T1364" i="3" s="1"/>
  <c r="S981" i="3"/>
  <c r="T981" i="3" s="1"/>
  <c r="S171" i="3"/>
  <c r="T171" i="3" s="1"/>
  <c r="AE437" i="3"/>
  <c r="AE170" i="9"/>
  <c r="AD1249" i="11"/>
  <c r="AE1902" i="11"/>
  <c r="S555" i="11"/>
  <c r="T555" i="11" s="1"/>
  <c r="AE980" i="3"/>
  <c r="S22" i="3"/>
  <c r="T22" i="3" s="1"/>
  <c r="Q23" i="3" s="1"/>
  <c r="AE689" i="9"/>
  <c r="S556" i="3"/>
  <c r="T556" i="3" s="1"/>
  <c r="Y1633" i="3"/>
  <c r="AE438" i="11"/>
  <c r="Q1634" i="3"/>
  <c r="R1634" i="3" s="1"/>
  <c r="AB1634" i="3" s="1"/>
  <c r="S823" i="3"/>
  <c r="T823" i="3" s="1"/>
  <c r="W823" i="3" s="1"/>
  <c r="V824" i="3" s="1"/>
  <c r="AE1363" i="3"/>
  <c r="S557" i="9"/>
  <c r="T557" i="9" s="1"/>
  <c r="AE1363" i="9"/>
  <c r="AE1115" i="11"/>
  <c r="Z22" i="11"/>
  <c r="Y22" i="11"/>
  <c r="Q23" i="11"/>
  <c r="W22" i="11"/>
  <c r="V23" i="11" s="1"/>
  <c r="AA22" i="11"/>
  <c r="AA691" i="6"/>
  <c r="W691" i="6"/>
  <c r="V692" i="6" s="1"/>
  <c r="Y691" i="6"/>
  <c r="Z691" i="6"/>
  <c r="Q692" i="6"/>
  <c r="AA1247" i="6"/>
  <c r="Z1247" i="6"/>
  <c r="Q1248" i="6"/>
  <c r="W1247" i="6"/>
  <c r="V1248" i="6" s="1"/>
  <c r="Y1247" i="6"/>
  <c r="Q306" i="9"/>
  <c r="Z305" i="9"/>
  <c r="W305" i="9"/>
  <c r="V306" i="9" s="1"/>
  <c r="Y305" i="9"/>
  <c r="AA305" i="9"/>
  <c r="R1634" i="11"/>
  <c r="AB1634" i="11" s="1"/>
  <c r="AE822" i="9"/>
  <c r="R1634" i="6"/>
  <c r="AB1634" i="6" s="1"/>
  <c r="R1786" i="11"/>
  <c r="S1364" i="9"/>
  <c r="T1364" i="9" s="1"/>
  <c r="AB1364" i="9"/>
  <c r="R1249" i="9"/>
  <c r="AB1249" i="9" s="1"/>
  <c r="AC1635" i="9"/>
  <c r="AD1635" i="9"/>
  <c r="W437" i="9"/>
  <c r="V438" i="9" s="1"/>
  <c r="Y437" i="9"/>
  <c r="Q438" i="9"/>
  <c r="AA437" i="9"/>
  <c r="Z437" i="9"/>
  <c r="Z1498" i="6"/>
  <c r="AA1498" i="6"/>
  <c r="W1498" i="6"/>
  <c r="V1499" i="6" s="1"/>
  <c r="Q1499" i="6"/>
  <c r="Y1498" i="6"/>
  <c r="R825" i="6"/>
  <c r="AC1248" i="9"/>
  <c r="AD1248" i="9"/>
  <c r="R690" i="3"/>
  <c r="AB690" i="3" s="1"/>
  <c r="R1904" i="6"/>
  <c r="AB1904" i="6" s="1"/>
  <c r="R1636" i="9"/>
  <c r="AB1636" i="9" s="1"/>
  <c r="R824" i="11"/>
  <c r="AB824" i="11" s="1"/>
  <c r="R558" i="6"/>
  <c r="AC304" i="6"/>
  <c r="AD304" i="6"/>
  <c r="AE21" i="3"/>
  <c r="S23" i="6"/>
  <c r="T23" i="6" s="1"/>
  <c r="AB23" i="6"/>
  <c r="S438" i="3"/>
  <c r="T438" i="3" s="1"/>
  <c r="R1499" i="9"/>
  <c r="AB1499" i="9" s="1"/>
  <c r="S1113" i="3"/>
  <c r="T1113" i="3" s="1"/>
  <c r="AC824" i="6"/>
  <c r="AD824" i="6"/>
  <c r="S306" i="11"/>
  <c r="T306" i="11" s="1"/>
  <c r="S1113" i="9"/>
  <c r="T1113" i="9" s="1"/>
  <c r="AC1112" i="6"/>
  <c r="AD1112" i="6"/>
  <c r="R1248" i="3"/>
  <c r="AB1248" i="3" s="1"/>
  <c r="R1785" i="6"/>
  <c r="R23" i="9"/>
  <c r="AB23" i="9" s="1"/>
  <c r="R305" i="6"/>
  <c r="AB305" i="6" s="1"/>
  <c r="S823" i="9"/>
  <c r="T823" i="9" s="1"/>
  <c r="R691" i="11"/>
  <c r="AB691" i="11" s="1"/>
  <c r="S1903" i="3"/>
  <c r="T1903" i="3" s="1"/>
  <c r="R1785" i="9"/>
  <c r="AB1785" i="9" s="1"/>
  <c r="AC1784" i="3"/>
  <c r="AD1784" i="3"/>
  <c r="AC1247" i="3"/>
  <c r="AD1247" i="3"/>
  <c r="AC1364" i="11"/>
  <c r="AD1364" i="11"/>
  <c r="AC1903" i="6"/>
  <c r="AD1903" i="6"/>
  <c r="R305" i="3"/>
  <c r="AB305" i="3" s="1"/>
  <c r="W978" i="6"/>
  <c r="V979" i="6" s="1"/>
  <c r="Y978" i="6"/>
  <c r="AA978" i="6"/>
  <c r="Z978" i="6"/>
  <c r="Q979" i="6"/>
  <c r="AE22" i="6"/>
  <c r="S1366" i="6"/>
  <c r="T1366" i="6" s="1"/>
  <c r="R1903" i="9"/>
  <c r="AB1903" i="9" s="1"/>
  <c r="AC1785" i="11"/>
  <c r="AD1785" i="11"/>
  <c r="AC690" i="11"/>
  <c r="AD690" i="11"/>
  <c r="AA979" i="9"/>
  <c r="Q980" i="9"/>
  <c r="W979" i="9"/>
  <c r="V980" i="9" s="1"/>
  <c r="Y979" i="9"/>
  <c r="Z979" i="9"/>
  <c r="AC1633" i="11"/>
  <c r="AD1633" i="11"/>
  <c r="AE170" i="3"/>
  <c r="S1498" i="11"/>
  <c r="T1498" i="11" s="1"/>
  <c r="AC1633" i="6"/>
  <c r="AD1633" i="6"/>
  <c r="AC1902" i="9"/>
  <c r="AD1902" i="9"/>
  <c r="AE1365" i="6"/>
  <c r="AC1497" i="3"/>
  <c r="AD1497" i="3"/>
  <c r="AE1112" i="3"/>
  <c r="AA979" i="11"/>
  <c r="Z979" i="11"/>
  <c r="Y979" i="11"/>
  <c r="Q980" i="11"/>
  <c r="W979" i="11"/>
  <c r="V980" i="11" s="1"/>
  <c r="AC1784" i="9"/>
  <c r="AD1784" i="9"/>
  <c r="AC172" i="11"/>
  <c r="AD172" i="11"/>
  <c r="AC823" i="11"/>
  <c r="AD823" i="11"/>
  <c r="R1113" i="6"/>
  <c r="AB1113" i="6" s="1"/>
  <c r="R1785" i="3"/>
  <c r="AB1785" i="3" s="1"/>
  <c r="AC689" i="3"/>
  <c r="AD689" i="3"/>
  <c r="AC1784" i="6"/>
  <c r="AD1784" i="6"/>
  <c r="R173" i="11"/>
  <c r="AB173" i="11" s="1"/>
  <c r="R1250" i="11"/>
  <c r="AB1250" i="11" s="1"/>
  <c r="R1498" i="3"/>
  <c r="AB1498" i="3" s="1"/>
  <c r="AE305" i="11"/>
  <c r="AC22" i="9"/>
  <c r="AD22" i="9"/>
  <c r="S439" i="11"/>
  <c r="T439" i="11" s="1"/>
  <c r="R1365" i="11"/>
  <c r="AB1365" i="11" s="1"/>
  <c r="AC304" i="3"/>
  <c r="AD304" i="3"/>
  <c r="AC557" i="6"/>
  <c r="AD557" i="6"/>
  <c r="AC1249" i="11"/>
  <c r="AE1497" i="11" l="1"/>
  <c r="AE1249" i="11"/>
  <c r="S173" i="11"/>
  <c r="T173" i="11" s="1"/>
  <c r="AA173" i="11" s="1"/>
  <c r="AC1498" i="9"/>
  <c r="AE556" i="9"/>
  <c r="AD1498" i="9"/>
  <c r="Y173" i="6"/>
  <c r="Z173" i="6"/>
  <c r="AA173" i="6"/>
  <c r="Q174" i="6"/>
  <c r="R174" i="6" s="1"/>
  <c r="AB174" i="6" s="1"/>
  <c r="Z438" i="6"/>
  <c r="AE437" i="6"/>
  <c r="W438" i="6"/>
  <c r="V439" i="6" s="1"/>
  <c r="AA438" i="6"/>
  <c r="AE304" i="6"/>
  <c r="Y438" i="6"/>
  <c r="S1904" i="6"/>
  <c r="T1904" i="6" s="1"/>
  <c r="S1634" i="6"/>
  <c r="T1634" i="6" s="1"/>
  <c r="S1113" i="6"/>
  <c r="T1113" i="6" s="1"/>
  <c r="Z1113" i="6" s="1"/>
  <c r="AE1902" i="3"/>
  <c r="AE555" i="3"/>
  <c r="AA981" i="3"/>
  <c r="Y981" i="3"/>
  <c r="AD1633" i="3"/>
  <c r="Z823" i="3"/>
  <c r="Z981" i="3"/>
  <c r="Y823" i="3"/>
  <c r="W981" i="3"/>
  <c r="V982" i="3" s="1"/>
  <c r="AA556" i="3"/>
  <c r="Y556" i="3"/>
  <c r="Q557" i="3"/>
  <c r="R557" i="3" s="1"/>
  <c r="W556" i="3"/>
  <c r="V557" i="3" s="1"/>
  <c r="Z556" i="3"/>
  <c r="AE557" i="6"/>
  <c r="AC1633" i="3"/>
  <c r="Q982" i="3"/>
  <c r="R982" i="3" s="1"/>
  <c r="AB982" i="3" s="1"/>
  <c r="S1785" i="3"/>
  <c r="T1785" i="3" s="1"/>
  <c r="Y1785" i="3" s="1"/>
  <c r="AE1633" i="6"/>
  <c r="S23" i="9"/>
  <c r="T23" i="9" s="1"/>
  <c r="S1499" i="9"/>
  <c r="T1499" i="9" s="1"/>
  <c r="AE1784" i="3"/>
  <c r="Z22" i="3"/>
  <c r="S1249" i="9"/>
  <c r="T1249" i="9" s="1"/>
  <c r="AA1249" i="9" s="1"/>
  <c r="AA823" i="3"/>
  <c r="S1634" i="3"/>
  <c r="T1634" i="3" s="1"/>
  <c r="AE1784" i="9"/>
  <c r="AE690" i="11"/>
  <c r="S1498" i="3"/>
  <c r="T1498" i="3" s="1"/>
  <c r="AE22" i="9"/>
  <c r="S1250" i="11"/>
  <c r="T1250" i="11" s="1"/>
  <c r="AE689" i="3"/>
  <c r="Y22" i="3"/>
  <c r="S1785" i="9"/>
  <c r="T1785" i="9" s="1"/>
  <c r="W22" i="3"/>
  <c r="V23" i="3" s="1"/>
  <c r="Q824" i="3"/>
  <c r="R824" i="3" s="1"/>
  <c r="AB824" i="3" s="1"/>
  <c r="AA22" i="3"/>
  <c r="AE304" i="3"/>
  <c r="AE1497" i="3"/>
  <c r="AA823" i="9"/>
  <c r="Q824" i="9"/>
  <c r="Z823" i="9"/>
  <c r="Y823" i="9"/>
  <c r="W823" i="9"/>
  <c r="V824" i="9" s="1"/>
  <c r="AA1498" i="11"/>
  <c r="Q1499" i="11"/>
  <c r="Y1498" i="11"/>
  <c r="Z1498" i="11"/>
  <c r="W1498" i="11"/>
  <c r="V1499" i="11" s="1"/>
  <c r="Y1113" i="9"/>
  <c r="W1113" i="9"/>
  <c r="V1114" i="9" s="1"/>
  <c r="Z1113" i="9"/>
  <c r="Q1114" i="9"/>
  <c r="AA1113" i="9"/>
  <c r="AE1364" i="11"/>
  <c r="Q1904" i="3"/>
  <c r="W1903" i="3"/>
  <c r="V1904" i="3" s="1"/>
  <c r="AA1903" i="3"/>
  <c r="Y1903" i="3"/>
  <c r="Z1903" i="3"/>
  <c r="S1785" i="6"/>
  <c r="T1785" i="6" s="1"/>
  <c r="AB1785" i="6"/>
  <c r="Z23" i="6"/>
  <c r="AA23" i="6"/>
  <c r="W23" i="6"/>
  <c r="V24" i="6" s="1"/>
  <c r="Y23" i="6"/>
  <c r="Q24" i="6"/>
  <c r="S558" i="6"/>
  <c r="T558" i="6" s="1"/>
  <c r="AB558" i="6"/>
  <c r="W171" i="3"/>
  <c r="V172" i="3" s="1"/>
  <c r="Z171" i="3"/>
  <c r="AA171" i="3"/>
  <c r="Y171" i="3"/>
  <c r="Q172" i="3"/>
  <c r="AE1902" i="9"/>
  <c r="S825" i="6"/>
  <c r="T825" i="6" s="1"/>
  <c r="AB825" i="6"/>
  <c r="R692" i="6"/>
  <c r="AB692" i="6" s="1"/>
  <c r="AE172" i="11"/>
  <c r="AC979" i="9"/>
  <c r="AD979" i="9"/>
  <c r="S1903" i="9"/>
  <c r="T1903" i="9" s="1"/>
  <c r="S1365" i="11"/>
  <c r="T1365" i="11" s="1"/>
  <c r="AA1903" i="11"/>
  <c r="Q1904" i="11"/>
  <c r="W1903" i="11"/>
  <c r="V1904" i="11" s="1"/>
  <c r="Z1903" i="11"/>
  <c r="Y1903" i="11"/>
  <c r="AE1633" i="11"/>
  <c r="AE1247" i="3"/>
  <c r="S691" i="11"/>
  <c r="T691" i="11" s="1"/>
  <c r="S305" i="6"/>
  <c r="T305" i="6" s="1"/>
  <c r="S1248" i="3"/>
  <c r="T1248" i="3" s="1"/>
  <c r="AA171" i="9"/>
  <c r="Q172" i="9"/>
  <c r="Y171" i="9"/>
  <c r="W171" i="9"/>
  <c r="V172" i="9" s="1"/>
  <c r="Z171" i="9"/>
  <c r="Q1365" i="9"/>
  <c r="AA1364" i="9"/>
  <c r="Z1364" i="9"/>
  <c r="Y1364" i="9"/>
  <c r="W1364" i="9"/>
  <c r="V1365" i="9" s="1"/>
  <c r="Y690" i="9"/>
  <c r="Q691" i="9"/>
  <c r="W690" i="9"/>
  <c r="V691" i="9" s="1"/>
  <c r="Z690" i="9"/>
  <c r="AA690" i="9"/>
  <c r="R980" i="9"/>
  <c r="AB980" i="9" s="1"/>
  <c r="S305" i="3"/>
  <c r="T305" i="3" s="1"/>
  <c r="W306" i="11"/>
  <c r="V307" i="11" s="1"/>
  <c r="AA306" i="11"/>
  <c r="Q307" i="11"/>
  <c r="Y306" i="11"/>
  <c r="Z306" i="11"/>
  <c r="S824" i="11"/>
  <c r="T824" i="11" s="1"/>
  <c r="R438" i="9"/>
  <c r="AB438" i="9" s="1"/>
  <c r="AE1635" i="9"/>
  <c r="S1786" i="11"/>
  <c r="T1786" i="11" s="1"/>
  <c r="AB1786" i="11"/>
  <c r="AC305" i="9"/>
  <c r="AD305" i="9"/>
  <c r="AC691" i="6"/>
  <c r="AD691" i="6"/>
  <c r="AE1784" i="6"/>
  <c r="AA555" i="11"/>
  <c r="Q556" i="11"/>
  <c r="Y555" i="11"/>
  <c r="Z555" i="11"/>
  <c r="W555" i="11"/>
  <c r="V556" i="11" s="1"/>
  <c r="R979" i="6"/>
  <c r="AB979" i="6" s="1"/>
  <c r="Q439" i="3"/>
  <c r="AA438" i="3"/>
  <c r="W438" i="3"/>
  <c r="V439" i="3" s="1"/>
  <c r="Y438" i="3"/>
  <c r="Z438" i="3"/>
  <c r="AC437" i="9"/>
  <c r="AD437" i="9"/>
  <c r="AC1247" i="6"/>
  <c r="AD1247" i="6"/>
  <c r="Q440" i="11"/>
  <c r="W439" i="11"/>
  <c r="V440" i="11" s="1"/>
  <c r="Y439" i="11"/>
  <c r="AA439" i="11"/>
  <c r="Z439" i="11"/>
  <c r="R980" i="11"/>
  <c r="AB980" i="11" s="1"/>
  <c r="W1116" i="11"/>
  <c r="V1117" i="11" s="1"/>
  <c r="Z1116" i="11"/>
  <c r="Q1117" i="11"/>
  <c r="AA1116" i="11"/>
  <c r="Y1116" i="11"/>
  <c r="AA1366" i="6"/>
  <c r="W1366" i="6"/>
  <c r="V1367" i="6" s="1"/>
  <c r="Q1367" i="6"/>
  <c r="Y1366" i="6"/>
  <c r="Z1366" i="6"/>
  <c r="AE1112" i="6"/>
  <c r="AE824" i="6"/>
  <c r="S690" i="3"/>
  <c r="T690" i="3" s="1"/>
  <c r="AC1498" i="6"/>
  <c r="AD1498" i="6"/>
  <c r="R23" i="11"/>
  <c r="AB23" i="11" s="1"/>
  <c r="AE823" i="11"/>
  <c r="AC979" i="11"/>
  <c r="AD979" i="11"/>
  <c r="Q1365" i="3"/>
  <c r="AA1364" i="3"/>
  <c r="Y1364" i="3"/>
  <c r="W1364" i="3"/>
  <c r="V1365" i="3" s="1"/>
  <c r="Z1364" i="3"/>
  <c r="AE1785" i="11"/>
  <c r="AE1903" i="6"/>
  <c r="R23" i="3"/>
  <c r="AB23" i="3" s="1"/>
  <c r="Q1114" i="3"/>
  <c r="Y1113" i="3"/>
  <c r="Z1113" i="3"/>
  <c r="AA1113" i="3"/>
  <c r="W1113" i="3"/>
  <c r="V1114" i="3" s="1"/>
  <c r="R1499" i="6"/>
  <c r="AB1499" i="6" s="1"/>
  <c r="AA557" i="9"/>
  <c r="Z557" i="9"/>
  <c r="W557" i="9"/>
  <c r="V558" i="9" s="1"/>
  <c r="Q558" i="9"/>
  <c r="Y557" i="9"/>
  <c r="S1634" i="11"/>
  <c r="T1634" i="11" s="1"/>
  <c r="R306" i="9"/>
  <c r="AB306" i="9" s="1"/>
  <c r="R1248" i="6"/>
  <c r="R439" i="6"/>
  <c r="AB439" i="6" s="1"/>
  <c r="AC22" i="11"/>
  <c r="AD22" i="11"/>
  <c r="AC978" i="6"/>
  <c r="AD978" i="6"/>
  <c r="S1636" i="9"/>
  <c r="T1636" i="9" s="1"/>
  <c r="AE1248" i="9"/>
  <c r="W173" i="11" l="1"/>
  <c r="V174" i="11" s="1"/>
  <c r="Q174" i="11"/>
  <c r="R174" i="11" s="1"/>
  <c r="AB174" i="11" s="1"/>
  <c r="Z173" i="11"/>
  <c r="Y173" i="11"/>
  <c r="AE1498" i="9"/>
  <c r="Z1249" i="9"/>
  <c r="Q1250" i="9"/>
  <c r="R1250" i="9" s="1"/>
  <c r="AB1250" i="9" s="1"/>
  <c r="AD173" i="6"/>
  <c r="AC173" i="6"/>
  <c r="AD438" i="6"/>
  <c r="AC438" i="6"/>
  <c r="AA1113" i="6"/>
  <c r="Q1114" i="6"/>
  <c r="R1114" i="6" s="1"/>
  <c r="AB1114" i="6" s="1"/>
  <c r="W1113" i="6"/>
  <c r="V1114" i="6" s="1"/>
  <c r="Z1904" i="6"/>
  <c r="Q1905" i="6"/>
  <c r="R1905" i="6" s="1"/>
  <c r="AB1905" i="6" s="1"/>
  <c r="AA1904" i="6"/>
  <c r="W1904" i="6"/>
  <c r="V1905" i="6" s="1"/>
  <c r="Y1904" i="6"/>
  <c r="Y1113" i="6"/>
  <c r="AD1113" i="6" s="1"/>
  <c r="AD981" i="3"/>
  <c r="AC823" i="3"/>
  <c r="AE1633" i="3"/>
  <c r="AD556" i="3"/>
  <c r="AD823" i="3"/>
  <c r="AC981" i="3"/>
  <c r="AC22" i="3"/>
  <c r="AC556" i="3"/>
  <c r="AA1785" i="3"/>
  <c r="W1785" i="3"/>
  <c r="V1786" i="3" s="1"/>
  <c r="AD22" i="3"/>
  <c r="Z1785" i="3"/>
  <c r="Q1786" i="3"/>
  <c r="R1786" i="3" s="1"/>
  <c r="AB1786" i="3" s="1"/>
  <c r="S23" i="11"/>
  <c r="T23" i="11" s="1"/>
  <c r="Y23" i="11" s="1"/>
  <c r="AE691" i="6"/>
  <c r="AE1498" i="6"/>
  <c r="AE1247" i="6"/>
  <c r="S824" i="3"/>
  <c r="T824" i="3" s="1"/>
  <c r="Z824" i="3" s="1"/>
  <c r="S692" i="6"/>
  <c r="T692" i="6" s="1"/>
  <c r="Y692" i="6" s="1"/>
  <c r="AE979" i="11"/>
  <c r="AE437" i="9"/>
  <c r="W1249" i="9"/>
  <c r="V1250" i="9" s="1"/>
  <c r="S23" i="3"/>
  <c r="T23" i="3" s="1"/>
  <c r="Y23" i="3" s="1"/>
  <c r="Y1249" i="9"/>
  <c r="S980" i="11"/>
  <c r="T980" i="11" s="1"/>
  <c r="S306" i="9"/>
  <c r="T306" i="9" s="1"/>
  <c r="Q307" i="9" s="1"/>
  <c r="S979" i="6"/>
  <c r="T979" i="6" s="1"/>
  <c r="AA979" i="6" s="1"/>
  <c r="AA1365" i="11"/>
  <c r="W1365" i="11"/>
  <c r="V1366" i="11" s="1"/>
  <c r="Z1365" i="11"/>
  <c r="Y1365" i="11"/>
  <c r="Q1366" i="11"/>
  <c r="Y824" i="11"/>
  <c r="Z824" i="11"/>
  <c r="AA824" i="11"/>
  <c r="Q825" i="11"/>
  <c r="W824" i="11"/>
  <c r="V825" i="11" s="1"/>
  <c r="AA305" i="3"/>
  <c r="W305" i="3"/>
  <c r="V306" i="3" s="1"/>
  <c r="Y305" i="3"/>
  <c r="Z305" i="3"/>
  <c r="Q306" i="3"/>
  <c r="W825" i="6"/>
  <c r="V826" i="6" s="1"/>
  <c r="Q826" i="6"/>
  <c r="Y825" i="6"/>
  <c r="AA825" i="6"/>
  <c r="Z825" i="6"/>
  <c r="Y690" i="3"/>
  <c r="W690" i="3"/>
  <c r="V691" i="3" s="1"/>
  <c r="Q691" i="3"/>
  <c r="AA690" i="3"/>
  <c r="Z690" i="3"/>
  <c r="AA305" i="6"/>
  <c r="W305" i="6"/>
  <c r="V306" i="6" s="1"/>
  <c r="Q306" i="6"/>
  <c r="Z305" i="6"/>
  <c r="Y305" i="6"/>
  <c r="AC555" i="11"/>
  <c r="AD555" i="11"/>
  <c r="R1117" i="11"/>
  <c r="Y1250" i="11"/>
  <c r="W1250" i="11"/>
  <c r="V1251" i="11" s="1"/>
  <c r="Z1250" i="11"/>
  <c r="AA1250" i="11"/>
  <c r="Q1251" i="11"/>
  <c r="Z1636" i="9"/>
  <c r="AA1636" i="9"/>
  <c r="Y1636" i="9"/>
  <c r="W1636" i="9"/>
  <c r="V1637" i="9" s="1"/>
  <c r="Q1637" i="9"/>
  <c r="R440" i="11"/>
  <c r="AB440" i="11" s="1"/>
  <c r="S438" i="9"/>
  <c r="T438" i="9" s="1"/>
  <c r="R1365" i="9"/>
  <c r="AB1365" i="9" s="1"/>
  <c r="AC171" i="9"/>
  <c r="AD171" i="9"/>
  <c r="W1634" i="3"/>
  <c r="V1635" i="3" s="1"/>
  <c r="AA1634" i="3"/>
  <c r="Y1634" i="3"/>
  <c r="Q1635" i="3"/>
  <c r="Z1634" i="3"/>
  <c r="AC171" i="3"/>
  <c r="AD171" i="3"/>
  <c r="AC1498" i="11"/>
  <c r="AD1498" i="11"/>
  <c r="Q1500" i="9"/>
  <c r="W1499" i="9"/>
  <c r="V1500" i="9" s="1"/>
  <c r="AA1499" i="9"/>
  <c r="Y1499" i="9"/>
  <c r="Z1499" i="9"/>
  <c r="R172" i="9"/>
  <c r="AB172" i="9" s="1"/>
  <c r="R1499" i="11"/>
  <c r="AB1499" i="11" s="1"/>
  <c r="R556" i="11"/>
  <c r="AB556" i="11" s="1"/>
  <c r="R691" i="9"/>
  <c r="AB691" i="9" s="1"/>
  <c r="AC1903" i="11"/>
  <c r="AD1903" i="11"/>
  <c r="R1114" i="9"/>
  <c r="AB1114" i="9" s="1"/>
  <c r="W1785" i="6"/>
  <c r="V1786" i="6" s="1"/>
  <c r="AA1785" i="6"/>
  <c r="Y1785" i="6"/>
  <c r="Z1785" i="6"/>
  <c r="Q1786" i="6"/>
  <c r="R1114" i="3"/>
  <c r="AB1114" i="3" s="1"/>
  <c r="AA1634" i="6"/>
  <c r="Q1635" i="6"/>
  <c r="Z1634" i="6"/>
  <c r="W1634" i="6"/>
  <c r="V1635" i="6" s="1"/>
  <c r="Y1634" i="6"/>
  <c r="W23" i="9"/>
  <c r="V24" i="9" s="1"/>
  <c r="Q24" i="9"/>
  <c r="Z23" i="9"/>
  <c r="Y23" i="9"/>
  <c r="AA23" i="9"/>
  <c r="AE22" i="11"/>
  <c r="AC1366" i="6"/>
  <c r="AD1366" i="6"/>
  <c r="S982" i="3"/>
  <c r="T982" i="3" s="1"/>
  <c r="AC438" i="3"/>
  <c r="AD438" i="3"/>
  <c r="AE305" i="9"/>
  <c r="AC690" i="9"/>
  <c r="AD690" i="9"/>
  <c r="Y1248" i="3"/>
  <c r="Q1249" i="3"/>
  <c r="W1248" i="3"/>
  <c r="V1249" i="3" s="1"/>
  <c r="Z1248" i="3"/>
  <c r="AA1248" i="3"/>
  <c r="R24" i="6"/>
  <c r="AB24" i="6" s="1"/>
  <c r="AC1903" i="3"/>
  <c r="AD1903" i="3"/>
  <c r="AC23" i="6"/>
  <c r="AD23" i="6"/>
  <c r="AC823" i="9"/>
  <c r="AD823" i="9"/>
  <c r="R1367" i="6"/>
  <c r="AB1367" i="6" s="1"/>
  <c r="AC1116" i="11"/>
  <c r="AD1116" i="11"/>
  <c r="AC306" i="11"/>
  <c r="AD306" i="11"/>
  <c r="AE978" i="6"/>
  <c r="S439" i="6"/>
  <c r="T439" i="6" s="1"/>
  <c r="AC557" i="9"/>
  <c r="AD557" i="9"/>
  <c r="S1499" i="6"/>
  <c r="T1499" i="6" s="1"/>
  <c r="AC1364" i="3"/>
  <c r="AD1364" i="3"/>
  <c r="Y1786" i="11"/>
  <c r="AA1786" i="11"/>
  <c r="Z1786" i="11"/>
  <c r="W1786" i="11"/>
  <c r="V1787" i="11" s="1"/>
  <c r="Q1787" i="11"/>
  <c r="R307" i="11"/>
  <c r="AB307" i="11" s="1"/>
  <c r="S980" i="9"/>
  <c r="T980" i="9" s="1"/>
  <c r="AC1364" i="9"/>
  <c r="AD1364" i="9"/>
  <c r="Y691" i="11"/>
  <c r="Q692" i="11"/>
  <c r="AA691" i="11"/>
  <c r="Z691" i="11"/>
  <c r="W691" i="11"/>
  <c r="V692" i="11" s="1"/>
  <c r="R1904" i="11"/>
  <c r="AB1904" i="11" s="1"/>
  <c r="Z1903" i="9"/>
  <c r="W1903" i="9"/>
  <c r="V1904" i="9" s="1"/>
  <c r="AA1903" i="9"/>
  <c r="Q1904" i="9"/>
  <c r="Y1903" i="9"/>
  <c r="Q559" i="6"/>
  <c r="W558" i="6"/>
  <c r="V559" i="6" s="1"/>
  <c r="Y558" i="6"/>
  <c r="Z558" i="6"/>
  <c r="AA558" i="6"/>
  <c r="AC1113" i="9"/>
  <c r="AD1113" i="9"/>
  <c r="S557" i="3"/>
  <c r="T557" i="3" s="1"/>
  <c r="AB557" i="3"/>
  <c r="R558" i="9"/>
  <c r="AB558" i="9" s="1"/>
  <c r="R1904" i="3"/>
  <c r="AB1904" i="3" s="1"/>
  <c r="R824" i="9"/>
  <c r="AB824" i="9" s="1"/>
  <c r="AC1113" i="3"/>
  <c r="AD1113" i="3"/>
  <c r="Z1634" i="11"/>
  <c r="AA1634" i="11"/>
  <c r="Y1634" i="11"/>
  <c r="Q1635" i="11"/>
  <c r="W1634" i="11"/>
  <c r="V1635" i="11" s="1"/>
  <c r="W1785" i="9"/>
  <c r="V1786" i="9" s="1"/>
  <c r="Y1785" i="9"/>
  <c r="AA1785" i="9"/>
  <c r="Q1786" i="9"/>
  <c r="Z1785" i="9"/>
  <c r="AC439" i="11"/>
  <c r="AD439" i="11"/>
  <c r="R439" i="3"/>
  <c r="AB439" i="3" s="1"/>
  <c r="S174" i="6"/>
  <c r="T174" i="6" s="1"/>
  <c r="S1248" i="6"/>
  <c r="T1248" i="6" s="1"/>
  <c r="AB1248" i="6"/>
  <c r="R1365" i="3"/>
  <c r="AB1365" i="3" s="1"/>
  <c r="AA1498" i="3"/>
  <c r="Z1498" i="3"/>
  <c r="Q1499" i="3"/>
  <c r="Y1498" i="3"/>
  <c r="W1498" i="3"/>
  <c r="V1499" i="3" s="1"/>
  <c r="AE979" i="9"/>
  <c r="R172" i="3"/>
  <c r="AB172" i="3" s="1"/>
  <c r="AD173" i="11" l="1"/>
  <c r="AC173" i="11"/>
  <c r="W23" i="11"/>
  <c r="V24" i="11" s="1"/>
  <c r="Z23" i="11"/>
  <c r="AD23" i="11" s="1"/>
  <c r="Q24" i="11"/>
  <c r="R24" i="11" s="1"/>
  <c r="AB24" i="11" s="1"/>
  <c r="S174" i="11"/>
  <c r="T174" i="11" s="1"/>
  <c r="Y174" i="11" s="1"/>
  <c r="AA23" i="11"/>
  <c r="AC1249" i="9"/>
  <c r="W306" i="9"/>
  <c r="V307" i="9" s="1"/>
  <c r="Z306" i="9"/>
  <c r="AE690" i="9"/>
  <c r="AE173" i="6"/>
  <c r="AE438" i="6"/>
  <c r="AC1113" i="6"/>
  <c r="AE1113" i="6" s="1"/>
  <c r="Y979" i="6"/>
  <c r="AC1904" i="6"/>
  <c r="Q980" i="6"/>
  <c r="R980" i="6" s="1"/>
  <c r="AB980" i="6" s="1"/>
  <c r="W979" i="6"/>
  <c r="V980" i="6" s="1"/>
  <c r="AD1904" i="6"/>
  <c r="AE1366" i="6"/>
  <c r="AE556" i="3"/>
  <c r="AE981" i="3"/>
  <c r="AE823" i="3"/>
  <c r="AC1785" i="3"/>
  <c r="AD1785" i="3"/>
  <c r="AE22" i="3"/>
  <c r="Q24" i="3"/>
  <c r="R24" i="3" s="1"/>
  <c r="AB24" i="3" s="1"/>
  <c r="S439" i="3"/>
  <c r="T439" i="3" s="1"/>
  <c r="Z439" i="3" s="1"/>
  <c r="Q825" i="3"/>
  <c r="R825" i="3" s="1"/>
  <c r="Z23" i="3"/>
  <c r="AD23" i="3" s="1"/>
  <c r="AA980" i="11"/>
  <c r="W980" i="11"/>
  <c r="V981" i="11" s="1"/>
  <c r="S172" i="9"/>
  <c r="T172" i="9" s="1"/>
  <c r="AE557" i="9"/>
  <c r="AE823" i="9"/>
  <c r="S1114" i="6"/>
  <c r="T1114" i="6" s="1"/>
  <c r="Q1115" i="6" s="1"/>
  <c r="Q693" i="6"/>
  <c r="R693" i="6" s="1"/>
  <c r="AB693" i="6" s="1"/>
  <c r="AE1113" i="9"/>
  <c r="S24" i="6"/>
  <c r="T24" i="6" s="1"/>
  <c r="AE1498" i="11"/>
  <c r="Z692" i="6"/>
  <c r="Y306" i="9"/>
  <c r="AD306" i="9" s="1"/>
  <c r="AD1249" i="9"/>
  <c r="AA824" i="3"/>
  <c r="W692" i="6"/>
  <c r="V693" i="6" s="1"/>
  <c r="W824" i="3"/>
  <c r="V825" i="3" s="1"/>
  <c r="AA306" i="9"/>
  <c r="AA692" i="6"/>
  <c r="Y824" i="3"/>
  <c r="Z979" i="6"/>
  <c r="S1365" i="9"/>
  <c r="T1365" i="9" s="1"/>
  <c r="S1786" i="3"/>
  <c r="T1786" i="3" s="1"/>
  <c r="AA1786" i="3" s="1"/>
  <c r="AD1250" i="11"/>
  <c r="S1904" i="3"/>
  <c r="T1904" i="3" s="1"/>
  <c r="AC1248" i="3"/>
  <c r="Q981" i="11"/>
  <c r="AE1364" i="3"/>
  <c r="S1499" i="11"/>
  <c r="T1499" i="11" s="1"/>
  <c r="W1499" i="11" s="1"/>
  <c r="V1500" i="11" s="1"/>
  <c r="Y980" i="11"/>
  <c r="AE171" i="3"/>
  <c r="AA23" i="3"/>
  <c r="Z980" i="11"/>
  <c r="AC824" i="11"/>
  <c r="S1114" i="3"/>
  <c r="T1114" i="3" s="1"/>
  <c r="AE1113" i="3"/>
  <c r="AC691" i="11"/>
  <c r="AE306" i="11"/>
  <c r="AE1903" i="11"/>
  <c r="AE439" i="11"/>
  <c r="S1904" i="11"/>
  <c r="T1904" i="11" s="1"/>
  <c r="Y1904" i="11" s="1"/>
  <c r="AE1364" i="9"/>
  <c r="S440" i="11"/>
  <c r="T440" i="11" s="1"/>
  <c r="W23" i="3"/>
  <c r="V24" i="3" s="1"/>
  <c r="S1250" i="9"/>
  <c r="T1250" i="9" s="1"/>
  <c r="Q983" i="3"/>
  <c r="W982" i="3"/>
  <c r="V983" i="3" s="1"/>
  <c r="Z982" i="3"/>
  <c r="Y982" i="3"/>
  <c r="AA982" i="3"/>
  <c r="Z557" i="3"/>
  <c r="Y557" i="3"/>
  <c r="AA557" i="3"/>
  <c r="W557" i="3"/>
  <c r="V558" i="3" s="1"/>
  <c r="Q558" i="3"/>
  <c r="S1365" i="3"/>
  <c r="T1365" i="3" s="1"/>
  <c r="AC558" i="6"/>
  <c r="AD558" i="6"/>
  <c r="AA439" i="6"/>
  <c r="W439" i="6"/>
  <c r="V440" i="6" s="1"/>
  <c r="Z439" i="6"/>
  <c r="Q440" i="6"/>
  <c r="Y439" i="6"/>
  <c r="S1117" i="11"/>
  <c r="T1117" i="11" s="1"/>
  <c r="AB1117" i="11"/>
  <c r="AC305" i="6"/>
  <c r="AD305" i="6"/>
  <c r="S558" i="9"/>
  <c r="T558" i="9" s="1"/>
  <c r="R692" i="11"/>
  <c r="AB692" i="11" s="1"/>
  <c r="R1787" i="11"/>
  <c r="AB1787" i="11" s="1"/>
  <c r="AE1116" i="11"/>
  <c r="AE1903" i="3"/>
  <c r="R1249" i="3"/>
  <c r="AB1249" i="3" s="1"/>
  <c r="AC1785" i="6"/>
  <c r="AD1785" i="6"/>
  <c r="AE171" i="9"/>
  <c r="AE555" i="11"/>
  <c r="R691" i="3"/>
  <c r="AB691" i="3" s="1"/>
  <c r="R306" i="3"/>
  <c r="AB306" i="3" s="1"/>
  <c r="AD824" i="11"/>
  <c r="R559" i="6"/>
  <c r="R1635" i="6"/>
  <c r="AB1635" i="6" s="1"/>
  <c r="R306" i="6"/>
  <c r="AB306" i="6" s="1"/>
  <c r="S824" i="9"/>
  <c r="T824" i="9" s="1"/>
  <c r="AE438" i="3"/>
  <c r="AC23" i="9"/>
  <c r="AD23" i="9"/>
  <c r="S556" i="11"/>
  <c r="T556" i="11" s="1"/>
  <c r="AC1499" i="9"/>
  <c r="AD1499" i="9"/>
  <c r="R1251" i="11"/>
  <c r="AB1251" i="11" s="1"/>
  <c r="AC690" i="3"/>
  <c r="AC305" i="3"/>
  <c r="AD305" i="3"/>
  <c r="R1366" i="11"/>
  <c r="AB1366" i="11" s="1"/>
  <c r="AA438" i="9"/>
  <c r="Y438" i="9"/>
  <c r="W438" i="9"/>
  <c r="V439" i="9" s="1"/>
  <c r="Q439" i="9"/>
  <c r="Z438" i="9"/>
  <c r="R1635" i="3"/>
  <c r="AB1635" i="3" s="1"/>
  <c r="R1637" i="9"/>
  <c r="AB1637" i="9" s="1"/>
  <c r="AC1365" i="11"/>
  <c r="AD1365" i="11"/>
  <c r="R1499" i="3"/>
  <c r="AB1499" i="3" s="1"/>
  <c r="AC1785" i="9"/>
  <c r="AD1785" i="9"/>
  <c r="S1367" i="6"/>
  <c r="T1367" i="6" s="1"/>
  <c r="Z174" i="6"/>
  <c r="AA174" i="6"/>
  <c r="Q175" i="6"/>
  <c r="W174" i="6"/>
  <c r="V175" i="6" s="1"/>
  <c r="Y174" i="6"/>
  <c r="R1635" i="11"/>
  <c r="W980" i="9"/>
  <c r="V981" i="9" s="1"/>
  <c r="Q981" i="9"/>
  <c r="Z980" i="9"/>
  <c r="Y980" i="9"/>
  <c r="AA980" i="9"/>
  <c r="AC1786" i="11"/>
  <c r="AD1786" i="11"/>
  <c r="Z1499" i="6"/>
  <c r="Y1499" i="6"/>
  <c r="W1499" i="6"/>
  <c r="V1500" i="6" s="1"/>
  <c r="Q1500" i="6"/>
  <c r="AA1499" i="6"/>
  <c r="AE23" i="6"/>
  <c r="R24" i="9"/>
  <c r="AB24" i="9" s="1"/>
  <c r="AC1634" i="3"/>
  <c r="AD1634" i="3"/>
  <c r="R1786" i="9"/>
  <c r="AB1786" i="9" s="1"/>
  <c r="AC1498" i="3"/>
  <c r="AD1498" i="3"/>
  <c r="Q1249" i="6"/>
  <c r="W1248" i="6"/>
  <c r="V1249" i="6" s="1"/>
  <c r="Y1248" i="6"/>
  <c r="Z1248" i="6"/>
  <c r="AA1248" i="6"/>
  <c r="R307" i="9"/>
  <c r="AB307" i="9" s="1"/>
  <c r="AD1634" i="11"/>
  <c r="AC1634" i="11"/>
  <c r="AC1903" i="9"/>
  <c r="AD1903" i="9"/>
  <c r="S691" i="9"/>
  <c r="T691" i="9" s="1"/>
  <c r="R1500" i="9"/>
  <c r="AB1500" i="9" s="1"/>
  <c r="AD1636" i="9"/>
  <c r="AC1636" i="9"/>
  <c r="AC825" i="6"/>
  <c r="AD825" i="6"/>
  <c r="S172" i="3"/>
  <c r="T172" i="3" s="1"/>
  <c r="R1904" i="9"/>
  <c r="AB1904" i="9" s="1"/>
  <c r="AD691" i="11"/>
  <c r="S307" i="11"/>
  <c r="T307" i="11" s="1"/>
  <c r="AD1248" i="3"/>
  <c r="AC1634" i="6"/>
  <c r="AD1634" i="6"/>
  <c r="R1786" i="6"/>
  <c r="AB1786" i="6" s="1"/>
  <c r="S1114" i="9"/>
  <c r="T1114" i="9" s="1"/>
  <c r="S1905" i="6"/>
  <c r="T1905" i="6" s="1"/>
  <c r="AC1250" i="11"/>
  <c r="AD690" i="3"/>
  <c r="R826" i="6"/>
  <c r="AB826" i="6" s="1"/>
  <c r="R825" i="11"/>
  <c r="AE173" i="11" l="1"/>
  <c r="AE691" i="11"/>
  <c r="AC23" i="11"/>
  <c r="AE23" i="11" s="1"/>
  <c r="Q175" i="11"/>
  <c r="R175" i="11" s="1"/>
  <c r="AB175" i="11" s="1"/>
  <c r="AE824" i="11"/>
  <c r="W174" i="11"/>
  <c r="V175" i="11" s="1"/>
  <c r="AA174" i="11"/>
  <c r="Z174" i="11"/>
  <c r="AE1250" i="11"/>
  <c r="AE1634" i="11"/>
  <c r="Y1499" i="11"/>
  <c r="W1904" i="11"/>
  <c r="V1905" i="11" s="1"/>
  <c r="Z1904" i="11"/>
  <c r="AD1904" i="11" s="1"/>
  <c r="R981" i="11"/>
  <c r="AB981" i="11" s="1"/>
  <c r="Q1905" i="11"/>
  <c r="R1905" i="11" s="1"/>
  <c r="AB1905" i="11" s="1"/>
  <c r="S692" i="11"/>
  <c r="T692" i="11" s="1"/>
  <c r="AA1904" i="11"/>
  <c r="AC980" i="11"/>
  <c r="AE1249" i="9"/>
  <c r="AE1636" i="9"/>
  <c r="S1786" i="9"/>
  <c r="T1786" i="9" s="1"/>
  <c r="Y1786" i="9" s="1"/>
  <c r="AC306" i="9"/>
  <c r="AE306" i="9" s="1"/>
  <c r="S1637" i="9"/>
  <c r="T1637" i="9" s="1"/>
  <c r="S1500" i="9"/>
  <c r="T1500" i="9" s="1"/>
  <c r="Z1500" i="9" s="1"/>
  <c r="AE1499" i="9"/>
  <c r="AC979" i="6"/>
  <c r="AE1904" i="6"/>
  <c r="AC692" i="6"/>
  <c r="AD979" i="6"/>
  <c r="Z1114" i="6"/>
  <c r="AA1114" i="6"/>
  <c r="S980" i="6"/>
  <c r="T980" i="6" s="1"/>
  <c r="Z980" i="6" s="1"/>
  <c r="AD692" i="6"/>
  <c r="AE1785" i="3"/>
  <c r="AC23" i="3"/>
  <c r="AE23" i="3" s="1"/>
  <c r="Q440" i="3"/>
  <c r="R440" i="3" s="1"/>
  <c r="AB440" i="3" s="1"/>
  <c r="Y439" i="3"/>
  <c r="AD439" i="3" s="1"/>
  <c r="AA439" i="3"/>
  <c r="W439" i="3"/>
  <c r="V440" i="3" s="1"/>
  <c r="Z1786" i="3"/>
  <c r="Y1786" i="3"/>
  <c r="S306" i="3"/>
  <c r="T306" i="3" s="1"/>
  <c r="W306" i="3" s="1"/>
  <c r="V307" i="3" s="1"/>
  <c r="Q1787" i="3"/>
  <c r="R1787" i="3" s="1"/>
  <c r="AB1787" i="3" s="1"/>
  <c r="W1786" i="3"/>
  <c r="V1787" i="3" s="1"/>
  <c r="AC824" i="3"/>
  <c r="AE1248" i="3"/>
  <c r="W1114" i="6"/>
  <c r="V1115" i="6" s="1"/>
  <c r="AD980" i="11"/>
  <c r="Y1114" i="6"/>
  <c r="S24" i="3"/>
  <c r="T24" i="3" s="1"/>
  <c r="AD824" i="3"/>
  <c r="S1251" i="11"/>
  <c r="T1251" i="11" s="1"/>
  <c r="AE558" i="6"/>
  <c r="Q1500" i="11"/>
  <c r="R1500" i="11" s="1"/>
  <c r="AB1500" i="11" s="1"/>
  <c r="Q1251" i="9"/>
  <c r="R1251" i="9" s="1"/>
  <c r="AB1251" i="9" s="1"/>
  <c r="Z1250" i="9"/>
  <c r="AA1250" i="9"/>
  <c r="Y1250" i="9"/>
  <c r="W1250" i="9"/>
  <c r="V1251" i="9" s="1"/>
  <c r="W1114" i="3"/>
  <c r="V1115" i="3" s="1"/>
  <c r="AA1114" i="3"/>
  <c r="Y1114" i="3"/>
  <c r="Q1115" i="3"/>
  <c r="R1115" i="3" s="1"/>
  <c r="Z1114" i="3"/>
  <c r="S1786" i="6"/>
  <c r="T1786" i="6" s="1"/>
  <c r="S307" i="9"/>
  <c r="T307" i="9" s="1"/>
  <c r="S1366" i="11"/>
  <c r="T1366" i="11" s="1"/>
  <c r="AE305" i="6"/>
  <c r="AA1499" i="11"/>
  <c r="Z1499" i="11"/>
  <c r="AE1785" i="9"/>
  <c r="S1635" i="3"/>
  <c r="T1635" i="3" s="1"/>
  <c r="W1635" i="3" s="1"/>
  <c r="V1636" i="3" s="1"/>
  <c r="W1905" i="6"/>
  <c r="V1906" i="6" s="1"/>
  <c r="AA1905" i="6"/>
  <c r="Y1905" i="6"/>
  <c r="Q1906" i="6"/>
  <c r="Z1905" i="6"/>
  <c r="Q173" i="3"/>
  <c r="W172" i="3"/>
  <c r="V173" i="3" s="1"/>
  <c r="AA172" i="3"/>
  <c r="Y172" i="3"/>
  <c r="Z172" i="3"/>
  <c r="Y1365" i="3"/>
  <c r="Z1365" i="3"/>
  <c r="Q1366" i="3"/>
  <c r="W1365" i="3"/>
  <c r="V1366" i="3" s="1"/>
  <c r="AA1365" i="3"/>
  <c r="AA1367" i="6"/>
  <c r="Y1367" i="6"/>
  <c r="Q1368" i="6"/>
  <c r="W1367" i="6"/>
  <c r="V1368" i="6" s="1"/>
  <c r="Z1367" i="6"/>
  <c r="Q308" i="11"/>
  <c r="AA307" i="11"/>
  <c r="W307" i="11"/>
  <c r="V308" i="11" s="1"/>
  <c r="Y307" i="11"/>
  <c r="Z307" i="11"/>
  <c r="S1249" i="3"/>
  <c r="T1249" i="3" s="1"/>
  <c r="W24" i="6"/>
  <c r="V25" i="6" s="1"/>
  <c r="Q25" i="6"/>
  <c r="Z24" i="6"/>
  <c r="AA24" i="6"/>
  <c r="Y24" i="6"/>
  <c r="S1635" i="6"/>
  <c r="T1635" i="6" s="1"/>
  <c r="Q1118" i="11"/>
  <c r="AA1117" i="11"/>
  <c r="W1117" i="11"/>
  <c r="V1118" i="11" s="1"/>
  <c r="Z1117" i="11"/>
  <c r="Y1117" i="11"/>
  <c r="AE1498" i="3"/>
  <c r="AC1499" i="6"/>
  <c r="AD1499" i="6"/>
  <c r="R439" i="9"/>
  <c r="AB439" i="9" s="1"/>
  <c r="S24" i="11"/>
  <c r="T24" i="11" s="1"/>
  <c r="Q441" i="11"/>
  <c r="W440" i="11"/>
  <c r="V441" i="11" s="1"/>
  <c r="Z440" i="11"/>
  <c r="Y440" i="11"/>
  <c r="AA440" i="11"/>
  <c r="AD557" i="3"/>
  <c r="AC557" i="3"/>
  <c r="AC982" i="3"/>
  <c r="AD982" i="3"/>
  <c r="R1115" i="6"/>
  <c r="AB1115" i="6" s="1"/>
  <c r="S825" i="3"/>
  <c r="T825" i="3" s="1"/>
  <c r="AB825" i="3"/>
  <c r="S825" i="11"/>
  <c r="T825" i="11" s="1"/>
  <c r="AB825" i="11"/>
  <c r="R175" i="6"/>
  <c r="AB175" i="6" s="1"/>
  <c r="Q1366" i="9"/>
  <c r="W1365" i="9"/>
  <c r="V1366" i="9" s="1"/>
  <c r="AA1365" i="9"/>
  <c r="Y1365" i="9"/>
  <c r="Z1365" i="9"/>
  <c r="AE1903" i="9"/>
  <c r="AE1365" i="11"/>
  <c r="AE1634" i="6"/>
  <c r="AE825" i="6"/>
  <c r="Q1115" i="9"/>
  <c r="AA1114" i="9"/>
  <c r="Z1114" i="9"/>
  <c r="Y1114" i="9"/>
  <c r="W1114" i="9"/>
  <c r="V1115" i="9" s="1"/>
  <c r="AC1248" i="6"/>
  <c r="AD1248" i="6"/>
  <c r="AC438" i="9"/>
  <c r="AD438" i="9"/>
  <c r="Y824" i="9"/>
  <c r="AA824" i="9"/>
  <c r="Q825" i="9"/>
  <c r="Z824" i="9"/>
  <c r="W824" i="9"/>
  <c r="V825" i="9" s="1"/>
  <c r="AA172" i="9"/>
  <c r="Z172" i="9"/>
  <c r="Y172" i="9"/>
  <c r="Q173" i="9"/>
  <c r="W172" i="9"/>
  <c r="V173" i="9" s="1"/>
  <c r="Y558" i="9"/>
  <c r="AA558" i="9"/>
  <c r="W558" i="9"/>
  <c r="V559" i="9" s="1"/>
  <c r="Z558" i="9"/>
  <c r="Q559" i="9"/>
  <c r="AC439" i="6"/>
  <c r="AD439" i="6"/>
  <c r="Y556" i="11"/>
  <c r="Z556" i="11"/>
  <c r="AA556" i="11"/>
  <c r="W556" i="11"/>
  <c r="V557" i="11" s="1"/>
  <c r="Q557" i="11"/>
  <c r="S691" i="3"/>
  <c r="T691" i="3" s="1"/>
  <c r="Y1904" i="3"/>
  <c r="Q1905" i="3"/>
  <c r="W1904" i="3"/>
  <c r="V1905" i="3" s="1"/>
  <c r="Z1904" i="3"/>
  <c r="AA1904" i="3"/>
  <c r="R440" i="6"/>
  <c r="AB440" i="6" s="1"/>
  <c r="R983" i="3"/>
  <c r="R1500" i="6"/>
  <c r="AB1500" i="6" s="1"/>
  <c r="AE1634" i="3"/>
  <c r="R981" i="9"/>
  <c r="AB981" i="9" s="1"/>
  <c r="S826" i="6"/>
  <c r="T826" i="6" s="1"/>
  <c r="W691" i="9"/>
  <c r="V692" i="9" s="1"/>
  <c r="Y691" i="9"/>
  <c r="Q692" i="9"/>
  <c r="Z691" i="9"/>
  <c r="AA691" i="9"/>
  <c r="S1904" i="9"/>
  <c r="T1904" i="9" s="1"/>
  <c r="S24" i="9"/>
  <c r="T24" i="9" s="1"/>
  <c r="AE1786" i="11"/>
  <c r="S1635" i="11"/>
  <c r="T1635" i="11" s="1"/>
  <c r="AB1635" i="11"/>
  <c r="R1249" i="6"/>
  <c r="AC174" i="6"/>
  <c r="AD174" i="6"/>
  <c r="AE305" i="3"/>
  <c r="S559" i="6"/>
  <c r="T559" i="6" s="1"/>
  <c r="AB559" i="6"/>
  <c r="AE1785" i="6"/>
  <c r="S1787" i="11"/>
  <c r="T1787" i="11" s="1"/>
  <c r="S693" i="6"/>
  <c r="T693" i="6" s="1"/>
  <c r="AC980" i="9"/>
  <c r="AD980" i="9"/>
  <c r="S1499" i="3"/>
  <c r="T1499" i="3" s="1"/>
  <c r="AE690" i="3"/>
  <c r="AE23" i="9"/>
  <c r="S306" i="6"/>
  <c r="T306" i="6" s="1"/>
  <c r="R558" i="3"/>
  <c r="AB558" i="3" s="1"/>
  <c r="AC174" i="11" l="1"/>
  <c r="AD1499" i="11"/>
  <c r="AD174" i="11"/>
  <c r="AC1904" i="11"/>
  <c r="AE1904" i="11" s="1"/>
  <c r="AC1499" i="11"/>
  <c r="AE980" i="11"/>
  <c r="Z1251" i="11"/>
  <c r="W1251" i="11"/>
  <c r="V1252" i="11" s="1"/>
  <c r="Q1252" i="11"/>
  <c r="R1252" i="11" s="1"/>
  <c r="AB1252" i="11" s="1"/>
  <c r="AA1251" i="11"/>
  <c r="Y1251" i="11"/>
  <c r="S1905" i="11"/>
  <c r="T1905" i="11" s="1"/>
  <c r="Y1905" i="11" s="1"/>
  <c r="S981" i="11"/>
  <c r="T981" i="11" s="1"/>
  <c r="W1500" i="9"/>
  <c r="V1501" i="9" s="1"/>
  <c r="Q1501" i="9"/>
  <c r="R1501" i="9" s="1"/>
  <c r="AB1501" i="9" s="1"/>
  <c r="Z1786" i="9"/>
  <c r="AD1786" i="9" s="1"/>
  <c r="AA1500" i="9"/>
  <c r="Y1500" i="9"/>
  <c r="W1786" i="9"/>
  <c r="V1787" i="9" s="1"/>
  <c r="Y1637" i="9"/>
  <c r="W1637" i="9"/>
  <c r="V1638" i="9" s="1"/>
  <c r="AD1250" i="9"/>
  <c r="Q1787" i="9"/>
  <c r="R1787" i="9" s="1"/>
  <c r="AB1787" i="9" s="1"/>
  <c r="AA1786" i="9"/>
  <c r="Z1637" i="9"/>
  <c r="AA1637" i="9"/>
  <c r="Q1638" i="9"/>
  <c r="R1638" i="9" s="1"/>
  <c r="AC1250" i="9"/>
  <c r="AE979" i="6"/>
  <c r="AE692" i="6"/>
  <c r="AC1114" i="6"/>
  <c r="AD1114" i="6"/>
  <c r="S1115" i="6"/>
  <c r="T1115" i="6" s="1"/>
  <c r="Z1115" i="6" s="1"/>
  <c r="AC439" i="3"/>
  <c r="AE439" i="3" s="1"/>
  <c r="AC1786" i="3"/>
  <c r="AA306" i="3"/>
  <c r="AA1635" i="3"/>
  <c r="AD1786" i="3"/>
  <c r="AE824" i="3"/>
  <c r="Y306" i="3"/>
  <c r="Q307" i="3"/>
  <c r="R307" i="3" s="1"/>
  <c r="AB307" i="3" s="1"/>
  <c r="Q1636" i="3"/>
  <c r="Z306" i="3"/>
  <c r="Y1635" i="3"/>
  <c r="AE557" i="3"/>
  <c r="Z1635" i="3"/>
  <c r="AC1114" i="3"/>
  <c r="AD1114" i="3"/>
  <c r="S558" i="3"/>
  <c r="T558" i="3" s="1"/>
  <c r="Y558" i="3" s="1"/>
  <c r="AB1115" i="3"/>
  <c r="S1115" i="3"/>
  <c r="T1115" i="3" s="1"/>
  <c r="Y980" i="6"/>
  <c r="AA980" i="6"/>
  <c r="W980" i="6"/>
  <c r="V981" i="6" s="1"/>
  <c r="Q981" i="6"/>
  <c r="R981" i="6" s="1"/>
  <c r="AB981" i="6" s="1"/>
  <c r="Q1787" i="6"/>
  <c r="R1787" i="6" s="1"/>
  <c r="AB1787" i="6" s="1"/>
  <c r="W1786" i="6"/>
  <c r="V1787" i="6" s="1"/>
  <c r="Y1786" i="6"/>
  <c r="Z1786" i="6"/>
  <c r="AA1786" i="6"/>
  <c r="S1251" i="9"/>
  <c r="T1251" i="9" s="1"/>
  <c r="S981" i="9"/>
  <c r="T981" i="9" s="1"/>
  <c r="S1500" i="6"/>
  <c r="T1500" i="6" s="1"/>
  <c r="S1500" i="11"/>
  <c r="T1500" i="11" s="1"/>
  <c r="S440" i="3"/>
  <c r="T440" i="3" s="1"/>
  <c r="S439" i="9"/>
  <c r="T439" i="9" s="1"/>
  <c r="S1787" i="3"/>
  <c r="T1787" i="3" s="1"/>
  <c r="S175" i="6"/>
  <c r="T175" i="6" s="1"/>
  <c r="W1904" i="9"/>
  <c r="V1905" i="9" s="1"/>
  <c r="Z1904" i="9"/>
  <c r="Q1905" i="9"/>
  <c r="Y1904" i="9"/>
  <c r="AA1904" i="9"/>
  <c r="Z1499" i="3"/>
  <c r="Q1500" i="3"/>
  <c r="W1499" i="3"/>
  <c r="V1500" i="3" s="1"/>
  <c r="AA1499" i="3"/>
  <c r="Y1499" i="3"/>
  <c r="Z1787" i="11"/>
  <c r="Q1788" i="11"/>
  <c r="AA1787" i="11"/>
  <c r="W1787" i="11"/>
  <c r="V1788" i="11" s="1"/>
  <c r="Y1787" i="11"/>
  <c r="Y1249" i="3"/>
  <c r="Z1249" i="3"/>
  <c r="Q1250" i="3"/>
  <c r="AA1249" i="3"/>
  <c r="W1249" i="3"/>
  <c r="V1250" i="3" s="1"/>
  <c r="Y306" i="6"/>
  <c r="Z306" i="6"/>
  <c r="AA306" i="6"/>
  <c r="W306" i="6"/>
  <c r="V307" i="6" s="1"/>
  <c r="Q307" i="6"/>
  <c r="Q25" i="9"/>
  <c r="W24" i="9"/>
  <c r="V25" i="9" s="1"/>
  <c r="Y24" i="9"/>
  <c r="Z24" i="9"/>
  <c r="AA24" i="9"/>
  <c r="Y693" i="6"/>
  <c r="Z693" i="6"/>
  <c r="Q694" i="6"/>
  <c r="AA693" i="6"/>
  <c r="W693" i="6"/>
  <c r="V694" i="6" s="1"/>
  <c r="Q826" i="11"/>
  <c r="W825" i="11"/>
  <c r="V826" i="11" s="1"/>
  <c r="AA825" i="11"/>
  <c r="Z825" i="11"/>
  <c r="Y825" i="11"/>
  <c r="R692" i="9"/>
  <c r="AB692" i="9" s="1"/>
  <c r="R173" i="9"/>
  <c r="AB173" i="9" s="1"/>
  <c r="AC824" i="9"/>
  <c r="AD824" i="9"/>
  <c r="W826" i="6"/>
  <c r="V827" i="6" s="1"/>
  <c r="Q827" i="6"/>
  <c r="Z826" i="6"/>
  <c r="Y826" i="6"/>
  <c r="AA826" i="6"/>
  <c r="Q826" i="3"/>
  <c r="W825" i="3"/>
  <c r="V826" i="3" s="1"/>
  <c r="AA825" i="3"/>
  <c r="Y825" i="3"/>
  <c r="Z825" i="3"/>
  <c r="R441" i="11"/>
  <c r="AB441" i="11" s="1"/>
  <c r="Z24" i="11"/>
  <c r="Q25" i="11"/>
  <c r="Y24" i="11"/>
  <c r="W24" i="11"/>
  <c r="V25" i="11" s="1"/>
  <c r="AA24" i="11"/>
  <c r="AC1365" i="3"/>
  <c r="AD1365" i="3"/>
  <c r="AA559" i="6"/>
  <c r="Q560" i="6"/>
  <c r="Z559" i="6"/>
  <c r="Y559" i="6"/>
  <c r="W559" i="6"/>
  <c r="V560" i="6" s="1"/>
  <c r="AC691" i="9"/>
  <c r="AD691" i="9"/>
  <c r="R557" i="11"/>
  <c r="AB557" i="11" s="1"/>
  <c r="AE439" i="6"/>
  <c r="AC172" i="9"/>
  <c r="AD172" i="9"/>
  <c r="R1115" i="9"/>
  <c r="AB1115" i="9" s="1"/>
  <c r="R1118" i="11"/>
  <c r="AB1118" i="11" s="1"/>
  <c r="AA1635" i="6"/>
  <c r="W1635" i="6"/>
  <c r="V1636" i="6" s="1"/>
  <c r="Z1635" i="6"/>
  <c r="Q1636" i="6"/>
  <c r="Y1635" i="6"/>
  <c r="R1368" i="6"/>
  <c r="AB1368" i="6" s="1"/>
  <c r="R559" i="9"/>
  <c r="R1366" i="9"/>
  <c r="AB1366" i="9" s="1"/>
  <c r="AA1366" i="11"/>
  <c r="Z1366" i="11"/>
  <c r="W1366" i="11"/>
  <c r="V1367" i="11" s="1"/>
  <c r="Q1367" i="11"/>
  <c r="Y1366" i="11"/>
  <c r="AE1499" i="6"/>
  <c r="AC1367" i="6"/>
  <c r="AD1367" i="6"/>
  <c r="AC172" i="3"/>
  <c r="AD172" i="3"/>
  <c r="Z24" i="3"/>
  <c r="W24" i="3"/>
  <c r="V25" i="3" s="1"/>
  <c r="Y24" i="3"/>
  <c r="AA24" i="3"/>
  <c r="Q25" i="3"/>
  <c r="AC24" i="6"/>
  <c r="AD24" i="6"/>
  <c r="AC307" i="11"/>
  <c r="AD307" i="11"/>
  <c r="AE174" i="6"/>
  <c r="Z1635" i="11"/>
  <c r="AA1635" i="11"/>
  <c r="Y1635" i="11"/>
  <c r="W1635" i="11"/>
  <c r="V1636" i="11" s="1"/>
  <c r="Q1636" i="11"/>
  <c r="R1905" i="3"/>
  <c r="AB1905" i="3" s="1"/>
  <c r="AE1248" i="6"/>
  <c r="R1906" i="6"/>
  <c r="AB1906" i="6" s="1"/>
  <c r="AE980" i="9"/>
  <c r="S1249" i="6"/>
  <c r="T1249" i="6" s="1"/>
  <c r="AB1249" i="6"/>
  <c r="S175" i="11"/>
  <c r="T175" i="11" s="1"/>
  <c r="AC1904" i="3"/>
  <c r="AD1904" i="3"/>
  <c r="AC556" i="11"/>
  <c r="AD556" i="11"/>
  <c r="R1636" i="3"/>
  <c r="AE982" i="3"/>
  <c r="AC440" i="11"/>
  <c r="AD440" i="11"/>
  <c r="AC1117" i="11"/>
  <c r="AD1117" i="11"/>
  <c r="R173" i="3"/>
  <c r="AC1905" i="6"/>
  <c r="AD1905" i="6"/>
  <c r="Q693" i="11"/>
  <c r="AA692" i="11"/>
  <c r="Z692" i="11"/>
  <c r="Y692" i="11"/>
  <c r="W692" i="11"/>
  <c r="V693" i="11" s="1"/>
  <c r="W307" i="9"/>
  <c r="V308" i="9" s="1"/>
  <c r="Z307" i="9"/>
  <c r="Y307" i="9"/>
  <c r="AA307" i="9"/>
  <c r="Q308" i="9"/>
  <c r="AC558" i="9"/>
  <c r="AD558" i="9"/>
  <c r="R825" i="9"/>
  <c r="AB825" i="9" s="1"/>
  <c r="AC1114" i="9"/>
  <c r="AD1114" i="9"/>
  <c r="R25" i="6"/>
  <c r="R308" i="11"/>
  <c r="AB308" i="11" s="1"/>
  <c r="R1366" i="3"/>
  <c r="AB1366" i="3" s="1"/>
  <c r="S983" i="3"/>
  <c r="T983" i="3" s="1"/>
  <c r="AB983" i="3"/>
  <c r="S440" i="6"/>
  <c r="T440" i="6" s="1"/>
  <c r="AA691" i="3"/>
  <c r="W691" i="3"/>
  <c r="V692" i="3" s="1"/>
  <c r="Q692" i="3"/>
  <c r="Y691" i="3"/>
  <c r="Z691" i="3"/>
  <c r="AE438" i="9"/>
  <c r="AC1365" i="9"/>
  <c r="AD1365" i="9"/>
  <c r="AE1499" i="11" l="1"/>
  <c r="AE174" i="11"/>
  <c r="Z1905" i="11"/>
  <c r="AC1251" i="11"/>
  <c r="W1905" i="11"/>
  <c r="V1906" i="11" s="1"/>
  <c r="AA1905" i="11"/>
  <c r="Q982" i="11"/>
  <c r="AA981" i="11"/>
  <c r="Y981" i="11"/>
  <c r="Z981" i="11"/>
  <c r="W981" i="11"/>
  <c r="V982" i="11" s="1"/>
  <c r="Q1906" i="11"/>
  <c r="R1906" i="11" s="1"/>
  <c r="AD1251" i="11"/>
  <c r="AC1786" i="9"/>
  <c r="AE1786" i="9" s="1"/>
  <c r="AC1500" i="9"/>
  <c r="AE1250" i="9"/>
  <c r="AD1500" i="9"/>
  <c r="AC1637" i="9"/>
  <c r="S1501" i="9"/>
  <c r="T1501" i="9" s="1"/>
  <c r="Q1502" i="9" s="1"/>
  <c r="AD1637" i="9"/>
  <c r="AB1638" i="9"/>
  <c r="S1638" i="9"/>
  <c r="T1638" i="9" s="1"/>
  <c r="Z1638" i="9" s="1"/>
  <c r="AA1115" i="6"/>
  <c r="AE1114" i="6"/>
  <c r="Y1115" i="6"/>
  <c r="AD1115" i="6" s="1"/>
  <c r="W1115" i="6"/>
  <c r="V1116" i="6" s="1"/>
  <c r="Q1116" i="6"/>
  <c r="R1116" i="6" s="1"/>
  <c r="AB1116" i="6" s="1"/>
  <c r="AD1786" i="6"/>
  <c r="AC980" i="6"/>
  <c r="AC1786" i="6"/>
  <c r="S1906" i="6"/>
  <c r="T1906" i="6" s="1"/>
  <c r="AD980" i="6"/>
  <c r="AD1635" i="3"/>
  <c r="AE1786" i="3"/>
  <c r="AC306" i="3"/>
  <c r="AC1635" i="3"/>
  <c r="AD306" i="3"/>
  <c r="AE1114" i="3"/>
  <c r="W558" i="3"/>
  <c r="V559" i="3" s="1"/>
  <c r="Q559" i="3"/>
  <c r="R559" i="3" s="1"/>
  <c r="AA558" i="3"/>
  <c r="Z558" i="3"/>
  <c r="AD558" i="3" s="1"/>
  <c r="S307" i="3"/>
  <c r="T307" i="3" s="1"/>
  <c r="Y1500" i="6"/>
  <c r="Z1500" i="6"/>
  <c r="AA1500" i="6"/>
  <c r="W1500" i="6"/>
  <c r="V1501" i="6" s="1"/>
  <c r="Q1501" i="6"/>
  <c r="R1501" i="6" s="1"/>
  <c r="Q440" i="9"/>
  <c r="R440" i="9" s="1"/>
  <c r="Z439" i="9"/>
  <c r="W439" i="9"/>
  <c r="V440" i="9" s="1"/>
  <c r="AA439" i="9"/>
  <c r="Y439" i="9"/>
  <c r="Z440" i="3"/>
  <c r="Y440" i="3"/>
  <c r="AA440" i="3"/>
  <c r="Q441" i="3"/>
  <c r="R441" i="3" s="1"/>
  <c r="AB441" i="3" s="1"/>
  <c r="W440" i="3"/>
  <c r="V441" i="3" s="1"/>
  <c r="Y1500" i="11"/>
  <c r="AA1500" i="11"/>
  <c r="Z1787" i="3"/>
  <c r="Y1787" i="3"/>
  <c r="Q1788" i="3"/>
  <c r="R1788" i="3" s="1"/>
  <c r="AB1788" i="3" s="1"/>
  <c r="AA1787" i="3"/>
  <c r="W1787" i="3"/>
  <c r="V1788" i="3" s="1"/>
  <c r="S441" i="11"/>
  <c r="T441" i="11" s="1"/>
  <c r="W441" i="11" s="1"/>
  <c r="V442" i="11" s="1"/>
  <c r="AD306" i="6"/>
  <c r="S1115" i="9"/>
  <c r="T1115" i="9" s="1"/>
  <c r="S1366" i="9"/>
  <c r="T1366" i="9" s="1"/>
  <c r="AD693" i="6"/>
  <c r="AA175" i="6"/>
  <c r="W175" i="6"/>
  <c r="V176" i="6" s="1"/>
  <c r="Y175" i="6"/>
  <c r="Q176" i="6"/>
  <c r="R176" i="6" s="1"/>
  <c r="AB176" i="6" s="1"/>
  <c r="Z175" i="6"/>
  <c r="S981" i="6"/>
  <c r="T981" i="6" s="1"/>
  <c r="Y981" i="6" s="1"/>
  <c r="S1787" i="9"/>
  <c r="T1787" i="9" s="1"/>
  <c r="Z1787" i="9" s="1"/>
  <c r="Z1500" i="11"/>
  <c r="S692" i="9"/>
  <c r="T692" i="9" s="1"/>
  <c r="W1500" i="11"/>
  <c r="V1501" i="11" s="1"/>
  <c r="AE1367" i="6"/>
  <c r="S557" i="11"/>
  <c r="T557" i="11" s="1"/>
  <c r="S1252" i="11"/>
  <c r="T1252" i="11" s="1"/>
  <c r="S1787" i="6"/>
  <c r="T1787" i="6" s="1"/>
  <c r="AD1249" i="3"/>
  <c r="Q1501" i="11"/>
  <c r="R1501" i="11" s="1"/>
  <c r="AB1501" i="11" s="1"/>
  <c r="Y440" i="6"/>
  <c r="W440" i="6"/>
  <c r="V441" i="6" s="1"/>
  <c r="AA440" i="6"/>
  <c r="Z440" i="6"/>
  <c r="Q441" i="6"/>
  <c r="Z175" i="11"/>
  <c r="Q176" i="11"/>
  <c r="W175" i="11"/>
  <c r="V176" i="11" s="1"/>
  <c r="AA175" i="11"/>
  <c r="Y175" i="11"/>
  <c r="AC691" i="3"/>
  <c r="AD691" i="3"/>
  <c r="Q982" i="9"/>
  <c r="Z981" i="9"/>
  <c r="AA981" i="9"/>
  <c r="Y981" i="9"/>
  <c r="W981" i="9"/>
  <c r="V982" i="9" s="1"/>
  <c r="Q1252" i="9"/>
  <c r="Y1251" i="9"/>
  <c r="Z1251" i="9"/>
  <c r="AA1251" i="9"/>
  <c r="W1251" i="9"/>
  <c r="V1252" i="9" s="1"/>
  <c r="AC24" i="3"/>
  <c r="AD24" i="3"/>
  <c r="AC825" i="3"/>
  <c r="AD825" i="3"/>
  <c r="R694" i="6"/>
  <c r="AB694" i="6" s="1"/>
  <c r="R307" i="6"/>
  <c r="AB307" i="6" s="1"/>
  <c r="AE1365" i="9"/>
  <c r="R692" i="3"/>
  <c r="AB692" i="3" s="1"/>
  <c r="AE1114" i="9"/>
  <c r="AE1905" i="6"/>
  <c r="AE691" i="9"/>
  <c r="AE1365" i="3"/>
  <c r="AC1249" i="3"/>
  <c r="S308" i="11"/>
  <c r="T308" i="11" s="1"/>
  <c r="AE556" i="11"/>
  <c r="R1636" i="11"/>
  <c r="AB1636" i="11" s="1"/>
  <c r="AE307" i="11"/>
  <c r="AC1366" i="11"/>
  <c r="AD1366" i="11"/>
  <c r="S559" i="9"/>
  <c r="T559" i="9" s="1"/>
  <c r="AB559" i="9"/>
  <c r="AC826" i="6"/>
  <c r="AD826" i="6"/>
  <c r="S173" i="9"/>
  <c r="T173" i="9" s="1"/>
  <c r="AC693" i="6"/>
  <c r="AC1787" i="11"/>
  <c r="AD1787" i="11"/>
  <c r="R1500" i="3"/>
  <c r="AB1500" i="3" s="1"/>
  <c r="W1249" i="6"/>
  <c r="V1250" i="6" s="1"/>
  <c r="Y1249" i="6"/>
  <c r="AA1249" i="6"/>
  <c r="Q1250" i="6"/>
  <c r="Z1249" i="6"/>
  <c r="AC692" i="11"/>
  <c r="AD692" i="11"/>
  <c r="S173" i="3"/>
  <c r="T173" i="3" s="1"/>
  <c r="AB173" i="3"/>
  <c r="R1367" i="11"/>
  <c r="AB1367" i="11" s="1"/>
  <c r="AC559" i="6"/>
  <c r="AD559" i="6"/>
  <c r="R826" i="3"/>
  <c r="AB826" i="3" s="1"/>
  <c r="AC825" i="11"/>
  <c r="AD825" i="11"/>
  <c r="S25" i="6"/>
  <c r="T25" i="6" s="1"/>
  <c r="AB25" i="6"/>
  <c r="S825" i="9"/>
  <c r="T825" i="9" s="1"/>
  <c r="R308" i="9"/>
  <c r="AB308" i="9" s="1"/>
  <c r="AE1904" i="3"/>
  <c r="AD1905" i="11"/>
  <c r="AC1635" i="11"/>
  <c r="AD1635" i="11"/>
  <c r="S1368" i="6"/>
  <c r="T1368" i="6" s="1"/>
  <c r="S1118" i="11"/>
  <c r="T1118" i="11" s="1"/>
  <c r="AC24" i="11"/>
  <c r="AD24" i="11"/>
  <c r="R827" i="6"/>
  <c r="AB827" i="6" s="1"/>
  <c r="AC306" i="6"/>
  <c r="AE1117" i="11"/>
  <c r="S1636" i="3"/>
  <c r="T1636" i="3" s="1"/>
  <c r="AB1636" i="3"/>
  <c r="AE24" i="6"/>
  <c r="AC1635" i="6"/>
  <c r="AD1635" i="6"/>
  <c r="AE172" i="9"/>
  <c r="R560" i="6"/>
  <c r="R25" i="11"/>
  <c r="AB25" i="11" s="1"/>
  <c r="AC24" i="9"/>
  <c r="AD24" i="9"/>
  <c r="R1788" i="11"/>
  <c r="AB1788" i="11" s="1"/>
  <c r="AC1904" i="9"/>
  <c r="AD1904" i="9"/>
  <c r="Y983" i="3"/>
  <c r="W983" i="3"/>
  <c r="V984" i="3" s="1"/>
  <c r="Z983" i="3"/>
  <c r="Q984" i="3"/>
  <c r="AA983" i="3"/>
  <c r="W1115" i="3"/>
  <c r="V1116" i="3" s="1"/>
  <c r="Z1115" i="3"/>
  <c r="Q1116" i="3"/>
  <c r="AA1115" i="3"/>
  <c r="Y1115" i="3"/>
  <c r="AE558" i="9"/>
  <c r="AC307" i="9"/>
  <c r="AD307" i="9"/>
  <c r="R693" i="11"/>
  <c r="AB693" i="11" s="1"/>
  <c r="R25" i="3"/>
  <c r="AE172" i="3"/>
  <c r="R1636" i="6"/>
  <c r="AB1636" i="6" s="1"/>
  <c r="R1905" i="9"/>
  <c r="AB1905" i="9" s="1"/>
  <c r="S1366" i="3"/>
  <c r="T1366" i="3" s="1"/>
  <c r="AE440" i="11"/>
  <c r="S1905" i="3"/>
  <c r="T1905" i="3" s="1"/>
  <c r="AE824" i="9"/>
  <c r="R826" i="11"/>
  <c r="AB826" i="11" s="1"/>
  <c r="R25" i="9"/>
  <c r="R1250" i="3"/>
  <c r="AB1250" i="3" s="1"/>
  <c r="AD1499" i="3"/>
  <c r="AC1499" i="3"/>
  <c r="AE1251" i="11" l="1"/>
  <c r="AC1905" i="11"/>
  <c r="AE1905" i="11" s="1"/>
  <c r="AD1500" i="11"/>
  <c r="AC1500" i="11"/>
  <c r="AD981" i="11"/>
  <c r="AC981" i="11"/>
  <c r="Q442" i="11"/>
  <c r="R442" i="11" s="1"/>
  <c r="AB442" i="11" s="1"/>
  <c r="Y441" i="11"/>
  <c r="R982" i="11"/>
  <c r="AB982" i="11" s="1"/>
  <c r="AE1500" i="9"/>
  <c r="AE1637" i="9"/>
  <c r="W1501" i="9"/>
  <c r="V1502" i="9" s="1"/>
  <c r="Z1501" i="9"/>
  <c r="Y1501" i="9"/>
  <c r="AA1501" i="9"/>
  <c r="W1787" i="9"/>
  <c r="V1788" i="9" s="1"/>
  <c r="Q1639" i="9"/>
  <c r="R1639" i="9" s="1"/>
  <c r="AB1639" i="9" s="1"/>
  <c r="AA1638" i="9"/>
  <c r="AA1787" i="9"/>
  <c r="W1638" i="9"/>
  <c r="V1639" i="9" s="1"/>
  <c r="AC439" i="9"/>
  <c r="Y1787" i="9"/>
  <c r="AD1787" i="9" s="1"/>
  <c r="Y1638" i="9"/>
  <c r="AD439" i="9"/>
  <c r="Q1788" i="9"/>
  <c r="R1788" i="9" s="1"/>
  <c r="AC1115" i="6"/>
  <c r="AE1115" i="6" s="1"/>
  <c r="AE1786" i="6"/>
  <c r="AA981" i="6"/>
  <c r="AE980" i="6"/>
  <c r="W981" i="6"/>
  <c r="V982" i="6" s="1"/>
  <c r="AC175" i="6"/>
  <c r="AD1500" i="6"/>
  <c r="Z1906" i="6"/>
  <c r="Q1907" i="6"/>
  <c r="R1907" i="6" s="1"/>
  <c r="AB1907" i="6" s="1"/>
  <c r="Y1906" i="6"/>
  <c r="W1906" i="6"/>
  <c r="V1907" i="6" s="1"/>
  <c r="AE306" i="6"/>
  <c r="AD175" i="6"/>
  <c r="AC1500" i="6"/>
  <c r="AA1906" i="6"/>
  <c r="Z981" i="6"/>
  <c r="AD981" i="6" s="1"/>
  <c r="Q982" i="6"/>
  <c r="R982" i="6" s="1"/>
  <c r="AB982" i="6" s="1"/>
  <c r="S307" i="6"/>
  <c r="T307" i="6" s="1"/>
  <c r="Z307" i="6" s="1"/>
  <c r="AE306" i="3"/>
  <c r="AE1635" i="3"/>
  <c r="S1250" i="3"/>
  <c r="T1250" i="3" s="1"/>
  <c r="W1250" i="3" s="1"/>
  <c r="V1251" i="3" s="1"/>
  <c r="AC558" i="3"/>
  <c r="AE558" i="3" s="1"/>
  <c r="AB559" i="3"/>
  <c r="S559" i="3"/>
  <c r="T559" i="3" s="1"/>
  <c r="AA559" i="3" s="1"/>
  <c r="AC1787" i="3"/>
  <c r="AC440" i="3"/>
  <c r="AD1787" i="3"/>
  <c r="AD440" i="3"/>
  <c r="AE1249" i="3"/>
  <c r="AB440" i="9"/>
  <c r="S440" i="9"/>
  <c r="T440" i="9" s="1"/>
  <c r="S694" i="6"/>
  <c r="T694" i="6" s="1"/>
  <c r="S176" i="6"/>
  <c r="T176" i="6" s="1"/>
  <c r="AA176" i="6" s="1"/>
  <c r="S1788" i="3"/>
  <c r="T1788" i="3" s="1"/>
  <c r="Q1789" i="3" s="1"/>
  <c r="AA441" i="11"/>
  <c r="Z441" i="11"/>
  <c r="AD440" i="6"/>
  <c r="S25" i="11"/>
  <c r="T25" i="11" s="1"/>
  <c r="AE693" i="6"/>
  <c r="AA1787" i="6"/>
  <c r="Y1787" i="6"/>
  <c r="W1787" i="6"/>
  <c r="V1788" i="6" s="1"/>
  <c r="Q1788" i="6"/>
  <c r="R1788" i="6" s="1"/>
  <c r="AB1788" i="6" s="1"/>
  <c r="Z1787" i="6"/>
  <c r="AA1252" i="11"/>
  <c r="W1252" i="11"/>
  <c r="V1253" i="11" s="1"/>
  <c r="Z1252" i="11"/>
  <c r="Q1253" i="11"/>
  <c r="R1253" i="11" s="1"/>
  <c r="AB1253" i="11" s="1"/>
  <c r="Y1252" i="11"/>
  <c r="S1501" i="11"/>
  <c r="T1501" i="11" s="1"/>
  <c r="Y1501" i="11" s="1"/>
  <c r="AE826" i="6"/>
  <c r="S1905" i="9"/>
  <c r="T1905" i="9" s="1"/>
  <c r="S1788" i="11"/>
  <c r="T1788" i="11" s="1"/>
  <c r="AE1499" i="3"/>
  <c r="S1636" i="11"/>
  <c r="T1636" i="11" s="1"/>
  <c r="AE24" i="3"/>
  <c r="Z1118" i="11"/>
  <c r="Q1119" i="11"/>
  <c r="Y1118" i="11"/>
  <c r="W1118" i="11"/>
  <c r="V1119" i="11" s="1"/>
  <c r="AA1118" i="11"/>
  <c r="Y1368" i="6"/>
  <c r="AA1368" i="6"/>
  <c r="Q1369" i="6"/>
  <c r="Z1368" i="6"/>
  <c r="W1368" i="6"/>
  <c r="V1369" i="6" s="1"/>
  <c r="W825" i="9"/>
  <c r="V826" i="9" s="1"/>
  <c r="AA825" i="9"/>
  <c r="Z825" i="9"/>
  <c r="Y825" i="9"/>
  <c r="Q826" i="9"/>
  <c r="Y1905" i="3"/>
  <c r="W1905" i="3"/>
  <c r="V1906" i="3" s="1"/>
  <c r="Z1905" i="3"/>
  <c r="Q1906" i="3"/>
  <c r="AA1905" i="3"/>
  <c r="Y1366" i="3"/>
  <c r="W1366" i="3"/>
  <c r="V1367" i="3" s="1"/>
  <c r="AA1366" i="3"/>
  <c r="Q1367" i="3"/>
  <c r="Z1366" i="3"/>
  <c r="AE307" i="9"/>
  <c r="AE1635" i="11"/>
  <c r="Z173" i="3"/>
  <c r="Q174" i="3"/>
  <c r="Y173" i="3"/>
  <c r="W173" i="3"/>
  <c r="V174" i="3" s="1"/>
  <c r="AA173" i="3"/>
  <c r="S1636" i="6"/>
  <c r="T1636" i="6" s="1"/>
  <c r="S1367" i="11"/>
  <c r="T1367" i="11" s="1"/>
  <c r="S1500" i="3"/>
  <c r="T1500" i="3" s="1"/>
  <c r="AE1366" i="11"/>
  <c r="W308" i="11"/>
  <c r="V309" i="11" s="1"/>
  <c r="Q309" i="11"/>
  <c r="Z308" i="11"/>
  <c r="AA308" i="11"/>
  <c r="Y308" i="11"/>
  <c r="Q558" i="11"/>
  <c r="W557" i="11"/>
  <c r="V558" i="11" s="1"/>
  <c r="AA557" i="11"/>
  <c r="Z557" i="11"/>
  <c r="Y557" i="11"/>
  <c r="AE692" i="11"/>
  <c r="AC1251" i="9"/>
  <c r="AD1251" i="9"/>
  <c r="AE691" i="3"/>
  <c r="R176" i="11"/>
  <c r="AB176" i="11" s="1"/>
  <c r="S560" i="6"/>
  <c r="T560" i="6" s="1"/>
  <c r="AB560" i="6"/>
  <c r="Q1637" i="3"/>
  <c r="AA1636" i="3"/>
  <c r="Z1636" i="3"/>
  <c r="W1636" i="3"/>
  <c r="V1637" i="3" s="1"/>
  <c r="Y1636" i="3"/>
  <c r="S1906" i="11"/>
  <c r="T1906" i="11" s="1"/>
  <c r="AB1906" i="11"/>
  <c r="S25" i="9"/>
  <c r="T25" i="9" s="1"/>
  <c r="AB25" i="9"/>
  <c r="R984" i="3"/>
  <c r="AB984" i="3" s="1"/>
  <c r="AE24" i="9"/>
  <c r="Y25" i="6"/>
  <c r="Z25" i="6"/>
  <c r="W25" i="6"/>
  <c r="V26" i="6" s="1"/>
  <c r="Q26" i="6"/>
  <c r="AA25" i="6"/>
  <c r="AE825" i="11"/>
  <c r="AE559" i="6"/>
  <c r="AE1787" i="11"/>
  <c r="Q174" i="9"/>
  <c r="Y173" i="9"/>
  <c r="AA173" i="9"/>
  <c r="W173" i="9"/>
  <c r="V174" i="9" s="1"/>
  <c r="Z173" i="9"/>
  <c r="R1252" i="9"/>
  <c r="AB1252" i="9" s="1"/>
  <c r="S826" i="3"/>
  <c r="T826" i="3" s="1"/>
  <c r="R1250" i="6"/>
  <c r="AB1250" i="6" s="1"/>
  <c r="R441" i="6"/>
  <c r="AB441" i="6" s="1"/>
  <c r="R1502" i="9"/>
  <c r="AB1502" i="9" s="1"/>
  <c r="W1115" i="9"/>
  <c r="V1116" i="9" s="1"/>
  <c r="AA1115" i="9"/>
  <c r="Q1116" i="9"/>
  <c r="Z1115" i="9"/>
  <c r="Y1115" i="9"/>
  <c r="S441" i="3"/>
  <c r="T441" i="3" s="1"/>
  <c r="AC1115" i="3"/>
  <c r="AD1115" i="3"/>
  <c r="S827" i="6"/>
  <c r="T827" i="6" s="1"/>
  <c r="W307" i="3"/>
  <c r="V308" i="3" s="1"/>
  <c r="Y307" i="3"/>
  <c r="AA307" i="3"/>
  <c r="Q308" i="3"/>
  <c r="Z307" i="3"/>
  <c r="AC983" i="3"/>
  <c r="AD983" i="3"/>
  <c r="AE1904" i="9"/>
  <c r="S1501" i="6"/>
  <c r="T1501" i="6" s="1"/>
  <c r="AB1501" i="6"/>
  <c r="S826" i="11"/>
  <c r="T826" i="11" s="1"/>
  <c r="S1116" i="6"/>
  <c r="T1116" i="6" s="1"/>
  <c r="S693" i="11"/>
  <c r="T693" i="11" s="1"/>
  <c r="R1116" i="3"/>
  <c r="AB1116" i="3" s="1"/>
  <c r="S308" i="9"/>
  <c r="T308" i="9" s="1"/>
  <c r="S692" i="3"/>
  <c r="T692" i="3" s="1"/>
  <c r="AC981" i="9"/>
  <c r="AD981" i="9"/>
  <c r="AA559" i="9"/>
  <c r="Y559" i="9"/>
  <c r="W559" i="9"/>
  <c r="V560" i="9" s="1"/>
  <c r="Z559" i="9"/>
  <c r="Q560" i="9"/>
  <c r="AC1249" i="6"/>
  <c r="AD1249" i="6"/>
  <c r="AE825" i="3"/>
  <c r="AC175" i="11"/>
  <c r="AD175" i="11"/>
  <c r="W692" i="9"/>
  <c r="V693" i="9" s="1"/>
  <c r="Q693" i="9"/>
  <c r="Y692" i="9"/>
  <c r="AA692" i="9"/>
  <c r="Z692" i="9"/>
  <c r="Y1366" i="9"/>
  <c r="AA1366" i="9"/>
  <c r="Q1367" i="9"/>
  <c r="W1366" i="9"/>
  <c r="V1367" i="9" s="1"/>
  <c r="Z1366" i="9"/>
  <c r="S25" i="3"/>
  <c r="T25" i="3" s="1"/>
  <c r="AB25" i="3"/>
  <c r="AE24" i="11"/>
  <c r="AE1635" i="6"/>
  <c r="R982" i="9"/>
  <c r="AB982" i="9" s="1"/>
  <c r="AC440" i="6"/>
  <c r="AE1500" i="11" l="1"/>
  <c r="AE981" i="11"/>
  <c r="Z1501" i="11"/>
  <c r="AD1501" i="11" s="1"/>
  <c r="AA1501" i="11"/>
  <c r="AD1252" i="11"/>
  <c r="AC441" i="11"/>
  <c r="AD441" i="11"/>
  <c r="Y1636" i="11"/>
  <c r="Q1637" i="11"/>
  <c r="R1637" i="11" s="1"/>
  <c r="AB1637" i="11" s="1"/>
  <c r="S982" i="11"/>
  <c r="T982" i="11" s="1"/>
  <c r="AC1252" i="11"/>
  <c r="AD1501" i="9"/>
  <c r="AC1501" i="9"/>
  <c r="AC1638" i="9"/>
  <c r="AC1787" i="9"/>
  <c r="AE1787" i="9" s="1"/>
  <c r="AE439" i="9"/>
  <c r="AD1638" i="9"/>
  <c r="S1639" i="9"/>
  <c r="T1639" i="9" s="1"/>
  <c r="Y1639" i="9" s="1"/>
  <c r="W440" i="9"/>
  <c r="V441" i="9" s="1"/>
  <c r="Y440" i="9"/>
  <c r="Q441" i="9"/>
  <c r="R441" i="9" s="1"/>
  <c r="AB441" i="9" s="1"/>
  <c r="AA440" i="9"/>
  <c r="Z440" i="9"/>
  <c r="AC981" i="6"/>
  <c r="AE981" i="6" s="1"/>
  <c r="AD1906" i="6"/>
  <c r="AE175" i="6"/>
  <c r="W307" i="6"/>
  <c r="V308" i="6" s="1"/>
  <c r="Y307" i="6"/>
  <c r="AA307" i="6"/>
  <c r="Q308" i="6"/>
  <c r="R308" i="6" s="1"/>
  <c r="AB308" i="6" s="1"/>
  <c r="AD1787" i="6"/>
  <c r="AC1906" i="6"/>
  <c r="AE1500" i="6"/>
  <c r="S1250" i="6"/>
  <c r="T1250" i="6" s="1"/>
  <c r="W1250" i="6" s="1"/>
  <c r="V1251" i="6" s="1"/>
  <c r="S1788" i="6"/>
  <c r="T1788" i="6" s="1"/>
  <c r="Z1788" i="6" s="1"/>
  <c r="AE440" i="6"/>
  <c r="AA1250" i="3"/>
  <c r="Q1251" i="3"/>
  <c r="R1251" i="3" s="1"/>
  <c r="AB1251" i="3" s="1"/>
  <c r="Z1250" i="3"/>
  <c r="Y1250" i="3"/>
  <c r="AE1787" i="3"/>
  <c r="AE440" i="3"/>
  <c r="Y559" i="3"/>
  <c r="Z559" i="3"/>
  <c r="Q560" i="3"/>
  <c r="R560" i="3" s="1"/>
  <c r="AB560" i="3" s="1"/>
  <c r="W559" i="3"/>
  <c r="V560" i="3" s="1"/>
  <c r="Z1788" i="3"/>
  <c r="AA1788" i="3"/>
  <c r="Y1788" i="3"/>
  <c r="W1788" i="3"/>
  <c r="V1789" i="3" s="1"/>
  <c r="S1116" i="3"/>
  <c r="T1116" i="3" s="1"/>
  <c r="Y25" i="11"/>
  <c r="W25" i="11"/>
  <c r="V26" i="11" s="1"/>
  <c r="Z25" i="11"/>
  <c r="AA25" i="11"/>
  <c r="Q26" i="11"/>
  <c r="R26" i="11" s="1"/>
  <c r="AB26" i="11" s="1"/>
  <c r="Z176" i="6"/>
  <c r="Q177" i="6"/>
  <c r="R177" i="6" s="1"/>
  <c r="AB177" i="6" s="1"/>
  <c r="Q1502" i="11"/>
  <c r="R1502" i="11" s="1"/>
  <c r="AB1502" i="11" s="1"/>
  <c r="AC1787" i="6"/>
  <c r="W1501" i="11"/>
  <c r="V1502" i="11" s="1"/>
  <c r="S1502" i="9"/>
  <c r="T1502" i="9" s="1"/>
  <c r="Z1502" i="9" s="1"/>
  <c r="Z1636" i="11"/>
  <c r="AC1366" i="9"/>
  <c r="S982" i="9"/>
  <c r="T982" i="9" s="1"/>
  <c r="AA1636" i="11"/>
  <c r="Y176" i="6"/>
  <c r="AC1366" i="3"/>
  <c r="W176" i="6"/>
  <c r="V177" i="6" s="1"/>
  <c r="AA1788" i="11"/>
  <c r="Y1788" i="11"/>
  <c r="W1788" i="11"/>
  <c r="V1789" i="11" s="1"/>
  <c r="Q1789" i="11"/>
  <c r="R1789" i="11" s="1"/>
  <c r="AB1789" i="11" s="1"/>
  <c r="Z1788" i="11"/>
  <c r="AE1251" i="9"/>
  <c r="S1907" i="6"/>
  <c r="T1907" i="6" s="1"/>
  <c r="W1907" i="6" s="1"/>
  <c r="V1908" i="6" s="1"/>
  <c r="AE175" i="11"/>
  <c r="S442" i="11"/>
  <c r="T442" i="11" s="1"/>
  <c r="W442" i="11" s="1"/>
  <c r="V443" i="11" s="1"/>
  <c r="AE981" i="9"/>
  <c r="W1636" i="11"/>
  <c r="V1637" i="11" s="1"/>
  <c r="AE1249" i="6"/>
  <c r="Z25" i="9"/>
  <c r="AA25" i="9"/>
  <c r="Y25" i="9"/>
  <c r="Q26" i="9"/>
  <c r="W25" i="9"/>
  <c r="V26" i="9" s="1"/>
  <c r="W560" i="6"/>
  <c r="V561" i="6" s="1"/>
  <c r="Y560" i="6"/>
  <c r="AA560" i="6"/>
  <c r="Z560" i="6"/>
  <c r="Q561" i="6"/>
  <c r="Z826" i="11"/>
  <c r="AA826" i="11"/>
  <c r="Y826" i="11"/>
  <c r="W826" i="11"/>
  <c r="V827" i="11" s="1"/>
  <c r="Q827" i="11"/>
  <c r="W308" i="9"/>
  <c r="V309" i="9" s="1"/>
  <c r="Q309" i="9"/>
  <c r="AA308" i="9"/>
  <c r="Y308" i="9"/>
  <c r="Z308" i="9"/>
  <c r="Z827" i="6"/>
  <c r="AA827" i="6"/>
  <c r="Q828" i="6"/>
  <c r="W827" i="6"/>
  <c r="V828" i="6" s="1"/>
  <c r="Y827" i="6"/>
  <c r="Y692" i="3"/>
  <c r="W692" i="3"/>
  <c r="V693" i="3" s="1"/>
  <c r="Q693" i="3"/>
  <c r="AA692" i="3"/>
  <c r="Z692" i="3"/>
  <c r="W441" i="3"/>
  <c r="V442" i="3" s="1"/>
  <c r="Q442" i="3"/>
  <c r="Z441" i="3"/>
  <c r="AA441" i="3"/>
  <c r="Y441" i="3"/>
  <c r="Z1500" i="3"/>
  <c r="W1500" i="3"/>
  <c r="V1501" i="3" s="1"/>
  <c r="Q1501" i="3"/>
  <c r="AA1500" i="3"/>
  <c r="Y1500" i="3"/>
  <c r="Z1116" i="6"/>
  <c r="AA1116" i="6"/>
  <c r="W1116" i="6"/>
  <c r="V1117" i="6" s="1"/>
  <c r="Y1116" i="6"/>
  <c r="Q1117" i="6"/>
  <c r="W25" i="3"/>
  <c r="V26" i="3" s="1"/>
  <c r="Y25" i="3"/>
  <c r="Z25" i="3"/>
  <c r="Q26" i="3"/>
  <c r="AA25" i="3"/>
  <c r="Z693" i="11"/>
  <c r="Q694" i="11"/>
  <c r="W693" i="11"/>
  <c r="V694" i="11" s="1"/>
  <c r="Y693" i="11"/>
  <c r="AA693" i="11"/>
  <c r="Z826" i="3"/>
  <c r="Y826" i="3"/>
  <c r="W826" i="3"/>
  <c r="V827" i="3" s="1"/>
  <c r="Q827" i="3"/>
  <c r="AA826" i="3"/>
  <c r="R1116" i="9"/>
  <c r="AB1116" i="9" s="1"/>
  <c r="AD1366" i="9"/>
  <c r="R693" i="9"/>
  <c r="AB693" i="9" s="1"/>
  <c r="Y1905" i="9"/>
  <c r="W1905" i="9"/>
  <c r="V1906" i="9" s="1"/>
  <c r="Z1905" i="9"/>
  <c r="Q1906" i="9"/>
  <c r="AA1905" i="9"/>
  <c r="W1501" i="6"/>
  <c r="V1502" i="6" s="1"/>
  <c r="Z1501" i="6"/>
  <c r="Y1501" i="6"/>
  <c r="Q1502" i="6"/>
  <c r="AA1501" i="6"/>
  <c r="S982" i="6"/>
  <c r="T982" i="6" s="1"/>
  <c r="R1637" i="3"/>
  <c r="AB1637" i="3" s="1"/>
  <c r="R558" i="11"/>
  <c r="R309" i="11"/>
  <c r="AB309" i="11" s="1"/>
  <c r="R1369" i="6"/>
  <c r="AB1369" i="6" s="1"/>
  <c r="Q1368" i="11"/>
  <c r="AA1367" i="11"/>
  <c r="Y1367" i="11"/>
  <c r="Z1367" i="11"/>
  <c r="W1367" i="11"/>
  <c r="V1368" i="11" s="1"/>
  <c r="AA1636" i="6"/>
  <c r="Q1637" i="6"/>
  <c r="W1636" i="6"/>
  <c r="V1637" i="6" s="1"/>
  <c r="Z1636" i="6"/>
  <c r="Y1636" i="6"/>
  <c r="Y694" i="6"/>
  <c r="Q695" i="6"/>
  <c r="AA694" i="6"/>
  <c r="Z694" i="6"/>
  <c r="W694" i="6"/>
  <c r="V695" i="6" s="1"/>
  <c r="R308" i="3"/>
  <c r="AB308" i="3" s="1"/>
  <c r="S984" i="3"/>
  <c r="T984" i="3" s="1"/>
  <c r="AA1906" i="11"/>
  <c r="Y1906" i="11"/>
  <c r="Z1906" i="11"/>
  <c r="W1906" i="11"/>
  <c r="V1907" i="11" s="1"/>
  <c r="Q1907" i="11"/>
  <c r="S1788" i="9"/>
  <c r="T1788" i="9" s="1"/>
  <c r="AB1788" i="9"/>
  <c r="AD1366" i="3"/>
  <c r="AE1115" i="3"/>
  <c r="AC173" i="3"/>
  <c r="AD173" i="3"/>
  <c r="R1367" i="3"/>
  <c r="AB1367" i="3" s="1"/>
  <c r="AC1905" i="3"/>
  <c r="AD1905" i="3"/>
  <c r="AC1368" i="6"/>
  <c r="R560" i="9"/>
  <c r="AC307" i="3"/>
  <c r="AD307" i="3"/>
  <c r="R1789" i="3"/>
  <c r="AB1789" i="3" s="1"/>
  <c r="AC173" i="9"/>
  <c r="AD173" i="9"/>
  <c r="R26" i="6"/>
  <c r="AB26" i="6" s="1"/>
  <c r="S176" i="11"/>
  <c r="T176" i="11" s="1"/>
  <c r="R174" i="3"/>
  <c r="AC1115" i="9"/>
  <c r="AD1115" i="9"/>
  <c r="R174" i="9"/>
  <c r="AB174" i="9" s="1"/>
  <c r="AC1636" i="3"/>
  <c r="AD1636" i="3"/>
  <c r="AC557" i="11"/>
  <c r="AD557" i="11"/>
  <c r="R826" i="9"/>
  <c r="AB826" i="9" s="1"/>
  <c r="R1367" i="9"/>
  <c r="AB1367" i="9" s="1"/>
  <c r="AE983" i="3"/>
  <c r="S441" i="6"/>
  <c r="T441" i="6" s="1"/>
  <c r="AC308" i="11"/>
  <c r="AD308" i="11"/>
  <c r="AC825" i="9"/>
  <c r="AD825" i="9"/>
  <c r="AD1118" i="11"/>
  <c r="AC1118" i="11"/>
  <c r="AC559" i="9"/>
  <c r="AD559" i="9"/>
  <c r="AC25" i="6"/>
  <c r="AD25" i="6"/>
  <c r="S1253" i="11"/>
  <c r="T1253" i="11" s="1"/>
  <c r="R1119" i="11"/>
  <c r="AC692" i="9"/>
  <c r="AD692" i="9"/>
  <c r="S1252" i="9"/>
  <c r="T1252" i="9" s="1"/>
  <c r="R1906" i="3"/>
  <c r="AB1906" i="3" s="1"/>
  <c r="AD1368" i="6"/>
  <c r="AC1501" i="11" l="1"/>
  <c r="AE1501" i="11" s="1"/>
  <c r="Q443" i="11"/>
  <c r="R443" i="11" s="1"/>
  <c r="AB443" i="11" s="1"/>
  <c r="AE441" i="11"/>
  <c r="AE1252" i="11"/>
  <c r="AD1636" i="11"/>
  <c r="AC1788" i="11"/>
  <c r="AD25" i="11"/>
  <c r="Z442" i="11"/>
  <c r="Y442" i="11"/>
  <c r="AC1636" i="11"/>
  <c r="AA442" i="11"/>
  <c r="S26" i="11"/>
  <c r="T26" i="11" s="1"/>
  <c r="AC25" i="11"/>
  <c r="Z982" i="11"/>
  <c r="Y982" i="11"/>
  <c r="W982" i="11"/>
  <c r="V983" i="11" s="1"/>
  <c r="Q983" i="11"/>
  <c r="AA982" i="11"/>
  <c r="S1502" i="11"/>
  <c r="T1502" i="11" s="1"/>
  <c r="Q1503" i="11" s="1"/>
  <c r="AD1788" i="11"/>
  <c r="AE1638" i="9"/>
  <c r="AE1501" i="9"/>
  <c r="Y1502" i="9"/>
  <c r="AD1502" i="9" s="1"/>
  <c r="W1502" i="9"/>
  <c r="V1503" i="9" s="1"/>
  <c r="AD440" i="9"/>
  <c r="Q1640" i="9"/>
  <c r="R1640" i="9" s="1"/>
  <c r="AB1640" i="9" s="1"/>
  <c r="W1639" i="9"/>
  <c r="V1640" i="9" s="1"/>
  <c r="Z1639" i="9"/>
  <c r="AD1639" i="9" s="1"/>
  <c r="AA1639" i="9"/>
  <c r="AC440" i="9"/>
  <c r="AA1502" i="9"/>
  <c r="AE1366" i="9"/>
  <c r="Q1503" i="9"/>
  <c r="R1503" i="9" s="1"/>
  <c r="AB1503" i="9" s="1"/>
  <c r="S693" i="9"/>
  <c r="T693" i="9" s="1"/>
  <c r="Q694" i="9" s="1"/>
  <c r="AA1250" i="6"/>
  <c r="AE1906" i="6"/>
  <c r="Q1789" i="6"/>
  <c r="R1789" i="6" s="1"/>
  <c r="AB1789" i="6" s="1"/>
  <c r="W1788" i="6"/>
  <c r="V1789" i="6" s="1"/>
  <c r="AC307" i="6"/>
  <c r="AD307" i="6"/>
  <c r="AE1787" i="6"/>
  <c r="Z1250" i="6"/>
  <c r="Y1788" i="6"/>
  <c r="AD1788" i="6" s="1"/>
  <c r="Q1251" i="6"/>
  <c r="R1251" i="6" s="1"/>
  <c r="AB1251" i="6" s="1"/>
  <c r="AA1788" i="6"/>
  <c r="Y1250" i="6"/>
  <c r="AC176" i="6"/>
  <c r="Z1907" i="6"/>
  <c r="S26" i="6"/>
  <c r="T26" i="6" s="1"/>
  <c r="AD176" i="6"/>
  <c r="AC559" i="3"/>
  <c r="AC1250" i="3"/>
  <c r="AD1250" i="3"/>
  <c r="AD559" i="3"/>
  <c r="AD1788" i="3"/>
  <c r="AC1788" i="3"/>
  <c r="AE1366" i="3"/>
  <c r="S1251" i="3"/>
  <c r="T1251" i="3" s="1"/>
  <c r="W982" i="9"/>
  <c r="V983" i="9" s="1"/>
  <c r="Q983" i="9"/>
  <c r="R983" i="9" s="1"/>
  <c r="AB983" i="9" s="1"/>
  <c r="Y982" i="9"/>
  <c r="Z982" i="9"/>
  <c r="AA982" i="9"/>
  <c r="AE173" i="9"/>
  <c r="Y1907" i="6"/>
  <c r="Q1908" i="6"/>
  <c r="R1908" i="6" s="1"/>
  <c r="AB1908" i="6" s="1"/>
  <c r="S1369" i="6"/>
  <c r="T1369" i="6" s="1"/>
  <c r="AA1907" i="6"/>
  <c r="AE692" i="9"/>
  <c r="AE308" i="11"/>
  <c r="AE1115" i="9"/>
  <c r="S308" i="6"/>
  <c r="T308" i="6" s="1"/>
  <c r="AE825" i="9"/>
  <c r="AE1636" i="3"/>
  <c r="S308" i="3"/>
  <c r="T308" i="3" s="1"/>
  <c r="S1367" i="3"/>
  <c r="T1367" i="3" s="1"/>
  <c r="AE25" i="6"/>
  <c r="AE1118" i="11"/>
  <c r="AA984" i="3"/>
  <c r="Q985" i="3"/>
  <c r="Z984" i="3"/>
  <c r="W984" i="3"/>
  <c r="V985" i="3" s="1"/>
  <c r="Y984" i="3"/>
  <c r="W176" i="11"/>
  <c r="V177" i="11" s="1"/>
  <c r="Z176" i="11"/>
  <c r="Y176" i="11"/>
  <c r="AA176" i="11"/>
  <c r="Q177" i="11"/>
  <c r="AA441" i="6"/>
  <c r="Q442" i="6"/>
  <c r="Y441" i="6"/>
  <c r="W441" i="6"/>
  <c r="V442" i="6" s="1"/>
  <c r="Z441" i="6"/>
  <c r="AE559" i="9"/>
  <c r="S560" i="9"/>
  <c r="T560" i="9" s="1"/>
  <c r="AB560" i="9"/>
  <c r="AA1788" i="9"/>
  <c r="Z1788" i="9"/>
  <c r="W1788" i="9"/>
  <c r="V1789" i="9" s="1"/>
  <c r="Q1789" i="9"/>
  <c r="Y1788" i="9"/>
  <c r="S826" i="9"/>
  <c r="T826" i="9" s="1"/>
  <c r="AE173" i="3"/>
  <c r="AD1116" i="6"/>
  <c r="AC1116" i="6"/>
  <c r="R693" i="3"/>
  <c r="AB693" i="3" s="1"/>
  <c r="AC25" i="9"/>
  <c r="AD25" i="9"/>
  <c r="S177" i="6"/>
  <c r="T177" i="6" s="1"/>
  <c r="S1789" i="11"/>
  <c r="T1789" i="11" s="1"/>
  <c r="S1367" i="9"/>
  <c r="T1367" i="9" s="1"/>
  <c r="S174" i="9"/>
  <c r="T174" i="9" s="1"/>
  <c r="S441" i="9"/>
  <c r="T441" i="9" s="1"/>
  <c r="S1789" i="3"/>
  <c r="T1789" i="3" s="1"/>
  <c r="AE1368" i="6"/>
  <c r="AC1367" i="11"/>
  <c r="AD1367" i="11"/>
  <c r="R1906" i="9"/>
  <c r="R26" i="3"/>
  <c r="AB26" i="3" s="1"/>
  <c r="AC441" i="3"/>
  <c r="AD441" i="3"/>
  <c r="AC308" i="9"/>
  <c r="AD308" i="9"/>
  <c r="R561" i="6"/>
  <c r="AB561" i="6" s="1"/>
  <c r="S1637" i="11"/>
  <c r="T1637" i="11" s="1"/>
  <c r="W1252" i="9"/>
  <c r="V1253" i="9" s="1"/>
  <c r="Q1253" i="9"/>
  <c r="Y1252" i="9"/>
  <c r="Z1252" i="9"/>
  <c r="AA1252" i="9"/>
  <c r="S1119" i="11"/>
  <c r="T1119" i="11" s="1"/>
  <c r="AB1119" i="11"/>
  <c r="AC694" i="6"/>
  <c r="S1906" i="3"/>
  <c r="T1906" i="3" s="1"/>
  <c r="W982" i="6"/>
  <c r="V983" i="6" s="1"/>
  <c r="Z982" i="6"/>
  <c r="Q983" i="6"/>
  <c r="AA982" i="6"/>
  <c r="Y982" i="6"/>
  <c r="R1907" i="11"/>
  <c r="AC1636" i="6"/>
  <c r="AD1636" i="6"/>
  <c r="S309" i="11"/>
  <c r="T309" i="11" s="1"/>
  <c r="S1116" i="9"/>
  <c r="T1116" i="9" s="1"/>
  <c r="AC693" i="11"/>
  <c r="AD693" i="11"/>
  <c r="AC692" i="3"/>
  <c r="AD692" i="3"/>
  <c r="R827" i="11"/>
  <c r="AB827" i="11" s="1"/>
  <c r="AE557" i="11"/>
  <c r="AE1905" i="3"/>
  <c r="R1368" i="11"/>
  <c r="AB1368" i="11" s="1"/>
  <c r="S558" i="11"/>
  <c r="T558" i="11" s="1"/>
  <c r="AB558" i="11"/>
  <c r="AC25" i="3"/>
  <c r="AD25" i="3"/>
  <c r="AC827" i="6"/>
  <c r="AD827" i="6"/>
  <c r="R309" i="9"/>
  <c r="AB309" i="9" s="1"/>
  <c r="Q1254" i="11"/>
  <c r="Y1253" i="11"/>
  <c r="Z1253" i="11"/>
  <c r="W1253" i="11"/>
  <c r="V1254" i="11" s="1"/>
  <c r="AA1253" i="11"/>
  <c r="AE307" i="3"/>
  <c r="AD694" i="6"/>
  <c r="R1502" i="6"/>
  <c r="AC1905" i="9"/>
  <c r="AD1905" i="9"/>
  <c r="R694" i="11"/>
  <c r="AB694" i="11" s="1"/>
  <c r="AD1500" i="3"/>
  <c r="AC1500" i="3"/>
  <c r="R442" i="3"/>
  <c r="AD826" i="11"/>
  <c r="AC826" i="11"/>
  <c r="AC560" i="6"/>
  <c r="AD560" i="6"/>
  <c r="S174" i="3"/>
  <c r="T174" i="3" s="1"/>
  <c r="AB174" i="3"/>
  <c r="W1116" i="3"/>
  <c r="V1117" i="3" s="1"/>
  <c r="Y1116" i="3"/>
  <c r="Q1117" i="3"/>
  <c r="Z1116" i="3"/>
  <c r="AA1116" i="3"/>
  <c r="S560" i="3"/>
  <c r="T560" i="3" s="1"/>
  <c r="AC1906" i="11"/>
  <c r="AD1906" i="11"/>
  <c r="R1637" i="6"/>
  <c r="AC1501" i="6"/>
  <c r="AD1501" i="6"/>
  <c r="R827" i="3"/>
  <c r="AB827" i="3" s="1"/>
  <c r="R828" i="6"/>
  <c r="AB828" i="6" s="1"/>
  <c r="R695" i="6"/>
  <c r="AB695" i="6" s="1"/>
  <c r="R1501" i="3"/>
  <c r="AB1501" i="3" s="1"/>
  <c r="S1637" i="3"/>
  <c r="T1637" i="3" s="1"/>
  <c r="AD826" i="3"/>
  <c r="AC826" i="3"/>
  <c r="R1117" i="6"/>
  <c r="AB1117" i="6" s="1"/>
  <c r="R26" i="9"/>
  <c r="AB26" i="9" s="1"/>
  <c r="AD442" i="11" l="1"/>
  <c r="AE1636" i="11"/>
  <c r="AE1788" i="11"/>
  <c r="AE25" i="11"/>
  <c r="Z1502" i="11"/>
  <c r="S443" i="11"/>
  <c r="T443" i="11" s="1"/>
  <c r="Y443" i="11" s="1"/>
  <c r="AC442" i="11"/>
  <c r="W26" i="11"/>
  <c r="V27" i="11" s="1"/>
  <c r="Q27" i="11"/>
  <c r="R27" i="11" s="1"/>
  <c r="AB27" i="11" s="1"/>
  <c r="S827" i="11"/>
  <c r="T827" i="11" s="1"/>
  <c r="Q828" i="11" s="1"/>
  <c r="W1502" i="11"/>
  <c r="V1503" i="11" s="1"/>
  <c r="Y1502" i="11"/>
  <c r="S694" i="11"/>
  <c r="T694" i="11" s="1"/>
  <c r="W694" i="11" s="1"/>
  <c r="V695" i="11" s="1"/>
  <c r="R983" i="11"/>
  <c r="AB983" i="11" s="1"/>
  <c r="AA1502" i="11"/>
  <c r="AC982" i="11"/>
  <c r="AD982" i="11"/>
  <c r="AC1502" i="9"/>
  <c r="AE1502" i="9" s="1"/>
  <c r="AE440" i="9"/>
  <c r="AC1639" i="9"/>
  <c r="AE1639" i="9" s="1"/>
  <c r="AC982" i="9"/>
  <c r="W693" i="9"/>
  <c r="V694" i="9" s="1"/>
  <c r="AA693" i="9"/>
  <c r="Z693" i="9"/>
  <c r="AD982" i="9"/>
  <c r="Y693" i="9"/>
  <c r="S983" i="9"/>
  <c r="T983" i="9" s="1"/>
  <c r="Q984" i="9" s="1"/>
  <c r="S309" i="9"/>
  <c r="T309" i="9" s="1"/>
  <c r="AE307" i="6"/>
  <c r="AD1907" i="6"/>
  <c r="AE1116" i="6"/>
  <c r="AC1788" i="6"/>
  <c r="AE1788" i="6" s="1"/>
  <c r="AC1250" i="6"/>
  <c r="AE176" i="6"/>
  <c r="AC1907" i="6"/>
  <c r="AD1250" i="6"/>
  <c r="S1789" i="6"/>
  <c r="T1789" i="6" s="1"/>
  <c r="AE559" i="3"/>
  <c r="AE1250" i="3"/>
  <c r="AE1788" i="3"/>
  <c r="Z1251" i="3"/>
  <c r="AA1251" i="3"/>
  <c r="W1251" i="3"/>
  <c r="V1252" i="3" s="1"/>
  <c r="Q1252" i="3"/>
  <c r="R1252" i="3" s="1"/>
  <c r="Y1251" i="3"/>
  <c r="Z26" i="11"/>
  <c r="S26" i="9"/>
  <c r="T26" i="9" s="1"/>
  <c r="Y26" i="11"/>
  <c r="S695" i="6"/>
  <c r="T695" i="6" s="1"/>
  <c r="AE692" i="3"/>
  <c r="AE1367" i="11"/>
  <c r="AE693" i="11"/>
  <c r="AA26" i="11"/>
  <c r="AE1905" i="9"/>
  <c r="S1117" i="6"/>
  <c r="T1117" i="6" s="1"/>
  <c r="S1503" i="9"/>
  <c r="T1503" i="9" s="1"/>
  <c r="S828" i="6"/>
  <c r="T828" i="6" s="1"/>
  <c r="S1368" i="11"/>
  <c r="T1368" i="11" s="1"/>
  <c r="Q1369" i="11" s="1"/>
  <c r="AE308" i="9"/>
  <c r="AE560" i="6"/>
  <c r="AE827" i="6"/>
  <c r="AE441" i="3"/>
  <c r="S1908" i="6"/>
  <c r="T1908" i="6" s="1"/>
  <c r="AE25" i="9"/>
  <c r="Q1638" i="3"/>
  <c r="Z1637" i="3"/>
  <c r="W1637" i="3"/>
  <c r="V1638" i="3" s="1"/>
  <c r="AA1637" i="3"/>
  <c r="Y1637" i="3"/>
  <c r="Z174" i="9"/>
  <c r="AA174" i="9"/>
  <c r="Y174" i="9"/>
  <c r="W174" i="9"/>
  <c r="V175" i="9" s="1"/>
  <c r="Q175" i="9"/>
  <c r="AA1367" i="9"/>
  <c r="W1367" i="9"/>
  <c r="V1368" i="9" s="1"/>
  <c r="Y1367" i="9"/>
  <c r="Q1368" i="9"/>
  <c r="Z1367" i="9"/>
  <c r="W1789" i="11"/>
  <c r="V1790" i="11" s="1"/>
  <c r="Z1789" i="11"/>
  <c r="Y1789" i="11"/>
  <c r="Q1790" i="11"/>
  <c r="AA1789" i="11"/>
  <c r="Z174" i="3"/>
  <c r="Y174" i="3"/>
  <c r="Q175" i="3"/>
  <c r="W174" i="3"/>
  <c r="V175" i="3" s="1"/>
  <c r="AA174" i="3"/>
  <c r="AA560" i="3"/>
  <c r="W560" i="3"/>
  <c r="V561" i="3" s="1"/>
  <c r="Q561" i="3"/>
  <c r="Z560" i="3"/>
  <c r="Y560" i="3"/>
  <c r="W560" i="9"/>
  <c r="V561" i="9" s="1"/>
  <c r="Q561" i="9"/>
  <c r="Y560" i="9"/>
  <c r="Z560" i="9"/>
  <c r="AA560" i="9"/>
  <c r="R983" i="6"/>
  <c r="AB983" i="6" s="1"/>
  <c r="R1789" i="9"/>
  <c r="AB1789" i="9" s="1"/>
  <c r="AE1500" i="3"/>
  <c r="Y1367" i="3"/>
  <c r="AA1367" i="3"/>
  <c r="Z1367" i="3"/>
  <c r="Q1368" i="3"/>
  <c r="W1367" i="3"/>
  <c r="V1368" i="3" s="1"/>
  <c r="Y1119" i="11"/>
  <c r="Z1119" i="11"/>
  <c r="W1119" i="11"/>
  <c r="V1120" i="11" s="1"/>
  <c r="AA1119" i="11"/>
  <c r="Q1120" i="11"/>
  <c r="AC1252" i="9"/>
  <c r="AD1252" i="9"/>
  <c r="S1251" i="6"/>
  <c r="T1251" i="6" s="1"/>
  <c r="Q442" i="9"/>
  <c r="Y441" i="9"/>
  <c r="Z441" i="9"/>
  <c r="W441" i="9"/>
  <c r="V442" i="9" s="1"/>
  <c r="AA441" i="9"/>
  <c r="AA309" i="11"/>
  <c r="W309" i="11"/>
  <c r="V310" i="11" s="1"/>
  <c r="Z309" i="11"/>
  <c r="Q310" i="11"/>
  <c r="Y309" i="11"/>
  <c r="R1253" i="9"/>
  <c r="AB1253" i="9" s="1"/>
  <c r="AC441" i="6"/>
  <c r="AD441" i="6"/>
  <c r="AC984" i="3"/>
  <c r="AD984" i="3"/>
  <c r="AE826" i="3"/>
  <c r="S827" i="3"/>
  <c r="T827" i="3" s="1"/>
  <c r="AE1501" i="6"/>
  <c r="R1117" i="3"/>
  <c r="AB1117" i="3" s="1"/>
  <c r="AE826" i="11"/>
  <c r="S1502" i="6"/>
  <c r="T1502" i="6" s="1"/>
  <c r="AB1502" i="6"/>
  <c r="AC1253" i="11"/>
  <c r="AD1253" i="11"/>
  <c r="R1503" i="11"/>
  <c r="AB1503" i="11" s="1"/>
  <c r="S693" i="3"/>
  <c r="T693" i="3" s="1"/>
  <c r="R442" i="6"/>
  <c r="AB442" i="6" s="1"/>
  <c r="S1637" i="6"/>
  <c r="T1637" i="6" s="1"/>
  <c r="AB1637" i="6"/>
  <c r="AC1116" i="3"/>
  <c r="AD1116" i="3"/>
  <c r="Z558" i="11"/>
  <c r="W558" i="11"/>
  <c r="V559" i="11" s="1"/>
  <c r="AA558" i="11"/>
  <c r="Q559" i="11"/>
  <c r="Y558" i="11"/>
  <c r="Y308" i="6"/>
  <c r="W308" i="6"/>
  <c r="V309" i="6" s="1"/>
  <c r="AA308" i="6"/>
  <c r="Q309" i="6"/>
  <c r="Z308" i="6"/>
  <c r="R1254" i="11"/>
  <c r="AB1254" i="11" s="1"/>
  <c r="AE1636" i="6"/>
  <c r="AE694" i="6"/>
  <c r="S26" i="3"/>
  <c r="T26" i="3" s="1"/>
  <c r="AA308" i="3"/>
  <c r="Q309" i="3"/>
  <c r="W308" i="3"/>
  <c r="V309" i="3" s="1"/>
  <c r="Y308" i="3"/>
  <c r="Z308" i="3"/>
  <c r="S1501" i="3"/>
  <c r="T1501" i="3" s="1"/>
  <c r="Z1369" i="6"/>
  <c r="Y1369" i="6"/>
  <c r="AA1369" i="6"/>
  <c r="Q1370" i="6"/>
  <c r="W1369" i="6"/>
  <c r="V1370" i="6" s="1"/>
  <c r="Z1637" i="11"/>
  <c r="W1637" i="11"/>
  <c r="V1638" i="11" s="1"/>
  <c r="Q1638" i="11"/>
  <c r="Y1637" i="11"/>
  <c r="AA1637" i="11"/>
  <c r="S1907" i="11"/>
  <c r="T1907" i="11" s="1"/>
  <c r="AB1907" i="11"/>
  <c r="Y826" i="9"/>
  <c r="Z826" i="9"/>
  <c r="Q827" i="9"/>
  <c r="AA826" i="9"/>
  <c r="W826" i="9"/>
  <c r="V827" i="9" s="1"/>
  <c r="Y1789" i="3"/>
  <c r="Z1789" i="3"/>
  <c r="Q1790" i="3"/>
  <c r="W1789" i="3"/>
  <c r="V1790" i="3" s="1"/>
  <c r="AA1789" i="3"/>
  <c r="Z1906" i="3"/>
  <c r="Q1907" i="3"/>
  <c r="W1906" i="3"/>
  <c r="V1907" i="3" s="1"/>
  <c r="Y1906" i="3"/>
  <c r="AA1906" i="3"/>
  <c r="R177" i="11"/>
  <c r="AB177" i="11" s="1"/>
  <c r="R985" i="3"/>
  <c r="AB985" i="3" s="1"/>
  <c r="AC982" i="6"/>
  <c r="AD982" i="6"/>
  <c r="AA1116" i="9"/>
  <c r="Z1116" i="9"/>
  <c r="Y1116" i="9"/>
  <c r="W1116" i="9"/>
  <c r="V1117" i="9" s="1"/>
  <c r="Q1117" i="9"/>
  <c r="AA26" i="6"/>
  <c r="W26" i="6"/>
  <c r="V27" i="6" s="1"/>
  <c r="Q27" i="6"/>
  <c r="Y26" i="6"/>
  <c r="Z26" i="6"/>
  <c r="Q178" i="6"/>
  <c r="AA177" i="6"/>
  <c r="Z177" i="6"/>
  <c r="W177" i="6"/>
  <c r="V178" i="6" s="1"/>
  <c r="Y177" i="6"/>
  <c r="R694" i="9"/>
  <c r="AB694" i="9" s="1"/>
  <c r="AE1906" i="11"/>
  <c r="S442" i="3"/>
  <c r="T442" i="3" s="1"/>
  <c r="AB442" i="3"/>
  <c r="S1640" i="9"/>
  <c r="T1640" i="9" s="1"/>
  <c r="AE25" i="3"/>
  <c r="S561" i="6"/>
  <c r="T561" i="6" s="1"/>
  <c r="S1906" i="9"/>
  <c r="T1906" i="9" s="1"/>
  <c r="AB1906" i="9"/>
  <c r="AC1788" i="9"/>
  <c r="AD1788" i="9"/>
  <c r="AC176" i="11"/>
  <c r="AD176" i="11"/>
  <c r="AE442" i="11" l="1"/>
  <c r="Q444" i="11"/>
  <c r="R444" i="11" s="1"/>
  <c r="AB444" i="11" s="1"/>
  <c r="Z694" i="11"/>
  <c r="Y694" i="11"/>
  <c r="Z443" i="11"/>
  <c r="AD443" i="11" s="1"/>
  <c r="W443" i="11"/>
  <c r="V444" i="11" s="1"/>
  <c r="AA443" i="11"/>
  <c r="AD1502" i="11"/>
  <c r="Y827" i="11"/>
  <c r="Q695" i="11"/>
  <c r="R695" i="11" s="1"/>
  <c r="AB695" i="11" s="1"/>
  <c r="AA694" i="11"/>
  <c r="Z827" i="11"/>
  <c r="S983" i="11"/>
  <c r="T983" i="11" s="1"/>
  <c r="Z983" i="11" s="1"/>
  <c r="AA827" i="11"/>
  <c r="Z1368" i="11"/>
  <c r="AE982" i="11"/>
  <c r="AA1368" i="11"/>
  <c r="W827" i="11"/>
  <c r="V828" i="11" s="1"/>
  <c r="AC1502" i="11"/>
  <c r="AC26" i="11"/>
  <c r="AE982" i="9"/>
  <c r="AC693" i="9"/>
  <c r="AD693" i="9"/>
  <c r="Y983" i="9"/>
  <c r="W983" i="9"/>
  <c r="V984" i="9" s="1"/>
  <c r="Z983" i="9"/>
  <c r="AA983" i="9"/>
  <c r="AE1252" i="9"/>
  <c r="AE1250" i="6"/>
  <c r="AE1907" i="6"/>
  <c r="AC1251" i="3"/>
  <c r="AD1251" i="3"/>
  <c r="AD1367" i="3"/>
  <c r="Q1504" i="9"/>
  <c r="R1504" i="9" s="1"/>
  <c r="AB1504" i="9" s="1"/>
  <c r="Y1503" i="9"/>
  <c r="Z1503" i="9"/>
  <c r="AA1503" i="9"/>
  <c r="S442" i="6"/>
  <c r="T442" i="6" s="1"/>
  <c r="W1368" i="11"/>
  <c r="V1369" i="11" s="1"/>
  <c r="S177" i="11"/>
  <c r="T177" i="11" s="1"/>
  <c r="AD26" i="11"/>
  <c r="Y1368" i="11"/>
  <c r="AA1117" i="6"/>
  <c r="Z1117" i="6"/>
  <c r="Y1117" i="6"/>
  <c r="Q1118" i="6"/>
  <c r="R1118" i="6" s="1"/>
  <c r="AB1118" i="6" s="1"/>
  <c r="W1117" i="6"/>
  <c r="V1118" i="6" s="1"/>
  <c r="S27" i="11"/>
  <c r="T27" i="11" s="1"/>
  <c r="S985" i="3"/>
  <c r="T985" i="3" s="1"/>
  <c r="S1254" i="11"/>
  <c r="T1254" i="11" s="1"/>
  <c r="W1254" i="11" s="1"/>
  <c r="V1255" i="11" s="1"/>
  <c r="AE984" i="3"/>
  <c r="W1503" i="9"/>
  <c r="V1504" i="9" s="1"/>
  <c r="AE1788" i="9"/>
  <c r="W442" i="3"/>
  <c r="V443" i="3" s="1"/>
  <c r="Z442" i="3"/>
  <c r="Y442" i="3"/>
  <c r="Q443" i="3"/>
  <c r="AA442" i="3"/>
  <c r="Y827" i="3"/>
  <c r="W827" i="3"/>
  <c r="V828" i="3" s="1"/>
  <c r="AA827" i="3"/>
  <c r="Q828" i="3"/>
  <c r="Z827" i="3"/>
  <c r="Y1251" i="6"/>
  <c r="AA1251" i="6"/>
  <c r="Q1252" i="6"/>
  <c r="Z1251" i="6"/>
  <c r="W1251" i="6"/>
  <c r="V1252" i="6" s="1"/>
  <c r="Q829" i="6"/>
  <c r="Z828" i="6"/>
  <c r="W828" i="6"/>
  <c r="V829" i="6" s="1"/>
  <c r="AA828" i="6"/>
  <c r="Y828" i="6"/>
  <c r="R175" i="3"/>
  <c r="AB175" i="3" s="1"/>
  <c r="R1907" i="3"/>
  <c r="AB1907" i="3" s="1"/>
  <c r="AC174" i="3"/>
  <c r="AD174" i="3"/>
  <c r="R1368" i="9"/>
  <c r="AB1368" i="9" s="1"/>
  <c r="AA1907" i="11"/>
  <c r="Y1907" i="11"/>
  <c r="W1907" i="11"/>
  <c r="V1908" i="11" s="1"/>
  <c r="Q1908" i="11"/>
  <c r="Z1907" i="11"/>
  <c r="Y26" i="3"/>
  <c r="W26" i="3"/>
  <c r="V27" i="3" s="1"/>
  <c r="Q27" i="3"/>
  <c r="Z26" i="3"/>
  <c r="AA26" i="3"/>
  <c r="R828" i="11"/>
  <c r="AB828" i="11" s="1"/>
  <c r="Y695" i="6"/>
  <c r="Z695" i="6"/>
  <c r="Q696" i="6"/>
  <c r="AA695" i="6"/>
  <c r="W695" i="6"/>
  <c r="V696" i="6" s="1"/>
  <c r="AD1369" i="6"/>
  <c r="AC1369" i="6"/>
  <c r="AC308" i="6"/>
  <c r="AE1253" i="11"/>
  <c r="AE441" i="6"/>
  <c r="R1368" i="3"/>
  <c r="AB1368" i="3" s="1"/>
  <c r="AC1367" i="9"/>
  <c r="AD1367" i="9"/>
  <c r="AD1637" i="11"/>
  <c r="AC1637" i="11"/>
  <c r="R309" i="3"/>
  <c r="AB309" i="3" s="1"/>
  <c r="AC558" i="11"/>
  <c r="AD558" i="11"/>
  <c r="Y1637" i="6"/>
  <c r="W1637" i="6"/>
  <c r="V1638" i="6" s="1"/>
  <c r="AA1637" i="6"/>
  <c r="Z1637" i="6"/>
  <c r="Q1638" i="6"/>
  <c r="S1789" i="9"/>
  <c r="T1789" i="9" s="1"/>
  <c r="AC1637" i="3"/>
  <c r="AD1637" i="3"/>
  <c r="AC441" i="9"/>
  <c r="AD441" i="9"/>
  <c r="Z1906" i="9"/>
  <c r="AA1906" i="9"/>
  <c r="Q1907" i="9"/>
  <c r="Y1906" i="9"/>
  <c r="W1906" i="9"/>
  <c r="V1907" i="9" s="1"/>
  <c r="R178" i="6"/>
  <c r="AB178" i="6" s="1"/>
  <c r="AC308" i="3"/>
  <c r="AD308" i="3"/>
  <c r="R442" i="9"/>
  <c r="AB442" i="9" s="1"/>
  <c r="Q562" i="6"/>
  <c r="Y561" i="6"/>
  <c r="Z561" i="6"/>
  <c r="AA561" i="6"/>
  <c r="W561" i="6"/>
  <c r="V562" i="6" s="1"/>
  <c r="W1502" i="6"/>
  <c r="V1503" i="6" s="1"/>
  <c r="Q1503" i="6"/>
  <c r="Z1502" i="6"/>
  <c r="AA1502" i="6"/>
  <c r="Y1502" i="6"/>
  <c r="R1790" i="3"/>
  <c r="AB1790" i="3" s="1"/>
  <c r="R1638" i="11"/>
  <c r="R559" i="11"/>
  <c r="AB559" i="11" s="1"/>
  <c r="AC177" i="6"/>
  <c r="AD177" i="6"/>
  <c r="R827" i="9"/>
  <c r="AB827" i="9" s="1"/>
  <c r="AA1789" i="6"/>
  <c r="W1789" i="6"/>
  <c r="V1790" i="6" s="1"/>
  <c r="Y1789" i="6"/>
  <c r="Z1789" i="6"/>
  <c r="Q1790" i="6"/>
  <c r="Z1501" i="3"/>
  <c r="AA1501" i="3"/>
  <c r="Y1501" i="3"/>
  <c r="Q1502" i="3"/>
  <c r="W1501" i="3"/>
  <c r="V1502" i="3" s="1"/>
  <c r="AA1908" i="6"/>
  <c r="Z1908" i="6"/>
  <c r="W1908" i="6"/>
  <c r="V1909" i="6" s="1"/>
  <c r="Q1909" i="6"/>
  <c r="Y1908" i="6"/>
  <c r="S1253" i="9"/>
  <c r="T1253" i="9" s="1"/>
  <c r="R1120" i="11"/>
  <c r="AB1120" i="11" s="1"/>
  <c r="AC1367" i="3"/>
  <c r="R561" i="9"/>
  <c r="AB561" i="9" s="1"/>
  <c r="AC1789" i="11"/>
  <c r="AD1789" i="11"/>
  <c r="R175" i="9"/>
  <c r="AB175" i="9" s="1"/>
  <c r="AA693" i="3"/>
  <c r="Z693" i="3"/>
  <c r="Y693" i="3"/>
  <c r="Q694" i="3"/>
  <c r="W693" i="3"/>
  <c r="V694" i="3" s="1"/>
  <c r="AC309" i="11"/>
  <c r="AD309" i="11"/>
  <c r="R310" i="11"/>
  <c r="AB310" i="11" s="1"/>
  <c r="AC1119" i="11"/>
  <c r="AD1119" i="11"/>
  <c r="AC26" i="6"/>
  <c r="AD26" i="6"/>
  <c r="S694" i="9"/>
  <c r="T694" i="9" s="1"/>
  <c r="R27" i="6"/>
  <c r="AB27" i="6" s="1"/>
  <c r="AC560" i="9"/>
  <c r="AD560" i="9"/>
  <c r="AC560" i="3"/>
  <c r="AD560" i="3"/>
  <c r="R1369" i="11"/>
  <c r="AB1369" i="11" s="1"/>
  <c r="R1790" i="11"/>
  <c r="AB1790" i="11" s="1"/>
  <c r="AE176" i="11"/>
  <c r="Z1640" i="9"/>
  <c r="Q1641" i="9"/>
  <c r="Y1640" i="9"/>
  <c r="W1640" i="9"/>
  <c r="V1641" i="9" s="1"/>
  <c r="AA1640" i="9"/>
  <c r="AE982" i="6"/>
  <c r="AC1906" i="3"/>
  <c r="AD1906" i="3"/>
  <c r="AC1789" i="3"/>
  <c r="AD1789" i="3"/>
  <c r="AD308" i="6"/>
  <c r="R984" i="9"/>
  <c r="AB984" i="9" s="1"/>
  <c r="R561" i="3"/>
  <c r="AB561" i="3" s="1"/>
  <c r="R1370" i="6"/>
  <c r="AB1370" i="6" s="1"/>
  <c r="S1252" i="3"/>
  <c r="T1252" i="3" s="1"/>
  <c r="AB1252" i="3"/>
  <c r="AC1116" i="9"/>
  <c r="AD1116" i="9"/>
  <c r="AE1116" i="3"/>
  <c r="R1117" i="9"/>
  <c r="AB1117" i="9" s="1"/>
  <c r="AC826" i="9"/>
  <c r="AD826" i="9"/>
  <c r="AA26" i="9"/>
  <c r="W26" i="9"/>
  <c r="V27" i="9" s="1"/>
  <c r="Z26" i="9"/>
  <c r="Y26" i="9"/>
  <c r="Q27" i="9"/>
  <c r="R309" i="6"/>
  <c r="AB309" i="6" s="1"/>
  <c r="S1503" i="11"/>
  <c r="T1503" i="11" s="1"/>
  <c r="S1117" i="3"/>
  <c r="T1117" i="3" s="1"/>
  <c r="Y309" i="9"/>
  <c r="Q310" i="9"/>
  <c r="AA309" i="9"/>
  <c r="Z309" i="9"/>
  <c r="W309" i="9"/>
  <c r="V310" i="9" s="1"/>
  <c r="S983" i="6"/>
  <c r="T983" i="6" s="1"/>
  <c r="AC174" i="9"/>
  <c r="AD174" i="9"/>
  <c r="R1638" i="3"/>
  <c r="AD694" i="11" l="1"/>
  <c r="AC443" i="11"/>
  <c r="AE443" i="11" s="1"/>
  <c r="AC694" i="11"/>
  <c r="AE1502" i="11"/>
  <c r="Y1254" i="11"/>
  <c r="AA1254" i="11"/>
  <c r="AC827" i="11"/>
  <c r="AD827" i="11"/>
  <c r="Y983" i="11"/>
  <c r="AD983" i="11" s="1"/>
  <c r="AD1368" i="11"/>
  <c r="Q984" i="11"/>
  <c r="R984" i="11" s="1"/>
  <c r="AB984" i="11" s="1"/>
  <c r="W983" i="11"/>
  <c r="V984" i="11" s="1"/>
  <c r="AA983" i="11"/>
  <c r="AC1368" i="11"/>
  <c r="AE26" i="11"/>
  <c r="AE309" i="11"/>
  <c r="Q1255" i="11"/>
  <c r="R1255" i="11" s="1"/>
  <c r="AB1255" i="11" s="1"/>
  <c r="Z1254" i="11"/>
  <c r="AE693" i="9"/>
  <c r="AD983" i="9"/>
  <c r="AC983" i="9"/>
  <c r="AD1503" i="9"/>
  <c r="AC1503" i="9"/>
  <c r="S1504" i="9"/>
  <c r="T1504" i="9" s="1"/>
  <c r="Z1504" i="9" s="1"/>
  <c r="S178" i="6"/>
  <c r="T178" i="6" s="1"/>
  <c r="AC1117" i="6"/>
  <c r="AD695" i="6"/>
  <c r="AE1251" i="3"/>
  <c r="AE1367" i="3"/>
  <c r="S1790" i="3"/>
  <c r="T1790" i="3" s="1"/>
  <c r="S1368" i="3"/>
  <c r="T1368" i="3" s="1"/>
  <c r="Q1369" i="3" s="1"/>
  <c r="Y177" i="11"/>
  <c r="W177" i="11"/>
  <c r="V178" i="11" s="1"/>
  <c r="Z177" i="11"/>
  <c r="AA177" i="11"/>
  <c r="Q178" i="11"/>
  <c r="R178" i="11" s="1"/>
  <c r="AB178" i="11" s="1"/>
  <c r="AE560" i="3"/>
  <c r="S175" i="9"/>
  <c r="T175" i="9" s="1"/>
  <c r="S559" i="11"/>
  <c r="T559" i="11" s="1"/>
  <c r="AE174" i="3"/>
  <c r="AE826" i="9"/>
  <c r="AE1119" i="11"/>
  <c r="S310" i="11"/>
  <c r="T310" i="11" s="1"/>
  <c r="AA310" i="11" s="1"/>
  <c r="S561" i="9"/>
  <c r="T561" i="9" s="1"/>
  <c r="AC26" i="3"/>
  <c r="S984" i="9"/>
  <c r="T984" i="9" s="1"/>
  <c r="Z984" i="9" s="1"/>
  <c r="AE26" i="6"/>
  <c r="AD1117" i="6"/>
  <c r="S828" i="11"/>
  <c r="T828" i="11" s="1"/>
  <c r="Z828" i="11" s="1"/>
  <c r="AC1251" i="6"/>
  <c r="S442" i="9"/>
  <c r="T442" i="9" s="1"/>
  <c r="AA442" i="9" s="1"/>
  <c r="S1907" i="3"/>
  <c r="T1907" i="3" s="1"/>
  <c r="S309" i="3"/>
  <c r="T309" i="3" s="1"/>
  <c r="AE174" i="9"/>
  <c r="S561" i="3"/>
  <c r="T561" i="3" s="1"/>
  <c r="Q562" i="3" s="1"/>
  <c r="AE1789" i="3"/>
  <c r="AE441" i="9"/>
  <c r="AE1637" i="11"/>
  <c r="AC827" i="3"/>
  <c r="W694" i="9"/>
  <c r="V695" i="9" s="1"/>
  <c r="AA694" i="9"/>
  <c r="Z694" i="9"/>
  <c r="Q695" i="9"/>
  <c r="Y694" i="9"/>
  <c r="W983" i="6"/>
  <c r="V984" i="6" s="1"/>
  <c r="AA983" i="6"/>
  <c r="Z983" i="6"/>
  <c r="Q984" i="6"/>
  <c r="Y983" i="6"/>
  <c r="Q1118" i="3"/>
  <c r="Y1117" i="3"/>
  <c r="W1117" i="3"/>
  <c r="V1118" i="3" s="1"/>
  <c r="AA1117" i="3"/>
  <c r="Z1117" i="3"/>
  <c r="Y1252" i="3"/>
  <c r="AA1252" i="3"/>
  <c r="Q1253" i="3"/>
  <c r="Z1252" i="3"/>
  <c r="W1252" i="3"/>
  <c r="V1253" i="3" s="1"/>
  <c r="Z1503" i="11"/>
  <c r="Q1504" i="11"/>
  <c r="Y1503" i="11"/>
  <c r="W1503" i="11"/>
  <c r="V1504" i="11" s="1"/>
  <c r="AA1503" i="11"/>
  <c r="R27" i="9"/>
  <c r="AE1116" i="9"/>
  <c r="AA985" i="3"/>
  <c r="Q986" i="3"/>
  <c r="W985" i="3"/>
  <c r="V986" i="3" s="1"/>
  <c r="Z985" i="3"/>
  <c r="Y985" i="3"/>
  <c r="S1117" i="9"/>
  <c r="T1117" i="9" s="1"/>
  <c r="S1370" i="6"/>
  <c r="T1370" i="6" s="1"/>
  <c r="R1790" i="6"/>
  <c r="AB1790" i="6" s="1"/>
  <c r="R1907" i="9"/>
  <c r="AB1907" i="9" s="1"/>
  <c r="R1638" i="6"/>
  <c r="AB1638" i="6" s="1"/>
  <c r="R27" i="3"/>
  <c r="AB27" i="3" s="1"/>
  <c r="AE308" i="6"/>
  <c r="AC695" i="6"/>
  <c r="S1368" i="9"/>
  <c r="T1368" i="9" s="1"/>
  <c r="AD1251" i="6"/>
  <c r="AC309" i="9"/>
  <c r="AD309" i="9"/>
  <c r="AD1640" i="9"/>
  <c r="AC1640" i="9"/>
  <c r="S1118" i="6"/>
  <c r="T1118" i="6" s="1"/>
  <c r="R310" i="9"/>
  <c r="AB310" i="9" s="1"/>
  <c r="S309" i="6"/>
  <c r="T309" i="6" s="1"/>
  <c r="R1641" i="9"/>
  <c r="AB1641" i="9" s="1"/>
  <c r="S1369" i="11"/>
  <c r="T1369" i="11" s="1"/>
  <c r="S27" i="6"/>
  <c r="T27" i="6" s="1"/>
  <c r="AC1789" i="6"/>
  <c r="AD1789" i="6"/>
  <c r="AE177" i="6"/>
  <c r="AE308" i="3"/>
  <c r="W1789" i="9"/>
  <c r="V1790" i="9" s="1"/>
  <c r="AA1789" i="9"/>
  <c r="Z1789" i="9"/>
  <c r="Y1789" i="9"/>
  <c r="Q1790" i="9"/>
  <c r="R1252" i="6"/>
  <c r="AB1252" i="6" s="1"/>
  <c r="S1638" i="3"/>
  <c r="T1638" i="3" s="1"/>
  <c r="AB1638" i="3"/>
  <c r="S1120" i="11"/>
  <c r="T1120" i="11" s="1"/>
  <c r="AC1502" i="6"/>
  <c r="AD1502" i="6"/>
  <c r="AE1369" i="6"/>
  <c r="AC828" i="6"/>
  <c r="AD828" i="6"/>
  <c r="W1253" i="9"/>
  <c r="V1254" i="9" s="1"/>
  <c r="Y1253" i="9"/>
  <c r="Z1253" i="9"/>
  <c r="Q1254" i="9"/>
  <c r="AA1253" i="9"/>
  <c r="R1502" i="3"/>
  <c r="AB1502" i="3" s="1"/>
  <c r="AC561" i="6"/>
  <c r="AD561" i="6"/>
  <c r="AC1637" i="6"/>
  <c r="AD1637" i="6"/>
  <c r="R1908" i="11"/>
  <c r="AB1908" i="11" s="1"/>
  <c r="R443" i="3"/>
  <c r="AB443" i="3" s="1"/>
  <c r="AC26" i="9"/>
  <c r="AD26" i="9"/>
  <c r="AE1906" i="3"/>
  <c r="AC1908" i="6"/>
  <c r="AD1908" i="6"/>
  <c r="AD1501" i="3"/>
  <c r="AC1501" i="3"/>
  <c r="R562" i="6"/>
  <c r="AB562" i="6" s="1"/>
  <c r="S175" i="3"/>
  <c r="T175" i="3" s="1"/>
  <c r="AD827" i="3"/>
  <c r="AC442" i="3"/>
  <c r="AD442" i="3"/>
  <c r="S1790" i="11"/>
  <c r="T1790" i="11" s="1"/>
  <c r="AE560" i="9"/>
  <c r="R694" i="3"/>
  <c r="AB694" i="3" s="1"/>
  <c r="AE1789" i="11"/>
  <c r="R1909" i="6"/>
  <c r="AB1909" i="6" s="1"/>
  <c r="R1503" i="6"/>
  <c r="AB1503" i="6" s="1"/>
  <c r="AE1637" i="3"/>
  <c r="AE558" i="11"/>
  <c r="AE1367" i="9"/>
  <c r="AC1907" i="11"/>
  <c r="AD1907" i="11"/>
  <c r="R828" i="3"/>
  <c r="AB828" i="3" s="1"/>
  <c r="Q28" i="11"/>
  <c r="W27" i="11"/>
  <c r="V28" i="11" s="1"/>
  <c r="Z27" i="11"/>
  <c r="AA27" i="11"/>
  <c r="Y27" i="11"/>
  <c r="Z442" i="6"/>
  <c r="Y442" i="6"/>
  <c r="W442" i="6"/>
  <c r="V443" i="6" s="1"/>
  <c r="Q443" i="6"/>
  <c r="AA442" i="6"/>
  <c r="AC693" i="3"/>
  <c r="AD693" i="3"/>
  <c r="S444" i="11"/>
  <c r="T444" i="11" s="1"/>
  <c r="S827" i="9"/>
  <c r="T827" i="9" s="1"/>
  <c r="S1638" i="11"/>
  <c r="T1638" i="11" s="1"/>
  <c r="AB1638" i="11"/>
  <c r="AC1906" i="9"/>
  <c r="AD1906" i="9"/>
  <c r="R696" i="6"/>
  <c r="AD26" i="3"/>
  <c r="S695" i="11"/>
  <c r="T695" i="11" s="1"/>
  <c r="R829" i="6"/>
  <c r="AB829" i="6" s="1"/>
  <c r="AE694" i="11" l="1"/>
  <c r="AC1254" i="11"/>
  <c r="AE827" i="11"/>
  <c r="AC983" i="11"/>
  <c r="AE983" i="11" s="1"/>
  <c r="S984" i="11"/>
  <c r="T984" i="11" s="1"/>
  <c r="Z984" i="11" s="1"/>
  <c r="AE1368" i="11"/>
  <c r="Y828" i="11"/>
  <c r="AD828" i="11" s="1"/>
  <c r="AE1907" i="11"/>
  <c r="Z310" i="11"/>
  <c r="Q311" i="11"/>
  <c r="R311" i="11" s="1"/>
  <c r="AB311" i="11" s="1"/>
  <c r="AC177" i="11"/>
  <c r="S178" i="11"/>
  <c r="T178" i="11" s="1"/>
  <c r="AA178" i="11" s="1"/>
  <c r="AA559" i="11"/>
  <c r="Y559" i="11"/>
  <c r="Q560" i="11"/>
  <c r="R560" i="11" s="1"/>
  <c r="AB560" i="11" s="1"/>
  <c r="W559" i="11"/>
  <c r="V560" i="11" s="1"/>
  <c r="Z559" i="11"/>
  <c r="W310" i="11"/>
  <c r="V311" i="11" s="1"/>
  <c r="AD177" i="11"/>
  <c r="AD1254" i="11"/>
  <c r="AE983" i="9"/>
  <c r="Q443" i="9"/>
  <c r="R443" i="9" s="1"/>
  <c r="AB443" i="9" s="1"/>
  <c r="Y1504" i="9"/>
  <c r="AE1503" i="9"/>
  <c r="Z442" i="9"/>
  <c r="Q1505" i="9"/>
  <c r="R1505" i="9" s="1"/>
  <c r="AB1505" i="9" s="1"/>
  <c r="Y442" i="9"/>
  <c r="AA1504" i="9"/>
  <c r="W1504" i="9"/>
  <c r="V1505" i="9" s="1"/>
  <c r="Y984" i="9"/>
  <c r="AD984" i="9" s="1"/>
  <c r="Q985" i="9"/>
  <c r="R985" i="9" s="1"/>
  <c r="AB985" i="9" s="1"/>
  <c r="W442" i="9"/>
  <c r="V443" i="9" s="1"/>
  <c r="S1641" i="9"/>
  <c r="T1641" i="9" s="1"/>
  <c r="Y1641" i="9" s="1"/>
  <c r="AE26" i="9"/>
  <c r="AE695" i="6"/>
  <c r="AE1117" i="6"/>
  <c r="S1252" i="6"/>
  <c r="T1252" i="6" s="1"/>
  <c r="Y1252" i="6" s="1"/>
  <c r="S562" i="6"/>
  <c r="T562" i="6" s="1"/>
  <c r="Q563" i="6" s="1"/>
  <c r="S1790" i="6"/>
  <c r="T1790" i="6" s="1"/>
  <c r="AE1251" i="6"/>
  <c r="Z1368" i="3"/>
  <c r="AE1501" i="3"/>
  <c r="W1368" i="3"/>
  <c r="V1369" i="3" s="1"/>
  <c r="AA1368" i="3"/>
  <c r="Y1368" i="3"/>
  <c r="AE827" i="3"/>
  <c r="AE26" i="3"/>
  <c r="Q562" i="9"/>
  <c r="R562" i="9" s="1"/>
  <c r="AB562" i="9" s="1"/>
  <c r="Y561" i="9"/>
  <c r="AA561" i="9"/>
  <c r="Z561" i="9"/>
  <c r="W561" i="9"/>
  <c r="V562" i="9" s="1"/>
  <c r="S1638" i="6"/>
  <c r="T1638" i="6" s="1"/>
  <c r="Q829" i="11"/>
  <c r="R829" i="11" s="1"/>
  <c r="AB829" i="11" s="1"/>
  <c r="Y310" i="11"/>
  <c r="AA828" i="11"/>
  <c r="Y561" i="3"/>
  <c r="W984" i="9"/>
  <c r="V985" i="9" s="1"/>
  <c r="AE1637" i="6"/>
  <c r="Z561" i="3"/>
  <c r="AA984" i="9"/>
  <c r="AE561" i="6"/>
  <c r="S694" i="3"/>
  <c r="T694" i="3" s="1"/>
  <c r="Y694" i="3" s="1"/>
  <c r="W561" i="3"/>
  <c r="V562" i="3" s="1"/>
  <c r="AE1502" i="6"/>
  <c r="AA561" i="3"/>
  <c r="W828" i="11"/>
  <c r="V829" i="11" s="1"/>
  <c r="S1909" i="6"/>
  <c r="T1909" i="6" s="1"/>
  <c r="AE1908" i="6"/>
  <c r="S1908" i="11"/>
  <c r="T1908" i="11" s="1"/>
  <c r="S310" i="9"/>
  <c r="T310" i="9" s="1"/>
  <c r="Q1369" i="9"/>
  <c r="W1368" i="9"/>
  <c r="V1369" i="9" s="1"/>
  <c r="Y1368" i="9"/>
  <c r="Z1368" i="9"/>
  <c r="AA1368" i="9"/>
  <c r="Q1121" i="11"/>
  <c r="W1120" i="11"/>
  <c r="V1121" i="11" s="1"/>
  <c r="Y1120" i="11"/>
  <c r="Z1120" i="11"/>
  <c r="AA1120" i="11"/>
  <c r="W1638" i="11"/>
  <c r="V1639" i="11" s="1"/>
  <c r="Z1638" i="11"/>
  <c r="AA1638" i="11"/>
  <c r="Q1639" i="11"/>
  <c r="Y1638" i="11"/>
  <c r="W694" i="3"/>
  <c r="V695" i="3" s="1"/>
  <c r="Q696" i="11"/>
  <c r="W695" i="11"/>
  <c r="V696" i="11" s="1"/>
  <c r="AA695" i="11"/>
  <c r="Z695" i="11"/>
  <c r="Y695" i="11"/>
  <c r="Y1638" i="3"/>
  <c r="W1638" i="3"/>
  <c r="V1639" i="3" s="1"/>
  <c r="AA1638" i="3"/>
  <c r="Z1638" i="3"/>
  <c r="Q1639" i="3"/>
  <c r="W444" i="11"/>
  <c r="V445" i="11" s="1"/>
  <c r="Q445" i="11"/>
  <c r="AA444" i="11"/>
  <c r="Z444" i="11"/>
  <c r="Y444" i="11"/>
  <c r="Z1118" i="6"/>
  <c r="AA1118" i="6"/>
  <c r="Q1119" i="6"/>
  <c r="Y1118" i="6"/>
  <c r="W1118" i="6"/>
  <c r="V1119" i="6" s="1"/>
  <c r="Y1790" i="11"/>
  <c r="W1790" i="11"/>
  <c r="V1791" i="11" s="1"/>
  <c r="Q1791" i="11"/>
  <c r="Z1790" i="11"/>
  <c r="AA1790" i="11"/>
  <c r="AE1906" i="9"/>
  <c r="AA1370" i="6"/>
  <c r="W1370" i="6"/>
  <c r="V1371" i="6" s="1"/>
  <c r="Z1370" i="6"/>
  <c r="Y1370" i="6"/>
  <c r="Q1371" i="6"/>
  <c r="AA1117" i="9"/>
  <c r="W1117" i="9"/>
  <c r="V1118" i="9" s="1"/>
  <c r="Q1118" i="9"/>
  <c r="Y1117" i="9"/>
  <c r="Z1117" i="9"/>
  <c r="R562" i="3"/>
  <c r="AB562" i="3" s="1"/>
  <c r="AA1907" i="3"/>
  <c r="Q1908" i="3"/>
  <c r="W1907" i="3"/>
  <c r="V1908" i="3" s="1"/>
  <c r="Z1907" i="3"/>
  <c r="Y1907" i="3"/>
  <c r="S828" i="3"/>
  <c r="T828" i="3" s="1"/>
  <c r="R1790" i="9"/>
  <c r="AB1790" i="9" s="1"/>
  <c r="AE1789" i="6"/>
  <c r="R986" i="3"/>
  <c r="AB986" i="3" s="1"/>
  <c r="R984" i="6"/>
  <c r="AB984" i="6" s="1"/>
  <c r="AE442" i="3"/>
  <c r="R1254" i="9"/>
  <c r="AB1254" i="9" s="1"/>
  <c r="AE828" i="6"/>
  <c r="AC1789" i="9"/>
  <c r="AD1789" i="9"/>
  <c r="Y309" i="6"/>
  <c r="Z309" i="6"/>
  <c r="W309" i="6"/>
  <c r="V310" i="6" s="1"/>
  <c r="AA309" i="6"/>
  <c r="Q310" i="6"/>
  <c r="R28" i="11"/>
  <c r="AB28" i="11" s="1"/>
  <c r="R443" i="6"/>
  <c r="AB443" i="6" s="1"/>
  <c r="AC27" i="11"/>
  <c r="AD27" i="11"/>
  <c r="Q176" i="9"/>
  <c r="Y175" i="9"/>
  <c r="Z175" i="9"/>
  <c r="AA175" i="9"/>
  <c r="W175" i="9"/>
  <c r="V176" i="9" s="1"/>
  <c r="AE309" i="9"/>
  <c r="S696" i="6"/>
  <c r="T696" i="6" s="1"/>
  <c r="AB696" i="6"/>
  <c r="S1503" i="6"/>
  <c r="T1503" i="6" s="1"/>
  <c r="W175" i="3"/>
  <c r="V176" i="3" s="1"/>
  <c r="Y175" i="3"/>
  <c r="AA175" i="3"/>
  <c r="Q176" i="3"/>
  <c r="Z175" i="3"/>
  <c r="AC1253" i="9"/>
  <c r="AD1253" i="9"/>
  <c r="AD1504" i="9"/>
  <c r="Q310" i="3"/>
  <c r="W309" i="3"/>
  <c r="V310" i="3" s="1"/>
  <c r="AA309" i="3"/>
  <c r="Z309" i="3"/>
  <c r="Y309" i="3"/>
  <c r="AC442" i="6"/>
  <c r="AD442" i="6"/>
  <c r="S27" i="9"/>
  <c r="T27" i="9" s="1"/>
  <c r="AB27" i="9"/>
  <c r="R1369" i="3"/>
  <c r="AB1369" i="3" s="1"/>
  <c r="Y27" i="6"/>
  <c r="W27" i="6"/>
  <c r="V28" i="6" s="1"/>
  <c r="AA27" i="6"/>
  <c r="Q28" i="6"/>
  <c r="Z27" i="6"/>
  <c r="S1907" i="9"/>
  <c r="T1907" i="9" s="1"/>
  <c r="AC985" i="3"/>
  <c r="AD985" i="3"/>
  <c r="AC1503" i="11"/>
  <c r="AD1503" i="11"/>
  <c r="R1253" i="3"/>
  <c r="AC1117" i="3"/>
  <c r="AD1117" i="3"/>
  <c r="S443" i="3"/>
  <c r="T443" i="3" s="1"/>
  <c r="S1502" i="3"/>
  <c r="T1502" i="3" s="1"/>
  <c r="S1255" i="11"/>
  <c r="T1255" i="11" s="1"/>
  <c r="AA1369" i="11"/>
  <c r="Y1369" i="11"/>
  <c r="Z1369" i="11"/>
  <c r="W1369" i="11"/>
  <c r="V1370" i="11" s="1"/>
  <c r="Q1370" i="11"/>
  <c r="AE1640" i="9"/>
  <c r="S27" i="3"/>
  <c r="T27" i="3" s="1"/>
  <c r="AA1790" i="3"/>
  <c r="Q1791" i="3"/>
  <c r="Y1790" i="3"/>
  <c r="Z1790" i="3"/>
  <c r="W1790" i="3"/>
  <c r="V1791" i="3" s="1"/>
  <c r="R1504" i="11"/>
  <c r="AB1504" i="11" s="1"/>
  <c r="R1118" i="3"/>
  <c r="AB1118" i="3" s="1"/>
  <c r="AC694" i="9"/>
  <c r="AD694" i="9"/>
  <c r="Q828" i="9"/>
  <c r="Y827" i="9"/>
  <c r="W827" i="9"/>
  <c r="V828" i="9" s="1"/>
  <c r="AA827" i="9"/>
  <c r="Z827" i="9"/>
  <c r="Y178" i="6"/>
  <c r="W178" i="6"/>
  <c r="V179" i="6" s="1"/>
  <c r="Z178" i="6"/>
  <c r="Q179" i="6"/>
  <c r="AA178" i="6"/>
  <c r="S829" i="6"/>
  <c r="T829" i="6" s="1"/>
  <c r="AE693" i="3"/>
  <c r="AC1252" i="3"/>
  <c r="AD1252" i="3"/>
  <c r="AC983" i="6"/>
  <c r="AD983" i="6"/>
  <c r="R695" i="9"/>
  <c r="AB695" i="9" s="1"/>
  <c r="AE1254" i="11" l="1"/>
  <c r="W984" i="11"/>
  <c r="V985" i="11" s="1"/>
  <c r="Y984" i="11"/>
  <c r="AD984" i="11" s="1"/>
  <c r="AA984" i="11"/>
  <c r="Q985" i="11"/>
  <c r="R985" i="11" s="1"/>
  <c r="AB985" i="11" s="1"/>
  <c r="Y178" i="11"/>
  <c r="AC828" i="11"/>
  <c r="AE828" i="11" s="1"/>
  <c r="AE177" i="11"/>
  <c r="AC559" i="11"/>
  <c r="W178" i="11"/>
  <c r="V179" i="11" s="1"/>
  <c r="Z178" i="11"/>
  <c r="Q179" i="11"/>
  <c r="R179" i="11" s="1"/>
  <c r="AB179" i="11" s="1"/>
  <c r="AD310" i="11"/>
  <c r="AD559" i="11"/>
  <c r="AC310" i="11"/>
  <c r="S1504" i="11"/>
  <c r="T1504" i="11" s="1"/>
  <c r="W1504" i="11" s="1"/>
  <c r="V1505" i="11" s="1"/>
  <c r="AC561" i="9"/>
  <c r="AC442" i="9"/>
  <c r="AC1504" i="9"/>
  <c r="AE1504" i="9" s="1"/>
  <c r="AC984" i="9"/>
  <c r="AE984" i="9" s="1"/>
  <c r="AD442" i="9"/>
  <c r="Z1641" i="9"/>
  <c r="AD1641" i="9" s="1"/>
  <c r="AD561" i="9"/>
  <c r="Q1642" i="9"/>
  <c r="R1642" i="9" s="1"/>
  <c r="AB1642" i="9" s="1"/>
  <c r="AE1789" i="9"/>
  <c r="AA1641" i="9"/>
  <c r="W1641" i="9"/>
  <c r="V1642" i="9" s="1"/>
  <c r="AA1252" i="6"/>
  <c r="Q1253" i="6"/>
  <c r="R1253" i="6" s="1"/>
  <c r="AB1253" i="6" s="1"/>
  <c r="Z1252" i="6"/>
  <c r="W1252" i="6"/>
  <c r="V1253" i="6" s="1"/>
  <c r="W562" i="6"/>
  <c r="V563" i="6" s="1"/>
  <c r="AA562" i="6"/>
  <c r="Y562" i="6"/>
  <c r="Z562" i="6"/>
  <c r="W1790" i="6"/>
  <c r="V1791" i="6" s="1"/>
  <c r="AA1790" i="6"/>
  <c r="Q1791" i="6"/>
  <c r="R1791" i="6" s="1"/>
  <c r="AB1791" i="6" s="1"/>
  <c r="W1638" i="6"/>
  <c r="V1639" i="6" s="1"/>
  <c r="Y1638" i="6"/>
  <c r="Z1638" i="6"/>
  <c r="AA1638" i="6"/>
  <c r="AD1368" i="3"/>
  <c r="AC1368" i="3"/>
  <c r="Q695" i="3"/>
  <c r="R695" i="3" s="1"/>
  <c r="AB695" i="3" s="1"/>
  <c r="Z694" i="3"/>
  <c r="AD694" i="3" s="1"/>
  <c r="AA694" i="3"/>
  <c r="AD561" i="3"/>
  <c r="S1369" i="3"/>
  <c r="T1369" i="3" s="1"/>
  <c r="Q1370" i="3" s="1"/>
  <c r="Y310" i="9"/>
  <c r="W310" i="9"/>
  <c r="V311" i="9" s="1"/>
  <c r="Q311" i="9"/>
  <c r="R311" i="9" s="1"/>
  <c r="AA310" i="9"/>
  <c r="Z310" i="9"/>
  <c r="Q1639" i="6"/>
  <c r="R1639" i="6" s="1"/>
  <c r="AB1639" i="6" s="1"/>
  <c r="S562" i="3"/>
  <c r="T562" i="3" s="1"/>
  <c r="W562" i="3" s="1"/>
  <c r="V563" i="3" s="1"/>
  <c r="AE694" i="9"/>
  <c r="AE1503" i="11"/>
  <c r="Y1790" i="6"/>
  <c r="AE985" i="3"/>
  <c r="AC561" i="3"/>
  <c r="S562" i="9"/>
  <c r="T562" i="9" s="1"/>
  <c r="AE442" i="6"/>
  <c r="S28" i="11"/>
  <c r="T28" i="11" s="1"/>
  <c r="Y1909" i="6"/>
  <c r="W1909" i="6"/>
  <c r="V1910" i="6" s="1"/>
  <c r="AA1909" i="6"/>
  <c r="Q1910" i="6"/>
  <c r="R1910" i="6" s="1"/>
  <c r="AB1910" i="6" s="1"/>
  <c r="Z1909" i="6"/>
  <c r="S1118" i="3"/>
  <c r="T1118" i="3" s="1"/>
  <c r="S443" i="6"/>
  <c r="T443" i="6" s="1"/>
  <c r="Z443" i="6" s="1"/>
  <c r="S1254" i="9"/>
  <c r="T1254" i="9" s="1"/>
  <c r="AE1252" i="3"/>
  <c r="S311" i="11"/>
  <c r="T311" i="11" s="1"/>
  <c r="S985" i="9"/>
  <c r="T985" i="9" s="1"/>
  <c r="Q986" i="9" s="1"/>
  <c r="AD178" i="6"/>
  <c r="Z1790" i="6"/>
  <c r="AE1117" i="3"/>
  <c r="S986" i="3"/>
  <c r="T986" i="3" s="1"/>
  <c r="S1790" i="9"/>
  <c r="T1790" i="9" s="1"/>
  <c r="AC1638" i="3"/>
  <c r="W696" i="6"/>
  <c r="V697" i="6" s="1"/>
  <c r="Y696" i="6"/>
  <c r="AA696" i="6"/>
  <c r="Q697" i="6"/>
  <c r="Z696" i="6"/>
  <c r="AA1907" i="9"/>
  <c r="W1907" i="9"/>
  <c r="V1908" i="9" s="1"/>
  <c r="Q1908" i="9"/>
  <c r="Z1907" i="9"/>
  <c r="Y1907" i="9"/>
  <c r="Y1503" i="6"/>
  <c r="Z1503" i="6"/>
  <c r="AA1503" i="6"/>
  <c r="W1503" i="6"/>
  <c r="V1504" i="6" s="1"/>
  <c r="Q1504" i="6"/>
  <c r="Q28" i="3"/>
  <c r="W27" i="3"/>
  <c r="V28" i="3" s="1"/>
  <c r="AA27" i="3"/>
  <c r="Z27" i="3"/>
  <c r="Y27" i="3"/>
  <c r="S695" i="9"/>
  <c r="T695" i="9" s="1"/>
  <c r="AC178" i="6"/>
  <c r="AC309" i="6"/>
  <c r="AC444" i="11"/>
  <c r="AD444" i="11"/>
  <c r="AC1120" i="11"/>
  <c r="AD1120" i="11"/>
  <c r="AD27" i="6"/>
  <c r="AC309" i="3"/>
  <c r="AD309" i="3"/>
  <c r="R176" i="3"/>
  <c r="AB176" i="3" s="1"/>
  <c r="AE27" i="11"/>
  <c r="S984" i="6"/>
  <c r="T984" i="6" s="1"/>
  <c r="R1908" i="3"/>
  <c r="AB1908" i="3" s="1"/>
  <c r="AC1638" i="11"/>
  <c r="AD1638" i="11"/>
  <c r="AC1790" i="3"/>
  <c r="AD1790" i="3"/>
  <c r="AC1369" i="11"/>
  <c r="AD1369" i="11"/>
  <c r="R28" i="6"/>
  <c r="AB28" i="6" s="1"/>
  <c r="S1505" i="9"/>
  <c r="T1505" i="9" s="1"/>
  <c r="R1791" i="11"/>
  <c r="AB1791" i="11" s="1"/>
  <c r="AC695" i="11"/>
  <c r="AD695" i="11"/>
  <c r="R1639" i="11"/>
  <c r="AB1639" i="11" s="1"/>
  <c r="R1121" i="11"/>
  <c r="AB1121" i="11" s="1"/>
  <c r="Z829" i="6"/>
  <c r="AA829" i="6"/>
  <c r="Q830" i="6"/>
  <c r="Y829" i="6"/>
  <c r="W829" i="6"/>
  <c r="V830" i="6" s="1"/>
  <c r="R1791" i="3"/>
  <c r="AB1791" i="3" s="1"/>
  <c r="AC175" i="3"/>
  <c r="AD175" i="3"/>
  <c r="AC175" i="9"/>
  <c r="AD175" i="9"/>
  <c r="R445" i="11"/>
  <c r="AB445" i="11" s="1"/>
  <c r="AE983" i="6"/>
  <c r="AC827" i="9"/>
  <c r="AD827" i="9"/>
  <c r="W1255" i="11"/>
  <c r="V1256" i="11" s="1"/>
  <c r="Z1255" i="11"/>
  <c r="Q1256" i="11"/>
  <c r="Y1255" i="11"/>
  <c r="AA1255" i="11"/>
  <c r="Q28" i="9"/>
  <c r="AA27" i="9"/>
  <c r="Y27" i="9"/>
  <c r="Z27" i="9"/>
  <c r="W27" i="9"/>
  <c r="V28" i="9" s="1"/>
  <c r="AE1253" i="9"/>
  <c r="S443" i="9"/>
  <c r="T443" i="9" s="1"/>
  <c r="R176" i="9"/>
  <c r="AB176" i="9" s="1"/>
  <c r="R310" i="6"/>
  <c r="AB310" i="6" s="1"/>
  <c r="AA828" i="3"/>
  <c r="Z828" i="3"/>
  <c r="Q829" i="3"/>
  <c r="Y828" i="3"/>
  <c r="W828" i="3"/>
  <c r="V829" i="3" s="1"/>
  <c r="AC1117" i="9"/>
  <c r="AD1117" i="9"/>
  <c r="AC1790" i="11"/>
  <c r="AD1790" i="11"/>
  <c r="AC1118" i="6"/>
  <c r="AD1118" i="6"/>
  <c r="R179" i="6"/>
  <c r="AB179" i="6" s="1"/>
  <c r="R828" i="9"/>
  <c r="AB828" i="9" s="1"/>
  <c r="AA1502" i="3"/>
  <c r="Z1502" i="3"/>
  <c r="Y1502" i="3"/>
  <c r="W1502" i="3"/>
  <c r="V1503" i="3" s="1"/>
  <c r="Q1503" i="3"/>
  <c r="S829" i="11"/>
  <c r="T829" i="11" s="1"/>
  <c r="AC27" i="6"/>
  <c r="R310" i="3"/>
  <c r="AB310" i="3" s="1"/>
  <c r="R1118" i="9"/>
  <c r="AB1118" i="9" s="1"/>
  <c r="R1371" i="6"/>
  <c r="AB1371" i="6" s="1"/>
  <c r="R1119" i="6"/>
  <c r="AB1119" i="6" s="1"/>
  <c r="R1639" i="3"/>
  <c r="AC1368" i="9"/>
  <c r="AD1368" i="9"/>
  <c r="Y443" i="3"/>
  <c r="AA443" i="3"/>
  <c r="W443" i="3"/>
  <c r="V444" i="3" s="1"/>
  <c r="Q444" i="3"/>
  <c r="Z443" i="3"/>
  <c r="AA1908" i="11"/>
  <c r="Z1908" i="11"/>
  <c r="W1908" i="11"/>
  <c r="V1909" i="11" s="1"/>
  <c r="Q1909" i="11"/>
  <c r="Y1908" i="11"/>
  <c r="AC1907" i="3"/>
  <c r="AD1907" i="3"/>
  <c r="AC1370" i="6"/>
  <c r="AD1370" i="6"/>
  <c r="AD1638" i="3"/>
  <c r="R696" i="11"/>
  <c r="AB696" i="11" s="1"/>
  <c r="R1370" i="11"/>
  <c r="AB1370" i="11" s="1"/>
  <c r="S1253" i="3"/>
  <c r="T1253" i="3" s="1"/>
  <c r="AB1253" i="3"/>
  <c r="S560" i="11"/>
  <c r="T560" i="11" s="1"/>
  <c r="AD309" i="6"/>
  <c r="R563" i="6"/>
  <c r="AB563" i="6" s="1"/>
  <c r="R1369" i="9"/>
  <c r="AB1369" i="9" s="1"/>
  <c r="S985" i="11" l="1"/>
  <c r="T985" i="11" s="1"/>
  <c r="Q986" i="11" s="1"/>
  <c r="AC984" i="11"/>
  <c r="AE984" i="11" s="1"/>
  <c r="AC178" i="11"/>
  <c r="AD178" i="11"/>
  <c r="Z1504" i="11"/>
  <c r="AE559" i="11"/>
  <c r="AA1504" i="11"/>
  <c r="AE310" i="11"/>
  <c r="Q1505" i="11"/>
  <c r="R1505" i="11" s="1"/>
  <c r="AB1505" i="11" s="1"/>
  <c r="Y1504" i="11"/>
  <c r="AE1120" i="11"/>
  <c r="S696" i="11"/>
  <c r="T696" i="11" s="1"/>
  <c r="W696" i="11" s="1"/>
  <c r="V697" i="11" s="1"/>
  <c r="S445" i="11"/>
  <c r="T445" i="11" s="1"/>
  <c r="Z445" i="11" s="1"/>
  <c r="AE561" i="9"/>
  <c r="AE442" i="9"/>
  <c r="AD310" i="9"/>
  <c r="AC1641" i="9"/>
  <c r="AE1641" i="9" s="1"/>
  <c r="Y985" i="9"/>
  <c r="AC310" i="9"/>
  <c r="AC1252" i="6"/>
  <c r="AD562" i="6"/>
  <c r="AD1252" i="6"/>
  <c r="Y443" i="6"/>
  <c r="AD443" i="6" s="1"/>
  <c r="AC562" i="6"/>
  <c r="W443" i="6"/>
  <c r="V444" i="6" s="1"/>
  <c r="Q444" i="6"/>
  <c r="R444" i="6" s="1"/>
  <c r="AB444" i="6" s="1"/>
  <c r="S310" i="6"/>
  <c r="T310" i="6" s="1"/>
  <c r="Z310" i="6" s="1"/>
  <c r="AD1638" i="6"/>
  <c r="AC1790" i="6"/>
  <c r="AC1909" i="6"/>
  <c r="AD1790" i="6"/>
  <c r="AC1638" i="6"/>
  <c r="AD1909" i="6"/>
  <c r="AA443" i="6"/>
  <c r="AE1368" i="3"/>
  <c r="AC694" i="3"/>
  <c r="AE694" i="3" s="1"/>
  <c r="AE561" i="3"/>
  <c r="Z1369" i="3"/>
  <c r="W1369" i="3"/>
  <c r="V1370" i="3" s="1"/>
  <c r="Y1369" i="3"/>
  <c r="AA1369" i="3"/>
  <c r="AE1638" i="3"/>
  <c r="AA562" i="3"/>
  <c r="Q563" i="3"/>
  <c r="R563" i="3" s="1"/>
  <c r="AB563" i="3" s="1"/>
  <c r="Y562" i="3"/>
  <c r="Z562" i="3"/>
  <c r="Y28" i="11"/>
  <c r="Z28" i="11"/>
  <c r="AA28" i="11"/>
  <c r="Q29" i="11"/>
  <c r="R29" i="11" s="1"/>
  <c r="AB29" i="11" s="1"/>
  <c r="W28" i="11"/>
  <c r="V29" i="11" s="1"/>
  <c r="Y986" i="3"/>
  <c r="Q987" i="3"/>
  <c r="R987" i="3" s="1"/>
  <c r="AB987" i="3" s="1"/>
  <c r="Z986" i="3"/>
  <c r="W986" i="3"/>
  <c r="V987" i="3" s="1"/>
  <c r="AA986" i="3"/>
  <c r="S1791" i="6"/>
  <c r="T1791" i="6" s="1"/>
  <c r="S1791" i="11"/>
  <c r="T1791" i="11" s="1"/>
  <c r="W1791" i="11" s="1"/>
  <c r="V1792" i="11" s="1"/>
  <c r="AD443" i="3"/>
  <c r="S1119" i="6"/>
  <c r="T1119" i="6" s="1"/>
  <c r="Q1120" i="6" s="1"/>
  <c r="S1910" i="6"/>
  <c r="T1910" i="6" s="1"/>
  <c r="S1121" i="11"/>
  <c r="T1121" i="11" s="1"/>
  <c r="W1121" i="11" s="1"/>
  <c r="V1122" i="11" s="1"/>
  <c r="W985" i="9"/>
  <c r="V986" i="9" s="1"/>
  <c r="AA985" i="9"/>
  <c r="Z1254" i="9"/>
  <c r="Q1255" i="9"/>
  <c r="R1255" i="9" s="1"/>
  <c r="AB1255" i="9" s="1"/>
  <c r="AA1254" i="9"/>
  <c r="W1254" i="9"/>
  <c r="V1255" i="9" s="1"/>
  <c r="Y1254" i="9"/>
  <c r="S1371" i="6"/>
  <c r="T1371" i="6" s="1"/>
  <c r="AE175" i="9"/>
  <c r="S1908" i="3"/>
  <c r="T1908" i="3" s="1"/>
  <c r="Q1909" i="3" s="1"/>
  <c r="Z985" i="9"/>
  <c r="S176" i="9"/>
  <c r="T176" i="9" s="1"/>
  <c r="AE175" i="3"/>
  <c r="S179" i="6"/>
  <c r="T179" i="6" s="1"/>
  <c r="S1639" i="11"/>
  <c r="T1639" i="11" s="1"/>
  <c r="AE178" i="6"/>
  <c r="AE27" i="6"/>
  <c r="AE1638" i="11"/>
  <c r="S1370" i="11"/>
  <c r="T1370" i="11" s="1"/>
  <c r="AE1118" i="6"/>
  <c r="S1642" i="9"/>
  <c r="T1642" i="9" s="1"/>
  <c r="Z829" i="11"/>
  <c r="W829" i="11"/>
  <c r="V830" i="11" s="1"/>
  <c r="Q830" i="11"/>
  <c r="Y829" i="11"/>
  <c r="AA829" i="11"/>
  <c r="Q1506" i="9"/>
  <c r="W1505" i="9"/>
  <c r="V1506" i="9" s="1"/>
  <c r="AA1505" i="9"/>
  <c r="Y1505" i="9"/>
  <c r="Z1505" i="9"/>
  <c r="R1908" i="9"/>
  <c r="AB1908" i="9" s="1"/>
  <c r="R830" i="6"/>
  <c r="AB830" i="6" s="1"/>
  <c r="AE1369" i="11"/>
  <c r="AE444" i="11"/>
  <c r="AA984" i="6"/>
  <c r="Y984" i="6"/>
  <c r="W984" i="6"/>
  <c r="V985" i="6" s="1"/>
  <c r="Q985" i="6"/>
  <c r="Z984" i="6"/>
  <c r="S176" i="3"/>
  <c r="T176" i="3" s="1"/>
  <c r="AE309" i="6"/>
  <c r="R986" i="9"/>
  <c r="AB986" i="9" s="1"/>
  <c r="AC27" i="3"/>
  <c r="AD27" i="3"/>
  <c r="Q561" i="11"/>
  <c r="W560" i="11"/>
  <c r="V561" i="11" s="1"/>
  <c r="Y560" i="11"/>
  <c r="AA560" i="11"/>
  <c r="Z560" i="11"/>
  <c r="AE1907" i="3"/>
  <c r="R444" i="3"/>
  <c r="AB444" i="3" s="1"/>
  <c r="S1118" i="9"/>
  <c r="T1118" i="9" s="1"/>
  <c r="R1503" i="3"/>
  <c r="AB1503" i="3" s="1"/>
  <c r="AC828" i="3"/>
  <c r="AD828" i="3"/>
  <c r="AE827" i="9"/>
  <c r="AE695" i="11"/>
  <c r="AE1790" i="3"/>
  <c r="AC1503" i="6"/>
  <c r="AD1503" i="6"/>
  <c r="S563" i="6"/>
  <c r="T563" i="6" s="1"/>
  <c r="S695" i="3"/>
  <c r="T695" i="3" s="1"/>
  <c r="S1253" i="6"/>
  <c r="T1253" i="6" s="1"/>
  <c r="R829" i="3"/>
  <c r="AB829" i="3" s="1"/>
  <c r="S1791" i="3"/>
  <c r="T1791" i="3" s="1"/>
  <c r="W1118" i="3"/>
  <c r="V1119" i="3" s="1"/>
  <c r="Y1118" i="3"/>
  <c r="Q1119" i="3"/>
  <c r="AA1118" i="3"/>
  <c r="Z1118" i="3"/>
  <c r="S311" i="9"/>
  <c r="T311" i="9" s="1"/>
  <c r="AB311" i="9"/>
  <c r="R697" i="6"/>
  <c r="AB697" i="6" s="1"/>
  <c r="AC1908" i="11"/>
  <c r="AD1908" i="11"/>
  <c r="AC1502" i="3"/>
  <c r="AD1502" i="3"/>
  <c r="W562" i="9"/>
  <c r="V563" i="9" s="1"/>
  <c r="AA562" i="9"/>
  <c r="Y562" i="9"/>
  <c r="Z562" i="9"/>
  <c r="Q563" i="9"/>
  <c r="Q1791" i="9"/>
  <c r="AA1790" i="9"/>
  <c r="Z1790" i="9"/>
  <c r="Y1790" i="9"/>
  <c r="W1790" i="9"/>
  <c r="V1791" i="9" s="1"/>
  <c r="W311" i="11"/>
  <c r="V312" i="11" s="1"/>
  <c r="Q312" i="11"/>
  <c r="AA311" i="11"/>
  <c r="Y311" i="11"/>
  <c r="Z311" i="11"/>
  <c r="AC27" i="9"/>
  <c r="AD27" i="9"/>
  <c r="AD829" i="6"/>
  <c r="AC829" i="6"/>
  <c r="AE1368" i="9"/>
  <c r="AE1117" i="9"/>
  <c r="Z443" i="9"/>
  <c r="W443" i="9"/>
  <c r="V444" i="9" s="1"/>
  <c r="Y443" i="9"/>
  <c r="Q444" i="9"/>
  <c r="AA443" i="9"/>
  <c r="R28" i="9"/>
  <c r="AB28" i="9" s="1"/>
  <c r="S1369" i="9"/>
  <c r="T1369" i="9" s="1"/>
  <c r="AE1370" i="6"/>
  <c r="R1909" i="11"/>
  <c r="AB1909" i="11" s="1"/>
  <c r="AC443" i="3"/>
  <c r="AC1255" i="11"/>
  <c r="AD1255" i="11"/>
  <c r="S28" i="6"/>
  <c r="T28" i="6" s="1"/>
  <c r="R28" i="3"/>
  <c r="R1370" i="3"/>
  <c r="AB1370" i="3" s="1"/>
  <c r="AC1907" i="9"/>
  <c r="AD1907" i="9"/>
  <c r="AC696" i="6"/>
  <c r="AD696" i="6"/>
  <c r="Z1253" i="3"/>
  <c r="Y1253" i="3"/>
  <c r="AA1253" i="3"/>
  <c r="W1253" i="3"/>
  <c r="V1254" i="3" s="1"/>
  <c r="Q1254" i="3"/>
  <c r="Y695" i="9"/>
  <c r="AA695" i="9"/>
  <c r="Z695" i="9"/>
  <c r="Q696" i="9"/>
  <c r="W695" i="9"/>
  <c r="V696" i="9" s="1"/>
  <c r="S1639" i="3"/>
  <c r="T1639" i="3" s="1"/>
  <c r="AB1639" i="3"/>
  <c r="S310" i="3"/>
  <c r="T310" i="3" s="1"/>
  <c r="S828" i="9"/>
  <c r="T828" i="9" s="1"/>
  <c r="AE1790" i="11"/>
  <c r="R1256" i="11"/>
  <c r="AB1256" i="11" s="1"/>
  <c r="S179" i="11"/>
  <c r="T179" i="11" s="1"/>
  <c r="AE309" i="3"/>
  <c r="S1639" i="6"/>
  <c r="T1639" i="6" s="1"/>
  <c r="R1504" i="6"/>
  <c r="AB1504" i="6" s="1"/>
  <c r="W985" i="11" l="1"/>
  <c r="V986" i="11" s="1"/>
  <c r="Z985" i="11"/>
  <c r="Y985" i="11"/>
  <c r="AA985" i="11"/>
  <c r="AE178" i="11"/>
  <c r="AD1504" i="11"/>
  <c r="AC1504" i="11"/>
  <c r="Q697" i="11"/>
  <c r="R697" i="11" s="1"/>
  <c r="AB697" i="11" s="1"/>
  <c r="Z696" i="11"/>
  <c r="W445" i="11"/>
  <c r="V446" i="11" s="1"/>
  <c r="AA696" i="11"/>
  <c r="Y696" i="11"/>
  <c r="AA445" i="11"/>
  <c r="Q446" i="11"/>
  <c r="R446" i="11" s="1"/>
  <c r="AB446" i="11" s="1"/>
  <c r="Y1791" i="11"/>
  <c r="Z1791" i="11"/>
  <c r="Y445" i="11"/>
  <c r="AD445" i="11" s="1"/>
  <c r="AA1121" i="11"/>
  <c r="Y1121" i="11"/>
  <c r="Q1122" i="11"/>
  <c r="R1122" i="11" s="1"/>
  <c r="AB1122" i="11" s="1"/>
  <c r="AC28" i="11"/>
  <c r="AD28" i="11"/>
  <c r="Z1121" i="11"/>
  <c r="AE310" i="9"/>
  <c r="AD985" i="9"/>
  <c r="AC1254" i="9"/>
  <c r="AC985" i="9"/>
  <c r="AD1254" i="9"/>
  <c r="AE1252" i="6"/>
  <c r="AE562" i="6"/>
  <c r="AC443" i="6"/>
  <c r="AE443" i="6" s="1"/>
  <c r="AE1790" i="6"/>
  <c r="Q311" i="6"/>
  <c r="R311" i="6" s="1"/>
  <c r="AB311" i="6" s="1"/>
  <c r="AE1638" i="6"/>
  <c r="W310" i="6"/>
  <c r="V311" i="6" s="1"/>
  <c r="AA310" i="6"/>
  <c r="AA1119" i="6"/>
  <c r="Y310" i="6"/>
  <c r="AE1909" i="6"/>
  <c r="AE829" i="6"/>
  <c r="AA179" i="6"/>
  <c r="Q180" i="6"/>
  <c r="R180" i="6" s="1"/>
  <c r="AB180" i="6" s="1"/>
  <c r="Z1119" i="6"/>
  <c r="S1504" i="6"/>
  <c r="T1504" i="6" s="1"/>
  <c r="Y1119" i="6"/>
  <c r="AC1369" i="3"/>
  <c r="AD1369" i="3"/>
  <c r="S1503" i="3"/>
  <c r="T1503" i="3" s="1"/>
  <c r="Y1503" i="3" s="1"/>
  <c r="AE443" i="3"/>
  <c r="AD986" i="3"/>
  <c r="AC562" i="3"/>
  <c r="AD562" i="3"/>
  <c r="Z1908" i="3"/>
  <c r="W1908" i="3"/>
  <c r="V1909" i="3" s="1"/>
  <c r="S987" i="3"/>
  <c r="T987" i="3" s="1"/>
  <c r="Q988" i="3" s="1"/>
  <c r="AC986" i="3"/>
  <c r="AE828" i="3"/>
  <c r="Y1908" i="3"/>
  <c r="W176" i="9"/>
  <c r="V177" i="9" s="1"/>
  <c r="Y176" i="9"/>
  <c r="AA176" i="9"/>
  <c r="Z176" i="9"/>
  <c r="Q177" i="9"/>
  <c r="R177" i="9" s="1"/>
  <c r="AB177" i="9" s="1"/>
  <c r="AD695" i="9"/>
  <c r="W1119" i="6"/>
  <c r="V1120" i="6" s="1"/>
  <c r="W179" i="6"/>
  <c r="V180" i="6" s="1"/>
  <c r="Q1792" i="11"/>
  <c r="R1792" i="11" s="1"/>
  <c r="AB1792" i="11" s="1"/>
  <c r="AA1908" i="3"/>
  <c r="AA1791" i="11"/>
  <c r="Y179" i="6"/>
  <c r="S563" i="3"/>
  <c r="T563" i="3" s="1"/>
  <c r="W1370" i="11"/>
  <c r="V1371" i="11" s="1"/>
  <c r="Y1370" i="11"/>
  <c r="Z1370" i="11"/>
  <c r="AA1370" i="11"/>
  <c r="Q1371" i="11"/>
  <c r="R1371" i="11" s="1"/>
  <c r="AB1371" i="11" s="1"/>
  <c r="S1370" i="3"/>
  <c r="T1370" i="3" s="1"/>
  <c r="AE1255" i="11"/>
  <c r="Z179" i="6"/>
  <c r="AE1502" i="3"/>
  <c r="S829" i="3"/>
  <c r="T829" i="3" s="1"/>
  <c r="Y829" i="3" s="1"/>
  <c r="S986" i="9"/>
  <c r="T986" i="9" s="1"/>
  <c r="Z986" i="9" s="1"/>
  <c r="AE1908" i="11"/>
  <c r="S830" i="6"/>
  <c r="T830" i="6" s="1"/>
  <c r="AA830" i="6" s="1"/>
  <c r="Y1639" i="6"/>
  <c r="AA1639" i="6"/>
  <c r="Q1640" i="6"/>
  <c r="Z1639" i="6"/>
  <c r="W1639" i="6"/>
  <c r="V1640" i="6" s="1"/>
  <c r="AA1791" i="3"/>
  <c r="Z1791" i="3"/>
  <c r="W1791" i="3"/>
  <c r="V1792" i="3" s="1"/>
  <c r="Q1792" i="3"/>
  <c r="Y1791" i="3"/>
  <c r="Z828" i="9"/>
  <c r="AA828" i="9"/>
  <c r="Q829" i="9"/>
  <c r="Y828" i="9"/>
  <c r="W828" i="9"/>
  <c r="V829" i="9" s="1"/>
  <c r="W1369" i="9"/>
  <c r="V1370" i="9" s="1"/>
  <c r="Z1369" i="9"/>
  <c r="AA1369" i="9"/>
  <c r="Y1369" i="9"/>
  <c r="Q1370" i="9"/>
  <c r="W176" i="3"/>
  <c r="V177" i="3" s="1"/>
  <c r="Y176" i="3"/>
  <c r="Q177" i="3"/>
  <c r="AA176" i="3"/>
  <c r="Z176" i="3"/>
  <c r="AA1253" i="6"/>
  <c r="Y1253" i="6"/>
  <c r="W1253" i="6"/>
  <c r="V1254" i="6" s="1"/>
  <c r="Z1253" i="6"/>
  <c r="Q1254" i="6"/>
  <c r="Y563" i="6"/>
  <c r="AA563" i="6"/>
  <c r="Q564" i="6"/>
  <c r="Z563" i="6"/>
  <c r="W563" i="6"/>
  <c r="V564" i="6" s="1"/>
  <c r="W310" i="3"/>
  <c r="V311" i="3" s="1"/>
  <c r="Z310" i="3"/>
  <c r="Y310" i="3"/>
  <c r="Q311" i="3"/>
  <c r="AA310" i="3"/>
  <c r="AC562" i="9"/>
  <c r="AD562" i="9"/>
  <c r="S697" i="6"/>
  <c r="T697" i="6" s="1"/>
  <c r="AC695" i="9"/>
  <c r="R444" i="9"/>
  <c r="AB444" i="9" s="1"/>
  <c r="Q1640" i="3"/>
  <c r="Y1639" i="3"/>
  <c r="W1639" i="3"/>
  <c r="V1640" i="3" s="1"/>
  <c r="AA1639" i="3"/>
  <c r="Z1639" i="3"/>
  <c r="R1254" i="3"/>
  <c r="AB1254" i="3" s="1"/>
  <c r="AE1907" i="9"/>
  <c r="AC443" i="9"/>
  <c r="AD443" i="9"/>
  <c r="S29" i="11"/>
  <c r="T29" i="11" s="1"/>
  <c r="R1119" i="3"/>
  <c r="AB1119" i="3" s="1"/>
  <c r="AC311" i="11"/>
  <c r="AD311" i="11"/>
  <c r="R1791" i="9"/>
  <c r="AB1791" i="9" s="1"/>
  <c r="AC1118" i="3"/>
  <c r="AD1118" i="3"/>
  <c r="AE27" i="3"/>
  <c r="R985" i="6"/>
  <c r="AB985" i="6" s="1"/>
  <c r="R1909" i="3"/>
  <c r="AB1909" i="3" s="1"/>
  <c r="Z1910" i="6"/>
  <c r="Q1911" i="6"/>
  <c r="W1910" i="6"/>
  <c r="V1911" i="6" s="1"/>
  <c r="AA1910" i="6"/>
  <c r="Y1910" i="6"/>
  <c r="Q29" i="6"/>
  <c r="Y28" i="6"/>
  <c r="AA28" i="6"/>
  <c r="Z28" i="6"/>
  <c r="W28" i="6"/>
  <c r="V29" i="6" s="1"/>
  <c r="W1639" i="11"/>
  <c r="V1640" i="11" s="1"/>
  <c r="Q1640" i="11"/>
  <c r="Y1639" i="11"/>
  <c r="AA1639" i="11"/>
  <c r="Z1639" i="11"/>
  <c r="Z1791" i="6"/>
  <c r="Q1792" i="6"/>
  <c r="W1791" i="6"/>
  <c r="V1792" i="6" s="1"/>
  <c r="AA1791" i="6"/>
  <c r="Y1791" i="6"/>
  <c r="Y1118" i="9"/>
  <c r="AA1118" i="9"/>
  <c r="Z1118" i="9"/>
  <c r="Q1119" i="9"/>
  <c r="W1118" i="9"/>
  <c r="V1119" i="9" s="1"/>
  <c r="AC1505" i="9"/>
  <c r="AD1505" i="9"/>
  <c r="R312" i="11"/>
  <c r="AB312" i="11" s="1"/>
  <c r="S444" i="6"/>
  <c r="T444" i="6" s="1"/>
  <c r="AC560" i="11"/>
  <c r="AD560" i="11"/>
  <c r="AC984" i="6"/>
  <c r="AD984" i="6"/>
  <c r="AD829" i="11"/>
  <c r="AC829" i="11"/>
  <c r="AC1253" i="3"/>
  <c r="AD1253" i="3"/>
  <c r="Y179" i="11"/>
  <c r="Z179" i="11"/>
  <c r="AA179" i="11"/>
  <c r="Q180" i="11"/>
  <c r="W179" i="11"/>
  <c r="V180" i="11" s="1"/>
  <c r="R696" i="9"/>
  <c r="S1909" i="11"/>
  <c r="T1909" i="11" s="1"/>
  <c r="S28" i="9"/>
  <c r="T28" i="9" s="1"/>
  <c r="S1255" i="9"/>
  <c r="T1255" i="9" s="1"/>
  <c r="AE27" i="9"/>
  <c r="W695" i="3"/>
  <c r="V696" i="3" s="1"/>
  <c r="AA695" i="3"/>
  <c r="Z695" i="3"/>
  <c r="Y695" i="3"/>
  <c r="Q696" i="3"/>
  <c r="R830" i="11"/>
  <c r="AB830" i="11" s="1"/>
  <c r="R563" i="9"/>
  <c r="AB563" i="9" s="1"/>
  <c r="Y311" i="9"/>
  <c r="W311" i="9"/>
  <c r="V312" i="9" s="1"/>
  <c r="AA311" i="9"/>
  <c r="Z311" i="9"/>
  <c r="Q312" i="9"/>
  <c r="AE1503" i="6"/>
  <c r="S1505" i="11"/>
  <c r="T1505" i="11" s="1"/>
  <c r="R561" i="11"/>
  <c r="AB561" i="11" s="1"/>
  <c r="S1908" i="9"/>
  <c r="T1908" i="9" s="1"/>
  <c r="R1506" i="9"/>
  <c r="AB1506" i="9" s="1"/>
  <c r="S28" i="3"/>
  <c r="T28" i="3" s="1"/>
  <c r="AB28" i="3"/>
  <c r="Q1643" i="9"/>
  <c r="Y1642" i="9"/>
  <c r="AA1642" i="9"/>
  <c r="Z1642" i="9"/>
  <c r="W1642" i="9"/>
  <c r="V1643" i="9" s="1"/>
  <c r="S1256" i="11"/>
  <c r="T1256" i="11" s="1"/>
  <c r="Z1371" i="6"/>
  <c r="Q1372" i="6"/>
  <c r="W1371" i="6"/>
  <c r="V1372" i="6" s="1"/>
  <c r="AA1371" i="6"/>
  <c r="Y1371" i="6"/>
  <c r="AE696" i="6"/>
  <c r="R1120" i="6"/>
  <c r="AB1120" i="6" s="1"/>
  <c r="AC1790" i="9"/>
  <c r="AD1790" i="9"/>
  <c r="R986" i="11"/>
  <c r="AB986" i="11" s="1"/>
  <c r="S444" i="3"/>
  <c r="T444" i="3" s="1"/>
  <c r="AD985" i="11" l="1"/>
  <c r="AC985" i="11"/>
  <c r="AE1504" i="11"/>
  <c r="AD696" i="11"/>
  <c r="AC1791" i="11"/>
  <c r="S697" i="11"/>
  <c r="T697" i="11" s="1"/>
  <c r="AA697" i="11" s="1"/>
  <c r="AC1121" i="11"/>
  <c r="AD1121" i="11"/>
  <c r="AC696" i="11"/>
  <c r="AD1791" i="11"/>
  <c r="AC445" i="11"/>
  <c r="AE445" i="11" s="1"/>
  <c r="AC1370" i="11"/>
  <c r="AE28" i="11"/>
  <c r="S1122" i="11"/>
  <c r="T1122" i="11" s="1"/>
  <c r="AD1370" i="11"/>
  <c r="AE985" i="9"/>
  <c r="S444" i="9"/>
  <c r="T444" i="9" s="1"/>
  <c r="W444" i="9" s="1"/>
  <c r="V445" i="9" s="1"/>
  <c r="AE1254" i="9"/>
  <c r="AD176" i="9"/>
  <c r="AC176" i="9"/>
  <c r="W986" i="9"/>
  <c r="V987" i="9" s="1"/>
  <c r="Y986" i="9"/>
  <c r="AA986" i="9"/>
  <c r="Q987" i="9"/>
  <c r="R987" i="9" s="1"/>
  <c r="AB987" i="9" s="1"/>
  <c r="AC310" i="6"/>
  <c r="AD310" i="6"/>
  <c r="AD179" i="6"/>
  <c r="AC1119" i="6"/>
  <c r="AC179" i="6"/>
  <c r="AD1119" i="6"/>
  <c r="AE1369" i="3"/>
  <c r="AE562" i="3"/>
  <c r="AA1503" i="3"/>
  <c r="Z1503" i="3"/>
  <c r="Q1504" i="3"/>
  <c r="R1504" i="3" s="1"/>
  <c r="AB1504" i="3" s="1"/>
  <c r="W1503" i="3"/>
  <c r="V1504" i="3" s="1"/>
  <c r="S1119" i="3"/>
  <c r="T1119" i="3" s="1"/>
  <c r="AA1119" i="3" s="1"/>
  <c r="AE986" i="3"/>
  <c r="Y987" i="3"/>
  <c r="Z987" i="3"/>
  <c r="AD1908" i="3"/>
  <c r="AA987" i="3"/>
  <c r="W987" i="3"/>
  <c r="V988" i="3" s="1"/>
  <c r="AC1908" i="3"/>
  <c r="Z829" i="3"/>
  <c r="AD829" i="3" s="1"/>
  <c r="Q830" i="3"/>
  <c r="R830" i="3" s="1"/>
  <c r="AB830" i="3" s="1"/>
  <c r="W829" i="3"/>
  <c r="V830" i="3" s="1"/>
  <c r="AA563" i="3"/>
  <c r="Z563" i="3"/>
  <c r="Q564" i="3"/>
  <c r="R564" i="3" s="1"/>
  <c r="AB564" i="3" s="1"/>
  <c r="Y563" i="3"/>
  <c r="W563" i="3"/>
  <c r="V564" i="3" s="1"/>
  <c r="Q831" i="6"/>
  <c r="R831" i="6" s="1"/>
  <c r="AB831" i="6" s="1"/>
  <c r="AE829" i="11"/>
  <c r="W830" i="6"/>
  <c r="V831" i="6" s="1"/>
  <c r="AD1639" i="6"/>
  <c r="Y830" i="6"/>
  <c r="AE695" i="9"/>
  <c r="Z830" i="6"/>
  <c r="S180" i="6"/>
  <c r="T180" i="6" s="1"/>
  <c r="S312" i="11"/>
  <c r="T312" i="11" s="1"/>
  <c r="S177" i="9"/>
  <c r="T177" i="9" s="1"/>
  <c r="W177" i="9" s="1"/>
  <c r="V178" i="9" s="1"/>
  <c r="AC563" i="6"/>
  <c r="S830" i="11"/>
  <c r="T830" i="11" s="1"/>
  <c r="Y830" i="11" s="1"/>
  <c r="AE984" i="6"/>
  <c r="S1791" i="9"/>
  <c r="T1791" i="9" s="1"/>
  <c r="AA829" i="3"/>
  <c r="S561" i="11"/>
  <c r="T561" i="11" s="1"/>
  <c r="AE560" i="11"/>
  <c r="AE1505" i="9"/>
  <c r="AC1118" i="9"/>
  <c r="S1909" i="3"/>
  <c r="T1909" i="3" s="1"/>
  <c r="AE1790" i="9"/>
  <c r="S985" i="6"/>
  <c r="T985" i="6" s="1"/>
  <c r="AA697" i="6"/>
  <c r="W697" i="6"/>
  <c r="V698" i="6" s="1"/>
  <c r="Q698" i="6"/>
  <c r="Y697" i="6"/>
  <c r="Z697" i="6"/>
  <c r="W1909" i="11"/>
  <c r="V1910" i="11" s="1"/>
  <c r="Z1909" i="11"/>
  <c r="Q1910" i="11"/>
  <c r="Y1909" i="11"/>
  <c r="AA1909" i="11"/>
  <c r="Q445" i="3"/>
  <c r="Z444" i="3"/>
  <c r="AA444" i="3"/>
  <c r="Y444" i="3"/>
  <c r="W444" i="3"/>
  <c r="V445" i="3" s="1"/>
  <c r="Y1908" i="9"/>
  <c r="Q1909" i="9"/>
  <c r="AA1908" i="9"/>
  <c r="Z1908" i="9"/>
  <c r="W1908" i="9"/>
  <c r="V1909" i="9" s="1"/>
  <c r="Q29" i="9"/>
  <c r="Y28" i="9"/>
  <c r="AA28" i="9"/>
  <c r="Z28" i="9"/>
  <c r="W28" i="9"/>
  <c r="V29" i="9" s="1"/>
  <c r="Q29" i="3"/>
  <c r="Y28" i="3"/>
  <c r="W28" i="3"/>
  <c r="V29" i="3" s="1"/>
  <c r="Z28" i="3"/>
  <c r="AA28" i="3"/>
  <c r="AD1371" i="6"/>
  <c r="AC1371" i="6"/>
  <c r="AC1642" i="9"/>
  <c r="AD1642" i="9"/>
  <c r="R696" i="3"/>
  <c r="AB696" i="3" s="1"/>
  <c r="R180" i="11"/>
  <c r="AB180" i="11" s="1"/>
  <c r="R29" i="6"/>
  <c r="AE1118" i="3"/>
  <c r="R829" i="9"/>
  <c r="AB829" i="9" s="1"/>
  <c r="AA1370" i="3"/>
  <c r="Y1370" i="3"/>
  <c r="W1370" i="3"/>
  <c r="V1371" i="3" s="1"/>
  <c r="Q1371" i="3"/>
  <c r="Z1370" i="3"/>
  <c r="AC1639" i="11"/>
  <c r="AD1639" i="11"/>
  <c r="R311" i="3"/>
  <c r="AB311" i="3" s="1"/>
  <c r="R177" i="3"/>
  <c r="R1372" i="6"/>
  <c r="AB1372" i="6" s="1"/>
  <c r="S563" i="9"/>
  <c r="T563" i="9" s="1"/>
  <c r="S696" i="9"/>
  <c r="T696" i="9" s="1"/>
  <c r="AB696" i="9"/>
  <c r="S311" i="6"/>
  <c r="T311" i="6" s="1"/>
  <c r="AC1791" i="6"/>
  <c r="AD1791" i="6"/>
  <c r="R1640" i="11"/>
  <c r="AB1640" i="11" s="1"/>
  <c r="AD1910" i="6"/>
  <c r="AC1910" i="6"/>
  <c r="S1254" i="3"/>
  <c r="T1254" i="3" s="1"/>
  <c r="AC310" i="3"/>
  <c r="AD310" i="3"/>
  <c r="R1254" i="6"/>
  <c r="AB1254" i="6" s="1"/>
  <c r="AC176" i="3"/>
  <c r="AD176" i="3"/>
  <c r="S1120" i="6"/>
  <c r="T1120" i="6" s="1"/>
  <c r="S1506" i="9"/>
  <c r="T1506" i="9" s="1"/>
  <c r="R312" i="9"/>
  <c r="AB312" i="9" s="1"/>
  <c r="W1504" i="6"/>
  <c r="V1505" i="6" s="1"/>
  <c r="AA1504" i="6"/>
  <c r="Q1505" i="6"/>
  <c r="Z1504" i="6"/>
  <c r="Y1504" i="6"/>
  <c r="AC179" i="11"/>
  <c r="AD179" i="11"/>
  <c r="AE562" i="9"/>
  <c r="AC1791" i="3"/>
  <c r="AD1791" i="3"/>
  <c r="W1505" i="11"/>
  <c r="V1506" i="11" s="1"/>
  <c r="Z1505" i="11"/>
  <c r="Y1505" i="11"/>
  <c r="AA1505" i="11"/>
  <c r="Q1506" i="11"/>
  <c r="Q1257" i="11"/>
  <c r="Z1256" i="11"/>
  <c r="AA1256" i="11"/>
  <c r="W1256" i="11"/>
  <c r="V1257" i="11" s="1"/>
  <c r="Y1256" i="11"/>
  <c r="Q1256" i="9"/>
  <c r="W1255" i="9"/>
  <c r="V1256" i="9" s="1"/>
  <c r="Z1255" i="9"/>
  <c r="Y1255" i="9"/>
  <c r="AA1255" i="9"/>
  <c r="AA29" i="11"/>
  <c r="Y29" i="11"/>
  <c r="W29" i="11"/>
  <c r="V30" i="11" s="1"/>
  <c r="Z29" i="11"/>
  <c r="Q30" i="11"/>
  <c r="R988" i="3"/>
  <c r="AB988" i="3" s="1"/>
  <c r="R1370" i="9"/>
  <c r="AB1370" i="9" s="1"/>
  <c r="R1792" i="3"/>
  <c r="AB1792" i="3" s="1"/>
  <c r="R1119" i="9"/>
  <c r="AB1119" i="9" s="1"/>
  <c r="S1371" i="11"/>
  <c r="T1371" i="11" s="1"/>
  <c r="AE1253" i="3"/>
  <c r="AD1118" i="9"/>
  <c r="R1792" i="6"/>
  <c r="AB1792" i="6" s="1"/>
  <c r="R1911" i="6"/>
  <c r="AB1911" i="6" s="1"/>
  <c r="AC1253" i="6"/>
  <c r="AD1253" i="6"/>
  <c r="AC1369" i="9"/>
  <c r="AD1369" i="9"/>
  <c r="R1640" i="6"/>
  <c r="AB1640" i="6" s="1"/>
  <c r="AC695" i="3"/>
  <c r="AD695" i="3"/>
  <c r="S986" i="11"/>
  <c r="T986" i="11" s="1"/>
  <c r="AE311" i="11"/>
  <c r="S446" i="11"/>
  <c r="T446" i="11" s="1"/>
  <c r="AE443" i="9"/>
  <c r="AC1639" i="3"/>
  <c r="AD1639" i="3"/>
  <c r="S1792" i="11"/>
  <c r="T1792" i="11" s="1"/>
  <c r="AD563" i="6"/>
  <c r="R1643" i="9"/>
  <c r="AB1643" i="9" s="1"/>
  <c r="AC311" i="9"/>
  <c r="AD311" i="9"/>
  <c r="W444" i="6"/>
  <c r="V445" i="6" s="1"/>
  <c r="Y444" i="6"/>
  <c r="Z444" i="6"/>
  <c r="Q445" i="6"/>
  <c r="AA444" i="6"/>
  <c r="AC28" i="6"/>
  <c r="AD28" i="6"/>
  <c r="R1640" i="3"/>
  <c r="AB1640" i="3" s="1"/>
  <c r="R564" i="6"/>
  <c r="AB564" i="6" s="1"/>
  <c r="AC828" i="9"/>
  <c r="AD828" i="9"/>
  <c r="AC1639" i="6"/>
  <c r="AE985" i="11" l="1"/>
  <c r="AE1791" i="11"/>
  <c r="AE696" i="11"/>
  <c r="AE1121" i="11"/>
  <c r="AE1370" i="11"/>
  <c r="Z697" i="11"/>
  <c r="Y697" i="11"/>
  <c r="AE179" i="11"/>
  <c r="S1640" i="11"/>
  <c r="T1640" i="11" s="1"/>
  <c r="Q1641" i="11" s="1"/>
  <c r="W697" i="11"/>
  <c r="V698" i="11" s="1"/>
  <c r="Q698" i="11"/>
  <c r="R698" i="11" s="1"/>
  <c r="AB698" i="11" s="1"/>
  <c r="Y444" i="9"/>
  <c r="Z444" i="9"/>
  <c r="Q445" i="9"/>
  <c r="R445" i="9" s="1"/>
  <c r="AB445" i="9" s="1"/>
  <c r="AA444" i="9"/>
  <c r="AE176" i="9"/>
  <c r="AC986" i="9"/>
  <c r="AD986" i="9"/>
  <c r="AE1118" i="9"/>
  <c r="Y177" i="9"/>
  <c r="AA177" i="9"/>
  <c r="Z177" i="9"/>
  <c r="Q178" i="9"/>
  <c r="R178" i="9" s="1"/>
  <c r="AB178" i="9" s="1"/>
  <c r="AE310" i="6"/>
  <c r="AE179" i="6"/>
  <c r="AD830" i="6"/>
  <c r="S564" i="6"/>
  <c r="T564" i="6" s="1"/>
  <c r="AA564" i="6" s="1"/>
  <c r="Q181" i="6"/>
  <c r="R181" i="6" s="1"/>
  <c r="AB181" i="6" s="1"/>
  <c r="Z180" i="6"/>
  <c r="Y180" i="6"/>
  <c r="AE1119" i="6"/>
  <c r="AA180" i="6"/>
  <c r="W180" i="6"/>
  <c r="V181" i="6" s="1"/>
  <c r="AE1253" i="6"/>
  <c r="S1640" i="6"/>
  <c r="T1640" i="6" s="1"/>
  <c r="AC830" i="6"/>
  <c r="AE1639" i="6"/>
  <c r="AE563" i="6"/>
  <c r="AC1503" i="3"/>
  <c r="AD1503" i="3"/>
  <c r="W1119" i="3"/>
  <c r="V1120" i="3" s="1"/>
  <c r="Y1119" i="3"/>
  <c r="Z1119" i="3"/>
  <c r="Q1120" i="3"/>
  <c r="R1120" i="3" s="1"/>
  <c r="AB1120" i="3" s="1"/>
  <c r="AC987" i="3"/>
  <c r="AD987" i="3"/>
  <c r="AE1908" i="3"/>
  <c r="AC829" i="3"/>
  <c r="AE829" i="3" s="1"/>
  <c r="AE695" i="3"/>
  <c r="AC563" i="3"/>
  <c r="AD563" i="3"/>
  <c r="S1254" i="6"/>
  <c r="T1254" i="6" s="1"/>
  <c r="S829" i="9"/>
  <c r="T829" i="9" s="1"/>
  <c r="W829" i="9" s="1"/>
  <c r="V830" i="9" s="1"/>
  <c r="Q831" i="11"/>
  <c r="R831" i="11" s="1"/>
  <c r="AB831" i="11" s="1"/>
  <c r="AC1908" i="9"/>
  <c r="Z830" i="11"/>
  <c r="AD830" i="11" s="1"/>
  <c r="AE1639" i="11"/>
  <c r="S180" i="11"/>
  <c r="T180" i="11" s="1"/>
  <c r="AE1642" i="9"/>
  <c r="W830" i="11"/>
  <c r="V831" i="11" s="1"/>
  <c r="AA830" i="11"/>
  <c r="AE1369" i="9"/>
  <c r="S1792" i="6"/>
  <c r="T1792" i="6" s="1"/>
  <c r="S830" i="3"/>
  <c r="T830" i="3" s="1"/>
  <c r="S312" i="9"/>
  <c r="T312" i="9" s="1"/>
  <c r="AE311" i="9"/>
  <c r="AE1910" i="6"/>
  <c r="AE1371" i="6"/>
  <c r="AE1791" i="3"/>
  <c r="S1119" i="9"/>
  <c r="T1119" i="9" s="1"/>
  <c r="S696" i="3"/>
  <c r="T696" i="3" s="1"/>
  <c r="Y696" i="3" s="1"/>
  <c r="Z1506" i="9"/>
  <c r="AA1506" i="9"/>
  <c r="Q1507" i="9"/>
  <c r="W1506" i="9"/>
  <c r="V1507" i="9" s="1"/>
  <c r="Y1506" i="9"/>
  <c r="Q987" i="11"/>
  <c r="W986" i="11"/>
  <c r="V987" i="11" s="1"/>
  <c r="Y986" i="11"/>
  <c r="Z986" i="11"/>
  <c r="AA986" i="11"/>
  <c r="R1257" i="11"/>
  <c r="AB1257" i="11" s="1"/>
  <c r="W312" i="11"/>
  <c r="V313" i="11" s="1"/>
  <c r="Z312" i="11"/>
  <c r="AA312" i="11"/>
  <c r="Q313" i="11"/>
  <c r="Y312" i="11"/>
  <c r="R1910" i="11"/>
  <c r="W1120" i="6"/>
  <c r="V1121" i="6" s="1"/>
  <c r="AA1120" i="6"/>
  <c r="Q1121" i="6"/>
  <c r="Z1120" i="6"/>
  <c r="Y1120" i="6"/>
  <c r="R445" i="6"/>
  <c r="AB445" i="6" s="1"/>
  <c r="AA561" i="11"/>
  <c r="Z561" i="11"/>
  <c r="Y561" i="11"/>
  <c r="Q562" i="11"/>
  <c r="W561" i="11"/>
  <c r="V562" i="11" s="1"/>
  <c r="S1792" i="3"/>
  <c r="T1792" i="3" s="1"/>
  <c r="S988" i="3"/>
  <c r="T988" i="3" s="1"/>
  <c r="R1506" i="11"/>
  <c r="AB1506" i="11" s="1"/>
  <c r="AE176" i="3"/>
  <c r="S311" i="3"/>
  <c r="T311" i="3" s="1"/>
  <c r="AC444" i="3"/>
  <c r="AD444" i="3"/>
  <c r="AC1504" i="6"/>
  <c r="AD1504" i="6"/>
  <c r="Q697" i="9"/>
  <c r="W696" i="9"/>
  <c r="V697" i="9" s="1"/>
  <c r="Y696" i="9"/>
  <c r="AA696" i="9"/>
  <c r="Z696" i="9"/>
  <c r="Y1909" i="3"/>
  <c r="Z1909" i="3"/>
  <c r="Q1910" i="3"/>
  <c r="W1909" i="3"/>
  <c r="V1910" i="3" s="1"/>
  <c r="AA1909" i="3"/>
  <c r="AC28" i="3"/>
  <c r="AD28" i="3"/>
  <c r="S1640" i="3"/>
  <c r="T1640" i="3" s="1"/>
  <c r="S1370" i="9"/>
  <c r="T1370" i="9" s="1"/>
  <c r="AC1256" i="11"/>
  <c r="AD1256" i="11"/>
  <c r="Y1791" i="9"/>
  <c r="Z1791" i="9"/>
  <c r="AA1791" i="9"/>
  <c r="Q1792" i="9"/>
  <c r="W1791" i="9"/>
  <c r="V1792" i="9" s="1"/>
  <c r="Q1255" i="3"/>
  <c r="W1254" i="3"/>
  <c r="V1255" i="3" s="1"/>
  <c r="AA1254" i="3"/>
  <c r="Y1254" i="3"/>
  <c r="Z1254" i="3"/>
  <c r="Y563" i="9"/>
  <c r="W563" i="9"/>
  <c r="V564" i="9" s="1"/>
  <c r="Q564" i="9"/>
  <c r="Z563" i="9"/>
  <c r="AA563" i="9"/>
  <c r="R1371" i="3"/>
  <c r="AB1371" i="3" s="1"/>
  <c r="S29" i="6"/>
  <c r="T29" i="6" s="1"/>
  <c r="AB29" i="6"/>
  <c r="R29" i="3"/>
  <c r="AB29" i="3" s="1"/>
  <c r="AC697" i="6"/>
  <c r="AD697" i="6"/>
  <c r="S1643" i="9"/>
  <c r="T1643" i="9" s="1"/>
  <c r="Y1792" i="11"/>
  <c r="Q1793" i="11"/>
  <c r="Z1792" i="11"/>
  <c r="W1792" i="11"/>
  <c r="V1793" i="11" s="1"/>
  <c r="AA1792" i="11"/>
  <c r="AC444" i="6"/>
  <c r="AD444" i="6"/>
  <c r="R30" i="11"/>
  <c r="AB30" i="11" s="1"/>
  <c r="R1505" i="6"/>
  <c r="AC28" i="9"/>
  <c r="AD28" i="9"/>
  <c r="AD1908" i="9"/>
  <c r="R445" i="3"/>
  <c r="AB445" i="3" s="1"/>
  <c r="R698" i="6"/>
  <c r="AB698" i="6" s="1"/>
  <c r="R1256" i="9"/>
  <c r="AB1256" i="9" s="1"/>
  <c r="AC1505" i="11"/>
  <c r="AD1505" i="11"/>
  <c r="AE1639" i="3"/>
  <c r="Z446" i="11"/>
  <c r="Y446" i="11"/>
  <c r="AA446" i="11"/>
  <c r="Q447" i="11"/>
  <c r="W446" i="11"/>
  <c r="V447" i="11" s="1"/>
  <c r="AA985" i="6"/>
  <c r="Q986" i="6"/>
  <c r="Y985" i="6"/>
  <c r="Z985" i="6"/>
  <c r="W985" i="6"/>
  <c r="V986" i="6" s="1"/>
  <c r="AE828" i="9"/>
  <c r="AE28" i="6"/>
  <c r="AA1371" i="11"/>
  <c r="Q1372" i="11"/>
  <c r="W1371" i="11"/>
  <c r="V1372" i="11" s="1"/>
  <c r="Y1371" i="11"/>
  <c r="Z1371" i="11"/>
  <c r="S564" i="3"/>
  <c r="T564" i="3" s="1"/>
  <c r="AC29" i="11"/>
  <c r="AD29" i="11"/>
  <c r="S1504" i="3"/>
  <c r="T1504" i="3" s="1"/>
  <c r="AE310" i="3"/>
  <c r="S831" i="6"/>
  <c r="T831" i="6" s="1"/>
  <c r="AE1791" i="6"/>
  <c r="S1372" i="6"/>
  <c r="T1372" i="6" s="1"/>
  <c r="AC1370" i="3"/>
  <c r="AD1370" i="3"/>
  <c r="R29" i="9"/>
  <c r="AB29" i="9" s="1"/>
  <c r="Q1123" i="11"/>
  <c r="Y1122" i="11"/>
  <c r="W1122" i="11"/>
  <c r="V1123" i="11" s="1"/>
  <c r="Z1122" i="11"/>
  <c r="AA1122" i="11"/>
  <c r="S1911" i="6"/>
  <c r="T1911" i="6" s="1"/>
  <c r="S987" i="9"/>
  <c r="T987" i="9" s="1"/>
  <c r="AC1255" i="9"/>
  <c r="AD1255" i="9"/>
  <c r="W311" i="6"/>
  <c r="V312" i="6" s="1"/>
  <c r="Y311" i="6"/>
  <c r="Z311" i="6"/>
  <c r="Q312" i="6"/>
  <c r="AA311" i="6"/>
  <c r="S177" i="3"/>
  <c r="T177" i="3" s="1"/>
  <c r="AB177" i="3"/>
  <c r="R1909" i="9"/>
  <c r="AB1909" i="9" s="1"/>
  <c r="AC1909" i="11"/>
  <c r="AD1909" i="11"/>
  <c r="AC697" i="11" l="1"/>
  <c r="AD697" i="11"/>
  <c r="Y1640" i="11"/>
  <c r="W1640" i="11"/>
  <c r="V1641" i="11" s="1"/>
  <c r="AA1640" i="11"/>
  <c r="AC830" i="11"/>
  <c r="AE830" i="11" s="1"/>
  <c r="AD444" i="9"/>
  <c r="AC444" i="9"/>
  <c r="AE986" i="9"/>
  <c r="AC177" i="9"/>
  <c r="AD177" i="9"/>
  <c r="Q830" i="9"/>
  <c r="R830" i="9" s="1"/>
  <c r="AB830" i="9" s="1"/>
  <c r="Y829" i="9"/>
  <c r="Z829" i="9"/>
  <c r="AA829" i="9"/>
  <c r="S1909" i="9"/>
  <c r="T1909" i="9" s="1"/>
  <c r="Z1909" i="9" s="1"/>
  <c r="Q565" i="6"/>
  <c r="R565" i="6" s="1"/>
  <c r="AB565" i="6" s="1"/>
  <c r="Z564" i="6"/>
  <c r="Y564" i="6"/>
  <c r="AE830" i="6"/>
  <c r="W564" i="6"/>
  <c r="V565" i="6" s="1"/>
  <c r="AD180" i="6"/>
  <c r="AC180" i="6"/>
  <c r="W1254" i="6"/>
  <c r="V1255" i="6" s="1"/>
  <c r="Y1254" i="6"/>
  <c r="Q1255" i="6"/>
  <c r="R1255" i="6" s="1"/>
  <c r="AB1255" i="6" s="1"/>
  <c r="AE1503" i="3"/>
  <c r="AC1119" i="3"/>
  <c r="AD1119" i="3"/>
  <c r="AE987" i="3"/>
  <c r="AE563" i="3"/>
  <c r="AA696" i="3"/>
  <c r="Q697" i="3"/>
  <c r="R697" i="3" s="1"/>
  <c r="AB697" i="3" s="1"/>
  <c r="Z696" i="3"/>
  <c r="AD696" i="3" s="1"/>
  <c r="W696" i="3"/>
  <c r="V697" i="3" s="1"/>
  <c r="Q831" i="3"/>
  <c r="R831" i="3" s="1"/>
  <c r="AB831" i="3" s="1"/>
  <c r="Z830" i="3"/>
  <c r="AA830" i="3"/>
  <c r="W830" i="3"/>
  <c r="V831" i="3" s="1"/>
  <c r="Y830" i="3"/>
  <c r="AA1119" i="9"/>
  <c r="Z1119" i="9"/>
  <c r="Q1120" i="9"/>
  <c r="R1120" i="9" s="1"/>
  <c r="AB1120" i="9" s="1"/>
  <c r="Y1119" i="9"/>
  <c r="W1119" i="9"/>
  <c r="V1120" i="9" s="1"/>
  <c r="S1506" i="11"/>
  <c r="T1506" i="11" s="1"/>
  <c r="Z1640" i="11"/>
  <c r="Z1254" i="6"/>
  <c r="AA1254" i="6"/>
  <c r="AE1908" i="9"/>
  <c r="AE29" i="11"/>
  <c r="AC1792" i="11"/>
  <c r="S1371" i="3"/>
  <c r="T1371" i="3" s="1"/>
  <c r="AA1371" i="3" s="1"/>
  <c r="S178" i="9"/>
  <c r="T178" i="9" s="1"/>
  <c r="Z178" i="9" s="1"/>
  <c r="Y1792" i="6"/>
  <c r="Z1792" i="6"/>
  <c r="AA1792" i="6"/>
  <c r="W1792" i="6"/>
  <c r="V1793" i="6" s="1"/>
  <c r="Q1793" i="6"/>
  <c r="R1793" i="6" s="1"/>
  <c r="AB1793" i="6" s="1"/>
  <c r="AE1255" i="9"/>
  <c r="AE1256" i="11"/>
  <c r="AE697" i="6"/>
  <c r="AE1370" i="3"/>
  <c r="S1120" i="3"/>
  <c r="T1120" i="3" s="1"/>
  <c r="AA1120" i="3" s="1"/>
  <c r="S445" i="3"/>
  <c r="T445" i="3" s="1"/>
  <c r="Q446" i="3" s="1"/>
  <c r="S29" i="3"/>
  <c r="T29" i="3" s="1"/>
  <c r="Y29" i="3" s="1"/>
  <c r="AC1909" i="3"/>
  <c r="S698" i="11"/>
  <c r="T698" i="11" s="1"/>
  <c r="Y698" i="11" s="1"/>
  <c r="AE28" i="3"/>
  <c r="S445" i="9"/>
  <c r="T445" i="9" s="1"/>
  <c r="Y311" i="3"/>
  <c r="W311" i="3"/>
  <c r="V312" i="3" s="1"/>
  <c r="Z311" i="3"/>
  <c r="Q312" i="3"/>
  <c r="AA311" i="3"/>
  <c r="Z1792" i="3"/>
  <c r="Y1792" i="3"/>
  <c r="AA1792" i="3"/>
  <c r="Q1793" i="3"/>
  <c r="W1792" i="3"/>
  <c r="V1793" i="3" s="1"/>
  <c r="AA988" i="3"/>
  <c r="Y988" i="3"/>
  <c r="Z988" i="3"/>
  <c r="Q989" i="3"/>
  <c r="W988" i="3"/>
  <c r="V989" i="3" s="1"/>
  <c r="W1643" i="9"/>
  <c r="V1644" i="9" s="1"/>
  <c r="Q1644" i="9"/>
  <c r="AA1643" i="9"/>
  <c r="Z1643" i="9"/>
  <c r="Y1643" i="9"/>
  <c r="W1911" i="6"/>
  <c r="V1912" i="6" s="1"/>
  <c r="AA1911" i="6"/>
  <c r="Z1911" i="6"/>
  <c r="Q1912" i="6"/>
  <c r="Y1911" i="6"/>
  <c r="AA1504" i="3"/>
  <c r="W1504" i="3"/>
  <c r="V1505" i="3" s="1"/>
  <c r="Y1504" i="3"/>
  <c r="Z1504" i="3"/>
  <c r="Q1505" i="3"/>
  <c r="AD446" i="11"/>
  <c r="AC446" i="11"/>
  <c r="AC1254" i="3"/>
  <c r="AD1254" i="3"/>
  <c r="AC1791" i="9"/>
  <c r="AD1791" i="9"/>
  <c r="Y312" i="9"/>
  <c r="Q313" i="9"/>
  <c r="W312" i="9"/>
  <c r="V313" i="9" s="1"/>
  <c r="AA312" i="9"/>
  <c r="Z312" i="9"/>
  <c r="Z1640" i="6"/>
  <c r="AA1640" i="6"/>
  <c r="Y1640" i="6"/>
  <c r="Q1641" i="6"/>
  <c r="W1640" i="6"/>
  <c r="V1641" i="6" s="1"/>
  <c r="R313" i="11"/>
  <c r="AB313" i="11" s="1"/>
  <c r="R1507" i="9"/>
  <c r="AB1507" i="9" s="1"/>
  <c r="S181" i="6"/>
  <c r="T181" i="6" s="1"/>
  <c r="R312" i="6"/>
  <c r="AB312" i="6" s="1"/>
  <c r="R1372" i="11"/>
  <c r="AB1372" i="11" s="1"/>
  <c r="AC985" i="6"/>
  <c r="AD985" i="6"/>
  <c r="AC696" i="9"/>
  <c r="AD696" i="9"/>
  <c r="AC1122" i="11"/>
  <c r="AD1122" i="11"/>
  <c r="R986" i="6"/>
  <c r="AB986" i="6" s="1"/>
  <c r="AE444" i="6"/>
  <c r="S445" i="6"/>
  <c r="T445" i="6" s="1"/>
  <c r="AC311" i="6"/>
  <c r="AD311" i="6"/>
  <c r="R1123" i="11"/>
  <c r="S1505" i="6"/>
  <c r="T1505" i="6" s="1"/>
  <c r="AB1505" i="6"/>
  <c r="Z1640" i="3"/>
  <c r="AA1640" i="3"/>
  <c r="W1640" i="3"/>
  <c r="V1641" i="3" s="1"/>
  <c r="Q1641" i="3"/>
  <c r="Y1640" i="3"/>
  <c r="AD1792" i="11"/>
  <c r="R697" i="9"/>
  <c r="R562" i="11"/>
  <c r="AB562" i="11" s="1"/>
  <c r="R1793" i="11"/>
  <c r="AB1793" i="11" s="1"/>
  <c r="R1255" i="3"/>
  <c r="R1910" i="3"/>
  <c r="AB1910" i="3" s="1"/>
  <c r="R1641" i="11"/>
  <c r="AB1641" i="11" s="1"/>
  <c r="AC561" i="11"/>
  <c r="AD561" i="11"/>
  <c r="AC986" i="11"/>
  <c r="AD986" i="11"/>
  <c r="Q1373" i="6"/>
  <c r="W1372" i="6"/>
  <c r="V1373" i="6" s="1"/>
  <c r="Z1372" i="6"/>
  <c r="AA1372" i="6"/>
  <c r="Y1372" i="6"/>
  <c r="AA564" i="3"/>
  <c r="W564" i="3"/>
  <c r="V565" i="3" s="1"/>
  <c r="Z564" i="3"/>
  <c r="Q565" i="3"/>
  <c r="Y564" i="3"/>
  <c r="R564" i="9"/>
  <c r="AB564" i="9" s="1"/>
  <c r="Y1370" i="9"/>
  <c r="W1370" i="9"/>
  <c r="V1371" i="9" s="1"/>
  <c r="Q1371" i="9"/>
  <c r="AA1370" i="9"/>
  <c r="Z1370" i="9"/>
  <c r="AD1909" i="3"/>
  <c r="AE1504" i="6"/>
  <c r="S29" i="9"/>
  <c r="T29" i="9" s="1"/>
  <c r="AE1505" i="11"/>
  <c r="S1256" i="9"/>
  <c r="T1256" i="9" s="1"/>
  <c r="Q30" i="6"/>
  <c r="Z29" i="6"/>
  <c r="AA29" i="6"/>
  <c r="W29" i="6"/>
  <c r="V30" i="6" s="1"/>
  <c r="Y29" i="6"/>
  <c r="R1792" i="9"/>
  <c r="AB1792" i="9" s="1"/>
  <c r="AC1120" i="6"/>
  <c r="AD1120" i="6"/>
  <c r="S831" i="11"/>
  <c r="T831" i="11" s="1"/>
  <c r="S1257" i="11"/>
  <c r="T1257" i="11" s="1"/>
  <c r="R987" i="11"/>
  <c r="AB987" i="11" s="1"/>
  <c r="Z831" i="6"/>
  <c r="Y831" i="6"/>
  <c r="W831" i="6"/>
  <c r="V832" i="6" s="1"/>
  <c r="AA831" i="6"/>
  <c r="Q832" i="6"/>
  <c r="AC1371" i="11"/>
  <c r="AD1371" i="11"/>
  <c r="R447" i="11"/>
  <c r="AB447" i="11" s="1"/>
  <c r="AE28" i="9"/>
  <c r="S30" i="11"/>
  <c r="T30" i="11" s="1"/>
  <c r="AC563" i="9"/>
  <c r="AD563" i="9"/>
  <c r="AE444" i="3"/>
  <c r="S1910" i="11"/>
  <c r="T1910" i="11" s="1"/>
  <c r="AB1910" i="11"/>
  <c r="AC1506" i="9"/>
  <c r="AD1506" i="9"/>
  <c r="Y987" i="9"/>
  <c r="W987" i="9"/>
  <c r="V988" i="9" s="1"/>
  <c r="AA987" i="9"/>
  <c r="Q988" i="9"/>
  <c r="Z987" i="9"/>
  <c r="W180" i="11"/>
  <c r="V181" i="11" s="1"/>
  <c r="Y180" i="11"/>
  <c r="Z180" i="11"/>
  <c r="Q181" i="11"/>
  <c r="AA180" i="11"/>
  <c r="AE1909" i="11"/>
  <c r="W177" i="3"/>
  <c r="V178" i="3" s="1"/>
  <c r="Y177" i="3"/>
  <c r="Z177" i="3"/>
  <c r="AA177" i="3"/>
  <c r="Q178" i="3"/>
  <c r="S698" i="6"/>
  <c r="T698" i="6" s="1"/>
  <c r="R1121" i="6"/>
  <c r="AB1121" i="6" s="1"/>
  <c r="AC312" i="11"/>
  <c r="AD312" i="11"/>
  <c r="AE697" i="11" l="1"/>
  <c r="AC1640" i="11"/>
  <c r="AE1792" i="11"/>
  <c r="AD1640" i="11"/>
  <c r="AE1122" i="11"/>
  <c r="AE444" i="9"/>
  <c r="AE177" i="9"/>
  <c r="AD829" i="9"/>
  <c r="AD1119" i="9"/>
  <c r="AC1119" i="9"/>
  <c r="AC829" i="9"/>
  <c r="W178" i="9"/>
  <c r="V179" i="9" s="1"/>
  <c r="Q1910" i="9"/>
  <c r="R1910" i="9" s="1"/>
  <c r="AB1910" i="9" s="1"/>
  <c r="AA1909" i="9"/>
  <c r="W1909" i="9"/>
  <c r="V1910" i="9" s="1"/>
  <c r="Y1909" i="9"/>
  <c r="AD1909" i="9" s="1"/>
  <c r="AC564" i="6"/>
  <c r="AD564" i="6"/>
  <c r="AE180" i="6"/>
  <c r="AD1254" i="6"/>
  <c r="AC1254" i="6"/>
  <c r="AD1792" i="6"/>
  <c r="AE1119" i="3"/>
  <c r="Y445" i="3"/>
  <c r="Z29" i="3"/>
  <c r="AD29" i="3" s="1"/>
  <c r="S697" i="3"/>
  <c r="T697" i="3" s="1"/>
  <c r="Y697" i="3" s="1"/>
  <c r="AA445" i="3"/>
  <c r="Q30" i="3"/>
  <c r="S1910" i="3"/>
  <c r="T1910" i="3" s="1"/>
  <c r="Q1911" i="3" s="1"/>
  <c r="AA29" i="3"/>
  <c r="W1371" i="3"/>
  <c r="V1372" i="3" s="1"/>
  <c r="AD830" i="3"/>
  <c r="AC696" i="3"/>
  <c r="AE696" i="3" s="1"/>
  <c r="Q1121" i="3"/>
  <c r="R1121" i="3" s="1"/>
  <c r="AB1121" i="3" s="1"/>
  <c r="AC830" i="3"/>
  <c r="AE1909" i="3"/>
  <c r="Q1372" i="3"/>
  <c r="R1372" i="3" s="1"/>
  <c r="AB1372" i="3" s="1"/>
  <c r="Z1371" i="3"/>
  <c r="Y1371" i="3"/>
  <c r="Y1120" i="3"/>
  <c r="W1120" i="3"/>
  <c r="V1121" i="3" s="1"/>
  <c r="AA445" i="9"/>
  <c r="Z445" i="9"/>
  <c r="Y445" i="9"/>
  <c r="W445" i="9"/>
  <c r="V446" i="9" s="1"/>
  <c r="Q446" i="9"/>
  <c r="R446" i="9" s="1"/>
  <c r="AB446" i="9" s="1"/>
  <c r="Q699" i="11"/>
  <c r="R699" i="11" s="1"/>
  <c r="AB699" i="11" s="1"/>
  <c r="W698" i="11"/>
  <c r="V699" i="11" s="1"/>
  <c r="AA178" i="9"/>
  <c r="AE985" i="6"/>
  <c r="Q179" i="9"/>
  <c r="R179" i="9" s="1"/>
  <c r="AB179" i="9" s="1"/>
  <c r="S830" i="9"/>
  <c r="T830" i="9" s="1"/>
  <c r="S986" i="6"/>
  <c r="T986" i="6" s="1"/>
  <c r="Z698" i="11"/>
  <c r="AD698" i="11" s="1"/>
  <c r="AC1792" i="6"/>
  <c r="S562" i="11"/>
  <c r="T562" i="11" s="1"/>
  <c r="S1793" i="11"/>
  <c r="T1793" i="11" s="1"/>
  <c r="Y178" i="9"/>
  <c r="AD178" i="9" s="1"/>
  <c r="S831" i="3"/>
  <c r="T831" i="3" s="1"/>
  <c r="S313" i="11"/>
  <c r="T313" i="11" s="1"/>
  <c r="AE446" i="11"/>
  <c r="Z1120" i="3"/>
  <c r="AA698" i="11"/>
  <c r="AC312" i="9"/>
  <c r="W445" i="3"/>
  <c r="V446" i="3" s="1"/>
  <c r="AE1254" i="3"/>
  <c r="S1792" i="9"/>
  <c r="T1792" i="9" s="1"/>
  <c r="W1792" i="9" s="1"/>
  <c r="V1793" i="9" s="1"/>
  <c r="W29" i="3"/>
  <c r="V30" i="3" s="1"/>
  <c r="S1507" i="9"/>
  <c r="T1507" i="9" s="1"/>
  <c r="Z445" i="3"/>
  <c r="S565" i="6"/>
  <c r="T565" i="6" s="1"/>
  <c r="W565" i="6" s="1"/>
  <c r="V566" i="6" s="1"/>
  <c r="S447" i="11"/>
  <c r="T447" i="11" s="1"/>
  <c r="AE561" i="11"/>
  <c r="AA698" i="6"/>
  <c r="Q699" i="6"/>
  <c r="Z698" i="6"/>
  <c r="Y698" i="6"/>
  <c r="W698" i="6"/>
  <c r="V699" i="6" s="1"/>
  <c r="W181" i="6"/>
  <c r="V182" i="6" s="1"/>
  <c r="Q182" i="6"/>
  <c r="Y181" i="6"/>
  <c r="AA181" i="6"/>
  <c r="Z181" i="6"/>
  <c r="Q31" i="11"/>
  <c r="W30" i="11"/>
  <c r="V31" i="11" s="1"/>
  <c r="Z30" i="11"/>
  <c r="Y30" i="11"/>
  <c r="AA30" i="11"/>
  <c r="W445" i="6"/>
  <c r="V446" i="6" s="1"/>
  <c r="Y445" i="6"/>
  <c r="AA445" i="6"/>
  <c r="Z445" i="6"/>
  <c r="Q446" i="6"/>
  <c r="Q1506" i="6"/>
  <c r="W1505" i="6"/>
  <c r="V1506" i="6" s="1"/>
  <c r="Z1505" i="6"/>
  <c r="AA1505" i="6"/>
  <c r="Y1505" i="6"/>
  <c r="R988" i="9"/>
  <c r="AB988" i="9" s="1"/>
  <c r="R313" i="9"/>
  <c r="AB313" i="9" s="1"/>
  <c r="R1505" i="3"/>
  <c r="AB1505" i="3" s="1"/>
  <c r="R989" i="3"/>
  <c r="AB989" i="3" s="1"/>
  <c r="R446" i="3"/>
  <c r="AB446" i="3" s="1"/>
  <c r="S1123" i="11"/>
  <c r="T1123" i="11" s="1"/>
  <c r="AB1123" i="11"/>
  <c r="AE312" i="11"/>
  <c r="Y1910" i="11"/>
  <c r="Z1910" i="11"/>
  <c r="Q1911" i="11"/>
  <c r="W1910" i="11"/>
  <c r="V1911" i="11" s="1"/>
  <c r="AA1910" i="11"/>
  <c r="R832" i="6"/>
  <c r="AB832" i="6" s="1"/>
  <c r="R30" i="6"/>
  <c r="AB30" i="6" s="1"/>
  <c r="Q30" i="9"/>
  <c r="Z29" i="9"/>
  <c r="W29" i="9"/>
  <c r="V30" i="9" s="1"/>
  <c r="Y29" i="9"/>
  <c r="AA29" i="9"/>
  <c r="AE986" i="11"/>
  <c r="R1641" i="6"/>
  <c r="AB1641" i="6" s="1"/>
  <c r="S987" i="11"/>
  <c r="T987" i="11" s="1"/>
  <c r="R1371" i="9"/>
  <c r="AB1371" i="9" s="1"/>
  <c r="AE311" i="6"/>
  <c r="AA1506" i="11"/>
  <c r="Q1507" i="11"/>
  <c r="Z1506" i="11"/>
  <c r="W1506" i="11"/>
  <c r="V1507" i="11" s="1"/>
  <c r="Y1506" i="11"/>
  <c r="AE696" i="9"/>
  <c r="AD1640" i="6"/>
  <c r="AC1640" i="6"/>
  <c r="AC1504" i="3"/>
  <c r="AD1504" i="3"/>
  <c r="AC1643" i="9"/>
  <c r="AD1643" i="9"/>
  <c r="AC988" i="3"/>
  <c r="AD988" i="3"/>
  <c r="R1793" i="3"/>
  <c r="AB1793" i="3" s="1"/>
  <c r="AE1371" i="11"/>
  <c r="AC1372" i="6"/>
  <c r="AD1372" i="6"/>
  <c r="S1255" i="6"/>
  <c r="T1255" i="6" s="1"/>
  <c r="AE1791" i="9"/>
  <c r="R178" i="3"/>
  <c r="R181" i="11"/>
  <c r="AB181" i="11" s="1"/>
  <c r="W1257" i="11"/>
  <c r="V1258" i="11" s="1"/>
  <c r="Y1257" i="11"/>
  <c r="Z1257" i="11"/>
  <c r="AA1257" i="11"/>
  <c r="Q1258" i="11"/>
  <c r="AD831" i="6"/>
  <c r="AC831" i="6"/>
  <c r="AA831" i="11"/>
  <c r="Y831" i="11"/>
  <c r="W831" i="11"/>
  <c r="V832" i="11" s="1"/>
  <c r="Z831" i="11"/>
  <c r="Q832" i="11"/>
  <c r="AC1370" i="9"/>
  <c r="AD1370" i="9"/>
  <c r="S1793" i="6"/>
  <c r="T1793" i="6" s="1"/>
  <c r="S697" i="9"/>
  <c r="T697" i="9" s="1"/>
  <c r="AB697" i="9"/>
  <c r="S312" i="6"/>
  <c r="T312" i="6" s="1"/>
  <c r="AC1792" i="3"/>
  <c r="AD1792" i="3"/>
  <c r="R312" i="3"/>
  <c r="AB312" i="3" s="1"/>
  <c r="S1121" i="6"/>
  <c r="T1121" i="6" s="1"/>
  <c r="AC29" i="6"/>
  <c r="AD29" i="6"/>
  <c r="W1256" i="9"/>
  <c r="V1257" i="9" s="1"/>
  <c r="Z1256" i="9"/>
  <c r="Q1257" i="9"/>
  <c r="Y1256" i="9"/>
  <c r="AA1256" i="9"/>
  <c r="AD1640" i="3"/>
  <c r="AC1640" i="3"/>
  <c r="AD312" i="9"/>
  <c r="AC1911" i="6"/>
  <c r="AD1911" i="6"/>
  <c r="R1644" i="9"/>
  <c r="AB1644" i="9" s="1"/>
  <c r="AC987" i="9"/>
  <c r="AD987" i="9"/>
  <c r="AC180" i="11"/>
  <c r="AD180" i="11"/>
  <c r="AC177" i="3"/>
  <c r="AD177" i="3"/>
  <c r="AE1506" i="9"/>
  <c r="AE563" i="9"/>
  <c r="S1120" i="9"/>
  <c r="T1120" i="9" s="1"/>
  <c r="AE1120" i="6"/>
  <c r="AC564" i="3"/>
  <c r="AD564" i="3"/>
  <c r="S1255" i="3"/>
  <c r="T1255" i="3" s="1"/>
  <c r="AB1255" i="3"/>
  <c r="R1641" i="3"/>
  <c r="R1912" i="6"/>
  <c r="S564" i="9"/>
  <c r="T564" i="9" s="1"/>
  <c r="R565" i="3"/>
  <c r="AB565" i="3" s="1"/>
  <c r="R1373" i="6"/>
  <c r="AB1373" i="6" s="1"/>
  <c r="S1641" i="11"/>
  <c r="T1641" i="11" s="1"/>
  <c r="S1372" i="11"/>
  <c r="T1372" i="11" s="1"/>
  <c r="AC311" i="3"/>
  <c r="AD311" i="3"/>
  <c r="AE1640" i="11" l="1"/>
  <c r="AC698" i="11"/>
  <c r="AE698" i="11" s="1"/>
  <c r="AE829" i="9"/>
  <c r="AC445" i="9"/>
  <c r="AC1909" i="9"/>
  <c r="AE1909" i="9" s="1"/>
  <c r="AE1119" i="9"/>
  <c r="AE312" i="9"/>
  <c r="AC178" i="9"/>
  <c r="AE178" i="9" s="1"/>
  <c r="Y1792" i="9"/>
  <c r="AA1792" i="9"/>
  <c r="Q1793" i="9"/>
  <c r="R1793" i="9" s="1"/>
  <c r="AB1793" i="9" s="1"/>
  <c r="S988" i="9"/>
  <c r="T988" i="9" s="1"/>
  <c r="AA988" i="9" s="1"/>
  <c r="AE564" i="6"/>
  <c r="AE1254" i="6"/>
  <c r="AE1792" i="6"/>
  <c r="S1641" i="6"/>
  <c r="T1641" i="6" s="1"/>
  <c r="AC29" i="3"/>
  <c r="AE29" i="3" s="1"/>
  <c r="AD445" i="3"/>
  <c r="Q698" i="3"/>
  <c r="R698" i="3" s="1"/>
  <c r="AB698" i="3" s="1"/>
  <c r="AA697" i="3"/>
  <c r="W697" i="3"/>
  <c r="V698" i="3" s="1"/>
  <c r="R30" i="3"/>
  <c r="AB30" i="3" s="1"/>
  <c r="Z697" i="3"/>
  <c r="AD697" i="3" s="1"/>
  <c r="AE1640" i="3"/>
  <c r="AC1120" i="3"/>
  <c r="AE830" i="3"/>
  <c r="AD1371" i="3"/>
  <c r="Y1910" i="3"/>
  <c r="Z1910" i="3"/>
  <c r="AC1371" i="3"/>
  <c r="W1910" i="3"/>
  <c r="V1911" i="3" s="1"/>
  <c r="AA1910" i="3"/>
  <c r="AD1120" i="3"/>
  <c r="Z830" i="9"/>
  <c r="W830" i="9"/>
  <c r="V831" i="9" s="1"/>
  <c r="Y830" i="9"/>
  <c r="AA830" i="9"/>
  <c r="Q831" i="9"/>
  <c r="R831" i="9" s="1"/>
  <c r="AB831" i="9" s="1"/>
  <c r="AD445" i="9"/>
  <c r="S1910" i="9"/>
  <c r="T1910" i="9" s="1"/>
  <c r="Z1910" i="9" s="1"/>
  <c r="S565" i="3"/>
  <c r="T565" i="3" s="1"/>
  <c r="S446" i="9"/>
  <c r="T446" i="9" s="1"/>
  <c r="AE1640" i="6"/>
  <c r="S1371" i="9"/>
  <c r="T1371" i="9" s="1"/>
  <c r="Q1372" i="9" s="1"/>
  <c r="S832" i="6"/>
  <c r="T832" i="6" s="1"/>
  <c r="AA832" i="6" s="1"/>
  <c r="W447" i="11"/>
  <c r="V448" i="11" s="1"/>
  <c r="Z447" i="11"/>
  <c r="AA447" i="11"/>
  <c r="Y447" i="11"/>
  <c r="Q448" i="11"/>
  <c r="R448" i="11" s="1"/>
  <c r="AB448" i="11" s="1"/>
  <c r="AE311" i="3"/>
  <c r="AE1911" i="6"/>
  <c r="Z565" i="6"/>
  <c r="AA565" i="6"/>
  <c r="AE180" i="11"/>
  <c r="AC445" i="3"/>
  <c r="S1373" i="6"/>
  <c r="T1373" i="6" s="1"/>
  <c r="S699" i="11"/>
  <c r="T699" i="11" s="1"/>
  <c r="Q700" i="11" s="1"/>
  <c r="AE1792" i="3"/>
  <c r="S181" i="11"/>
  <c r="T181" i="11" s="1"/>
  <c r="Q566" i="6"/>
  <c r="R566" i="6" s="1"/>
  <c r="AB566" i="6" s="1"/>
  <c r="S30" i="6"/>
  <c r="T30" i="6" s="1"/>
  <c r="Y30" i="6" s="1"/>
  <c r="S989" i="3"/>
  <c r="T989" i="3" s="1"/>
  <c r="S1505" i="3"/>
  <c r="T1505" i="3" s="1"/>
  <c r="AE1372" i="6"/>
  <c r="Y565" i="6"/>
  <c r="Z1792" i="9"/>
  <c r="AE29" i="6"/>
  <c r="S179" i="9"/>
  <c r="T179" i="9" s="1"/>
  <c r="AE987" i="9"/>
  <c r="S312" i="3"/>
  <c r="T312" i="3" s="1"/>
  <c r="S446" i="3"/>
  <c r="T446" i="3" s="1"/>
  <c r="W564" i="9"/>
  <c r="V565" i="9" s="1"/>
  <c r="Q565" i="9"/>
  <c r="Z564" i="9"/>
  <c r="Y564" i="9"/>
  <c r="AA564" i="9"/>
  <c r="AA1120" i="9"/>
  <c r="Z1120" i="9"/>
  <c r="Q1121" i="9"/>
  <c r="Y1120" i="9"/>
  <c r="W1120" i="9"/>
  <c r="V1121" i="9" s="1"/>
  <c r="Q1794" i="6"/>
  <c r="Y1793" i="6"/>
  <c r="AA1793" i="6"/>
  <c r="Z1793" i="6"/>
  <c r="W1793" i="6"/>
  <c r="V1794" i="6" s="1"/>
  <c r="W1255" i="6"/>
  <c r="V1256" i="6" s="1"/>
  <c r="Y1255" i="6"/>
  <c r="Q1256" i="6"/>
  <c r="AA1255" i="6"/>
  <c r="Z1255" i="6"/>
  <c r="W987" i="11"/>
  <c r="V988" i="11" s="1"/>
  <c r="Y987" i="11"/>
  <c r="AA987" i="11"/>
  <c r="Z987" i="11"/>
  <c r="Q988" i="11"/>
  <c r="Y312" i="6"/>
  <c r="Q313" i="6"/>
  <c r="AA312" i="6"/>
  <c r="Z312" i="6"/>
  <c r="W312" i="6"/>
  <c r="V313" i="6" s="1"/>
  <c r="W1372" i="11"/>
  <c r="V1373" i="11" s="1"/>
  <c r="Z1372" i="11"/>
  <c r="Q1373" i="11"/>
  <c r="Y1372" i="11"/>
  <c r="AA1372" i="11"/>
  <c r="S1121" i="3"/>
  <c r="T1121" i="3" s="1"/>
  <c r="AC831" i="11"/>
  <c r="AD831" i="11"/>
  <c r="AC1910" i="11"/>
  <c r="AD1910" i="11"/>
  <c r="R31" i="11"/>
  <c r="AB31" i="11" s="1"/>
  <c r="AC181" i="6"/>
  <c r="AD181" i="6"/>
  <c r="AA1507" i="9"/>
  <c r="W1507" i="9"/>
  <c r="V1508" i="9" s="1"/>
  <c r="Q1508" i="9"/>
  <c r="Y1507" i="9"/>
  <c r="Z1507" i="9"/>
  <c r="S1912" i="6"/>
  <c r="T1912" i="6" s="1"/>
  <c r="AB1912" i="6"/>
  <c r="Y1255" i="3"/>
  <c r="W1255" i="3"/>
  <c r="V1256" i="3" s="1"/>
  <c r="Q1256" i="3"/>
  <c r="AA1255" i="3"/>
  <c r="Z1255" i="3"/>
  <c r="S1644" i="9"/>
  <c r="T1644" i="9" s="1"/>
  <c r="AA697" i="9"/>
  <c r="Y697" i="9"/>
  <c r="W697" i="9"/>
  <c r="V698" i="9" s="1"/>
  <c r="Q698" i="9"/>
  <c r="Z697" i="9"/>
  <c r="AE1504" i="3"/>
  <c r="R1507" i="11"/>
  <c r="AB1507" i="11" s="1"/>
  <c r="AC29" i="9"/>
  <c r="AD29" i="9"/>
  <c r="R1506" i="6"/>
  <c r="AB1506" i="6" s="1"/>
  <c r="R182" i="6"/>
  <c r="AB182" i="6" s="1"/>
  <c r="W1641" i="11"/>
  <c r="V1642" i="11" s="1"/>
  <c r="AA1641" i="11"/>
  <c r="Y1641" i="11"/>
  <c r="Z1641" i="11"/>
  <c r="Q1642" i="11"/>
  <c r="AE831" i="6"/>
  <c r="Z1121" i="6"/>
  <c r="Q1122" i="6"/>
  <c r="Y1121" i="6"/>
  <c r="AA1121" i="6"/>
  <c r="W1121" i="6"/>
  <c r="V1122" i="6" s="1"/>
  <c r="R446" i="6"/>
  <c r="AB446" i="6" s="1"/>
  <c r="S1793" i="3"/>
  <c r="T1793" i="3" s="1"/>
  <c r="Q314" i="11"/>
  <c r="W313" i="11"/>
  <c r="V314" i="11" s="1"/>
  <c r="Z313" i="11"/>
  <c r="AA313" i="11"/>
  <c r="Y313" i="11"/>
  <c r="AE1370" i="9"/>
  <c r="R1258" i="11"/>
  <c r="AB1258" i="11" s="1"/>
  <c r="R30" i="9"/>
  <c r="AB30" i="9" s="1"/>
  <c r="AC698" i="6"/>
  <c r="AD698" i="6"/>
  <c r="S1641" i="3"/>
  <c r="T1641" i="3" s="1"/>
  <c r="AB1641" i="3"/>
  <c r="Q563" i="11"/>
  <c r="Y562" i="11"/>
  <c r="Z562" i="11"/>
  <c r="W562" i="11"/>
  <c r="V563" i="11" s="1"/>
  <c r="AA562" i="11"/>
  <c r="AE564" i="3"/>
  <c r="S1372" i="3"/>
  <c r="T1372" i="3" s="1"/>
  <c r="R832" i="11"/>
  <c r="AB832" i="11" s="1"/>
  <c r="AE988" i="3"/>
  <c r="AC1505" i="6"/>
  <c r="AD1505" i="6"/>
  <c r="AC445" i="6"/>
  <c r="AD445" i="6"/>
  <c r="AC30" i="11"/>
  <c r="AD30" i="11"/>
  <c r="AA1123" i="11"/>
  <c r="W1123" i="11"/>
  <c r="V1124" i="11" s="1"/>
  <c r="Q1124" i="11"/>
  <c r="Z1123" i="11"/>
  <c r="Y1123" i="11"/>
  <c r="AA1793" i="11"/>
  <c r="Q1794" i="11"/>
  <c r="Z1793" i="11"/>
  <c r="Y1793" i="11"/>
  <c r="W1793" i="11"/>
  <c r="V1794" i="11" s="1"/>
  <c r="AE177" i="3"/>
  <c r="AC1256" i="9"/>
  <c r="AD1256" i="9"/>
  <c r="Z986" i="6"/>
  <c r="Y986" i="6"/>
  <c r="AA986" i="6"/>
  <c r="Q987" i="6"/>
  <c r="W986" i="6"/>
  <c r="V987" i="6" s="1"/>
  <c r="AC1506" i="11"/>
  <c r="AD1506" i="11"/>
  <c r="R1911" i="3"/>
  <c r="AB1911" i="3" s="1"/>
  <c r="R1911" i="11"/>
  <c r="AB1911" i="11" s="1"/>
  <c r="R699" i="6"/>
  <c r="AB699" i="6" s="1"/>
  <c r="R1257" i="9"/>
  <c r="AB1257" i="9" s="1"/>
  <c r="Q832" i="3"/>
  <c r="Z831" i="3"/>
  <c r="W831" i="3"/>
  <c r="V832" i="3" s="1"/>
  <c r="Y831" i="3"/>
  <c r="AA831" i="3"/>
  <c r="AC1257" i="11"/>
  <c r="AD1257" i="11"/>
  <c r="S178" i="3"/>
  <c r="T178" i="3" s="1"/>
  <c r="AB178" i="3"/>
  <c r="AE1643" i="9"/>
  <c r="S313" i="9"/>
  <c r="T313" i="9" s="1"/>
  <c r="AE445" i="9" l="1"/>
  <c r="S30" i="9"/>
  <c r="T30" i="9" s="1"/>
  <c r="Z30" i="9" s="1"/>
  <c r="Y988" i="9"/>
  <c r="Z988" i="9"/>
  <c r="AC1792" i="9"/>
  <c r="Q989" i="9"/>
  <c r="R989" i="9" s="1"/>
  <c r="AB989" i="9" s="1"/>
  <c r="W988" i="9"/>
  <c r="V989" i="9" s="1"/>
  <c r="AA1910" i="9"/>
  <c r="AC830" i="9"/>
  <c r="Q1911" i="9"/>
  <c r="R1911" i="9" s="1"/>
  <c r="AB1911" i="9" s="1"/>
  <c r="Z1371" i="9"/>
  <c r="AD830" i="9"/>
  <c r="Y1910" i="9"/>
  <c r="AD1910" i="9" s="1"/>
  <c r="W1910" i="9"/>
  <c r="V1911" i="9" s="1"/>
  <c r="AD1792" i="9"/>
  <c r="AA1371" i="9"/>
  <c r="S831" i="9"/>
  <c r="T831" i="9" s="1"/>
  <c r="Y831" i="9" s="1"/>
  <c r="Y1371" i="9"/>
  <c r="W1371" i="9"/>
  <c r="V1372" i="9" s="1"/>
  <c r="AD565" i="6"/>
  <c r="S446" i="6"/>
  <c r="T446" i="6" s="1"/>
  <c r="Q447" i="6" s="1"/>
  <c r="Q833" i="6"/>
  <c r="R833" i="6" s="1"/>
  <c r="W832" i="6"/>
  <c r="V833" i="6" s="1"/>
  <c r="AC565" i="6"/>
  <c r="AE445" i="3"/>
  <c r="AE1120" i="3"/>
  <c r="AC697" i="3"/>
  <c r="AE697" i="3" s="1"/>
  <c r="AD1910" i="3"/>
  <c r="AC1910" i="3"/>
  <c r="S30" i="3"/>
  <c r="T30" i="3" s="1"/>
  <c r="AE1371" i="3"/>
  <c r="Q566" i="3"/>
  <c r="R566" i="3" s="1"/>
  <c r="AB566" i="3" s="1"/>
  <c r="Y565" i="3"/>
  <c r="W565" i="3"/>
  <c r="V566" i="3" s="1"/>
  <c r="AA565" i="3"/>
  <c r="Z565" i="3"/>
  <c r="Q447" i="3"/>
  <c r="R447" i="3" s="1"/>
  <c r="AB447" i="3" s="1"/>
  <c r="W446" i="3"/>
  <c r="V447" i="3" s="1"/>
  <c r="Z446" i="3"/>
  <c r="AA446" i="3"/>
  <c r="Y446" i="3"/>
  <c r="Z832" i="6"/>
  <c r="Y832" i="6"/>
  <c r="AE445" i="6"/>
  <c r="AD1255" i="3"/>
  <c r="S1793" i="9"/>
  <c r="T1793" i="9" s="1"/>
  <c r="AA1793" i="9" s="1"/>
  <c r="Z30" i="6"/>
  <c r="AC447" i="11"/>
  <c r="Q1506" i="3"/>
  <c r="R1506" i="3" s="1"/>
  <c r="AA1505" i="3"/>
  <c r="Z1505" i="3"/>
  <c r="W1505" i="3"/>
  <c r="V1506" i="3" s="1"/>
  <c r="Y1505" i="3"/>
  <c r="AA989" i="3"/>
  <c r="W989" i="3"/>
  <c r="V990" i="3" s="1"/>
  <c r="Y989" i="3"/>
  <c r="Q990" i="3"/>
  <c r="R990" i="3" s="1"/>
  <c r="AB990" i="3" s="1"/>
  <c r="Z989" i="3"/>
  <c r="W179" i="9"/>
  <c r="V180" i="9" s="1"/>
  <c r="Z179" i="9"/>
  <c r="Q180" i="9"/>
  <c r="R180" i="9" s="1"/>
  <c r="AA179" i="9"/>
  <c r="Y179" i="9"/>
  <c r="S1257" i="9"/>
  <c r="T1257" i="9" s="1"/>
  <c r="S699" i="6"/>
  <c r="T699" i="6" s="1"/>
  <c r="Q700" i="6" s="1"/>
  <c r="S1911" i="11"/>
  <c r="T1911" i="11" s="1"/>
  <c r="AE1505" i="6"/>
  <c r="AD447" i="11"/>
  <c r="Y699" i="11"/>
  <c r="Q31" i="6"/>
  <c r="R31" i="6" s="1"/>
  <c r="Z699" i="11"/>
  <c r="AE831" i="11"/>
  <c r="W30" i="6"/>
  <c r="V31" i="6" s="1"/>
  <c r="AE698" i="6"/>
  <c r="AE181" i="6"/>
  <c r="AA699" i="11"/>
  <c r="S1507" i="11"/>
  <c r="T1507" i="11" s="1"/>
  <c r="S182" i="6"/>
  <c r="T182" i="6" s="1"/>
  <c r="AA30" i="6"/>
  <c r="W699" i="11"/>
  <c r="V700" i="11" s="1"/>
  <c r="AE1257" i="11"/>
  <c r="S698" i="3"/>
  <c r="T698" i="3" s="1"/>
  <c r="W313" i="9"/>
  <c r="V314" i="9" s="1"/>
  <c r="AA313" i="9"/>
  <c r="Y313" i="9"/>
  <c r="Q314" i="9"/>
  <c r="Z313" i="9"/>
  <c r="AA1644" i="9"/>
  <c r="Z1644" i="9"/>
  <c r="W1644" i="9"/>
  <c r="V1645" i="9" s="1"/>
  <c r="Q1645" i="9"/>
  <c r="Y1644" i="9"/>
  <c r="Y1912" i="6"/>
  <c r="W1912" i="6"/>
  <c r="V1913" i="6" s="1"/>
  <c r="Q1913" i="6"/>
  <c r="AA1912" i="6"/>
  <c r="Z1912" i="6"/>
  <c r="AA1372" i="3"/>
  <c r="W1372" i="3"/>
  <c r="V1373" i="3" s="1"/>
  <c r="Q1373" i="3"/>
  <c r="Y1372" i="3"/>
  <c r="Z1372" i="3"/>
  <c r="R314" i="11"/>
  <c r="AB314" i="11" s="1"/>
  <c r="Z1641" i="6"/>
  <c r="W1641" i="6"/>
  <c r="V1642" i="6" s="1"/>
  <c r="AA1641" i="6"/>
  <c r="Q1642" i="6"/>
  <c r="Y1641" i="6"/>
  <c r="Z446" i="9"/>
  <c r="AA446" i="9"/>
  <c r="Q447" i="9"/>
  <c r="Y446" i="9"/>
  <c r="W446" i="9"/>
  <c r="V447" i="9" s="1"/>
  <c r="R987" i="6"/>
  <c r="AB987" i="6" s="1"/>
  <c r="AC1793" i="11"/>
  <c r="AD1793" i="11"/>
  <c r="R1124" i="11"/>
  <c r="AB1124" i="11" s="1"/>
  <c r="AD1121" i="6"/>
  <c r="AC1121" i="6"/>
  <c r="R313" i="6"/>
  <c r="AB313" i="6" s="1"/>
  <c r="R1794" i="6"/>
  <c r="AB1794" i="6" s="1"/>
  <c r="AC312" i="6"/>
  <c r="AD312" i="6"/>
  <c r="R1256" i="6"/>
  <c r="R1122" i="6"/>
  <c r="AB1122" i="6" s="1"/>
  <c r="AE29" i="9"/>
  <c r="R698" i="9"/>
  <c r="AB698" i="9" s="1"/>
  <c r="S31" i="11"/>
  <c r="T31" i="11" s="1"/>
  <c r="R988" i="11"/>
  <c r="AB988" i="11" s="1"/>
  <c r="AC1255" i="6"/>
  <c r="AD1255" i="6"/>
  <c r="AC1120" i="9"/>
  <c r="AD1120" i="9"/>
  <c r="AC986" i="6"/>
  <c r="AD986" i="6"/>
  <c r="AC831" i="3"/>
  <c r="AD831" i="3"/>
  <c r="AC562" i="11"/>
  <c r="AD562" i="11"/>
  <c r="Y1793" i="3"/>
  <c r="W1793" i="3"/>
  <c r="V1794" i="3" s="1"/>
  <c r="Q1794" i="3"/>
  <c r="Z1793" i="3"/>
  <c r="AA1793" i="3"/>
  <c r="R700" i="11"/>
  <c r="AB700" i="11" s="1"/>
  <c r="S1506" i="6"/>
  <c r="T1506" i="6" s="1"/>
  <c r="R1256" i="3"/>
  <c r="AC1507" i="9"/>
  <c r="AD1507" i="9"/>
  <c r="R1121" i="9"/>
  <c r="AB1121" i="9" s="1"/>
  <c r="R1642" i="11"/>
  <c r="AB1642" i="11" s="1"/>
  <c r="AC697" i="9"/>
  <c r="AD697" i="9"/>
  <c r="R1508" i="9"/>
  <c r="AB1508" i="9" s="1"/>
  <c r="AC1372" i="11"/>
  <c r="AD1372" i="11"/>
  <c r="AC564" i="9"/>
  <c r="AD564" i="9"/>
  <c r="R1794" i="11"/>
  <c r="AB1794" i="11" s="1"/>
  <c r="S1911" i="3"/>
  <c r="T1911" i="3" s="1"/>
  <c r="AE30" i="11"/>
  <c r="R563" i="11"/>
  <c r="S1258" i="11"/>
  <c r="T1258" i="11" s="1"/>
  <c r="AE1506" i="11"/>
  <c r="AE1256" i="9"/>
  <c r="S448" i="11"/>
  <c r="T448" i="11" s="1"/>
  <c r="AC1255" i="3"/>
  <c r="R1373" i="11"/>
  <c r="AB1373" i="11" s="1"/>
  <c r="AC987" i="11"/>
  <c r="AD987" i="11"/>
  <c r="Y181" i="11"/>
  <c r="Q182" i="11"/>
  <c r="W181" i="11"/>
  <c r="V182" i="11" s="1"/>
  <c r="Z181" i="11"/>
  <c r="AA181" i="11"/>
  <c r="AC313" i="11"/>
  <c r="AD313" i="11"/>
  <c r="AC1641" i="11"/>
  <c r="AD1641" i="11"/>
  <c r="Y1373" i="6"/>
  <c r="AA1373" i="6"/>
  <c r="Z1373" i="6"/>
  <c r="Q1374" i="6"/>
  <c r="W1373" i="6"/>
  <c r="V1374" i="6" s="1"/>
  <c r="AE1910" i="11"/>
  <c r="R1372" i="9"/>
  <c r="AB1372" i="9" s="1"/>
  <c r="R565" i="9"/>
  <c r="AB565" i="9" s="1"/>
  <c r="Y178" i="3"/>
  <c r="AA178" i="3"/>
  <c r="Z178" i="3"/>
  <c r="Q179" i="3"/>
  <c r="W178" i="3"/>
  <c r="V179" i="3" s="1"/>
  <c r="R832" i="3"/>
  <c r="AB832" i="3" s="1"/>
  <c r="AC1123" i="11"/>
  <c r="AD1123" i="11"/>
  <c r="Z312" i="3"/>
  <c r="Q313" i="3"/>
  <c r="Y312" i="3"/>
  <c r="AA312" i="3"/>
  <c r="W312" i="3"/>
  <c r="V313" i="3" s="1"/>
  <c r="S566" i="6"/>
  <c r="T566" i="6" s="1"/>
  <c r="S832" i="11"/>
  <c r="T832" i="11" s="1"/>
  <c r="Z1641" i="3"/>
  <c r="W1641" i="3"/>
  <c r="V1642" i="3" s="1"/>
  <c r="Y1641" i="3"/>
  <c r="AA1641" i="3"/>
  <c r="Q1642" i="3"/>
  <c r="W1121" i="3"/>
  <c r="V1122" i="3" s="1"/>
  <c r="Z1121" i="3"/>
  <c r="Q1122" i="3"/>
  <c r="AA1121" i="3"/>
  <c r="Y1121" i="3"/>
  <c r="AC1793" i="6"/>
  <c r="AD1793" i="6"/>
  <c r="AD699" i="11" l="1"/>
  <c r="S700" i="11"/>
  <c r="T700" i="11" s="1"/>
  <c r="AE447" i="11"/>
  <c r="AC699" i="11"/>
  <c r="S988" i="11"/>
  <c r="T988" i="11" s="1"/>
  <c r="Z988" i="11" s="1"/>
  <c r="W30" i="9"/>
  <c r="V31" i="9" s="1"/>
  <c r="AA30" i="9"/>
  <c r="Q31" i="9"/>
  <c r="R31" i="9" s="1"/>
  <c r="AB31" i="9" s="1"/>
  <c r="Y30" i="9"/>
  <c r="AD988" i="9"/>
  <c r="AC988" i="9"/>
  <c r="AE830" i="9"/>
  <c r="Q1794" i="9"/>
  <c r="R1794" i="9" s="1"/>
  <c r="AB1794" i="9" s="1"/>
  <c r="AE1792" i="9"/>
  <c r="S1121" i="9"/>
  <c r="T1121" i="9" s="1"/>
  <c r="AC1910" i="9"/>
  <c r="AE1910" i="9" s="1"/>
  <c r="Z831" i="9"/>
  <c r="W1793" i="9"/>
  <c r="V1794" i="9" s="1"/>
  <c r="AC1371" i="9"/>
  <c r="Y1793" i="9"/>
  <c r="Z1793" i="9"/>
  <c r="AC179" i="9"/>
  <c r="W831" i="9"/>
  <c r="V832" i="9" s="1"/>
  <c r="AA831" i="9"/>
  <c r="AD1371" i="9"/>
  <c r="Q832" i="9"/>
  <c r="R832" i="9" s="1"/>
  <c r="AB832" i="9" s="1"/>
  <c r="AE565" i="6"/>
  <c r="AA446" i="6"/>
  <c r="Z446" i="6"/>
  <c r="AB833" i="6"/>
  <c r="S833" i="6"/>
  <c r="T833" i="6" s="1"/>
  <c r="W833" i="6" s="1"/>
  <c r="V834" i="6" s="1"/>
  <c r="AC832" i="6"/>
  <c r="W446" i="6"/>
  <c r="V447" i="6" s="1"/>
  <c r="Y446" i="6"/>
  <c r="Z699" i="6"/>
  <c r="AA699" i="6"/>
  <c r="AC30" i="6"/>
  <c r="S1794" i="6"/>
  <c r="T1794" i="6" s="1"/>
  <c r="Q1795" i="6" s="1"/>
  <c r="S313" i="6"/>
  <c r="T313" i="6" s="1"/>
  <c r="Q314" i="6" s="1"/>
  <c r="AD832" i="6"/>
  <c r="AD30" i="6"/>
  <c r="AC565" i="3"/>
  <c r="AE1910" i="3"/>
  <c r="AD565" i="3"/>
  <c r="AD989" i="3"/>
  <c r="Z30" i="3"/>
  <c r="W30" i="3"/>
  <c r="V31" i="3" s="1"/>
  <c r="AA30" i="3"/>
  <c r="Q31" i="3"/>
  <c r="R31" i="3" s="1"/>
  <c r="AB31" i="3" s="1"/>
  <c r="Y30" i="3"/>
  <c r="AC446" i="3"/>
  <c r="AD446" i="3"/>
  <c r="AE1255" i="3"/>
  <c r="Y1911" i="11"/>
  <c r="AA1911" i="11"/>
  <c r="W1911" i="11"/>
  <c r="V1912" i="11" s="1"/>
  <c r="Z1911" i="11"/>
  <c r="Y699" i="6"/>
  <c r="S987" i="6"/>
  <c r="T987" i="6" s="1"/>
  <c r="Y987" i="6" s="1"/>
  <c r="S832" i="3"/>
  <c r="T832" i="3" s="1"/>
  <c r="AE987" i="11"/>
  <c r="AC989" i="3"/>
  <c r="S1642" i="11"/>
  <c r="T1642" i="11" s="1"/>
  <c r="AC1505" i="3"/>
  <c r="AC1912" i="6"/>
  <c r="Z1257" i="9"/>
  <c r="Y1257" i="9"/>
  <c r="AA1257" i="9"/>
  <c r="Q1258" i="9"/>
  <c r="R1258" i="9" s="1"/>
  <c r="AB1258" i="9" s="1"/>
  <c r="W1257" i="9"/>
  <c r="V1258" i="9" s="1"/>
  <c r="Y698" i="3"/>
  <c r="Q699" i="3"/>
  <c r="R699" i="3" s="1"/>
  <c r="AB699" i="3" s="1"/>
  <c r="W698" i="3"/>
  <c r="V699" i="3" s="1"/>
  <c r="AA698" i="3"/>
  <c r="Z698" i="3"/>
  <c r="AE1793" i="11"/>
  <c r="AE1793" i="6"/>
  <c r="Q1912" i="11"/>
  <c r="R1912" i="11" s="1"/>
  <c r="AB1912" i="11" s="1"/>
  <c r="AD1505" i="3"/>
  <c r="S566" i="3"/>
  <c r="T566" i="3" s="1"/>
  <c r="Q567" i="3" s="1"/>
  <c r="S1911" i="9"/>
  <c r="T1911" i="9" s="1"/>
  <c r="Y1911" i="9" s="1"/>
  <c r="S990" i="3"/>
  <c r="T990" i="3" s="1"/>
  <c r="AE1121" i="6"/>
  <c r="AD179" i="9"/>
  <c r="S989" i="9"/>
  <c r="T989" i="9" s="1"/>
  <c r="AE1255" i="6"/>
  <c r="W699" i="6"/>
  <c r="V700" i="6" s="1"/>
  <c r="AE312" i="6"/>
  <c r="AA1258" i="11"/>
  <c r="W1258" i="11"/>
  <c r="V1259" i="11" s="1"/>
  <c r="Z1258" i="11"/>
  <c r="Y1258" i="11"/>
  <c r="Q1259" i="11"/>
  <c r="W1911" i="3"/>
  <c r="V1912" i="3" s="1"/>
  <c r="Q1912" i="3"/>
  <c r="Y1911" i="3"/>
  <c r="Z1911" i="3"/>
  <c r="AA1911" i="3"/>
  <c r="AA1506" i="6"/>
  <c r="Y1506" i="6"/>
  <c r="Q1507" i="6"/>
  <c r="Z1506" i="6"/>
  <c r="W1506" i="6"/>
  <c r="V1507" i="6" s="1"/>
  <c r="Y182" i="6"/>
  <c r="Q183" i="6"/>
  <c r="Z182" i="6"/>
  <c r="AA182" i="6"/>
  <c r="W182" i="6"/>
  <c r="V183" i="6" s="1"/>
  <c r="AC1372" i="3"/>
  <c r="AD1372" i="3"/>
  <c r="AC313" i="9"/>
  <c r="AD313" i="9"/>
  <c r="AE1641" i="11"/>
  <c r="AD181" i="11"/>
  <c r="S1256" i="3"/>
  <c r="T1256" i="3" s="1"/>
  <c r="AB1256" i="3"/>
  <c r="AC1121" i="3"/>
  <c r="AD1121" i="3"/>
  <c r="Y566" i="6"/>
  <c r="Z566" i="6"/>
  <c r="AA566" i="6"/>
  <c r="W566" i="6"/>
  <c r="V567" i="6" s="1"/>
  <c r="Q567" i="6"/>
  <c r="AE1123" i="11"/>
  <c r="AC178" i="3"/>
  <c r="AD178" i="3"/>
  <c r="S1373" i="11"/>
  <c r="T1373" i="11" s="1"/>
  <c r="S563" i="11"/>
  <c r="T563" i="11" s="1"/>
  <c r="AB563" i="11"/>
  <c r="S1794" i="11"/>
  <c r="T1794" i="11" s="1"/>
  <c r="AE1372" i="11"/>
  <c r="S1508" i="9"/>
  <c r="T1508" i="9" s="1"/>
  <c r="AC1793" i="3"/>
  <c r="AD1793" i="3"/>
  <c r="AE562" i="11"/>
  <c r="S698" i="9"/>
  <c r="T698" i="9" s="1"/>
  <c r="R700" i="6"/>
  <c r="R1373" i="3"/>
  <c r="AC1644" i="9"/>
  <c r="AD1644" i="9"/>
  <c r="AC1641" i="3"/>
  <c r="AD1641" i="3"/>
  <c r="AC446" i="9"/>
  <c r="AD446" i="9"/>
  <c r="R1645" i="9"/>
  <c r="AB1645" i="9" s="1"/>
  <c r="R1374" i="6"/>
  <c r="AB1374" i="6" s="1"/>
  <c r="S31" i="6"/>
  <c r="T31" i="6" s="1"/>
  <c r="AB31" i="6"/>
  <c r="S1506" i="3"/>
  <c r="T1506" i="3" s="1"/>
  <c r="AB1506" i="3"/>
  <c r="R447" i="9"/>
  <c r="AB447" i="9" s="1"/>
  <c r="S180" i="9"/>
  <c r="T180" i="9" s="1"/>
  <c r="AB180" i="9"/>
  <c r="AE986" i="6"/>
  <c r="S565" i="9"/>
  <c r="T565" i="9" s="1"/>
  <c r="W1507" i="11"/>
  <c r="V1508" i="11" s="1"/>
  <c r="Q1508" i="11"/>
  <c r="AA1507" i="11"/>
  <c r="Z1507" i="11"/>
  <c r="Y1507" i="11"/>
  <c r="AE697" i="9"/>
  <c r="R447" i="6"/>
  <c r="AB447" i="6" s="1"/>
  <c r="AE831" i="3"/>
  <c r="AD1912" i="6"/>
  <c r="R182" i="11"/>
  <c r="AB182" i="11" s="1"/>
  <c r="R1122" i="3"/>
  <c r="Q833" i="11"/>
  <c r="AA832" i="11"/>
  <c r="Z832" i="11"/>
  <c r="W832" i="11"/>
  <c r="V833" i="11" s="1"/>
  <c r="Y832" i="11"/>
  <c r="AC1373" i="6"/>
  <c r="AD1373" i="6"/>
  <c r="S314" i="11"/>
  <c r="T314" i="11" s="1"/>
  <c r="AC181" i="11"/>
  <c r="AA448" i="11"/>
  <c r="Z448" i="11"/>
  <c r="Y448" i="11"/>
  <c r="W448" i="11"/>
  <c r="V449" i="11" s="1"/>
  <c r="Q449" i="11"/>
  <c r="R1642" i="3"/>
  <c r="AC312" i="3"/>
  <c r="AD312" i="3"/>
  <c r="R313" i="3"/>
  <c r="AB313" i="3" s="1"/>
  <c r="R179" i="3"/>
  <c r="S1372" i="9"/>
  <c r="T1372" i="9" s="1"/>
  <c r="AE313" i="11"/>
  <c r="AE564" i="9"/>
  <c r="AE1507" i="9"/>
  <c r="AE1120" i="9"/>
  <c r="S1122" i="6"/>
  <c r="T1122" i="6" s="1"/>
  <c r="S1256" i="6"/>
  <c r="T1256" i="6" s="1"/>
  <c r="AB1256" i="6"/>
  <c r="S1124" i="11"/>
  <c r="T1124" i="11" s="1"/>
  <c r="AC1641" i="6"/>
  <c r="AD1641" i="6"/>
  <c r="R1913" i="6"/>
  <c r="AB1913" i="6" s="1"/>
  <c r="R1794" i="3"/>
  <c r="AB1794" i="3" s="1"/>
  <c r="AA31" i="11"/>
  <c r="Z31" i="11"/>
  <c r="Q32" i="11"/>
  <c r="W31" i="11"/>
  <c r="V32" i="11" s="1"/>
  <c r="Y31" i="11"/>
  <c r="S447" i="3"/>
  <c r="T447" i="3" s="1"/>
  <c r="R1642" i="6"/>
  <c r="AB1642" i="6" s="1"/>
  <c r="R314" i="9"/>
  <c r="AB314" i="9" s="1"/>
  <c r="AE699" i="11" l="1"/>
  <c r="Q701" i="11"/>
  <c r="R701" i="11" s="1"/>
  <c r="AB701" i="11" s="1"/>
  <c r="Z700" i="11"/>
  <c r="AA700" i="11"/>
  <c r="W700" i="11"/>
  <c r="V701" i="11" s="1"/>
  <c r="Y700" i="11"/>
  <c r="Y988" i="11"/>
  <c r="AD988" i="11" s="1"/>
  <c r="W988" i="11"/>
  <c r="V989" i="11" s="1"/>
  <c r="Q989" i="11"/>
  <c r="R989" i="11" s="1"/>
  <c r="AB989" i="11" s="1"/>
  <c r="AD1911" i="11"/>
  <c r="AA988" i="11"/>
  <c r="AC30" i="9"/>
  <c r="AD30" i="9"/>
  <c r="AE988" i="9"/>
  <c r="AC831" i="9"/>
  <c r="AE179" i="9"/>
  <c r="S1794" i="9"/>
  <c r="T1794" i="9" s="1"/>
  <c r="AA1794" i="9" s="1"/>
  <c r="AD831" i="9"/>
  <c r="W1121" i="9"/>
  <c r="V1122" i="9" s="1"/>
  <c r="Z1121" i="9"/>
  <c r="AD1257" i="9"/>
  <c r="AE1371" i="9"/>
  <c r="AC1793" i="9"/>
  <c r="Q1912" i="9"/>
  <c r="R1912" i="9" s="1"/>
  <c r="AB1912" i="9" s="1"/>
  <c r="AD1793" i="9"/>
  <c r="AC1257" i="9"/>
  <c r="S31" i="9"/>
  <c r="T31" i="9" s="1"/>
  <c r="W31" i="9" s="1"/>
  <c r="V32" i="9" s="1"/>
  <c r="AA1121" i="9"/>
  <c r="Y1121" i="9"/>
  <c r="W1911" i="9"/>
  <c r="V1912" i="9" s="1"/>
  <c r="Z1911" i="9"/>
  <c r="AD1911" i="9" s="1"/>
  <c r="Q1122" i="9"/>
  <c r="R1122" i="9" s="1"/>
  <c r="AB1122" i="9" s="1"/>
  <c r="AA1911" i="9"/>
  <c r="AE832" i="6"/>
  <c r="AD446" i="6"/>
  <c r="Y1794" i="6"/>
  <c r="Z1794" i="6"/>
  <c r="AC446" i="6"/>
  <c r="S1374" i="6"/>
  <c r="T1374" i="6" s="1"/>
  <c r="Z1374" i="6" s="1"/>
  <c r="AE1912" i="6"/>
  <c r="S447" i="6"/>
  <c r="T447" i="6" s="1"/>
  <c r="Y447" i="6" s="1"/>
  <c r="W987" i="6"/>
  <c r="V988" i="6" s="1"/>
  <c r="AA987" i="6"/>
  <c r="AA1794" i="6"/>
  <c r="AE30" i="6"/>
  <c r="AC699" i="6"/>
  <c r="W1794" i="6"/>
  <c r="V1795" i="6" s="1"/>
  <c r="AD699" i="6"/>
  <c r="Y833" i="6"/>
  <c r="Q834" i="6"/>
  <c r="R834" i="6" s="1"/>
  <c r="AB834" i="6" s="1"/>
  <c r="Z987" i="6"/>
  <c r="AD987" i="6" s="1"/>
  <c r="Z833" i="6"/>
  <c r="Q988" i="6"/>
  <c r="R988" i="6" s="1"/>
  <c r="AB988" i="6" s="1"/>
  <c r="AE565" i="3"/>
  <c r="AE989" i="3"/>
  <c r="S31" i="3"/>
  <c r="T31" i="3" s="1"/>
  <c r="Z31" i="3" s="1"/>
  <c r="AE446" i="3"/>
  <c r="AC30" i="3"/>
  <c r="AD30" i="3"/>
  <c r="AE1505" i="3"/>
  <c r="AE312" i="3"/>
  <c r="AC698" i="3"/>
  <c r="Z566" i="3"/>
  <c r="W566" i="3"/>
  <c r="V567" i="3" s="1"/>
  <c r="AA832" i="3"/>
  <c r="Z832" i="3"/>
  <c r="W832" i="3"/>
  <c r="V833" i="3" s="1"/>
  <c r="Y832" i="3"/>
  <c r="Q833" i="3"/>
  <c r="R833" i="3" s="1"/>
  <c r="AB833" i="3" s="1"/>
  <c r="Y1642" i="11"/>
  <c r="Z1642" i="11"/>
  <c r="W1642" i="11"/>
  <c r="V1643" i="11" s="1"/>
  <c r="Q1643" i="11"/>
  <c r="R1643" i="11" s="1"/>
  <c r="AB1643" i="11" s="1"/>
  <c r="AA1642" i="11"/>
  <c r="AA833" i="6"/>
  <c r="AE178" i="3"/>
  <c r="AE1121" i="3"/>
  <c r="Y566" i="3"/>
  <c r="AE1641" i="6"/>
  <c r="AA566" i="3"/>
  <c r="AE181" i="11"/>
  <c r="W313" i="6"/>
  <c r="V314" i="6" s="1"/>
  <c r="AC1911" i="11"/>
  <c r="S1913" i="6"/>
  <c r="T1913" i="6" s="1"/>
  <c r="Y1913" i="6" s="1"/>
  <c r="AE1641" i="3"/>
  <c r="AE446" i="9"/>
  <c r="AE1372" i="3"/>
  <c r="Y313" i="6"/>
  <c r="AD698" i="3"/>
  <c r="Z313" i="6"/>
  <c r="AE1793" i="3"/>
  <c r="AA313" i="6"/>
  <c r="S832" i="9"/>
  <c r="T832" i="9" s="1"/>
  <c r="Y832" i="9" s="1"/>
  <c r="S1645" i="9"/>
  <c r="T1645" i="9" s="1"/>
  <c r="Z1645" i="9" s="1"/>
  <c r="Z1372" i="9"/>
  <c r="W1372" i="9"/>
  <c r="V1373" i="9" s="1"/>
  <c r="AA1372" i="9"/>
  <c r="Q1373" i="9"/>
  <c r="Y1372" i="9"/>
  <c r="Z698" i="9"/>
  <c r="W698" i="9"/>
  <c r="V699" i="9" s="1"/>
  <c r="Y698" i="9"/>
  <c r="AA698" i="9"/>
  <c r="Q699" i="9"/>
  <c r="W1508" i="9"/>
  <c r="V1509" i="9" s="1"/>
  <c r="AA1508" i="9"/>
  <c r="Z1508" i="9"/>
  <c r="Y1508" i="9"/>
  <c r="Q1509" i="9"/>
  <c r="AA565" i="9"/>
  <c r="Y565" i="9"/>
  <c r="W565" i="9"/>
  <c r="V566" i="9" s="1"/>
  <c r="Z565" i="9"/>
  <c r="Q566" i="9"/>
  <c r="Q1123" i="6"/>
  <c r="AA1122" i="6"/>
  <c r="Y1122" i="6"/>
  <c r="W1122" i="6"/>
  <c r="V1123" i="6" s="1"/>
  <c r="Z1122" i="6"/>
  <c r="S1642" i="6"/>
  <c r="T1642" i="6" s="1"/>
  <c r="Q315" i="11"/>
  <c r="AA314" i="11"/>
  <c r="W314" i="11"/>
  <c r="V315" i="11" s="1"/>
  <c r="Y314" i="11"/>
  <c r="Z314" i="11"/>
  <c r="AA447" i="3"/>
  <c r="Y447" i="3"/>
  <c r="Q448" i="3"/>
  <c r="Z447" i="3"/>
  <c r="W447" i="3"/>
  <c r="V448" i="3" s="1"/>
  <c r="Y1373" i="11"/>
  <c r="W1373" i="11"/>
  <c r="V1374" i="11" s="1"/>
  <c r="Q1374" i="11"/>
  <c r="AA1373" i="11"/>
  <c r="Z1373" i="11"/>
  <c r="AA1256" i="6"/>
  <c r="Q1257" i="6"/>
  <c r="Z1256" i="6"/>
  <c r="Y1256" i="6"/>
  <c r="W1256" i="6"/>
  <c r="V1257" i="6" s="1"/>
  <c r="S313" i="3"/>
  <c r="T313" i="3" s="1"/>
  <c r="R449" i="11"/>
  <c r="AB449" i="11" s="1"/>
  <c r="S699" i="3"/>
  <c r="T699" i="3" s="1"/>
  <c r="AE1644" i="9"/>
  <c r="R567" i="6"/>
  <c r="AB567" i="6" s="1"/>
  <c r="AA1124" i="11"/>
  <c r="Y1124" i="11"/>
  <c r="Q1125" i="11"/>
  <c r="W1124" i="11"/>
  <c r="V1125" i="11" s="1"/>
  <c r="Z1124" i="11"/>
  <c r="Z1506" i="3"/>
  <c r="Y1506" i="3"/>
  <c r="Q1507" i="3"/>
  <c r="W1506" i="3"/>
  <c r="V1507" i="3" s="1"/>
  <c r="AA1506" i="3"/>
  <c r="S1373" i="3"/>
  <c r="T1373" i="3" s="1"/>
  <c r="AB1373" i="3"/>
  <c r="S1258" i="9"/>
  <c r="T1258" i="9" s="1"/>
  <c r="Q564" i="11"/>
  <c r="Y563" i="11"/>
  <c r="Z563" i="11"/>
  <c r="W563" i="11"/>
  <c r="V564" i="11" s="1"/>
  <c r="AA563" i="11"/>
  <c r="R567" i="3"/>
  <c r="AB567" i="3" s="1"/>
  <c r="AA180" i="9"/>
  <c r="Y180" i="9"/>
  <c r="Z180" i="9"/>
  <c r="W180" i="9"/>
  <c r="V181" i="9" s="1"/>
  <c r="Q181" i="9"/>
  <c r="AC31" i="11"/>
  <c r="AD31" i="11"/>
  <c r="AC832" i="11"/>
  <c r="AD832" i="11"/>
  <c r="S314" i="9"/>
  <c r="T314" i="9" s="1"/>
  <c r="S1794" i="3"/>
  <c r="T1794" i="3" s="1"/>
  <c r="AC448" i="11"/>
  <c r="AD448" i="11"/>
  <c r="AC1507" i="11"/>
  <c r="AD1507" i="11"/>
  <c r="R1795" i="6"/>
  <c r="AB1795" i="6" s="1"/>
  <c r="R32" i="11"/>
  <c r="AB32" i="11" s="1"/>
  <c r="AA1256" i="3"/>
  <c r="Q1257" i="3"/>
  <c r="W1256" i="3"/>
  <c r="V1257" i="3" s="1"/>
  <c r="Y1256" i="3"/>
  <c r="Z1256" i="3"/>
  <c r="Y31" i="6"/>
  <c r="Q32" i="6"/>
  <c r="W31" i="6"/>
  <c r="V32" i="6" s="1"/>
  <c r="Z31" i="6"/>
  <c r="AA31" i="6"/>
  <c r="R314" i="6"/>
  <c r="AB314" i="6" s="1"/>
  <c r="AD566" i="6"/>
  <c r="AE313" i="9"/>
  <c r="R183" i="6"/>
  <c r="AB183" i="6" s="1"/>
  <c r="S1642" i="3"/>
  <c r="T1642" i="3" s="1"/>
  <c r="AB1642" i="3"/>
  <c r="Z990" i="3"/>
  <c r="Y990" i="3"/>
  <c r="AA990" i="3"/>
  <c r="W990" i="3"/>
  <c r="V991" i="3" s="1"/>
  <c r="Q991" i="3"/>
  <c r="AC566" i="6"/>
  <c r="AC182" i="6"/>
  <c r="AD182" i="6"/>
  <c r="AC1911" i="3"/>
  <c r="AD1911" i="3"/>
  <c r="R1259" i="11"/>
  <c r="R833" i="11"/>
  <c r="AB833" i="11" s="1"/>
  <c r="R1508" i="11"/>
  <c r="AB1508" i="11" s="1"/>
  <c r="S700" i="6"/>
  <c r="T700" i="6" s="1"/>
  <c r="AB700" i="6"/>
  <c r="Q990" i="9"/>
  <c r="AA989" i="9"/>
  <c r="Z989" i="9"/>
  <c r="Y989" i="9"/>
  <c r="W989" i="9"/>
  <c r="V990" i="9" s="1"/>
  <c r="R1507" i="6"/>
  <c r="AB1507" i="6" s="1"/>
  <c r="R1912" i="3"/>
  <c r="AB1912" i="3" s="1"/>
  <c r="AC1258" i="11"/>
  <c r="AD1258" i="11"/>
  <c r="S179" i="3"/>
  <c r="T179" i="3" s="1"/>
  <c r="AB179" i="3"/>
  <c r="AE1373" i="6"/>
  <c r="S1122" i="3"/>
  <c r="T1122" i="3" s="1"/>
  <c r="AB1122" i="3"/>
  <c r="S182" i="11"/>
  <c r="T182" i="11" s="1"/>
  <c r="S447" i="9"/>
  <c r="T447" i="9" s="1"/>
  <c r="S1912" i="11"/>
  <c r="T1912" i="11" s="1"/>
  <c r="AA1794" i="11"/>
  <c r="Y1794" i="11"/>
  <c r="Z1794" i="11"/>
  <c r="W1794" i="11"/>
  <c r="V1795" i="11" s="1"/>
  <c r="Q1795" i="11"/>
  <c r="AC1506" i="6"/>
  <c r="AD1506" i="6"/>
  <c r="AC700" i="11" l="1"/>
  <c r="AE1911" i="11"/>
  <c r="AD700" i="11"/>
  <c r="AC988" i="11"/>
  <c r="AE988" i="11" s="1"/>
  <c r="S449" i="11"/>
  <c r="T449" i="11" s="1"/>
  <c r="W449" i="11" s="1"/>
  <c r="V450" i="11" s="1"/>
  <c r="S1508" i="11"/>
  <c r="T1508" i="11" s="1"/>
  <c r="AC1642" i="11"/>
  <c r="AE30" i="9"/>
  <c r="W1794" i="9"/>
  <c r="V1795" i="9" s="1"/>
  <c r="Z1794" i="9"/>
  <c r="Y1794" i="9"/>
  <c r="AE831" i="9"/>
  <c r="Q1795" i="9"/>
  <c r="R1795" i="9" s="1"/>
  <c r="AB1795" i="9" s="1"/>
  <c r="AD1121" i="9"/>
  <c r="Q32" i="9"/>
  <c r="R32" i="9" s="1"/>
  <c r="AB32" i="9" s="1"/>
  <c r="AE1793" i="9"/>
  <c r="Z31" i="9"/>
  <c r="AE1257" i="9"/>
  <c r="Y31" i="9"/>
  <c r="AA31" i="9"/>
  <c r="AC1121" i="9"/>
  <c r="Y1645" i="9"/>
  <c r="AD1645" i="9" s="1"/>
  <c r="AC1911" i="9"/>
  <c r="AE1911" i="9" s="1"/>
  <c r="S1122" i="9"/>
  <c r="T1122" i="9" s="1"/>
  <c r="AA1645" i="9"/>
  <c r="W832" i="9"/>
  <c r="V833" i="9" s="1"/>
  <c r="W1645" i="9"/>
  <c r="V1646" i="9" s="1"/>
  <c r="AD1794" i="6"/>
  <c r="AE446" i="6"/>
  <c r="AC1794" i="6"/>
  <c r="AE699" i="6"/>
  <c r="AA1374" i="6"/>
  <c r="Y1374" i="6"/>
  <c r="AD1374" i="6" s="1"/>
  <c r="Q1375" i="6"/>
  <c r="R1375" i="6" s="1"/>
  <c r="AB1375" i="6" s="1"/>
  <c r="Q448" i="6"/>
  <c r="R448" i="6" s="1"/>
  <c r="AB448" i="6" s="1"/>
  <c r="Z447" i="6"/>
  <c r="AD447" i="6" s="1"/>
  <c r="AA447" i="6"/>
  <c r="W1374" i="6"/>
  <c r="V1375" i="6" s="1"/>
  <c r="W447" i="6"/>
  <c r="V448" i="6" s="1"/>
  <c r="S988" i="6"/>
  <c r="T988" i="6" s="1"/>
  <c r="AA988" i="6" s="1"/>
  <c r="AC833" i="6"/>
  <c r="S1795" i="6"/>
  <c r="T1795" i="6" s="1"/>
  <c r="Y1795" i="6" s="1"/>
  <c r="AD833" i="6"/>
  <c r="AC987" i="6"/>
  <c r="AE987" i="6" s="1"/>
  <c r="S834" i="6"/>
  <c r="T834" i="6" s="1"/>
  <c r="W834" i="6" s="1"/>
  <c r="V835" i="6" s="1"/>
  <c r="AD566" i="3"/>
  <c r="AA31" i="3"/>
  <c r="W31" i="3"/>
  <c r="V32" i="3" s="1"/>
  <c r="Y31" i="3"/>
  <c r="AD31" i="3" s="1"/>
  <c r="Q32" i="3"/>
  <c r="AE30" i="3"/>
  <c r="AC566" i="3"/>
  <c r="AE698" i="3"/>
  <c r="AC832" i="3"/>
  <c r="AD832" i="3"/>
  <c r="AA832" i="9"/>
  <c r="S701" i="11"/>
  <c r="T701" i="11" s="1"/>
  <c r="W1913" i="6"/>
  <c r="V1914" i="6" s="1"/>
  <c r="AA1913" i="6"/>
  <c r="AE832" i="11"/>
  <c r="Z1913" i="6"/>
  <c r="Z832" i="9"/>
  <c r="AC313" i="6"/>
  <c r="Q1914" i="6"/>
  <c r="R1914" i="6" s="1"/>
  <c r="Q833" i="9"/>
  <c r="R833" i="9" s="1"/>
  <c r="AB833" i="9" s="1"/>
  <c r="AD1642" i="11"/>
  <c r="AE1911" i="3"/>
  <c r="S1912" i="3"/>
  <c r="T1912" i="3" s="1"/>
  <c r="AD313" i="6"/>
  <c r="AC31" i="6"/>
  <c r="Q1646" i="9"/>
  <c r="R1646" i="9" s="1"/>
  <c r="S183" i="6"/>
  <c r="T183" i="6" s="1"/>
  <c r="S32" i="11"/>
  <c r="T32" i="11" s="1"/>
  <c r="W32" i="11" s="1"/>
  <c r="V33" i="11" s="1"/>
  <c r="S1507" i="6"/>
  <c r="T1507" i="6" s="1"/>
  <c r="S314" i="6"/>
  <c r="T314" i="6" s="1"/>
  <c r="Q700" i="3"/>
  <c r="W699" i="3"/>
  <c r="V700" i="3" s="1"/>
  <c r="Z699" i="3"/>
  <c r="AA699" i="3"/>
  <c r="Y699" i="3"/>
  <c r="W1912" i="11"/>
  <c r="V1913" i="11" s="1"/>
  <c r="Y1912" i="11"/>
  <c r="Z1912" i="11"/>
  <c r="AA1912" i="11"/>
  <c r="Q1913" i="11"/>
  <c r="Y447" i="9"/>
  <c r="AA447" i="9"/>
  <c r="Q448" i="9"/>
  <c r="W447" i="9"/>
  <c r="V448" i="9" s="1"/>
  <c r="Z447" i="9"/>
  <c r="AC1508" i="9"/>
  <c r="AD1508" i="9"/>
  <c r="R991" i="3"/>
  <c r="AB991" i="3" s="1"/>
  <c r="AD31" i="6"/>
  <c r="AC563" i="11"/>
  <c r="AD563" i="11"/>
  <c r="S1259" i="11"/>
  <c r="T1259" i="11" s="1"/>
  <c r="AB1259" i="11"/>
  <c r="AE1507" i="11"/>
  <c r="Y1794" i="3"/>
  <c r="Q1795" i="3"/>
  <c r="W1794" i="3"/>
  <c r="V1795" i="3" s="1"/>
  <c r="AA1794" i="3"/>
  <c r="Z1794" i="3"/>
  <c r="R181" i="9"/>
  <c r="AB181" i="9" s="1"/>
  <c r="R564" i="11"/>
  <c r="S567" i="6"/>
  <c r="T567" i="6" s="1"/>
  <c r="S1643" i="11"/>
  <c r="T1643" i="11" s="1"/>
  <c r="S989" i="11"/>
  <c r="T989" i="11" s="1"/>
  <c r="R32" i="3"/>
  <c r="AB32" i="3" s="1"/>
  <c r="Z314" i="9"/>
  <c r="Y314" i="9"/>
  <c r="AA314" i="9"/>
  <c r="W314" i="9"/>
  <c r="V315" i="9" s="1"/>
  <c r="Q315" i="9"/>
  <c r="AE1506" i="6"/>
  <c r="R990" i="9"/>
  <c r="AB990" i="9" s="1"/>
  <c r="R32" i="6"/>
  <c r="AB32" i="6" s="1"/>
  <c r="AC1256" i="3"/>
  <c r="AD1256" i="3"/>
  <c r="Q314" i="3"/>
  <c r="AA313" i="3"/>
  <c r="W313" i="3"/>
  <c r="V314" i="3" s="1"/>
  <c r="Y313" i="3"/>
  <c r="Z313" i="3"/>
  <c r="R448" i="3"/>
  <c r="AB448" i="3" s="1"/>
  <c r="AC1122" i="6"/>
  <c r="AD1122" i="6"/>
  <c r="R566" i="9"/>
  <c r="AB566" i="9" s="1"/>
  <c r="R1125" i="11"/>
  <c r="Z1258" i="9"/>
  <c r="Y1258" i="9"/>
  <c r="W1258" i="9"/>
  <c r="V1259" i="9" s="1"/>
  <c r="AA1258" i="9"/>
  <c r="Q1259" i="9"/>
  <c r="AC447" i="3"/>
  <c r="AD447" i="3"/>
  <c r="Q1643" i="6"/>
  <c r="AA1642" i="6"/>
  <c r="Y1642" i="6"/>
  <c r="Z1642" i="6"/>
  <c r="W1642" i="6"/>
  <c r="V1643" i="6" s="1"/>
  <c r="AC1372" i="9"/>
  <c r="AD1372" i="9"/>
  <c r="Y1122" i="3"/>
  <c r="W1122" i="3"/>
  <c r="V1123" i="3" s="1"/>
  <c r="AA1122" i="3"/>
  <c r="Z1122" i="3"/>
  <c r="Q1123" i="3"/>
  <c r="R1795" i="11"/>
  <c r="AB1795" i="11" s="1"/>
  <c r="AC180" i="9"/>
  <c r="AD180" i="9"/>
  <c r="AC1124" i="11"/>
  <c r="AD1124" i="11"/>
  <c r="S1912" i="9"/>
  <c r="T1912" i="9" s="1"/>
  <c r="AC1256" i="6"/>
  <c r="AD1256" i="6"/>
  <c r="AC314" i="11"/>
  <c r="AD314" i="11"/>
  <c r="R1123" i="6"/>
  <c r="AB1123" i="6" s="1"/>
  <c r="R699" i="9"/>
  <c r="AB699" i="9" s="1"/>
  <c r="R1373" i="9"/>
  <c r="AB1373" i="9" s="1"/>
  <c r="Y179" i="3"/>
  <c r="Z179" i="3"/>
  <c r="AA179" i="3"/>
  <c r="W179" i="3"/>
  <c r="V180" i="3" s="1"/>
  <c r="Q180" i="3"/>
  <c r="R1374" i="11"/>
  <c r="AB1374" i="11" s="1"/>
  <c r="AC565" i="9"/>
  <c r="AD565" i="9"/>
  <c r="AC1794" i="11"/>
  <c r="AD1794" i="11"/>
  <c r="AE182" i="6"/>
  <c r="R1507" i="3"/>
  <c r="AB1507" i="3" s="1"/>
  <c r="R1257" i="6"/>
  <c r="AB1257" i="6" s="1"/>
  <c r="AD698" i="9"/>
  <c r="AC698" i="9"/>
  <c r="AD990" i="3"/>
  <c r="AC990" i="3"/>
  <c r="S833" i="11"/>
  <c r="T833" i="11" s="1"/>
  <c r="R1257" i="3"/>
  <c r="AB1257" i="3" s="1"/>
  <c r="AE1258" i="11"/>
  <c r="Z700" i="6"/>
  <c r="Y700" i="6"/>
  <c r="W700" i="6"/>
  <c r="V701" i="6" s="1"/>
  <c r="AA700" i="6"/>
  <c r="Q701" i="6"/>
  <c r="Y1642" i="3"/>
  <c r="Z1642" i="3"/>
  <c r="Q1643" i="3"/>
  <c r="AA1642" i="3"/>
  <c r="W1642" i="3"/>
  <c r="V1643" i="3" s="1"/>
  <c r="Y182" i="11"/>
  <c r="Q183" i="11"/>
  <c r="AA182" i="11"/>
  <c r="W182" i="11"/>
  <c r="V183" i="11" s="1"/>
  <c r="Z182" i="11"/>
  <c r="AC989" i="9"/>
  <c r="AD989" i="9"/>
  <c r="AE566" i="6"/>
  <c r="S833" i="3"/>
  <c r="T833" i="3" s="1"/>
  <c r="Y1373" i="3"/>
  <c r="Z1373" i="3"/>
  <c r="W1373" i="3"/>
  <c r="V1374" i="3" s="1"/>
  <c r="Q1374" i="3"/>
  <c r="AA1373" i="3"/>
  <c r="AE448" i="11"/>
  <c r="AE31" i="11"/>
  <c r="S567" i="3"/>
  <c r="T567" i="3" s="1"/>
  <c r="AC1506" i="3"/>
  <c r="AD1506" i="3"/>
  <c r="AC1373" i="11"/>
  <c r="AD1373" i="11"/>
  <c r="R315" i="11"/>
  <c r="AB315" i="11" s="1"/>
  <c r="R1509" i="9"/>
  <c r="AB1509" i="9" s="1"/>
  <c r="AE700" i="11" l="1"/>
  <c r="Q450" i="11"/>
  <c r="R450" i="11" s="1"/>
  <c r="AB450" i="11" s="1"/>
  <c r="AA449" i="11"/>
  <c r="Z449" i="11"/>
  <c r="AE1642" i="11"/>
  <c r="Y449" i="11"/>
  <c r="W1508" i="11"/>
  <c r="V1509" i="11" s="1"/>
  <c r="Y1508" i="11"/>
  <c r="Q1509" i="11"/>
  <c r="R1509" i="11" s="1"/>
  <c r="AB1509" i="11" s="1"/>
  <c r="AA1508" i="11"/>
  <c r="Z1508" i="11"/>
  <c r="Y32" i="11"/>
  <c r="Q33" i="11"/>
  <c r="R33" i="11" s="1"/>
  <c r="AB33" i="11" s="1"/>
  <c r="Z32" i="11"/>
  <c r="AD1794" i="9"/>
  <c r="AC1794" i="9"/>
  <c r="AD31" i="9"/>
  <c r="AE1121" i="9"/>
  <c r="AC31" i="9"/>
  <c r="S1509" i="9"/>
  <c r="T1509" i="9" s="1"/>
  <c r="Z1509" i="9" s="1"/>
  <c r="S566" i="9"/>
  <c r="T566" i="9" s="1"/>
  <c r="Y566" i="9" s="1"/>
  <c r="AC1645" i="9"/>
  <c r="AE1645" i="9" s="1"/>
  <c r="Q1123" i="9"/>
  <c r="R1123" i="9" s="1"/>
  <c r="AB1123" i="9" s="1"/>
  <c r="Y1122" i="9"/>
  <c r="AA1122" i="9"/>
  <c r="W1122" i="9"/>
  <c r="V1123" i="9" s="1"/>
  <c r="AC832" i="9"/>
  <c r="Z1122" i="9"/>
  <c r="AD832" i="9"/>
  <c r="AD447" i="9"/>
  <c r="AE1372" i="9"/>
  <c r="S699" i="9"/>
  <c r="T699" i="9" s="1"/>
  <c r="Y699" i="9" s="1"/>
  <c r="AE1794" i="6"/>
  <c r="AC1374" i="6"/>
  <c r="AE1374" i="6" s="1"/>
  <c r="AC447" i="6"/>
  <c r="AE447" i="6" s="1"/>
  <c r="AE833" i="6"/>
  <c r="AE313" i="6"/>
  <c r="AA834" i="6"/>
  <c r="AC1913" i="6"/>
  <c r="Z1795" i="6"/>
  <c r="AD1795" i="6" s="1"/>
  <c r="Q835" i="6"/>
  <c r="R835" i="6" s="1"/>
  <c r="AB835" i="6" s="1"/>
  <c r="Q989" i="6"/>
  <c r="R989" i="6" s="1"/>
  <c r="AB989" i="6" s="1"/>
  <c r="W1795" i="6"/>
  <c r="V1796" i="6" s="1"/>
  <c r="Y988" i="6"/>
  <c r="Y834" i="6"/>
  <c r="AE31" i="6"/>
  <c r="Z834" i="6"/>
  <c r="Q1796" i="6"/>
  <c r="R1796" i="6" s="1"/>
  <c r="AD1913" i="6"/>
  <c r="AA1795" i="6"/>
  <c r="AE566" i="3"/>
  <c r="AE832" i="3"/>
  <c r="AC31" i="3"/>
  <c r="AE31" i="3" s="1"/>
  <c r="AE447" i="3"/>
  <c r="Q184" i="6"/>
  <c r="R184" i="6" s="1"/>
  <c r="AB184" i="6" s="1"/>
  <c r="AA183" i="6"/>
  <c r="Q315" i="6"/>
  <c r="R315" i="6" s="1"/>
  <c r="AB315" i="6" s="1"/>
  <c r="Z314" i="6"/>
  <c r="Y314" i="6"/>
  <c r="AA314" i="6"/>
  <c r="W314" i="6"/>
  <c r="V315" i="6" s="1"/>
  <c r="Z988" i="6"/>
  <c r="W988" i="6"/>
  <c r="V989" i="6" s="1"/>
  <c r="AB1646" i="9"/>
  <c r="S1646" i="9"/>
  <c r="T1646" i="9" s="1"/>
  <c r="W1507" i="6"/>
  <c r="V1508" i="6" s="1"/>
  <c r="Y1507" i="6"/>
  <c r="Z1507" i="6"/>
  <c r="AA1507" i="6"/>
  <c r="Q1508" i="6"/>
  <c r="R1508" i="6" s="1"/>
  <c r="AB1508" i="6" s="1"/>
  <c r="S1257" i="3"/>
  <c r="T1257" i="3" s="1"/>
  <c r="Q1258" i="3" s="1"/>
  <c r="W183" i="6"/>
  <c r="V184" i="6" s="1"/>
  <c r="AA32" i="11"/>
  <c r="AE1124" i="11"/>
  <c r="S1795" i="11"/>
  <c r="T1795" i="11" s="1"/>
  <c r="Z183" i="6"/>
  <c r="S1375" i="6"/>
  <c r="T1375" i="6" s="1"/>
  <c r="AE1256" i="3"/>
  <c r="S991" i="3"/>
  <c r="T991" i="3" s="1"/>
  <c r="S1374" i="11"/>
  <c r="T1374" i="11" s="1"/>
  <c r="AE1373" i="11"/>
  <c r="AD1794" i="3"/>
  <c r="Y183" i="6"/>
  <c r="S833" i="9"/>
  <c r="T833" i="9" s="1"/>
  <c r="S990" i="9"/>
  <c r="T990" i="9" s="1"/>
  <c r="W990" i="9" s="1"/>
  <c r="V991" i="9" s="1"/>
  <c r="AA567" i="3"/>
  <c r="Q568" i="3"/>
  <c r="Z567" i="3"/>
  <c r="Y567" i="3"/>
  <c r="W567" i="3"/>
  <c r="V568" i="3" s="1"/>
  <c r="Q990" i="11"/>
  <c r="AA989" i="11"/>
  <c r="Z989" i="11"/>
  <c r="Y989" i="11"/>
  <c r="W989" i="11"/>
  <c r="V990" i="11" s="1"/>
  <c r="Z833" i="3"/>
  <c r="AA833" i="3"/>
  <c r="Q834" i="3"/>
  <c r="Y833" i="3"/>
  <c r="W833" i="3"/>
  <c r="V834" i="3" s="1"/>
  <c r="AA833" i="11"/>
  <c r="Y833" i="11"/>
  <c r="W833" i="11"/>
  <c r="V834" i="11" s="1"/>
  <c r="Q834" i="11"/>
  <c r="Z833" i="11"/>
  <c r="AE1794" i="11"/>
  <c r="R1643" i="6"/>
  <c r="AB1643" i="6" s="1"/>
  <c r="AD314" i="9"/>
  <c r="AC314" i="9"/>
  <c r="AC182" i="11"/>
  <c r="AD182" i="11"/>
  <c r="R1374" i="3"/>
  <c r="AB1374" i="3" s="1"/>
  <c r="AE989" i="9"/>
  <c r="AC700" i="6"/>
  <c r="AD700" i="6"/>
  <c r="S1257" i="6"/>
  <c r="T1257" i="6" s="1"/>
  <c r="AE565" i="9"/>
  <c r="S1373" i="9"/>
  <c r="T1373" i="9" s="1"/>
  <c r="S1123" i="6"/>
  <c r="T1123" i="6" s="1"/>
  <c r="R1123" i="3"/>
  <c r="AB1123" i="3" s="1"/>
  <c r="S1125" i="11"/>
  <c r="T1125" i="11" s="1"/>
  <c r="AB1125" i="11"/>
  <c r="S448" i="3"/>
  <c r="T448" i="3" s="1"/>
  <c r="Q702" i="11"/>
  <c r="W701" i="11"/>
  <c r="V702" i="11" s="1"/>
  <c r="Y701" i="11"/>
  <c r="AA701" i="11"/>
  <c r="Z701" i="11"/>
  <c r="S181" i="9"/>
  <c r="T181" i="9" s="1"/>
  <c r="AA1259" i="11"/>
  <c r="Y1259" i="11"/>
  <c r="Z1259" i="11"/>
  <c r="W1259" i="11"/>
  <c r="V1260" i="11" s="1"/>
  <c r="Q1260" i="11"/>
  <c r="AC1912" i="11"/>
  <c r="AD1912" i="11"/>
  <c r="AE1506" i="3"/>
  <c r="W1912" i="3"/>
  <c r="V1913" i="3" s="1"/>
  <c r="Y1912" i="3"/>
  <c r="AA1912" i="3"/>
  <c r="Q1913" i="3"/>
  <c r="Z1912" i="3"/>
  <c r="AE990" i="3"/>
  <c r="AA1643" i="11"/>
  <c r="Y1643" i="11"/>
  <c r="Z1643" i="11"/>
  <c r="Q1644" i="11"/>
  <c r="W1643" i="11"/>
  <c r="V1644" i="11" s="1"/>
  <c r="AE1508" i="9"/>
  <c r="R1259" i="9"/>
  <c r="AB1259" i="9" s="1"/>
  <c r="AC313" i="3"/>
  <c r="AD313" i="3"/>
  <c r="Y567" i="6"/>
  <c r="Z567" i="6"/>
  <c r="W567" i="6"/>
  <c r="V568" i="6" s="1"/>
  <c r="AA567" i="6"/>
  <c r="Q568" i="6"/>
  <c r="AE563" i="11"/>
  <c r="R448" i="9"/>
  <c r="AC699" i="3"/>
  <c r="AD699" i="3"/>
  <c r="R1643" i="3"/>
  <c r="AB1643" i="3" s="1"/>
  <c r="R180" i="3"/>
  <c r="AB180" i="3" s="1"/>
  <c r="AC1373" i="3"/>
  <c r="AD1373" i="3"/>
  <c r="S1507" i="3"/>
  <c r="T1507" i="3" s="1"/>
  <c r="S1795" i="9"/>
  <c r="T1795" i="9" s="1"/>
  <c r="AE314" i="11"/>
  <c r="AE180" i="9"/>
  <c r="S32" i="6"/>
  <c r="T32" i="6" s="1"/>
  <c r="S448" i="6"/>
  <c r="T448" i="6" s="1"/>
  <c r="S315" i="11"/>
  <c r="T315" i="11" s="1"/>
  <c r="AC1122" i="3"/>
  <c r="AD1122" i="3"/>
  <c r="R315" i="9"/>
  <c r="AB315" i="9" s="1"/>
  <c r="R1795" i="3"/>
  <c r="AB1795" i="3" s="1"/>
  <c r="AC447" i="9"/>
  <c r="AC1642" i="3"/>
  <c r="AD1642" i="3"/>
  <c r="S1914" i="6"/>
  <c r="T1914" i="6" s="1"/>
  <c r="AB1914" i="6"/>
  <c r="S32" i="9"/>
  <c r="T32" i="9" s="1"/>
  <c r="R701" i="6"/>
  <c r="AB701" i="6" s="1"/>
  <c r="AE698" i="9"/>
  <c r="AE1256" i="6"/>
  <c r="AC1642" i="6"/>
  <c r="AD1642" i="6"/>
  <c r="AC1258" i="9"/>
  <c r="AD1258" i="9"/>
  <c r="AE1122" i="6"/>
  <c r="R314" i="3"/>
  <c r="AB314" i="3" s="1"/>
  <c r="S564" i="11"/>
  <c r="T564" i="11" s="1"/>
  <c r="AB564" i="11"/>
  <c r="AC1794" i="3"/>
  <c r="R1913" i="11"/>
  <c r="R183" i="11"/>
  <c r="AB183" i="11" s="1"/>
  <c r="AC179" i="3"/>
  <c r="AD179" i="3"/>
  <c r="AA1912" i="9"/>
  <c r="W1912" i="9"/>
  <c r="V1913" i="9" s="1"/>
  <c r="Q1913" i="9"/>
  <c r="Z1912" i="9"/>
  <c r="Y1912" i="9"/>
  <c r="S32" i="3"/>
  <c r="T32" i="3" s="1"/>
  <c r="R700" i="3"/>
  <c r="AB700" i="3" s="1"/>
  <c r="AC449" i="11" l="1"/>
  <c r="AD449" i="11"/>
  <c r="AD1508" i="11"/>
  <c r="AD32" i="11"/>
  <c r="AC1508" i="11"/>
  <c r="AC32" i="11"/>
  <c r="AE1794" i="9"/>
  <c r="AA1509" i="9"/>
  <c r="AE31" i="9"/>
  <c r="W1509" i="9"/>
  <c r="V1510" i="9" s="1"/>
  <c r="Q1510" i="9"/>
  <c r="R1510" i="9" s="1"/>
  <c r="AB1510" i="9" s="1"/>
  <c r="Y1509" i="9"/>
  <c r="AD1509" i="9" s="1"/>
  <c r="AD1122" i="9"/>
  <c r="AE447" i="9"/>
  <c r="Z566" i="9"/>
  <c r="AD566" i="9" s="1"/>
  <c r="AC1122" i="9"/>
  <c r="AA566" i="9"/>
  <c r="AE832" i="9"/>
  <c r="W699" i="9"/>
  <c r="V700" i="9" s="1"/>
  <c r="Z699" i="9"/>
  <c r="AD699" i="9" s="1"/>
  <c r="Q567" i="9"/>
  <c r="R567" i="9" s="1"/>
  <c r="AA699" i="9"/>
  <c r="Q700" i="9"/>
  <c r="R700" i="9" s="1"/>
  <c r="AB700" i="9" s="1"/>
  <c r="AE1913" i="6"/>
  <c r="AC314" i="6"/>
  <c r="AD314" i="6"/>
  <c r="AD834" i="6"/>
  <c r="AC1795" i="6"/>
  <c r="AE1795" i="6" s="1"/>
  <c r="AC834" i="6"/>
  <c r="AC988" i="6"/>
  <c r="S184" i="6"/>
  <c r="T184" i="6" s="1"/>
  <c r="Z184" i="6" s="1"/>
  <c r="AC1507" i="6"/>
  <c r="AC183" i="6"/>
  <c r="S835" i="6"/>
  <c r="T835" i="6" s="1"/>
  <c r="W835" i="6" s="1"/>
  <c r="V836" i="6" s="1"/>
  <c r="AD988" i="6"/>
  <c r="Y1257" i="3"/>
  <c r="Z1257" i="3"/>
  <c r="W1257" i="3"/>
  <c r="V1258" i="3" s="1"/>
  <c r="AA1257" i="3"/>
  <c r="AE1794" i="3"/>
  <c r="S314" i="3"/>
  <c r="T314" i="3" s="1"/>
  <c r="Z1646" i="9"/>
  <c r="Y1646" i="9"/>
  <c r="AE179" i="3"/>
  <c r="S450" i="11"/>
  <c r="T450" i="11" s="1"/>
  <c r="Z450" i="11" s="1"/>
  <c r="AD1507" i="6"/>
  <c r="AC567" i="6"/>
  <c r="W1646" i="9"/>
  <c r="V1647" i="9" s="1"/>
  <c r="AA1646" i="9"/>
  <c r="Q1647" i="9"/>
  <c r="R1647" i="9" s="1"/>
  <c r="AB1647" i="9" s="1"/>
  <c r="Y990" i="9"/>
  <c r="S700" i="3"/>
  <c r="T700" i="3" s="1"/>
  <c r="Z990" i="9"/>
  <c r="S1508" i="6"/>
  <c r="T1508" i="6" s="1"/>
  <c r="AE699" i="3"/>
  <c r="AE1258" i="9"/>
  <c r="AE1642" i="3"/>
  <c r="AE1122" i="3"/>
  <c r="AD183" i="6"/>
  <c r="S989" i="6"/>
  <c r="T989" i="6" s="1"/>
  <c r="AA990" i="9"/>
  <c r="W566" i="9"/>
  <c r="V567" i="9" s="1"/>
  <c r="Q991" i="9"/>
  <c r="R991" i="9" s="1"/>
  <c r="AB991" i="9" s="1"/>
  <c r="S315" i="6"/>
  <c r="T315" i="6" s="1"/>
  <c r="AA315" i="6" s="1"/>
  <c r="Y448" i="3"/>
  <c r="Z448" i="3"/>
  <c r="Q449" i="3"/>
  <c r="AA448" i="3"/>
  <c r="W448" i="3"/>
  <c r="V449" i="3" s="1"/>
  <c r="Q33" i="3"/>
  <c r="Y32" i="3"/>
  <c r="W32" i="3"/>
  <c r="V33" i="3" s="1"/>
  <c r="AA32" i="3"/>
  <c r="Z32" i="3"/>
  <c r="Q316" i="11"/>
  <c r="AA315" i="11"/>
  <c r="Y315" i="11"/>
  <c r="W315" i="11"/>
  <c r="V316" i="11" s="1"/>
  <c r="Z315" i="11"/>
  <c r="Y1914" i="6"/>
  <c r="Q1915" i="6"/>
  <c r="AA1914" i="6"/>
  <c r="Z1914" i="6"/>
  <c r="W1914" i="6"/>
  <c r="V1915" i="6" s="1"/>
  <c r="W32" i="6"/>
  <c r="V33" i="6" s="1"/>
  <c r="Q33" i="6"/>
  <c r="Z32" i="6"/>
  <c r="AA32" i="6"/>
  <c r="Y32" i="6"/>
  <c r="Q449" i="6"/>
  <c r="W448" i="6"/>
  <c r="V449" i="6" s="1"/>
  <c r="Z448" i="6"/>
  <c r="AA448" i="6"/>
  <c r="Y448" i="6"/>
  <c r="AA1795" i="9"/>
  <c r="Y1795" i="9"/>
  <c r="Q1796" i="9"/>
  <c r="W1795" i="9"/>
  <c r="V1796" i="9" s="1"/>
  <c r="Z1795" i="9"/>
  <c r="S1123" i="9"/>
  <c r="T1123" i="9" s="1"/>
  <c r="S448" i="9"/>
  <c r="T448" i="9" s="1"/>
  <c r="AB448" i="9"/>
  <c r="S1259" i="9"/>
  <c r="T1259" i="9" s="1"/>
  <c r="AA1125" i="11"/>
  <c r="Z1125" i="11"/>
  <c r="Y1125" i="11"/>
  <c r="W1125" i="11"/>
  <c r="V1126" i="11" s="1"/>
  <c r="Q1126" i="11"/>
  <c r="S1795" i="3"/>
  <c r="T1795" i="3" s="1"/>
  <c r="AD567" i="6"/>
  <c r="AC1912" i="3"/>
  <c r="AD1912" i="3"/>
  <c r="Y1375" i="6"/>
  <c r="Z1375" i="6"/>
  <c r="Q1376" i="6"/>
  <c r="AA1375" i="6"/>
  <c r="W1375" i="6"/>
  <c r="V1376" i="6" s="1"/>
  <c r="Y1123" i="6"/>
  <c r="Z1123" i="6"/>
  <c r="Q1124" i="6"/>
  <c r="W1123" i="6"/>
  <c r="V1124" i="6" s="1"/>
  <c r="AA1123" i="6"/>
  <c r="AC833" i="3"/>
  <c r="AD833" i="3"/>
  <c r="R990" i="11"/>
  <c r="AB990" i="11" s="1"/>
  <c r="W1373" i="9"/>
  <c r="V1374" i="9" s="1"/>
  <c r="Z1373" i="9"/>
  <c r="Q1374" i="9"/>
  <c r="Y1373" i="9"/>
  <c r="AA1373" i="9"/>
  <c r="R834" i="11"/>
  <c r="AB834" i="11" s="1"/>
  <c r="R834" i="3"/>
  <c r="AB834" i="3" s="1"/>
  <c r="Q992" i="3"/>
  <c r="Z991" i="3"/>
  <c r="Y991" i="3"/>
  <c r="W991" i="3"/>
  <c r="V992" i="3" s="1"/>
  <c r="AA991" i="3"/>
  <c r="S1913" i="11"/>
  <c r="T1913" i="11" s="1"/>
  <c r="AB1913" i="11"/>
  <c r="S1796" i="6"/>
  <c r="T1796" i="6" s="1"/>
  <c r="AB1796" i="6"/>
  <c r="AA1507" i="3"/>
  <c r="Q1508" i="3"/>
  <c r="W1507" i="3"/>
  <c r="V1508" i="3" s="1"/>
  <c r="Y1507" i="3"/>
  <c r="Z1507" i="3"/>
  <c r="AE1373" i="3"/>
  <c r="S1123" i="3"/>
  <c r="T1123" i="3" s="1"/>
  <c r="Y1257" i="6"/>
  <c r="AA1257" i="6"/>
  <c r="Z1257" i="6"/>
  <c r="W1257" i="6"/>
  <c r="V1258" i="6" s="1"/>
  <c r="Q1258" i="6"/>
  <c r="AE314" i="9"/>
  <c r="R1913" i="9"/>
  <c r="AB1913" i="9" s="1"/>
  <c r="AE1642" i="6"/>
  <c r="S701" i="6"/>
  <c r="T701" i="6" s="1"/>
  <c r="S315" i="9"/>
  <c r="T315" i="9" s="1"/>
  <c r="Z833" i="9"/>
  <c r="Q834" i="9"/>
  <c r="W833" i="9"/>
  <c r="V834" i="9" s="1"/>
  <c r="Y833" i="9"/>
  <c r="AA833" i="9"/>
  <c r="S1643" i="3"/>
  <c r="T1643" i="3" s="1"/>
  <c r="R1644" i="11"/>
  <c r="AB1644" i="11" s="1"/>
  <c r="S33" i="11"/>
  <c r="T33" i="11" s="1"/>
  <c r="R702" i="11"/>
  <c r="AB702" i="11" s="1"/>
  <c r="S1374" i="3"/>
  <c r="T1374" i="3" s="1"/>
  <c r="R1258" i="3"/>
  <c r="AB1258" i="3" s="1"/>
  <c r="AC833" i="11"/>
  <c r="AD833" i="11"/>
  <c r="AC567" i="3"/>
  <c r="AD567" i="3"/>
  <c r="Q33" i="9"/>
  <c r="W32" i="9"/>
  <c r="V33" i="9" s="1"/>
  <c r="Z32" i="9"/>
  <c r="Y32" i="9"/>
  <c r="AA32" i="9"/>
  <c r="R1260" i="11"/>
  <c r="AB1260" i="11" s="1"/>
  <c r="AC701" i="11"/>
  <c r="AD701" i="11"/>
  <c r="Q1796" i="11"/>
  <c r="Z1795" i="11"/>
  <c r="Y1795" i="11"/>
  <c r="AA1795" i="11"/>
  <c r="W1795" i="11"/>
  <c r="V1796" i="11" s="1"/>
  <c r="AC1259" i="11"/>
  <c r="AD1259" i="11"/>
  <c r="AC1912" i="9"/>
  <c r="AD1912" i="9"/>
  <c r="AA564" i="11"/>
  <c r="Z564" i="11"/>
  <c r="Q565" i="11"/>
  <c r="W564" i="11"/>
  <c r="V565" i="11" s="1"/>
  <c r="Y564" i="11"/>
  <c r="R568" i="6"/>
  <c r="AB568" i="6" s="1"/>
  <c r="AE313" i="3"/>
  <c r="AC1643" i="11"/>
  <c r="AD1643" i="11"/>
  <c r="AE1912" i="11"/>
  <c r="AC989" i="11"/>
  <c r="AD989" i="11"/>
  <c r="R568" i="3"/>
  <c r="AB568" i="3" s="1"/>
  <c r="S183" i="11"/>
  <c r="T183" i="11" s="1"/>
  <c r="S1509" i="11"/>
  <c r="T1509" i="11" s="1"/>
  <c r="S180" i="3"/>
  <c r="T180" i="3" s="1"/>
  <c r="R1913" i="3"/>
  <c r="AB1913" i="3" s="1"/>
  <c r="AA181" i="9"/>
  <c r="W181" i="9"/>
  <c r="V182" i="9" s="1"/>
  <c r="Z181" i="9"/>
  <c r="Q182" i="9"/>
  <c r="Y181" i="9"/>
  <c r="Q1375" i="11"/>
  <c r="AA1374" i="11"/>
  <c r="Z1374" i="11"/>
  <c r="W1374" i="11"/>
  <c r="V1375" i="11" s="1"/>
  <c r="Y1374" i="11"/>
  <c r="AE700" i="6"/>
  <c r="AE182" i="11"/>
  <c r="S1643" i="6"/>
  <c r="T1643" i="6" s="1"/>
  <c r="AE449" i="11" l="1"/>
  <c r="AE1508" i="11"/>
  <c r="AE32" i="11"/>
  <c r="Y450" i="11"/>
  <c r="AD450" i="11" s="1"/>
  <c r="S1644" i="11"/>
  <c r="T1644" i="11" s="1"/>
  <c r="Z1644" i="11" s="1"/>
  <c r="AC1509" i="9"/>
  <c r="AE1509" i="9" s="1"/>
  <c r="AC566" i="9"/>
  <c r="AE566" i="9" s="1"/>
  <c r="AE1122" i="9"/>
  <c r="AD990" i="9"/>
  <c r="AC699" i="9"/>
  <c r="AE699" i="9" s="1"/>
  <c r="S1510" i="9"/>
  <c r="T1510" i="9" s="1"/>
  <c r="W1510" i="9" s="1"/>
  <c r="V1511" i="9" s="1"/>
  <c r="AD1646" i="9"/>
  <c r="AC990" i="9"/>
  <c r="AC1646" i="9"/>
  <c r="Y835" i="6"/>
  <c r="AE314" i="6"/>
  <c r="AE567" i="6"/>
  <c r="AE834" i="6"/>
  <c r="AA184" i="6"/>
  <c r="AE988" i="6"/>
  <c r="W184" i="6"/>
  <c r="V185" i="6" s="1"/>
  <c r="Q185" i="6"/>
  <c r="R185" i="6" s="1"/>
  <c r="AB185" i="6" s="1"/>
  <c r="Y184" i="6"/>
  <c r="AD184" i="6" s="1"/>
  <c r="AA835" i="6"/>
  <c r="Z835" i="6"/>
  <c r="AE183" i="6"/>
  <c r="AE1507" i="6"/>
  <c r="Q836" i="6"/>
  <c r="R836" i="6" s="1"/>
  <c r="AB836" i="6" s="1"/>
  <c r="AD1257" i="6"/>
  <c r="AD1257" i="3"/>
  <c r="W314" i="3"/>
  <c r="V315" i="3" s="1"/>
  <c r="Z314" i="3"/>
  <c r="AA314" i="3"/>
  <c r="AC1257" i="3"/>
  <c r="Q315" i="3"/>
  <c r="R315" i="3" s="1"/>
  <c r="AB315" i="3" s="1"/>
  <c r="Y314" i="3"/>
  <c r="AE833" i="3"/>
  <c r="S568" i="3"/>
  <c r="T568" i="3" s="1"/>
  <c r="Z568" i="3" s="1"/>
  <c r="S1913" i="3"/>
  <c r="T1913" i="3" s="1"/>
  <c r="Q451" i="11"/>
  <c r="R451" i="11" s="1"/>
  <c r="AB451" i="11" s="1"/>
  <c r="AA450" i="11"/>
  <c r="AE1912" i="3"/>
  <c r="W450" i="11"/>
  <c r="V451" i="11" s="1"/>
  <c r="S991" i="9"/>
  <c r="T991" i="9" s="1"/>
  <c r="S834" i="11"/>
  <c r="T834" i="11" s="1"/>
  <c r="W1508" i="6"/>
  <c r="V1509" i="6" s="1"/>
  <c r="AA1508" i="6"/>
  <c r="Z1508" i="6"/>
  <c r="Q1509" i="6"/>
  <c r="R1509" i="6" s="1"/>
  <c r="AB1509" i="6" s="1"/>
  <c r="Y1508" i="6"/>
  <c r="Y989" i="6"/>
  <c r="Z989" i="6"/>
  <c r="Q990" i="6"/>
  <c r="R990" i="6" s="1"/>
  <c r="AB990" i="6" s="1"/>
  <c r="AA989" i="6"/>
  <c r="W989" i="6"/>
  <c r="V990" i="6" s="1"/>
  <c r="Z315" i="6"/>
  <c r="Q316" i="6"/>
  <c r="R316" i="6" s="1"/>
  <c r="AB316" i="6" s="1"/>
  <c r="AD1914" i="6"/>
  <c r="W315" i="6"/>
  <c r="V316" i="6" s="1"/>
  <c r="Y315" i="6"/>
  <c r="S1258" i="3"/>
  <c r="T1258" i="3" s="1"/>
  <c r="S1913" i="9"/>
  <c r="T1913" i="9" s="1"/>
  <c r="AE1259" i="11"/>
  <c r="S834" i="3"/>
  <c r="T834" i="3" s="1"/>
  <c r="W701" i="6"/>
  <c r="V702" i="6" s="1"/>
  <c r="Y701" i="6"/>
  <c r="Q702" i="6"/>
  <c r="Z701" i="6"/>
  <c r="AA701" i="6"/>
  <c r="W1123" i="9"/>
  <c r="V1124" i="9" s="1"/>
  <c r="Z1123" i="9"/>
  <c r="AA1123" i="9"/>
  <c r="Q1124" i="9"/>
  <c r="Y1123" i="9"/>
  <c r="Z315" i="9"/>
  <c r="W315" i="9"/>
  <c r="V316" i="9" s="1"/>
  <c r="Q316" i="9"/>
  <c r="AA315" i="9"/>
  <c r="Y315" i="9"/>
  <c r="AA1374" i="3"/>
  <c r="Q1375" i="3"/>
  <c r="Y1374" i="3"/>
  <c r="W1374" i="3"/>
  <c r="V1375" i="3" s="1"/>
  <c r="Z1374" i="3"/>
  <c r="Y1795" i="3"/>
  <c r="Q1796" i="3"/>
  <c r="Z1795" i="3"/>
  <c r="AA1795" i="3"/>
  <c r="W1795" i="3"/>
  <c r="V1796" i="3" s="1"/>
  <c r="Y1643" i="3"/>
  <c r="W1643" i="3"/>
  <c r="V1644" i="3" s="1"/>
  <c r="Z1643" i="3"/>
  <c r="AA1643" i="3"/>
  <c r="Q1644" i="3"/>
  <c r="AA1643" i="6"/>
  <c r="Y1643" i="6"/>
  <c r="W1643" i="6"/>
  <c r="V1644" i="6" s="1"/>
  <c r="Q1644" i="6"/>
  <c r="Z1643" i="6"/>
  <c r="R33" i="3"/>
  <c r="AB33" i="3" s="1"/>
  <c r="R565" i="11"/>
  <c r="AE701" i="11"/>
  <c r="R33" i="9"/>
  <c r="AB33" i="9" s="1"/>
  <c r="AA1913" i="11"/>
  <c r="Y1913" i="11"/>
  <c r="W1913" i="11"/>
  <c r="V1914" i="11" s="1"/>
  <c r="Z1913" i="11"/>
  <c r="Q1914" i="11"/>
  <c r="AC1375" i="6"/>
  <c r="AD1375" i="6"/>
  <c r="AC1795" i="9"/>
  <c r="AD1795" i="9"/>
  <c r="AC315" i="11"/>
  <c r="AD315" i="11"/>
  <c r="W33" i="11"/>
  <c r="V34" i="11" s="1"/>
  <c r="Y33" i="11"/>
  <c r="Z33" i="11"/>
  <c r="AA33" i="11"/>
  <c r="Q34" i="11"/>
  <c r="R1508" i="3"/>
  <c r="AB1508" i="3" s="1"/>
  <c r="R1124" i="6"/>
  <c r="AB1124" i="6" s="1"/>
  <c r="AC1125" i="11"/>
  <c r="AD1125" i="11"/>
  <c r="AC1795" i="11"/>
  <c r="AD1795" i="11"/>
  <c r="AC448" i="6"/>
  <c r="AD448" i="6"/>
  <c r="R316" i="11"/>
  <c r="AB316" i="11" s="1"/>
  <c r="Y1259" i="9"/>
  <c r="W1259" i="9"/>
  <c r="V1260" i="9" s="1"/>
  <c r="AA1259" i="9"/>
  <c r="Z1259" i="9"/>
  <c r="Q1260" i="9"/>
  <c r="R1126" i="11"/>
  <c r="AB1126" i="11" s="1"/>
  <c r="R1796" i="9"/>
  <c r="AB1796" i="9" s="1"/>
  <c r="R33" i="6"/>
  <c r="AB33" i="6" s="1"/>
  <c r="AC181" i="9"/>
  <c r="AD181" i="9"/>
  <c r="AA183" i="11"/>
  <c r="Q184" i="11"/>
  <c r="Z183" i="11"/>
  <c r="Y183" i="11"/>
  <c r="W183" i="11"/>
  <c r="V184" i="11" s="1"/>
  <c r="AE567" i="3"/>
  <c r="AE1643" i="11"/>
  <c r="S1260" i="11"/>
  <c r="T1260" i="11" s="1"/>
  <c r="S702" i="11"/>
  <c r="T702" i="11" s="1"/>
  <c r="AC991" i="3"/>
  <c r="AD991" i="3"/>
  <c r="R449" i="3"/>
  <c r="AB449" i="3" s="1"/>
  <c r="R1375" i="11"/>
  <c r="AB1375" i="11" s="1"/>
  <c r="Z1796" i="6"/>
  <c r="Y1796" i="6"/>
  <c r="AA1796" i="6"/>
  <c r="Q1797" i="6"/>
  <c r="W1796" i="6"/>
  <c r="V1797" i="6" s="1"/>
  <c r="AC1507" i="3"/>
  <c r="AD1507" i="3"/>
  <c r="R1374" i="9"/>
  <c r="R182" i="9"/>
  <c r="AB182" i="9" s="1"/>
  <c r="R1796" i="11"/>
  <c r="AB1796" i="11" s="1"/>
  <c r="R1258" i="6"/>
  <c r="AB1258" i="6" s="1"/>
  <c r="AC1374" i="11"/>
  <c r="AD1374" i="11"/>
  <c r="AA448" i="9"/>
  <c r="Z448" i="9"/>
  <c r="Q449" i="9"/>
  <c r="Y448" i="9"/>
  <c r="W448" i="9"/>
  <c r="V449" i="9" s="1"/>
  <c r="AC833" i="9"/>
  <c r="AD833" i="9"/>
  <c r="AC1123" i="6"/>
  <c r="AD1123" i="6"/>
  <c r="W180" i="3"/>
  <c r="V181" i="3" s="1"/>
  <c r="Q181" i="3"/>
  <c r="Y180" i="3"/>
  <c r="AA180" i="3"/>
  <c r="Z180" i="3"/>
  <c r="AE1912" i="9"/>
  <c r="S1647" i="9"/>
  <c r="T1647" i="9" s="1"/>
  <c r="S990" i="11"/>
  <c r="T990" i="11" s="1"/>
  <c r="R1915" i="6"/>
  <c r="AC32" i="9"/>
  <c r="AD32" i="9"/>
  <c r="R834" i="9"/>
  <c r="AB834" i="9" s="1"/>
  <c r="AC1257" i="6"/>
  <c r="R992" i="3"/>
  <c r="AB992" i="3" s="1"/>
  <c r="S700" i="9"/>
  <c r="T700" i="9" s="1"/>
  <c r="AC1914" i="6"/>
  <c r="AD448" i="3"/>
  <c r="AE833" i="11"/>
  <c r="AC32" i="6"/>
  <c r="AD32" i="6"/>
  <c r="W1509" i="11"/>
  <c r="V1510" i="11" s="1"/>
  <c r="Y1509" i="11"/>
  <c r="AA1509" i="11"/>
  <c r="Z1509" i="11"/>
  <c r="Q1510" i="11"/>
  <c r="AE989" i="11"/>
  <c r="S568" i="6"/>
  <c r="T568" i="6" s="1"/>
  <c r="AC564" i="11"/>
  <c r="AD564" i="11"/>
  <c r="W700" i="3"/>
  <c r="V701" i="3" s="1"/>
  <c r="Q701" i="3"/>
  <c r="Y700" i="3"/>
  <c r="AA700" i="3"/>
  <c r="Z700" i="3"/>
  <c r="S567" i="9"/>
  <c r="T567" i="9" s="1"/>
  <c r="AB567" i="9"/>
  <c r="Q1124" i="3"/>
  <c r="Z1123" i="3"/>
  <c r="Y1123" i="3"/>
  <c r="W1123" i="3"/>
  <c r="V1124" i="3" s="1"/>
  <c r="AA1123" i="3"/>
  <c r="AC1373" i="9"/>
  <c r="AD1373" i="9"/>
  <c r="R1376" i="6"/>
  <c r="AB1376" i="6" s="1"/>
  <c r="R449" i="6"/>
  <c r="AB449" i="6" s="1"/>
  <c r="AC32" i="3"/>
  <c r="AD32" i="3"/>
  <c r="AC448" i="3"/>
  <c r="AC450" i="11" l="1"/>
  <c r="AE450" i="11" s="1"/>
  <c r="Q835" i="11"/>
  <c r="R835" i="11" s="1"/>
  <c r="AB835" i="11" s="1"/>
  <c r="Z834" i="11"/>
  <c r="W1644" i="11"/>
  <c r="V1645" i="11" s="1"/>
  <c r="AE990" i="9"/>
  <c r="S834" i="9"/>
  <c r="T834" i="9" s="1"/>
  <c r="AE1646" i="9"/>
  <c r="S33" i="9"/>
  <c r="T33" i="9" s="1"/>
  <c r="AD835" i="6"/>
  <c r="AC835" i="6"/>
  <c r="AC1508" i="6"/>
  <c r="AC184" i="6"/>
  <c r="AE184" i="6" s="1"/>
  <c r="AE1914" i="6"/>
  <c r="AE1257" i="6"/>
  <c r="AC315" i="6"/>
  <c r="AD315" i="6"/>
  <c r="S1509" i="6"/>
  <c r="T1509" i="6" s="1"/>
  <c r="AA1509" i="6" s="1"/>
  <c r="AC989" i="6"/>
  <c r="S33" i="6"/>
  <c r="T33" i="6" s="1"/>
  <c r="Z33" i="6" s="1"/>
  <c r="AE1257" i="3"/>
  <c r="AC314" i="3"/>
  <c r="W568" i="3"/>
  <c r="V569" i="3" s="1"/>
  <c r="AD314" i="3"/>
  <c r="Y568" i="3"/>
  <c r="AD568" i="3" s="1"/>
  <c r="Q569" i="3"/>
  <c r="R569" i="3" s="1"/>
  <c r="AB569" i="3" s="1"/>
  <c r="AA568" i="3"/>
  <c r="S33" i="3"/>
  <c r="T33" i="3" s="1"/>
  <c r="S992" i="3"/>
  <c r="T992" i="3" s="1"/>
  <c r="Z992" i="3" s="1"/>
  <c r="Y991" i="9"/>
  <c r="W991" i="9"/>
  <c r="V992" i="9" s="1"/>
  <c r="Z991" i="9"/>
  <c r="Q992" i="9"/>
  <c r="R992" i="9" s="1"/>
  <c r="AA991" i="9"/>
  <c r="AE32" i="9"/>
  <c r="S449" i="3"/>
  <c r="T449" i="3" s="1"/>
  <c r="S836" i="6"/>
  <c r="T836" i="6" s="1"/>
  <c r="AA836" i="6" s="1"/>
  <c r="AD1508" i="6"/>
  <c r="S1258" i="6"/>
  <c r="T1258" i="6" s="1"/>
  <c r="Y834" i="11"/>
  <c r="AE448" i="3"/>
  <c r="AA834" i="11"/>
  <c r="W834" i="11"/>
  <c r="V835" i="11" s="1"/>
  <c r="Q1645" i="11"/>
  <c r="R1645" i="11" s="1"/>
  <c r="AB1645" i="11" s="1"/>
  <c r="Q1914" i="9"/>
  <c r="R1914" i="9" s="1"/>
  <c r="AB1914" i="9" s="1"/>
  <c r="Y1913" i="9"/>
  <c r="W1913" i="9"/>
  <c r="V1914" i="9" s="1"/>
  <c r="Z1913" i="9"/>
  <c r="AA1913" i="9"/>
  <c r="AA1644" i="11"/>
  <c r="AE1123" i="6"/>
  <c r="AA1510" i="9"/>
  <c r="S185" i="6"/>
  <c r="T185" i="6" s="1"/>
  <c r="Y1644" i="11"/>
  <c r="AD1644" i="11" s="1"/>
  <c r="S1508" i="3"/>
  <c r="T1508" i="3" s="1"/>
  <c r="Y1508" i="3" s="1"/>
  <c r="AE833" i="9"/>
  <c r="S1375" i="11"/>
  <c r="T1375" i="11" s="1"/>
  <c r="Q1376" i="11" s="1"/>
  <c r="Q1511" i="9"/>
  <c r="R1511" i="9" s="1"/>
  <c r="AB1511" i="9" s="1"/>
  <c r="AE1795" i="11"/>
  <c r="AE1125" i="11"/>
  <c r="S451" i="11"/>
  <c r="T451" i="11" s="1"/>
  <c r="AE564" i="11"/>
  <c r="AE32" i="6"/>
  <c r="AD989" i="6"/>
  <c r="Y1510" i="9"/>
  <c r="S1126" i="11"/>
  <c r="T1126" i="11" s="1"/>
  <c r="AE1375" i="6"/>
  <c r="AE1507" i="3"/>
  <c r="Z1510" i="9"/>
  <c r="W1260" i="11"/>
  <c r="V1261" i="11" s="1"/>
  <c r="Y1260" i="11"/>
  <c r="AA1260" i="11"/>
  <c r="Z1260" i="11"/>
  <c r="Q1261" i="11"/>
  <c r="Z990" i="11"/>
  <c r="Q991" i="11"/>
  <c r="W990" i="11"/>
  <c r="V991" i="11" s="1"/>
  <c r="Y990" i="11"/>
  <c r="AA990" i="11"/>
  <c r="Z1258" i="3"/>
  <c r="Y1258" i="3"/>
  <c r="AA1258" i="3"/>
  <c r="Q1259" i="3"/>
  <c r="W1258" i="3"/>
  <c r="V1259" i="3" s="1"/>
  <c r="R184" i="11"/>
  <c r="AB184" i="11" s="1"/>
  <c r="R1260" i="9"/>
  <c r="AB1260" i="9" s="1"/>
  <c r="AC1643" i="6"/>
  <c r="AD1643" i="6"/>
  <c r="Q569" i="6"/>
  <c r="Z568" i="6"/>
  <c r="AA568" i="6"/>
  <c r="Y568" i="6"/>
  <c r="W568" i="6"/>
  <c r="V569" i="6" s="1"/>
  <c r="S182" i="9"/>
  <c r="T182" i="9" s="1"/>
  <c r="R1797" i="6"/>
  <c r="S316" i="11"/>
  <c r="T316" i="11" s="1"/>
  <c r="AC33" i="11"/>
  <c r="AD33" i="11"/>
  <c r="AE1795" i="9"/>
  <c r="AC1913" i="11"/>
  <c r="AD1913" i="11"/>
  <c r="S565" i="11"/>
  <c r="T565" i="11" s="1"/>
  <c r="AB565" i="11"/>
  <c r="AC315" i="9"/>
  <c r="AD315" i="9"/>
  <c r="R1510" i="11"/>
  <c r="AB1510" i="11" s="1"/>
  <c r="Q701" i="9"/>
  <c r="Y700" i="9"/>
  <c r="AA700" i="9"/>
  <c r="W700" i="9"/>
  <c r="V701" i="9" s="1"/>
  <c r="Z700" i="9"/>
  <c r="AE1373" i="9"/>
  <c r="Q1914" i="3"/>
  <c r="W1913" i="3"/>
  <c r="V1914" i="3" s="1"/>
  <c r="AA1913" i="3"/>
  <c r="Y1913" i="3"/>
  <c r="Z1913" i="3"/>
  <c r="S449" i="6"/>
  <c r="T449" i="6" s="1"/>
  <c r="W834" i="3"/>
  <c r="V835" i="3" s="1"/>
  <c r="AA834" i="3"/>
  <c r="Z834" i="3"/>
  <c r="Y834" i="3"/>
  <c r="Q835" i="3"/>
  <c r="AA567" i="9"/>
  <c r="W567" i="9"/>
  <c r="V568" i="9" s="1"/>
  <c r="Y567" i="9"/>
  <c r="Z567" i="9"/>
  <c r="Q568" i="9"/>
  <c r="R1644" i="3"/>
  <c r="AB1644" i="3" s="1"/>
  <c r="R1796" i="3"/>
  <c r="S1915" i="6"/>
  <c r="T1915" i="6" s="1"/>
  <c r="AB1915" i="6"/>
  <c r="AC180" i="3"/>
  <c r="AD180" i="3"/>
  <c r="AE1374" i="11"/>
  <c r="S1796" i="11"/>
  <c r="T1796" i="11" s="1"/>
  <c r="AC1796" i="6"/>
  <c r="AD1796" i="6"/>
  <c r="W1647" i="9"/>
  <c r="V1648" i="9" s="1"/>
  <c r="Q1648" i="9"/>
  <c r="Y1647" i="9"/>
  <c r="AA1647" i="9"/>
  <c r="Z1647" i="9"/>
  <c r="AA702" i="11"/>
  <c r="Q703" i="11"/>
  <c r="W702" i="11"/>
  <c r="V703" i="11" s="1"/>
  <c r="Y702" i="11"/>
  <c r="Z702" i="11"/>
  <c r="AE181" i="9"/>
  <c r="AC1795" i="3"/>
  <c r="AD1795" i="3"/>
  <c r="R316" i="9"/>
  <c r="AB316" i="9" s="1"/>
  <c r="R181" i="3"/>
  <c r="AB181" i="3" s="1"/>
  <c r="AC700" i="3"/>
  <c r="AD700" i="3"/>
  <c r="S1374" i="9"/>
  <c r="T1374" i="9" s="1"/>
  <c r="AB1374" i="9"/>
  <c r="AE991" i="3"/>
  <c r="R702" i="6"/>
  <c r="AB702" i="6" s="1"/>
  <c r="AC1259" i="9"/>
  <c r="AD1259" i="9"/>
  <c r="AC448" i="9"/>
  <c r="AD448" i="9"/>
  <c r="S315" i="3"/>
  <c r="T315" i="3" s="1"/>
  <c r="AC183" i="11"/>
  <c r="AD183" i="11"/>
  <c r="S990" i="6"/>
  <c r="T990" i="6" s="1"/>
  <c r="AE448" i="6"/>
  <c r="S316" i="6"/>
  <c r="T316" i="6" s="1"/>
  <c r="R34" i="11"/>
  <c r="AB34" i="11" s="1"/>
  <c r="AE315" i="11"/>
  <c r="R1914" i="11"/>
  <c r="AB1914" i="11" s="1"/>
  <c r="R1644" i="6"/>
  <c r="AB1644" i="6" s="1"/>
  <c r="AC1643" i="3"/>
  <c r="AD1643" i="3"/>
  <c r="AC1374" i="3"/>
  <c r="AD1374" i="3"/>
  <c r="AC1123" i="9"/>
  <c r="AD1123" i="9"/>
  <c r="AC701" i="6"/>
  <c r="AD701" i="6"/>
  <c r="AC1123" i="3"/>
  <c r="AD1123" i="3"/>
  <c r="R701" i="3"/>
  <c r="AB701" i="3" s="1"/>
  <c r="AE32" i="3"/>
  <c r="S1376" i="6"/>
  <c r="T1376" i="6" s="1"/>
  <c r="R1124" i="3"/>
  <c r="AB1124" i="3" s="1"/>
  <c r="AC1509" i="11"/>
  <c r="AD1509" i="11"/>
  <c r="R449" i="9"/>
  <c r="AB449" i="9" s="1"/>
  <c r="S1796" i="9"/>
  <c r="T1796" i="9" s="1"/>
  <c r="S1124" i="6"/>
  <c r="T1124" i="6" s="1"/>
  <c r="R1375" i="3"/>
  <c r="AB1375" i="3" s="1"/>
  <c r="R1124" i="9"/>
  <c r="AB1124" i="9" s="1"/>
  <c r="AD834" i="11" l="1"/>
  <c r="AC1644" i="11"/>
  <c r="AE1644" i="11" s="1"/>
  <c r="Z1375" i="11"/>
  <c r="Y1375" i="11"/>
  <c r="AA33" i="9"/>
  <c r="Y33" i="9"/>
  <c r="Z33" i="9"/>
  <c r="Q34" i="9"/>
  <c r="R34" i="9" s="1"/>
  <c r="AB34" i="9" s="1"/>
  <c r="W33" i="9"/>
  <c r="V34" i="9" s="1"/>
  <c r="AD1913" i="9"/>
  <c r="AD1510" i="9"/>
  <c r="AC991" i="9"/>
  <c r="S316" i="9"/>
  <c r="T316" i="9" s="1"/>
  <c r="Z316" i="9" s="1"/>
  <c r="S1914" i="9"/>
  <c r="T1914" i="9" s="1"/>
  <c r="AD991" i="9"/>
  <c r="AE835" i="6"/>
  <c r="AE989" i="6"/>
  <c r="AE1508" i="6"/>
  <c r="AE315" i="6"/>
  <c r="Y33" i="6"/>
  <c r="S1644" i="6"/>
  <c r="T1644" i="6" s="1"/>
  <c r="Q1645" i="6" s="1"/>
  <c r="W1509" i="6"/>
  <c r="V1510" i="6" s="1"/>
  <c r="Q34" i="6"/>
  <c r="R34" i="6" s="1"/>
  <c r="AA33" i="6"/>
  <c r="W33" i="6"/>
  <c r="V34" i="6" s="1"/>
  <c r="AE314" i="3"/>
  <c r="AC568" i="3"/>
  <c r="AE568" i="3" s="1"/>
  <c r="AA992" i="3"/>
  <c r="W992" i="3"/>
  <c r="V993" i="3" s="1"/>
  <c r="Q993" i="3"/>
  <c r="Y992" i="3"/>
  <c r="W33" i="3"/>
  <c r="V34" i="3" s="1"/>
  <c r="AA33" i="3"/>
  <c r="Q34" i="3"/>
  <c r="R34" i="3" s="1"/>
  <c r="AB34" i="3" s="1"/>
  <c r="Y33" i="3"/>
  <c r="Z33" i="3"/>
  <c r="AC1510" i="9"/>
  <c r="S835" i="11"/>
  <c r="T835" i="11" s="1"/>
  <c r="Q836" i="11" s="1"/>
  <c r="S1511" i="9"/>
  <c r="T1511" i="9" s="1"/>
  <c r="AC834" i="11"/>
  <c r="Q1509" i="3"/>
  <c r="R1509" i="3" s="1"/>
  <c r="AB1509" i="3" s="1"/>
  <c r="AA1508" i="3"/>
  <c r="Z836" i="6"/>
  <c r="AE1123" i="9"/>
  <c r="Z1508" i="3"/>
  <c r="AD1508" i="3" s="1"/>
  <c r="AC1913" i="9"/>
  <c r="S702" i="6"/>
  <c r="T702" i="6" s="1"/>
  <c r="Y1509" i="6"/>
  <c r="AE1913" i="11"/>
  <c r="W1508" i="3"/>
  <c r="V1509" i="3" s="1"/>
  <c r="Q1510" i="6"/>
  <c r="R1510" i="6" s="1"/>
  <c r="AB1510" i="6" s="1"/>
  <c r="W1375" i="11"/>
  <c r="V1376" i="11" s="1"/>
  <c r="AE448" i="9"/>
  <c r="S181" i="3"/>
  <c r="T181" i="3" s="1"/>
  <c r="W836" i="6"/>
  <c r="V837" i="6" s="1"/>
  <c r="S1375" i="3"/>
  <c r="T1375" i="3" s="1"/>
  <c r="AE700" i="3"/>
  <c r="Q837" i="6"/>
  <c r="R837" i="6" s="1"/>
  <c r="AB837" i="6" s="1"/>
  <c r="Z1509" i="6"/>
  <c r="S701" i="3"/>
  <c r="T701" i="3" s="1"/>
  <c r="Y836" i="6"/>
  <c r="AE33" i="11"/>
  <c r="AA1375" i="11"/>
  <c r="AE1374" i="3"/>
  <c r="Y1124" i="6"/>
  <c r="Z1124" i="6"/>
  <c r="W1124" i="6"/>
  <c r="V1125" i="6" s="1"/>
  <c r="AA1124" i="6"/>
  <c r="Q1125" i="6"/>
  <c r="Q317" i="6"/>
  <c r="Z316" i="6"/>
  <c r="Y316" i="6"/>
  <c r="W316" i="6"/>
  <c r="V317" i="6" s="1"/>
  <c r="AA316" i="6"/>
  <c r="W316" i="9"/>
  <c r="V317" i="9" s="1"/>
  <c r="Z1796" i="9"/>
  <c r="AA1796" i="9"/>
  <c r="Y1796" i="9"/>
  <c r="Q1797" i="9"/>
  <c r="W1796" i="9"/>
  <c r="V1797" i="9" s="1"/>
  <c r="Y1796" i="11"/>
  <c r="Q1797" i="11"/>
  <c r="W1796" i="11"/>
  <c r="V1797" i="11" s="1"/>
  <c r="AA1796" i="11"/>
  <c r="Z1796" i="11"/>
  <c r="Q317" i="11"/>
  <c r="W316" i="11"/>
  <c r="V317" i="11" s="1"/>
  <c r="AA316" i="11"/>
  <c r="Y316" i="11"/>
  <c r="Z316" i="11"/>
  <c r="W1376" i="6"/>
  <c r="V1377" i="6" s="1"/>
  <c r="AA1376" i="6"/>
  <c r="Y1376" i="6"/>
  <c r="Z1376" i="6"/>
  <c r="Q1377" i="6"/>
  <c r="W1374" i="9"/>
  <c r="V1375" i="9" s="1"/>
  <c r="Q1375" i="9"/>
  <c r="Z1374" i="9"/>
  <c r="AA1374" i="9"/>
  <c r="Y1374" i="9"/>
  <c r="AA449" i="6"/>
  <c r="W449" i="6"/>
  <c r="V450" i="6" s="1"/>
  <c r="Q450" i="6"/>
  <c r="Z449" i="6"/>
  <c r="Y449" i="6"/>
  <c r="Z449" i="3"/>
  <c r="Q450" i="3"/>
  <c r="W449" i="3"/>
  <c r="V450" i="3" s="1"/>
  <c r="Y449" i="3"/>
  <c r="AA449" i="3"/>
  <c r="AA565" i="11"/>
  <c r="W565" i="11"/>
  <c r="V566" i="11" s="1"/>
  <c r="Z565" i="11"/>
  <c r="Q566" i="11"/>
  <c r="Y565" i="11"/>
  <c r="S449" i="9"/>
  <c r="T449" i="9" s="1"/>
  <c r="S1914" i="11"/>
  <c r="T1914" i="11" s="1"/>
  <c r="AD33" i="6"/>
  <c r="AE1795" i="3"/>
  <c r="S1796" i="3"/>
  <c r="T1796" i="3" s="1"/>
  <c r="AB1796" i="3"/>
  <c r="AC567" i="9"/>
  <c r="AD567" i="9"/>
  <c r="S992" i="9"/>
  <c r="T992" i="9" s="1"/>
  <c r="AB992" i="9"/>
  <c r="S1797" i="6"/>
  <c r="T1797" i="6" s="1"/>
  <c r="AB1797" i="6"/>
  <c r="R569" i="6"/>
  <c r="AB569" i="6" s="1"/>
  <c r="R991" i="11"/>
  <c r="AB991" i="11" s="1"/>
  <c r="S1510" i="11"/>
  <c r="T1510" i="11" s="1"/>
  <c r="R1259" i="3"/>
  <c r="AB1259" i="3" s="1"/>
  <c r="R993" i="3"/>
  <c r="AB993" i="3" s="1"/>
  <c r="AE180" i="3"/>
  <c r="AC1913" i="3"/>
  <c r="AD1913" i="3"/>
  <c r="AE1643" i="6"/>
  <c r="R1261" i="11"/>
  <c r="AB1261" i="11" s="1"/>
  <c r="AE1643" i="3"/>
  <c r="AC1258" i="3"/>
  <c r="AD1258" i="3"/>
  <c r="R1376" i="11"/>
  <c r="AB1376" i="11" s="1"/>
  <c r="AC702" i="11"/>
  <c r="AD702" i="11"/>
  <c r="AA1915" i="6"/>
  <c r="W1915" i="6"/>
  <c r="V1916" i="6" s="1"/>
  <c r="Z1915" i="6"/>
  <c r="Y1915" i="6"/>
  <c r="Q1916" i="6"/>
  <c r="AC834" i="3"/>
  <c r="AD834" i="3"/>
  <c r="S1260" i="9"/>
  <c r="T1260" i="9" s="1"/>
  <c r="AC1647" i="9"/>
  <c r="AD1647" i="9"/>
  <c r="AE1123" i="3"/>
  <c r="R1648" i="9"/>
  <c r="AB1648" i="9" s="1"/>
  <c r="R835" i="3"/>
  <c r="AB835" i="3" s="1"/>
  <c r="AE183" i="11"/>
  <c r="AE1509" i="11"/>
  <c r="AE701" i="6"/>
  <c r="S34" i="11"/>
  <c r="T34" i="11" s="1"/>
  <c r="AE1259" i="9"/>
  <c r="W834" i="9"/>
  <c r="V835" i="9" s="1"/>
  <c r="Q835" i="9"/>
  <c r="Y834" i="9"/>
  <c r="Z834" i="9"/>
  <c r="AA834" i="9"/>
  <c r="R1914" i="3"/>
  <c r="AB1914" i="3" s="1"/>
  <c r="AC700" i="9"/>
  <c r="AD700" i="9"/>
  <c r="AC568" i="6"/>
  <c r="AD568" i="6"/>
  <c r="AC1260" i="11"/>
  <c r="AD1260" i="11"/>
  <c r="Q991" i="6"/>
  <c r="Z990" i="6"/>
  <c r="AA990" i="6"/>
  <c r="Y990" i="6"/>
  <c r="W990" i="6"/>
  <c r="V991" i="6" s="1"/>
  <c r="S1124" i="3"/>
  <c r="T1124" i="3" s="1"/>
  <c r="S1644" i="3"/>
  <c r="T1644" i="3" s="1"/>
  <c r="AE315" i="9"/>
  <c r="Q452" i="11"/>
  <c r="AA451" i="11"/>
  <c r="Y451" i="11"/>
  <c r="W451" i="11"/>
  <c r="V452" i="11" s="1"/>
  <c r="Z451" i="11"/>
  <c r="Q183" i="9"/>
  <c r="Z182" i="9"/>
  <c r="AA182" i="9"/>
  <c r="Y182" i="9"/>
  <c r="W182" i="9"/>
  <c r="V183" i="9" s="1"/>
  <c r="Y185" i="6"/>
  <c r="Z185" i="6"/>
  <c r="AA185" i="6"/>
  <c r="Q186" i="6"/>
  <c r="W185" i="6"/>
  <c r="V186" i="6" s="1"/>
  <c r="Q1259" i="6"/>
  <c r="Z1258" i="6"/>
  <c r="AA1258" i="6"/>
  <c r="W1258" i="6"/>
  <c r="V1259" i="6" s="1"/>
  <c r="Y1258" i="6"/>
  <c r="Y315" i="3"/>
  <c r="Q316" i="3"/>
  <c r="AA315" i="3"/>
  <c r="W315" i="3"/>
  <c r="V316" i="3" s="1"/>
  <c r="Z315" i="3"/>
  <c r="S1124" i="9"/>
  <c r="T1124" i="9" s="1"/>
  <c r="R703" i="11"/>
  <c r="AB703" i="11" s="1"/>
  <c r="AE1796" i="6"/>
  <c r="R568" i="9"/>
  <c r="AB568" i="9" s="1"/>
  <c r="R701" i="9"/>
  <c r="AB701" i="9" s="1"/>
  <c r="Z1126" i="11"/>
  <c r="Y1126" i="11"/>
  <c r="Q1127" i="11"/>
  <c r="AA1126" i="11"/>
  <c r="W1126" i="11"/>
  <c r="V1127" i="11" s="1"/>
  <c r="S1645" i="11"/>
  <c r="T1645" i="11" s="1"/>
  <c r="S184" i="11"/>
  <c r="T184" i="11" s="1"/>
  <c r="S569" i="3"/>
  <c r="T569" i="3" s="1"/>
  <c r="AD990" i="11"/>
  <c r="AC990" i="11"/>
  <c r="AE834" i="11" l="1"/>
  <c r="AE990" i="11"/>
  <c r="AC1375" i="11"/>
  <c r="AD1375" i="11"/>
  <c r="AA835" i="11"/>
  <c r="W835" i="11"/>
  <c r="V836" i="11" s="1"/>
  <c r="Z835" i="11"/>
  <c r="Y835" i="11"/>
  <c r="Y316" i="9"/>
  <c r="AD316" i="9" s="1"/>
  <c r="Q317" i="9"/>
  <c r="R317" i="9" s="1"/>
  <c r="AB317" i="9" s="1"/>
  <c r="AD33" i="9"/>
  <c r="AC33" i="9"/>
  <c r="AE1913" i="9"/>
  <c r="AE991" i="9"/>
  <c r="AE1510" i="9"/>
  <c r="AA316" i="9"/>
  <c r="S701" i="9"/>
  <c r="T701" i="9" s="1"/>
  <c r="S1648" i="9"/>
  <c r="T1648" i="9" s="1"/>
  <c r="Z1648" i="9" s="1"/>
  <c r="AA1644" i="6"/>
  <c r="W1644" i="6"/>
  <c r="V1645" i="6" s="1"/>
  <c r="Z1644" i="6"/>
  <c r="AC33" i="6"/>
  <c r="AE33" i="6" s="1"/>
  <c r="Y1644" i="6"/>
  <c r="AD1509" i="6"/>
  <c r="AC1509" i="6"/>
  <c r="AC836" i="6"/>
  <c r="AC992" i="3"/>
  <c r="AD992" i="3"/>
  <c r="AC33" i="3"/>
  <c r="AD33" i="3"/>
  <c r="S1914" i="3"/>
  <c r="T1914" i="3" s="1"/>
  <c r="AC1508" i="3"/>
  <c r="AE1508" i="3" s="1"/>
  <c r="Q1376" i="3"/>
  <c r="R1376" i="3" s="1"/>
  <c r="AB1376" i="3" s="1"/>
  <c r="Z1375" i="3"/>
  <c r="W1375" i="3"/>
  <c r="V1376" i="3" s="1"/>
  <c r="AA1375" i="3"/>
  <c r="Y1375" i="3"/>
  <c r="AE1258" i="3"/>
  <c r="AE1913" i="3"/>
  <c r="AA702" i="6"/>
  <c r="Q703" i="6"/>
  <c r="R703" i="6" s="1"/>
  <c r="AB703" i="6" s="1"/>
  <c r="W702" i="6"/>
  <c r="V703" i="6" s="1"/>
  <c r="Y702" i="6"/>
  <c r="Z702" i="6"/>
  <c r="Y1511" i="9"/>
  <c r="AA1511" i="9"/>
  <c r="W1511" i="9"/>
  <c r="V1512" i="9" s="1"/>
  <c r="Z1511" i="9"/>
  <c r="Q1512" i="9"/>
  <c r="R1512" i="9" s="1"/>
  <c r="Y701" i="3"/>
  <c r="AA701" i="3"/>
  <c r="Q702" i="3"/>
  <c r="R702" i="3" s="1"/>
  <c r="AB702" i="3" s="1"/>
  <c r="Z701" i="3"/>
  <c r="W701" i="3"/>
  <c r="V702" i="3" s="1"/>
  <c r="S569" i="6"/>
  <c r="T569" i="6" s="1"/>
  <c r="Q570" i="6" s="1"/>
  <c r="S837" i="6"/>
  <c r="T837" i="6" s="1"/>
  <c r="AD315" i="3"/>
  <c r="AD185" i="6"/>
  <c r="S835" i="3"/>
  <c r="T835" i="3" s="1"/>
  <c r="AD836" i="6"/>
  <c r="AE1260" i="11"/>
  <c r="AE702" i="11"/>
  <c r="S1510" i="6"/>
  <c r="T1510" i="6" s="1"/>
  <c r="Y1510" i="6" s="1"/>
  <c r="AE567" i="9"/>
  <c r="S1376" i="11"/>
  <c r="T1376" i="11" s="1"/>
  <c r="W1510" i="11"/>
  <c r="V1511" i="11" s="1"/>
  <c r="Z1510" i="11"/>
  <c r="Q1511" i="11"/>
  <c r="Y1510" i="11"/>
  <c r="AA1510" i="11"/>
  <c r="Q1125" i="9"/>
  <c r="Z1124" i="9"/>
  <c r="AA1124" i="9"/>
  <c r="W1124" i="9"/>
  <c r="V1125" i="9" s="1"/>
  <c r="Y1124" i="9"/>
  <c r="Q1645" i="3"/>
  <c r="Y1644" i="3"/>
  <c r="W1644" i="3"/>
  <c r="V1645" i="3" s="1"/>
  <c r="Z1644" i="3"/>
  <c r="AA1644" i="3"/>
  <c r="AA184" i="11"/>
  <c r="Y184" i="11"/>
  <c r="Q185" i="11"/>
  <c r="Z184" i="11"/>
  <c r="W184" i="11"/>
  <c r="V185" i="11" s="1"/>
  <c r="AA1645" i="11"/>
  <c r="Z1645" i="11"/>
  <c r="Q1646" i="11"/>
  <c r="W1645" i="11"/>
  <c r="V1646" i="11" s="1"/>
  <c r="Y1645" i="11"/>
  <c r="Y1124" i="3"/>
  <c r="Z1124" i="3"/>
  <c r="W1124" i="3"/>
  <c r="V1125" i="3" s="1"/>
  <c r="AA1124" i="3"/>
  <c r="Q1125" i="3"/>
  <c r="S1509" i="3"/>
  <c r="T1509" i="3" s="1"/>
  <c r="R1127" i="11"/>
  <c r="AB1127" i="11" s="1"/>
  <c r="R316" i="3"/>
  <c r="AB316" i="3" s="1"/>
  <c r="Q993" i="9"/>
  <c r="Y992" i="9"/>
  <c r="W992" i="9"/>
  <c r="V993" i="9" s="1"/>
  <c r="AA992" i="9"/>
  <c r="Z992" i="9"/>
  <c r="AC316" i="6"/>
  <c r="AD316" i="6"/>
  <c r="R1259" i="6"/>
  <c r="AB1259" i="6" s="1"/>
  <c r="S34" i="3"/>
  <c r="T34" i="3" s="1"/>
  <c r="R450" i="6"/>
  <c r="AB450" i="6" s="1"/>
  <c r="R1375" i="9"/>
  <c r="AB1375" i="9" s="1"/>
  <c r="S703" i="11"/>
  <c r="T703" i="11" s="1"/>
  <c r="AC185" i="6"/>
  <c r="W34" i="11"/>
  <c r="V35" i="11" s="1"/>
  <c r="Y34" i="11"/>
  <c r="Z34" i="11"/>
  <c r="Q35" i="11"/>
  <c r="AA34" i="11"/>
  <c r="S568" i="9"/>
  <c r="T568" i="9" s="1"/>
  <c r="AC182" i="9"/>
  <c r="AD182" i="9"/>
  <c r="AE1647" i="9"/>
  <c r="AC1258" i="6"/>
  <c r="AD1258" i="6"/>
  <c r="AE700" i="9"/>
  <c r="AC834" i="9"/>
  <c r="AD834" i="9"/>
  <c r="Y1260" i="9"/>
  <c r="AA1260" i="9"/>
  <c r="W1260" i="9"/>
  <c r="V1261" i="9" s="1"/>
  <c r="Q1261" i="9"/>
  <c r="Z1260" i="9"/>
  <c r="AC1915" i="6"/>
  <c r="AD1915" i="6"/>
  <c r="R836" i="11"/>
  <c r="AB836" i="11" s="1"/>
  <c r="AA1914" i="11"/>
  <c r="Y1914" i="11"/>
  <c r="Z1914" i="11"/>
  <c r="Q1915" i="11"/>
  <c r="W1914" i="11"/>
  <c r="V1915" i="11" s="1"/>
  <c r="R1797" i="11"/>
  <c r="AB1797" i="11" s="1"/>
  <c r="R317" i="6"/>
  <c r="AB317" i="6" s="1"/>
  <c r="R452" i="11"/>
  <c r="AB452" i="11" s="1"/>
  <c r="AE568" i="6"/>
  <c r="AC1126" i="11"/>
  <c r="AD1126" i="11"/>
  <c r="AC315" i="3"/>
  <c r="R991" i="6"/>
  <c r="AB991" i="6" s="1"/>
  <c r="R1916" i="6"/>
  <c r="AB1916" i="6" s="1"/>
  <c r="S34" i="9"/>
  <c r="T34" i="9" s="1"/>
  <c r="R1645" i="6"/>
  <c r="AB1645" i="6" s="1"/>
  <c r="R186" i="6"/>
  <c r="R183" i="9"/>
  <c r="AB183" i="9" s="1"/>
  <c r="R835" i="9"/>
  <c r="AB835" i="9" s="1"/>
  <c r="S1261" i="11"/>
  <c r="T1261" i="11" s="1"/>
  <c r="S1259" i="3"/>
  <c r="T1259" i="3" s="1"/>
  <c r="S991" i="11"/>
  <c r="T991" i="11" s="1"/>
  <c r="AC449" i="3"/>
  <c r="AD449" i="3"/>
  <c r="S34" i="6"/>
  <c r="T34" i="6" s="1"/>
  <c r="AB34" i="6"/>
  <c r="AC316" i="11"/>
  <c r="AD316" i="11"/>
  <c r="AC1796" i="11"/>
  <c r="AD1796" i="11"/>
  <c r="R1125" i="6"/>
  <c r="AB1125" i="6" s="1"/>
  <c r="AA1796" i="3"/>
  <c r="Z1796" i="3"/>
  <c r="Q1797" i="3"/>
  <c r="W1796" i="3"/>
  <c r="V1797" i="3" s="1"/>
  <c r="Y1796" i="3"/>
  <c r="Q450" i="9"/>
  <c r="AA449" i="9"/>
  <c r="Y449" i="9"/>
  <c r="Z449" i="9"/>
  <c r="W449" i="9"/>
  <c r="V450" i="9" s="1"/>
  <c r="W569" i="3"/>
  <c r="V570" i="3" s="1"/>
  <c r="Y569" i="3"/>
  <c r="Q570" i="3"/>
  <c r="AA569" i="3"/>
  <c r="Z569" i="3"/>
  <c r="AC565" i="11"/>
  <c r="AD565" i="11"/>
  <c r="R450" i="3"/>
  <c r="AB450" i="3" s="1"/>
  <c r="R1377" i="6"/>
  <c r="AB1377" i="6" s="1"/>
  <c r="R1797" i="9"/>
  <c r="AB1797" i="9" s="1"/>
  <c r="W1797" i="6"/>
  <c r="V1798" i="6" s="1"/>
  <c r="Y1797" i="6"/>
  <c r="Z1797" i="6"/>
  <c r="Q1798" i="6"/>
  <c r="AA1797" i="6"/>
  <c r="W181" i="3"/>
  <c r="V182" i="3" s="1"/>
  <c r="Y181" i="3"/>
  <c r="Q182" i="3"/>
  <c r="AA181" i="3"/>
  <c r="Z181" i="3"/>
  <c r="R566" i="11"/>
  <c r="AC1374" i="9"/>
  <c r="AD1374" i="9"/>
  <c r="R317" i="11"/>
  <c r="AB317" i="11" s="1"/>
  <c r="AD1796" i="9"/>
  <c r="AC1796" i="9"/>
  <c r="AC451" i="11"/>
  <c r="AD451" i="11"/>
  <c r="AC990" i="6"/>
  <c r="AD990" i="6"/>
  <c r="AE834" i="3"/>
  <c r="S993" i="3"/>
  <c r="T993" i="3" s="1"/>
  <c r="Q1915" i="9"/>
  <c r="Z1914" i="9"/>
  <c r="Y1914" i="9"/>
  <c r="AA1914" i="9"/>
  <c r="W1914" i="9"/>
  <c r="V1915" i="9" s="1"/>
  <c r="AC449" i="6"/>
  <c r="AD449" i="6"/>
  <c r="AC1376" i="6"/>
  <c r="AD1376" i="6"/>
  <c r="AC1124" i="6"/>
  <c r="AD1124" i="6"/>
  <c r="AE1375" i="11" l="1"/>
  <c r="AC835" i="11"/>
  <c r="AD835" i="11"/>
  <c r="AE451" i="11"/>
  <c r="S452" i="11"/>
  <c r="T452" i="11" s="1"/>
  <c r="AC316" i="9"/>
  <c r="AE316" i="9" s="1"/>
  <c r="AE33" i="9"/>
  <c r="Q1649" i="9"/>
  <c r="R1649" i="9" s="1"/>
  <c r="AB1649" i="9" s="1"/>
  <c r="AA1648" i="9"/>
  <c r="AB1512" i="9"/>
  <c r="S1512" i="9"/>
  <c r="T1512" i="9" s="1"/>
  <c r="W1648" i="9"/>
  <c r="V1649" i="9" s="1"/>
  <c r="Y1648" i="9"/>
  <c r="AD1511" i="9"/>
  <c r="AC1511" i="9"/>
  <c r="S1375" i="9"/>
  <c r="T1375" i="9" s="1"/>
  <c r="Z1375" i="9" s="1"/>
  <c r="AC1644" i="6"/>
  <c r="AE1509" i="6"/>
  <c r="AE836" i="6"/>
  <c r="AE185" i="6"/>
  <c r="AD1644" i="6"/>
  <c r="S1125" i="6"/>
  <c r="T1125" i="6" s="1"/>
  <c r="Y1125" i="6" s="1"/>
  <c r="AC702" i="6"/>
  <c r="AD702" i="6"/>
  <c r="Z569" i="6"/>
  <c r="AA569" i="6"/>
  <c r="S1916" i="6"/>
  <c r="T1916" i="6" s="1"/>
  <c r="Y569" i="6"/>
  <c r="AE992" i="3"/>
  <c r="AE33" i="3"/>
  <c r="AC1375" i="3"/>
  <c r="S316" i="3"/>
  <c r="T316" i="3" s="1"/>
  <c r="W316" i="3" s="1"/>
  <c r="V317" i="3" s="1"/>
  <c r="AE315" i="3"/>
  <c r="AC701" i="3"/>
  <c r="AD1375" i="3"/>
  <c r="AD701" i="3"/>
  <c r="Q836" i="3"/>
  <c r="R836" i="3" s="1"/>
  <c r="AB836" i="3" s="1"/>
  <c r="W835" i="3"/>
  <c r="V836" i="3" s="1"/>
  <c r="Y835" i="3"/>
  <c r="AA835" i="3"/>
  <c r="Z835" i="3"/>
  <c r="W837" i="6"/>
  <c r="V838" i="6" s="1"/>
  <c r="AA837" i="6"/>
  <c r="Y837" i="6"/>
  <c r="Q838" i="6"/>
  <c r="R838" i="6" s="1"/>
  <c r="AB838" i="6" s="1"/>
  <c r="Z837" i="6"/>
  <c r="AE834" i="9"/>
  <c r="W569" i="6"/>
  <c r="V570" i="6" s="1"/>
  <c r="AE1376" i="6"/>
  <c r="S1797" i="9"/>
  <c r="T1797" i="9" s="1"/>
  <c r="W1797" i="9" s="1"/>
  <c r="V1798" i="9" s="1"/>
  <c r="W1510" i="6"/>
  <c r="V1511" i="6" s="1"/>
  <c r="AA1376" i="11"/>
  <c r="W1376" i="11"/>
  <c r="V1377" i="11" s="1"/>
  <c r="Q1377" i="11"/>
  <c r="R1377" i="11" s="1"/>
  <c r="AB1377" i="11" s="1"/>
  <c r="Z1376" i="11"/>
  <c r="Y1376" i="11"/>
  <c r="AE1374" i="9"/>
  <c r="S1377" i="6"/>
  <c r="T1377" i="6" s="1"/>
  <c r="AA1377" i="6" s="1"/>
  <c r="S991" i="6"/>
  <c r="T991" i="6" s="1"/>
  <c r="Q992" i="6" s="1"/>
  <c r="S450" i="6"/>
  <c r="T450" i="6" s="1"/>
  <c r="AA1510" i="6"/>
  <c r="S1259" i="6"/>
  <c r="T1259" i="6" s="1"/>
  <c r="AE449" i="6"/>
  <c r="S450" i="3"/>
  <c r="T450" i="3" s="1"/>
  <c r="Y450" i="3" s="1"/>
  <c r="AE316" i="11"/>
  <c r="AE1126" i="11"/>
  <c r="AE1258" i="6"/>
  <c r="Q1511" i="6"/>
  <c r="R1511" i="6" s="1"/>
  <c r="AB1511" i="6" s="1"/>
  <c r="S317" i="11"/>
  <c r="T317" i="11" s="1"/>
  <c r="Z1510" i="6"/>
  <c r="AD1510" i="6" s="1"/>
  <c r="Z34" i="9"/>
  <c r="W34" i="9"/>
  <c r="V35" i="9" s="1"/>
  <c r="Y34" i="9"/>
  <c r="AA34" i="9"/>
  <c r="Q35" i="9"/>
  <c r="Z991" i="11"/>
  <c r="W991" i="11"/>
  <c r="V992" i="11" s="1"/>
  <c r="Y991" i="11"/>
  <c r="AA991" i="11"/>
  <c r="Q992" i="11"/>
  <c r="Y568" i="9"/>
  <c r="AA568" i="9"/>
  <c r="Q569" i="9"/>
  <c r="Z568" i="9"/>
  <c r="W568" i="9"/>
  <c r="V569" i="9" s="1"/>
  <c r="AA993" i="3"/>
  <c r="Q994" i="3"/>
  <c r="Y993" i="3"/>
  <c r="Z993" i="3"/>
  <c r="W993" i="3"/>
  <c r="V994" i="3" s="1"/>
  <c r="Z1261" i="11"/>
  <c r="W1261" i="11"/>
  <c r="V1262" i="11" s="1"/>
  <c r="Y1261" i="11"/>
  <c r="AA1261" i="11"/>
  <c r="Q1262" i="11"/>
  <c r="AA1509" i="3"/>
  <c r="Y1509" i="3"/>
  <c r="Z1509" i="3"/>
  <c r="Q1510" i="3"/>
  <c r="W1509" i="3"/>
  <c r="V1510" i="3" s="1"/>
  <c r="R570" i="3"/>
  <c r="AB570" i="3" s="1"/>
  <c r="AE449" i="3"/>
  <c r="S702" i="3"/>
  <c r="T702" i="3" s="1"/>
  <c r="AE316" i="6"/>
  <c r="R1645" i="3"/>
  <c r="AB1645" i="3" s="1"/>
  <c r="R570" i="6"/>
  <c r="AB570" i="6" s="1"/>
  <c r="AC1124" i="3"/>
  <c r="AD1124" i="3"/>
  <c r="R185" i="11"/>
  <c r="AB185" i="11" s="1"/>
  <c r="AC1914" i="9"/>
  <c r="AD1914" i="9"/>
  <c r="R1798" i="6"/>
  <c r="AB1798" i="6" s="1"/>
  <c r="AE1796" i="9"/>
  <c r="AC449" i="9"/>
  <c r="AD449" i="9"/>
  <c r="AE1796" i="11"/>
  <c r="S835" i="9"/>
  <c r="T835" i="9" s="1"/>
  <c r="R1915" i="11"/>
  <c r="AB1915" i="11" s="1"/>
  <c r="AC1260" i="9"/>
  <c r="AD1260" i="9"/>
  <c r="R35" i="11"/>
  <c r="AB35" i="11" s="1"/>
  <c r="W34" i="3"/>
  <c r="V35" i="3" s="1"/>
  <c r="Q35" i="3"/>
  <c r="Y34" i="3"/>
  <c r="AA34" i="3"/>
  <c r="Z34" i="3"/>
  <c r="AC1645" i="11"/>
  <c r="AD1645" i="11"/>
  <c r="AC184" i="11"/>
  <c r="AD184" i="11"/>
  <c r="R1125" i="9"/>
  <c r="AB1125" i="9" s="1"/>
  <c r="S566" i="11"/>
  <c r="T566" i="11" s="1"/>
  <c r="AB566" i="11"/>
  <c r="S186" i="6"/>
  <c r="T186" i="6" s="1"/>
  <c r="AB186" i="6"/>
  <c r="R1915" i="9"/>
  <c r="AB1915" i="9" s="1"/>
  <c r="AC1797" i="6"/>
  <c r="AD1797" i="6"/>
  <c r="S1376" i="3"/>
  <c r="T1376" i="3" s="1"/>
  <c r="S1645" i="6"/>
  <c r="T1645" i="6" s="1"/>
  <c r="S317" i="6"/>
  <c r="T317" i="6" s="1"/>
  <c r="S836" i="11"/>
  <c r="T836" i="11" s="1"/>
  <c r="AC34" i="11"/>
  <c r="AD34" i="11"/>
  <c r="R1646" i="11"/>
  <c r="AB1646" i="11" s="1"/>
  <c r="AC1510" i="11"/>
  <c r="AD1510" i="11"/>
  <c r="AC1914" i="11"/>
  <c r="AD1914" i="11"/>
  <c r="AE990" i="6"/>
  <c r="R182" i="3"/>
  <c r="AB182" i="3" s="1"/>
  <c r="W703" i="11"/>
  <c r="V704" i="11" s="1"/>
  <c r="Y703" i="11"/>
  <c r="AA703" i="11"/>
  <c r="Z703" i="11"/>
  <c r="Q704" i="11"/>
  <c r="S317" i="9"/>
  <c r="T317" i="9" s="1"/>
  <c r="AC1796" i="3"/>
  <c r="AD1796" i="3"/>
  <c r="AE1915" i="6"/>
  <c r="AE182" i="9"/>
  <c r="AC992" i="9"/>
  <c r="AD992" i="9"/>
  <c r="R1125" i="3"/>
  <c r="AB1125" i="3" s="1"/>
  <c r="R1511" i="11"/>
  <c r="AB1511" i="11" s="1"/>
  <c r="AE1124" i="6"/>
  <c r="AC569" i="3"/>
  <c r="AD569" i="3"/>
  <c r="R450" i="9"/>
  <c r="Y1914" i="3"/>
  <c r="AA1914" i="3"/>
  <c r="W1914" i="3"/>
  <c r="V1915" i="3" s="1"/>
  <c r="Q1915" i="3"/>
  <c r="Z1914" i="3"/>
  <c r="AC181" i="3"/>
  <c r="AD181" i="3"/>
  <c r="AE565" i="11"/>
  <c r="Q35" i="6"/>
  <c r="W34" i="6"/>
  <c r="V35" i="6" s="1"/>
  <c r="Y34" i="6"/>
  <c r="Z34" i="6"/>
  <c r="AA34" i="6"/>
  <c r="S703" i="6"/>
  <c r="T703" i="6" s="1"/>
  <c r="S183" i="9"/>
  <c r="T183" i="9" s="1"/>
  <c r="W701" i="9"/>
  <c r="V702" i="9" s="1"/>
  <c r="Q702" i="9"/>
  <c r="Y701" i="9"/>
  <c r="AA701" i="9"/>
  <c r="Z701" i="9"/>
  <c r="S1797" i="11"/>
  <c r="T1797" i="11" s="1"/>
  <c r="R993" i="9"/>
  <c r="AB993" i="9" s="1"/>
  <c r="S1127" i="11"/>
  <c r="T1127" i="11" s="1"/>
  <c r="AC1124" i="9"/>
  <c r="AD1124" i="9"/>
  <c r="R1797" i="3"/>
  <c r="W1259" i="3"/>
  <c r="V1260" i="3" s="1"/>
  <c r="Q1260" i="3"/>
  <c r="Y1259" i="3"/>
  <c r="Z1259" i="3"/>
  <c r="AA1259" i="3"/>
  <c r="R1261" i="9"/>
  <c r="AB1261" i="9" s="1"/>
  <c r="AC1644" i="3"/>
  <c r="AD1644" i="3"/>
  <c r="AE835" i="11" l="1"/>
  <c r="AA452" i="11"/>
  <c r="Z452" i="11"/>
  <c r="Y452" i="11"/>
  <c r="W452" i="11"/>
  <c r="V453" i="11" s="1"/>
  <c r="Q453" i="11"/>
  <c r="R453" i="11" s="1"/>
  <c r="AB453" i="11" s="1"/>
  <c r="AC1648" i="9"/>
  <c r="AE1511" i="9"/>
  <c r="AD1648" i="9"/>
  <c r="Y1797" i="9"/>
  <c r="Q1798" i="9"/>
  <c r="R1798" i="9" s="1"/>
  <c r="AB1798" i="9" s="1"/>
  <c r="AE449" i="9"/>
  <c r="AA1797" i="9"/>
  <c r="AE1644" i="6"/>
  <c r="AE702" i="6"/>
  <c r="Z1125" i="6"/>
  <c r="AD1125" i="6" s="1"/>
  <c r="Q1126" i="6"/>
  <c r="R1126" i="6" s="1"/>
  <c r="AB1126" i="6" s="1"/>
  <c r="W1125" i="6"/>
  <c r="V1126" i="6" s="1"/>
  <c r="AA1125" i="6"/>
  <c r="AC1510" i="6"/>
  <c r="AE1510" i="6" s="1"/>
  <c r="AC569" i="6"/>
  <c r="AC837" i="6"/>
  <c r="AD837" i="6"/>
  <c r="AD569" i="6"/>
  <c r="AA991" i="6"/>
  <c r="Z991" i="6"/>
  <c r="AE1375" i="3"/>
  <c r="S182" i="3"/>
  <c r="T182" i="3" s="1"/>
  <c r="Q183" i="3" s="1"/>
  <c r="AE701" i="3"/>
  <c r="AC835" i="3"/>
  <c r="AE1124" i="3"/>
  <c r="AA316" i="3"/>
  <c r="Y316" i="3"/>
  <c r="AD835" i="3"/>
  <c r="Z316" i="3"/>
  <c r="Q317" i="3"/>
  <c r="R317" i="3" s="1"/>
  <c r="AB317" i="3" s="1"/>
  <c r="S836" i="3"/>
  <c r="T836" i="3" s="1"/>
  <c r="W1375" i="9"/>
  <c r="V1376" i="9" s="1"/>
  <c r="Y991" i="6"/>
  <c r="Z1797" i="9"/>
  <c r="Y1375" i="9"/>
  <c r="AD1375" i="9" s="1"/>
  <c r="AD568" i="9"/>
  <c r="AE34" i="11"/>
  <c r="S1915" i="11"/>
  <c r="T1915" i="11" s="1"/>
  <c r="Z1915" i="11" s="1"/>
  <c r="W1377" i="6"/>
  <c r="V1378" i="6" s="1"/>
  <c r="Z450" i="3"/>
  <c r="AD450" i="3" s="1"/>
  <c r="AC1376" i="11"/>
  <c r="S1646" i="11"/>
  <c r="T1646" i="11" s="1"/>
  <c r="Y1377" i="6"/>
  <c r="AA450" i="3"/>
  <c r="Q1376" i="9"/>
  <c r="R1376" i="9" s="1"/>
  <c r="AB1376" i="9" s="1"/>
  <c r="Z1377" i="6"/>
  <c r="Q451" i="3"/>
  <c r="R451" i="3" s="1"/>
  <c r="AB451" i="3" s="1"/>
  <c r="Y317" i="11"/>
  <c r="Z317" i="11"/>
  <c r="AA317" i="11"/>
  <c r="Q318" i="11"/>
  <c r="R318" i="11" s="1"/>
  <c r="AB318" i="11" s="1"/>
  <c r="W317" i="11"/>
  <c r="V318" i="11" s="1"/>
  <c r="AA1375" i="9"/>
  <c r="S35" i="11"/>
  <c r="T35" i="11" s="1"/>
  <c r="AA35" i="11" s="1"/>
  <c r="W450" i="3"/>
  <c r="V451" i="3" s="1"/>
  <c r="AD1376" i="11"/>
  <c r="S570" i="3"/>
  <c r="T570" i="3" s="1"/>
  <c r="W570" i="3" s="1"/>
  <c r="V571" i="3" s="1"/>
  <c r="AE1124" i="9"/>
  <c r="S1915" i="9"/>
  <c r="T1915" i="9" s="1"/>
  <c r="Q1916" i="9" s="1"/>
  <c r="S1125" i="9"/>
  <c r="T1125" i="9" s="1"/>
  <c r="AE1260" i="9"/>
  <c r="S1261" i="9"/>
  <c r="T1261" i="9" s="1"/>
  <c r="AE1914" i="11"/>
  <c r="AE1914" i="9"/>
  <c r="S993" i="9"/>
  <c r="T993" i="9" s="1"/>
  <c r="AE569" i="3"/>
  <c r="Q1378" i="6"/>
  <c r="R1378" i="6" s="1"/>
  <c r="AB1378" i="6" s="1"/>
  <c r="W991" i="6"/>
  <c r="V992" i="6" s="1"/>
  <c r="AE1510" i="11"/>
  <c r="Y836" i="11"/>
  <c r="Z836" i="11"/>
  <c r="Q837" i="11"/>
  <c r="AA836" i="11"/>
  <c r="W836" i="11"/>
  <c r="V837" i="11" s="1"/>
  <c r="AA183" i="9"/>
  <c r="Q184" i="9"/>
  <c r="Z183" i="9"/>
  <c r="Y183" i="9"/>
  <c r="W183" i="9"/>
  <c r="V184" i="9" s="1"/>
  <c r="Y703" i="6"/>
  <c r="Q704" i="6"/>
  <c r="W703" i="6"/>
  <c r="V704" i="6" s="1"/>
  <c r="Z703" i="6"/>
  <c r="AA703" i="6"/>
  <c r="Z317" i="6"/>
  <c r="W317" i="6"/>
  <c r="V318" i="6" s="1"/>
  <c r="AA317" i="6"/>
  <c r="Y317" i="6"/>
  <c r="Q318" i="6"/>
  <c r="Y566" i="11"/>
  <c r="W566" i="11"/>
  <c r="V567" i="11" s="1"/>
  <c r="Z566" i="11"/>
  <c r="Q567" i="11"/>
  <c r="AA566" i="11"/>
  <c r="Z1376" i="3"/>
  <c r="Q1377" i="3"/>
  <c r="AA1376" i="3"/>
  <c r="Y1376" i="3"/>
  <c r="W1376" i="3"/>
  <c r="V1377" i="3" s="1"/>
  <c r="AC993" i="3"/>
  <c r="AD993" i="3"/>
  <c r="Y1797" i="11"/>
  <c r="Z1797" i="11"/>
  <c r="Q1798" i="11"/>
  <c r="AA1797" i="11"/>
  <c r="W1797" i="11"/>
  <c r="V1798" i="11" s="1"/>
  <c r="AE1644" i="3"/>
  <c r="AC1259" i="3"/>
  <c r="AD1259" i="3"/>
  <c r="W450" i="6"/>
  <c r="V451" i="6" s="1"/>
  <c r="Q451" i="6"/>
  <c r="Y450" i="6"/>
  <c r="AA450" i="6"/>
  <c r="Z450" i="6"/>
  <c r="R1915" i="3"/>
  <c r="S1125" i="3"/>
  <c r="T1125" i="3" s="1"/>
  <c r="AC703" i="11"/>
  <c r="AD703" i="11"/>
  <c r="AE1797" i="6"/>
  <c r="AE184" i="11"/>
  <c r="Y1645" i="6"/>
  <c r="W1645" i="6"/>
  <c r="V1646" i="6" s="1"/>
  <c r="Z1645" i="6"/>
  <c r="Q1646" i="6"/>
  <c r="AA1645" i="6"/>
  <c r="R1262" i="11"/>
  <c r="AB1262" i="11" s="1"/>
  <c r="R994" i="3"/>
  <c r="AB994" i="3" s="1"/>
  <c r="R992" i="11"/>
  <c r="AB992" i="11" s="1"/>
  <c r="AA1127" i="11"/>
  <c r="Q1128" i="11"/>
  <c r="W1127" i="11"/>
  <c r="V1128" i="11" s="1"/>
  <c r="Z1127" i="11"/>
  <c r="Y1127" i="11"/>
  <c r="Z1259" i="6"/>
  <c r="W1259" i="6"/>
  <c r="V1260" i="6" s="1"/>
  <c r="AA1259" i="6"/>
  <c r="Q1260" i="6"/>
  <c r="Y1259" i="6"/>
  <c r="AA835" i="9"/>
  <c r="W835" i="9"/>
  <c r="V836" i="9" s="1"/>
  <c r="Y835" i="9"/>
  <c r="Q836" i="9"/>
  <c r="Z835" i="9"/>
  <c r="AC701" i="9"/>
  <c r="AD701" i="9"/>
  <c r="Y1512" i="9"/>
  <c r="W1512" i="9"/>
  <c r="V1513" i="9" s="1"/>
  <c r="AA1512" i="9"/>
  <c r="Q1513" i="9"/>
  <c r="Z1512" i="9"/>
  <c r="R1260" i="3"/>
  <c r="AB1260" i="3" s="1"/>
  <c r="R35" i="6"/>
  <c r="AB35" i="6" s="1"/>
  <c r="S450" i="9"/>
  <c r="T450" i="9" s="1"/>
  <c r="AB450" i="9"/>
  <c r="AE1645" i="11"/>
  <c r="W1916" i="6"/>
  <c r="V1917" i="6" s="1"/>
  <c r="AA1916" i="6"/>
  <c r="Y1916" i="6"/>
  <c r="Z1916" i="6"/>
  <c r="Q1917" i="6"/>
  <c r="AD1261" i="11"/>
  <c r="AC1261" i="11"/>
  <c r="Y186" i="6"/>
  <c r="Z186" i="6"/>
  <c r="Q187" i="6"/>
  <c r="AA186" i="6"/>
  <c r="W186" i="6"/>
  <c r="V187" i="6" s="1"/>
  <c r="AD991" i="11"/>
  <c r="AC991" i="11"/>
  <c r="R35" i="9"/>
  <c r="AB35" i="9" s="1"/>
  <c r="R704" i="11"/>
  <c r="AB704" i="11" s="1"/>
  <c r="AC34" i="6"/>
  <c r="AD34" i="6"/>
  <c r="AE992" i="9"/>
  <c r="R569" i="9"/>
  <c r="AB569" i="9" s="1"/>
  <c r="Z702" i="3"/>
  <c r="AA702" i="3"/>
  <c r="Q703" i="3"/>
  <c r="Y702" i="3"/>
  <c r="W702" i="3"/>
  <c r="V703" i="3" s="1"/>
  <c r="S1649" i="9"/>
  <c r="T1649" i="9" s="1"/>
  <c r="S1797" i="3"/>
  <c r="T1797" i="3" s="1"/>
  <c r="AB1797" i="3"/>
  <c r="AC1914" i="3"/>
  <c r="AD1914" i="3"/>
  <c r="AE1796" i="3"/>
  <c r="AE181" i="3"/>
  <c r="S1511" i="11"/>
  <c r="T1511" i="11" s="1"/>
  <c r="W317" i="9"/>
  <c r="V318" i="9" s="1"/>
  <c r="AA317" i="9"/>
  <c r="Q318" i="9"/>
  <c r="Z317" i="9"/>
  <c r="Y317" i="9"/>
  <c r="S1377" i="11"/>
  <c r="T1377" i="11" s="1"/>
  <c r="S1511" i="6"/>
  <c r="T1511" i="6" s="1"/>
  <c r="S570" i="6"/>
  <c r="T570" i="6" s="1"/>
  <c r="R1510" i="3"/>
  <c r="AB1510" i="3" s="1"/>
  <c r="AD34" i="9"/>
  <c r="AC34" i="9"/>
  <c r="AC34" i="3"/>
  <c r="AD34" i="3"/>
  <c r="AC568" i="9"/>
  <c r="R702" i="9"/>
  <c r="AB702" i="9" s="1"/>
  <c r="R35" i="3"/>
  <c r="AB35" i="3" s="1"/>
  <c r="S838" i="6"/>
  <c r="T838" i="6" s="1"/>
  <c r="S1798" i="6"/>
  <c r="T1798" i="6" s="1"/>
  <c r="S185" i="11"/>
  <c r="T185" i="11" s="1"/>
  <c r="S1645" i="3"/>
  <c r="T1645" i="3" s="1"/>
  <c r="AC1509" i="3"/>
  <c r="AD1509" i="3"/>
  <c r="R992" i="6"/>
  <c r="AB992" i="6" s="1"/>
  <c r="AC452" i="11" l="1"/>
  <c r="Y35" i="11"/>
  <c r="AD452" i="11"/>
  <c r="AC317" i="11"/>
  <c r="Z35" i="11"/>
  <c r="Q36" i="11"/>
  <c r="R36" i="11" s="1"/>
  <c r="AB36" i="11" s="1"/>
  <c r="W1915" i="11"/>
  <c r="V1916" i="11" s="1"/>
  <c r="Y1915" i="11"/>
  <c r="AD1915" i="11" s="1"/>
  <c r="S704" i="11"/>
  <c r="T704" i="11" s="1"/>
  <c r="Y704" i="11" s="1"/>
  <c r="W35" i="11"/>
  <c r="V36" i="11" s="1"/>
  <c r="Q1916" i="11"/>
  <c r="R1916" i="11" s="1"/>
  <c r="AB1916" i="11" s="1"/>
  <c r="AE1376" i="11"/>
  <c r="AD317" i="11"/>
  <c r="AA1915" i="11"/>
  <c r="AE1648" i="9"/>
  <c r="S702" i="9"/>
  <c r="T702" i="9" s="1"/>
  <c r="Z702" i="9" s="1"/>
  <c r="W1915" i="9"/>
  <c r="V1916" i="9" s="1"/>
  <c r="AC1797" i="9"/>
  <c r="S1376" i="9"/>
  <c r="T1376" i="9" s="1"/>
  <c r="AE568" i="9"/>
  <c r="AD1512" i="9"/>
  <c r="Z1915" i="9"/>
  <c r="AA1915" i="9"/>
  <c r="AC1125" i="6"/>
  <c r="AE1125" i="6" s="1"/>
  <c r="AE569" i="6"/>
  <c r="AE837" i="6"/>
  <c r="AC991" i="6"/>
  <c r="AD1377" i="6"/>
  <c r="AC1377" i="6"/>
  <c r="S992" i="6"/>
  <c r="T992" i="6" s="1"/>
  <c r="AD991" i="6"/>
  <c r="S994" i="3"/>
  <c r="T994" i="3" s="1"/>
  <c r="Q995" i="3" s="1"/>
  <c r="Y182" i="3"/>
  <c r="AC316" i="3"/>
  <c r="W182" i="3"/>
  <c r="V183" i="3" s="1"/>
  <c r="AE835" i="3"/>
  <c r="Z182" i="3"/>
  <c r="AC450" i="3"/>
  <c r="AE450" i="3" s="1"/>
  <c r="AA182" i="3"/>
  <c r="AD316" i="3"/>
  <c r="S35" i="3"/>
  <c r="T35" i="3" s="1"/>
  <c r="AE701" i="9"/>
  <c r="Y570" i="3"/>
  <c r="AD1797" i="9"/>
  <c r="Q571" i="3"/>
  <c r="R571" i="3" s="1"/>
  <c r="AB571" i="3" s="1"/>
  <c r="Z570" i="3"/>
  <c r="AA570" i="3"/>
  <c r="S1126" i="6"/>
  <c r="T1126" i="6" s="1"/>
  <c r="AA1126" i="6" s="1"/>
  <c r="AC1375" i="9"/>
  <c r="AE1375" i="9" s="1"/>
  <c r="S1378" i="6"/>
  <c r="T1378" i="6" s="1"/>
  <c r="S35" i="9"/>
  <c r="T35" i="9" s="1"/>
  <c r="S318" i="11"/>
  <c r="T318" i="11" s="1"/>
  <c r="Q319" i="11" s="1"/>
  <c r="Y1915" i="9"/>
  <c r="AE34" i="6"/>
  <c r="S451" i="3"/>
  <c r="T451" i="3" s="1"/>
  <c r="Q452" i="3" s="1"/>
  <c r="AE1914" i="3"/>
  <c r="S1510" i="3"/>
  <c r="T1510" i="3" s="1"/>
  <c r="S1798" i="9"/>
  <c r="T1798" i="9" s="1"/>
  <c r="Z570" i="6"/>
  <c r="AA570" i="6"/>
  <c r="Q571" i="6"/>
  <c r="W570" i="6"/>
  <c r="V571" i="6" s="1"/>
  <c r="Y570" i="6"/>
  <c r="AA1511" i="11"/>
  <c r="Y1511" i="11"/>
  <c r="Z1511" i="11"/>
  <c r="Q1512" i="11"/>
  <c r="W1511" i="11"/>
  <c r="V1512" i="11" s="1"/>
  <c r="Z1377" i="11"/>
  <c r="Q1378" i="11"/>
  <c r="Y1377" i="11"/>
  <c r="W1377" i="11"/>
  <c r="V1378" i="11" s="1"/>
  <c r="AA1377" i="11"/>
  <c r="Q1798" i="3"/>
  <c r="Y1797" i="3"/>
  <c r="AA1797" i="3"/>
  <c r="Z1797" i="3"/>
  <c r="W1797" i="3"/>
  <c r="V1798" i="3" s="1"/>
  <c r="AE34" i="9"/>
  <c r="AE1509" i="3"/>
  <c r="R1916" i="9"/>
  <c r="AB1916" i="9" s="1"/>
  <c r="AE1261" i="11"/>
  <c r="AC1512" i="9"/>
  <c r="AC835" i="9"/>
  <c r="AD835" i="9"/>
  <c r="AD1259" i="6"/>
  <c r="AC1259" i="6"/>
  <c r="R1128" i="11"/>
  <c r="AB1128" i="11" s="1"/>
  <c r="R567" i="11"/>
  <c r="AB567" i="11" s="1"/>
  <c r="W1261" i="9"/>
  <c r="V1262" i="9" s="1"/>
  <c r="Q1262" i="9"/>
  <c r="Y1261" i="9"/>
  <c r="Z1261" i="9"/>
  <c r="AA1261" i="9"/>
  <c r="Z1649" i="9"/>
  <c r="W1649" i="9"/>
  <c r="V1650" i="9" s="1"/>
  <c r="AA1649" i="9"/>
  <c r="Q1650" i="9"/>
  <c r="Y1649" i="9"/>
  <c r="S317" i="3"/>
  <c r="T317" i="3" s="1"/>
  <c r="S1260" i="3"/>
  <c r="T1260" i="3" s="1"/>
  <c r="R1260" i="6"/>
  <c r="AB1260" i="6" s="1"/>
  <c r="R184" i="9"/>
  <c r="AB184" i="9" s="1"/>
  <c r="Y1645" i="3"/>
  <c r="Q1646" i="3"/>
  <c r="Z1645" i="3"/>
  <c r="AA1645" i="3"/>
  <c r="W1645" i="3"/>
  <c r="V1646" i="3" s="1"/>
  <c r="W1125" i="9"/>
  <c r="V1126" i="9" s="1"/>
  <c r="Y1125" i="9"/>
  <c r="AA1125" i="9"/>
  <c r="Z1125" i="9"/>
  <c r="Q1126" i="9"/>
  <c r="AD702" i="3"/>
  <c r="AC702" i="3"/>
  <c r="R1917" i="6"/>
  <c r="AB1917" i="6" s="1"/>
  <c r="AE703" i="11"/>
  <c r="AC450" i="6"/>
  <c r="AD450" i="6"/>
  <c r="R1798" i="11"/>
  <c r="AB1798" i="11" s="1"/>
  <c r="AC1376" i="3"/>
  <c r="AD1376" i="3"/>
  <c r="AC566" i="11"/>
  <c r="AD566" i="11"/>
  <c r="W450" i="9"/>
  <c r="V451" i="9" s="1"/>
  <c r="Z450" i="9"/>
  <c r="AA450" i="9"/>
  <c r="Y450" i="9"/>
  <c r="Q451" i="9"/>
  <c r="R1646" i="6"/>
  <c r="AB1646" i="6" s="1"/>
  <c r="Z185" i="11"/>
  <c r="Y185" i="11"/>
  <c r="AA185" i="11"/>
  <c r="W185" i="11"/>
  <c r="V186" i="11" s="1"/>
  <c r="Q186" i="11"/>
  <c r="Z1798" i="6"/>
  <c r="W1798" i="6"/>
  <c r="V1799" i="6" s="1"/>
  <c r="AA1798" i="6"/>
  <c r="Q1799" i="6"/>
  <c r="Y1798" i="6"/>
  <c r="AA1646" i="11"/>
  <c r="Q1647" i="11"/>
  <c r="Y1646" i="11"/>
  <c r="Z1646" i="11"/>
  <c r="W1646" i="11"/>
  <c r="V1647" i="11" s="1"/>
  <c r="Y993" i="9"/>
  <c r="Z993" i="9"/>
  <c r="AA993" i="9"/>
  <c r="W993" i="9"/>
  <c r="V994" i="9" s="1"/>
  <c r="Q994" i="9"/>
  <c r="R703" i="3"/>
  <c r="AB703" i="3" s="1"/>
  <c r="AA1125" i="3"/>
  <c r="Y1125" i="3"/>
  <c r="Q1126" i="3"/>
  <c r="Z1125" i="3"/>
  <c r="W1125" i="3"/>
  <c r="V1126" i="3" s="1"/>
  <c r="R451" i="6"/>
  <c r="AB451" i="6" s="1"/>
  <c r="AE993" i="3"/>
  <c r="R318" i="6"/>
  <c r="AB318" i="6" s="1"/>
  <c r="R704" i="6"/>
  <c r="AB704" i="6" s="1"/>
  <c r="AA1511" i="6"/>
  <c r="Z1511" i="6"/>
  <c r="W1511" i="6"/>
  <c r="V1512" i="6" s="1"/>
  <c r="Q1512" i="6"/>
  <c r="Y1511" i="6"/>
  <c r="R1513" i="9"/>
  <c r="AB1513" i="9" s="1"/>
  <c r="AC1127" i="11"/>
  <c r="AD1127" i="11"/>
  <c r="S1262" i="11"/>
  <c r="T1262" i="11" s="1"/>
  <c r="AC1645" i="6"/>
  <c r="AD1645" i="6"/>
  <c r="AC1797" i="11"/>
  <c r="AD1797" i="11"/>
  <c r="R1377" i="3"/>
  <c r="AC317" i="6"/>
  <c r="AD317" i="6"/>
  <c r="AC703" i="6"/>
  <c r="AD703" i="6"/>
  <c r="R837" i="11"/>
  <c r="AB837" i="11" s="1"/>
  <c r="Y838" i="6"/>
  <c r="Q839" i="6"/>
  <c r="W838" i="6"/>
  <c r="V839" i="6" s="1"/>
  <c r="Z838" i="6"/>
  <c r="AA838" i="6"/>
  <c r="AC317" i="9"/>
  <c r="AD317" i="9"/>
  <c r="R187" i="6"/>
  <c r="AC1916" i="6"/>
  <c r="AD1916" i="6"/>
  <c r="AE34" i="3"/>
  <c r="R183" i="3"/>
  <c r="AB183" i="3" s="1"/>
  <c r="S569" i="9"/>
  <c r="T569" i="9" s="1"/>
  <c r="AE991" i="11"/>
  <c r="S35" i="6"/>
  <c r="T35" i="6" s="1"/>
  <c r="R318" i="9"/>
  <c r="S453" i="11"/>
  <c r="T453" i="11" s="1"/>
  <c r="AC186" i="6"/>
  <c r="AD186" i="6"/>
  <c r="R836" i="9"/>
  <c r="AB836" i="9" s="1"/>
  <c r="S992" i="11"/>
  <c r="T992" i="11" s="1"/>
  <c r="Q837" i="3"/>
  <c r="W836" i="3"/>
  <c r="V837" i="3" s="1"/>
  <c r="AA836" i="3"/>
  <c r="Y836" i="3"/>
  <c r="Z836" i="3"/>
  <c r="S1915" i="3"/>
  <c r="T1915" i="3" s="1"/>
  <c r="AB1915" i="3"/>
  <c r="AE1259" i="3"/>
  <c r="AC183" i="9"/>
  <c r="AD183" i="9"/>
  <c r="AC836" i="11"/>
  <c r="AD836" i="11"/>
  <c r="AC35" i="11" l="1"/>
  <c r="AE452" i="11"/>
  <c r="AD35" i="11"/>
  <c r="AE317" i="11"/>
  <c r="Z704" i="11"/>
  <c r="AD704" i="11" s="1"/>
  <c r="AC1915" i="11"/>
  <c r="AE1915" i="11" s="1"/>
  <c r="Q705" i="11"/>
  <c r="R705" i="11" s="1"/>
  <c r="AB705" i="11" s="1"/>
  <c r="AA704" i="11"/>
  <c r="W704" i="11"/>
  <c r="V705" i="11" s="1"/>
  <c r="S1128" i="11"/>
  <c r="T1128" i="11" s="1"/>
  <c r="Q703" i="9"/>
  <c r="R703" i="9" s="1"/>
  <c r="AB703" i="9" s="1"/>
  <c r="AE1797" i="9"/>
  <c r="W702" i="9"/>
  <c r="V703" i="9" s="1"/>
  <c r="AA702" i="9"/>
  <c r="Y702" i="9"/>
  <c r="AD702" i="9" s="1"/>
  <c r="Q1377" i="9"/>
  <c r="R1377" i="9" s="1"/>
  <c r="W1376" i="9"/>
  <c r="V1377" i="9" s="1"/>
  <c r="AA1376" i="9"/>
  <c r="S836" i="9"/>
  <c r="T836" i="9" s="1"/>
  <c r="AD1915" i="9"/>
  <c r="AD993" i="9"/>
  <c r="AE1512" i="9"/>
  <c r="Z1376" i="9"/>
  <c r="AC1915" i="9"/>
  <c r="Y1376" i="9"/>
  <c r="AE991" i="6"/>
  <c r="AE1377" i="6"/>
  <c r="Y1126" i="6"/>
  <c r="Q1127" i="6"/>
  <c r="R1127" i="6" s="1"/>
  <c r="AB1127" i="6" s="1"/>
  <c r="W1126" i="6"/>
  <c r="V1127" i="6" s="1"/>
  <c r="W992" i="6"/>
  <c r="V993" i="6" s="1"/>
  <c r="AA992" i="6"/>
  <c r="Q993" i="6"/>
  <c r="R993" i="6" s="1"/>
  <c r="AB993" i="6" s="1"/>
  <c r="Y992" i="6"/>
  <c r="Z992" i="6"/>
  <c r="Z1126" i="6"/>
  <c r="W994" i="3"/>
  <c r="V995" i="3" s="1"/>
  <c r="Y994" i="3"/>
  <c r="AD182" i="3"/>
  <c r="AA994" i="3"/>
  <c r="Z994" i="3"/>
  <c r="AE316" i="3"/>
  <c r="AC182" i="3"/>
  <c r="AE702" i="3"/>
  <c r="Z451" i="3"/>
  <c r="S183" i="3"/>
  <c r="T183" i="3" s="1"/>
  <c r="W183" i="3" s="1"/>
  <c r="V184" i="3" s="1"/>
  <c r="Y451" i="3"/>
  <c r="AD570" i="3"/>
  <c r="AA451" i="3"/>
  <c r="W451" i="3"/>
  <c r="V452" i="3" s="1"/>
  <c r="AC570" i="3"/>
  <c r="S703" i="3"/>
  <c r="T703" i="3" s="1"/>
  <c r="Y1798" i="9"/>
  <c r="AA1798" i="9"/>
  <c r="Z1798" i="9"/>
  <c r="Q1799" i="9"/>
  <c r="R1799" i="9" s="1"/>
  <c r="AB1799" i="9" s="1"/>
  <c r="W1798" i="9"/>
  <c r="V1799" i="9" s="1"/>
  <c r="S1260" i="6"/>
  <c r="T1260" i="6" s="1"/>
  <c r="Y318" i="11"/>
  <c r="AE317" i="9"/>
  <c r="AE1916" i="6"/>
  <c r="S36" i="11"/>
  <c r="T36" i="11" s="1"/>
  <c r="Q37" i="11" s="1"/>
  <c r="AA1510" i="3"/>
  <c r="W1510" i="3"/>
  <c r="V1511" i="3" s="1"/>
  <c r="Y1510" i="3"/>
  <c r="Q1511" i="3"/>
  <c r="Z1510" i="3"/>
  <c r="W1378" i="6"/>
  <c r="V1379" i="6" s="1"/>
  <c r="Q1379" i="6"/>
  <c r="R1379" i="6" s="1"/>
  <c r="AB1379" i="6" s="1"/>
  <c r="Y1378" i="6"/>
  <c r="Z1378" i="6"/>
  <c r="AA1378" i="6"/>
  <c r="AE317" i="6"/>
  <c r="W318" i="11"/>
  <c r="V319" i="11" s="1"/>
  <c r="S1916" i="9"/>
  <c r="T1916" i="9" s="1"/>
  <c r="Z318" i="11"/>
  <c r="AE1645" i="6"/>
  <c r="S1798" i="11"/>
  <c r="T1798" i="11" s="1"/>
  <c r="W1798" i="11" s="1"/>
  <c r="V1799" i="11" s="1"/>
  <c r="AE1376" i="3"/>
  <c r="AA318" i="11"/>
  <c r="AC1645" i="3"/>
  <c r="W569" i="9"/>
  <c r="V570" i="9" s="1"/>
  <c r="Y569" i="9"/>
  <c r="AA569" i="9"/>
  <c r="Z569" i="9"/>
  <c r="Q570" i="9"/>
  <c r="W1260" i="3"/>
  <c r="V1261" i="3" s="1"/>
  <c r="Y1260" i="3"/>
  <c r="AA1260" i="3"/>
  <c r="Z1260" i="3"/>
  <c r="Q1261" i="3"/>
  <c r="W992" i="11"/>
  <c r="V993" i="11" s="1"/>
  <c r="Y992" i="11"/>
  <c r="Q993" i="11"/>
  <c r="Z992" i="11"/>
  <c r="AA992" i="11"/>
  <c r="W317" i="3"/>
  <c r="V318" i="3" s="1"/>
  <c r="Z317" i="3"/>
  <c r="Y317" i="3"/>
  <c r="AA317" i="3"/>
  <c r="Q318" i="3"/>
  <c r="AA453" i="11"/>
  <c r="Y453" i="11"/>
  <c r="W453" i="11"/>
  <c r="V454" i="11" s="1"/>
  <c r="Z453" i="11"/>
  <c r="Q454" i="11"/>
  <c r="Q1263" i="11"/>
  <c r="Y1262" i="11"/>
  <c r="W1262" i="11"/>
  <c r="V1263" i="11" s="1"/>
  <c r="Z1262" i="11"/>
  <c r="AA1262" i="11"/>
  <c r="S704" i="6"/>
  <c r="T704" i="6" s="1"/>
  <c r="S1646" i="6"/>
  <c r="T1646" i="6" s="1"/>
  <c r="AA35" i="9"/>
  <c r="W35" i="9"/>
  <c r="V36" i="9" s="1"/>
  <c r="Q36" i="9"/>
  <c r="Y35" i="9"/>
  <c r="Z35" i="9"/>
  <c r="R1646" i="3"/>
  <c r="AB1646" i="3" s="1"/>
  <c r="S567" i="11"/>
  <c r="T567" i="11" s="1"/>
  <c r="AC1511" i="11"/>
  <c r="AD1511" i="11"/>
  <c r="AE835" i="9"/>
  <c r="R837" i="3"/>
  <c r="AB837" i="3" s="1"/>
  <c r="S318" i="9"/>
  <c r="T318" i="9" s="1"/>
  <c r="AB318" i="9"/>
  <c r="AE1127" i="11"/>
  <c r="R1512" i="6"/>
  <c r="AB1512" i="6" s="1"/>
  <c r="S318" i="6"/>
  <c r="T318" i="6" s="1"/>
  <c r="R1126" i="3"/>
  <c r="AB1126" i="3" s="1"/>
  <c r="R994" i="9"/>
  <c r="AB994" i="9" s="1"/>
  <c r="R1647" i="11"/>
  <c r="AB1647" i="11" s="1"/>
  <c r="AC450" i="9"/>
  <c r="AD450" i="9"/>
  <c r="AE450" i="6"/>
  <c r="S1916" i="11"/>
  <c r="T1916" i="11" s="1"/>
  <c r="S184" i="9"/>
  <c r="T184" i="9" s="1"/>
  <c r="AC1261" i="9"/>
  <c r="AD1261" i="9"/>
  <c r="AC570" i="6"/>
  <c r="AD570" i="6"/>
  <c r="R186" i="11"/>
  <c r="AB186" i="11" s="1"/>
  <c r="AE186" i="6"/>
  <c r="AC1649" i="9"/>
  <c r="AD1649" i="9"/>
  <c r="R1262" i="9"/>
  <c r="AB1262" i="9" s="1"/>
  <c r="R995" i="3"/>
  <c r="AB995" i="3" s="1"/>
  <c r="R451" i="9"/>
  <c r="AB451" i="9" s="1"/>
  <c r="S187" i="6"/>
  <c r="T187" i="6" s="1"/>
  <c r="AB187" i="6"/>
  <c r="Q1916" i="3"/>
  <c r="W1915" i="3"/>
  <c r="V1916" i="3" s="1"/>
  <c r="AA1915" i="3"/>
  <c r="Z1915" i="3"/>
  <c r="Y1915" i="3"/>
  <c r="R839" i="6"/>
  <c r="AE836" i="11"/>
  <c r="Y35" i="6"/>
  <c r="W35" i="6"/>
  <c r="V36" i="6" s="1"/>
  <c r="Q36" i="6"/>
  <c r="Z35" i="6"/>
  <c r="AA35" i="6"/>
  <c r="AC838" i="6"/>
  <c r="AD838" i="6"/>
  <c r="S837" i="11"/>
  <c r="T837" i="11" s="1"/>
  <c r="AE1797" i="11"/>
  <c r="S1513" i="9"/>
  <c r="T1513" i="9" s="1"/>
  <c r="AD1798" i="6"/>
  <c r="AC1798" i="6"/>
  <c r="AD185" i="11"/>
  <c r="AC185" i="11"/>
  <c r="R1650" i="9"/>
  <c r="AB1650" i="9" s="1"/>
  <c r="AC1797" i="3"/>
  <c r="AD1797" i="3"/>
  <c r="R571" i="6"/>
  <c r="AB571" i="6" s="1"/>
  <c r="AC836" i="3"/>
  <c r="AD836" i="3"/>
  <c r="Q36" i="3"/>
  <c r="W35" i="3"/>
  <c r="V36" i="3" s="1"/>
  <c r="AA35" i="3"/>
  <c r="Z35" i="3"/>
  <c r="Y35" i="3"/>
  <c r="R1799" i="6"/>
  <c r="AB1799" i="6" s="1"/>
  <c r="S1917" i="6"/>
  <c r="T1917" i="6" s="1"/>
  <c r="R319" i="11"/>
  <c r="AB319" i="11" s="1"/>
  <c r="R1798" i="3"/>
  <c r="AB1798" i="3" s="1"/>
  <c r="AC1377" i="11"/>
  <c r="AD1377" i="11"/>
  <c r="S1377" i="3"/>
  <c r="T1377" i="3" s="1"/>
  <c r="AB1377" i="3"/>
  <c r="AC1511" i="6"/>
  <c r="AD1511" i="6"/>
  <c r="AC1646" i="11"/>
  <c r="AD1646" i="11"/>
  <c r="AC1125" i="3"/>
  <c r="AD1125" i="3"/>
  <c r="R1126" i="9"/>
  <c r="AB1126" i="9" s="1"/>
  <c r="AE183" i="9"/>
  <c r="AE703" i="6"/>
  <c r="S451" i="6"/>
  <c r="T451" i="6" s="1"/>
  <c r="AC993" i="9"/>
  <c r="AE566" i="11"/>
  <c r="AC1125" i="9"/>
  <c r="AD1125" i="9"/>
  <c r="AD1645" i="3"/>
  <c r="S571" i="3"/>
  <c r="T571" i="3" s="1"/>
  <c r="AE1259" i="6"/>
  <c r="R452" i="3"/>
  <c r="R1378" i="11"/>
  <c r="AB1378" i="11" s="1"/>
  <c r="R1512" i="11"/>
  <c r="AE35" i="11" l="1"/>
  <c r="W36" i="11"/>
  <c r="V37" i="11" s="1"/>
  <c r="AC704" i="11"/>
  <c r="AE704" i="11" s="1"/>
  <c r="AD318" i="11"/>
  <c r="Z1128" i="11"/>
  <c r="Y1128" i="11"/>
  <c r="Q1129" i="11"/>
  <c r="R1129" i="11" s="1"/>
  <c r="AB1129" i="11" s="1"/>
  <c r="AA1128" i="11"/>
  <c r="W1128" i="11"/>
  <c r="V1129" i="11" s="1"/>
  <c r="AC318" i="11"/>
  <c r="AE185" i="11"/>
  <c r="Y36" i="11"/>
  <c r="AA36" i="11"/>
  <c r="Z36" i="11"/>
  <c r="Z1798" i="11"/>
  <c r="Q1799" i="11"/>
  <c r="R1799" i="11" s="1"/>
  <c r="AB1799" i="11" s="1"/>
  <c r="Y1798" i="11"/>
  <c r="AC702" i="9"/>
  <c r="AE702" i="9" s="1"/>
  <c r="AE1915" i="9"/>
  <c r="AD1798" i="9"/>
  <c r="AE993" i="9"/>
  <c r="AC1376" i="9"/>
  <c r="AC1798" i="9"/>
  <c r="AD1376" i="9"/>
  <c r="AC1126" i="6"/>
  <c r="AC992" i="6"/>
  <c r="AC1378" i="6"/>
  <c r="S1799" i="6"/>
  <c r="T1799" i="6" s="1"/>
  <c r="Y1799" i="6" s="1"/>
  <c r="AD1378" i="6"/>
  <c r="AD992" i="6"/>
  <c r="AA1260" i="6"/>
  <c r="Z1260" i="6"/>
  <c r="Y1260" i="6"/>
  <c r="W1260" i="6"/>
  <c r="V1261" i="6" s="1"/>
  <c r="Q1261" i="6"/>
  <c r="R1261" i="6" s="1"/>
  <c r="S1127" i="6"/>
  <c r="T1127" i="6" s="1"/>
  <c r="Y1127" i="6" s="1"/>
  <c r="AD1126" i="6"/>
  <c r="AD994" i="3"/>
  <c r="AE182" i="3"/>
  <c r="AC994" i="3"/>
  <c r="Z183" i="3"/>
  <c r="AD451" i="3"/>
  <c r="S1646" i="3"/>
  <c r="T1646" i="3" s="1"/>
  <c r="Y1646" i="3" s="1"/>
  <c r="AA183" i="3"/>
  <c r="Y183" i="3"/>
  <c r="Q184" i="3"/>
  <c r="R184" i="3" s="1"/>
  <c r="AB184" i="3" s="1"/>
  <c r="AC451" i="3"/>
  <c r="AE570" i="3"/>
  <c r="AE1645" i="3"/>
  <c r="AC1510" i="3"/>
  <c r="AC35" i="6"/>
  <c r="AA1798" i="11"/>
  <c r="AD1510" i="3"/>
  <c r="AE838" i="6"/>
  <c r="S1512" i="6"/>
  <c r="T1512" i="6" s="1"/>
  <c r="AE1798" i="6"/>
  <c r="S994" i="9"/>
  <c r="T994" i="9" s="1"/>
  <c r="R1511" i="3"/>
  <c r="AB1511" i="3" s="1"/>
  <c r="S571" i="6"/>
  <c r="T571" i="6" s="1"/>
  <c r="AA571" i="6" s="1"/>
  <c r="S1126" i="9"/>
  <c r="T1126" i="9" s="1"/>
  <c r="AE1797" i="3"/>
  <c r="S995" i="3"/>
  <c r="T995" i="3" s="1"/>
  <c r="S186" i="11"/>
  <c r="T186" i="11" s="1"/>
  <c r="S703" i="9"/>
  <c r="T703" i="9" s="1"/>
  <c r="S1799" i="9"/>
  <c r="T1799" i="9" s="1"/>
  <c r="S1378" i="11"/>
  <c r="T1378" i="11" s="1"/>
  <c r="Y1378" i="11" s="1"/>
  <c r="AE1125" i="9"/>
  <c r="AE1125" i="3"/>
  <c r="AE836" i="3"/>
  <c r="S1262" i="9"/>
  <c r="T1262" i="9" s="1"/>
  <c r="AE1511" i="11"/>
  <c r="AA451" i="6"/>
  <c r="Q452" i="6"/>
  <c r="W451" i="6"/>
  <c r="V452" i="6" s="1"/>
  <c r="Y451" i="6"/>
  <c r="Z451" i="6"/>
  <c r="AA1377" i="3"/>
  <c r="Q1378" i="3"/>
  <c r="Z1377" i="3"/>
  <c r="Y1377" i="3"/>
  <c r="W1377" i="3"/>
  <c r="V1378" i="3" s="1"/>
  <c r="AA571" i="3"/>
  <c r="Q572" i="3"/>
  <c r="Z571" i="3"/>
  <c r="W571" i="3"/>
  <c r="V572" i="3" s="1"/>
  <c r="Y571" i="3"/>
  <c r="AA184" i="9"/>
  <c r="Y184" i="9"/>
  <c r="Q185" i="9"/>
  <c r="Z184" i="9"/>
  <c r="W184" i="9"/>
  <c r="V185" i="9" s="1"/>
  <c r="S1512" i="11"/>
  <c r="T1512" i="11" s="1"/>
  <c r="AB1512" i="11"/>
  <c r="Z567" i="11"/>
  <c r="W567" i="11"/>
  <c r="V568" i="11" s="1"/>
  <c r="Y567" i="11"/>
  <c r="AA567" i="11"/>
  <c r="Q568" i="11"/>
  <c r="S993" i="6"/>
  <c r="T993" i="6" s="1"/>
  <c r="AE1511" i="6"/>
  <c r="S1798" i="3"/>
  <c r="T1798" i="3" s="1"/>
  <c r="R454" i="11"/>
  <c r="AB454" i="11" s="1"/>
  <c r="R1916" i="3"/>
  <c r="AB1916" i="3" s="1"/>
  <c r="AE1261" i="9"/>
  <c r="AC35" i="9"/>
  <c r="AD35" i="9"/>
  <c r="W318" i="9"/>
  <c r="V319" i="9" s="1"/>
  <c r="Y318" i="9"/>
  <c r="Q319" i="9"/>
  <c r="Z318" i="9"/>
  <c r="AA318" i="9"/>
  <c r="R36" i="3"/>
  <c r="AB36" i="3" s="1"/>
  <c r="AD35" i="6"/>
  <c r="AE450" i="9"/>
  <c r="R36" i="9"/>
  <c r="AB36" i="9" s="1"/>
  <c r="R37" i="11"/>
  <c r="AB37" i="11" s="1"/>
  <c r="AC1260" i="3"/>
  <c r="AD1260" i="3"/>
  <c r="AA837" i="11"/>
  <c r="Q838" i="11"/>
  <c r="Y837" i="11"/>
  <c r="Z837" i="11"/>
  <c r="W837" i="11"/>
  <c r="V838" i="11" s="1"/>
  <c r="S319" i="11"/>
  <c r="T319" i="11" s="1"/>
  <c r="S1650" i="9"/>
  <c r="T1650" i="9" s="1"/>
  <c r="R36" i="6"/>
  <c r="AB36" i="6" s="1"/>
  <c r="S839" i="6"/>
  <c r="T839" i="6" s="1"/>
  <c r="AB839" i="6"/>
  <c r="Y187" i="6"/>
  <c r="AA187" i="6"/>
  <c r="W187" i="6"/>
  <c r="V188" i="6" s="1"/>
  <c r="Z187" i="6"/>
  <c r="Q188" i="6"/>
  <c r="Q704" i="3"/>
  <c r="AA703" i="3"/>
  <c r="W703" i="3"/>
  <c r="V704" i="3" s="1"/>
  <c r="Y703" i="3"/>
  <c r="Z703" i="3"/>
  <c r="AC453" i="11"/>
  <c r="AD453" i="11"/>
  <c r="Q1647" i="6"/>
  <c r="AA1646" i="6"/>
  <c r="W1646" i="6"/>
  <c r="V1647" i="6" s="1"/>
  <c r="Y1646" i="6"/>
  <c r="Z1646" i="6"/>
  <c r="S452" i="3"/>
  <c r="T452" i="3" s="1"/>
  <c r="AB452" i="3"/>
  <c r="Z1513" i="9"/>
  <c r="AA1513" i="9"/>
  <c r="Q1514" i="9"/>
  <c r="Y1513" i="9"/>
  <c r="W1513" i="9"/>
  <c r="V1514" i="9" s="1"/>
  <c r="S1126" i="3"/>
  <c r="T1126" i="3" s="1"/>
  <c r="R993" i="11"/>
  <c r="AB993" i="11" s="1"/>
  <c r="R570" i="9"/>
  <c r="AB570" i="9" s="1"/>
  <c r="AA318" i="6"/>
  <c r="W318" i="6"/>
  <c r="V319" i="6" s="1"/>
  <c r="Y318" i="6"/>
  <c r="Z318" i="6"/>
  <c r="Q319" i="6"/>
  <c r="R318" i="3"/>
  <c r="AB318" i="3" s="1"/>
  <c r="AC992" i="11"/>
  <c r="AD992" i="11"/>
  <c r="AA704" i="6"/>
  <c r="W704" i="6"/>
  <c r="V705" i="6" s="1"/>
  <c r="Q705" i="6"/>
  <c r="Z704" i="6"/>
  <c r="Y704" i="6"/>
  <c r="AC1915" i="3"/>
  <c r="AD1915" i="3"/>
  <c r="Z1916" i="9"/>
  <c r="AA1916" i="9"/>
  <c r="Y1916" i="9"/>
  <c r="Q1917" i="9"/>
  <c r="W1916" i="9"/>
  <c r="V1917" i="9" s="1"/>
  <c r="AE1646" i="11"/>
  <c r="AE1377" i="11"/>
  <c r="Q1918" i="6"/>
  <c r="AA1917" i="6"/>
  <c r="Z1917" i="6"/>
  <c r="W1917" i="6"/>
  <c r="V1918" i="6" s="1"/>
  <c r="Y1917" i="6"/>
  <c r="AC35" i="3"/>
  <c r="AD35" i="3"/>
  <c r="S705" i="11"/>
  <c r="T705" i="11" s="1"/>
  <c r="W836" i="9"/>
  <c r="V837" i="9" s="1"/>
  <c r="Y836" i="9"/>
  <c r="Z836" i="9"/>
  <c r="Q837" i="9"/>
  <c r="AA836" i="9"/>
  <c r="S451" i="9"/>
  <c r="T451" i="9" s="1"/>
  <c r="AE570" i="6"/>
  <c r="Y1916" i="11"/>
  <c r="W1916" i="11"/>
  <c r="V1917" i="11" s="1"/>
  <c r="AA1916" i="11"/>
  <c r="Q1917" i="11"/>
  <c r="Z1916" i="11"/>
  <c r="S1647" i="11"/>
  <c r="T1647" i="11" s="1"/>
  <c r="S837" i="3"/>
  <c r="T837" i="3" s="1"/>
  <c r="S1379" i="6"/>
  <c r="T1379" i="6" s="1"/>
  <c r="AC1262" i="11"/>
  <c r="AD1262" i="11"/>
  <c r="S1377" i="9"/>
  <c r="T1377" i="9" s="1"/>
  <c r="AB1377" i="9"/>
  <c r="AE1649" i="9"/>
  <c r="R1263" i="11"/>
  <c r="AB1263" i="11" s="1"/>
  <c r="AC317" i="3"/>
  <c r="AD317" i="3"/>
  <c r="R1261" i="3"/>
  <c r="AB1261" i="3" s="1"/>
  <c r="AC569" i="9"/>
  <c r="AD569" i="9"/>
  <c r="AD1128" i="11" l="1"/>
  <c r="AC1128" i="11"/>
  <c r="AE318" i="11"/>
  <c r="AD36" i="11"/>
  <c r="AC1798" i="11"/>
  <c r="AC36" i="11"/>
  <c r="AA186" i="11"/>
  <c r="W186" i="11"/>
  <c r="V187" i="11" s="1"/>
  <c r="Q187" i="11"/>
  <c r="R187" i="11" s="1"/>
  <c r="AB187" i="11" s="1"/>
  <c r="S1129" i="11"/>
  <c r="T1129" i="11" s="1"/>
  <c r="AD1798" i="11"/>
  <c r="S454" i="11"/>
  <c r="T454" i="11" s="1"/>
  <c r="Q455" i="11" s="1"/>
  <c r="AE1798" i="9"/>
  <c r="AE1376" i="9"/>
  <c r="AE992" i="6"/>
  <c r="AE1126" i="6"/>
  <c r="AA1799" i="6"/>
  <c r="Q1800" i="6"/>
  <c r="R1800" i="6" s="1"/>
  <c r="AB1800" i="6" s="1"/>
  <c r="AE1378" i="6"/>
  <c r="Z1799" i="6"/>
  <c r="W1799" i="6"/>
  <c r="V1800" i="6" s="1"/>
  <c r="Z571" i="6"/>
  <c r="AD1260" i="6"/>
  <c r="AC1260" i="6"/>
  <c r="AE35" i="6"/>
  <c r="Q572" i="6"/>
  <c r="R572" i="6" s="1"/>
  <c r="AB572" i="6" s="1"/>
  <c r="W571" i="6"/>
  <c r="V572" i="6" s="1"/>
  <c r="Y571" i="6"/>
  <c r="S36" i="6"/>
  <c r="T36" i="6" s="1"/>
  <c r="AE994" i="3"/>
  <c r="AE451" i="3"/>
  <c r="AC183" i="3"/>
  <c r="AD183" i="3"/>
  <c r="S184" i="3"/>
  <c r="T184" i="3" s="1"/>
  <c r="AA1646" i="3"/>
  <c r="W1646" i="3"/>
  <c r="V1647" i="3" s="1"/>
  <c r="AE1510" i="3"/>
  <c r="Z1646" i="3"/>
  <c r="Q1647" i="3"/>
  <c r="R1647" i="3" s="1"/>
  <c r="AB1647" i="3" s="1"/>
  <c r="AA703" i="9"/>
  <c r="Z703" i="9"/>
  <c r="Q704" i="9"/>
  <c r="R704" i="9" s="1"/>
  <c r="W703" i="9"/>
  <c r="V704" i="9" s="1"/>
  <c r="Z995" i="3"/>
  <c r="W995" i="3"/>
  <c r="V996" i="3" s="1"/>
  <c r="Q996" i="3"/>
  <c r="R996" i="3" s="1"/>
  <c r="Y186" i="11"/>
  <c r="AE317" i="3"/>
  <c r="S1511" i="3"/>
  <c r="T1511" i="3" s="1"/>
  <c r="S318" i="3"/>
  <c r="T318" i="3" s="1"/>
  <c r="Q319" i="3" s="1"/>
  <c r="AE1260" i="3"/>
  <c r="S36" i="9"/>
  <c r="T36" i="9" s="1"/>
  <c r="W36" i="9" s="1"/>
  <c r="V37" i="9" s="1"/>
  <c r="W1262" i="9"/>
  <c r="V1263" i="9" s="1"/>
  <c r="Q1263" i="9"/>
  <c r="R1263" i="9" s="1"/>
  <c r="AB1263" i="9" s="1"/>
  <c r="Z1262" i="9"/>
  <c r="Y1262" i="9"/>
  <c r="AA1262" i="9"/>
  <c r="AA1799" i="9"/>
  <c r="W1799" i="9"/>
  <c r="V1800" i="9" s="1"/>
  <c r="Q1800" i="9"/>
  <c r="R1800" i="9" s="1"/>
  <c r="AB1800" i="9" s="1"/>
  <c r="Y1799" i="9"/>
  <c r="Z1799" i="9"/>
  <c r="Z1378" i="11"/>
  <c r="AD1378" i="11" s="1"/>
  <c r="Y703" i="9"/>
  <c r="Z186" i="11"/>
  <c r="AA995" i="3"/>
  <c r="W1378" i="11"/>
  <c r="V1379" i="11" s="1"/>
  <c r="AD187" i="6"/>
  <c r="Z1127" i="6"/>
  <c r="AD1127" i="6" s="1"/>
  <c r="Q1128" i="6"/>
  <c r="R1128" i="6" s="1"/>
  <c r="W1127" i="6"/>
  <c r="V1128" i="6" s="1"/>
  <c r="S1261" i="3"/>
  <c r="T1261" i="3" s="1"/>
  <c r="Q1379" i="11"/>
  <c r="R1379" i="11" s="1"/>
  <c r="AB1379" i="11" s="1"/>
  <c r="S36" i="3"/>
  <c r="T36" i="3" s="1"/>
  <c r="AA1127" i="6"/>
  <c r="AE1915" i="3"/>
  <c r="AA1378" i="11"/>
  <c r="Y995" i="3"/>
  <c r="Z1650" i="9"/>
  <c r="Q1651" i="9"/>
  <c r="W1650" i="9"/>
  <c r="V1651" i="9" s="1"/>
  <c r="Y1650" i="9"/>
  <c r="AA1650" i="9"/>
  <c r="Z1126" i="3"/>
  <c r="Q1127" i="3"/>
  <c r="Y1126" i="3"/>
  <c r="W1126" i="3"/>
  <c r="V1127" i="3" s="1"/>
  <c r="AA1126" i="3"/>
  <c r="Z1798" i="3"/>
  <c r="Q1799" i="3"/>
  <c r="Y1798" i="3"/>
  <c r="AA1798" i="3"/>
  <c r="W1798" i="3"/>
  <c r="V1799" i="3" s="1"/>
  <c r="Q994" i="6"/>
  <c r="Y993" i="6"/>
  <c r="W993" i="6"/>
  <c r="V994" i="6" s="1"/>
  <c r="Z993" i="6"/>
  <c r="AA993" i="6"/>
  <c r="AA837" i="3"/>
  <c r="W837" i="3"/>
  <c r="V838" i="3" s="1"/>
  <c r="Q838" i="3"/>
  <c r="Z837" i="3"/>
  <c r="Y837" i="3"/>
  <c r="W1377" i="9"/>
  <c r="V1378" i="9" s="1"/>
  <c r="AA1377" i="9"/>
  <c r="Y1377" i="9"/>
  <c r="Q1378" i="9"/>
  <c r="Z1377" i="9"/>
  <c r="AE569" i="9"/>
  <c r="AC703" i="3"/>
  <c r="AD703" i="3"/>
  <c r="R188" i="6"/>
  <c r="AB188" i="6" s="1"/>
  <c r="AE35" i="9"/>
  <c r="R568" i="11"/>
  <c r="AB568" i="11" s="1"/>
  <c r="AC571" i="3"/>
  <c r="AD571" i="3"/>
  <c r="R1378" i="3"/>
  <c r="AB1378" i="3" s="1"/>
  <c r="S1263" i="11"/>
  <c r="T1263" i="11" s="1"/>
  <c r="W1647" i="11"/>
  <c r="V1648" i="11" s="1"/>
  <c r="Z1647" i="11"/>
  <c r="AA1647" i="11"/>
  <c r="Y1647" i="11"/>
  <c r="Q1648" i="11"/>
  <c r="Y451" i="9"/>
  <c r="W451" i="9"/>
  <c r="V452" i="9" s="1"/>
  <c r="Q452" i="9"/>
  <c r="Z451" i="9"/>
  <c r="AA451" i="9"/>
  <c r="AE35" i="3"/>
  <c r="AE992" i="11"/>
  <c r="R1647" i="6"/>
  <c r="AB1647" i="6" s="1"/>
  <c r="R319" i="6"/>
  <c r="AB319" i="6" s="1"/>
  <c r="S570" i="9"/>
  <c r="T570" i="9" s="1"/>
  <c r="W1126" i="9"/>
  <c r="V1127" i="9" s="1"/>
  <c r="Z1126" i="9"/>
  <c r="AA1126" i="9"/>
  <c r="Y1126" i="9"/>
  <c r="Q1127" i="9"/>
  <c r="AC567" i="11"/>
  <c r="AD567" i="11"/>
  <c r="R837" i="9"/>
  <c r="AB837" i="9" s="1"/>
  <c r="AC704" i="6"/>
  <c r="AD704" i="6"/>
  <c r="R704" i="3"/>
  <c r="AB704" i="3" s="1"/>
  <c r="W319" i="11"/>
  <c r="V320" i="11" s="1"/>
  <c r="AA319" i="11"/>
  <c r="Y319" i="11"/>
  <c r="Z319" i="11"/>
  <c r="Q320" i="11"/>
  <c r="R319" i="9"/>
  <c r="AB319" i="9" s="1"/>
  <c r="R185" i="9"/>
  <c r="AB185" i="9" s="1"/>
  <c r="R572" i="3"/>
  <c r="AB572" i="3" s="1"/>
  <c r="AC1917" i="6"/>
  <c r="AD1917" i="6"/>
  <c r="R1917" i="9"/>
  <c r="AB1917" i="9" s="1"/>
  <c r="W994" i="9"/>
  <c r="V995" i="9" s="1"/>
  <c r="Z994" i="9"/>
  <c r="Y994" i="9"/>
  <c r="AA994" i="9"/>
  <c r="Q995" i="9"/>
  <c r="R1917" i="11"/>
  <c r="AB1917" i="11" s="1"/>
  <c r="AC1916" i="9"/>
  <c r="AD1916" i="9"/>
  <c r="AE1262" i="11"/>
  <c r="AC318" i="6"/>
  <c r="AD318" i="6"/>
  <c r="S993" i="11"/>
  <c r="T993" i="11" s="1"/>
  <c r="AA452" i="3"/>
  <c r="Z452" i="3"/>
  <c r="W452" i="3"/>
  <c r="V453" i="3" s="1"/>
  <c r="Q453" i="3"/>
  <c r="Y452" i="3"/>
  <c r="AC187" i="6"/>
  <c r="AC318" i="9"/>
  <c r="AD318" i="9"/>
  <c r="AC184" i="9"/>
  <c r="AD184" i="9"/>
  <c r="AC451" i="6"/>
  <c r="AD451" i="6"/>
  <c r="W1512" i="6"/>
  <c r="V1513" i="6" s="1"/>
  <c r="Y1512" i="6"/>
  <c r="AA1512" i="6"/>
  <c r="Z1512" i="6"/>
  <c r="Q1513" i="6"/>
  <c r="AC836" i="9"/>
  <c r="AD836" i="9"/>
  <c r="R705" i="6"/>
  <c r="AB705" i="6" s="1"/>
  <c r="S37" i="11"/>
  <c r="T37" i="11" s="1"/>
  <c r="S1916" i="3"/>
  <c r="T1916" i="3" s="1"/>
  <c r="AC1916" i="11"/>
  <c r="AD1916" i="11"/>
  <c r="R1918" i="6"/>
  <c r="AB1918" i="6" s="1"/>
  <c r="W1512" i="11"/>
  <c r="V1513" i="11" s="1"/>
  <c r="Z1512" i="11"/>
  <c r="Q1513" i="11"/>
  <c r="AA1512" i="11"/>
  <c r="Y1512" i="11"/>
  <c r="S1799" i="11"/>
  <c r="T1799" i="11" s="1"/>
  <c r="AC1513" i="9"/>
  <c r="AD1513" i="9"/>
  <c r="AC1646" i="6"/>
  <c r="AD1646" i="6"/>
  <c r="AE453" i="11"/>
  <c r="S1261" i="6"/>
  <c r="T1261" i="6" s="1"/>
  <c r="AB1261" i="6"/>
  <c r="AA839" i="6"/>
  <c r="Z839" i="6"/>
  <c r="Q840" i="6"/>
  <c r="W839" i="6"/>
  <c r="V840" i="6" s="1"/>
  <c r="Y839" i="6"/>
  <c r="AC837" i="11"/>
  <c r="AD837" i="11"/>
  <c r="AC1377" i="3"/>
  <c r="AD1377" i="3"/>
  <c r="R452" i="6"/>
  <c r="AB452" i="6" s="1"/>
  <c r="Q1380" i="6"/>
  <c r="W1379" i="6"/>
  <c r="V1380" i="6" s="1"/>
  <c r="Y1379" i="6"/>
  <c r="Z1379" i="6"/>
  <c r="AA1379" i="6"/>
  <c r="Y705" i="11"/>
  <c r="W705" i="11"/>
  <c r="V706" i="11" s="1"/>
  <c r="Z705" i="11"/>
  <c r="Q706" i="11"/>
  <c r="AA705" i="11"/>
  <c r="R1514" i="9"/>
  <c r="AB1514" i="9" s="1"/>
  <c r="R838" i="11"/>
  <c r="AB838" i="11" s="1"/>
  <c r="AE1128" i="11" l="1"/>
  <c r="AE36" i="11"/>
  <c r="AC186" i="11"/>
  <c r="AE1798" i="11"/>
  <c r="AD186" i="11"/>
  <c r="AC1378" i="11"/>
  <c r="AE1378" i="11" s="1"/>
  <c r="AA454" i="11"/>
  <c r="S838" i="11"/>
  <c r="T838" i="11" s="1"/>
  <c r="W454" i="11"/>
  <c r="V455" i="11" s="1"/>
  <c r="S187" i="11"/>
  <c r="T187" i="11" s="1"/>
  <c r="Q188" i="11" s="1"/>
  <c r="Y454" i="11"/>
  <c r="Z454" i="11"/>
  <c r="AD1262" i="9"/>
  <c r="AD703" i="9"/>
  <c r="AC1262" i="9"/>
  <c r="AC703" i="9"/>
  <c r="S319" i="9"/>
  <c r="T319" i="9" s="1"/>
  <c r="Y319" i="9" s="1"/>
  <c r="S1514" i="9"/>
  <c r="T1514" i="9" s="1"/>
  <c r="AA1514" i="9" s="1"/>
  <c r="Y36" i="9"/>
  <c r="Z36" i="9"/>
  <c r="AA36" i="9"/>
  <c r="Q37" i="9"/>
  <c r="R37" i="9" s="1"/>
  <c r="AB37" i="9" s="1"/>
  <c r="S837" i="9"/>
  <c r="T837" i="9" s="1"/>
  <c r="AD1799" i="9"/>
  <c r="S185" i="9"/>
  <c r="T185" i="9" s="1"/>
  <c r="AC1799" i="9"/>
  <c r="AC451" i="9"/>
  <c r="AE1260" i="6"/>
  <c r="AC1799" i="6"/>
  <c r="AD1799" i="6"/>
  <c r="AC571" i="6"/>
  <c r="S1647" i="6"/>
  <c r="T1647" i="6" s="1"/>
  <c r="Y1647" i="6" s="1"/>
  <c r="AD571" i="6"/>
  <c r="AC1127" i="6"/>
  <c r="AE1127" i="6" s="1"/>
  <c r="S1800" i="6"/>
  <c r="T1800" i="6" s="1"/>
  <c r="AA1800" i="6" s="1"/>
  <c r="Y36" i="6"/>
  <c r="W36" i="6"/>
  <c r="V37" i="6" s="1"/>
  <c r="AA36" i="6"/>
  <c r="Q37" i="6"/>
  <c r="R37" i="6" s="1"/>
  <c r="AB37" i="6" s="1"/>
  <c r="Z36" i="6"/>
  <c r="AE187" i="6"/>
  <c r="S452" i="6"/>
  <c r="T452" i="6" s="1"/>
  <c r="AE183" i="3"/>
  <c r="AC1646" i="3"/>
  <c r="W184" i="3"/>
  <c r="V185" i="3" s="1"/>
  <c r="Q185" i="3"/>
  <c r="R185" i="3" s="1"/>
  <c r="AB185" i="3" s="1"/>
  <c r="Z184" i="3"/>
  <c r="Y184" i="3"/>
  <c r="AA184" i="3"/>
  <c r="AD1646" i="3"/>
  <c r="AD995" i="3"/>
  <c r="AC995" i="3"/>
  <c r="AA318" i="3"/>
  <c r="Z318" i="3"/>
  <c r="W318" i="3"/>
  <c r="V319" i="3" s="1"/>
  <c r="AB996" i="3"/>
  <c r="S996" i="3"/>
  <c r="T996" i="3" s="1"/>
  <c r="AE837" i="11"/>
  <c r="Z1511" i="3"/>
  <c r="W1511" i="3"/>
  <c r="V1512" i="3" s="1"/>
  <c r="Q1512" i="3"/>
  <c r="R1512" i="3" s="1"/>
  <c r="AB1512" i="3" s="1"/>
  <c r="AA1511" i="3"/>
  <c r="Y1511" i="3"/>
  <c r="S1917" i="11"/>
  <c r="T1917" i="11" s="1"/>
  <c r="S1917" i="9"/>
  <c r="T1917" i="9" s="1"/>
  <c r="Q1918" i="9" s="1"/>
  <c r="AE571" i="3"/>
  <c r="Y318" i="3"/>
  <c r="S1918" i="6"/>
  <c r="T1918" i="6" s="1"/>
  <c r="S572" i="3"/>
  <c r="T572" i="3" s="1"/>
  <c r="Z36" i="3"/>
  <c r="Q37" i="3"/>
  <c r="Y36" i="3"/>
  <c r="W36" i="3"/>
  <c r="V37" i="3" s="1"/>
  <c r="AA36" i="3"/>
  <c r="S704" i="3"/>
  <c r="T704" i="3" s="1"/>
  <c r="Y704" i="3" s="1"/>
  <c r="AE836" i="9"/>
  <c r="S319" i="6"/>
  <c r="T319" i="6" s="1"/>
  <c r="S1647" i="3"/>
  <c r="T1647" i="3" s="1"/>
  <c r="AE704" i="6"/>
  <c r="S572" i="6"/>
  <c r="T572" i="6" s="1"/>
  <c r="Z572" i="6" s="1"/>
  <c r="AE318" i="6"/>
  <c r="Y1261" i="6"/>
  <c r="W1261" i="6"/>
  <c r="V1262" i="6" s="1"/>
  <c r="AA1261" i="6"/>
  <c r="Q1262" i="6"/>
  <c r="Z1261" i="6"/>
  <c r="W1799" i="11"/>
  <c r="V1800" i="11" s="1"/>
  <c r="AA1799" i="11"/>
  <c r="Z1799" i="11"/>
  <c r="Q1800" i="11"/>
  <c r="Y1799" i="11"/>
  <c r="Z1916" i="3"/>
  <c r="AA1916" i="3"/>
  <c r="Q1917" i="3"/>
  <c r="Y1916" i="3"/>
  <c r="W1916" i="3"/>
  <c r="V1917" i="3" s="1"/>
  <c r="Y37" i="11"/>
  <c r="Q38" i="11"/>
  <c r="AA37" i="11"/>
  <c r="Z37" i="11"/>
  <c r="W37" i="11"/>
  <c r="V38" i="11" s="1"/>
  <c r="Q571" i="9"/>
  <c r="W570" i="9"/>
  <c r="V571" i="9" s="1"/>
  <c r="AA570" i="9"/>
  <c r="Y570" i="9"/>
  <c r="Z570" i="9"/>
  <c r="R453" i="3"/>
  <c r="AB453" i="3" s="1"/>
  <c r="R320" i="11"/>
  <c r="AB320" i="11" s="1"/>
  <c r="R452" i="9"/>
  <c r="AB452" i="9" s="1"/>
  <c r="R838" i="3"/>
  <c r="AB838" i="3" s="1"/>
  <c r="R994" i="6"/>
  <c r="AB994" i="6" s="1"/>
  <c r="AC1126" i="3"/>
  <c r="AD1126" i="3"/>
  <c r="AC1379" i="6"/>
  <c r="AD1379" i="6"/>
  <c r="Y1129" i="11"/>
  <c r="Q1130" i="11"/>
  <c r="W1129" i="11"/>
  <c r="V1130" i="11" s="1"/>
  <c r="Z1129" i="11"/>
  <c r="AA1129" i="11"/>
  <c r="AC839" i="6"/>
  <c r="AD839" i="6"/>
  <c r="R319" i="3"/>
  <c r="AB319" i="3" s="1"/>
  <c r="S1800" i="9"/>
  <c r="T1800" i="9" s="1"/>
  <c r="AE451" i="6"/>
  <c r="R1127" i="9"/>
  <c r="AB1127" i="9" s="1"/>
  <c r="R1127" i="3"/>
  <c r="AB1127" i="3" s="1"/>
  <c r="AC319" i="11"/>
  <c r="AD319" i="11"/>
  <c r="AC1126" i="9"/>
  <c r="AD1126" i="9"/>
  <c r="S568" i="11"/>
  <c r="T568" i="11" s="1"/>
  <c r="S1379" i="11"/>
  <c r="T1379" i="11" s="1"/>
  <c r="R1378" i="9"/>
  <c r="AB1378" i="9" s="1"/>
  <c r="R1513" i="6"/>
  <c r="AB1513" i="6" s="1"/>
  <c r="AE318" i="9"/>
  <c r="R995" i="9"/>
  <c r="AB995" i="9" s="1"/>
  <c r="Z1261" i="3"/>
  <c r="W1261" i="3"/>
  <c r="V1262" i="3" s="1"/>
  <c r="Q1262" i="3"/>
  <c r="AA1261" i="3"/>
  <c r="Y1261" i="3"/>
  <c r="Y1263" i="11"/>
  <c r="W1263" i="11"/>
  <c r="V1264" i="11" s="1"/>
  <c r="Q1264" i="11"/>
  <c r="Z1263" i="11"/>
  <c r="AA1263" i="11"/>
  <c r="AC1377" i="9"/>
  <c r="AD1377" i="9"/>
  <c r="AC1798" i="3"/>
  <c r="AD1798" i="3"/>
  <c r="R706" i="11"/>
  <c r="AB706" i="11" s="1"/>
  <c r="R1380" i="6"/>
  <c r="AB1380" i="6" s="1"/>
  <c r="AE1646" i="6"/>
  <c r="AC1512" i="11"/>
  <c r="AD1512" i="11"/>
  <c r="AE1917" i="6"/>
  <c r="S188" i="6"/>
  <c r="T188" i="6" s="1"/>
  <c r="R1799" i="3"/>
  <c r="AB1799" i="3" s="1"/>
  <c r="AC1650" i="9"/>
  <c r="AD1650" i="9"/>
  <c r="S1128" i="6"/>
  <c r="T1128" i="6" s="1"/>
  <c r="AB1128" i="6"/>
  <c r="R840" i="6"/>
  <c r="AB840" i="6" s="1"/>
  <c r="R1648" i="11"/>
  <c r="AB1648" i="11" s="1"/>
  <c r="S704" i="9"/>
  <c r="T704" i="9" s="1"/>
  <c r="AB704" i="9"/>
  <c r="AC994" i="9"/>
  <c r="AD994" i="9"/>
  <c r="AE1513" i="9"/>
  <c r="AE1916" i="11"/>
  <c r="AC1512" i="6"/>
  <c r="AD1512" i="6"/>
  <c r="AE184" i="9"/>
  <c r="AA993" i="11"/>
  <c r="W993" i="11"/>
  <c r="V994" i="11" s="1"/>
  <c r="Z993" i="11"/>
  <c r="Y993" i="11"/>
  <c r="Q994" i="11"/>
  <c r="AE1916" i="9"/>
  <c r="AC1647" i="11"/>
  <c r="AD1647" i="11"/>
  <c r="S1378" i="3"/>
  <c r="T1378" i="3" s="1"/>
  <c r="R455" i="11"/>
  <c r="AB455" i="11" s="1"/>
  <c r="AC837" i="3"/>
  <c r="AD837" i="3"/>
  <c r="R1651" i="9"/>
  <c r="AE1377" i="3"/>
  <c r="R1513" i="11"/>
  <c r="AB1513" i="11" s="1"/>
  <c r="S1263" i="9"/>
  <c r="T1263" i="9" s="1"/>
  <c r="AC705" i="11"/>
  <c r="AD705" i="11"/>
  <c r="S705" i="6"/>
  <c r="T705" i="6" s="1"/>
  <c r="AC452" i="3"/>
  <c r="AD452" i="3"/>
  <c r="AE567" i="11"/>
  <c r="AD451" i="9"/>
  <c r="AE703" i="3"/>
  <c r="AC993" i="6"/>
  <c r="AD993" i="6"/>
  <c r="AE186" i="11" l="1"/>
  <c r="W187" i="11"/>
  <c r="V188" i="11" s="1"/>
  <c r="Y187" i="11"/>
  <c r="AC454" i="11"/>
  <c r="AA187" i="11"/>
  <c r="AD1263" i="11"/>
  <c r="Z187" i="11"/>
  <c r="AD454" i="11"/>
  <c r="AE703" i="9"/>
  <c r="AE1262" i="9"/>
  <c r="AC36" i="9"/>
  <c r="Z1514" i="9"/>
  <c r="S1378" i="9"/>
  <c r="T1378" i="9" s="1"/>
  <c r="Q1379" i="9" s="1"/>
  <c r="W1514" i="9"/>
  <c r="V1515" i="9" s="1"/>
  <c r="W319" i="9"/>
  <c r="V320" i="9" s="1"/>
  <c r="Q320" i="9"/>
  <c r="R320" i="9" s="1"/>
  <c r="AB320" i="9" s="1"/>
  <c r="Q1515" i="9"/>
  <c r="R1515" i="9" s="1"/>
  <c r="AB1515" i="9" s="1"/>
  <c r="AE451" i="9"/>
  <c r="Y1514" i="9"/>
  <c r="AD36" i="9"/>
  <c r="AA319" i="9"/>
  <c r="Y185" i="9"/>
  <c r="Z185" i="9"/>
  <c r="AE1799" i="9"/>
  <c r="Q186" i="9"/>
  <c r="R186" i="9" s="1"/>
  <c r="AB186" i="9" s="1"/>
  <c r="AA1917" i="9"/>
  <c r="W1917" i="9"/>
  <c r="V1918" i="9" s="1"/>
  <c r="AA185" i="9"/>
  <c r="Y1917" i="9"/>
  <c r="Z1917" i="9"/>
  <c r="Z319" i="9"/>
  <c r="AD319" i="9" s="1"/>
  <c r="W185" i="9"/>
  <c r="V186" i="9" s="1"/>
  <c r="AE1799" i="6"/>
  <c r="AE571" i="6"/>
  <c r="Q1801" i="6"/>
  <c r="R1801" i="6" s="1"/>
  <c r="AB1801" i="6" s="1"/>
  <c r="AD36" i="6"/>
  <c r="W1800" i="6"/>
  <c r="V1801" i="6" s="1"/>
  <c r="Y1800" i="6"/>
  <c r="Q1648" i="6"/>
  <c r="R1648" i="6" s="1"/>
  <c r="AB1648" i="6" s="1"/>
  <c r="Z1800" i="6"/>
  <c r="AA1647" i="6"/>
  <c r="Z452" i="6"/>
  <c r="AA452" i="6"/>
  <c r="Y452" i="6"/>
  <c r="W572" i="6"/>
  <c r="V573" i="6" s="1"/>
  <c r="AC36" i="6"/>
  <c r="Z1647" i="6"/>
  <c r="AD1647" i="6" s="1"/>
  <c r="W1647" i="6"/>
  <c r="V1648" i="6" s="1"/>
  <c r="AE1646" i="3"/>
  <c r="AC318" i="3"/>
  <c r="AE995" i="3"/>
  <c r="AC184" i="3"/>
  <c r="R37" i="3"/>
  <c r="AB37" i="3" s="1"/>
  <c r="AD184" i="3"/>
  <c r="AC36" i="3"/>
  <c r="Q997" i="3"/>
  <c r="W996" i="3"/>
  <c r="V997" i="3" s="1"/>
  <c r="Z996" i="3"/>
  <c r="AA996" i="3"/>
  <c r="Y996" i="3"/>
  <c r="Q705" i="3"/>
  <c r="R705" i="3" s="1"/>
  <c r="AB705" i="3" s="1"/>
  <c r="Z704" i="3"/>
  <c r="AD36" i="3"/>
  <c r="S1127" i="3"/>
  <c r="T1127" i="3" s="1"/>
  <c r="AA704" i="3"/>
  <c r="AD318" i="3"/>
  <c r="W704" i="3"/>
  <c r="V705" i="3" s="1"/>
  <c r="S1512" i="3"/>
  <c r="T1512" i="3" s="1"/>
  <c r="AA1512" i="3" s="1"/>
  <c r="W1917" i="11"/>
  <c r="V1918" i="11" s="1"/>
  <c r="AA1917" i="11"/>
  <c r="Y1917" i="11"/>
  <c r="Z1917" i="11"/>
  <c r="Q1918" i="11"/>
  <c r="R1918" i="11" s="1"/>
  <c r="AB1918" i="11" s="1"/>
  <c r="AA572" i="3"/>
  <c r="W572" i="3"/>
  <c r="V573" i="3" s="1"/>
  <c r="Y572" i="3"/>
  <c r="Q573" i="3"/>
  <c r="R573" i="3" s="1"/>
  <c r="AB573" i="3" s="1"/>
  <c r="Z572" i="3"/>
  <c r="Y1918" i="6"/>
  <c r="Q1919" i="6"/>
  <c r="R1919" i="6" s="1"/>
  <c r="AB1919" i="6" s="1"/>
  <c r="W1918" i="6"/>
  <c r="V1919" i="6" s="1"/>
  <c r="AA1918" i="6"/>
  <c r="Z1918" i="6"/>
  <c r="S1513" i="11"/>
  <c r="T1513" i="11" s="1"/>
  <c r="Q573" i="6"/>
  <c r="R573" i="6" s="1"/>
  <c r="W452" i="6"/>
  <c r="V453" i="6" s="1"/>
  <c r="Y572" i="6"/>
  <c r="AD572" i="6" s="1"/>
  <c r="Q453" i="6"/>
  <c r="R453" i="6" s="1"/>
  <c r="AB453" i="6" s="1"/>
  <c r="S838" i="3"/>
  <c r="T838" i="3" s="1"/>
  <c r="Q839" i="3" s="1"/>
  <c r="S37" i="9"/>
  <c r="T37" i="9" s="1"/>
  <c r="S455" i="11"/>
  <c r="T455" i="11" s="1"/>
  <c r="AA572" i="6"/>
  <c r="AD1511" i="3"/>
  <c r="AC1511" i="3"/>
  <c r="AE1512" i="6"/>
  <c r="S1127" i="9"/>
  <c r="T1127" i="9" s="1"/>
  <c r="S1648" i="11"/>
  <c r="T1648" i="11" s="1"/>
  <c r="S1799" i="3"/>
  <c r="T1799" i="3" s="1"/>
  <c r="S1513" i="6"/>
  <c r="T1513" i="6" s="1"/>
  <c r="S319" i="3"/>
  <c r="T319" i="3" s="1"/>
  <c r="S453" i="3"/>
  <c r="T453" i="3" s="1"/>
  <c r="S37" i="6"/>
  <c r="T37" i="6" s="1"/>
  <c r="AE1650" i="9"/>
  <c r="AE1798" i="3"/>
  <c r="AD1261" i="6"/>
  <c r="Z1378" i="3"/>
  <c r="Y1378" i="3"/>
  <c r="W1378" i="3"/>
  <c r="V1379" i="3" s="1"/>
  <c r="AA1378" i="3"/>
  <c r="Q1379" i="3"/>
  <c r="AA568" i="11"/>
  <c r="W568" i="11"/>
  <c r="V569" i="11" s="1"/>
  <c r="Y568" i="11"/>
  <c r="Z568" i="11"/>
  <c r="Q569" i="11"/>
  <c r="Q1801" i="9"/>
  <c r="Z1800" i="9"/>
  <c r="AA1800" i="9"/>
  <c r="Y1800" i="9"/>
  <c r="W1800" i="9"/>
  <c r="V1801" i="9" s="1"/>
  <c r="Y704" i="9"/>
  <c r="Q705" i="9"/>
  <c r="Z704" i="9"/>
  <c r="AA704" i="9"/>
  <c r="W704" i="9"/>
  <c r="V705" i="9" s="1"/>
  <c r="AC37" i="11"/>
  <c r="AD37" i="11"/>
  <c r="AE1377" i="9"/>
  <c r="R1262" i="3"/>
  <c r="AE839" i="6"/>
  <c r="AC993" i="11"/>
  <c r="AD993" i="11"/>
  <c r="AE1512" i="11"/>
  <c r="Z319" i="6"/>
  <c r="Q320" i="6"/>
  <c r="W319" i="6"/>
  <c r="V320" i="6" s="1"/>
  <c r="Y319" i="6"/>
  <c r="AA319" i="6"/>
  <c r="W837" i="9"/>
  <c r="V838" i="9" s="1"/>
  <c r="Q838" i="9"/>
  <c r="Y837" i="9"/>
  <c r="Z837" i="9"/>
  <c r="AA837" i="9"/>
  <c r="R1264" i="11"/>
  <c r="AB1264" i="11" s="1"/>
  <c r="AE1126" i="9"/>
  <c r="R1262" i="6"/>
  <c r="AB1262" i="6" s="1"/>
  <c r="Y838" i="11"/>
  <c r="Z838" i="11"/>
  <c r="W838" i="11"/>
  <c r="V839" i="11" s="1"/>
  <c r="AA838" i="11"/>
  <c r="Q839" i="11"/>
  <c r="AE1379" i="6"/>
  <c r="R1130" i="11"/>
  <c r="AB1130" i="11" s="1"/>
  <c r="AC570" i="9"/>
  <c r="AD570" i="9"/>
  <c r="R994" i="11"/>
  <c r="AB994" i="11" s="1"/>
  <c r="Q706" i="6"/>
  <c r="Y705" i="6"/>
  <c r="Z705" i="6"/>
  <c r="AA705" i="6"/>
  <c r="W705" i="6"/>
  <c r="V706" i="6" s="1"/>
  <c r="AC1129" i="11"/>
  <c r="AD1129" i="11"/>
  <c r="S840" i="6"/>
  <c r="T840" i="6" s="1"/>
  <c r="S706" i="11"/>
  <c r="T706" i="11" s="1"/>
  <c r="R1918" i="9"/>
  <c r="AB1918" i="9" s="1"/>
  <c r="S994" i="6"/>
  <c r="T994" i="6" s="1"/>
  <c r="AD1916" i="3"/>
  <c r="AC1916" i="3"/>
  <c r="AE705" i="11"/>
  <c r="S320" i="11"/>
  <c r="T320" i="11" s="1"/>
  <c r="Q1264" i="9"/>
  <c r="Y1263" i="9"/>
  <c r="W1263" i="9"/>
  <c r="V1264" i="9" s="1"/>
  <c r="Z1263" i="9"/>
  <c r="AA1263" i="9"/>
  <c r="AE1647" i="11"/>
  <c r="AE993" i="6"/>
  <c r="AE994" i="9"/>
  <c r="Y188" i="6"/>
  <c r="W188" i="6"/>
  <c r="V189" i="6" s="1"/>
  <c r="AA188" i="6"/>
  <c r="Z188" i="6"/>
  <c r="Q189" i="6"/>
  <c r="S1380" i="6"/>
  <c r="T1380" i="6" s="1"/>
  <c r="AC1263" i="11"/>
  <c r="S995" i="9"/>
  <c r="T995" i="9" s="1"/>
  <c r="AE319" i="11"/>
  <c r="AC1799" i="11"/>
  <c r="AD1799" i="11"/>
  <c r="R571" i="9"/>
  <c r="AB571" i="9" s="1"/>
  <c r="R1917" i="3"/>
  <c r="AB1917" i="3" s="1"/>
  <c r="S1651" i="9"/>
  <c r="T1651" i="9" s="1"/>
  <c r="AB1651" i="9"/>
  <c r="AE452" i="3"/>
  <c r="W1128" i="6"/>
  <c r="V1129" i="6" s="1"/>
  <c r="Z1128" i="6"/>
  <c r="Y1128" i="6"/>
  <c r="Q1129" i="6"/>
  <c r="AA1128" i="6"/>
  <c r="W1647" i="3"/>
  <c r="V1648" i="3" s="1"/>
  <c r="AA1647" i="3"/>
  <c r="Q1648" i="3"/>
  <c r="Z1647" i="3"/>
  <c r="Y1647" i="3"/>
  <c r="AE837" i="3"/>
  <c r="S185" i="3"/>
  <c r="T185" i="3" s="1"/>
  <c r="AC1261" i="3"/>
  <c r="AD1261" i="3"/>
  <c r="W1379" i="11"/>
  <c r="V1380" i="11" s="1"/>
  <c r="Z1379" i="11"/>
  <c r="AA1379" i="11"/>
  <c r="Y1379" i="11"/>
  <c r="Q1380" i="11"/>
  <c r="R188" i="11"/>
  <c r="AB188" i="11" s="1"/>
  <c r="AE1126" i="3"/>
  <c r="S452" i="9"/>
  <c r="T452" i="9" s="1"/>
  <c r="R38" i="11"/>
  <c r="AB38" i="11" s="1"/>
  <c r="R1800" i="11"/>
  <c r="AB1800" i="11" s="1"/>
  <c r="AC1261" i="6"/>
  <c r="AD187" i="11" l="1"/>
  <c r="AE454" i="11"/>
  <c r="AC187" i="11"/>
  <c r="AE1263" i="11"/>
  <c r="AC1917" i="11"/>
  <c r="S994" i="11"/>
  <c r="T994" i="11" s="1"/>
  <c r="Z455" i="11"/>
  <c r="Y455" i="11"/>
  <c r="AA455" i="11"/>
  <c r="W455" i="11"/>
  <c r="V456" i="11" s="1"/>
  <c r="Q456" i="11"/>
  <c r="R456" i="11" s="1"/>
  <c r="AB456" i="11" s="1"/>
  <c r="AD1917" i="11"/>
  <c r="AE993" i="11"/>
  <c r="Y1378" i="9"/>
  <c r="AA1378" i="9"/>
  <c r="Z1378" i="9"/>
  <c r="W1378" i="9"/>
  <c r="V1379" i="9" s="1"/>
  <c r="AE36" i="9"/>
  <c r="S320" i="9"/>
  <c r="T320" i="9" s="1"/>
  <c r="AC1514" i="9"/>
  <c r="AD1514" i="9"/>
  <c r="AD185" i="9"/>
  <c r="AC185" i="9"/>
  <c r="AC319" i="9"/>
  <c r="AE319" i="9" s="1"/>
  <c r="AD1917" i="9"/>
  <c r="AC1917" i="9"/>
  <c r="AE36" i="6"/>
  <c r="AD1800" i="6"/>
  <c r="AC1647" i="6"/>
  <c r="AE1647" i="6" s="1"/>
  <c r="AD1918" i="6"/>
  <c r="AC1800" i="6"/>
  <c r="AC572" i="6"/>
  <c r="AE572" i="6" s="1"/>
  <c r="AC452" i="6"/>
  <c r="AD452" i="6"/>
  <c r="S1262" i="6"/>
  <c r="T1262" i="6" s="1"/>
  <c r="S1648" i="6"/>
  <c r="T1648" i="6" s="1"/>
  <c r="AC1918" i="6"/>
  <c r="AE318" i="3"/>
  <c r="AE184" i="3"/>
  <c r="AE36" i="3"/>
  <c r="AA838" i="3"/>
  <c r="AC704" i="3"/>
  <c r="Y838" i="3"/>
  <c r="R997" i="3"/>
  <c r="AB997" i="3" s="1"/>
  <c r="AC996" i="3"/>
  <c r="S37" i="3"/>
  <c r="T37" i="3" s="1"/>
  <c r="AD572" i="3"/>
  <c r="Y1127" i="3"/>
  <c r="Q1128" i="3"/>
  <c r="R1128" i="3" s="1"/>
  <c r="AB1128" i="3" s="1"/>
  <c r="AD996" i="3"/>
  <c r="Q1513" i="3"/>
  <c r="R1513" i="3" s="1"/>
  <c r="AB1513" i="3" s="1"/>
  <c r="Z838" i="3"/>
  <c r="AE1511" i="3"/>
  <c r="W1127" i="3"/>
  <c r="V1128" i="3" s="1"/>
  <c r="Z1512" i="3"/>
  <c r="AD704" i="3"/>
  <c r="Y1512" i="3"/>
  <c r="AA1127" i="3"/>
  <c r="AC572" i="3"/>
  <c r="W1512" i="3"/>
  <c r="V1513" i="3" s="1"/>
  <c r="Z1127" i="3"/>
  <c r="AA37" i="9"/>
  <c r="Q38" i="9"/>
  <c r="R38" i="9" s="1"/>
  <c r="AB38" i="9" s="1"/>
  <c r="W37" i="9"/>
  <c r="V38" i="9" s="1"/>
  <c r="Y37" i="9"/>
  <c r="Z37" i="9"/>
  <c r="AE1916" i="3"/>
  <c r="S1919" i="6"/>
  <c r="T1919" i="6" s="1"/>
  <c r="Y1919" i="6" s="1"/>
  <c r="S1918" i="11"/>
  <c r="T1918" i="11" s="1"/>
  <c r="W838" i="3"/>
  <c r="V839" i="3" s="1"/>
  <c r="S1800" i="11"/>
  <c r="T1800" i="11" s="1"/>
  <c r="AE570" i="9"/>
  <c r="Y1513" i="6"/>
  <c r="W1513" i="6"/>
  <c r="V1514" i="6" s="1"/>
  <c r="Z1513" i="6"/>
  <c r="Q1514" i="6"/>
  <c r="R1514" i="6" s="1"/>
  <c r="AA1513" i="6"/>
  <c r="AA1648" i="11"/>
  <c r="Y1648" i="11"/>
  <c r="Q1649" i="11"/>
  <c r="R1649" i="11" s="1"/>
  <c r="AB1649" i="11" s="1"/>
  <c r="W1648" i="11"/>
  <c r="V1649" i="11" s="1"/>
  <c r="Z1648" i="11"/>
  <c r="Z453" i="3"/>
  <c r="AA453" i="3"/>
  <c r="Y453" i="3"/>
  <c r="Q454" i="3"/>
  <c r="R454" i="3" s="1"/>
  <c r="AB454" i="3" s="1"/>
  <c r="W453" i="3"/>
  <c r="V454" i="3" s="1"/>
  <c r="W1799" i="3"/>
  <c r="V1800" i="3" s="1"/>
  <c r="Z1799" i="3"/>
  <c r="Y1799" i="3"/>
  <c r="Q1800" i="3"/>
  <c r="R1800" i="3" s="1"/>
  <c r="AB1800" i="3" s="1"/>
  <c r="AA1799" i="3"/>
  <c r="Y319" i="3"/>
  <c r="Q320" i="3"/>
  <c r="R320" i="3" s="1"/>
  <c r="AB320" i="3" s="1"/>
  <c r="AA319" i="3"/>
  <c r="Z319" i="3"/>
  <c r="W319" i="3"/>
  <c r="V320" i="3" s="1"/>
  <c r="S571" i="9"/>
  <c r="T571" i="9" s="1"/>
  <c r="S1130" i="11"/>
  <c r="T1130" i="11" s="1"/>
  <c r="Z1130" i="11" s="1"/>
  <c r="AE37" i="11"/>
  <c r="S705" i="3"/>
  <c r="T705" i="3" s="1"/>
  <c r="AE1261" i="6"/>
  <c r="S1917" i="3"/>
  <c r="T1917" i="3" s="1"/>
  <c r="AC188" i="6"/>
  <c r="S1264" i="11"/>
  <c r="T1264" i="11" s="1"/>
  <c r="S1515" i="9"/>
  <c r="T1515" i="9" s="1"/>
  <c r="W840" i="6"/>
  <c r="V841" i="6" s="1"/>
  <c r="Z840" i="6"/>
  <c r="Q841" i="6"/>
  <c r="AA840" i="6"/>
  <c r="Y840" i="6"/>
  <c r="W185" i="3"/>
  <c r="V186" i="3" s="1"/>
  <c r="Z185" i="3"/>
  <c r="Q186" i="3"/>
  <c r="Y185" i="3"/>
  <c r="AA185" i="3"/>
  <c r="S188" i="11"/>
  <c r="T188" i="11" s="1"/>
  <c r="R1801" i="9"/>
  <c r="AB1801" i="9" s="1"/>
  <c r="AC568" i="11"/>
  <c r="AD568" i="11"/>
  <c r="AC837" i="9"/>
  <c r="AD837" i="9"/>
  <c r="W452" i="9"/>
  <c r="V453" i="9" s="1"/>
  <c r="Z452" i="9"/>
  <c r="Q453" i="9"/>
  <c r="Y452" i="9"/>
  <c r="AA452" i="9"/>
  <c r="W1380" i="6"/>
  <c r="V1381" i="6" s="1"/>
  <c r="Z1380" i="6"/>
  <c r="Y1380" i="6"/>
  <c r="Q1381" i="6"/>
  <c r="AA1380" i="6"/>
  <c r="Y706" i="11"/>
  <c r="Z706" i="11"/>
  <c r="AA706" i="11"/>
  <c r="Q707" i="11"/>
  <c r="W706" i="11"/>
  <c r="V707" i="11" s="1"/>
  <c r="AC1379" i="11"/>
  <c r="AD1379" i="11"/>
  <c r="Z1513" i="11"/>
  <c r="Q1514" i="11"/>
  <c r="Y1513" i="11"/>
  <c r="W1513" i="11"/>
  <c r="V1514" i="11" s="1"/>
  <c r="AA1513" i="11"/>
  <c r="R1648" i="3"/>
  <c r="AC705" i="6"/>
  <c r="AD705" i="6"/>
  <c r="R838" i="9"/>
  <c r="AB838" i="9" s="1"/>
  <c r="R706" i="6"/>
  <c r="AB706" i="6" s="1"/>
  <c r="S1262" i="3"/>
  <c r="T1262" i="3" s="1"/>
  <c r="AB1262" i="3"/>
  <c r="R839" i="3"/>
  <c r="W320" i="11"/>
  <c r="V321" i="11" s="1"/>
  <c r="AA320" i="11"/>
  <c r="Q321" i="11"/>
  <c r="Y320" i="11"/>
  <c r="Z320" i="11"/>
  <c r="S38" i="11"/>
  <c r="T38" i="11" s="1"/>
  <c r="Z995" i="9"/>
  <c r="AA995" i="9"/>
  <c r="W995" i="9"/>
  <c r="V996" i="9" s="1"/>
  <c r="Y995" i="9"/>
  <c r="Q996" i="9"/>
  <c r="AE1261" i="3"/>
  <c r="Y1651" i="9"/>
  <c r="W1651" i="9"/>
  <c r="V1652" i="9" s="1"/>
  <c r="Q1652" i="9"/>
  <c r="Z1651" i="9"/>
  <c r="AA1651" i="9"/>
  <c r="AE1799" i="11"/>
  <c r="R839" i="11"/>
  <c r="AB839" i="11" s="1"/>
  <c r="S453" i="6"/>
  <c r="T453" i="6" s="1"/>
  <c r="R1379" i="3"/>
  <c r="AB1379" i="3" s="1"/>
  <c r="Z994" i="6"/>
  <c r="AA994" i="6"/>
  <c r="Y994" i="6"/>
  <c r="Q995" i="6"/>
  <c r="W994" i="6"/>
  <c r="V995" i="6" s="1"/>
  <c r="AC319" i="6"/>
  <c r="AD319" i="6"/>
  <c r="R1380" i="11"/>
  <c r="AB1380" i="11" s="1"/>
  <c r="R1129" i="6"/>
  <c r="R189" i="6"/>
  <c r="AB189" i="6" s="1"/>
  <c r="AC1263" i="9"/>
  <c r="AD1263" i="9"/>
  <c r="S573" i="6"/>
  <c r="T573" i="6" s="1"/>
  <c r="AB573" i="6"/>
  <c r="Z37" i="6"/>
  <c r="AA37" i="6"/>
  <c r="Y37" i="6"/>
  <c r="W37" i="6"/>
  <c r="V38" i="6" s="1"/>
  <c r="Q38" i="6"/>
  <c r="R705" i="9"/>
  <c r="AB705" i="9" s="1"/>
  <c r="AC1800" i="9"/>
  <c r="AD1800" i="9"/>
  <c r="AA1127" i="9"/>
  <c r="W1127" i="9"/>
  <c r="V1128" i="9" s="1"/>
  <c r="Z1127" i="9"/>
  <c r="Y1127" i="9"/>
  <c r="Q1128" i="9"/>
  <c r="AC1128" i="6"/>
  <c r="AD1128" i="6"/>
  <c r="AD188" i="6"/>
  <c r="R1264" i="9"/>
  <c r="AB1264" i="9" s="1"/>
  <c r="S1918" i="9"/>
  <c r="T1918" i="9" s="1"/>
  <c r="AE1129" i="11"/>
  <c r="R1379" i="9"/>
  <c r="AB1379" i="9" s="1"/>
  <c r="R320" i="6"/>
  <c r="AB320" i="6" s="1"/>
  <c r="AC704" i="9"/>
  <c r="AD704" i="9"/>
  <c r="R569" i="11"/>
  <c r="AB569" i="11" s="1"/>
  <c r="AC1378" i="3"/>
  <c r="AD1378" i="3"/>
  <c r="AC1647" i="3"/>
  <c r="AD1647" i="3"/>
  <c r="S186" i="9"/>
  <c r="T186" i="9" s="1"/>
  <c r="S573" i="3"/>
  <c r="T573" i="3" s="1"/>
  <c r="AC838" i="11"/>
  <c r="AD838" i="11"/>
  <c r="S1801" i="6"/>
  <c r="T1801" i="6" s="1"/>
  <c r="AE187" i="11" l="1"/>
  <c r="AC455" i="11"/>
  <c r="AD1648" i="11"/>
  <c r="AD455" i="11"/>
  <c r="AE1917" i="11"/>
  <c r="S1649" i="11"/>
  <c r="T1649" i="11" s="1"/>
  <c r="AA1130" i="11"/>
  <c r="S456" i="11"/>
  <c r="T456" i="11" s="1"/>
  <c r="W456" i="11" s="1"/>
  <c r="V457" i="11" s="1"/>
  <c r="Y1130" i="11"/>
  <c r="AD1378" i="9"/>
  <c r="AC1378" i="9"/>
  <c r="AE185" i="9"/>
  <c r="AE1514" i="9"/>
  <c r="AE1917" i="9"/>
  <c r="S1379" i="9"/>
  <c r="T1379" i="9" s="1"/>
  <c r="S1801" i="9"/>
  <c r="T1801" i="9" s="1"/>
  <c r="Q1802" i="9" s="1"/>
  <c r="AC37" i="9"/>
  <c r="AD37" i="9"/>
  <c r="AE1800" i="6"/>
  <c r="AE452" i="6"/>
  <c r="AE1918" i="6"/>
  <c r="AD1513" i="6"/>
  <c r="W1648" i="6"/>
  <c r="V1649" i="6" s="1"/>
  <c r="Y1648" i="6"/>
  <c r="Q1649" i="6"/>
  <c r="R1649" i="6" s="1"/>
  <c r="AB1649" i="6" s="1"/>
  <c r="AA1648" i="6"/>
  <c r="Z1648" i="6"/>
  <c r="Y1262" i="6"/>
  <c r="Q1263" i="6"/>
  <c r="R1263" i="6" s="1"/>
  <c r="AA1262" i="6"/>
  <c r="W1262" i="6"/>
  <c r="V1263" i="6" s="1"/>
  <c r="Z1262" i="6"/>
  <c r="AA1919" i="6"/>
  <c r="AC1513" i="6"/>
  <c r="AE188" i="6"/>
  <c r="AD838" i="3"/>
  <c r="AD1799" i="3"/>
  <c r="AE572" i="3"/>
  <c r="AC1512" i="3"/>
  <c r="AC838" i="3"/>
  <c r="Z37" i="3"/>
  <c r="Y37" i="3"/>
  <c r="W37" i="3"/>
  <c r="V38" i="3" s="1"/>
  <c r="Q38" i="3"/>
  <c r="R38" i="3" s="1"/>
  <c r="AB38" i="3" s="1"/>
  <c r="AA37" i="3"/>
  <c r="AE996" i="3"/>
  <c r="AC319" i="3"/>
  <c r="AE704" i="3"/>
  <c r="AD1127" i="3"/>
  <c r="S997" i="3"/>
  <c r="T997" i="3" s="1"/>
  <c r="S1513" i="3"/>
  <c r="T1513" i="3" s="1"/>
  <c r="AC1127" i="3"/>
  <c r="AD1512" i="3"/>
  <c r="S189" i="6"/>
  <c r="T189" i="6" s="1"/>
  <c r="Y189" i="6" s="1"/>
  <c r="S839" i="11"/>
  <c r="T839" i="11" s="1"/>
  <c r="W1919" i="6"/>
  <c r="V1920" i="6" s="1"/>
  <c r="AC1648" i="11"/>
  <c r="S1380" i="11"/>
  <c r="T1380" i="11" s="1"/>
  <c r="AC1799" i="3"/>
  <c r="Q1920" i="6"/>
  <c r="R1920" i="6" s="1"/>
  <c r="AB1920" i="6" s="1"/>
  <c r="Z1919" i="6"/>
  <c r="AD319" i="3"/>
  <c r="AC453" i="3"/>
  <c r="W1515" i="9"/>
  <c r="V1516" i="9" s="1"/>
  <c r="Y1515" i="9"/>
  <c r="Q1516" i="9"/>
  <c r="R1516" i="9" s="1"/>
  <c r="AB1516" i="9" s="1"/>
  <c r="Z1515" i="9"/>
  <c r="AA1515" i="9"/>
  <c r="AB1514" i="6"/>
  <c r="S1514" i="6"/>
  <c r="T1514" i="6" s="1"/>
  <c r="AA1917" i="3"/>
  <c r="Z1917" i="3"/>
  <c r="Y1917" i="3"/>
  <c r="W1917" i="3"/>
  <c r="V1918" i="3" s="1"/>
  <c r="Q1918" i="3"/>
  <c r="R1918" i="3" s="1"/>
  <c r="AB1918" i="3" s="1"/>
  <c r="S1128" i="3"/>
  <c r="T1128" i="3" s="1"/>
  <c r="Y1128" i="3" s="1"/>
  <c r="AD453" i="3"/>
  <c r="Q1131" i="11"/>
  <c r="R1131" i="11" s="1"/>
  <c r="AB1131" i="11" s="1"/>
  <c r="S320" i="3"/>
  <c r="T320" i="3" s="1"/>
  <c r="AA320" i="3" s="1"/>
  <c r="S38" i="9"/>
  <c r="T38" i="9" s="1"/>
  <c r="Z38" i="9" s="1"/>
  <c r="W1130" i="11"/>
  <c r="V1131" i="11" s="1"/>
  <c r="S706" i="6"/>
  <c r="T706" i="6" s="1"/>
  <c r="S320" i="6"/>
  <c r="T320" i="6" s="1"/>
  <c r="W1801" i="6"/>
  <c r="V1802" i="6" s="1"/>
  <c r="Z1801" i="6"/>
  <c r="AA1801" i="6"/>
  <c r="Q1802" i="6"/>
  <c r="Y1801" i="6"/>
  <c r="R186" i="3"/>
  <c r="AB186" i="3" s="1"/>
  <c r="AA573" i="6"/>
  <c r="W573" i="6"/>
  <c r="V574" i="6" s="1"/>
  <c r="Q574" i="6"/>
  <c r="Y573" i="6"/>
  <c r="Z573" i="6"/>
  <c r="AE1647" i="3"/>
  <c r="S1648" i="3"/>
  <c r="T1648" i="3" s="1"/>
  <c r="AB1648" i="3"/>
  <c r="Z320" i="9"/>
  <c r="Y320" i="9"/>
  <c r="Q321" i="9"/>
  <c r="W320" i="9"/>
  <c r="V321" i="9" s="1"/>
  <c r="AA320" i="9"/>
  <c r="S705" i="9"/>
  <c r="T705" i="9" s="1"/>
  <c r="AD37" i="6"/>
  <c r="AC37" i="6"/>
  <c r="Y1262" i="3"/>
  <c r="AA1262" i="3"/>
  <c r="Z1262" i="3"/>
  <c r="W1262" i="3"/>
  <c r="V1263" i="3" s="1"/>
  <c r="Q1263" i="3"/>
  <c r="Q995" i="11"/>
  <c r="W994" i="11"/>
  <c r="V995" i="11" s="1"/>
  <c r="AA994" i="11"/>
  <c r="Z994" i="11"/>
  <c r="Y994" i="11"/>
  <c r="AC995" i="9"/>
  <c r="AD995" i="9"/>
  <c r="S839" i="3"/>
  <c r="T839" i="3" s="1"/>
  <c r="AB839" i="3"/>
  <c r="Y38" i="11"/>
  <c r="Z38" i="11"/>
  <c r="W38" i="11"/>
  <c r="V39" i="11" s="1"/>
  <c r="Q39" i="11"/>
  <c r="AA38" i="11"/>
  <c r="R1381" i="6"/>
  <c r="AB1381" i="6" s="1"/>
  <c r="AE568" i="11"/>
  <c r="AA453" i="6"/>
  <c r="W453" i="6"/>
  <c r="V454" i="6" s="1"/>
  <c r="Q454" i="6"/>
  <c r="Y453" i="6"/>
  <c r="Z453" i="6"/>
  <c r="R453" i="9"/>
  <c r="AB453" i="9" s="1"/>
  <c r="AA1800" i="11"/>
  <c r="Y1800" i="11"/>
  <c r="W1800" i="11"/>
  <c r="V1801" i="11" s="1"/>
  <c r="Q1801" i="11"/>
  <c r="Z1800" i="11"/>
  <c r="S1129" i="6"/>
  <c r="T1129" i="6" s="1"/>
  <c r="AB1129" i="6"/>
  <c r="R995" i="6"/>
  <c r="AB995" i="6" s="1"/>
  <c r="R1652" i="9"/>
  <c r="AB1652" i="9" s="1"/>
  <c r="S454" i="3"/>
  <c r="T454" i="3" s="1"/>
  <c r="AE705" i="6"/>
  <c r="AE1379" i="11"/>
  <c r="AC1380" i="6"/>
  <c r="AD1380" i="6"/>
  <c r="AC840" i="6"/>
  <c r="AD840" i="6"/>
  <c r="AE838" i="11"/>
  <c r="AE1378" i="3"/>
  <c r="AA1918" i="9"/>
  <c r="Q1919" i="9"/>
  <c r="W1918" i="9"/>
  <c r="V1919" i="9" s="1"/>
  <c r="Z1918" i="9"/>
  <c r="Y1918" i="9"/>
  <c r="W186" i="9"/>
  <c r="V187" i="9" s="1"/>
  <c r="Y186" i="9"/>
  <c r="AA186" i="9"/>
  <c r="Q187" i="9"/>
  <c r="Z186" i="9"/>
  <c r="AE319" i="6"/>
  <c r="AC994" i="6"/>
  <c r="AD994" i="6"/>
  <c r="Y1264" i="11"/>
  <c r="AA1264" i="11"/>
  <c r="Z1264" i="11"/>
  <c r="Q1265" i="11"/>
  <c r="W1264" i="11"/>
  <c r="V1265" i="11" s="1"/>
  <c r="Y188" i="11"/>
  <c r="W188" i="11"/>
  <c r="V189" i="11" s="1"/>
  <c r="Z188" i="11"/>
  <c r="AA188" i="11"/>
  <c r="Q189" i="11"/>
  <c r="AE837" i="9"/>
  <c r="R841" i="6"/>
  <c r="AB841" i="6" s="1"/>
  <c r="R1514" i="11"/>
  <c r="AB1514" i="11" s="1"/>
  <c r="AC1127" i="9"/>
  <c r="AD1127" i="9"/>
  <c r="R996" i="9"/>
  <c r="AB996" i="9" s="1"/>
  <c r="AC320" i="11"/>
  <c r="AD320" i="11"/>
  <c r="R707" i="11"/>
  <c r="AB707" i="11" s="1"/>
  <c r="R321" i="11"/>
  <c r="AB321" i="11" s="1"/>
  <c r="W573" i="3"/>
  <c r="V574" i="3" s="1"/>
  <c r="Y573" i="3"/>
  <c r="Z573" i="3"/>
  <c r="AA573" i="3"/>
  <c r="Q574" i="3"/>
  <c r="R1128" i="9"/>
  <c r="AB1128" i="9" s="1"/>
  <c r="R38" i="6"/>
  <c r="AB38" i="6" s="1"/>
  <c r="AC706" i="11"/>
  <c r="AD706" i="11"/>
  <c r="AE704" i="9"/>
  <c r="AC1651" i="9"/>
  <c r="AD1651" i="9"/>
  <c r="AE1263" i="9"/>
  <c r="Q572" i="9"/>
  <c r="Y571" i="9"/>
  <c r="Z571" i="9"/>
  <c r="W571" i="9"/>
  <c r="V572" i="9" s="1"/>
  <c r="AA571" i="9"/>
  <c r="S569" i="11"/>
  <c r="T569" i="11" s="1"/>
  <c r="S1264" i="9"/>
  <c r="T1264" i="9" s="1"/>
  <c r="AE1128" i="6"/>
  <c r="AE1800" i="9"/>
  <c r="S1379" i="3"/>
  <c r="T1379" i="3" s="1"/>
  <c r="Y1918" i="11"/>
  <c r="Z1918" i="11"/>
  <c r="AA1918" i="11"/>
  <c r="W1918" i="11"/>
  <c r="V1919" i="11" s="1"/>
  <c r="Q1919" i="11"/>
  <c r="AA705" i="3"/>
  <c r="Z705" i="3"/>
  <c r="Y705" i="3"/>
  <c r="Q706" i="3"/>
  <c r="W705" i="3"/>
  <c r="V706" i="3" s="1"/>
  <c r="S838" i="9"/>
  <c r="T838" i="9" s="1"/>
  <c r="AD1513" i="11"/>
  <c r="AC1513" i="11"/>
  <c r="AC452" i="9"/>
  <c r="AD452" i="9"/>
  <c r="S1800" i="3"/>
  <c r="T1800" i="3" s="1"/>
  <c r="AC185" i="3"/>
  <c r="AD185" i="3"/>
  <c r="AE455" i="11" l="1"/>
  <c r="AE1648" i="11"/>
  <c r="AC1130" i="11"/>
  <c r="W1649" i="11"/>
  <c r="V1650" i="11" s="1"/>
  <c r="Y1649" i="11"/>
  <c r="AD1918" i="11"/>
  <c r="AA456" i="11"/>
  <c r="Y456" i="11"/>
  <c r="S321" i="11"/>
  <c r="T321" i="11" s="1"/>
  <c r="Q457" i="11"/>
  <c r="R457" i="11" s="1"/>
  <c r="AB457" i="11" s="1"/>
  <c r="AE1513" i="11"/>
  <c r="AD1130" i="11"/>
  <c r="Z1649" i="11"/>
  <c r="Z456" i="11"/>
  <c r="AE1378" i="9"/>
  <c r="Y1801" i="9"/>
  <c r="AA1801" i="9"/>
  <c r="Y1379" i="9"/>
  <c r="W1379" i="9"/>
  <c r="V1380" i="9" s="1"/>
  <c r="AA1379" i="9"/>
  <c r="AE37" i="9"/>
  <c r="AC1515" i="9"/>
  <c r="Z1379" i="9"/>
  <c r="Z1801" i="9"/>
  <c r="Q1380" i="9"/>
  <c r="R1380" i="9" s="1"/>
  <c r="AB1380" i="9" s="1"/>
  <c r="W1801" i="9"/>
  <c r="V1802" i="9" s="1"/>
  <c r="AD1515" i="9"/>
  <c r="S1128" i="9"/>
  <c r="T1128" i="9" s="1"/>
  <c r="AA1128" i="9" s="1"/>
  <c r="AE995" i="9"/>
  <c r="AE1513" i="6"/>
  <c r="AD1648" i="6"/>
  <c r="AC1262" i="6"/>
  <c r="AC1919" i="6"/>
  <c r="AD1262" i="6"/>
  <c r="W189" i="6"/>
  <c r="V190" i="6" s="1"/>
  <c r="AA189" i="6"/>
  <c r="AC1648" i="6"/>
  <c r="AD1919" i="6"/>
  <c r="AE37" i="6"/>
  <c r="Q190" i="6"/>
  <c r="R190" i="6" s="1"/>
  <c r="AB190" i="6" s="1"/>
  <c r="Z189" i="6"/>
  <c r="AE1799" i="3"/>
  <c r="Q1129" i="3"/>
  <c r="R1129" i="3" s="1"/>
  <c r="AB1129" i="3" s="1"/>
  <c r="AE838" i="3"/>
  <c r="W320" i="3"/>
  <c r="V321" i="3" s="1"/>
  <c r="AE1127" i="3"/>
  <c r="Q321" i="3"/>
  <c r="R321" i="3" s="1"/>
  <c r="AB321" i="3" s="1"/>
  <c r="AE1512" i="3"/>
  <c r="S38" i="3"/>
  <c r="T38" i="3" s="1"/>
  <c r="AE319" i="3"/>
  <c r="AA997" i="3"/>
  <c r="Z997" i="3"/>
  <c r="Y997" i="3"/>
  <c r="Q998" i="3"/>
  <c r="R998" i="3" s="1"/>
  <c r="AB998" i="3" s="1"/>
  <c r="W997" i="3"/>
  <c r="V998" i="3" s="1"/>
  <c r="AC37" i="3"/>
  <c r="AD37" i="3"/>
  <c r="W1128" i="3"/>
  <c r="V1129" i="3" s="1"/>
  <c r="AD1917" i="3"/>
  <c r="Z320" i="3"/>
  <c r="AE453" i="3"/>
  <c r="Y320" i="3"/>
  <c r="AC1917" i="3"/>
  <c r="Y38" i="9"/>
  <c r="AD38" i="9" s="1"/>
  <c r="Q39" i="9"/>
  <c r="R39" i="9" s="1"/>
  <c r="AB39" i="9" s="1"/>
  <c r="AA38" i="9"/>
  <c r="Q1650" i="11"/>
  <c r="R1650" i="11" s="1"/>
  <c r="AB1650" i="11" s="1"/>
  <c r="S707" i="11"/>
  <c r="T707" i="11" s="1"/>
  <c r="Q708" i="11" s="1"/>
  <c r="S996" i="9"/>
  <c r="T996" i="9" s="1"/>
  <c r="W38" i="9"/>
  <c r="V39" i="9" s="1"/>
  <c r="Z1514" i="6"/>
  <c r="Y1514" i="6"/>
  <c r="Q1515" i="6"/>
  <c r="R1515" i="6" s="1"/>
  <c r="AB1515" i="6" s="1"/>
  <c r="AA1514" i="6"/>
  <c r="W1514" i="6"/>
  <c r="V1515" i="6" s="1"/>
  <c r="Z1128" i="3"/>
  <c r="AD1128" i="3" s="1"/>
  <c r="AE840" i="6"/>
  <c r="S1516" i="9"/>
  <c r="T1516" i="9" s="1"/>
  <c r="S1652" i="9"/>
  <c r="T1652" i="9" s="1"/>
  <c r="AA1128" i="3"/>
  <c r="AE1380" i="6"/>
  <c r="S1918" i="3"/>
  <c r="T1918" i="3" s="1"/>
  <c r="AA1649" i="11"/>
  <c r="S1131" i="11"/>
  <c r="T1131" i="11" s="1"/>
  <c r="Z1131" i="11" s="1"/>
  <c r="AE452" i="9"/>
  <c r="S995" i="6"/>
  <c r="T995" i="6" s="1"/>
  <c r="S186" i="3"/>
  <c r="T186" i="3" s="1"/>
  <c r="W569" i="11"/>
  <c r="V570" i="11" s="1"/>
  <c r="AA569" i="11"/>
  <c r="Z569" i="11"/>
  <c r="Q570" i="11"/>
  <c r="Y569" i="11"/>
  <c r="AA839" i="3"/>
  <c r="W839" i="3"/>
  <c r="V840" i="3" s="1"/>
  <c r="Z839" i="3"/>
  <c r="Y839" i="3"/>
  <c r="Q840" i="3"/>
  <c r="Y838" i="9"/>
  <c r="AA838" i="9"/>
  <c r="Q839" i="9"/>
  <c r="W838" i="9"/>
  <c r="V839" i="9" s="1"/>
  <c r="Z838" i="9"/>
  <c r="Y1379" i="3"/>
  <c r="Q1380" i="3"/>
  <c r="AA1379" i="3"/>
  <c r="Z1379" i="3"/>
  <c r="W1379" i="3"/>
  <c r="V1380" i="3" s="1"/>
  <c r="Y1264" i="9"/>
  <c r="W1264" i="9"/>
  <c r="V1265" i="9" s="1"/>
  <c r="AA1264" i="9"/>
  <c r="Z1264" i="9"/>
  <c r="Q1265" i="9"/>
  <c r="S1920" i="6"/>
  <c r="T1920" i="6" s="1"/>
  <c r="AE706" i="11"/>
  <c r="AC1918" i="9"/>
  <c r="AD1918" i="9"/>
  <c r="R39" i="11"/>
  <c r="AB39" i="11" s="1"/>
  <c r="S1649" i="6"/>
  <c r="T1649" i="6" s="1"/>
  <c r="Z839" i="11"/>
  <c r="Y839" i="11"/>
  <c r="W839" i="11"/>
  <c r="V840" i="11" s="1"/>
  <c r="Q840" i="11"/>
  <c r="AA839" i="11"/>
  <c r="Z320" i="6"/>
  <c r="Q321" i="6"/>
  <c r="Y320" i="6"/>
  <c r="AA320" i="6"/>
  <c r="W320" i="6"/>
  <c r="V321" i="6" s="1"/>
  <c r="S1263" i="6"/>
  <c r="T1263" i="6" s="1"/>
  <c r="AB1263" i="6"/>
  <c r="Q1801" i="3"/>
  <c r="Y1800" i="3"/>
  <c r="W1800" i="3"/>
  <c r="V1801" i="3" s="1"/>
  <c r="AA1800" i="3"/>
  <c r="Z1800" i="3"/>
  <c r="R1919" i="11"/>
  <c r="AB1919" i="11" s="1"/>
  <c r="S841" i="6"/>
  <c r="T841" i="6" s="1"/>
  <c r="Q1514" i="3"/>
  <c r="W1513" i="3"/>
  <c r="V1514" i="3" s="1"/>
  <c r="Y1513" i="3"/>
  <c r="AA1513" i="3"/>
  <c r="Z1513" i="3"/>
  <c r="Y1129" i="6"/>
  <c r="W1129" i="6"/>
  <c r="V1130" i="6" s="1"/>
  <c r="Q1130" i="6"/>
  <c r="Z1129" i="6"/>
  <c r="AA1129" i="6"/>
  <c r="AC994" i="11"/>
  <c r="AD994" i="11"/>
  <c r="R321" i="9"/>
  <c r="AC573" i="6"/>
  <c r="AD573" i="6"/>
  <c r="R574" i="3"/>
  <c r="AB574" i="3" s="1"/>
  <c r="R1265" i="11"/>
  <c r="AB1265" i="11" s="1"/>
  <c r="S453" i="9"/>
  <c r="T453" i="9" s="1"/>
  <c r="AC1262" i="3"/>
  <c r="AD1262" i="3"/>
  <c r="AC320" i="9"/>
  <c r="AD320" i="9"/>
  <c r="W1648" i="3"/>
  <c r="V1649" i="3" s="1"/>
  <c r="Z1648" i="3"/>
  <c r="AA1648" i="3"/>
  <c r="Q1649" i="3"/>
  <c r="Y1648" i="3"/>
  <c r="R574" i="6"/>
  <c r="AB574" i="6" s="1"/>
  <c r="Y706" i="6"/>
  <c r="Q707" i="6"/>
  <c r="AA706" i="6"/>
  <c r="Z706" i="6"/>
  <c r="W706" i="6"/>
  <c r="V707" i="6" s="1"/>
  <c r="Q1381" i="11"/>
  <c r="W1380" i="11"/>
  <c r="V1381" i="11" s="1"/>
  <c r="Z1380" i="11"/>
  <c r="Y1380" i="11"/>
  <c r="AA1380" i="11"/>
  <c r="AE1127" i="9"/>
  <c r="S1514" i="11"/>
  <c r="T1514" i="11" s="1"/>
  <c r="R189" i="11"/>
  <c r="AB189" i="11" s="1"/>
  <c r="R1919" i="9"/>
  <c r="AB1919" i="9" s="1"/>
  <c r="R1801" i="11"/>
  <c r="AB1801" i="11" s="1"/>
  <c r="AC38" i="11"/>
  <c r="AD38" i="11"/>
  <c r="AC1801" i="6"/>
  <c r="AD1801" i="6"/>
  <c r="R1802" i="6"/>
  <c r="AB1802" i="6" s="1"/>
  <c r="AC705" i="3"/>
  <c r="AD705" i="3"/>
  <c r="AC571" i="9"/>
  <c r="AD571" i="9"/>
  <c r="R187" i="9"/>
  <c r="AB187" i="9" s="1"/>
  <c r="AC453" i="6"/>
  <c r="AD453" i="6"/>
  <c r="AE185" i="3"/>
  <c r="R706" i="3"/>
  <c r="AB706" i="3" s="1"/>
  <c r="AC1918" i="11"/>
  <c r="R572" i="9"/>
  <c r="AB572" i="9" s="1"/>
  <c r="AE1651" i="9"/>
  <c r="S38" i="6"/>
  <c r="T38" i="6" s="1"/>
  <c r="AC573" i="3"/>
  <c r="AD573" i="3"/>
  <c r="AC1264" i="11"/>
  <c r="AD1264" i="11"/>
  <c r="R1802" i="9"/>
  <c r="AB1802" i="9" s="1"/>
  <c r="AC1800" i="11"/>
  <c r="AD1800" i="11"/>
  <c r="R454" i="6"/>
  <c r="AB454" i="6" s="1"/>
  <c r="S1381" i="6"/>
  <c r="T1381" i="6" s="1"/>
  <c r="R995" i="11"/>
  <c r="AB995" i="11" s="1"/>
  <c r="AA454" i="3"/>
  <c r="W454" i="3"/>
  <c r="V455" i="3" s="1"/>
  <c r="Q455" i="3"/>
  <c r="Z454" i="3"/>
  <c r="Y454" i="3"/>
  <c r="R1263" i="3"/>
  <c r="AB1263" i="3" s="1"/>
  <c r="AC186" i="9"/>
  <c r="AD186" i="9"/>
  <c r="AE320" i="11"/>
  <c r="AC188" i="11"/>
  <c r="AD188" i="11"/>
  <c r="AE994" i="6"/>
  <c r="Z705" i="9"/>
  <c r="AA705" i="9"/>
  <c r="Y705" i="9"/>
  <c r="Q706" i="9"/>
  <c r="W705" i="9"/>
  <c r="V706" i="9" s="1"/>
  <c r="AD1649" i="11" l="1"/>
  <c r="AE1130" i="11"/>
  <c r="AE1918" i="11"/>
  <c r="Z321" i="11"/>
  <c r="W321" i="11"/>
  <c r="V322" i="11" s="1"/>
  <c r="AA321" i="11"/>
  <c r="AC1649" i="11"/>
  <c r="Q322" i="11"/>
  <c r="R322" i="11" s="1"/>
  <c r="AB322" i="11" s="1"/>
  <c r="AD456" i="11"/>
  <c r="AC456" i="11"/>
  <c r="Y321" i="11"/>
  <c r="S1919" i="11"/>
  <c r="T1919" i="11" s="1"/>
  <c r="Z707" i="11"/>
  <c r="AC1801" i="9"/>
  <c r="AC1379" i="9"/>
  <c r="AD1801" i="9"/>
  <c r="Q1129" i="9"/>
  <c r="R1129" i="9" s="1"/>
  <c r="AB1129" i="9" s="1"/>
  <c r="AE1515" i="9"/>
  <c r="AD1379" i="9"/>
  <c r="W1128" i="9"/>
  <c r="V1129" i="9" s="1"/>
  <c r="Z1128" i="9"/>
  <c r="Y1128" i="9"/>
  <c r="AC38" i="9"/>
  <c r="AE38" i="9" s="1"/>
  <c r="AE1262" i="6"/>
  <c r="AE1648" i="6"/>
  <c r="AC1514" i="6"/>
  <c r="AE1919" i="6"/>
  <c r="S1802" i="6"/>
  <c r="T1802" i="6" s="1"/>
  <c r="AA1802" i="6" s="1"/>
  <c r="AC189" i="6"/>
  <c r="AD1514" i="6"/>
  <c r="AD189" i="6"/>
  <c r="AC320" i="3"/>
  <c r="Y38" i="3"/>
  <c r="W38" i="3"/>
  <c r="V39" i="3" s="1"/>
  <c r="Z38" i="3"/>
  <c r="AA38" i="3"/>
  <c r="Q39" i="3"/>
  <c r="R39" i="3" s="1"/>
  <c r="AB39" i="3" s="1"/>
  <c r="AE1917" i="3"/>
  <c r="S998" i="3"/>
  <c r="T998" i="3" s="1"/>
  <c r="W998" i="3" s="1"/>
  <c r="V999" i="3" s="1"/>
  <c r="AE37" i="3"/>
  <c r="AD320" i="3"/>
  <c r="AC997" i="3"/>
  <c r="AD997" i="3"/>
  <c r="W707" i="11"/>
  <c r="V708" i="11" s="1"/>
  <c r="AD1264" i="9"/>
  <c r="S706" i="3"/>
  <c r="T706" i="3" s="1"/>
  <c r="Y706" i="3" s="1"/>
  <c r="S39" i="11"/>
  <c r="T39" i="11" s="1"/>
  <c r="Y1131" i="11"/>
  <c r="AA707" i="11"/>
  <c r="AA1131" i="11"/>
  <c r="AC838" i="9"/>
  <c r="Y707" i="11"/>
  <c r="AC1128" i="3"/>
  <c r="AE1128" i="3" s="1"/>
  <c r="S572" i="9"/>
  <c r="T572" i="9" s="1"/>
  <c r="W1131" i="11"/>
  <c r="V1132" i="11" s="1"/>
  <c r="Z995" i="6"/>
  <c r="W995" i="6"/>
  <c r="V996" i="6" s="1"/>
  <c r="Y995" i="6"/>
  <c r="Q996" i="6"/>
  <c r="R996" i="6" s="1"/>
  <c r="AB996" i="6" s="1"/>
  <c r="AA995" i="6"/>
  <c r="AA1516" i="9"/>
  <c r="Q1517" i="9"/>
  <c r="R1517" i="9" s="1"/>
  <c r="AB1517" i="9" s="1"/>
  <c r="W1516" i="9"/>
  <c r="V1517" i="9" s="1"/>
  <c r="Z1516" i="9"/>
  <c r="Y1516" i="9"/>
  <c r="AE1262" i="3"/>
  <c r="AE573" i="3"/>
  <c r="AE186" i="9"/>
  <c r="S457" i="11"/>
  <c r="T457" i="11" s="1"/>
  <c r="Z457" i="11" s="1"/>
  <c r="S995" i="11"/>
  <c r="T995" i="11" s="1"/>
  <c r="S1265" i="11"/>
  <c r="T1265" i="11" s="1"/>
  <c r="Z1265" i="11" s="1"/>
  <c r="Q1132" i="11"/>
  <c r="R1132" i="11" s="1"/>
  <c r="AB1132" i="11" s="1"/>
  <c r="AE705" i="3"/>
  <c r="S39" i="9"/>
  <c r="T39" i="9" s="1"/>
  <c r="S1263" i="3"/>
  <c r="T1263" i="3" s="1"/>
  <c r="S1919" i="9"/>
  <c r="T1919" i="9" s="1"/>
  <c r="Z453" i="9"/>
  <c r="Q454" i="9"/>
  <c r="Y453" i="9"/>
  <c r="W453" i="9"/>
  <c r="V454" i="9" s="1"/>
  <c r="AA453" i="9"/>
  <c r="AA841" i="6"/>
  <c r="W841" i="6"/>
  <c r="V842" i="6" s="1"/>
  <c r="Z841" i="6"/>
  <c r="Q842" i="6"/>
  <c r="Y841" i="6"/>
  <c r="Q39" i="6"/>
  <c r="Z38" i="6"/>
  <c r="AA38" i="6"/>
  <c r="W38" i="6"/>
  <c r="V39" i="6" s="1"/>
  <c r="Y38" i="6"/>
  <c r="Y1381" i="6"/>
  <c r="W1381" i="6"/>
  <c r="V1382" i="6" s="1"/>
  <c r="Q1382" i="6"/>
  <c r="AA1381" i="6"/>
  <c r="Z1381" i="6"/>
  <c r="AA1652" i="9"/>
  <c r="Q1653" i="9"/>
  <c r="W1652" i="9"/>
  <c r="V1653" i="9" s="1"/>
  <c r="Z1652" i="9"/>
  <c r="Y1652" i="9"/>
  <c r="AC1800" i="3"/>
  <c r="AD1800" i="3"/>
  <c r="AA996" i="9"/>
  <c r="W996" i="9"/>
  <c r="V997" i="9" s="1"/>
  <c r="Y996" i="9"/>
  <c r="Z996" i="9"/>
  <c r="Q997" i="9"/>
  <c r="S1129" i="3"/>
  <c r="T1129" i="3" s="1"/>
  <c r="S1801" i="11"/>
  <c r="T1801" i="11" s="1"/>
  <c r="S1515" i="6"/>
  <c r="T1515" i="6" s="1"/>
  <c r="AE573" i="6"/>
  <c r="R1130" i="6"/>
  <c r="R1514" i="3"/>
  <c r="AB1514" i="3" s="1"/>
  <c r="R1801" i="3"/>
  <c r="AB1801" i="3" s="1"/>
  <c r="Q1921" i="6"/>
  <c r="Y1920" i="6"/>
  <c r="W1920" i="6"/>
  <c r="V1921" i="6" s="1"/>
  <c r="AA1920" i="6"/>
  <c r="Z1920" i="6"/>
  <c r="R840" i="11"/>
  <c r="R1265" i="9"/>
  <c r="AB1265" i="9" s="1"/>
  <c r="R1380" i="3"/>
  <c r="AB1380" i="3" s="1"/>
  <c r="R840" i="3"/>
  <c r="AB840" i="3" s="1"/>
  <c r="R708" i="11"/>
  <c r="AB708" i="11" s="1"/>
  <c r="W1918" i="3"/>
  <c r="V1919" i="3" s="1"/>
  <c r="Z1918" i="3"/>
  <c r="Y1918" i="3"/>
  <c r="Q1919" i="3"/>
  <c r="AA1918" i="3"/>
  <c r="S189" i="11"/>
  <c r="T189" i="11" s="1"/>
  <c r="R1381" i="11"/>
  <c r="AB1381" i="11" s="1"/>
  <c r="S1380" i="9"/>
  <c r="T1380" i="9" s="1"/>
  <c r="AC1379" i="3"/>
  <c r="AD1379" i="3"/>
  <c r="AC839" i="3"/>
  <c r="AD839" i="3"/>
  <c r="W1649" i="6"/>
  <c r="V1650" i="6" s="1"/>
  <c r="Q1650" i="6"/>
  <c r="AA1649" i="6"/>
  <c r="Y1649" i="6"/>
  <c r="Z1649" i="6"/>
  <c r="AA1263" i="6"/>
  <c r="Y1263" i="6"/>
  <c r="W1263" i="6"/>
  <c r="V1264" i="6" s="1"/>
  <c r="Q1264" i="6"/>
  <c r="Z1263" i="6"/>
  <c r="AC839" i="11"/>
  <c r="AD839" i="11"/>
  <c r="AC569" i="11"/>
  <c r="AD569" i="11"/>
  <c r="S321" i="9"/>
  <c r="T321" i="9" s="1"/>
  <c r="AB321" i="9"/>
  <c r="AC1129" i="6"/>
  <c r="AD1129" i="6"/>
  <c r="S321" i="3"/>
  <c r="T321" i="3" s="1"/>
  <c r="S454" i="6"/>
  <c r="T454" i="6" s="1"/>
  <c r="S1802" i="9"/>
  <c r="T1802" i="9" s="1"/>
  <c r="AA1514" i="11"/>
  <c r="Z1514" i="11"/>
  <c r="Y1514" i="11"/>
  <c r="Q1515" i="11"/>
  <c r="W1514" i="11"/>
  <c r="V1515" i="11" s="1"/>
  <c r="AE320" i="9"/>
  <c r="AD838" i="9"/>
  <c r="R570" i="11"/>
  <c r="AB570" i="11" s="1"/>
  <c r="S187" i="9"/>
  <c r="T187" i="9" s="1"/>
  <c r="AE571" i="9"/>
  <c r="S1650" i="11"/>
  <c r="T1650" i="11" s="1"/>
  <c r="R706" i="9"/>
  <c r="AB706" i="9" s="1"/>
  <c r="AE188" i="11"/>
  <c r="AC454" i="3"/>
  <c r="AD454" i="3"/>
  <c r="AA186" i="3"/>
  <c r="Q187" i="3"/>
  <c r="Z186" i="3"/>
  <c r="W186" i="3"/>
  <c r="V187" i="3" s="1"/>
  <c r="Y186" i="3"/>
  <c r="S574" i="6"/>
  <c r="T574" i="6" s="1"/>
  <c r="AE994" i="11"/>
  <c r="AC1264" i="9"/>
  <c r="AC705" i="9"/>
  <c r="AD705" i="9"/>
  <c r="R707" i="6"/>
  <c r="AB707" i="6" s="1"/>
  <c r="AC1648" i="3"/>
  <c r="AD1648" i="3"/>
  <c r="AC320" i="6"/>
  <c r="AD320" i="6"/>
  <c r="R839" i="9"/>
  <c r="AB839" i="9" s="1"/>
  <c r="S190" i="6"/>
  <c r="T190" i="6" s="1"/>
  <c r="R455" i="3"/>
  <c r="AB455" i="3" s="1"/>
  <c r="AE1800" i="11"/>
  <c r="AE1264" i="11"/>
  <c r="AE453" i="6"/>
  <c r="AE1801" i="6"/>
  <c r="AE38" i="11"/>
  <c r="AC1380" i="11"/>
  <c r="AD1380" i="11"/>
  <c r="AC706" i="6"/>
  <c r="AD706" i="6"/>
  <c r="R1649" i="3"/>
  <c r="AB1649" i="3" s="1"/>
  <c r="S574" i="3"/>
  <c r="T574" i="3" s="1"/>
  <c r="AC1513" i="3"/>
  <c r="AD1513" i="3"/>
  <c r="R321" i="6"/>
  <c r="AB321" i="6" s="1"/>
  <c r="AE1918" i="9"/>
  <c r="AE1649" i="11" l="1"/>
  <c r="AD321" i="11"/>
  <c r="AC321" i="11"/>
  <c r="AC707" i="11"/>
  <c r="AE456" i="11"/>
  <c r="AA457" i="11"/>
  <c r="Y457" i="11"/>
  <c r="AD707" i="11"/>
  <c r="AC1131" i="11"/>
  <c r="Q458" i="11"/>
  <c r="R458" i="11" s="1"/>
  <c r="AB458" i="11" s="1"/>
  <c r="S708" i="11"/>
  <c r="T708" i="11" s="1"/>
  <c r="Q709" i="11" s="1"/>
  <c r="AD1131" i="11"/>
  <c r="AE1801" i="9"/>
  <c r="AE1379" i="9"/>
  <c r="AC1128" i="9"/>
  <c r="AD1516" i="9"/>
  <c r="AD1128" i="9"/>
  <c r="AE1264" i="9"/>
  <c r="S706" i="9"/>
  <c r="T706" i="9" s="1"/>
  <c r="AE189" i="6"/>
  <c r="AE1514" i="6"/>
  <c r="Q1803" i="6"/>
  <c r="R1803" i="6" s="1"/>
  <c r="AB1803" i="6" s="1"/>
  <c r="Z1802" i="6"/>
  <c r="W1802" i="6"/>
  <c r="V1803" i="6" s="1"/>
  <c r="Y1802" i="6"/>
  <c r="AD995" i="6"/>
  <c r="S707" i="6"/>
  <c r="T707" i="6" s="1"/>
  <c r="AA707" i="6" s="1"/>
  <c r="AE320" i="3"/>
  <c r="AD38" i="3"/>
  <c r="AC38" i="3"/>
  <c r="AA998" i="3"/>
  <c r="Y998" i="3"/>
  <c r="Z998" i="3"/>
  <c r="Q999" i="3"/>
  <c r="R999" i="3" s="1"/>
  <c r="AB999" i="3" s="1"/>
  <c r="AA706" i="3"/>
  <c r="Q707" i="3"/>
  <c r="R707" i="3" s="1"/>
  <c r="AB707" i="3" s="1"/>
  <c r="Z706" i="3"/>
  <c r="AE997" i="3"/>
  <c r="W706" i="3"/>
  <c r="V707" i="3" s="1"/>
  <c r="S1801" i="3"/>
  <c r="T1801" i="3" s="1"/>
  <c r="AA995" i="11"/>
  <c r="Y995" i="11"/>
  <c r="Q996" i="11"/>
  <c r="R996" i="11" s="1"/>
  <c r="AB996" i="11" s="1"/>
  <c r="S839" i="9"/>
  <c r="T839" i="9" s="1"/>
  <c r="W1265" i="11"/>
  <c r="V1266" i="11" s="1"/>
  <c r="Q1266" i="11"/>
  <c r="R1266" i="11" s="1"/>
  <c r="S1380" i="3"/>
  <c r="T1380" i="3" s="1"/>
  <c r="Q1381" i="3" s="1"/>
  <c r="W457" i="11"/>
  <c r="V458" i="11" s="1"/>
  <c r="AC995" i="6"/>
  <c r="S570" i="11"/>
  <c r="T570" i="11" s="1"/>
  <c r="W570" i="11" s="1"/>
  <c r="V571" i="11" s="1"/>
  <c r="Y1265" i="11"/>
  <c r="AD1265" i="11" s="1"/>
  <c r="AE705" i="9"/>
  <c r="AA1265" i="11"/>
  <c r="AE839" i="3"/>
  <c r="AC1516" i="9"/>
  <c r="AE838" i="9"/>
  <c r="Z39" i="9"/>
  <c r="Y39" i="9"/>
  <c r="W39" i="9"/>
  <c r="V40" i="9" s="1"/>
  <c r="Q40" i="9"/>
  <c r="R40" i="9" s="1"/>
  <c r="AB40" i="9" s="1"/>
  <c r="AA39" i="9"/>
  <c r="S1381" i="11"/>
  <c r="T1381" i="11" s="1"/>
  <c r="W995" i="11"/>
  <c r="V996" i="11" s="1"/>
  <c r="AE1129" i="6"/>
  <c r="S39" i="3"/>
  <c r="T39" i="3" s="1"/>
  <c r="Y39" i="3" s="1"/>
  <c r="Z995" i="11"/>
  <c r="AE569" i="11"/>
  <c r="S1132" i="11"/>
  <c r="T1132" i="11" s="1"/>
  <c r="Z1132" i="11" s="1"/>
  <c r="AE1513" i="3"/>
  <c r="S455" i="3"/>
  <c r="T455" i="3" s="1"/>
  <c r="S322" i="11"/>
  <c r="T322" i="11" s="1"/>
  <c r="S840" i="3"/>
  <c r="T840" i="3" s="1"/>
  <c r="AA840" i="3" s="1"/>
  <c r="AE1800" i="3"/>
  <c r="Q1381" i="9"/>
  <c r="AA1380" i="9"/>
  <c r="Y1380" i="9"/>
  <c r="Z1380" i="9"/>
  <c r="W1380" i="9"/>
  <c r="V1381" i="9" s="1"/>
  <c r="AA574" i="3"/>
  <c r="Z574" i="3"/>
  <c r="W574" i="3"/>
  <c r="V575" i="3" s="1"/>
  <c r="Q575" i="3"/>
  <c r="Y574" i="3"/>
  <c r="AA321" i="9"/>
  <c r="W321" i="9"/>
  <c r="V322" i="9" s="1"/>
  <c r="Q322" i="9"/>
  <c r="Z321" i="9"/>
  <c r="Y321" i="9"/>
  <c r="AE839" i="11"/>
  <c r="Y39" i="11"/>
  <c r="Z39" i="11"/>
  <c r="W39" i="11"/>
  <c r="V40" i="11" s="1"/>
  <c r="AA39" i="11"/>
  <c r="Q40" i="11"/>
  <c r="R1919" i="3"/>
  <c r="AB1919" i="3" s="1"/>
  <c r="R997" i="9"/>
  <c r="AB997" i="9" s="1"/>
  <c r="AC1381" i="6"/>
  <c r="AD1381" i="6"/>
  <c r="AC453" i="9"/>
  <c r="AD453" i="9"/>
  <c r="AE454" i="3"/>
  <c r="W187" i="9"/>
  <c r="V188" i="9" s="1"/>
  <c r="AA187" i="9"/>
  <c r="Y187" i="9"/>
  <c r="Q188" i="9"/>
  <c r="Z187" i="9"/>
  <c r="R1650" i="6"/>
  <c r="AB1650" i="6" s="1"/>
  <c r="AC1918" i="3"/>
  <c r="AD1918" i="3"/>
  <c r="S840" i="11"/>
  <c r="T840" i="11" s="1"/>
  <c r="AB840" i="11"/>
  <c r="Q1516" i="6"/>
  <c r="Y1515" i="6"/>
  <c r="Z1515" i="6"/>
  <c r="AA1515" i="6"/>
  <c r="W1515" i="6"/>
  <c r="V1516" i="6" s="1"/>
  <c r="AC841" i="6"/>
  <c r="AD841" i="6"/>
  <c r="R454" i="9"/>
  <c r="AE320" i="6"/>
  <c r="W572" i="9"/>
  <c r="V573" i="9" s="1"/>
  <c r="Y572" i="9"/>
  <c r="Z572" i="9"/>
  <c r="Q573" i="9"/>
  <c r="AA572" i="9"/>
  <c r="AA321" i="3"/>
  <c r="Y321" i="3"/>
  <c r="Z321" i="3"/>
  <c r="W321" i="3"/>
  <c r="V322" i="3" s="1"/>
  <c r="Q322" i="3"/>
  <c r="S1517" i="9"/>
  <c r="T1517" i="9" s="1"/>
  <c r="R1264" i="6"/>
  <c r="AB1264" i="6" s="1"/>
  <c r="AC996" i="9"/>
  <c r="AD996" i="9"/>
  <c r="S1129" i="9"/>
  <c r="T1129" i="9" s="1"/>
  <c r="R1653" i="9"/>
  <c r="AB1653" i="9" s="1"/>
  <c r="R39" i="6"/>
  <c r="AB39" i="6" s="1"/>
  <c r="R842" i="6"/>
  <c r="AB842" i="6" s="1"/>
  <c r="S1649" i="3"/>
  <c r="T1649" i="3" s="1"/>
  <c r="AC186" i="3"/>
  <c r="AD186" i="3"/>
  <c r="Q575" i="6"/>
  <c r="Y574" i="6"/>
  <c r="Z574" i="6"/>
  <c r="W574" i="6"/>
  <c r="V575" i="6" s="1"/>
  <c r="AA574" i="6"/>
  <c r="AA1802" i="9"/>
  <c r="Y1802" i="9"/>
  <c r="Q1803" i="9"/>
  <c r="Z1802" i="9"/>
  <c r="W1802" i="9"/>
  <c r="V1803" i="9" s="1"/>
  <c r="S1265" i="9"/>
  <c r="T1265" i="9" s="1"/>
  <c r="W189" i="11"/>
  <c r="V190" i="11" s="1"/>
  <c r="Z189" i="11"/>
  <c r="Q190" i="11"/>
  <c r="Y189" i="11"/>
  <c r="AA189" i="11"/>
  <c r="AE1380" i="11"/>
  <c r="Q1264" i="3"/>
  <c r="W1263" i="3"/>
  <c r="V1264" i="3" s="1"/>
  <c r="AA1263" i="3"/>
  <c r="Z1263" i="3"/>
  <c r="Y1263" i="3"/>
  <c r="Q191" i="6"/>
  <c r="W190" i="6"/>
  <c r="V191" i="6" s="1"/>
  <c r="Y190" i="6"/>
  <c r="AA190" i="6"/>
  <c r="Z190" i="6"/>
  <c r="W454" i="6"/>
  <c r="V455" i="6" s="1"/>
  <c r="Z454" i="6"/>
  <c r="AA454" i="6"/>
  <c r="Q455" i="6"/>
  <c r="Y454" i="6"/>
  <c r="AC1263" i="6"/>
  <c r="AD1263" i="6"/>
  <c r="S1514" i="3"/>
  <c r="T1514" i="3" s="1"/>
  <c r="AA1801" i="11"/>
  <c r="Q1802" i="11"/>
  <c r="Z1801" i="11"/>
  <c r="W1801" i="11"/>
  <c r="V1802" i="11" s="1"/>
  <c r="Y1801" i="11"/>
  <c r="S996" i="6"/>
  <c r="T996" i="6" s="1"/>
  <c r="AA1129" i="3"/>
  <c r="Z1129" i="3"/>
  <c r="Y1129" i="3"/>
  <c r="W1129" i="3"/>
  <c r="V1130" i="3" s="1"/>
  <c r="Q1130" i="3"/>
  <c r="Z1919" i="9"/>
  <c r="Y1919" i="9"/>
  <c r="Q1920" i="9"/>
  <c r="W1919" i="9"/>
  <c r="V1920" i="9" s="1"/>
  <c r="AA1919" i="9"/>
  <c r="AA1650" i="11"/>
  <c r="Q1651" i="11"/>
  <c r="Y1650" i="11"/>
  <c r="Z1650" i="11"/>
  <c r="W1650" i="11"/>
  <c r="V1651" i="11" s="1"/>
  <c r="S321" i="6"/>
  <c r="T321" i="6" s="1"/>
  <c r="Q1920" i="11"/>
  <c r="Y1919" i="11"/>
  <c r="Z1919" i="11"/>
  <c r="W1919" i="11"/>
  <c r="V1920" i="11" s="1"/>
  <c r="AA1919" i="11"/>
  <c r="AE1648" i="3"/>
  <c r="R1515" i="11"/>
  <c r="AB1515" i="11" s="1"/>
  <c r="AE706" i="6"/>
  <c r="R187" i="3"/>
  <c r="AB187" i="3" s="1"/>
  <c r="AC1514" i="11"/>
  <c r="AD1514" i="11"/>
  <c r="AE1379" i="3"/>
  <c r="AC1920" i="6"/>
  <c r="AD1920" i="6"/>
  <c r="S1130" i="6"/>
  <c r="T1130" i="6" s="1"/>
  <c r="AB1130" i="6"/>
  <c r="R1382" i="6"/>
  <c r="AC38" i="6"/>
  <c r="AD38" i="6"/>
  <c r="AC1649" i="6"/>
  <c r="AD1649" i="6"/>
  <c r="R1921" i="6"/>
  <c r="AB1921" i="6" s="1"/>
  <c r="AC1652" i="9"/>
  <c r="AD1652" i="9"/>
  <c r="Q1133" i="11" l="1"/>
  <c r="R1133" i="11" s="1"/>
  <c r="AB1133" i="11" s="1"/>
  <c r="AE321" i="11"/>
  <c r="AE1131" i="11"/>
  <c r="AC457" i="11"/>
  <c r="AE707" i="11"/>
  <c r="AD457" i="11"/>
  <c r="AC995" i="11"/>
  <c r="Y708" i="11"/>
  <c r="AA1132" i="11"/>
  <c r="AC1265" i="11"/>
  <c r="AE1265" i="11" s="1"/>
  <c r="Z708" i="11"/>
  <c r="W708" i="11"/>
  <c r="V709" i="11" s="1"/>
  <c r="AA708" i="11"/>
  <c r="W1132" i="11"/>
  <c r="V1133" i="11" s="1"/>
  <c r="Y1132" i="11"/>
  <c r="AD995" i="11"/>
  <c r="AA1381" i="11"/>
  <c r="Z1381" i="11"/>
  <c r="Q1382" i="11"/>
  <c r="R1382" i="11" s="1"/>
  <c r="AB1382" i="11" s="1"/>
  <c r="Y1381" i="11"/>
  <c r="Q571" i="11"/>
  <c r="R571" i="11" s="1"/>
  <c r="AB571" i="11" s="1"/>
  <c r="Y570" i="11"/>
  <c r="AA570" i="11"/>
  <c r="Z570" i="11"/>
  <c r="AE1128" i="9"/>
  <c r="AE1516" i="9"/>
  <c r="Y706" i="9"/>
  <c r="Z706" i="9"/>
  <c r="AC39" i="9"/>
  <c r="AE453" i="9"/>
  <c r="AD1802" i="6"/>
  <c r="AC1802" i="6"/>
  <c r="AE1381" i="6"/>
  <c r="AE995" i="6"/>
  <c r="Q708" i="6"/>
  <c r="R708" i="6" s="1"/>
  <c r="AB708" i="6" s="1"/>
  <c r="Y707" i="6"/>
  <c r="Z707" i="6"/>
  <c r="S1264" i="6"/>
  <c r="T1264" i="6" s="1"/>
  <c r="AE38" i="3"/>
  <c r="AC998" i="3"/>
  <c r="AC706" i="3"/>
  <c r="AD998" i="3"/>
  <c r="AD706" i="3"/>
  <c r="Z39" i="3"/>
  <c r="AD39" i="3" s="1"/>
  <c r="Z840" i="3"/>
  <c r="Z1380" i="3"/>
  <c r="Y1380" i="3"/>
  <c r="W1380" i="3"/>
  <c r="V1381" i="3" s="1"/>
  <c r="S999" i="3"/>
  <c r="T999" i="3" s="1"/>
  <c r="AB1266" i="11"/>
  <c r="S1266" i="11"/>
  <c r="T1266" i="11" s="1"/>
  <c r="Y1266" i="11" s="1"/>
  <c r="Q840" i="9"/>
  <c r="R840" i="9" s="1"/>
  <c r="AB840" i="9" s="1"/>
  <c r="AA839" i="9"/>
  <c r="W839" i="9"/>
  <c r="V840" i="9" s="1"/>
  <c r="Y839" i="9"/>
  <c r="Z839" i="9"/>
  <c r="AA39" i="3"/>
  <c r="AD39" i="11"/>
  <c r="AE38" i="6"/>
  <c r="W707" i="6"/>
  <c r="V708" i="6" s="1"/>
  <c r="W1381" i="11"/>
  <c r="V1382" i="11" s="1"/>
  <c r="AA1380" i="3"/>
  <c r="W39" i="3"/>
  <c r="V40" i="3" s="1"/>
  <c r="AE1263" i="6"/>
  <c r="Q40" i="3"/>
  <c r="R40" i="3" s="1"/>
  <c r="W455" i="3"/>
  <c r="V456" i="3" s="1"/>
  <c r="Z455" i="3"/>
  <c r="AA455" i="3"/>
  <c r="Y455" i="3"/>
  <c r="Q456" i="3"/>
  <c r="R456" i="3" s="1"/>
  <c r="AB456" i="3" s="1"/>
  <c r="Q707" i="9"/>
  <c r="R707" i="9" s="1"/>
  <c r="AB707" i="9" s="1"/>
  <c r="Y840" i="3"/>
  <c r="S1921" i="6"/>
  <c r="T1921" i="6" s="1"/>
  <c r="Z1921" i="6" s="1"/>
  <c r="W706" i="9"/>
  <c r="V707" i="9" s="1"/>
  <c r="Q841" i="3"/>
  <c r="R841" i="3" s="1"/>
  <c r="AB841" i="3" s="1"/>
  <c r="S458" i="11"/>
  <c r="T458" i="11" s="1"/>
  <c r="S996" i="11"/>
  <c r="T996" i="11" s="1"/>
  <c r="S997" i="9"/>
  <c r="T997" i="9" s="1"/>
  <c r="AE996" i="9"/>
  <c r="AE1918" i="3"/>
  <c r="AE1514" i="11"/>
  <c r="S842" i="6"/>
  <c r="T842" i="6" s="1"/>
  <c r="W842" i="6" s="1"/>
  <c r="V843" i="6" s="1"/>
  <c r="W840" i="3"/>
  <c r="V841" i="3" s="1"/>
  <c r="AA706" i="9"/>
  <c r="S39" i="6"/>
  <c r="T39" i="6" s="1"/>
  <c r="Q40" i="6" s="1"/>
  <c r="AD39" i="9"/>
  <c r="Y1265" i="9"/>
  <c r="AA1265" i="9"/>
  <c r="Z1265" i="9"/>
  <c r="W1265" i="9"/>
  <c r="V1266" i="9" s="1"/>
  <c r="Q1266" i="9"/>
  <c r="W1514" i="3"/>
  <c r="V1515" i="3" s="1"/>
  <c r="AA1514" i="3"/>
  <c r="Q1515" i="3"/>
  <c r="Z1514" i="3"/>
  <c r="Y1514" i="3"/>
  <c r="W996" i="6"/>
  <c r="V997" i="6" s="1"/>
  <c r="Z996" i="6"/>
  <c r="AA996" i="6"/>
  <c r="Q997" i="6"/>
  <c r="Y996" i="6"/>
  <c r="R1920" i="11"/>
  <c r="AB1920" i="11" s="1"/>
  <c r="AC190" i="6"/>
  <c r="AD190" i="6"/>
  <c r="Z1517" i="9"/>
  <c r="W1517" i="9"/>
  <c r="V1518" i="9" s="1"/>
  <c r="AA1517" i="9"/>
  <c r="Y1517" i="9"/>
  <c r="Q1518" i="9"/>
  <c r="S707" i="3"/>
  <c r="T707" i="3" s="1"/>
  <c r="AC574" i="6"/>
  <c r="AD574" i="6"/>
  <c r="R709" i="11"/>
  <c r="AB709" i="11" s="1"/>
  <c r="S1650" i="6"/>
  <c r="T1650" i="6" s="1"/>
  <c r="AC1380" i="9"/>
  <c r="AD1380" i="9"/>
  <c r="AC572" i="9"/>
  <c r="AD572" i="9"/>
  <c r="S1515" i="11"/>
  <c r="T1515" i="11" s="1"/>
  <c r="R1920" i="9"/>
  <c r="AB1920" i="9" s="1"/>
  <c r="R191" i="6"/>
  <c r="AB191" i="6" s="1"/>
  <c r="R1803" i="9"/>
  <c r="AB1803" i="9" s="1"/>
  <c r="Z840" i="11"/>
  <c r="Q841" i="11"/>
  <c r="Y840" i="11"/>
  <c r="W840" i="11"/>
  <c r="V841" i="11" s="1"/>
  <c r="AA840" i="11"/>
  <c r="Z1801" i="3"/>
  <c r="W1801" i="3"/>
  <c r="V1802" i="3" s="1"/>
  <c r="AA1801" i="3"/>
  <c r="Y1801" i="3"/>
  <c r="Q1802" i="3"/>
  <c r="AC321" i="9"/>
  <c r="AD321" i="9"/>
  <c r="R1381" i="9"/>
  <c r="AB1381" i="9" s="1"/>
  <c r="R575" i="6"/>
  <c r="AB575" i="6" s="1"/>
  <c r="R322" i="3"/>
  <c r="AB322" i="3" s="1"/>
  <c r="S1803" i="6"/>
  <c r="T1803" i="6" s="1"/>
  <c r="AA1130" i="6"/>
  <c r="W1130" i="6"/>
  <c r="V1131" i="6" s="1"/>
  <c r="Y1130" i="6"/>
  <c r="Z1130" i="6"/>
  <c r="Q1131" i="6"/>
  <c r="AC1919" i="9"/>
  <c r="AD1919" i="9"/>
  <c r="S40" i="9"/>
  <c r="T40" i="9" s="1"/>
  <c r="AC1263" i="3"/>
  <c r="AD1263" i="3"/>
  <c r="AC1802" i="9"/>
  <c r="AD1802" i="9"/>
  <c r="AE186" i="3"/>
  <c r="R188" i="9"/>
  <c r="AB188" i="9" s="1"/>
  <c r="AC39" i="11"/>
  <c r="AC1650" i="11"/>
  <c r="AD1650" i="11"/>
  <c r="AC1801" i="11"/>
  <c r="AD1801" i="11"/>
  <c r="Z1649" i="3"/>
  <c r="AA1649" i="3"/>
  <c r="W1649" i="3"/>
  <c r="V1650" i="3" s="1"/>
  <c r="Y1649" i="3"/>
  <c r="Q1650" i="3"/>
  <c r="AC321" i="3"/>
  <c r="AD321" i="3"/>
  <c r="AC1515" i="6"/>
  <c r="AD1515" i="6"/>
  <c r="AC187" i="9"/>
  <c r="AD187" i="9"/>
  <c r="R322" i="9"/>
  <c r="AB322" i="9" s="1"/>
  <c r="AC574" i="3"/>
  <c r="AD574" i="3"/>
  <c r="Q322" i="6"/>
  <c r="W321" i="6"/>
  <c r="V322" i="6" s="1"/>
  <c r="Y321" i="6"/>
  <c r="AA321" i="6"/>
  <c r="Z321" i="6"/>
  <c r="AE1920" i="6"/>
  <c r="W322" i="11"/>
  <c r="V323" i="11" s="1"/>
  <c r="Q323" i="11"/>
  <c r="AA322" i="11"/>
  <c r="Y322" i="11"/>
  <c r="Z322" i="11"/>
  <c r="R1651" i="11"/>
  <c r="AB1651" i="11" s="1"/>
  <c r="R1130" i="3"/>
  <c r="AB1130" i="3" s="1"/>
  <c r="AC454" i="6"/>
  <c r="AD454" i="6"/>
  <c r="S1653" i="9"/>
  <c r="T1653" i="9" s="1"/>
  <c r="S454" i="9"/>
  <c r="T454" i="9" s="1"/>
  <c r="AB454" i="9"/>
  <c r="R1516" i="6"/>
  <c r="AB1516" i="6" s="1"/>
  <c r="S1919" i="3"/>
  <c r="T1919" i="3" s="1"/>
  <c r="R575" i="3"/>
  <c r="AB575" i="3" s="1"/>
  <c r="R1381" i="3"/>
  <c r="AB1381" i="3" s="1"/>
  <c r="R455" i="6"/>
  <c r="AB455" i="6" s="1"/>
  <c r="AC189" i="11"/>
  <c r="AD189" i="11"/>
  <c r="AE1652" i="9"/>
  <c r="AE1649" i="6"/>
  <c r="S1382" i="6"/>
  <c r="T1382" i="6" s="1"/>
  <c r="AB1382" i="6"/>
  <c r="S187" i="3"/>
  <c r="T187" i="3" s="1"/>
  <c r="AC1919" i="11"/>
  <c r="AD1919" i="11"/>
  <c r="AC1129" i="3"/>
  <c r="AD1129" i="3"/>
  <c r="R1802" i="11"/>
  <c r="AB1802" i="11" s="1"/>
  <c r="R1264" i="3"/>
  <c r="AB1264" i="3" s="1"/>
  <c r="R190" i="11"/>
  <c r="AB190" i="11" s="1"/>
  <c r="Y1129" i="9"/>
  <c r="Z1129" i="9"/>
  <c r="Q1130" i="9"/>
  <c r="AA1129" i="9"/>
  <c r="W1129" i="9"/>
  <c r="V1130" i="9" s="1"/>
  <c r="R573" i="9"/>
  <c r="AB573" i="9" s="1"/>
  <c r="AE841" i="6"/>
  <c r="R40" i="11"/>
  <c r="AB40" i="11" s="1"/>
  <c r="AE457" i="11" l="1"/>
  <c r="AD708" i="11"/>
  <c r="AE995" i="11"/>
  <c r="AC708" i="11"/>
  <c r="AC1132" i="11"/>
  <c r="AD1132" i="11"/>
  <c r="AC1381" i="11"/>
  <c r="AA1266" i="11"/>
  <c r="AC570" i="11"/>
  <c r="AE39" i="11"/>
  <c r="Q1267" i="11"/>
  <c r="R1267" i="11" s="1"/>
  <c r="AB1267" i="11" s="1"/>
  <c r="AD1381" i="11"/>
  <c r="AD570" i="11"/>
  <c r="AC706" i="9"/>
  <c r="AD706" i="9"/>
  <c r="AE39" i="9"/>
  <c r="AD839" i="9"/>
  <c r="AC839" i="9"/>
  <c r="S573" i="9"/>
  <c r="T573" i="9" s="1"/>
  <c r="Z573" i="9" s="1"/>
  <c r="S188" i="9"/>
  <c r="T188" i="9" s="1"/>
  <c r="Q189" i="9" s="1"/>
  <c r="AE1802" i="6"/>
  <c r="AC707" i="6"/>
  <c r="AD707" i="6"/>
  <c r="AA842" i="6"/>
  <c r="Z842" i="6"/>
  <c r="AE1515" i="6"/>
  <c r="Q1922" i="6"/>
  <c r="R1922" i="6" s="1"/>
  <c r="AB1922" i="6" s="1"/>
  <c r="Y842" i="6"/>
  <c r="Q843" i="6"/>
  <c r="R843" i="6" s="1"/>
  <c r="AB843" i="6" s="1"/>
  <c r="AE454" i="6"/>
  <c r="S1516" i="6"/>
  <c r="T1516" i="6" s="1"/>
  <c r="Y1516" i="6" s="1"/>
  <c r="Y39" i="6"/>
  <c r="W1921" i="6"/>
  <c r="V1922" i="6" s="1"/>
  <c r="AE998" i="3"/>
  <c r="AE706" i="3"/>
  <c r="AC39" i="3"/>
  <c r="AE39" i="3" s="1"/>
  <c r="S1130" i="3"/>
  <c r="T1130" i="3" s="1"/>
  <c r="Q1131" i="3" s="1"/>
  <c r="AC1380" i="3"/>
  <c r="AD1380" i="3"/>
  <c r="AD840" i="3"/>
  <c r="AC840" i="3"/>
  <c r="S575" i="3"/>
  <c r="T575" i="3" s="1"/>
  <c r="AD455" i="3"/>
  <c r="AC455" i="3"/>
  <c r="Q998" i="9"/>
  <c r="R998" i="9" s="1"/>
  <c r="AB998" i="9" s="1"/>
  <c r="W997" i="9"/>
  <c r="V998" i="9" s="1"/>
  <c r="AA997" i="9"/>
  <c r="Z997" i="9"/>
  <c r="Y997" i="9"/>
  <c r="AB40" i="3"/>
  <c r="S40" i="3"/>
  <c r="T40" i="3" s="1"/>
  <c r="Z39" i="6"/>
  <c r="W39" i="6"/>
  <c r="V40" i="6" s="1"/>
  <c r="AE574" i="3"/>
  <c r="W1266" i="11"/>
  <c r="V1267" i="11" s="1"/>
  <c r="AA39" i="6"/>
  <c r="S322" i="9"/>
  <c r="T322" i="9" s="1"/>
  <c r="AA322" i="9" s="1"/>
  <c r="Z1266" i="11"/>
  <c r="AD1266" i="11" s="1"/>
  <c r="AA1921" i="6"/>
  <c r="S841" i="3"/>
  <c r="T841" i="3" s="1"/>
  <c r="Y841" i="3" s="1"/>
  <c r="S1381" i="3"/>
  <c r="T1381" i="3" s="1"/>
  <c r="Z1381" i="3" s="1"/>
  <c r="W458" i="11"/>
  <c r="V459" i="11" s="1"/>
  <c r="AA458" i="11"/>
  <c r="Y458" i="11"/>
  <c r="Q459" i="11"/>
  <c r="R459" i="11" s="1"/>
  <c r="AB459" i="11" s="1"/>
  <c r="Z458" i="11"/>
  <c r="S571" i="11"/>
  <c r="T571" i="11" s="1"/>
  <c r="Q572" i="11" s="1"/>
  <c r="S1381" i="9"/>
  <c r="T1381" i="9" s="1"/>
  <c r="S191" i="6"/>
  <c r="T191" i="6" s="1"/>
  <c r="Y1921" i="6"/>
  <c r="S456" i="3"/>
  <c r="T456" i="3" s="1"/>
  <c r="AA456" i="3" s="1"/>
  <c r="S322" i="3"/>
  <c r="T322" i="3" s="1"/>
  <c r="AE321" i="9"/>
  <c r="S709" i="11"/>
  <c r="T709" i="11" s="1"/>
  <c r="Y709" i="11" s="1"/>
  <c r="S1264" i="3"/>
  <c r="T1264" i="3" s="1"/>
  <c r="Y1264" i="3" s="1"/>
  <c r="AE189" i="11"/>
  <c r="AE1801" i="11"/>
  <c r="AE1380" i="9"/>
  <c r="AE187" i="9"/>
  <c r="S40" i="11"/>
  <c r="T40" i="11" s="1"/>
  <c r="S455" i="6"/>
  <c r="T455" i="6" s="1"/>
  <c r="Y455" i="6" s="1"/>
  <c r="S575" i="6"/>
  <c r="T575" i="6" s="1"/>
  <c r="Q576" i="6" s="1"/>
  <c r="Z1803" i="6"/>
  <c r="AA1803" i="6"/>
  <c r="Y1803" i="6"/>
  <c r="Q1804" i="6"/>
  <c r="W1803" i="6"/>
  <c r="V1804" i="6" s="1"/>
  <c r="S840" i="9"/>
  <c r="T840" i="9" s="1"/>
  <c r="R1802" i="3"/>
  <c r="AB1802" i="3" s="1"/>
  <c r="AE572" i="9"/>
  <c r="AC1517" i="9"/>
  <c r="AD1517" i="9"/>
  <c r="W996" i="11"/>
  <c r="V997" i="11" s="1"/>
  <c r="AA996" i="11"/>
  <c r="Q997" i="11"/>
  <c r="Y996" i="11"/>
  <c r="Z996" i="11"/>
  <c r="AC1514" i="3"/>
  <c r="AD1514" i="3"/>
  <c r="AC1265" i="9"/>
  <c r="AD1265" i="9"/>
  <c r="Q1000" i="3"/>
  <c r="AA999" i="3"/>
  <c r="Y999" i="3"/>
  <c r="W999" i="3"/>
  <c r="V1000" i="3" s="1"/>
  <c r="Z999" i="3"/>
  <c r="AE1919" i="9"/>
  <c r="AC840" i="11"/>
  <c r="AD840" i="11"/>
  <c r="AA707" i="3"/>
  <c r="Y707" i="3"/>
  <c r="W707" i="3"/>
  <c r="V708" i="3" s="1"/>
  <c r="Q708" i="3"/>
  <c r="Z707" i="3"/>
  <c r="S1802" i="11"/>
  <c r="T1802" i="11" s="1"/>
  <c r="AE1919" i="11"/>
  <c r="AE321" i="3"/>
  <c r="AE1650" i="11"/>
  <c r="AE1263" i="3"/>
  <c r="R1131" i="6"/>
  <c r="R841" i="11"/>
  <c r="S1920" i="9"/>
  <c r="T1920" i="9" s="1"/>
  <c r="S1920" i="11"/>
  <c r="T1920" i="11" s="1"/>
  <c r="R1515" i="3"/>
  <c r="W187" i="3"/>
  <c r="V188" i="3" s="1"/>
  <c r="Z187" i="3"/>
  <c r="Y187" i="3"/>
  <c r="AA187" i="3"/>
  <c r="Q188" i="3"/>
  <c r="Y454" i="9"/>
  <c r="Q455" i="9"/>
  <c r="AA454" i="9"/>
  <c r="Z454" i="9"/>
  <c r="W454" i="9"/>
  <c r="V455" i="9" s="1"/>
  <c r="AC322" i="11"/>
  <c r="AD322" i="11"/>
  <c r="AC321" i="6"/>
  <c r="AD321" i="6"/>
  <c r="Y1653" i="9"/>
  <c r="Q1654" i="9"/>
  <c r="W1653" i="9"/>
  <c r="V1654" i="9" s="1"/>
  <c r="AA1653" i="9"/>
  <c r="Z1653" i="9"/>
  <c r="Q1516" i="11"/>
  <c r="Y1515" i="11"/>
  <c r="Z1515" i="11"/>
  <c r="W1515" i="11"/>
  <c r="V1516" i="11" s="1"/>
  <c r="AA1515" i="11"/>
  <c r="AE574" i="6"/>
  <c r="AC996" i="6"/>
  <c r="AD996" i="6"/>
  <c r="W1264" i="6"/>
  <c r="V1265" i="6" s="1"/>
  <c r="Z1264" i="6"/>
  <c r="Q1265" i="6"/>
  <c r="Y1264" i="6"/>
  <c r="AA1264" i="6"/>
  <c r="R1650" i="3"/>
  <c r="AE1802" i="9"/>
  <c r="AC1130" i="6"/>
  <c r="AD1130" i="6"/>
  <c r="AE190" i="6"/>
  <c r="S708" i="6"/>
  <c r="T708" i="6" s="1"/>
  <c r="R997" i="6"/>
  <c r="AB997" i="6" s="1"/>
  <c r="AD1801" i="3"/>
  <c r="AC1801" i="3"/>
  <c r="S190" i="11"/>
  <c r="T190" i="11" s="1"/>
  <c r="R1130" i="9"/>
  <c r="AB1130" i="9" s="1"/>
  <c r="Q1651" i="6"/>
  <c r="AA1650" i="6"/>
  <c r="Z1650" i="6"/>
  <c r="Y1650" i="6"/>
  <c r="W1650" i="6"/>
  <c r="V1651" i="6" s="1"/>
  <c r="AC1129" i="9"/>
  <c r="AD1129" i="9"/>
  <c r="AE1129" i="3"/>
  <c r="W1382" i="6"/>
  <c r="V1383" i="6" s="1"/>
  <c r="Q1383" i="6"/>
  <c r="Y1382" i="6"/>
  <c r="AA1382" i="6"/>
  <c r="Z1382" i="6"/>
  <c r="R323" i="11"/>
  <c r="AB323" i="11" s="1"/>
  <c r="R322" i="6"/>
  <c r="AB322" i="6" s="1"/>
  <c r="AD1649" i="3"/>
  <c r="AC1649" i="3"/>
  <c r="S1133" i="11"/>
  <c r="T1133" i="11" s="1"/>
  <c r="S1803" i="9"/>
  <c r="T1803" i="9" s="1"/>
  <c r="S707" i="9"/>
  <c r="T707" i="9" s="1"/>
  <c r="R1266" i="9"/>
  <c r="AB1266" i="9" s="1"/>
  <c r="S1382" i="11"/>
  <c r="T1382" i="11" s="1"/>
  <c r="Y1919" i="3"/>
  <c r="W1919" i="3"/>
  <c r="V1920" i="3" s="1"/>
  <c r="Z1919" i="3"/>
  <c r="Q1920" i="3"/>
  <c r="AA1919" i="3"/>
  <c r="S1651" i="11"/>
  <c r="T1651" i="11" s="1"/>
  <c r="W40" i="9"/>
  <c r="V41" i="9" s="1"/>
  <c r="Q41" i="9"/>
  <c r="Y40" i="9"/>
  <c r="AA40" i="9"/>
  <c r="Z40" i="9"/>
  <c r="R1518" i="9"/>
  <c r="AB1518" i="9" s="1"/>
  <c r="R40" i="6"/>
  <c r="AB40" i="6" s="1"/>
  <c r="AE708" i="11" l="1"/>
  <c r="AE1132" i="11"/>
  <c r="AE1381" i="11"/>
  <c r="AE570" i="11"/>
  <c r="AC1266" i="11"/>
  <c r="AE1266" i="11" s="1"/>
  <c r="AD458" i="11"/>
  <c r="AC458" i="11"/>
  <c r="Q710" i="11"/>
  <c r="R710" i="11" s="1"/>
  <c r="AB710" i="11" s="1"/>
  <c r="AE706" i="9"/>
  <c r="Y573" i="9"/>
  <c r="AD573" i="9" s="1"/>
  <c r="AE839" i="9"/>
  <c r="Y188" i="9"/>
  <c r="AA573" i="9"/>
  <c r="Z188" i="9"/>
  <c r="W188" i="9"/>
  <c r="V189" i="9" s="1"/>
  <c r="AA188" i="9"/>
  <c r="W573" i="9"/>
  <c r="V574" i="9" s="1"/>
  <c r="Q574" i="9"/>
  <c r="R574" i="9" s="1"/>
  <c r="AB574" i="9" s="1"/>
  <c r="AD997" i="9"/>
  <c r="S1266" i="9"/>
  <c r="T1266" i="9" s="1"/>
  <c r="AE707" i="6"/>
  <c r="AA1516" i="6"/>
  <c r="AC842" i="6"/>
  <c r="AD842" i="6"/>
  <c r="W575" i="6"/>
  <c r="V576" i="6" s="1"/>
  <c r="AA455" i="6"/>
  <c r="Z575" i="6"/>
  <c r="W455" i="6"/>
  <c r="V456" i="6" s="1"/>
  <c r="AC1921" i="6"/>
  <c r="S843" i="6"/>
  <c r="T843" i="6" s="1"/>
  <c r="Q844" i="6" s="1"/>
  <c r="AD1921" i="6"/>
  <c r="Z1516" i="6"/>
  <c r="AD1516" i="6" s="1"/>
  <c r="AA575" i="6"/>
  <c r="Z455" i="6"/>
  <c r="AC39" i="6"/>
  <c r="AD39" i="6"/>
  <c r="W1516" i="6"/>
  <c r="V1517" i="6" s="1"/>
  <c r="Q1517" i="6"/>
  <c r="R1517" i="6" s="1"/>
  <c r="AB1517" i="6" s="1"/>
  <c r="AA1130" i="3"/>
  <c r="AE840" i="3"/>
  <c r="Y1130" i="3"/>
  <c r="W1130" i="3"/>
  <c r="V1131" i="3" s="1"/>
  <c r="Z1130" i="3"/>
  <c r="AE1380" i="3"/>
  <c r="S1802" i="3"/>
  <c r="T1802" i="3" s="1"/>
  <c r="AA1802" i="3" s="1"/>
  <c r="AE455" i="3"/>
  <c r="Z1264" i="3"/>
  <c r="AD1264" i="3" s="1"/>
  <c r="Q1382" i="3"/>
  <c r="R1382" i="3" s="1"/>
  <c r="AB1382" i="3" s="1"/>
  <c r="W841" i="3"/>
  <c r="V842" i="3" s="1"/>
  <c r="W1264" i="3"/>
  <c r="V1265" i="3" s="1"/>
  <c r="AA1264" i="3"/>
  <c r="Q1265" i="3"/>
  <c r="R1265" i="3" s="1"/>
  <c r="AB1265" i="3" s="1"/>
  <c r="AA1381" i="3"/>
  <c r="Y1381" i="3"/>
  <c r="AD1381" i="3" s="1"/>
  <c r="Z456" i="3"/>
  <c r="W1381" i="3"/>
  <c r="V1382" i="3" s="1"/>
  <c r="AE1649" i="3"/>
  <c r="W456" i="3"/>
  <c r="V457" i="3" s="1"/>
  <c r="Y456" i="3"/>
  <c r="Q323" i="3"/>
  <c r="R323" i="3" s="1"/>
  <c r="AB323" i="3" s="1"/>
  <c r="W322" i="3"/>
  <c r="V323" i="3" s="1"/>
  <c r="Z322" i="3"/>
  <c r="AA322" i="3"/>
  <c r="Y322" i="3"/>
  <c r="Y322" i="9"/>
  <c r="AC997" i="9"/>
  <c r="S323" i="11"/>
  <c r="T323" i="11" s="1"/>
  <c r="W323" i="11" s="1"/>
  <c r="V324" i="11" s="1"/>
  <c r="Z322" i="9"/>
  <c r="Z841" i="3"/>
  <c r="AD841" i="3" s="1"/>
  <c r="W322" i="9"/>
  <c r="V323" i="9" s="1"/>
  <c r="AE1514" i="3"/>
  <c r="AA571" i="11"/>
  <c r="AA841" i="3"/>
  <c r="Q456" i="6"/>
  <c r="R456" i="6" s="1"/>
  <c r="AB456" i="6" s="1"/>
  <c r="Q323" i="9"/>
  <c r="R323" i="9" s="1"/>
  <c r="AB323" i="9" s="1"/>
  <c r="Z571" i="11"/>
  <c r="Q842" i="3"/>
  <c r="R842" i="3" s="1"/>
  <c r="W571" i="11"/>
  <c r="V572" i="11" s="1"/>
  <c r="W191" i="6"/>
  <c r="V192" i="6" s="1"/>
  <c r="Q192" i="6"/>
  <c r="R192" i="6" s="1"/>
  <c r="AB192" i="6" s="1"/>
  <c r="AA191" i="6"/>
  <c r="Z191" i="6"/>
  <c r="Y191" i="6"/>
  <c r="Y1381" i="9"/>
  <c r="W1381" i="9"/>
  <c r="V1382" i="9" s="1"/>
  <c r="AA1381" i="9"/>
  <c r="Q1382" i="9"/>
  <c r="R1382" i="9" s="1"/>
  <c r="AB1382" i="9" s="1"/>
  <c r="Z1381" i="9"/>
  <c r="W709" i="11"/>
  <c r="V710" i="11" s="1"/>
  <c r="Y575" i="6"/>
  <c r="Z709" i="11"/>
  <c r="AD709" i="11" s="1"/>
  <c r="Y571" i="11"/>
  <c r="AE1517" i="9"/>
  <c r="AA709" i="11"/>
  <c r="Q457" i="3"/>
  <c r="R457" i="3" s="1"/>
  <c r="AB457" i="3" s="1"/>
  <c r="S1130" i="9"/>
  <c r="T1130" i="9" s="1"/>
  <c r="W1130" i="9" s="1"/>
  <c r="V1131" i="9" s="1"/>
  <c r="S998" i="9"/>
  <c r="T998" i="9" s="1"/>
  <c r="W1803" i="9"/>
  <c r="V1804" i="9" s="1"/>
  <c r="Z1803" i="9"/>
  <c r="AA1803" i="9"/>
  <c r="Y1803" i="9"/>
  <c r="Q1804" i="9"/>
  <c r="Y1133" i="11"/>
  <c r="Z1133" i="11"/>
  <c r="Q1134" i="11"/>
  <c r="AA1133" i="11"/>
  <c r="W1133" i="11"/>
  <c r="V1134" i="11" s="1"/>
  <c r="Q1921" i="9"/>
  <c r="Y1920" i="9"/>
  <c r="W1920" i="9"/>
  <c r="V1921" i="9" s="1"/>
  <c r="AA1920" i="9"/>
  <c r="Z1920" i="9"/>
  <c r="Q1383" i="11"/>
  <c r="Z1382" i="11"/>
  <c r="W1382" i="11"/>
  <c r="V1383" i="11" s="1"/>
  <c r="Y1382" i="11"/>
  <c r="AA1382" i="11"/>
  <c r="Q1652" i="11"/>
  <c r="AA1651" i="11"/>
  <c r="Y1651" i="11"/>
  <c r="Z1651" i="11"/>
  <c r="W1651" i="11"/>
  <c r="V1652" i="11" s="1"/>
  <c r="Z190" i="11"/>
  <c r="Q191" i="11"/>
  <c r="W190" i="11"/>
  <c r="V191" i="11" s="1"/>
  <c r="Y190" i="11"/>
  <c r="AA190" i="11"/>
  <c r="Q1921" i="11"/>
  <c r="Z1920" i="11"/>
  <c r="AA1920" i="11"/>
  <c r="W1920" i="11"/>
  <c r="V1921" i="11" s="1"/>
  <c r="Y1920" i="11"/>
  <c r="W1802" i="11"/>
  <c r="V1803" i="11" s="1"/>
  <c r="AA1802" i="11"/>
  <c r="Z1802" i="11"/>
  <c r="Q1803" i="11"/>
  <c r="Y1802" i="11"/>
  <c r="R1131" i="3"/>
  <c r="AB1131" i="3" s="1"/>
  <c r="Z840" i="9"/>
  <c r="W840" i="9"/>
  <c r="V841" i="9" s="1"/>
  <c r="Q841" i="9"/>
  <c r="Y840" i="9"/>
  <c r="AA840" i="9"/>
  <c r="R1651" i="6"/>
  <c r="AB1651" i="6" s="1"/>
  <c r="AC454" i="9"/>
  <c r="AD454" i="9"/>
  <c r="AC999" i="3"/>
  <c r="AD999" i="3"/>
  <c r="R572" i="11"/>
  <c r="AB572" i="11" s="1"/>
  <c r="R576" i="6"/>
  <c r="AB576" i="6" s="1"/>
  <c r="S40" i="6"/>
  <c r="T40" i="6" s="1"/>
  <c r="S1131" i="6"/>
  <c r="T1131" i="6" s="1"/>
  <c r="AB1131" i="6"/>
  <c r="R455" i="9"/>
  <c r="AB455" i="9" s="1"/>
  <c r="AC40" i="9"/>
  <c r="AD40" i="9"/>
  <c r="R41" i="9"/>
  <c r="AB41" i="9" s="1"/>
  <c r="AE1130" i="6"/>
  <c r="S1650" i="3"/>
  <c r="T1650" i="3" s="1"/>
  <c r="AB1650" i="3"/>
  <c r="AC1515" i="11"/>
  <c r="AD1515" i="11"/>
  <c r="AE321" i="6"/>
  <c r="R188" i="3"/>
  <c r="AB188" i="3" s="1"/>
  <c r="S1515" i="3"/>
  <c r="T1515" i="3" s="1"/>
  <c r="AB1515" i="3"/>
  <c r="R708" i="3"/>
  <c r="AB708" i="3" s="1"/>
  <c r="S1267" i="11"/>
  <c r="T1267" i="11" s="1"/>
  <c r="AC996" i="11"/>
  <c r="AD996" i="11"/>
  <c r="AA707" i="9"/>
  <c r="Z707" i="9"/>
  <c r="Y707" i="9"/>
  <c r="W707" i="9"/>
  <c r="V708" i="9" s="1"/>
  <c r="Q708" i="9"/>
  <c r="R997" i="11"/>
  <c r="AB997" i="11" s="1"/>
  <c r="R189" i="9"/>
  <c r="AB189" i="9" s="1"/>
  <c r="R1383" i="6"/>
  <c r="AB1383" i="6" s="1"/>
  <c r="R1920" i="3"/>
  <c r="AB1920" i="3" s="1"/>
  <c r="AE1129" i="9"/>
  <c r="S1922" i="6"/>
  <c r="T1922" i="6" s="1"/>
  <c r="S997" i="6"/>
  <c r="T997" i="6" s="1"/>
  <c r="AE322" i="11"/>
  <c r="AC187" i="3"/>
  <c r="AD187" i="3"/>
  <c r="AC707" i="3"/>
  <c r="AD707" i="3"/>
  <c r="R1804" i="6"/>
  <c r="AB1804" i="6" s="1"/>
  <c r="S1518" i="9"/>
  <c r="T1518" i="9" s="1"/>
  <c r="R1516" i="11"/>
  <c r="AB1516" i="11" s="1"/>
  <c r="R1000" i="3"/>
  <c r="AB1000" i="3" s="1"/>
  <c r="AC1919" i="3"/>
  <c r="AD1919" i="3"/>
  <c r="S322" i="6"/>
  <c r="T322" i="6" s="1"/>
  <c r="AC1650" i="6"/>
  <c r="AD1650" i="6"/>
  <c r="AE1801" i="3"/>
  <c r="AA708" i="6"/>
  <c r="Y708" i="6"/>
  <c r="Z708" i="6"/>
  <c r="W708" i="6"/>
  <c r="V709" i="6" s="1"/>
  <c r="Q709" i="6"/>
  <c r="AC1264" i="6"/>
  <c r="AD1264" i="6"/>
  <c r="AE996" i="6"/>
  <c r="Z575" i="3"/>
  <c r="Y575" i="3"/>
  <c r="W575" i="3"/>
  <c r="V576" i="3" s="1"/>
  <c r="Q576" i="3"/>
  <c r="AA575" i="3"/>
  <c r="AE1265" i="9"/>
  <c r="AD1803" i="6"/>
  <c r="AC1803" i="6"/>
  <c r="R1654" i="9"/>
  <c r="AB1654" i="9" s="1"/>
  <c r="AC1653" i="9"/>
  <c r="AD1653" i="9"/>
  <c r="AE840" i="11"/>
  <c r="AA40" i="3"/>
  <c r="W40" i="3"/>
  <c r="V41" i="3" s="1"/>
  <c r="Y40" i="3"/>
  <c r="Z40" i="3"/>
  <c r="Q41" i="3"/>
  <c r="AC1382" i="6"/>
  <c r="AD1382" i="6"/>
  <c r="S459" i="11"/>
  <c r="T459" i="11" s="1"/>
  <c r="R1265" i="6"/>
  <c r="AB1265" i="6" s="1"/>
  <c r="S841" i="11"/>
  <c r="T841" i="11" s="1"/>
  <c r="AB841" i="11"/>
  <c r="Q41" i="11"/>
  <c r="AA40" i="11"/>
  <c r="Z40" i="11"/>
  <c r="Y40" i="11"/>
  <c r="W40" i="11"/>
  <c r="V41" i="11" s="1"/>
  <c r="AE458" i="11" l="1"/>
  <c r="AC571" i="11"/>
  <c r="Z323" i="11"/>
  <c r="AC709" i="11"/>
  <c r="AE709" i="11" s="1"/>
  <c r="Q324" i="11"/>
  <c r="R324" i="11" s="1"/>
  <c r="AB324" i="11" s="1"/>
  <c r="AA323" i="11"/>
  <c r="Y323" i="11"/>
  <c r="AD188" i="9"/>
  <c r="AC573" i="9"/>
  <c r="AE573" i="9" s="1"/>
  <c r="AC188" i="9"/>
  <c r="AE997" i="9"/>
  <c r="AC322" i="9"/>
  <c r="AC1381" i="9"/>
  <c r="AA1266" i="9"/>
  <c r="Y1266" i="9"/>
  <c r="W1266" i="9"/>
  <c r="V1267" i="9" s="1"/>
  <c r="Q1267" i="9"/>
  <c r="R1267" i="9" s="1"/>
  <c r="AB1267" i="9" s="1"/>
  <c r="Z1266" i="9"/>
  <c r="AD1381" i="9"/>
  <c r="AC455" i="6"/>
  <c r="AE842" i="6"/>
  <c r="AE1921" i="6"/>
  <c r="AD455" i="6"/>
  <c r="AD575" i="6"/>
  <c r="AC1516" i="6"/>
  <c r="AE1516" i="6" s="1"/>
  <c r="AC575" i="6"/>
  <c r="AE39" i="6"/>
  <c r="Y843" i="6"/>
  <c r="Z843" i="6"/>
  <c r="AA843" i="6"/>
  <c r="W843" i="6"/>
  <c r="V844" i="6" s="1"/>
  <c r="AD191" i="6"/>
  <c r="S456" i="6"/>
  <c r="T456" i="6" s="1"/>
  <c r="Y456" i="6" s="1"/>
  <c r="AE1803" i="6"/>
  <c r="AC191" i="6"/>
  <c r="S192" i="6"/>
  <c r="T192" i="6" s="1"/>
  <c r="AC1130" i="3"/>
  <c r="W1802" i="3"/>
  <c r="V1803" i="3" s="1"/>
  <c r="Z1802" i="3"/>
  <c r="Y1802" i="3"/>
  <c r="AD1130" i="3"/>
  <c r="S1000" i="3"/>
  <c r="T1000" i="3" s="1"/>
  <c r="Z1000" i="3" s="1"/>
  <c r="Q1803" i="3"/>
  <c r="R1803" i="3" s="1"/>
  <c r="AB1803" i="3" s="1"/>
  <c r="AD322" i="3"/>
  <c r="AC456" i="3"/>
  <c r="AC1264" i="3"/>
  <c r="AE1264" i="3" s="1"/>
  <c r="AC1381" i="3"/>
  <c r="AE1381" i="3" s="1"/>
  <c r="AC841" i="3"/>
  <c r="AE841" i="3" s="1"/>
  <c r="S1920" i="3"/>
  <c r="T1920" i="3" s="1"/>
  <c r="Y1920" i="3" s="1"/>
  <c r="AD456" i="3"/>
  <c r="AC322" i="3"/>
  <c r="S708" i="3"/>
  <c r="T708" i="3" s="1"/>
  <c r="S41" i="9"/>
  <c r="T41" i="9" s="1"/>
  <c r="Z41" i="9" s="1"/>
  <c r="S997" i="11"/>
  <c r="T997" i="11" s="1"/>
  <c r="AE454" i="9"/>
  <c r="AE187" i="3"/>
  <c r="AD322" i="9"/>
  <c r="S1516" i="11"/>
  <c r="T1516" i="11" s="1"/>
  <c r="W1516" i="11" s="1"/>
  <c r="V1517" i="11" s="1"/>
  <c r="S1382" i="3"/>
  <c r="T1382" i="3" s="1"/>
  <c r="AD571" i="11"/>
  <c r="AE1653" i="9"/>
  <c r="S1517" i="6"/>
  <c r="T1517" i="6" s="1"/>
  <c r="W1517" i="6" s="1"/>
  <c r="V1518" i="6" s="1"/>
  <c r="AA1130" i="9"/>
  <c r="S710" i="11"/>
  <c r="T710" i="11" s="1"/>
  <c r="Y1130" i="9"/>
  <c r="S1265" i="6"/>
  <c r="T1265" i="6" s="1"/>
  <c r="S1382" i="9"/>
  <c r="T1382" i="9" s="1"/>
  <c r="S1654" i="9"/>
  <c r="T1654" i="9" s="1"/>
  <c r="Q1131" i="9"/>
  <c r="R1131" i="9" s="1"/>
  <c r="AE1515" i="11"/>
  <c r="S574" i="9"/>
  <c r="T574" i="9" s="1"/>
  <c r="Y574" i="9" s="1"/>
  <c r="S455" i="9"/>
  <c r="T455" i="9" s="1"/>
  <c r="Z1130" i="9"/>
  <c r="S576" i="6"/>
  <c r="T576" i="6" s="1"/>
  <c r="S572" i="11"/>
  <c r="T572" i="11" s="1"/>
  <c r="Y1922" i="6"/>
  <c r="Z1922" i="6"/>
  <c r="AA1922" i="6"/>
  <c r="W1922" i="6"/>
  <c r="V1923" i="6" s="1"/>
  <c r="Q1923" i="6"/>
  <c r="Y997" i="6"/>
  <c r="W997" i="6"/>
  <c r="V998" i="6" s="1"/>
  <c r="Q998" i="6"/>
  <c r="AA997" i="6"/>
  <c r="Z997" i="6"/>
  <c r="W322" i="6"/>
  <c r="V323" i="6" s="1"/>
  <c r="Z322" i="6"/>
  <c r="Q323" i="6"/>
  <c r="Y322" i="6"/>
  <c r="AA322" i="6"/>
  <c r="Z1267" i="11"/>
  <c r="Y1267" i="11"/>
  <c r="W1267" i="11"/>
  <c r="V1268" i="11" s="1"/>
  <c r="AA1267" i="11"/>
  <c r="Q1268" i="11"/>
  <c r="W1518" i="9"/>
  <c r="V1519" i="9" s="1"/>
  <c r="Q1519" i="9"/>
  <c r="AA1518" i="9"/>
  <c r="Y1518" i="9"/>
  <c r="Z1518" i="9"/>
  <c r="R41" i="3"/>
  <c r="AB41" i="3" s="1"/>
  <c r="AE1382" i="6"/>
  <c r="W459" i="11"/>
  <c r="V460" i="11" s="1"/>
  <c r="Z459" i="11"/>
  <c r="Y459" i="11"/>
  <c r="AA459" i="11"/>
  <c r="Q460" i="11"/>
  <c r="Y998" i="9"/>
  <c r="Q999" i="9"/>
  <c r="W998" i="9"/>
  <c r="V999" i="9" s="1"/>
  <c r="Z998" i="9"/>
  <c r="AA998" i="9"/>
  <c r="AC1920" i="11"/>
  <c r="AD1920" i="11"/>
  <c r="R191" i="11"/>
  <c r="AB191" i="11" s="1"/>
  <c r="AC1382" i="11"/>
  <c r="AD1382" i="11"/>
  <c r="R1921" i="9"/>
  <c r="AB1921" i="9" s="1"/>
  <c r="AC840" i="9"/>
  <c r="AD840" i="9"/>
  <c r="S323" i="3"/>
  <c r="T323" i="3" s="1"/>
  <c r="AA841" i="11"/>
  <c r="Y841" i="11"/>
  <c r="Q842" i="11"/>
  <c r="Z841" i="11"/>
  <c r="W841" i="11"/>
  <c r="V842" i="11" s="1"/>
  <c r="AC40" i="3"/>
  <c r="AD40" i="3"/>
  <c r="AE1919" i="3"/>
  <c r="AC40" i="11"/>
  <c r="AD40" i="11"/>
  <c r="R576" i="3"/>
  <c r="AB576" i="3" s="1"/>
  <c r="S842" i="3"/>
  <c r="T842" i="3" s="1"/>
  <c r="AB842" i="3"/>
  <c r="R709" i="6"/>
  <c r="AB709" i="6" s="1"/>
  <c r="R708" i="9"/>
  <c r="AB708" i="9" s="1"/>
  <c r="AE40" i="9"/>
  <c r="AE999" i="3"/>
  <c r="R841" i="9"/>
  <c r="AB841" i="9" s="1"/>
  <c r="AC575" i="3"/>
  <c r="AD575" i="3"/>
  <c r="AE1650" i="6"/>
  <c r="R41" i="11"/>
  <c r="AB41" i="11" s="1"/>
  <c r="S1804" i="6"/>
  <c r="T1804" i="6" s="1"/>
  <c r="AE707" i="3"/>
  <c r="S1265" i="3"/>
  <c r="T1265" i="3" s="1"/>
  <c r="S323" i="9"/>
  <c r="T323" i="9" s="1"/>
  <c r="S1383" i="6"/>
  <c r="T1383" i="6" s="1"/>
  <c r="S189" i="9"/>
  <c r="T189" i="9" s="1"/>
  <c r="AE996" i="11"/>
  <c r="Y1515" i="3"/>
  <c r="W1515" i="3"/>
  <c r="V1516" i="3" s="1"/>
  <c r="Z1515" i="3"/>
  <c r="Q1516" i="3"/>
  <c r="AA1515" i="3"/>
  <c r="AA1650" i="3"/>
  <c r="Z1650" i="3"/>
  <c r="Y1650" i="3"/>
  <c r="Q1651" i="3"/>
  <c r="W1650" i="3"/>
  <c r="V1651" i="3" s="1"/>
  <c r="R1383" i="11"/>
  <c r="AB1383" i="11" s="1"/>
  <c r="R1134" i="11"/>
  <c r="AB1134" i="11" s="1"/>
  <c r="AC708" i="6"/>
  <c r="AD708" i="6"/>
  <c r="AC707" i="9"/>
  <c r="AD707" i="9"/>
  <c r="AC1802" i="11"/>
  <c r="AD1802" i="11"/>
  <c r="R1921" i="11"/>
  <c r="AB1921" i="11" s="1"/>
  <c r="AC1651" i="11"/>
  <c r="AD1651" i="11"/>
  <c r="Y1131" i="6"/>
  <c r="W1131" i="6"/>
  <c r="V1132" i="6" s="1"/>
  <c r="Q1132" i="6"/>
  <c r="Z1131" i="6"/>
  <c r="AA1131" i="6"/>
  <c r="R844" i="6"/>
  <c r="AB844" i="6" s="1"/>
  <c r="R1803" i="11"/>
  <c r="AB1803" i="11" s="1"/>
  <c r="AC1133" i="11"/>
  <c r="AD1133" i="11"/>
  <c r="S457" i="3"/>
  <c r="T457" i="3" s="1"/>
  <c r="S188" i="3"/>
  <c r="T188" i="3" s="1"/>
  <c r="AC190" i="11"/>
  <c r="AD190" i="11"/>
  <c r="R1652" i="11"/>
  <c r="AB1652" i="11" s="1"/>
  <c r="R1804" i="9"/>
  <c r="AB1804" i="9" s="1"/>
  <c r="W40" i="6"/>
  <c r="V41" i="6" s="1"/>
  <c r="Y40" i="6"/>
  <c r="Q41" i="6"/>
  <c r="AA40" i="6"/>
  <c r="Z40" i="6"/>
  <c r="AE1264" i="6"/>
  <c r="S1651" i="6"/>
  <c r="T1651" i="6" s="1"/>
  <c r="S1131" i="3"/>
  <c r="T1131" i="3" s="1"/>
  <c r="AC1920" i="9"/>
  <c r="AD1920" i="9"/>
  <c r="AC1803" i="9"/>
  <c r="AD1803" i="9"/>
  <c r="AE571" i="11" l="1"/>
  <c r="AC323" i="11"/>
  <c r="S1652" i="11"/>
  <c r="T1652" i="11" s="1"/>
  <c r="Y1652" i="11" s="1"/>
  <c r="S1803" i="11"/>
  <c r="T1803" i="11" s="1"/>
  <c r="AD323" i="11"/>
  <c r="Z1516" i="11"/>
  <c r="Y1516" i="11"/>
  <c r="AE188" i="9"/>
  <c r="AE322" i="9"/>
  <c r="AD1130" i="9"/>
  <c r="AC1266" i="9"/>
  <c r="Z574" i="9"/>
  <c r="AD574" i="9" s="1"/>
  <c r="AE1381" i="9"/>
  <c r="AD1266" i="9"/>
  <c r="W41" i="9"/>
  <c r="V42" i="9" s="1"/>
  <c r="Y41" i="9"/>
  <c r="AD41" i="9" s="1"/>
  <c r="S708" i="9"/>
  <c r="T708" i="9" s="1"/>
  <c r="Z708" i="9" s="1"/>
  <c r="AD998" i="9"/>
  <c r="Q42" i="9"/>
  <c r="R42" i="9" s="1"/>
  <c r="AB42" i="9" s="1"/>
  <c r="AA574" i="9"/>
  <c r="AA41" i="9"/>
  <c r="W574" i="9"/>
  <c r="V575" i="9" s="1"/>
  <c r="Q575" i="9"/>
  <c r="R575" i="9" s="1"/>
  <c r="AB575" i="9" s="1"/>
  <c r="AC1130" i="9"/>
  <c r="AE455" i="6"/>
  <c r="AE575" i="6"/>
  <c r="Q1518" i="6"/>
  <c r="R1518" i="6" s="1"/>
  <c r="AB1518" i="6" s="1"/>
  <c r="Z1517" i="6"/>
  <c r="Y1517" i="6"/>
  <c r="AC843" i="6"/>
  <c r="AD843" i="6"/>
  <c r="AE191" i="6"/>
  <c r="Z456" i="6"/>
  <c r="AD456" i="6" s="1"/>
  <c r="W456" i="6"/>
  <c r="V457" i="6" s="1"/>
  <c r="AA1517" i="6"/>
  <c r="Q457" i="6"/>
  <c r="R457" i="6" s="1"/>
  <c r="AB457" i="6" s="1"/>
  <c r="AA456" i="6"/>
  <c r="W192" i="6"/>
  <c r="V193" i="6" s="1"/>
  <c r="Z192" i="6"/>
  <c r="Q193" i="6"/>
  <c r="R193" i="6" s="1"/>
  <c r="AB193" i="6" s="1"/>
  <c r="AA192" i="6"/>
  <c r="Y192" i="6"/>
  <c r="AE1130" i="3"/>
  <c r="AC1802" i="3"/>
  <c r="AD1802" i="3"/>
  <c r="AE322" i="3"/>
  <c r="AE456" i="3"/>
  <c r="W1920" i="3"/>
  <c r="V1921" i="3" s="1"/>
  <c r="Z1920" i="3"/>
  <c r="AD1920" i="3" s="1"/>
  <c r="Q1001" i="3"/>
  <c r="R1001" i="3" s="1"/>
  <c r="AB1001" i="3" s="1"/>
  <c r="Q1921" i="3"/>
  <c r="R1921" i="3" s="1"/>
  <c r="AB1921" i="3" s="1"/>
  <c r="AA1920" i="3"/>
  <c r="S1803" i="3"/>
  <c r="T1803" i="3" s="1"/>
  <c r="W1000" i="3"/>
  <c r="V1001" i="3" s="1"/>
  <c r="S41" i="3"/>
  <c r="T41" i="3" s="1"/>
  <c r="Z41" i="3" s="1"/>
  <c r="W1382" i="9"/>
  <c r="V1383" i="9" s="1"/>
  <c r="Y1382" i="9"/>
  <c r="Z1382" i="9"/>
  <c r="AA1382" i="9"/>
  <c r="Q1383" i="9"/>
  <c r="R1383" i="9" s="1"/>
  <c r="AB1383" i="9" s="1"/>
  <c r="AE1920" i="9"/>
  <c r="AE190" i="11"/>
  <c r="Q1517" i="11"/>
  <c r="R1517" i="11" s="1"/>
  <c r="Y1000" i="3"/>
  <c r="AE708" i="6"/>
  <c r="AA1000" i="3"/>
  <c r="AA1516" i="11"/>
  <c r="Q1655" i="9"/>
  <c r="R1655" i="9" s="1"/>
  <c r="Z1654" i="9"/>
  <c r="Y1654" i="9"/>
  <c r="W1654" i="9"/>
  <c r="V1655" i="9" s="1"/>
  <c r="AA1654" i="9"/>
  <c r="Z1265" i="6"/>
  <c r="W1265" i="6"/>
  <c r="V1266" i="6" s="1"/>
  <c r="Y1265" i="6"/>
  <c r="AA1265" i="6"/>
  <c r="Q1266" i="6"/>
  <c r="R1266" i="6" s="1"/>
  <c r="AB1266" i="6" s="1"/>
  <c r="Q711" i="11"/>
  <c r="R711" i="11" s="1"/>
  <c r="AB711" i="11" s="1"/>
  <c r="Y710" i="11"/>
  <c r="Z710" i="11"/>
  <c r="W710" i="11"/>
  <c r="V711" i="11" s="1"/>
  <c r="AA710" i="11"/>
  <c r="Z572" i="11"/>
  <c r="Q573" i="11"/>
  <c r="R573" i="11" s="1"/>
  <c r="AB573" i="11" s="1"/>
  <c r="Y572" i="11"/>
  <c r="AA572" i="11"/>
  <c r="W572" i="11"/>
  <c r="V573" i="11" s="1"/>
  <c r="AE40" i="3"/>
  <c r="AE707" i="9"/>
  <c r="S41" i="11"/>
  <c r="T41" i="11" s="1"/>
  <c r="AE1133" i="11"/>
  <c r="AE575" i="3"/>
  <c r="AE1802" i="11"/>
  <c r="S1134" i="11"/>
  <c r="T1134" i="11" s="1"/>
  <c r="Q1135" i="11" s="1"/>
  <c r="W189" i="9"/>
  <c r="V190" i="9" s="1"/>
  <c r="Q190" i="9"/>
  <c r="AA189" i="9"/>
  <c r="Z189" i="9"/>
  <c r="Y189" i="9"/>
  <c r="AA1383" i="6"/>
  <c r="Y1383" i="6"/>
  <c r="Q1384" i="6"/>
  <c r="Z1383" i="6"/>
  <c r="W1383" i="6"/>
  <c r="V1384" i="6" s="1"/>
  <c r="Z1131" i="3"/>
  <c r="AA1131" i="3"/>
  <c r="W1131" i="3"/>
  <c r="V1132" i="3" s="1"/>
  <c r="Q1132" i="3"/>
  <c r="Y1131" i="3"/>
  <c r="Y323" i="9"/>
  <c r="Z323" i="9"/>
  <c r="AA323" i="9"/>
  <c r="W323" i="9"/>
  <c r="V324" i="9" s="1"/>
  <c r="Q324" i="9"/>
  <c r="Z1651" i="6"/>
  <c r="Q1652" i="6"/>
  <c r="Y1651" i="6"/>
  <c r="W1651" i="6"/>
  <c r="V1652" i="6" s="1"/>
  <c r="AA1651" i="6"/>
  <c r="Q998" i="11"/>
  <c r="Y997" i="11"/>
  <c r="AA997" i="11"/>
  <c r="W997" i="11"/>
  <c r="V998" i="11" s="1"/>
  <c r="Z997" i="11"/>
  <c r="R998" i="6"/>
  <c r="AB998" i="6" s="1"/>
  <c r="AE1803" i="9"/>
  <c r="AA708" i="3"/>
  <c r="Y708" i="3"/>
  <c r="Q709" i="3"/>
  <c r="Z708" i="3"/>
  <c r="W708" i="3"/>
  <c r="V709" i="3" s="1"/>
  <c r="S844" i="6"/>
  <c r="T844" i="6" s="1"/>
  <c r="AD1131" i="6"/>
  <c r="R842" i="11"/>
  <c r="AC459" i="11"/>
  <c r="AD459" i="11"/>
  <c r="AC1518" i="9"/>
  <c r="AD1518" i="9"/>
  <c r="Z457" i="3"/>
  <c r="AA457" i="3"/>
  <c r="W457" i="3"/>
  <c r="V458" i="3" s="1"/>
  <c r="Q458" i="3"/>
  <c r="Y457" i="3"/>
  <c r="R1132" i="6"/>
  <c r="S1921" i="11"/>
  <c r="T1921" i="11" s="1"/>
  <c r="Y323" i="3"/>
  <c r="Z323" i="3"/>
  <c r="AA323" i="3"/>
  <c r="Q324" i="3"/>
  <c r="W323" i="3"/>
  <c r="V324" i="3" s="1"/>
  <c r="S1383" i="11"/>
  <c r="T1383" i="11" s="1"/>
  <c r="R1651" i="3"/>
  <c r="AB1651" i="3" s="1"/>
  <c r="AC1515" i="3"/>
  <c r="AD1515" i="3"/>
  <c r="AE40" i="11"/>
  <c r="AC841" i="11"/>
  <c r="AD841" i="11"/>
  <c r="S191" i="11"/>
  <c r="T191" i="11" s="1"/>
  <c r="AD1267" i="11"/>
  <c r="AC1267" i="11"/>
  <c r="AC322" i="6"/>
  <c r="AD322" i="6"/>
  <c r="AC997" i="6"/>
  <c r="AD997" i="6"/>
  <c r="AA188" i="3"/>
  <c r="Y188" i="3"/>
  <c r="Z188" i="3"/>
  <c r="Q189" i="3"/>
  <c r="W188" i="3"/>
  <c r="V189" i="3" s="1"/>
  <c r="W1382" i="3"/>
  <c r="V1383" i="3" s="1"/>
  <c r="Z1382" i="3"/>
  <c r="AA1382" i="3"/>
  <c r="Q1383" i="3"/>
  <c r="Y1382" i="3"/>
  <c r="S1804" i="9"/>
  <c r="T1804" i="9" s="1"/>
  <c r="AC1650" i="3"/>
  <c r="AD1650" i="3"/>
  <c r="AA1265" i="3"/>
  <c r="Q1266" i="3"/>
  <c r="W1265" i="3"/>
  <c r="V1266" i="3" s="1"/>
  <c r="Z1265" i="3"/>
  <c r="Y1265" i="3"/>
  <c r="Q843" i="3"/>
  <c r="Z842" i="3"/>
  <c r="Y842" i="3"/>
  <c r="W842" i="3"/>
  <c r="V843" i="3" s="1"/>
  <c r="AA842" i="3"/>
  <c r="R1519" i="9"/>
  <c r="AB1519" i="9" s="1"/>
  <c r="R323" i="6"/>
  <c r="AB323" i="6" s="1"/>
  <c r="R1923" i="6"/>
  <c r="AB1923" i="6" s="1"/>
  <c r="AE1920" i="11"/>
  <c r="AC1131" i="6"/>
  <c r="R41" i="6"/>
  <c r="AB41" i="6" s="1"/>
  <c r="AA576" i="6"/>
  <c r="Q577" i="6"/>
  <c r="Y576" i="6"/>
  <c r="Z576" i="6"/>
  <c r="W576" i="6"/>
  <c r="V577" i="6" s="1"/>
  <c r="S324" i="11"/>
  <c r="T324" i="11" s="1"/>
  <c r="Y1804" i="6"/>
  <c r="Z1804" i="6"/>
  <c r="Q1805" i="6"/>
  <c r="W1804" i="6"/>
  <c r="V1805" i="6" s="1"/>
  <c r="AA1804" i="6"/>
  <c r="S709" i="6"/>
  <c r="T709" i="6" s="1"/>
  <c r="S576" i="3"/>
  <c r="T576" i="3" s="1"/>
  <c r="AE840" i="9"/>
  <c r="S1921" i="9"/>
  <c r="T1921" i="9" s="1"/>
  <c r="R999" i="9"/>
  <c r="W455" i="9"/>
  <c r="V456" i="9" s="1"/>
  <c r="Q456" i="9"/>
  <c r="Z455" i="9"/>
  <c r="Y455" i="9"/>
  <c r="AA455" i="9"/>
  <c r="AC998" i="9"/>
  <c r="S1131" i="9"/>
  <c r="T1131" i="9" s="1"/>
  <c r="AB1131" i="9"/>
  <c r="AC40" i="6"/>
  <c r="AD40" i="6"/>
  <c r="AE1651" i="11"/>
  <c r="R1516" i="3"/>
  <c r="AB1516" i="3" s="1"/>
  <c r="S1267" i="9"/>
  <c r="T1267" i="9" s="1"/>
  <c r="S841" i="9"/>
  <c r="T841" i="9" s="1"/>
  <c r="AE1382" i="11"/>
  <c r="R460" i="11"/>
  <c r="AB460" i="11" s="1"/>
  <c r="R1268" i="11"/>
  <c r="AB1268" i="11" s="1"/>
  <c r="AC1922" i="6"/>
  <c r="AD1922" i="6"/>
  <c r="AE323" i="11" l="1"/>
  <c r="AD1516" i="11"/>
  <c r="AC572" i="11"/>
  <c r="AA1652" i="11"/>
  <c r="W1652" i="11"/>
  <c r="V1653" i="11" s="1"/>
  <c r="AC1516" i="11"/>
  <c r="AD572" i="11"/>
  <c r="Z1652" i="11"/>
  <c r="AD1652" i="11" s="1"/>
  <c r="Q1653" i="11"/>
  <c r="R1653" i="11" s="1"/>
  <c r="AB1653" i="11" s="1"/>
  <c r="AE1130" i="9"/>
  <c r="AC574" i="9"/>
  <c r="AE1266" i="9"/>
  <c r="AC41" i="9"/>
  <c r="AE41" i="9" s="1"/>
  <c r="AE998" i="9"/>
  <c r="AD1382" i="9"/>
  <c r="AC1382" i="9"/>
  <c r="W708" i="9"/>
  <c r="V709" i="9" s="1"/>
  <c r="AE843" i="6"/>
  <c r="AD1517" i="6"/>
  <c r="AC1517" i="6"/>
  <c r="AC456" i="6"/>
  <c r="AE456" i="6" s="1"/>
  <c r="AC192" i="6"/>
  <c r="AD1804" i="6"/>
  <c r="AC1265" i="6"/>
  <c r="AD1265" i="6"/>
  <c r="AD192" i="6"/>
  <c r="S41" i="6"/>
  <c r="T41" i="6" s="1"/>
  <c r="AA41" i="6" s="1"/>
  <c r="S1266" i="6"/>
  <c r="T1266" i="6" s="1"/>
  <c r="AE1802" i="3"/>
  <c r="AC1920" i="3"/>
  <c r="AE1920" i="3" s="1"/>
  <c r="AC1000" i="3"/>
  <c r="S1001" i="3"/>
  <c r="T1001" i="3" s="1"/>
  <c r="AA41" i="3"/>
  <c r="Y41" i="3"/>
  <c r="AD41" i="3" s="1"/>
  <c r="Q42" i="3"/>
  <c r="R42" i="3" s="1"/>
  <c r="AB42" i="3" s="1"/>
  <c r="AD1000" i="3"/>
  <c r="W41" i="3"/>
  <c r="V42" i="3" s="1"/>
  <c r="AB1655" i="9"/>
  <c r="S1655" i="9"/>
  <c r="T1655" i="9" s="1"/>
  <c r="S575" i="9"/>
  <c r="T575" i="9" s="1"/>
  <c r="Y575" i="9" s="1"/>
  <c r="AE322" i="6"/>
  <c r="AE459" i="11"/>
  <c r="S42" i="9"/>
  <c r="T42" i="9" s="1"/>
  <c r="AE1267" i="11"/>
  <c r="S573" i="11"/>
  <c r="T573" i="11" s="1"/>
  <c r="AC710" i="11"/>
  <c r="AE1131" i="6"/>
  <c r="S1923" i="6"/>
  <c r="T1923" i="6" s="1"/>
  <c r="Z1923" i="6" s="1"/>
  <c r="Y708" i="9"/>
  <c r="AD708" i="9" s="1"/>
  <c r="AC1654" i="9"/>
  <c r="Q42" i="11"/>
  <c r="R42" i="11" s="1"/>
  <c r="Y41" i="11"/>
  <c r="W41" i="11"/>
  <c r="V42" i="11" s="1"/>
  <c r="Z41" i="11"/>
  <c r="AA41" i="11"/>
  <c r="W1134" i="11"/>
  <c r="V1135" i="11" s="1"/>
  <c r="AE40" i="6"/>
  <c r="AE841" i="11"/>
  <c r="AA1134" i="11"/>
  <c r="S1516" i="3"/>
  <c r="T1516" i="3" s="1"/>
  <c r="AD710" i="11"/>
  <c r="AA708" i="9"/>
  <c r="Y1134" i="11"/>
  <c r="Q709" i="9"/>
  <c r="R709" i="9" s="1"/>
  <c r="Z1134" i="11"/>
  <c r="AD1654" i="9"/>
  <c r="S460" i="11"/>
  <c r="T460" i="11" s="1"/>
  <c r="S1921" i="3"/>
  <c r="T1921" i="3" s="1"/>
  <c r="Z1921" i="3" s="1"/>
  <c r="Q325" i="11"/>
  <c r="AA324" i="11"/>
  <c r="Z324" i="11"/>
  <c r="W324" i="11"/>
  <c r="V325" i="11" s="1"/>
  <c r="Y324" i="11"/>
  <c r="Y1383" i="11"/>
  <c r="W1383" i="11"/>
  <c r="V1384" i="11" s="1"/>
  <c r="Q1384" i="11"/>
  <c r="AA1383" i="11"/>
  <c r="Z1383" i="11"/>
  <c r="AA709" i="6"/>
  <c r="W709" i="6"/>
  <c r="V710" i="6" s="1"/>
  <c r="Q710" i="6"/>
  <c r="Z709" i="6"/>
  <c r="Y709" i="6"/>
  <c r="Y1267" i="9"/>
  <c r="AA1267" i="9"/>
  <c r="Z1267" i="9"/>
  <c r="Q1268" i="9"/>
  <c r="W1267" i="9"/>
  <c r="V1268" i="9" s="1"/>
  <c r="Z1804" i="9"/>
  <c r="W1804" i="9"/>
  <c r="V1805" i="9" s="1"/>
  <c r="Y1804" i="9"/>
  <c r="Q1805" i="9"/>
  <c r="AA1804" i="9"/>
  <c r="Z1921" i="9"/>
  <c r="Y1921" i="9"/>
  <c r="W1921" i="9"/>
  <c r="V1922" i="9" s="1"/>
  <c r="AA1921" i="9"/>
  <c r="Q1922" i="9"/>
  <c r="Q842" i="9"/>
  <c r="Z841" i="9"/>
  <c r="W841" i="9"/>
  <c r="V842" i="9" s="1"/>
  <c r="Y841" i="9"/>
  <c r="AA841" i="9"/>
  <c r="R577" i="6"/>
  <c r="AB577" i="6" s="1"/>
  <c r="AC457" i="3"/>
  <c r="AD457" i="3"/>
  <c r="Y844" i="6"/>
  <c r="AA844" i="6"/>
  <c r="Q845" i="6"/>
  <c r="W844" i="6"/>
  <c r="V845" i="6" s="1"/>
  <c r="Z844" i="6"/>
  <c r="R1652" i="6"/>
  <c r="AB1652" i="6" s="1"/>
  <c r="R1384" i="6"/>
  <c r="S1268" i="11"/>
  <c r="T1268" i="11" s="1"/>
  <c r="S457" i="6"/>
  <c r="T457" i="6" s="1"/>
  <c r="R456" i="9"/>
  <c r="AB456" i="9" s="1"/>
  <c r="R1805" i="6"/>
  <c r="AB1805" i="6" s="1"/>
  <c r="R324" i="3"/>
  <c r="AB324" i="3" s="1"/>
  <c r="R458" i="3"/>
  <c r="AB458" i="3" s="1"/>
  <c r="AC997" i="11"/>
  <c r="AD997" i="11"/>
  <c r="AC1383" i="6"/>
  <c r="AD1383" i="6"/>
  <c r="R1266" i="3"/>
  <c r="AB1266" i="3" s="1"/>
  <c r="R189" i="3"/>
  <c r="AB189" i="3" s="1"/>
  <c r="R998" i="11"/>
  <c r="AB998" i="11" s="1"/>
  <c r="R324" i="9"/>
  <c r="AB324" i="9" s="1"/>
  <c r="AC1804" i="6"/>
  <c r="S1383" i="9"/>
  <c r="T1383" i="9" s="1"/>
  <c r="AE1515" i="3"/>
  <c r="S842" i="11"/>
  <c r="T842" i="11" s="1"/>
  <c r="AB842" i="11"/>
  <c r="R709" i="3"/>
  <c r="AB709" i="3" s="1"/>
  <c r="AC189" i="9"/>
  <c r="AD189" i="9"/>
  <c r="W1131" i="9"/>
  <c r="V1132" i="9" s="1"/>
  <c r="Y1131" i="9"/>
  <c r="AA1131" i="9"/>
  <c r="Q1132" i="9"/>
  <c r="Z1131" i="9"/>
  <c r="AC1382" i="3"/>
  <c r="AD1382" i="3"/>
  <c r="AC188" i="3"/>
  <c r="AD188" i="3"/>
  <c r="W191" i="11"/>
  <c r="V192" i="11" s="1"/>
  <c r="AA191" i="11"/>
  <c r="Z191" i="11"/>
  <c r="Y191" i="11"/>
  <c r="Q192" i="11"/>
  <c r="AC323" i="3"/>
  <c r="AD323" i="3"/>
  <c r="AC708" i="3"/>
  <c r="AD708" i="3"/>
  <c r="AC1131" i="3"/>
  <c r="AD1131" i="3"/>
  <c r="R1135" i="11"/>
  <c r="AB1135" i="11" s="1"/>
  <c r="S999" i="9"/>
  <c r="T999" i="9" s="1"/>
  <c r="AB999" i="9"/>
  <c r="Q577" i="3"/>
  <c r="W576" i="3"/>
  <c r="V577" i="3" s="1"/>
  <c r="AA576" i="3"/>
  <c r="Y576" i="3"/>
  <c r="Z576" i="3"/>
  <c r="AE1922" i="6"/>
  <c r="S1518" i="6"/>
  <c r="T1518" i="6" s="1"/>
  <c r="S323" i="6"/>
  <c r="T323" i="6" s="1"/>
  <c r="AC842" i="3"/>
  <c r="AD842" i="3"/>
  <c r="AE1650" i="3"/>
  <c r="R1383" i="3"/>
  <c r="AB1383" i="3" s="1"/>
  <c r="S1651" i="3"/>
  <c r="T1651" i="3" s="1"/>
  <c r="S998" i="6"/>
  <c r="T998" i="6" s="1"/>
  <c r="R1132" i="3"/>
  <c r="AB1132" i="3" s="1"/>
  <c r="W1803" i="3"/>
  <c r="V1804" i="3" s="1"/>
  <c r="AA1803" i="3"/>
  <c r="Q1804" i="3"/>
  <c r="Z1803" i="3"/>
  <c r="Y1803" i="3"/>
  <c r="AA1921" i="11"/>
  <c r="Z1921" i="11"/>
  <c r="W1921" i="11"/>
  <c r="V1922" i="11" s="1"/>
  <c r="Y1921" i="11"/>
  <c r="Q1922" i="11"/>
  <c r="AC323" i="9"/>
  <c r="AD323" i="9"/>
  <c r="R190" i="9"/>
  <c r="AB190" i="9" s="1"/>
  <c r="W1803" i="11"/>
  <c r="V1804" i="11" s="1"/>
  <c r="AA1803" i="11"/>
  <c r="Q1804" i="11"/>
  <c r="Z1803" i="11"/>
  <c r="Y1803" i="11"/>
  <c r="S1517" i="11"/>
  <c r="T1517" i="11" s="1"/>
  <c r="AB1517" i="11"/>
  <c r="S711" i="11"/>
  <c r="T711" i="11" s="1"/>
  <c r="AC455" i="9"/>
  <c r="AD455" i="9"/>
  <c r="AE574" i="9"/>
  <c r="AC576" i="6"/>
  <c r="AD576" i="6"/>
  <c r="S1519" i="9"/>
  <c r="T1519" i="9" s="1"/>
  <c r="R843" i="3"/>
  <c r="AB843" i="3" s="1"/>
  <c r="AC1265" i="3"/>
  <c r="AD1265" i="3"/>
  <c r="S193" i="6"/>
  <c r="T193" i="6" s="1"/>
  <c r="AE997" i="6"/>
  <c r="S1132" i="6"/>
  <c r="T1132" i="6" s="1"/>
  <c r="AB1132" i="6"/>
  <c r="AE1518" i="9"/>
  <c r="AC1651" i="6"/>
  <c r="AD1651" i="6"/>
  <c r="AE1516" i="11" l="1"/>
  <c r="AE572" i="11"/>
  <c r="S1135" i="11"/>
  <c r="T1135" i="11" s="1"/>
  <c r="Q1136" i="11" s="1"/>
  <c r="AC1652" i="11"/>
  <c r="AE1652" i="11" s="1"/>
  <c r="AD41" i="11"/>
  <c r="AC41" i="11"/>
  <c r="AE710" i="11"/>
  <c r="Q461" i="11"/>
  <c r="R461" i="11" s="1"/>
  <c r="AB461" i="11" s="1"/>
  <c r="AA460" i="11"/>
  <c r="W460" i="11"/>
  <c r="V461" i="11" s="1"/>
  <c r="Z460" i="11"/>
  <c r="Y460" i="11"/>
  <c r="AE1382" i="9"/>
  <c r="AA575" i="9"/>
  <c r="Q576" i="9"/>
  <c r="R576" i="9" s="1"/>
  <c r="AB576" i="9" s="1"/>
  <c r="W575" i="9"/>
  <c r="V576" i="9" s="1"/>
  <c r="AC708" i="9"/>
  <c r="AE708" i="9" s="1"/>
  <c r="AE1654" i="9"/>
  <c r="AE1517" i="6"/>
  <c r="AE192" i="6"/>
  <c r="AE1265" i="6"/>
  <c r="AE1804" i="6"/>
  <c r="Q1924" i="6"/>
  <c r="R1924" i="6" s="1"/>
  <c r="AB1924" i="6" s="1"/>
  <c r="Z41" i="6"/>
  <c r="W41" i="6"/>
  <c r="V42" i="6" s="1"/>
  <c r="Y41" i="6"/>
  <c r="Q42" i="6"/>
  <c r="R42" i="6" s="1"/>
  <c r="AB42" i="6" s="1"/>
  <c r="AA193" i="6"/>
  <c r="W193" i="6"/>
  <c r="V194" i="6" s="1"/>
  <c r="Z193" i="6"/>
  <c r="Q194" i="6"/>
  <c r="R194" i="6" s="1"/>
  <c r="AB194" i="6" s="1"/>
  <c r="Y193" i="6"/>
  <c r="AE1000" i="3"/>
  <c r="AC41" i="3"/>
  <c r="AE41" i="3" s="1"/>
  <c r="S458" i="3"/>
  <c r="T458" i="3" s="1"/>
  <c r="W1921" i="3"/>
  <c r="V1922" i="3" s="1"/>
  <c r="Y1921" i="3"/>
  <c r="AD1921" i="3" s="1"/>
  <c r="AE1265" i="3"/>
  <c r="Q1656" i="9"/>
  <c r="R1656" i="9" s="1"/>
  <c r="AB1656" i="9" s="1"/>
  <c r="AA1655" i="9"/>
  <c r="W1655" i="9"/>
  <c r="V1656" i="9" s="1"/>
  <c r="Y1655" i="9"/>
  <c r="Z1655" i="9"/>
  <c r="AE842" i="3"/>
  <c r="AA1923" i="6"/>
  <c r="Y1923" i="6"/>
  <c r="AD1923" i="6" s="1"/>
  <c r="Z575" i="9"/>
  <c r="AD575" i="9" s="1"/>
  <c r="AC1134" i="11"/>
  <c r="W1923" i="6"/>
  <c r="V1924" i="6" s="1"/>
  <c r="S42" i="3"/>
  <c r="T42" i="3" s="1"/>
  <c r="Q43" i="3" s="1"/>
  <c r="AB709" i="9"/>
  <c r="AB42" i="11"/>
  <c r="S42" i="11"/>
  <c r="T42" i="11" s="1"/>
  <c r="AA1921" i="3"/>
  <c r="AE576" i="6"/>
  <c r="S1652" i="6"/>
  <c r="T1652" i="6" s="1"/>
  <c r="S577" i="6"/>
  <c r="T577" i="6" s="1"/>
  <c r="Q1922" i="3"/>
  <c r="R1922" i="3" s="1"/>
  <c r="AB1922" i="3" s="1"/>
  <c r="AD1134" i="11"/>
  <c r="S709" i="9"/>
  <c r="T709" i="9" s="1"/>
  <c r="S1132" i="3"/>
  <c r="T1132" i="3" s="1"/>
  <c r="S1805" i="6"/>
  <c r="T1805" i="6" s="1"/>
  <c r="AE708" i="3"/>
  <c r="Y1268" i="11"/>
  <c r="W1268" i="11"/>
  <c r="V1269" i="11" s="1"/>
  <c r="Q1269" i="11"/>
  <c r="AA1268" i="11"/>
  <c r="Z1268" i="11"/>
  <c r="W457" i="6"/>
  <c r="V458" i="6" s="1"/>
  <c r="Y457" i="6"/>
  <c r="Q458" i="6"/>
  <c r="AA457" i="6"/>
  <c r="Z457" i="6"/>
  <c r="AA1383" i="9"/>
  <c r="Y1383" i="9"/>
  <c r="Q1384" i="9"/>
  <c r="Z1383" i="9"/>
  <c r="W1383" i="9"/>
  <c r="V1384" i="9" s="1"/>
  <c r="Q1000" i="9"/>
  <c r="Z999" i="9"/>
  <c r="W999" i="9"/>
  <c r="V1000" i="9" s="1"/>
  <c r="AA999" i="9"/>
  <c r="Y999" i="9"/>
  <c r="AC844" i="6"/>
  <c r="AD844" i="6"/>
  <c r="Z711" i="11"/>
  <c r="Q712" i="11"/>
  <c r="W711" i="11"/>
  <c r="V712" i="11" s="1"/>
  <c r="AA711" i="11"/>
  <c r="Y711" i="11"/>
  <c r="AC576" i="3"/>
  <c r="AD576" i="3"/>
  <c r="AC191" i="11"/>
  <c r="AD191" i="11"/>
  <c r="AE1382" i="3"/>
  <c r="Y1001" i="3"/>
  <c r="W1001" i="3"/>
  <c r="V1002" i="3" s="1"/>
  <c r="Z1001" i="3"/>
  <c r="Q1002" i="3"/>
  <c r="AA1001" i="3"/>
  <c r="R842" i="9"/>
  <c r="AB842" i="9" s="1"/>
  <c r="R1805" i="9"/>
  <c r="AB1805" i="9" s="1"/>
  <c r="AC1267" i="9"/>
  <c r="AD1267" i="9"/>
  <c r="R1384" i="11"/>
  <c r="AB1384" i="11" s="1"/>
  <c r="AE189" i="9"/>
  <c r="S189" i="3"/>
  <c r="T189" i="3" s="1"/>
  <c r="AE997" i="11"/>
  <c r="S324" i="3"/>
  <c r="T324" i="3" s="1"/>
  <c r="R1922" i="9"/>
  <c r="AB1922" i="9" s="1"/>
  <c r="AD1804" i="9"/>
  <c r="AC1804" i="9"/>
  <c r="AC709" i="6"/>
  <c r="AD709" i="6"/>
  <c r="R325" i="11"/>
  <c r="AB325" i="11" s="1"/>
  <c r="Q1652" i="3"/>
  <c r="W1651" i="3"/>
  <c r="V1652" i="3" s="1"/>
  <c r="AA1651" i="3"/>
  <c r="Y1651" i="3"/>
  <c r="Z1651" i="3"/>
  <c r="AE1651" i="6"/>
  <c r="S190" i="9"/>
  <c r="T190" i="9" s="1"/>
  <c r="AC1921" i="11"/>
  <c r="AD1921" i="11"/>
  <c r="S1383" i="3"/>
  <c r="T1383" i="3" s="1"/>
  <c r="AE1131" i="3"/>
  <c r="S998" i="11"/>
  <c r="T998" i="11" s="1"/>
  <c r="AE457" i="3"/>
  <c r="AC1383" i="11"/>
  <c r="AD1383" i="11"/>
  <c r="AE455" i="9"/>
  <c r="R1804" i="11"/>
  <c r="AB1804" i="11" s="1"/>
  <c r="AA323" i="6"/>
  <c r="Z323" i="6"/>
  <c r="W323" i="6"/>
  <c r="V324" i="6" s="1"/>
  <c r="Y323" i="6"/>
  <c r="Q324" i="6"/>
  <c r="AE188" i="3"/>
  <c r="Q1520" i="9"/>
  <c r="AA1519" i="9"/>
  <c r="Y1519" i="9"/>
  <c r="W1519" i="9"/>
  <c r="V1520" i="9" s="1"/>
  <c r="Z1519" i="9"/>
  <c r="R577" i="3"/>
  <c r="AB577" i="3" s="1"/>
  <c r="S1266" i="3"/>
  <c r="T1266" i="3" s="1"/>
  <c r="S1653" i="11"/>
  <c r="T1653" i="11" s="1"/>
  <c r="S456" i="9"/>
  <c r="T456" i="9" s="1"/>
  <c r="R710" i="6"/>
  <c r="AB710" i="6" s="1"/>
  <c r="R1804" i="3"/>
  <c r="AB1804" i="3" s="1"/>
  <c r="AE323" i="3"/>
  <c r="Q1133" i="6"/>
  <c r="Z1132" i="6"/>
  <c r="AA1132" i="6"/>
  <c r="W1132" i="6"/>
  <c r="V1133" i="6" s="1"/>
  <c r="Y1132" i="6"/>
  <c r="AE323" i="9"/>
  <c r="Q1519" i="6"/>
  <c r="W1518" i="6"/>
  <c r="V1519" i="6" s="1"/>
  <c r="AA1518" i="6"/>
  <c r="Y1518" i="6"/>
  <c r="Z1518" i="6"/>
  <c r="R192" i="11"/>
  <c r="AB192" i="11" s="1"/>
  <c r="S324" i="9"/>
  <c r="T324" i="9" s="1"/>
  <c r="S843" i="3"/>
  <c r="T843" i="3" s="1"/>
  <c r="R1922" i="11"/>
  <c r="AB1922" i="11" s="1"/>
  <c r="W1517" i="11"/>
  <c r="V1518" i="11" s="1"/>
  <c r="Q1518" i="11"/>
  <c r="Y1517" i="11"/>
  <c r="Z1517" i="11"/>
  <c r="AA1517" i="11"/>
  <c r="AC1803" i="11"/>
  <c r="AD1803" i="11"/>
  <c r="AC1803" i="3"/>
  <c r="AD1803" i="3"/>
  <c r="R1132" i="9"/>
  <c r="AB1132" i="9" s="1"/>
  <c r="S709" i="3"/>
  <c r="T709" i="3" s="1"/>
  <c r="AA1266" i="6"/>
  <c r="Q1267" i="6"/>
  <c r="W1266" i="6"/>
  <c r="V1267" i="6" s="1"/>
  <c r="Z1266" i="6"/>
  <c r="Y1266" i="6"/>
  <c r="S1384" i="6"/>
  <c r="T1384" i="6" s="1"/>
  <c r="AB1384" i="6"/>
  <c r="AC1921" i="9"/>
  <c r="AD1921" i="9"/>
  <c r="Z573" i="11"/>
  <c r="AA573" i="11"/>
  <c r="W573" i="11"/>
  <c r="V574" i="11" s="1"/>
  <c r="Q574" i="11"/>
  <c r="Y573" i="11"/>
  <c r="Y42" i="9"/>
  <c r="AA42" i="9"/>
  <c r="Z42" i="9"/>
  <c r="Q43" i="9"/>
  <c r="W42" i="9"/>
  <c r="V43" i="9" s="1"/>
  <c r="R845" i="6"/>
  <c r="AB845" i="6" s="1"/>
  <c r="AC841" i="9"/>
  <c r="AD841" i="9"/>
  <c r="R1268" i="9"/>
  <c r="AB1268" i="9" s="1"/>
  <c r="AC324" i="11"/>
  <c r="AD324" i="11"/>
  <c r="Y998" i="6"/>
  <c r="W998" i="6"/>
  <c r="V999" i="6" s="1"/>
  <c r="Q999" i="6"/>
  <c r="AA998" i="6"/>
  <c r="Z998" i="6"/>
  <c r="AC1131" i="9"/>
  <c r="AD1131" i="9"/>
  <c r="AA842" i="11"/>
  <c r="W842" i="11"/>
  <c r="V843" i="11" s="1"/>
  <c r="Z842" i="11"/>
  <c r="Y842" i="11"/>
  <c r="Q843" i="11"/>
  <c r="AE1383" i="6"/>
  <c r="Q1517" i="3"/>
  <c r="Z1516" i="3"/>
  <c r="AA1516" i="3"/>
  <c r="W1516" i="3"/>
  <c r="V1517" i="3" s="1"/>
  <c r="Y1516" i="3"/>
  <c r="AA1135" i="11" l="1"/>
  <c r="Z1135" i="11"/>
  <c r="W1135" i="11"/>
  <c r="V1136" i="11" s="1"/>
  <c r="AE41" i="11"/>
  <c r="Y1135" i="11"/>
  <c r="AD460" i="11"/>
  <c r="S1384" i="11"/>
  <c r="T1384" i="11" s="1"/>
  <c r="Y1384" i="11" s="1"/>
  <c r="AE1134" i="11"/>
  <c r="AC460" i="11"/>
  <c r="AD1655" i="9"/>
  <c r="S1656" i="9"/>
  <c r="T1656" i="9" s="1"/>
  <c r="AC1655" i="9"/>
  <c r="AC575" i="9"/>
  <c r="AE575" i="9" s="1"/>
  <c r="AC41" i="6"/>
  <c r="AD41" i="6"/>
  <c r="AD193" i="6"/>
  <c r="AC1923" i="6"/>
  <c r="AE1923" i="6" s="1"/>
  <c r="S1924" i="6"/>
  <c r="T1924" i="6" s="1"/>
  <c r="AA1924" i="6" s="1"/>
  <c r="AC193" i="6"/>
  <c r="Z42" i="3"/>
  <c r="AC1921" i="3"/>
  <c r="AE1921" i="3" s="1"/>
  <c r="Y42" i="3"/>
  <c r="AA42" i="3"/>
  <c r="W42" i="3"/>
  <c r="V43" i="3" s="1"/>
  <c r="AD1001" i="3"/>
  <c r="S1804" i="3"/>
  <c r="T1804" i="3" s="1"/>
  <c r="Q578" i="6"/>
  <c r="R578" i="6" s="1"/>
  <c r="W577" i="6"/>
  <c r="V578" i="6" s="1"/>
  <c r="Y577" i="6"/>
  <c r="AA1652" i="6"/>
  <c r="W1652" i="6"/>
  <c r="V1653" i="6" s="1"/>
  <c r="Z1805" i="6"/>
  <c r="Y1805" i="6"/>
  <c r="Q1806" i="6"/>
  <c r="R1806" i="6" s="1"/>
  <c r="AB1806" i="6" s="1"/>
  <c r="S1922" i="9"/>
  <c r="T1922" i="9" s="1"/>
  <c r="Q1923" i="9" s="1"/>
  <c r="AE1803" i="3"/>
  <c r="Z709" i="9"/>
  <c r="Y709" i="9"/>
  <c r="Q710" i="9"/>
  <c r="R710" i="9" s="1"/>
  <c r="AB710" i="9" s="1"/>
  <c r="AA709" i="9"/>
  <c r="W709" i="9"/>
  <c r="V710" i="9" s="1"/>
  <c r="AE1131" i="9"/>
  <c r="S192" i="11"/>
  <c r="T192" i="11" s="1"/>
  <c r="AE1921" i="11"/>
  <c r="AC1001" i="3"/>
  <c r="S1804" i="11"/>
  <c r="T1804" i="11" s="1"/>
  <c r="S576" i="9"/>
  <c r="T576" i="9" s="1"/>
  <c r="Q577" i="9" s="1"/>
  <c r="Y1652" i="6"/>
  <c r="AE1921" i="9"/>
  <c r="W1805" i="6"/>
  <c r="V1806" i="6" s="1"/>
  <c r="Z577" i="6"/>
  <c r="Q1653" i="6"/>
  <c r="R1653" i="6" s="1"/>
  <c r="AE191" i="11"/>
  <c r="AA1805" i="6"/>
  <c r="AA577" i="6"/>
  <c r="AE709" i="6"/>
  <c r="Z1652" i="6"/>
  <c r="S1132" i="9"/>
  <c r="T1132" i="9" s="1"/>
  <c r="AA1132" i="9" s="1"/>
  <c r="AE1804" i="9"/>
  <c r="AD1268" i="11"/>
  <c r="Z998" i="11"/>
  <c r="Y998" i="11"/>
  <c r="Q999" i="11"/>
  <c r="AA998" i="11"/>
  <c r="W998" i="11"/>
  <c r="V999" i="11" s="1"/>
  <c r="AA1383" i="3"/>
  <c r="Z1383" i="3"/>
  <c r="W1383" i="3"/>
  <c r="V1384" i="3" s="1"/>
  <c r="Q1384" i="3"/>
  <c r="Y1383" i="3"/>
  <c r="Z843" i="3"/>
  <c r="Y843" i="3"/>
  <c r="W843" i="3"/>
  <c r="V844" i="3" s="1"/>
  <c r="Q844" i="3"/>
  <c r="AA843" i="3"/>
  <c r="Z1384" i="6"/>
  <c r="AA1384" i="6"/>
  <c r="W1384" i="6"/>
  <c r="V1385" i="6" s="1"/>
  <c r="Y1384" i="6"/>
  <c r="Q1385" i="6"/>
  <c r="W456" i="9"/>
  <c r="V457" i="9" s="1"/>
  <c r="AA456" i="9"/>
  <c r="Z456" i="9"/>
  <c r="Q457" i="9"/>
  <c r="Y456" i="9"/>
  <c r="Z324" i="3"/>
  <c r="AA324" i="3"/>
  <c r="Y324" i="3"/>
  <c r="W324" i="3"/>
  <c r="V325" i="3" s="1"/>
  <c r="Q325" i="3"/>
  <c r="AA709" i="3"/>
  <c r="W709" i="3"/>
  <c r="V710" i="3" s="1"/>
  <c r="Q710" i="3"/>
  <c r="Y709" i="3"/>
  <c r="Z709" i="3"/>
  <c r="S710" i="6"/>
  <c r="T710" i="6" s="1"/>
  <c r="R324" i="6"/>
  <c r="AB324" i="6" s="1"/>
  <c r="R1000" i="9"/>
  <c r="AB1000" i="9" s="1"/>
  <c r="R458" i="6"/>
  <c r="AB458" i="6" s="1"/>
  <c r="AC457" i="6"/>
  <c r="AD457" i="6"/>
  <c r="R43" i="3"/>
  <c r="AB43" i="3" s="1"/>
  <c r="R1133" i="6"/>
  <c r="AB1133" i="6" s="1"/>
  <c r="AC323" i="6"/>
  <c r="AD323" i="6"/>
  <c r="AC1651" i="3"/>
  <c r="AD1651" i="3"/>
  <c r="S1922" i="3"/>
  <c r="T1922" i="3" s="1"/>
  <c r="AC842" i="11"/>
  <c r="AD842" i="11"/>
  <c r="AE841" i="9"/>
  <c r="AE1803" i="11"/>
  <c r="S194" i="6"/>
  <c r="T194" i="6" s="1"/>
  <c r="R1519" i="6"/>
  <c r="AB1519" i="6" s="1"/>
  <c r="Z1653" i="11"/>
  <c r="Y1653" i="11"/>
  <c r="W1653" i="11"/>
  <c r="V1654" i="11" s="1"/>
  <c r="AA1653" i="11"/>
  <c r="Q1654" i="11"/>
  <c r="AE1383" i="11"/>
  <c r="Z189" i="3"/>
  <c r="Q190" i="3"/>
  <c r="Y189" i="3"/>
  <c r="AA189" i="3"/>
  <c r="W189" i="3"/>
  <c r="V190" i="3" s="1"/>
  <c r="AC711" i="11"/>
  <c r="AD711" i="11"/>
  <c r="AE844" i="6"/>
  <c r="S842" i="9"/>
  <c r="T842" i="9" s="1"/>
  <c r="R1384" i="9"/>
  <c r="AC1519" i="9"/>
  <c r="AD1519" i="9"/>
  <c r="Q191" i="9"/>
  <c r="Y190" i="9"/>
  <c r="Z190" i="9"/>
  <c r="W190" i="9"/>
  <c r="V191" i="9" s="1"/>
  <c r="AA190" i="9"/>
  <c r="R1652" i="3"/>
  <c r="AB1652" i="3" s="1"/>
  <c r="AC999" i="9"/>
  <c r="AD999" i="9"/>
  <c r="AC1383" i="9"/>
  <c r="AD1383" i="9"/>
  <c r="W42" i="11"/>
  <c r="V43" i="11" s="1"/>
  <c r="Y42" i="11"/>
  <c r="Q43" i="11"/>
  <c r="Z42" i="11"/>
  <c r="AA42" i="11"/>
  <c r="R1517" i="3"/>
  <c r="AB1517" i="3" s="1"/>
  <c r="R843" i="11"/>
  <c r="AB843" i="11" s="1"/>
  <c r="R574" i="11"/>
  <c r="AB574" i="11" s="1"/>
  <c r="AE324" i="11"/>
  <c r="S845" i="6"/>
  <c r="T845" i="6" s="1"/>
  <c r="S1922" i="11"/>
  <c r="T1922" i="11" s="1"/>
  <c r="AC1132" i="6"/>
  <c r="AD1132" i="6"/>
  <c r="R1002" i="3"/>
  <c r="AB1002" i="3" s="1"/>
  <c r="R712" i="11"/>
  <c r="AB712" i="11" s="1"/>
  <c r="R1269" i="11"/>
  <c r="AB1269" i="11" s="1"/>
  <c r="R1136" i="11"/>
  <c r="AC998" i="6"/>
  <c r="AD998" i="6"/>
  <c r="AA458" i="3"/>
  <c r="W458" i="3"/>
  <c r="V459" i="3" s="1"/>
  <c r="Z458" i="3"/>
  <c r="Y458" i="3"/>
  <c r="Q459" i="3"/>
  <c r="Z1266" i="3"/>
  <c r="Y1266" i="3"/>
  <c r="W1266" i="3"/>
  <c r="V1267" i="3" s="1"/>
  <c r="Q1267" i="3"/>
  <c r="AA1266" i="3"/>
  <c r="R43" i="9"/>
  <c r="AB43" i="9" s="1"/>
  <c r="AC1516" i="3"/>
  <c r="AD1516" i="3"/>
  <c r="AA1132" i="3"/>
  <c r="Z1132" i="3"/>
  <c r="Q1133" i="3"/>
  <c r="W1132" i="3"/>
  <c r="V1133" i="3" s="1"/>
  <c r="Y1132" i="3"/>
  <c r="AC1517" i="11"/>
  <c r="AD1517" i="11"/>
  <c r="R1520" i="9"/>
  <c r="AE1267" i="9"/>
  <c r="Z324" i="9"/>
  <c r="W324" i="9"/>
  <c r="V325" i="9" s="1"/>
  <c r="Q325" i="9"/>
  <c r="Y324" i="9"/>
  <c r="AA324" i="9"/>
  <c r="AC573" i="11"/>
  <c r="AD573" i="11"/>
  <c r="AC1266" i="6"/>
  <c r="AD1266" i="6"/>
  <c r="S42" i="6"/>
  <c r="T42" i="6" s="1"/>
  <c r="R999" i="6"/>
  <c r="AB999" i="6" s="1"/>
  <c r="S1268" i="9"/>
  <c r="T1268" i="9" s="1"/>
  <c r="AC42" i="9"/>
  <c r="AD42" i="9"/>
  <c r="R1267" i="6"/>
  <c r="AB1267" i="6" s="1"/>
  <c r="R1518" i="11"/>
  <c r="AB1518" i="11" s="1"/>
  <c r="AC1518" i="6"/>
  <c r="AD1518" i="6"/>
  <c r="S577" i="3"/>
  <c r="T577" i="3" s="1"/>
  <c r="S461" i="11"/>
  <c r="T461" i="11" s="1"/>
  <c r="S325" i="11"/>
  <c r="T325" i="11" s="1"/>
  <c r="S1805" i="9"/>
  <c r="T1805" i="9" s="1"/>
  <c r="AE576" i="3"/>
  <c r="AC1268" i="11"/>
  <c r="AD1135" i="11" l="1"/>
  <c r="AC1135" i="11"/>
  <c r="AE460" i="11"/>
  <c r="Z1384" i="11"/>
  <c r="AD1384" i="11" s="1"/>
  <c r="AA1384" i="11"/>
  <c r="W1384" i="11"/>
  <c r="V1385" i="11" s="1"/>
  <c r="Q1385" i="11"/>
  <c r="R1385" i="11" s="1"/>
  <c r="AB1385" i="11" s="1"/>
  <c r="Q193" i="11"/>
  <c r="R193" i="11" s="1"/>
  <c r="AB193" i="11" s="1"/>
  <c r="W192" i="11"/>
  <c r="V193" i="11" s="1"/>
  <c r="AA192" i="11"/>
  <c r="Z192" i="11"/>
  <c r="Y192" i="11"/>
  <c r="AE1655" i="9"/>
  <c r="AD709" i="9"/>
  <c r="AC709" i="9"/>
  <c r="Z1922" i="9"/>
  <c r="W576" i="9"/>
  <c r="V577" i="9" s="1"/>
  <c r="Y1922" i="9"/>
  <c r="AA1922" i="9"/>
  <c r="Y576" i="9"/>
  <c r="W1922" i="9"/>
  <c r="V1923" i="9" s="1"/>
  <c r="Z576" i="9"/>
  <c r="S710" i="9"/>
  <c r="T710" i="9" s="1"/>
  <c r="AA576" i="9"/>
  <c r="AC1805" i="6"/>
  <c r="AE193" i="6"/>
  <c r="AD1805" i="6"/>
  <c r="AE41" i="6"/>
  <c r="Y1924" i="6"/>
  <c r="AD1652" i="6"/>
  <c r="Z194" i="6"/>
  <c r="AA194" i="6"/>
  <c r="Y194" i="6"/>
  <c r="W194" i="6"/>
  <c r="V195" i="6" s="1"/>
  <c r="Q195" i="6"/>
  <c r="R195" i="6" s="1"/>
  <c r="AB195" i="6" s="1"/>
  <c r="Q1925" i="6"/>
  <c r="R1925" i="6" s="1"/>
  <c r="AB1925" i="6" s="1"/>
  <c r="S999" i="6"/>
  <c r="T999" i="6" s="1"/>
  <c r="AB578" i="6"/>
  <c r="S578" i="6"/>
  <c r="T578" i="6" s="1"/>
  <c r="Z1924" i="6"/>
  <c r="AC577" i="6"/>
  <c r="AC1652" i="6"/>
  <c r="W1924" i="6"/>
  <c r="V1925" i="6" s="1"/>
  <c r="AD42" i="3"/>
  <c r="AC42" i="3"/>
  <c r="W1804" i="3"/>
  <c r="V1805" i="3" s="1"/>
  <c r="Q1805" i="3"/>
  <c r="R1805" i="3" s="1"/>
  <c r="AB1805" i="3" s="1"/>
  <c r="Z1804" i="3"/>
  <c r="AA1804" i="3"/>
  <c r="Y1804" i="3"/>
  <c r="AE1001" i="3"/>
  <c r="W1804" i="11"/>
  <c r="V1805" i="11" s="1"/>
  <c r="Y1804" i="11"/>
  <c r="AA1804" i="11"/>
  <c r="Q1805" i="11"/>
  <c r="R1805" i="11" s="1"/>
  <c r="AB1805" i="11" s="1"/>
  <c r="Z1804" i="11"/>
  <c r="AE842" i="11"/>
  <c r="Z1132" i="9"/>
  <c r="S712" i="11"/>
  <c r="T712" i="11" s="1"/>
  <c r="AE573" i="11"/>
  <c r="AE998" i="6"/>
  <c r="Y1132" i="9"/>
  <c r="S1267" i="6"/>
  <c r="T1267" i="6" s="1"/>
  <c r="S1002" i="3"/>
  <c r="T1002" i="3" s="1"/>
  <c r="Q1003" i="3" s="1"/>
  <c r="AD577" i="6"/>
  <c r="W1132" i="9"/>
  <c r="V1133" i="9" s="1"/>
  <c r="S1000" i="9"/>
  <c r="T1000" i="9" s="1"/>
  <c r="Q1133" i="9"/>
  <c r="R1133" i="9" s="1"/>
  <c r="AB1133" i="9" s="1"/>
  <c r="AE1268" i="11"/>
  <c r="AE1518" i="6"/>
  <c r="AE711" i="11"/>
  <c r="S1133" i="6"/>
  <c r="T1133" i="6" s="1"/>
  <c r="Q1134" i="6" s="1"/>
  <c r="S458" i="6"/>
  <c r="T458" i="6" s="1"/>
  <c r="Z458" i="6" s="1"/>
  <c r="W845" i="6"/>
  <c r="V846" i="6" s="1"/>
  <c r="AA845" i="6"/>
  <c r="Q846" i="6"/>
  <c r="Z845" i="6"/>
  <c r="Y845" i="6"/>
  <c r="Y842" i="9"/>
  <c r="Z842" i="9"/>
  <c r="Q843" i="9"/>
  <c r="AA842" i="9"/>
  <c r="W842" i="9"/>
  <c r="V843" i="9" s="1"/>
  <c r="Q1269" i="9"/>
  <c r="Z1268" i="9"/>
  <c r="Y1268" i="9"/>
  <c r="AA1268" i="9"/>
  <c r="W1268" i="9"/>
  <c r="V1269" i="9" s="1"/>
  <c r="Q326" i="11"/>
  <c r="W325" i="11"/>
  <c r="V326" i="11" s="1"/>
  <c r="AA325" i="11"/>
  <c r="Y325" i="11"/>
  <c r="Z325" i="11"/>
  <c r="Z42" i="6"/>
  <c r="W42" i="6"/>
  <c r="V43" i="6" s="1"/>
  <c r="AA42" i="6"/>
  <c r="Y42" i="6"/>
  <c r="Q43" i="6"/>
  <c r="AA1922" i="3"/>
  <c r="Q1923" i="3"/>
  <c r="Z1922" i="3"/>
  <c r="W1922" i="3"/>
  <c r="V1923" i="3" s="1"/>
  <c r="Y1922" i="3"/>
  <c r="R710" i="3"/>
  <c r="AB710" i="3" s="1"/>
  <c r="AC456" i="9"/>
  <c r="AD456" i="9"/>
  <c r="AE999" i="9"/>
  <c r="AC190" i="9"/>
  <c r="AD190" i="9"/>
  <c r="AD189" i="3"/>
  <c r="AC189" i="3"/>
  <c r="R1654" i="11"/>
  <c r="AB1654" i="11" s="1"/>
  <c r="R457" i="9"/>
  <c r="AB457" i="9" s="1"/>
  <c r="R1923" i="9"/>
  <c r="AB1923" i="9" s="1"/>
  <c r="S1653" i="6"/>
  <c r="T1653" i="6" s="1"/>
  <c r="AB1653" i="6"/>
  <c r="Z1656" i="9"/>
  <c r="W1656" i="9"/>
  <c r="V1657" i="9" s="1"/>
  <c r="AA1656" i="9"/>
  <c r="Q1657" i="9"/>
  <c r="Y1656" i="9"/>
  <c r="R191" i="9"/>
  <c r="AB191" i="9" s="1"/>
  <c r="R190" i="3"/>
  <c r="AB190" i="3" s="1"/>
  <c r="AE1651" i="3"/>
  <c r="S43" i="3"/>
  <c r="T43" i="3" s="1"/>
  <c r="R1385" i="6"/>
  <c r="AB1385" i="6" s="1"/>
  <c r="Y461" i="11"/>
  <c r="AA461" i="11"/>
  <c r="Z461" i="11"/>
  <c r="W461" i="11"/>
  <c r="V462" i="11" s="1"/>
  <c r="Q462" i="11"/>
  <c r="R1267" i="3"/>
  <c r="AB1267" i="3" s="1"/>
  <c r="Y1805" i="9"/>
  <c r="Z1805" i="9"/>
  <c r="W1805" i="9"/>
  <c r="V1806" i="9" s="1"/>
  <c r="AA1805" i="9"/>
  <c r="Q1806" i="9"/>
  <c r="S1520" i="9"/>
  <c r="T1520" i="9" s="1"/>
  <c r="AB1520" i="9"/>
  <c r="R459" i="3"/>
  <c r="AB459" i="3" s="1"/>
  <c r="AE1132" i="6"/>
  <c r="W1922" i="11"/>
  <c r="V1923" i="11" s="1"/>
  <c r="AA1922" i="11"/>
  <c r="Y1922" i="11"/>
  <c r="Q1923" i="11"/>
  <c r="Z1922" i="11"/>
  <c r="R43" i="11"/>
  <c r="AB43" i="11" s="1"/>
  <c r="R325" i="3"/>
  <c r="AB325" i="3" s="1"/>
  <c r="AC1384" i="6"/>
  <c r="AD1384" i="6"/>
  <c r="AE1517" i="11"/>
  <c r="AC42" i="11"/>
  <c r="AD42" i="11"/>
  <c r="AE1519" i="9"/>
  <c r="AC1653" i="11"/>
  <c r="AD1653" i="11"/>
  <c r="AE323" i="6"/>
  <c r="AE457" i="6"/>
  <c r="AD324" i="9"/>
  <c r="AC324" i="9"/>
  <c r="AE1516" i="3"/>
  <c r="AE42" i="9"/>
  <c r="R325" i="9"/>
  <c r="AB325" i="9" s="1"/>
  <c r="AC1132" i="3"/>
  <c r="AD1132" i="3"/>
  <c r="AD1266" i="3"/>
  <c r="AC1266" i="3"/>
  <c r="AC458" i="3"/>
  <c r="AD458" i="3"/>
  <c r="S1136" i="11"/>
  <c r="T1136" i="11" s="1"/>
  <c r="W1136" i="11" s="1"/>
  <c r="V1137" i="11" s="1"/>
  <c r="AB1136" i="11"/>
  <c r="S1518" i="11"/>
  <c r="T1518" i="11" s="1"/>
  <c r="AE1266" i="6"/>
  <c r="Y577" i="3"/>
  <c r="Z577" i="3"/>
  <c r="Q578" i="3"/>
  <c r="AA577" i="3"/>
  <c r="W577" i="3"/>
  <c r="V578" i="3" s="1"/>
  <c r="R1133" i="3"/>
  <c r="AB1133" i="3" s="1"/>
  <c r="S43" i="9"/>
  <c r="T43" i="9" s="1"/>
  <c r="S1269" i="11"/>
  <c r="T1269" i="11" s="1"/>
  <c r="S843" i="11"/>
  <c r="T843" i="11" s="1"/>
  <c r="S1652" i="3"/>
  <c r="T1652" i="3" s="1"/>
  <c r="AC324" i="3"/>
  <c r="AD324" i="3"/>
  <c r="R844" i="3"/>
  <c r="AB844" i="3" s="1"/>
  <c r="R999" i="11"/>
  <c r="S1384" i="9"/>
  <c r="T1384" i="9" s="1"/>
  <c r="AB1384" i="9"/>
  <c r="AC1383" i="3"/>
  <c r="AD1383" i="3"/>
  <c r="AC998" i="11"/>
  <c r="AD998" i="11"/>
  <c r="W710" i="6"/>
  <c r="V711" i="6" s="1"/>
  <c r="Z710" i="6"/>
  <c r="Y710" i="6"/>
  <c r="AA710" i="6"/>
  <c r="Q711" i="6"/>
  <c r="S1806" i="6"/>
  <c r="T1806" i="6" s="1"/>
  <c r="S574" i="11"/>
  <c r="T574" i="11" s="1"/>
  <c r="S1517" i="3"/>
  <c r="T1517" i="3" s="1"/>
  <c r="AE1383" i="9"/>
  <c r="S1519" i="6"/>
  <c r="T1519" i="6" s="1"/>
  <c r="S324" i="6"/>
  <c r="T324" i="6" s="1"/>
  <c r="R577" i="9"/>
  <c r="AC709" i="3"/>
  <c r="AD709" i="3"/>
  <c r="AC843" i="3"/>
  <c r="AD843" i="3"/>
  <c r="R1384" i="3"/>
  <c r="AB1384" i="3" s="1"/>
  <c r="AE1135" i="11" l="1"/>
  <c r="AC1384" i="11"/>
  <c r="AE1384" i="11" s="1"/>
  <c r="AD1804" i="11"/>
  <c r="AC192" i="11"/>
  <c r="S1805" i="11"/>
  <c r="T1805" i="11" s="1"/>
  <c r="AA1805" i="11" s="1"/>
  <c r="AC1804" i="11"/>
  <c r="W712" i="11"/>
  <c r="V713" i="11" s="1"/>
  <c r="Y712" i="11"/>
  <c r="Q713" i="11"/>
  <c r="R713" i="11" s="1"/>
  <c r="AA712" i="11"/>
  <c r="Z712" i="11"/>
  <c r="Y1136" i="11"/>
  <c r="Z1136" i="11"/>
  <c r="Q1137" i="11"/>
  <c r="R1137" i="11" s="1"/>
  <c r="AB1137" i="11" s="1"/>
  <c r="AD192" i="11"/>
  <c r="AA1136" i="11"/>
  <c r="AD461" i="11"/>
  <c r="AE709" i="9"/>
  <c r="AD1922" i="9"/>
  <c r="AC1132" i="9"/>
  <c r="AC1922" i="9"/>
  <c r="S457" i="9"/>
  <c r="T457" i="9" s="1"/>
  <c r="AA710" i="9"/>
  <c r="Z710" i="9"/>
  <c r="AC576" i="9"/>
  <c r="W1000" i="9"/>
  <c r="V1001" i="9" s="1"/>
  <c r="AA1000" i="9"/>
  <c r="Z1000" i="9"/>
  <c r="Q1001" i="9"/>
  <c r="R1001" i="9" s="1"/>
  <c r="AB1001" i="9" s="1"/>
  <c r="Y1000" i="9"/>
  <c r="AD1132" i="9"/>
  <c r="AD576" i="9"/>
  <c r="W710" i="9"/>
  <c r="V711" i="9" s="1"/>
  <c r="Y710" i="9"/>
  <c r="Q711" i="9"/>
  <c r="R711" i="9" s="1"/>
  <c r="AE1805" i="6"/>
  <c r="AE1652" i="6"/>
  <c r="AC1924" i="6"/>
  <c r="AD1924" i="6"/>
  <c r="AE577" i="6"/>
  <c r="AD194" i="6"/>
  <c r="Y1133" i="6"/>
  <c r="AA1133" i="6"/>
  <c r="AC194" i="6"/>
  <c r="AA458" i="6"/>
  <c r="Z1133" i="6"/>
  <c r="W458" i="6"/>
  <c r="V459" i="6" s="1"/>
  <c r="Y458" i="6"/>
  <c r="AD458" i="6" s="1"/>
  <c r="Q459" i="6"/>
  <c r="R459" i="6" s="1"/>
  <c r="AB459" i="6" s="1"/>
  <c r="S1385" i="6"/>
  <c r="T1385" i="6" s="1"/>
  <c r="AE42" i="3"/>
  <c r="Z1002" i="3"/>
  <c r="S1133" i="3"/>
  <c r="T1133" i="3" s="1"/>
  <c r="Z1133" i="3" s="1"/>
  <c r="AE1266" i="3"/>
  <c r="S710" i="3"/>
  <c r="T710" i="3" s="1"/>
  <c r="Z710" i="3" s="1"/>
  <c r="AC1804" i="3"/>
  <c r="AA1002" i="3"/>
  <c r="AD1804" i="3"/>
  <c r="Y1002" i="3"/>
  <c r="W1002" i="3"/>
  <c r="V1003" i="3" s="1"/>
  <c r="S1384" i="3"/>
  <c r="T1384" i="3" s="1"/>
  <c r="S193" i="11"/>
  <c r="T193" i="11" s="1"/>
  <c r="Z193" i="11" s="1"/>
  <c r="S1385" i="11"/>
  <c r="T1385" i="11" s="1"/>
  <c r="AA1385" i="11" s="1"/>
  <c r="S325" i="3"/>
  <c r="T325" i="3" s="1"/>
  <c r="AA325" i="3" s="1"/>
  <c r="AE843" i="3"/>
  <c r="S1133" i="9"/>
  <c r="T1133" i="9" s="1"/>
  <c r="AE1132" i="3"/>
  <c r="AE42" i="11"/>
  <c r="AE1653" i="11"/>
  <c r="S195" i="6"/>
  <c r="T195" i="6" s="1"/>
  <c r="AE458" i="3"/>
  <c r="W1133" i="6"/>
  <c r="V1134" i="6" s="1"/>
  <c r="S43" i="11"/>
  <c r="T43" i="11" s="1"/>
  <c r="AA43" i="9"/>
  <c r="W43" i="9"/>
  <c r="V44" i="9" s="1"/>
  <c r="Q44" i="9"/>
  <c r="Z43" i="9"/>
  <c r="Y43" i="9"/>
  <c r="AA1653" i="6"/>
  <c r="Y1653" i="6"/>
  <c r="W1653" i="6"/>
  <c r="V1654" i="6" s="1"/>
  <c r="Q1654" i="6"/>
  <c r="Z1653" i="6"/>
  <c r="AA1518" i="11"/>
  <c r="Y1518" i="11"/>
  <c r="W1518" i="11"/>
  <c r="V1519" i="11" s="1"/>
  <c r="Z1518" i="11"/>
  <c r="Q1519" i="11"/>
  <c r="Z43" i="3"/>
  <c r="AA43" i="3"/>
  <c r="W43" i="3"/>
  <c r="V44" i="3" s="1"/>
  <c r="Q44" i="3"/>
  <c r="Y43" i="3"/>
  <c r="Y1269" i="11"/>
  <c r="W1269" i="11"/>
  <c r="V1270" i="11" s="1"/>
  <c r="Z1269" i="11"/>
  <c r="AA1269" i="11"/>
  <c r="Q1270" i="11"/>
  <c r="W324" i="6"/>
  <c r="V325" i="6" s="1"/>
  <c r="Y324" i="6"/>
  <c r="Z324" i="6"/>
  <c r="AA324" i="6"/>
  <c r="Q325" i="6"/>
  <c r="AA1652" i="3"/>
  <c r="Q1653" i="3"/>
  <c r="W1652" i="3"/>
  <c r="V1653" i="3" s="1"/>
  <c r="Z1652" i="3"/>
  <c r="Y1652" i="3"/>
  <c r="W843" i="11"/>
  <c r="V844" i="11" s="1"/>
  <c r="AA843" i="11"/>
  <c r="Z843" i="11"/>
  <c r="Y843" i="11"/>
  <c r="Q844" i="11"/>
  <c r="AC710" i="6"/>
  <c r="AD710" i="6"/>
  <c r="Q575" i="11"/>
  <c r="AA574" i="11"/>
  <c r="Z574" i="11"/>
  <c r="Y574" i="11"/>
  <c r="W574" i="11"/>
  <c r="V575" i="11" s="1"/>
  <c r="W1520" i="9"/>
  <c r="V1521" i="9" s="1"/>
  <c r="AA1520" i="9"/>
  <c r="Z1520" i="9"/>
  <c r="Q1521" i="9"/>
  <c r="Y1520" i="9"/>
  <c r="W1806" i="6"/>
  <c r="V1807" i="6" s="1"/>
  <c r="Q1807" i="6"/>
  <c r="Y1806" i="6"/>
  <c r="Z1806" i="6"/>
  <c r="AA1806" i="6"/>
  <c r="S844" i="3"/>
  <c r="T844" i="3" s="1"/>
  <c r="R1003" i="3"/>
  <c r="AB1003" i="3" s="1"/>
  <c r="AC461" i="11"/>
  <c r="R1134" i="6"/>
  <c r="AB1134" i="6" s="1"/>
  <c r="Q1518" i="3"/>
  <c r="Y1517" i="3"/>
  <c r="Z1517" i="3"/>
  <c r="W1517" i="3"/>
  <c r="V1518" i="3" s="1"/>
  <c r="AA1517" i="3"/>
  <c r="R1806" i="9"/>
  <c r="AB1806" i="9" s="1"/>
  <c r="Z578" i="6"/>
  <c r="Q579" i="6"/>
  <c r="AA578" i="6"/>
  <c r="W578" i="6"/>
  <c r="V579" i="6" s="1"/>
  <c r="Y578" i="6"/>
  <c r="R578" i="3"/>
  <c r="AB578" i="3" s="1"/>
  <c r="S325" i="9"/>
  <c r="T325" i="9" s="1"/>
  <c r="S191" i="9"/>
  <c r="T191" i="9" s="1"/>
  <c r="R43" i="6"/>
  <c r="AB43" i="6" s="1"/>
  <c r="S1925" i="6"/>
  <c r="T1925" i="6" s="1"/>
  <c r="AD1656" i="9"/>
  <c r="AC1656" i="9"/>
  <c r="AE190" i="9"/>
  <c r="AE456" i="9"/>
  <c r="AD42" i="6"/>
  <c r="AC42" i="6"/>
  <c r="R326" i="11"/>
  <c r="AB326" i="11" s="1"/>
  <c r="R843" i="9"/>
  <c r="AB843" i="9" s="1"/>
  <c r="AE709" i="3"/>
  <c r="AE998" i="11"/>
  <c r="S459" i="3"/>
  <c r="T459" i="3" s="1"/>
  <c r="AC1805" i="9"/>
  <c r="AD1805" i="9"/>
  <c r="R1657" i="9"/>
  <c r="AB1657" i="9" s="1"/>
  <c r="AC845" i="6"/>
  <c r="AD845" i="6"/>
  <c r="Q1385" i="9"/>
  <c r="W1384" i="9"/>
  <c r="V1385" i="9" s="1"/>
  <c r="AA1384" i="9"/>
  <c r="Y1384" i="9"/>
  <c r="Z1384" i="9"/>
  <c r="S999" i="11"/>
  <c r="T999" i="11" s="1"/>
  <c r="AB999" i="11"/>
  <c r="Z1519" i="6"/>
  <c r="Q1520" i="6"/>
  <c r="W1519" i="6"/>
  <c r="V1520" i="6" s="1"/>
  <c r="AA1519" i="6"/>
  <c r="Y1519" i="6"/>
  <c r="AC577" i="3"/>
  <c r="AD577" i="3"/>
  <c r="Y999" i="6"/>
  <c r="AA999" i="6"/>
  <c r="Z999" i="6"/>
  <c r="Q1000" i="6"/>
  <c r="W999" i="6"/>
  <c r="V1000" i="6" s="1"/>
  <c r="AE1384" i="6"/>
  <c r="R1923" i="11"/>
  <c r="AB1923" i="11" s="1"/>
  <c r="AC1922" i="3"/>
  <c r="AD1922" i="3"/>
  <c r="AC842" i="9"/>
  <c r="AD842" i="9"/>
  <c r="AA1267" i="6"/>
  <c r="Y1267" i="6"/>
  <c r="W1267" i="6"/>
  <c r="V1268" i="6" s="1"/>
  <c r="Q1268" i="6"/>
  <c r="Z1267" i="6"/>
  <c r="AE324" i="3"/>
  <c r="R462" i="11"/>
  <c r="AB462" i="11" s="1"/>
  <c r="S577" i="9"/>
  <c r="T577" i="9" s="1"/>
  <c r="AB577" i="9"/>
  <c r="R711" i="6"/>
  <c r="AB711" i="6" s="1"/>
  <c r="AE1383" i="3"/>
  <c r="AC1922" i="11"/>
  <c r="AD1922" i="11"/>
  <c r="S190" i="3"/>
  <c r="T190" i="3" s="1"/>
  <c r="S1923" i="9"/>
  <c r="T1923" i="9" s="1"/>
  <c r="S1654" i="11"/>
  <c r="T1654" i="11" s="1"/>
  <c r="AC1268" i="9"/>
  <c r="AD1268" i="9"/>
  <c r="R846" i="6"/>
  <c r="AB846" i="6" s="1"/>
  <c r="AE324" i="9"/>
  <c r="S1805" i="3"/>
  <c r="T1805" i="3" s="1"/>
  <c r="S1267" i="3"/>
  <c r="T1267" i="3" s="1"/>
  <c r="AE189" i="3"/>
  <c r="R1923" i="3"/>
  <c r="AB1923" i="3" s="1"/>
  <c r="AC325" i="11"/>
  <c r="AD325" i="11"/>
  <c r="R1269" i="9"/>
  <c r="AB1269" i="9" s="1"/>
  <c r="AE192" i="11" l="1"/>
  <c r="AE1804" i="11"/>
  <c r="Y1805" i="11"/>
  <c r="Y1385" i="11"/>
  <c r="AA193" i="11"/>
  <c r="W193" i="11"/>
  <c r="V194" i="11" s="1"/>
  <c r="Q194" i="11"/>
  <c r="R194" i="11" s="1"/>
  <c r="Q1386" i="11"/>
  <c r="R1386" i="11" s="1"/>
  <c r="AB1386" i="11" s="1"/>
  <c r="AD712" i="11"/>
  <c r="Y193" i="11"/>
  <c r="Q1806" i="11"/>
  <c r="R1806" i="11" s="1"/>
  <c r="AB1806" i="11" s="1"/>
  <c r="AC1136" i="11"/>
  <c r="AC712" i="11"/>
  <c r="W1805" i="11"/>
  <c r="V1806" i="11" s="1"/>
  <c r="Z1805" i="11"/>
  <c r="AE461" i="11"/>
  <c r="W1385" i="11"/>
  <c r="V1386" i="11" s="1"/>
  <c r="AD1136" i="11"/>
  <c r="Z1385" i="11"/>
  <c r="S1923" i="11"/>
  <c r="T1923" i="11" s="1"/>
  <c r="AE1132" i="9"/>
  <c r="AE1922" i="9"/>
  <c r="AD710" i="9"/>
  <c r="AC710" i="9"/>
  <c r="AB711" i="9"/>
  <c r="S711" i="9"/>
  <c r="T711" i="9" s="1"/>
  <c r="AE576" i="9"/>
  <c r="AC1000" i="9"/>
  <c r="AD1000" i="9"/>
  <c r="AE1924" i="6"/>
  <c r="AE194" i="6"/>
  <c r="AC1133" i="6"/>
  <c r="AD1133" i="6"/>
  <c r="AC458" i="6"/>
  <c r="AE458" i="6" s="1"/>
  <c r="S711" i="6"/>
  <c r="T711" i="6" s="1"/>
  <c r="AE42" i="6"/>
  <c r="AA1385" i="6"/>
  <c r="Z1385" i="6"/>
  <c r="W1385" i="6"/>
  <c r="V1386" i="6" s="1"/>
  <c r="Q1386" i="6"/>
  <c r="R1386" i="6" s="1"/>
  <c r="AB1386" i="6" s="1"/>
  <c r="Y1385" i="6"/>
  <c r="Z195" i="6"/>
  <c r="AA195" i="6"/>
  <c r="W195" i="6"/>
  <c r="V196" i="6" s="1"/>
  <c r="Q196" i="6"/>
  <c r="R196" i="6" s="1"/>
  <c r="AB196" i="6" s="1"/>
  <c r="AE845" i="6"/>
  <c r="AD1002" i="3"/>
  <c r="W1133" i="3"/>
  <c r="V1134" i="3" s="1"/>
  <c r="AA1133" i="3"/>
  <c r="Q1134" i="3"/>
  <c r="R1134" i="3" s="1"/>
  <c r="AB1134" i="3" s="1"/>
  <c r="Y1133" i="3"/>
  <c r="AE1804" i="3"/>
  <c r="Y710" i="3"/>
  <c r="AD710" i="3" s="1"/>
  <c r="Q711" i="3"/>
  <c r="R711" i="3" s="1"/>
  <c r="AB711" i="3" s="1"/>
  <c r="AA710" i="3"/>
  <c r="W710" i="3"/>
  <c r="V711" i="3" s="1"/>
  <c r="W325" i="3"/>
  <c r="V326" i="3" s="1"/>
  <c r="S1923" i="3"/>
  <c r="T1923" i="3" s="1"/>
  <c r="AA1923" i="3" s="1"/>
  <c r="Y325" i="3"/>
  <c r="Z1384" i="3"/>
  <c r="AA1384" i="3"/>
  <c r="Y1384" i="3"/>
  <c r="W1384" i="3"/>
  <c r="V1385" i="3" s="1"/>
  <c r="AC1002" i="3"/>
  <c r="Q326" i="3"/>
  <c r="R326" i="3" s="1"/>
  <c r="AB326" i="3" s="1"/>
  <c r="Z325" i="3"/>
  <c r="Y195" i="6"/>
  <c r="Q1385" i="3"/>
  <c r="R1385" i="3" s="1"/>
  <c r="AB1385" i="3" s="1"/>
  <c r="AC999" i="6"/>
  <c r="Q44" i="11"/>
  <c r="R44" i="11" s="1"/>
  <c r="AB44" i="11" s="1"/>
  <c r="Z43" i="11"/>
  <c r="W43" i="11"/>
  <c r="V44" i="11" s="1"/>
  <c r="Y43" i="11"/>
  <c r="AA43" i="11"/>
  <c r="Q1134" i="9"/>
  <c r="R1134" i="9" s="1"/>
  <c r="AB1134" i="9" s="1"/>
  <c r="Z1133" i="9"/>
  <c r="W1133" i="9"/>
  <c r="V1134" i="9" s="1"/>
  <c r="Y1133" i="9"/>
  <c r="AA1133" i="9"/>
  <c r="S1269" i="9"/>
  <c r="T1269" i="9" s="1"/>
  <c r="S1137" i="11"/>
  <c r="T1137" i="11" s="1"/>
  <c r="AC1269" i="11"/>
  <c r="S1001" i="9"/>
  <c r="T1001" i="9" s="1"/>
  <c r="Y1001" i="9" s="1"/>
  <c r="S1657" i="9"/>
  <c r="T1657" i="9" s="1"/>
  <c r="Z1657" i="9" s="1"/>
  <c r="AE1656" i="9"/>
  <c r="AE710" i="6"/>
  <c r="S578" i="3"/>
  <c r="T578" i="3" s="1"/>
  <c r="Z1267" i="3"/>
  <c r="W1267" i="3"/>
  <c r="V1268" i="3" s="1"/>
  <c r="Y1267" i="3"/>
  <c r="AA1267" i="3"/>
  <c r="Q1268" i="3"/>
  <c r="Z1805" i="3"/>
  <c r="AA1805" i="3"/>
  <c r="Y1805" i="3"/>
  <c r="Q1806" i="3"/>
  <c r="W1805" i="3"/>
  <c r="V1806" i="3" s="1"/>
  <c r="Q845" i="3"/>
  <c r="Y844" i="3"/>
  <c r="W844" i="3"/>
  <c r="V845" i="3" s="1"/>
  <c r="Z844" i="3"/>
  <c r="AA844" i="3"/>
  <c r="Y999" i="11"/>
  <c r="Q1000" i="11"/>
  <c r="Z999" i="11"/>
  <c r="AA999" i="11"/>
  <c r="W999" i="11"/>
  <c r="V1000" i="11" s="1"/>
  <c r="Z191" i="9"/>
  <c r="AA191" i="9"/>
  <c r="W191" i="9"/>
  <c r="V192" i="9" s="1"/>
  <c r="Q192" i="9"/>
  <c r="Y191" i="9"/>
  <c r="Z1925" i="6"/>
  <c r="W1925" i="6"/>
  <c r="V1926" i="6" s="1"/>
  <c r="Q1926" i="6"/>
  <c r="AA1925" i="6"/>
  <c r="Y1925" i="6"/>
  <c r="Y325" i="9"/>
  <c r="AA325" i="9"/>
  <c r="W325" i="9"/>
  <c r="V326" i="9" s="1"/>
  <c r="Q326" i="9"/>
  <c r="Z325" i="9"/>
  <c r="R1521" i="9"/>
  <c r="AB1521" i="9" s="1"/>
  <c r="R44" i="9"/>
  <c r="AB44" i="9" s="1"/>
  <c r="AC578" i="6"/>
  <c r="AD578" i="6"/>
  <c r="S1806" i="9"/>
  <c r="T1806" i="9" s="1"/>
  <c r="Q1807" i="9" s="1"/>
  <c r="S1134" i="6"/>
  <c r="T1134" i="6" s="1"/>
  <c r="R1654" i="6"/>
  <c r="AE1805" i="9"/>
  <c r="AE1922" i="3"/>
  <c r="AE577" i="3"/>
  <c r="S846" i="6"/>
  <c r="T846" i="6" s="1"/>
  <c r="Z190" i="3"/>
  <c r="Y190" i="3"/>
  <c r="W190" i="3"/>
  <c r="V191" i="3" s="1"/>
  <c r="AA190" i="3"/>
  <c r="Q191" i="3"/>
  <c r="AC1519" i="6"/>
  <c r="AD1519" i="6"/>
  <c r="AC1384" i="9"/>
  <c r="AD1384" i="9"/>
  <c r="S713" i="11"/>
  <c r="T713" i="11" s="1"/>
  <c r="AB713" i="11"/>
  <c r="R575" i="11"/>
  <c r="AB575" i="11" s="1"/>
  <c r="AC1652" i="3"/>
  <c r="AD1652" i="3"/>
  <c r="AC324" i="6"/>
  <c r="AD324" i="6"/>
  <c r="Z1654" i="11"/>
  <c r="Y1654" i="11"/>
  <c r="Q1655" i="11"/>
  <c r="W1654" i="11"/>
  <c r="V1655" i="11" s="1"/>
  <c r="AA1654" i="11"/>
  <c r="Y457" i="9"/>
  <c r="W457" i="9"/>
  <c r="V458" i="9" s="1"/>
  <c r="Z457" i="9"/>
  <c r="Q458" i="9"/>
  <c r="AA457" i="9"/>
  <c r="S843" i="9"/>
  <c r="T843" i="9" s="1"/>
  <c r="S459" i="6"/>
  <c r="T459" i="6" s="1"/>
  <c r="Y459" i="3"/>
  <c r="Q460" i="3"/>
  <c r="AA459" i="3"/>
  <c r="W459" i="3"/>
  <c r="V460" i="3" s="1"/>
  <c r="Z459" i="3"/>
  <c r="S43" i="6"/>
  <c r="T43" i="6" s="1"/>
  <c r="R1519" i="11"/>
  <c r="AB1519" i="11" s="1"/>
  <c r="AC1653" i="6"/>
  <c r="AD1653" i="6"/>
  <c r="AC1806" i="6"/>
  <c r="AD1806" i="6"/>
  <c r="R1270" i="11"/>
  <c r="AB1270" i="11" s="1"/>
  <c r="AE1922" i="11"/>
  <c r="R1520" i="6"/>
  <c r="AB1520" i="6" s="1"/>
  <c r="R1385" i="9"/>
  <c r="R1807" i="6"/>
  <c r="AB1807" i="6" s="1"/>
  <c r="R844" i="11"/>
  <c r="AB844" i="11" s="1"/>
  <c r="R1653" i="3"/>
  <c r="AB1653" i="3" s="1"/>
  <c r="Y1923" i="9"/>
  <c r="Q1924" i="9"/>
  <c r="W1923" i="9"/>
  <c r="V1924" i="9" s="1"/>
  <c r="AA1923" i="9"/>
  <c r="Z1923" i="9"/>
  <c r="W577" i="9"/>
  <c r="V578" i="9" s="1"/>
  <c r="Z577" i="9"/>
  <c r="Y577" i="9"/>
  <c r="AA577" i="9"/>
  <c r="Q578" i="9"/>
  <c r="R1268" i="6"/>
  <c r="AB1268" i="6" s="1"/>
  <c r="R1000" i="6"/>
  <c r="AB1000" i="6" s="1"/>
  <c r="R579" i="6"/>
  <c r="AB579" i="6" s="1"/>
  <c r="AE1268" i="9"/>
  <c r="AD999" i="6"/>
  <c r="AE325" i="11"/>
  <c r="S462" i="11"/>
  <c r="T462" i="11" s="1"/>
  <c r="AC1267" i="6"/>
  <c r="AD1267" i="6"/>
  <c r="AE842" i="9"/>
  <c r="S326" i="11"/>
  <c r="T326" i="11" s="1"/>
  <c r="AC1517" i="3"/>
  <c r="AD1517" i="3"/>
  <c r="S1003" i="3"/>
  <c r="T1003" i="3" s="1"/>
  <c r="AC843" i="11"/>
  <c r="AD843" i="11"/>
  <c r="AD1269" i="11"/>
  <c r="AC43" i="3"/>
  <c r="AD43" i="3"/>
  <c r="AC1518" i="11"/>
  <c r="AD1518" i="11"/>
  <c r="AC43" i="9"/>
  <c r="AD43" i="9"/>
  <c r="R1518" i="3"/>
  <c r="AB1518" i="3" s="1"/>
  <c r="AC1520" i="9"/>
  <c r="AD1520" i="9"/>
  <c r="AC574" i="11"/>
  <c r="AD574" i="11"/>
  <c r="R325" i="6"/>
  <c r="AB325" i="6" s="1"/>
  <c r="R44" i="3"/>
  <c r="AB44" i="3" s="1"/>
  <c r="AC1805" i="11" l="1"/>
  <c r="AC193" i="11"/>
  <c r="AD1385" i="11"/>
  <c r="AD193" i="11"/>
  <c r="AE712" i="11"/>
  <c r="AC1385" i="11"/>
  <c r="AE1136" i="11"/>
  <c r="AD43" i="11"/>
  <c r="AE1269" i="11"/>
  <c r="AD1805" i="11"/>
  <c r="Z1923" i="11"/>
  <c r="W1923" i="11"/>
  <c r="V1924" i="11" s="1"/>
  <c r="Y1923" i="11"/>
  <c r="AA1923" i="11"/>
  <c r="Q1924" i="11"/>
  <c r="R1924" i="11" s="1"/>
  <c r="AB1924" i="11" s="1"/>
  <c r="AC43" i="11"/>
  <c r="S1270" i="11"/>
  <c r="T1270" i="11" s="1"/>
  <c r="Q1271" i="11" s="1"/>
  <c r="AE710" i="9"/>
  <c r="Q1658" i="9"/>
  <c r="R1658" i="9" s="1"/>
  <c r="AB1658" i="9" s="1"/>
  <c r="AE1000" i="9"/>
  <c r="W1657" i="9"/>
  <c r="V1658" i="9" s="1"/>
  <c r="Y1657" i="9"/>
  <c r="AD1657" i="9" s="1"/>
  <c r="AA1001" i="9"/>
  <c r="AC1133" i="9"/>
  <c r="Q1002" i="9"/>
  <c r="R1002" i="9" s="1"/>
  <c r="AB1002" i="9" s="1"/>
  <c r="Z1001" i="9"/>
  <c r="AD1001" i="9" s="1"/>
  <c r="W1001" i="9"/>
  <c r="V1002" i="9" s="1"/>
  <c r="AD1133" i="9"/>
  <c r="AE1133" i="6"/>
  <c r="AD195" i="6"/>
  <c r="S1520" i="6"/>
  <c r="T1520" i="6" s="1"/>
  <c r="AA1520" i="6" s="1"/>
  <c r="Y711" i="6"/>
  <c r="W711" i="6"/>
  <c r="V712" i="6" s="1"/>
  <c r="Z711" i="6"/>
  <c r="Q712" i="6"/>
  <c r="R712" i="6" s="1"/>
  <c r="AA711" i="6"/>
  <c r="AC1385" i="6"/>
  <c r="AC195" i="6"/>
  <c r="AD1385" i="6"/>
  <c r="AE999" i="6"/>
  <c r="AE1002" i="3"/>
  <c r="AC1133" i="3"/>
  <c r="AD1133" i="3"/>
  <c r="AC710" i="3"/>
  <c r="AE710" i="3" s="1"/>
  <c r="S1653" i="3"/>
  <c r="T1653" i="3" s="1"/>
  <c r="AC325" i="3"/>
  <c r="AC1384" i="3"/>
  <c r="Z1923" i="3"/>
  <c r="Q1924" i="3"/>
  <c r="R1924" i="3" s="1"/>
  <c r="AB1924" i="3" s="1"/>
  <c r="AD1384" i="3"/>
  <c r="AD325" i="3"/>
  <c r="Y1923" i="3"/>
  <c r="W1923" i="3"/>
  <c r="V1924" i="3" s="1"/>
  <c r="S844" i="11"/>
  <c r="T844" i="11" s="1"/>
  <c r="S1134" i="9"/>
  <c r="T1134" i="9" s="1"/>
  <c r="AA1134" i="9" s="1"/>
  <c r="S1518" i="3"/>
  <c r="T1518" i="3" s="1"/>
  <c r="AA1518" i="3" s="1"/>
  <c r="S1268" i="6"/>
  <c r="T1268" i="6" s="1"/>
  <c r="Y1268" i="6" s="1"/>
  <c r="AE843" i="11"/>
  <c r="AA1806" i="9"/>
  <c r="AC999" i="11"/>
  <c r="AD457" i="9"/>
  <c r="AA1657" i="9"/>
  <c r="Z1806" i="9"/>
  <c r="Z578" i="3"/>
  <c r="W578" i="3"/>
  <c r="V579" i="3" s="1"/>
  <c r="Y578" i="3"/>
  <c r="Q579" i="3"/>
  <c r="AA578" i="3"/>
  <c r="AD459" i="3"/>
  <c r="W1806" i="9"/>
  <c r="V1807" i="9" s="1"/>
  <c r="S1807" i="6"/>
  <c r="T1807" i="6" s="1"/>
  <c r="Q1808" i="6" s="1"/>
  <c r="S1386" i="11"/>
  <c r="T1386" i="11" s="1"/>
  <c r="Q1387" i="11" s="1"/>
  <c r="S44" i="11"/>
  <c r="T44" i="11" s="1"/>
  <c r="Y1806" i="9"/>
  <c r="S325" i="6"/>
  <c r="T325" i="6" s="1"/>
  <c r="AE1384" i="9"/>
  <c r="S579" i="6"/>
  <c r="T579" i="6" s="1"/>
  <c r="AA579" i="6" s="1"/>
  <c r="S1519" i="11"/>
  <c r="T1519" i="11" s="1"/>
  <c r="AA1519" i="11" s="1"/>
  <c r="AE324" i="6"/>
  <c r="AE1518" i="11"/>
  <c r="AE1267" i="6"/>
  <c r="S326" i="3"/>
  <c r="T326" i="3" s="1"/>
  <c r="AE43" i="3"/>
  <c r="S44" i="9"/>
  <c r="T44" i="9" s="1"/>
  <c r="Q44" i="6"/>
  <c r="W43" i="6"/>
  <c r="V44" i="6" s="1"/>
  <c r="AA43" i="6"/>
  <c r="Y43" i="6"/>
  <c r="Z43" i="6"/>
  <c r="Q712" i="9"/>
  <c r="AA711" i="9"/>
  <c r="W711" i="9"/>
  <c r="V712" i="9" s="1"/>
  <c r="Y711" i="9"/>
  <c r="Z711" i="9"/>
  <c r="S196" i="6"/>
  <c r="T196" i="6" s="1"/>
  <c r="Z1003" i="3"/>
  <c r="W1003" i="3"/>
  <c r="V1004" i="3" s="1"/>
  <c r="Q1004" i="3"/>
  <c r="Y1003" i="3"/>
  <c r="AA1003" i="3"/>
  <c r="W459" i="6"/>
  <c r="V460" i="6" s="1"/>
  <c r="Z459" i="6"/>
  <c r="AA459" i="6"/>
  <c r="Q460" i="6"/>
  <c r="Y459" i="6"/>
  <c r="R326" i="9"/>
  <c r="R192" i="9"/>
  <c r="AB192" i="9" s="1"/>
  <c r="AC1805" i="3"/>
  <c r="AD1805" i="3"/>
  <c r="Z1137" i="11"/>
  <c r="Y1137" i="11"/>
  <c r="AA1137" i="11"/>
  <c r="W1137" i="11"/>
  <c r="V1138" i="11" s="1"/>
  <c r="Q1138" i="11"/>
  <c r="S1385" i="9"/>
  <c r="T1385" i="9" s="1"/>
  <c r="AB1385" i="9"/>
  <c r="AE1806" i="6"/>
  <c r="Z843" i="9"/>
  <c r="W843" i="9"/>
  <c r="V844" i="9" s="1"/>
  <c r="Q844" i="9"/>
  <c r="Y843" i="9"/>
  <c r="AA843" i="9"/>
  <c r="S1134" i="3"/>
  <c r="T1134" i="3" s="1"/>
  <c r="R1924" i="9"/>
  <c r="AB1924" i="9" s="1"/>
  <c r="S194" i="11"/>
  <c r="T194" i="11" s="1"/>
  <c r="AB194" i="11"/>
  <c r="AE1652" i="3"/>
  <c r="AC190" i="3"/>
  <c r="AD190" i="3"/>
  <c r="S1654" i="6"/>
  <c r="T1654" i="6" s="1"/>
  <c r="AB1654" i="6"/>
  <c r="AC1925" i="6"/>
  <c r="AD1925" i="6"/>
  <c r="AC1923" i="9"/>
  <c r="AD1923" i="9"/>
  <c r="S1806" i="11"/>
  <c r="T1806" i="11" s="1"/>
  <c r="R458" i="9"/>
  <c r="AB458" i="9" s="1"/>
  <c r="R1655" i="11"/>
  <c r="AB1655" i="11" s="1"/>
  <c r="AC325" i="9"/>
  <c r="AD325" i="9"/>
  <c r="R1268" i="3"/>
  <c r="AB1268" i="3" s="1"/>
  <c r="AE43" i="9"/>
  <c r="R460" i="3"/>
  <c r="AB460" i="3" s="1"/>
  <c r="AD1654" i="11"/>
  <c r="AC1654" i="11"/>
  <c r="AA846" i="6"/>
  <c r="Z846" i="6"/>
  <c r="Q847" i="6"/>
  <c r="W846" i="6"/>
  <c r="V847" i="6" s="1"/>
  <c r="Y846" i="6"/>
  <c r="R1926" i="6"/>
  <c r="AC844" i="3"/>
  <c r="AD844" i="3"/>
  <c r="Z462" i="11"/>
  <c r="AA462" i="11"/>
  <c r="W462" i="11"/>
  <c r="V463" i="11" s="1"/>
  <c r="Y462" i="11"/>
  <c r="Q463" i="11"/>
  <c r="S1000" i="6"/>
  <c r="T1000" i="6" s="1"/>
  <c r="R578" i="9"/>
  <c r="S1386" i="6"/>
  <c r="T1386" i="6" s="1"/>
  <c r="AC459" i="3"/>
  <c r="S575" i="11"/>
  <c r="T575" i="11" s="1"/>
  <c r="AE1519" i="6"/>
  <c r="S711" i="3"/>
  <c r="T711" i="3" s="1"/>
  <c r="AE578" i="6"/>
  <c r="S1521" i="9"/>
  <c r="T1521" i="9" s="1"/>
  <c r="R1807" i="9"/>
  <c r="AB1807" i="9" s="1"/>
  <c r="R845" i="3"/>
  <c r="AB845" i="3" s="1"/>
  <c r="AC1267" i="3"/>
  <c r="AD1267" i="3"/>
  <c r="AE574" i="11"/>
  <c r="S1385" i="3"/>
  <c r="T1385" i="3" s="1"/>
  <c r="AA326" i="11"/>
  <c r="W326" i="11"/>
  <c r="V327" i="11" s="1"/>
  <c r="Q327" i="11"/>
  <c r="Z326" i="11"/>
  <c r="Y326" i="11"/>
  <c r="AE1653" i="6"/>
  <c r="AC457" i="9"/>
  <c r="AD999" i="11"/>
  <c r="S44" i="3"/>
  <c r="T44" i="3" s="1"/>
  <c r="AE1520" i="9"/>
  <c r="AE1517" i="3"/>
  <c r="AC577" i="9"/>
  <c r="AD577" i="9"/>
  <c r="AA1269" i="9"/>
  <c r="Q1270" i="9"/>
  <c r="Y1269" i="9"/>
  <c r="W1269" i="9"/>
  <c r="V1270" i="9" s="1"/>
  <c r="Z1269" i="9"/>
  <c r="Y713" i="11"/>
  <c r="Q714" i="11"/>
  <c r="W713" i="11"/>
  <c r="V714" i="11" s="1"/>
  <c r="AA713" i="11"/>
  <c r="Z713" i="11"/>
  <c r="R191" i="3"/>
  <c r="AB191" i="3" s="1"/>
  <c r="Y1134" i="6"/>
  <c r="W1134" i="6"/>
  <c r="V1135" i="6" s="1"/>
  <c r="Z1134" i="6"/>
  <c r="Q1135" i="6"/>
  <c r="AA1134" i="6"/>
  <c r="AD191" i="9"/>
  <c r="AC191" i="9"/>
  <c r="R1000" i="11"/>
  <c r="AB1000" i="11" s="1"/>
  <c r="R1806" i="3"/>
  <c r="AB1806" i="3" s="1"/>
  <c r="AE1805" i="11" l="1"/>
  <c r="AE1385" i="11"/>
  <c r="AE193" i="11"/>
  <c r="AE43" i="11"/>
  <c r="AD1923" i="11"/>
  <c r="AE999" i="11"/>
  <c r="AC1923" i="11"/>
  <c r="Y1386" i="11"/>
  <c r="AD1137" i="11"/>
  <c r="Z1386" i="11"/>
  <c r="Z194" i="11"/>
  <c r="W194" i="11"/>
  <c r="V195" i="11" s="1"/>
  <c r="AA194" i="11"/>
  <c r="Q195" i="11"/>
  <c r="R195" i="11" s="1"/>
  <c r="AB195" i="11" s="1"/>
  <c r="Y194" i="11"/>
  <c r="W1270" i="11"/>
  <c r="V1271" i="11" s="1"/>
  <c r="Z1270" i="11"/>
  <c r="AA1270" i="11"/>
  <c r="S1924" i="11"/>
  <c r="T1924" i="11" s="1"/>
  <c r="Z1924" i="11" s="1"/>
  <c r="W1386" i="11"/>
  <c r="V1387" i="11" s="1"/>
  <c r="Y1270" i="11"/>
  <c r="W1519" i="11"/>
  <c r="V1520" i="11" s="1"/>
  <c r="AA1386" i="11"/>
  <c r="AE1133" i="9"/>
  <c r="AC1657" i="9"/>
  <c r="AE1657" i="9" s="1"/>
  <c r="AD1806" i="9"/>
  <c r="AC1001" i="9"/>
  <c r="AE1001" i="9" s="1"/>
  <c r="AE457" i="9"/>
  <c r="AC1806" i="9"/>
  <c r="Y1134" i="9"/>
  <c r="AE195" i="6"/>
  <c r="AE1385" i="6"/>
  <c r="AD711" i="6"/>
  <c r="Q1521" i="6"/>
  <c r="R1521" i="6" s="1"/>
  <c r="AB1521" i="6" s="1"/>
  <c r="AC711" i="6"/>
  <c r="W1520" i="6"/>
  <c r="V1521" i="6" s="1"/>
  <c r="Q1269" i="6"/>
  <c r="R1269" i="6" s="1"/>
  <c r="AB1269" i="6" s="1"/>
  <c r="Z1520" i="6"/>
  <c r="W1268" i="6"/>
  <c r="V1269" i="6" s="1"/>
  <c r="Y1807" i="6"/>
  <c r="W1807" i="6"/>
  <c r="V1808" i="6" s="1"/>
  <c r="Z1807" i="6"/>
  <c r="Y1520" i="6"/>
  <c r="Z1000" i="6"/>
  <c r="Q1001" i="6"/>
  <c r="R1001" i="6" s="1"/>
  <c r="AB1001" i="6" s="1"/>
  <c r="W1000" i="6"/>
  <c r="V1001" i="6" s="1"/>
  <c r="Y1000" i="6"/>
  <c r="AA1000" i="6"/>
  <c r="Z1268" i="6"/>
  <c r="AD1268" i="6" s="1"/>
  <c r="W579" i="6"/>
  <c r="V580" i="6" s="1"/>
  <c r="AA1807" i="6"/>
  <c r="AA1268" i="6"/>
  <c r="Y579" i="6"/>
  <c r="AE1133" i="3"/>
  <c r="AE325" i="3"/>
  <c r="AE1384" i="3"/>
  <c r="Y1518" i="3"/>
  <c r="Z1518" i="3"/>
  <c r="W1518" i="3"/>
  <c r="V1519" i="3" s="1"/>
  <c r="AD578" i="3"/>
  <c r="AC1923" i="3"/>
  <c r="Q1519" i="3"/>
  <c r="R1519" i="3" s="1"/>
  <c r="AD1923" i="3"/>
  <c r="S1806" i="3"/>
  <c r="T1806" i="3" s="1"/>
  <c r="Z1806" i="3" s="1"/>
  <c r="S1924" i="3"/>
  <c r="T1924" i="3" s="1"/>
  <c r="W326" i="3"/>
  <c r="V327" i="3" s="1"/>
  <c r="Q327" i="3"/>
  <c r="R327" i="3" s="1"/>
  <c r="AB327" i="3" s="1"/>
  <c r="Y326" i="3"/>
  <c r="S1268" i="3"/>
  <c r="T1268" i="3" s="1"/>
  <c r="W1268" i="3" s="1"/>
  <c r="V1269" i="3" s="1"/>
  <c r="AE459" i="3"/>
  <c r="AC578" i="3"/>
  <c r="W1134" i="9"/>
  <c r="V1135" i="9" s="1"/>
  <c r="Q1135" i="9"/>
  <c r="R1135" i="9" s="1"/>
  <c r="AB1135" i="9" s="1"/>
  <c r="Z1134" i="9"/>
  <c r="AA326" i="3"/>
  <c r="S1924" i="9"/>
  <c r="T1924" i="9" s="1"/>
  <c r="Q1925" i="9" s="1"/>
  <c r="AE844" i="3"/>
  <c r="R579" i="3"/>
  <c r="Z326" i="3"/>
  <c r="Y1519" i="11"/>
  <c r="AC1134" i="6"/>
  <c r="Z1519" i="11"/>
  <c r="Z579" i="6"/>
  <c r="S460" i="3"/>
  <c r="T460" i="3" s="1"/>
  <c r="Q1520" i="11"/>
  <c r="R1520" i="11" s="1"/>
  <c r="AB1520" i="11" s="1"/>
  <c r="AE325" i="9"/>
  <c r="AC1137" i="11"/>
  <c r="S845" i="3"/>
  <c r="T845" i="3" s="1"/>
  <c r="S1655" i="11"/>
  <c r="T1655" i="11" s="1"/>
  <c r="Z1655" i="11" s="1"/>
  <c r="Q580" i="6"/>
  <c r="R580" i="6" s="1"/>
  <c r="AB580" i="6" s="1"/>
  <c r="AC713" i="11"/>
  <c r="S192" i="9"/>
  <c r="T192" i="9" s="1"/>
  <c r="W192" i="9" s="1"/>
  <c r="V193" i="9" s="1"/>
  <c r="Z1386" i="6"/>
  <c r="Q1387" i="6"/>
  <c r="AA1386" i="6"/>
  <c r="Y1386" i="6"/>
  <c r="W1386" i="6"/>
  <c r="V1387" i="6" s="1"/>
  <c r="R327" i="11"/>
  <c r="AB327" i="11" s="1"/>
  <c r="AC326" i="11"/>
  <c r="AD326" i="11"/>
  <c r="W44" i="3"/>
  <c r="V45" i="3" s="1"/>
  <c r="Y44" i="3"/>
  <c r="Q45" i="3"/>
  <c r="Z44" i="3"/>
  <c r="AA44" i="3"/>
  <c r="AC843" i="9"/>
  <c r="AD843" i="9"/>
  <c r="Z1385" i="9"/>
  <c r="Q1386" i="9"/>
  <c r="W1385" i="9"/>
  <c r="V1386" i="9" s="1"/>
  <c r="AA1385" i="9"/>
  <c r="Y1385" i="9"/>
  <c r="Q326" i="6"/>
  <c r="AA325" i="6"/>
  <c r="Z325" i="6"/>
  <c r="W325" i="6"/>
  <c r="V326" i="6" s="1"/>
  <c r="Y325" i="6"/>
  <c r="S1926" i="6"/>
  <c r="T1926" i="6" s="1"/>
  <c r="AB1926" i="6"/>
  <c r="AD713" i="11"/>
  <c r="AD1134" i="6"/>
  <c r="AE191" i="9"/>
  <c r="R714" i="11"/>
  <c r="AB714" i="11" s="1"/>
  <c r="S1807" i="9"/>
  <c r="T1807" i="9" s="1"/>
  <c r="S578" i="9"/>
  <c r="T578" i="9" s="1"/>
  <c r="AB578" i="9"/>
  <c r="Z1385" i="3"/>
  <c r="AA1385" i="3"/>
  <c r="W1385" i="3"/>
  <c r="V1386" i="3" s="1"/>
  <c r="Q1386" i="3"/>
  <c r="Y1385" i="3"/>
  <c r="AE1654" i="11"/>
  <c r="Y1654" i="6"/>
  <c r="W1654" i="6"/>
  <c r="V1655" i="6" s="1"/>
  <c r="AA1654" i="6"/>
  <c r="Q1655" i="6"/>
  <c r="Z1654" i="6"/>
  <c r="Y1806" i="11"/>
  <c r="Z1806" i="11"/>
  <c r="AA1806" i="11"/>
  <c r="Q1807" i="11"/>
  <c r="W1806" i="11"/>
  <c r="V1807" i="11" s="1"/>
  <c r="R844" i="9"/>
  <c r="AB844" i="9" s="1"/>
  <c r="AC711" i="9"/>
  <c r="AD711" i="9"/>
  <c r="AC1269" i="9"/>
  <c r="AD1269" i="9"/>
  <c r="AE1267" i="3"/>
  <c r="AA1521" i="9"/>
  <c r="Y1521" i="9"/>
  <c r="Z1521" i="9"/>
  <c r="W1521" i="9"/>
  <c r="V1522" i="9" s="1"/>
  <c r="Q1522" i="9"/>
  <c r="S712" i="6"/>
  <c r="T712" i="6" s="1"/>
  <c r="AB712" i="6"/>
  <c r="AE190" i="3"/>
  <c r="R1138" i="11"/>
  <c r="W44" i="11"/>
  <c r="V45" i="11" s="1"/>
  <c r="Z44" i="11"/>
  <c r="Q45" i="11"/>
  <c r="AA44" i="11"/>
  <c r="Y44" i="11"/>
  <c r="R1270" i="9"/>
  <c r="AB1270" i="9" s="1"/>
  <c r="AE577" i="9"/>
  <c r="W196" i="6"/>
  <c r="V197" i="6" s="1"/>
  <c r="Q197" i="6"/>
  <c r="Y196" i="6"/>
  <c r="Z196" i="6"/>
  <c r="AA196" i="6"/>
  <c r="AC846" i="6"/>
  <c r="AD846" i="6"/>
  <c r="R1271" i="11"/>
  <c r="AB1271" i="11" s="1"/>
  <c r="Z844" i="11"/>
  <c r="Y844" i="11"/>
  <c r="W844" i="11"/>
  <c r="V845" i="11" s="1"/>
  <c r="Q845" i="11"/>
  <c r="AA844" i="11"/>
  <c r="S326" i="9"/>
  <c r="T326" i="9" s="1"/>
  <c r="AB326" i="9"/>
  <c r="AD1003" i="3"/>
  <c r="AC1003" i="3"/>
  <c r="AC43" i="6"/>
  <c r="AD43" i="6"/>
  <c r="R463" i="11"/>
  <c r="AB463" i="11" s="1"/>
  <c r="Z44" i="9"/>
  <c r="Y44" i="9"/>
  <c r="AA44" i="9"/>
  <c r="Q45" i="9"/>
  <c r="W44" i="9"/>
  <c r="V45" i="9" s="1"/>
  <c r="S191" i="3"/>
  <c r="T191" i="3" s="1"/>
  <c r="Z711" i="3"/>
  <c r="AA711" i="3"/>
  <c r="Q712" i="3"/>
  <c r="W711" i="3"/>
  <c r="V712" i="3" s="1"/>
  <c r="Y711" i="3"/>
  <c r="AD462" i="11"/>
  <c r="AC462" i="11"/>
  <c r="S1002" i="9"/>
  <c r="T1002" i="9" s="1"/>
  <c r="AE1923" i="9"/>
  <c r="Z1134" i="3"/>
  <c r="W1134" i="3"/>
  <c r="V1135" i="3" s="1"/>
  <c r="Q1135" i="3"/>
  <c r="Y1134" i="3"/>
  <c r="AA1134" i="3"/>
  <c r="AC459" i="6"/>
  <c r="AD459" i="6"/>
  <c r="R1004" i="3"/>
  <c r="AB1004" i="3" s="1"/>
  <c r="R712" i="9"/>
  <c r="AB712" i="9" s="1"/>
  <c r="R847" i="6"/>
  <c r="AB847" i="6" s="1"/>
  <c r="R460" i="6"/>
  <c r="AB460" i="6" s="1"/>
  <c r="S1000" i="11"/>
  <c r="T1000" i="11" s="1"/>
  <c r="R1135" i="6"/>
  <c r="AB1135" i="6" s="1"/>
  <c r="Y1653" i="3"/>
  <c r="AA1653" i="3"/>
  <c r="Q1654" i="3"/>
  <c r="W1653" i="3"/>
  <c r="V1654" i="3" s="1"/>
  <c r="Z1653" i="3"/>
  <c r="AA575" i="11"/>
  <c r="Z575" i="11"/>
  <c r="Q576" i="11"/>
  <c r="W575" i="11"/>
  <c r="V576" i="11" s="1"/>
  <c r="Y575" i="11"/>
  <c r="R1808" i="6"/>
  <c r="AB1808" i="6" s="1"/>
  <c r="S458" i="9"/>
  <c r="T458" i="9" s="1"/>
  <c r="AE1925" i="6"/>
  <c r="S1658" i="9"/>
  <c r="T1658" i="9" s="1"/>
  <c r="AE1805" i="3"/>
  <c r="R1387" i="11"/>
  <c r="AB1387" i="11" s="1"/>
  <c r="R44" i="6"/>
  <c r="AB44" i="6" s="1"/>
  <c r="AE1923" i="11" l="1"/>
  <c r="AD1519" i="11"/>
  <c r="AC1386" i="11"/>
  <c r="S1271" i="11"/>
  <c r="T1271" i="11" s="1"/>
  <c r="Q1272" i="11" s="1"/>
  <c r="AE713" i="11"/>
  <c r="AC1519" i="11"/>
  <c r="Q1656" i="11"/>
  <c r="R1656" i="11" s="1"/>
  <c r="AB1656" i="11" s="1"/>
  <c r="Q1925" i="11"/>
  <c r="R1925" i="11" s="1"/>
  <c r="AB1925" i="11" s="1"/>
  <c r="Y1655" i="11"/>
  <c r="AD1655" i="11" s="1"/>
  <c r="AC1270" i="11"/>
  <c r="AD1270" i="11"/>
  <c r="W1924" i="11"/>
  <c r="V1925" i="11" s="1"/>
  <c r="AA1924" i="11"/>
  <c r="AD1386" i="11"/>
  <c r="Y1924" i="11"/>
  <c r="W1655" i="11"/>
  <c r="V1656" i="11" s="1"/>
  <c r="AE1137" i="11"/>
  <c r="AD194" i="11"/>
  <c r="Z1000" i="11"/>
  <c r="Y1000" i="11"/>
  <c r="AC194" i="11"/>
  <c r="AD1134" i="9"/>
  <c r="S844" i="9"/>
  <c r="T844" i="9" s="1"/>
  <c r="AE1806" i="9"/>
  <c r="W1924" i="9"/>
  <c r="V1925" i="9" s="1"/>
  <c r="AA1924" i="9"/>
  <c r="AC1134" i="9"/>
  <c r="Q193" i="9"/>
  <c r="R193" i="9" s="1"/>
  <c r="AB193" i="9" s="1"/>
  <c r="W326" i="9"/>
  <c r="V327" i="9" s="1"/>
  <c r="Q327" i="9"/>
  <c r="R327" i="9" s="1"/>
  <c r="AB327" i="9" s="1"/>
  <c r="AA326" i="9"/>
  <c r="Z326" i="9"/>
  <c r="Y326" i="9"/>
  <c r="AA192" i="9"/>
  <c r="Z1924" i="9"/>
  <c r="Y1924" i="9"/>
  <c r="AE711" i="6"/>
  <c r="S847" i="6"/>
  <c r="T847" i="6" s="1"/>
  <c r="Q848" i="6" s="1"/>
  <c r="S1135" i="6"/>
  <c r="T1135" i="6" s="1"/>
  <c r="AC1520" i="6"/>
  <c r="AC1807" i="6"/>
  <c r="AD1520" i="6"/>
  <c r="AD1000" i="6"/>
  <c r="AD579" i="6"/>
  <c r="AD196" i="6"/>
  <c r="AC579" i="6"/>
  <c r="AC1000" i="6"/>
  <c r="AD1807" i="6"/>
  <c r="S44" i="6"/>
  <c r="T44" i="6" s="1"/>
  <c r="AC1268" i="6"/>
  <c r="AE1268" i="6" s="1"/>
  <c r="S1269" i="6"/>
  <c r="T1269" i="6" s="1"/>
  <c r="AE1134" i="6"/>
  <c r="AD1518" i="3"/>
  <c r="AC1518" i="3"/>
  <c r="AE578" i="3"/>
  <c r="AE1923" i="3"/>
  <c r="AA1268" i="3"/>
  <c r="Z1268" i="3"/>
  <c r="AC326" i="3"/>
  <c r="Q1807" i="3"/>
  <c r="R1807" i="3" s="1"/>
  <c r="AB1807" i="3" s="1"/>
  <c r="AA1806" i="3"/>
  <c r="AD326" i="3"/>
  <c r="Y1806" i="3"/>
  <c r="AD1806" i="3" s="1"/>
  <c r="Y1268" i="3"/>
  <c r="W1806" i="3"/>
  <c r="V1807" i="3" s="1"/>
  <c r="Q1269" i="3"/>
  <c r="R1269" i="3" s="1"/>
  <c r="AE43" i="6"/>
  <c r="S1004" i="3"/>
  <c r="T1004" i="3" s="1"/>
  <c r="AE846" i="6"/>
  <c r="S1001" i="6"/>
  <c r="T1001" i="6" s="1"/>
  <c r="Z1001" i="6" s="1"/>
  <c r="AC196" i="6"/>
  <c r="S460" i="6"/>
  <c r="T460" i="6" s="1"/>
  <c r="S463" i="11"/>
  <c r="T463" i="11" s="1"/>
  <c r="Z192" i="9"/>
  <c r="W1000" i="11"/>
  <c r="V1001" i="11" s="1"/>
  <c r="S327" i="3"/>
  <c r="T327" i="3" s="1"/>
  <c r="S580" i="6"/>
  <c r="T580" i="6" s="1"/>
  <c r="Y580" i="6" s="1"/>
  <c r="Q1001" i="11"/>
  <c r="R1001" i="11" s="1"/>
  <c r="AB1001" i="11" s="1"/>
  <c r="AA1655" i="11"/>
  <c r="S712" i="9"/>
  <c r="T712" i="9" s="1"/>
  <c r="Z712" i="9" s="1"/>
  <c r="AE462" i="11"/>
  <c r="AE1003" i="3"/>
  <c r="AB579" i="3"/>
  <c r="S579" i="3"/>
  <c r="T579" i="3" s="1"/>
  <c r="Y192" i="9"/>
  <c r="AA1000" i="11"/>
  <c r="AE711" i="9"/>
  <c r="W191" i="3"/>
  <c r="V192" i="3" s="1"/>
  <c r="AA191" i="3"/>
  <c r="Q192" i="3"/>
  <c r="Z191" i="3"/>
  <c r="Y191" i="3"/>
  <c r="S1387" i="11"/>
  <c r="T1387" i="11" s="1"/>
  <c r="AC575" i="11"/>
  <c r="AD575" i="11"/>
  <c r="R1654" i="3"/>
  <c r="R712" i="3"/>
  <c r="AB712" i="3" s="1"/>
  <c r="AC44" i="9"/>
  <c r="AD44" i="9"/>
  <c r="Z1002" i="9"/>
  <c r="AA1002" i="9"/>
  <c r="Y1002" i="9"/>
  <c r="Q1003" i="9"/>
  <c r="W1002" i="9"/>
  <c r="V1003" i="9" s="1"/>
  <c r="S1138" i="11"/>
  <c r="T1138" i="11" s="1"/>
  <c r="AB1138" i="11"/>
  <c r="S1520" i="11"/>
  <c r="T1520" i="11" s="1"/>
  <c r="AA460" i="3"/>
  <c r="Y460" i="3"/>
  <c r="Z460" i="3"/>
  <c r="W460" i="3"/>
  <c r="V461" i="3" s="1"/>
  <c r="Q461" i="3"/>
  <c r="S1270" i="9"/>
  <c r="T1270" i="9" s="1"/>
  <c r="S1135" i="9"/>
  <c r="T1135" i="9" s="1"/>
  <c r="Z578" i="9"/>
  <c r="Q579" i="9"/>
  <c r="W578" i="9"/>
  <c r="V579" i="9" s="1"/>
  <c r="Y578" i="9"/>
  <c r="AA578" i="9"/>
  <c r="AC325" i="6"/>
  <c r="AD325" i="6"/>
  <c r="AE843" i="9"/>
  <c r="R45" i="3"/>
  <c r="AB45" i="3" s="1"/>
  <c r="R1387" i="6"/>
  <c r="S1521" i="6"/>
  <c r="T1521" i="6" s="1"/>
  <c r="AC1521" i="9"/>
  <c r="AD1521" i="9"/>
  <c r="AC1806" i="11"/>
  <c r="AD1806" i="11"/>
  <c r="AC44" i="3"/>
  <c r="AD44" i="3"/>
  <c r="R1925" i="9"/>
  <c r="AB1925" i="9" s="1"/>
  <c r="AC44" i="11"/>
  <c r="AD44" i="11"/>
  <c r="Y712" i="6"/>
  <c r="W712" i="6"/>
  <c r="V713" i="6" s="1"/>
  <c r="Z712" i="6"/>
  <c r="Q713" i="6"/>
  <c r="AA712" i="6"/>
  <c r="AC1385" i="3"/>
  <c r="AD1385" i="3"/>
  <c r="AC1385" i="9"/>
  <c r="AD1385" i="9"/>
  <c r="AA1658" i="9"/>
  <c r="W1658" i="9"/>
  <c r="V1659" i="9" s="1"/>
  <c r="Y1658" i="9"/>
  <c r="Q1659" i="9"/>
  <c r="Z1658" i="9"/>
  <c r="Q846" i="3"/>
  <c r="Y845" i="3"/>
  <c r="Z845" i="3"/>
  <c r="W845" i="3"/>
  <c r="V846" i="3" s="1"/>
  <c r="AA845" i="3"/>
  <c r="R197" i="6"/>
  <c r="AB197" i="6" s="1"/>
  <c r="Q1927" i="6"/>
  <c r="W1926" i="6"/>
  <c r="V1927" i="6" s="1"/>
  <c r="Z1926" i="6"/>
  <c r="Y1926" i="6"/>
  <c r="AA1926" i="6"/>
  <c r="R1655" i="6"/>
  <c r="AB1655" i="6" s="1"/>
  <c r="R1386" i="3"/>
  <c r="AB1386" i="3" s="1"/>
  <c r="R45" i="11"/>
  <c r="AB45" i="11" s="1"/>
  <c r="S1519" i="3"/>
  <c r="T1519" i="3" s="1"/>
  <c r="AB1519" i="3"/>
  <c r="R326" i="6"/>
  <c r="AB326" i="6" s="1"/>
  <c r="AE326" i="11"/>
  <c r="AE459" i="6"/>
  <c r="R845" i="11"/>
  <c r="S1808" i="6"/>
  <c r="T1808" i="6" s="1"/>
  <c r="AC711" i="3"/>
  <c r="AD711" i="3"/>
  <c r="R45" i="9"/>
  <c r="AB45" i="9" s="1"/>
  <c r="AE1269" i="9"/>
  <c r="S714" i="11"/>
  <c r="T714" i="11" s="1"/>
  <c r="R1386" i="9"/>
  <c r="AB1386" i="9" s="1"/>
  <c r="W1807" i="9"/>
  <c r="V1808" i="9" s="1"/>
  <c r="Q1808" i="9"/>
  <c r="AA1807" i="9"/>
  <c r="Z1807" i="9"/>
  <c r="Y1807" i="9"/>
  <c r="R576" i="11"/>
  <c r="AB576" i="11" s="1"/>
  <c r="AC1653" i="3"/>
  <c r="AD1653" i="3"/>
  <c r="AD1134" i="3"/>
  <c r="AC1134" i="3"/>
  <c r="Z458" i="9"/>
  <c r="W458" i="9"/>
  <c r="V459" i="9" s="1"/>
  <c r="Q459" i="9"/>
  <c r="Y458" i="9"/>
  <c r="AA458" i="9"/>
  <c r="R1135" i="3"/>
  <c r="AB1135" i="3" s="1"/>
  <c r="Y1924" i="3"/>
  <c r="AA1924" i="3"/>
  <c r="Z1924" i="3"/>
  <c r="W1924" i="3"/>
  <c r="V1925" i="3" s="1"/>
  <c r="Q1925" i="3"/>
  <c r="AD844" i="11"/>
  <c r="AC844" i="11"/>
  <c r="R1522" i="9"/>
  <c r="AB1522" i="9" s="1"/>
  <c r="R1807" i="11"/>
  <c r="AB1807" i="11" s="1"/>
  <c r="AC1654" i="6"/>
  <c r="AD1654" i="6"/>
  <c r="S195" i="11"/>
  <c r="T195" i="11" s="1"/>
  <c r="S327" i="11"/>
  <c r="T327" i="11" s="1"/>
  <c r="AD1386" i="6"/>
  <c r="AC1386" i="6"/>
  <c r="AE1386" i="11" l="1"/>
  <c r="AE1519" i="11"/>
  <c r="AA1271" i="11"/>
  <c r="Y1271" i="11"/>
  <c r="W1271" i="11"/>
  <c r="V1272" i="11" s="1"/>
  <c r="Z1271" i="11"/>
  <c r="AE1270" i="11"/>
  <c r="AC1924" i="11"/>
  <c r="AC1655" i="11"/>
  <c r="AE1655" i="11" s="1"/>
  <c r="AD1924" i="11"/>
  <c r="AC1000" i="11"/>
  <c r="AE194" i="11"/>
  <c r="AD1000" i="11"/>
  <c r="Z463" i="11"/>
  <c r="AA463" i="11"/>
  <c r="Q464" i="11"/>
  <c r="R464" i="11" s="1"/>
  <c r="AB464" i="11" s="1"/>
  <c r="W463" i="11"/>
  <c r="V464" i="11" s="1"/>
  <c r="Y463" i="11"/>
  <c r="AE1134" i="9"/>
  <c r="AD1924" i="9"/>
  <c r="S1522" i="9"/>
  <c r="T1522" i="9" s="1"/>
  <c r="AC192" i="9"/>
  <c r="AC1924" i="9"/>
  <c r="AD1002" i="9"/>
  <c r="AC326" i="9"/>
  <c r="W712" i="9"/>
  <c r="V713" i="9" s="1"/>
  <c r="AE1385" i="9"/>
  <c r="AD326" i="9"/>
  <c r="Q713" i="9"/>
  <c r="R713" i="9" s="1"/>
  <c r="AB713" i="9" s="1"/>
  <c r="Y712" i="9"/>
  <c r="AD712" i="9" s="1"/>
  <c r="AA712" i="9"/>
  <c r="AD192" i="9"/>
  <c r="AD1807" i="9"/>
  <c r="AE1520" i="6"/>
  <c r="AA1269" i="6"/>
  <c r="Z1269" i="6"/>
  <c r="W1269" i="6"/>
  <c r="V1270" i="6" s="1"/>
  <c r="Q1136" i="6"/>
  <c r="R1136" i="6" s="1"/>
  <c r="AB1136" i="6" s="1"/>
  <c r="AA1135" i="6"/>
  <c r="Y1135" i="6"/>
  <c r="W1135" i="6"/>
  <c r="V1136" i="6" s="1"/>
  <c r="Z1135" i="6"/>
  <c r="AE1807" i="6"/>
  <c r="AE1000" i="6"/>
  <c r="AE579" i="6"/>
  <c r="W847" i="6"/>
  <c r="V848" i="6" s="1"/>
  <c r="AE196" i="6"/>
  <c r="Y847" i="6"/>
  <c r="Q1002" i="6"/>
  <c r="R1002" i="6" s="1"/>
  <c r="AB1002" i="6" s="1"/>
  <c r="Z1808" i="6"/>
  <c r="W1808" i="6"/>
  <c r="V1809" i="6" s="1"/>
  <c r="AA1808" i="6"/>
  <c r="Q1809" i="6"/>
  <c r="R1809" i="6" s="1"/>
  <c r="AB1809" i="6" s="1"/>
  <c r="Y1808" i="6"/>
  <c r="Q461" i="6"/>
  <c r="R461" i="6" s="1"/>
  <c r="AB461" i="6" s="1"/>
  <c r="AA460" i="6"/>
  <c r="Y460" i="6"/>
  <c r="Z460" i="6"/>
  <c r="AA847" i="6"/>
  <c r="Z847" i="6"/>
  <c r="AA1001" i="6"/>
  <c r="Y1269" i="6"/>
  <c r="W1001" i="6"/>
  <c r="V1002" i="6" s="1"/>
  <c r="Q1270" i="6"/>
  <c r="R1270" i="6" s="1"/>
  <c r="AB1270" i="6" s="1"/>
  <c r="AE1518" i="3"/>
  <c r="AC1268" i="3"/>
  <c r="AE326" i="3"/>
  <c r="AD1268" i="3"/>
  <c r="AC1806" i="3"/>
  <c r="AE1806" i="3" s="1"/>
  <c r="AB1269" i="3"/>
  <c r="S1269" i="3"/>
  <c r="T1269" i="3" s="1"/>
  <c r="AD460" i="3"/>
  <c r="W460" i="6"/>
  <c r="V461" i="6" s="1"/>
  <c r="Y1001" i="6"/>
  <c r="AD1001" i="6" s="1"/>
  <c r="S327" i="9"/>
  <c r="T327" i="9" s="1"/>
  <c r="AE711" i="3"/>
  <c r="S45" i="3"/>
  <c r="T45" i="3" s="1"/>
  <c r="S712" i="3"/>
  <c r="T712" i="3" s="1"/>
  <c r="S1001" i="11"/>
  <c r="T1001" i="11" s="1"/>
  <c r="S1386" i="9"/>
  <c r="T1386" i="9" s="1"/>
  <c r="S197" i="6"/>
  <c r="T197" i="6" s="1"/>
  <c r="W580" i="6"/>
  <c r="V581" i="6" s="1"/>
  <c r="S193" i="9"/>
  <c r="T193" i="9" s="1"/>
  <c r="S1656" i="11"/>
  <c r="T1656" i="11" s="1"/>
  <c r="Z580" i="6"/>
  <c r="AD580" i="6" s="1"/>
  <c r="AD1924" i="3"/>
  <c r="S1655" i="6"/>
  <c r="T1655" i="6" s="1"/>
  <c r="Q581" i="6"/>
  <c r="AA580" i="6"/>
  <c r="S1135" i="3"/>
  <c r="T1135" i="3" s="1"/>
  <c r="AC1807" i="9"/>
  <c r="Z579" i="3"/>
  <c r="AA579" i="3"/>
  <c r="Y579" i="3"/>
  <c r="W579" i="3"/>
  <c r="V580" i="3" s="1"/>
  <c r="Q580" i="3"/>
  <c r="R580" i="3" s="1"/>
  <c r="AB580" i="3" s="1"/>
  <c r="AE1654" i="6"/>
  <c r="S1807" i="11"/>
  <c r="T1807" i="11" s="1"/>
  <c r="AA1807" i="11" s="1"/>
  <c r="S576" i="11"/>
  <c r="T576" i="11" s="1"/>
  <c r="Z576" i="11" s="1"/>
  <c r="S1386" i="3"/>
  <c r="T1386" i="3" s="1"/>
  <c r="W1386" i="3" s="1"/>
  <c r="V1387" i="3" s="1"/>
  <c r="S1925" i="9"/>
  <c r="T1925" i="9" s="1"/>
  <c r="S1807" i="3"/>
  <c r="T1807" i="3" s="1"/>
  <c r="Q1520" i="3"/>
  <c r="AA1519" i="3"/>
  <c r="Z1519" i="3"/>
  <c r="Y1519" i="3"/>
  <c r="W1519" i="3"/>
  <c r="V1520" i="3" s="1"/>
  <c r="AA1520" i="11"/>
  <c r="W1520" i="11"/>
  <c r="V1521" i="11" s="1"/>
  <c r="Q1521" i="11"/>
  <c r="Y1520" i="11"/>
  <c r="Z1520" i="11"/>
  <c r="AC1924" i="3"/>
  <c r="AC1926" i="6"/>
  <c r="AD1926" i="6"/>
  <c r="W844" i="9"/>
  <c r="V845" i="9" s="1"/>
  <c r="Y844" i="9"/>
  <c r="Z844" i="9"/>
  <c r="Q845" i="9"/>
  <c r="AA844" i="9"/>
  <c r="S1387" i="6"/>
  <c r="T1387" i="6" s="1"/>
  <c r="AB1387" i="6"/>
  <c r="W1004" i="3"/>
  <c r="V1005" i="3" s="1"/>
  <c r="AA1004" i="3"/>
  <c r="Y1004" i="3"/>
  <c r="Z1004" i="3"/>
  <c r="Q1005" i="3"/>
  <c r="W1387" i="11"/>
  <c r="V1388" i="11" s="1"/>
  <c r="AA1387" i="11"/>
  <c r="Q1388" i="11"/>
  <c r="Z1387" i="11"/>
  <c r="Y1387" i="11"/>
  <c r="R192" i="3"/>
  <c r="AC712" i="6"/>
  <c r="AD712" i="6"/>
  <c r="R1272" i="11"/>
  <c r="AB1272" i="11" s="1"/>
  <c r="R459" i="9"/>
  <c r="AB459" i="9" s="1"/>
  <c r="AE44" i="11"/>
  <c r="AC578" i="9"/>
  <c r="AD578" i="9"/>
  <c r="AC460" i="3"/>
  <c r="R1003" i="9"/>
  <c r="AB1003" i="9" s="1"/>
  <c r="Z1138" i="11"/>
  <c r="W1138" i="11"/>
  <c r="V1139" i="11" s="1"/>
  <c r="Y1138" i="11"/>
  <c r="AA1138" i="11"/>
  <c r="Q1139" i="11"/>
  <c r="Q196" i="11"/>
  <c r="Y195" i="11"/>
  <c r="Z195" i="11"/>
  <c r="W195" i="11"/>
  <c r="V196" i="11" s="1"/>
  <c r="AA195" i="11"/>
  <c r="R579" i="9"/>
  <c r="AB579" i="9" s="1"/>
  <c r="AE844" i="11"/>
  <c r="AE1134" i="3"/>
  <c r="R1808" i="9"/>
  <c r="AB1808" i="9" s="1"/>
  <c r="Z714" i="11"/>
  <c r="W714" i="11"/>
  <c r="V715" i="11" s="1"/>
  <c r="AA714" i="11"/>
  <c r="Q715" i="11"/>
  <c r="Y714" i="11"/>
  <c r="R1659" i="9"/>
  <c r="AB1659" i="9" s="1"/>
  <c r="Y1521" i="6"/>
  <c r="W1521" i="6"/>
  <c r="V1522" i="6" s="1"/>
  <c r="AA1521" i="6"/>
  <c r="Q1522" i="6"/>
  <c r="Z1521" i="6"/>
  <c r="S1654" i="3"/>
  <c r="T1654" i="3" s="1"/>
  <c r="AB1654" i="3"/>
  <c r="AD458" i="9"/>
  <c r="AC458" i="9"/>
  <c r="Y327" i="11"/>
  <c r="Z327" i="11"/>
  <c r="AA327" i="11"/>
  <c r="W327" i="11"/>
  <c r="V328" i="11" s="1"/>
  <c r="Q328" i="11"/>
  <c r="AC845" i="3"/>
  <c r="AD845" i="3"/>
  <c r="R713" i="6"/>
  <c r="AB713" i="6" s="1"/>
  <c r="Q328" i="3"/>
  <c r="AA327" i="3"/>
  <c r="Y327" i="3"/>
  <c r="Z327" i="3"/>
  <c r="W327" i="3"/>
  <c r="V328" i="3" s="1"/>
  <c r="R1927" i="6"/>
  <c r="R846" i="3"/>
  <c r="AB846" i="3" s="1"/>
  <c r="AC1658" i="9"/>
  <c r="AD1658" i="9"/>
  <c r="AE44" i="3"/>
  <c r="R461" i="3"/>
  <c r="AB461" i="3" s="1"/>
  <c r="W1135" i="9"/>
  <c r="V1136" i="9" s="1"/>
  <c r="AA1135" i="9"/>
  <c r="Z1135" i="9"/>
  <c r="Q1136" i="9"/>
  <c r="Y1135" i="9"/>
  <c r="AE44" i="9"/>
  <c r="AE1386" i="6"/>
  <c r="R1925" i="3"/>
  <c r="AB1925" i="3" s="1"/>
  <c r="AE1653" i="3"/>
  <c r="S326" i="6"/>
  <c r="T326" i="6" s="1"/>
  <c r="S45" i="11"/>
  <c r="T45" i="11" s="1"/>
  <c r="AE1806" i="11"/>
  <c r="AE325" i="6"/>
  <c r="W1270" i="9"/>
  <c r="V1271" i="9" s="1"/>
  <c r="Z1270" i="9"/>
  <c r="AA1270" i="9"/>
  <c r="Y1270" i="9"/>
  <c r="Q1271" i="9"/>
  <c r="AE575" i="11"/>
  <c r="AE1521" i="9"/>
  <c r="Q45" i="6"/>
  <c r="AA44" i="6"/>
  <c r="Y44" i="6"/>
  <c r="W44" i="6"/>
  <c r="V45" i="6" s="1"/>
  <c r="Z44" i="6"/>
  <c r="AC191" i="3"/>
  <c r="AD191" i="3"/>
  <c r="R848" i="6"/>
  <c r="AB848" i="6" s="1"/>
  <c r="S45" i="9"/>
  <c r="T45" i="9" s="1"/>
  <c r="S845" i="11"/>
  <c r="T845" i="11" s="1"/>
  <c r="AB845" i="11"/>
  <c r="S1925" i="11"/>
  <c r="T1925" i="11" s="1"/>
  <c r="AE1385" i="3"/>
  <c r="AC1002" i="9"/>
  <c r="AD1271" i="11" l="1"/>
  <c r="AC1271" i="11"/>
  <c r="AE1924" i="11"/>
  <c r="AE1000" i="11"/>
  <c r="Y576" i="11"/>
  <c r="AD576" i="11" s="1"/>
  <c r="W576" i="11"/>
  <c r="V577" i="11" s="1"/>
  <c r="AD463" i="11"/>
  <c r="Q577" i="11"/>
  <c r="R577" i="11" s="1"/>
  <c r="AB577" i="11" s="1"/>
  <c r="AD327" i="11"/>
  <c r="Z1807" i="11"/>
  <c r="AD195" i="11"/>
  <c r="W1807" i="11"/>
  <c r="V1808" i="11" s="1"/>
  <c r="Q1808" i="11"/>
  <c r="R1808" i="11" s="1"/>
  <c r="AB1808" i="11" s="1"/>
  <c r="AC463" i="11"/>
  <c r="Y1807" i="11"/>
  <c r="S464" i="11"/>
  <c r="T464" i="11" s="1"/>
  <c r="AD1138" i="11"/>
  <c r="AE1924" i="9"/>
  <c r="S1808" i="9"/>
  <c r="T1808" i="9" s="1"/>
  <c r="W1808" i="9" s="1"/>
  <c r="V1809" i="9" s="1"/>
  <c r="AE192" i="9"/>
  <c r="AE326" i="9"/>
  <c r="AE1002" i="9"/>
  <c r="AC712" i="9"/>
  <c r="AE712" i="9" s="1"/>
  <c r="Y327" i="9"/>
  <c r="Z327" i="9"/>
  <c r="W327" i="9"/>
  <c r="V328" i="9" s="1"/>
  <c r="AA327" i="9"/>
  <c r="Q328" i="9"/>
  <c r="R328" i="9" s="1"/>
  <c r="AB328" i="9" s="1"/>
  <c r="AE1807" i="9"/>
  <c r="AC1269" i="6"/>
  <c r="AD1135" i="6"/>
  <c r="AC1001" i="6"/>
  <c r="AE1001" i="6" s="1"/>
  <c r="AC1135" i="6"/>
  <c r="AC847" i="6"/>
  <c r="S1002" i="6"/>
  <c r="T1002" i="6" s="1"/>
  <c r="AD1808" i="6"/>
  <c r="AD847" i="6"/>
  <c r="AD1269" i="6"/>
  <c r="AD460" i="6"/>
  <c r="AC460" i="6"/>
  <c r="AC580" i="6"/>
  <c r="AE580" i="6" s="1"/>
  <c r="S1270" i="6"/>
  <c r="T1270" i="6" s="1"/>
  <c r="R581" i="6"/>
  <c r="AB581" i="6" s="1"/>
  <c r="AC1808" i="6"/>
  <c r="AE1268" i="3"/>
  <c r="AD327" i="3"/>
  <c r="AA1386" i="3"/>
  <c r="W1807" i="3"/>
  <c r="V1808" i="3" s="1"/>
  <c r="Q1808" i="3"/>
  <c r="R1808" i="3" s="1"/>
  <c r="AB1808" i="3" s="1"/>
  <c r="AE460" i="3"/>
  <c r="AD1004" i="3"/>
  <c r="Q1387" i="3"/>
  <c r="R1387" i="3" s="1"/>
  <c r="AB1387" i="3" s="1"/>
  <c r="Y1386" i="3"/>
  <c r="Z1386" i="3"/>
  <c r="AA45" i="3"/>
  <c r="Z45" i="3"/>
  <c r="Q46" i="3"/>
  <c r="R46" i="3" s="1"/>
  <c r="AB46" i="3" s="1"/>
  <c r="W45" i="3"/>
  <c r="V46" i="3" s="1"/>
  <c r="Y45" i="3"/>
  <c r="Q1656" i="6"/>
  <c r="R1656" i="6" s="1"/>
  <c r="AB1656" i="6" s="1"/>
  <c r="Z1655" i="6"/>
  <c r="AA1655" i="6"/>
  <c r="W1655" i="6"/>
  <c r="V1656" i="6" s="1"/>
  <c r="Y1655" i="6"/>
  <c r="Y1807" i="3"/>
  <c r="S1925" i="3"/>
  <c r="T1925" i="3" s="1"/>
  <c r="Q1926" i="3" s="1"/>
  <c r="S1136" i="6"/>
  <c r="T1136" i="6" s="1"/>
  <c r="AE1924" i="3"/>
  <c r="S1809" i="6"/>
  <c r="T1809" i="6" s="1"/>
  <c r="Z1807" i="3"/>
  <c r="AA1807" i="3"/>
  <c r="S713" i="6"/>
  <c r="T713" i="6" s="1"/>
  <c r="Y713" i="6" s="1"/>
  <c r="AC1521" i="6"/>
  <c r="AC579" i="3"/>
  <c r="AD579" i="3"/>
  <c r="S848" i="6"/>
  <c r="T848" i="6" s="1"/>
  <c r="AA576" i="11"/>
  <c r="S461" i="3"/>
  <c r="T461" i="3" s="1"/>
  <c r="S713" i="9"/>
  <c r="T713" i="9" s="1"/>
  <c r="S1659" i="9"/>
  <c r="T1659" i="9" s="1"/>
  <c r="S580" i="3"/>
  <c r="T580" i="3" s="1"/>
  <c r="S1272" i="11"/>
  <c r="T1272" i="11" s="1"/>
  <c r="S579" i="9"/>
  <c r="T579" i="9" s="1"/>
  <c r="Q46" i="11"/>
  <c r="Z45" i="11"/>
  <c r="Y45" i="11"/>
  <c r="W45" i="11"/>
  <c r="V46" i="11" s="1"/>
  <c r="AA45" i="11"/>
  <c r="AA1656" i="11"/>
  <c r="Z1656" i="11"/>
  <c r="Q1657" i="11"/>
  <c r="W1656" i="11"/>
  <c r="V1657" i="11" s="1"/>
  <c r="Y1656" i="11"/>
  <c r="AC1387" i="11"/>
  <c r="AD1387" i="11"/>
  <c r="AC844" i="9"/>
  <c r="AD844" i="9"/>
  <c r="R715" i="11"/>
  <c r="Z1654" i="3"/>
  <c r="W1654" i="3"/>
  <c r="V1655" i="3" s="1"/>
  <c r="AA1654" i="3"/>
  <c r="Q1655" i="3"/>
  <c r="Y1654" i="3"/>
  <c r="R328" i="11"/>
  <c r="AB328" i="11" s="1"/>
  <c r="W1269" i="3"/>
  <c r="V1270" i="3" s="1"/>
  <c r="Y1269" i="3"/>
  <c r="Q1270" i="3"/>
  <c r="AA1269" i="3"/>
  <c r="Z1269" i="3"/>
  <c r="Q1136" i="3"/>
  <c r="W1135" i="3"/>
  <c r="V1136" i="3" s="1"/>
  <c r="Z1135" i="3"/>
  <c r="Y1135" i="3"/>
  <c r="AA1135" i="3"/>
  <c r="AE712" i="6"/>
  <c r="R1388" i="11"/>
  <c r="AB1388" i="11" s="1"/>
  <c r="Y45" i="9"/>
  <c r="W45" i="9"/>
  <c r="V46" i="9" s="1"/>
  <c r="AA45" i="9"/>
  <c r="Q46" i="9"/>
  <c r="Z45" i="9"/>
  <c r="AC714" i="11"/>
  <c r="AD714" i="11"/>
  <c r="R1521" i="11"/>
  <c r="Q1926" i="9"/>
  <c r="AA1925" i="9"/>
  <c r="W1925" i="9"/>
  <c r="V1926" i="9" s="1"/>
  <c r="Z1925" i="9"/>
  <c r="Y1925" i="9"/>
  <c r="Z197" i="6"/>
  <c r="Y197" i="6"/>
  <c r="W197" i="6"/>
  <c r="V198" i="6" s="1"/>
  <c r="Q198" i="6"/>
  <c r="AA197" i="6"/>
  <c r="AC327" i="3"/>
  <c r="AE845" i="3"/>
  <c r="R1139" i="11"/>
  <c r="AB1139" i="11" s="1"/>
  <c r="AC44" i="6"/>
  <c r="AD44" i="6"/>
  <c r="S846" i="3"/>
  <c r="T846" i="3" s="1"/>
  <c r="S1927" i="6"/>
  <c r="T1927" i="6" s="1"/>
  <c r="AB1927" i="6"/>
  <c r="R328" i="3"/>
  <c r="AB328" i="3" s="1"/>
  <c r="AC1138" i="11"/>
  <c r="AE578" i="9"/>
  <c r="AE1926" i="6"/>
  <c r="Q1002" i="11"/>
  <c r="AA1001" i="11"/>
  <c r="Z1001" i="11"/>
  <c r="W1001" i="11"/>
  <c r="V1002" i="11" s="1"/>
  <c r="Y1001" i="11"/>
  <c r="R45" i="6"/>
  <c r="R1271" i="9"/>
  <c r="AB1271" i="9" s="1"/>
  <c r="AC1135" i="9"/>
  <c r="AD1135" i="9"/>
  <c r="AD1521" i="6"/>
  <c r="Z1387" i="6"/>
  <c r="Q1388" i="6"/>
  <c r="Y1387" i="6"/>
  <c r="AA1387" i="6"/>
  <c r="W1387" i="6"/>
  <c r="V1388" i="6" s="1"/>
  <c r="AC1270" i="9"/>
  <c r="AD1270" i="9"/>
  <c r="W1522" i="9"/>
  <c r="V1523" i="9" s="1"/>
  <c r="Y1522" i="9"/>
  <c r="AA1522" i="9"/>
  <c r="Q1523" i="9"/>
  <c r="Z1522" i="9"/>
  <c r="AA1386" i="9"/>
  <c r="Q1387" i="9"/>
  <c r="W1386" i="9"/>
  <c r="V1387" i="9" s="1"/>
  <c r="Z1386" i="9"/>
  <c r="Y1386" i="9"/>
  <c r="Q327" i="6"/>
  <c r="AA326" i="6"/>
  <c r="W326" i="6"/>
  <c r="V327" i="6" s="1"/>
  <c r="Z326" i="6"/>
  <c r="Y326" i="6"/>
  <c r="AC327" i="11"/>
  <c r="AA193" i="9"/>
  <c r="Q194" i="9"/>
  <c r="Y193" i="9"/>
  <c r="W193" i="9"/>
  <c r="V194" i="9" s="1"/>
  <c r="Z193" i="9"/>
  <c r="AC195" i="11"/>
  <c r="R845" i="9"/>
  <c r="AB845" i="9" s="1"/>
  <c r="Q713" i="3"/>
  <c r="Y712" i="3"/>
  <c r="Z712" i="3"/>
  <c r="W712" i="3"/>
  <c r="V713" i="3" s="1"/>
  <c r="AA712" i="3"/>
  <c r="AC1519" i="3"/>
  <c r="AD1519" i="3"/>
  <c r="Q1926" i="11"/>
  <c r="W1925" i="11"/>
  <c r="V1926" i="11" s="1"/>
  <c r="Y1925" i="11"/>
  <c r="AA1925" i="11"/>
  <c r="Z1925" i="11"/>
  <c r="R1136" i="9"/>
  <c r="AB1136" i="9" s="1"/>
  <c r="R1522" i="6"/>
  <c r="AB1522" i="6" s="1"/>
  <c r="R1005" i="3"/>
  <c r="AB1005" i="3" s="1"/>
  <c r="Z845" i="11"/>
  <c r="Y845" i="11"/>
  <c r="W845" i="11"/>
  <c r="V846" i="11" s="1"/>
  <c r="AA845" i="11"/>
  <c r="Q846" i="11"/>
  <c r="AE191" i="3"/>
  <c r="S461" i="6"/>
  <c r="T461" i="6" s="1"/>
  <c r="AE1658" i="9"/>
  <c r="AE458" i="9"/>
  <c r="R196" i="11"/>
  <c r="AB196" i="11" s="1"/>
  <c r="S1003" i="9"/>
  <c r="T1003" i="9" s="1"/>
  <c r="S459" i="9"/>
  <c r="T459" i="9" s="1"/>
  <c r="S192" i="3"/>
  <c r="T192" i="3" s="1"/>
  <c r="Z192" i="3" s="1"/>
  <c r="AB192" i="3"/>
  <c r="AC1004" i="3"/>
  <c r="AC1520" i="11"/>
  <c r="AD1520" i="11"/>
  <c r="R1520" i="3"/>
  <c r="AB1520" i="3" s="1"/>
  <c r="AC576" i="11" l="1"/>
  <c r="AE576" i="11" s="1"/>
  <c r="AE1271" i="11"/>
  <c r="AE463" i="11"/>
  <c r="AE327" i="11"/>
  <c r="AE1138" i="11"/>
  <c r="AE195" i="11"/>
  <c r="S196" i="11"/>
  <c r="T196" i="11" s="1"/>
  <c r="AD1807" i="11"/>
  <c r="AC1807" i="11"/>
  <c r="W1272" i="11"/>
  <c r="V1273" i="11" s="1"/>
  <c r="AA1272" i="11"/>
  <c r="Q1273" i="11"/>
  <c r="R1273" i="11" s="1"/>
  <c r="AB1273" i="11" s="1"/>
  <c r="Y1272" i="11"/>
  <c r="Z1272" i="11"/>
  <c r="AD1001" i="11"/>
  <c r="S1139" i="11"/>
  <c r="T1139" i="11" s="1"/>
  <c r="AD327" i="9"/>
  <c r="AC327" i="9"/>
  <c r="AD193" i="9"/>
  <c r="Z1808" i="9"/>
  <c r="Q1809" i="9"/>
  <c r="R1809" i="9" s="1"/>
  <c r="AA1659" i="9"/>
  <c r="Z1659" i="9"/>
  <c r="Y1659" i="9"/>
  <c r="W1659" i="9"/>
  <c r="V1660" i="9" s="1"/>
  <c r="AA1808" i="9"/>
  <c r="Y1808" i="9"/>
  <c r="AE1269" i="6"/>
  <c r="AE460" i="6"/>
  <c r="AE1135" i="6"/>
  <c r="AE1808" i="6"/>
  <c r="AE847" i="6"/>
  <c r="S1522" i="6"/>
  <c r="T1522" i="6" s="1"/>
  <c r="Q1523" i="6" s="1"/>
  <c r="Y1002" i="6"/>
  <c r="Q1003" i="6"/>
  <c r="R1003" i="6" s="1"/>
  <c r="AB1003" i="6" s="1"/>
  <c r="AE1521" i="6"/>
  <c r="AC1655" i="6"/>
  <c r="W1002" i="6"/>
  <c r="V1003" i="6" s="1"/>
  <c r="W713" i="6"/>
  <c r="V714" i="6" s="1"/>
  <c r="AA1002" i="6"/>
  <c r="AD1655" i="6"/>
  <c r="AA713" i="6"/>
  <c r="Z1002" i="6"/>
  <c r="AA1270" i="6"/>
  <c r="Q1271" i="6"/>
  <c r="R1271" i="6" s="1"/>
  <c r="AB1271" i="6" s="1"/>
  <c r="W1270" i="6"/>
  <c r="V1271" i="6" s="1"/>
  <c r="Z1270" i="6"/>
  <c r="Y1270" i="6"/>
  <c r="Y1809" i="6"/>
  <c r="W1809" i="6"/>
  <c r="V1810" i="6" s="1"/>
  <c r="S1656" i="6"/>
  <c r="T1656" i="6" s="1"/>
  <c r="Q714" i="6"/>
  <c r="R714" i="6" s="1"/>
  <c r="Q1810" i="6"/>
  <c r="R1810" i="6" s="1"/>
  <c r="AB1810" i="6" s="1"/>
  <c r="S581" i="6"/>
  <c r="T581" i="6" s="1"/>
  <c r="Z713" i="6"/>
  <c r="AD713" i="6" s="1"/>
  <c r="Z1809" i="6"/>
  <c r="AA1809" i="6"/>
  <c r="AD197" i="6"/>
  <c r="AE327" i="3"/>
  <c r="AD1386" i="3"/>
  <c r="AC1386" i="3"/>
  <c r="S328" i="3"/>
  <c r="T328" i="3" s="1"/>
  <c r="AA328" i="3" s="1"/>
  <c r="AE1004" i="3"/>
  <c r="Q193" i="3"/>
  <c r="R193" i="3" s="1"/>
  <c r="AB193" i="3" s="1"/>
  <c r="W1925" i="3"/>
  <c r="V1926" i="3" s="1"/>
  <c r="S1005" i="3"/>
  <c r="T1005" i="3" s="1"/>
  <c r="AA192" i="3"/>
  <c r="Y192" i="3"/>
  <c r="AD192" i="3" s="1"/>
  <c r="AE579" i="3"/>
  <c r="AC45" i="3"/>
  <c r="Y461" i="3"/>
  <c r="AA461" i="3"/>
  <c r="Z461" i="3"/>
  <c r="Y1925" i="3"/>
  <c r="AA1925" i="3"/>
  <c r="W192" i="3"/>
  <c r="V193" i="3" s="1"/>
  <c r="Z1925" i="3"/>
  <c r="AD1807" i="3"/>
  <c r="S1387" i="3"/>
  <c r="T1387" i="3" s="1"/>
  <c r="AD45" i="3"/>
  <c r="Y579" i="9"/>
  <c r="W579" i="9"/>
  <c r="V580" i="9" s="1"/>
  <c r="Z579" i="9"/>
  <c r="AA579" i="9"/>
  <c r="Q580" i="9"/>
  <c r="R580" i="9" s="1"/>
  <c r="AB580" i="9" s="1"/>
  <c r="S1136" i="9"/>
  <c r="T1136" i="9" s="1"/>
  <c r="S328" i="9"/>
  <c r="T328" i="9" s="1"/>
  <c r="W328" i="9" s="1"/>
  <c r="V329" i="9" s="1"/>
  <c r="AC1807" i="3"/>
  <c r="Q1660" i="9"/>
  <c r="R1660" i="9" s="1"/>
  <c r="Q462" i="3"/>
  <c r="R462" i="3" s="1"/>
  <c r="AB462" i="3" s="1"/>
  <c r="Z580" i="3"/>
  <c r="Q581" i="3"/>
  <c r="R581" i="3" s="1"/>
  <c r="AB581" i="3" s="1"/>
  <c r="Y580" i="3"/>
  <c r="AA580" i="3"/>
  <c r="W580" i="3"/>
  <c r="V581" i="3" s="1"/>
  <c r="AE1135" i="9"/>
  <c r="AC1001" i="11"/>
  <c r="AE1387" i="11"/>
  <c r="S1271" i="9"/>
  <c r="T1271" i="9" s="1"/>
  <c r="AA1271" i="9" s="1"/>
  <c r="AC197" i="6"/>
  <c r="S46" i="3"/>
  <c r="T46" i="3" s="1"/>
  <c r="Y46" i="3" s="1"/>
  <c r="W461" i="3"/>
  <c r="V462" i="3" s="1"/>
  <c r="AE1520" i="11"/>
  <c r="AE44" i="6"/>
  <c r="AC45" i="9"/>
  <c r="S845" i="9"/>
  <c r="T845" i="9" s="1"/>
  <c r="Q846" i="9" s="1"/>
  <c r="S1808" i="11"/>
  <c r="T1808" i="11" s="1"/>
  <c r="Q1809" i="11" s="1"/>
  <c r="S1388" i="11"/>
  <c r="T1388" i="11" s="1"/>
  <c r="AA1388" i="11" s="1"/>
  <c r="Q847" i="3"/>
  <c r="Y846" i="3"/>
  <c r="W846" i="3"/>
  <c r="V847" i="3" s="1"/>
  <c r="AA846" i="3"/>
  <c r="Z846" i="3"/>
  <c r="Z1927" i="6"/>
  <c r="Y1927" i="6"/>
  <c r="AA1927" i="6"/>
  <c r="Q1928" i="6"/>
  <c r="W1927" i="6"/>
  <c r="V1928" i="6" s="1"/>
  <c r="AC712" i="3"/>
  <c r="AD712" i="3"/>
  <c r="AC326" i="6"/>
  <c r="AD326" i="6"/>
  <c r="R1387" i="9"/>
  <c r="AB1387" i="9" s="1"/>
  <c r="AC1387" i="6"/>
  <c r="AD1387" i="6"/>
  <c r="S45" i="6"/>
  <c r="T45" i="6" s="1"/>
  <c r="AB45" i="6"/>
  <c r="S328" i="11"/>
  <c r="T328" i="11" s="1"/>
  <c r="AA464" i="11"/>
  <c r="Y464" i="11"/>
  <c r="W464" i="11"/>
  <c r="V465" i="11" s="1"/>
  <c r="Q465" i="11"/>
  <c r="Z464" i="11"/>
  <c r="R1926" i="11"/>
  <c r="AB1926" i="11" s="1"/>
  <c r="R1136" i="3"/>
  <c r="AB1136" i="3" s="1"/>
  <c r="AC1522" i="9"/>
  <c r="AD1522" i="9"/>
  <c r="AC1654" i="3"/>
  <c r="AD1654" i="3"/>
  <c r="AE844" i="9"/>
  <c r="R846" i="11"/>
  <c r="AB846" i="11" s="1"/>
  <c r="R194" i="9"/>
  <c r="AB194" i="9" s="1"/>
  <c r="R1655" i="3"/>
  <c r="AB1655" i="3" s="1"/>
  <c r="S715" i="11"/>
  <c r="T715" i="11" s="1"/>
  <c r="AB715" i="11"/>
  <c r="R713" i="3"/>
  <c r="AB713" i="3" s="1"/>
  <c r="AC193" i="9"/>
  <c r="R1926" i="9"/>
  <c r="S1520" i="3"/>
  <c r="T1520" i="3" s="1"/>
  <c r="Z1136" i="6"/>
  <c r="Y1136" i="6"/>
  <c r="Q1137" i="6"/>
  <c r="W1136" i="6"/>
  <c r="V1137" i="6" s="1"/>
  <c r="AA1136" i="6"/>
  <c r="S577" i="11"/>
  <c r="T577" i="11" s="1"/>
  <c r="R327" i="6"/>
  <c r="AB327" i="6" s="1"/>
  <c r="AE1270" i="9"/>
  <c r="S1808" i="3"/>
  <c r="T1808" i="3" s="1"/>
  <c r="S1521" i="11"/>
  <c r="T1521" i="11" s="1"/>
  <c r="AB1521" i="11"/>
  <c r="AE714" i="11"/>
  <c r="AD45" i="9"/>
  <c r="R1270" i="3"/>
  <c r="AB1270" i="3" s="1"/>
  <c r="AE1519" i="3"/>
  <c r="R1388" i="6"/>
  <c r="AB1388" i="6" s="1"/>
  <c r="AA461" i="6"/>
  <c r="Y461" i="6"/>
  <c r="Z461" i="6"/>
  <c r="W461" i="6"/>
  <c r="V462" i="6" s="1"/>
  <c r="Q462" i="6"/>
  <c r="W713" i="9"/>
  <c r="V714" i="9" s="1"/>
  <c r="Z713" i="9"/>
  <c r="AA713" i="9"/>
  <c r="Y713" i="9"/>
  <c r="Q714" i="9"/>
  <c r="AC1925" i="11"/>
  <c r="AD1925" i="11"/>
  <c r="AA459" i="9"/>
  <c r="W459" i="9"/>
  <c r="V460" i="9" s="1"/>
  <c r="Y459" i="9"/>
  <c r="Q460" i="9"/>
  <c r="Z459" i="9"/>
  <c r="AC1386" i="9"/>
  <c r="AD1386" i="9"/>
  <c r="R46" i="9"/>
  <c r="AB46" i="9" s="1"/>
  <c r="AC1269" i="3"/>
  <c r="AD1269" i="3"/>
  <c r="AC1656" i="11"/>
  <c r="AD1656" i="11"/>
  <c r="AC45" i="11"/>
  <c r="AD45" i="11"/>
  <c r="AC845" i="11"/>
  <c r="AD845" i="11"/>
  <c r="W1003" i="9"/>
  <c r="V1004" i="9" s="1"/>
  <c r="Y1003" i="9"/>
  <c r="Q1004" i="9"/>
  <c r="AA1003" i="9"/>
  <c r="Z1003" i="9"/>
  <c r="R1002" i="11"/>
  <c r="AC1925" i="9"/>
  <c r="AD1925" i="9"/>
  <c r="AC1135" i="3"/>
  <c r="AD1135" i="3"/>
  <c r="R1523" i="9"/>
  <c r="AB1523" i="9" s="1"/>
  <c r="Y848" i="6"/>
  <c r="AA848" i="6"/>
  <c r="Q849" i="6"/>
  <c r="W848" i="6"/>
  <c r="V849" i="6" s="1"/>
  <c r="Z848" i="6"/>
  <c r="R1926" i="3"/>
  <c r="AB1926" i="3" s="1"/>
  <c r="R198" i="6"/>
  <c r="AB198" i="6" s="1"/>
  <c r="R1657" i="11"/>
  <c r="AB1657" i="11" s="1"/>
  <c r="R46" i="11"/>
  <c r="AB46" i="11" s="1"/>
  <c r="Z196" i="11" l="1"/>
  <c r="Q197" i="11"/>
  <c r="R197" i="11" s="1"/>
  <c r="AB197" i="11" s="1"/>
  <c r="W196" i="11"/>
  <c r="V197" i="11" s="1"/>
  <c r="AA196" i="11"/>
  <c r="Y196" i="11"/>
  <c r="AE1807" i="11"/>
  <c r="AC1272" i="11"/>
  <c r="Y1808" i="11"/>
  <c r="Z1808" i="11"/>
  <c r="AA1808" i="11"/>
  <c r="W1808" i="11"/>
  <c r="V1809" i="11" s="1"/>
  <c r="AD464" i="11"/>
  <c r="S846" i="11"/>
  <c r="T846" i="11" s="1"/>
  <c r="Q1389" i="11"/>
  <c r="R1389" i="11" s="1"/>
  <c r="AB1389" i="11" s="1"/>
  <c r="AD1272" i="11"/>
  <c r="W1388" i="11"/>
  <c r="V1389" i="11" s="1"/>
  <c r="AE1001" i="11"/>
  <c r="AE327" i="9"/>
  <c r="AD1659" i="9"/>
  <c r="AC1659" i="9"/>
  <c r="Q1272" i="9"/>
  <c r="R1272" i="9" s="1"/>
  <c r="AB1272" i="9" s="1"/>
  <c r="AE193" i="9"/>
  <c r="Y328" i="9"/>
  <c r="AD1808" i="9"/>
  <c r="AD1003" i="9"/>
  <c r="W845" i="9"/>
  <c r="V846" i="9" s="1"/>
  <c r="AD579" i="9"/>
  <c r="Y845" i="9"/>
  <c r="AA845" i="9"/>
  <c r="W1271" i="9"/>
  <c r="V1272" i="9" s="1"/>
  <c r="Z1271" i="9"/>
  <c r="Z845" i="9"/>
  <c r="S46" i="9"/>
  <c r="T46" i="9" s="1"/>
  <c r="Y1271" i="9"/>
  <c r="AC1808" i="9"/>
  <c r="AE45" i="9"/>
  <c r="AB1660" i="9"/>
  <c r="S1660" i="9"/>
  <c r="T1660" i="9" s="1"/>
  <c r="Z1660" i="9" s="1"/>
  <c r="AA1136" i="9"/>
  <c r="Q1137" i="9"/>
  <c r="R1137" i="9" s="1"/>
  <c r="AB1137" i="9" s="1"/>
  <c r="Z1136" i="9"/>
  <c r="Y1136" i="9"/>
  <c r="Z328" i="9"/>
  <c r="Q329" i="9"/>
  <c r="R329" i="9" s="1"/>
  <c r="AB329" i="9" s="1"/>
  <c r="AA328" i="9"/>
  <c r="AC579" i="9"/>
  <c r="Y1522" i="6"/>
  <c r="AD1002" i="6"/>
  <c r="W1522" i="6"/>
  <c r="V1523" i="6" s="1"/>
  <c r="Z1522" i="6"/>
  <c r="AE1655" i="6"/>
  <c r="AA1522" i="6"/>
  <c r="AD1270" i="6"/>
  <c r="AC1002" i="6"/>
  <c r="AC1809" i="6"/>
  <c r="S198" i="6"/>
  <c r="T198" i="6" s="1"/>
  <c r="Q199" i="6" s="1"/>
  <c r="AC1270" i="6"/>
  <c r="AD461" i="6"/>
  <c r="W1656" i="6"/>
  <c r="V1657" i="6" s="1"/>
  <c r="Z1656" i="6"/>
  <c r="Q1657" i="6"/>
  <c r="R1657" i="6" s="1"/>
  <c r="AB1657" i="6" s="1"/>
  <c r="AD1809" i="6"/>
  <c r="W581" i="6"/>
  <c r="V582" i="6" s="1"/>
  <c r="Y581" i="6"/>
  <c r="AA581" i="6"/>
  <c r="Z581" i="6"/>
  <c r="Q582" i="6"/>
  <c r="R582" i="6" s="1"/>
  <c r="AB582" i="6" s="1"/>
  <c r="S1003" i="6"/>
  <c r="T1003" i="6" s="1"/>
  <c r="AC713" i="6"/>
  <c r="AE713" i="6" s="1"/>
  <c r="AA1656" i="6"/>
  <c r="Y1656" i="6"/>
  <c r="AE197" i="6"/>
  <c r="AE1386" i="3"/>
  <c r="Y328" i="3"/>
  <c r="W328" i="3"/>
  <c r="V329" i="3" s="1"/>
  <c r="Z328" i="3"/>
  <c r="Q329" i="3"/>
  <c r="R329" i="3" s="1"/>
  <c r="AB329" i="3" s="1"/>
  <c r="AC461" i="3"/>
  <c r="AE45" i="3"/>
  <c r="AC192" i="3"/>
  <c r="AE192" i="3" s="1"/>
  <c r="AC1925" i="3"/>
  <c r="Q1006" i="3"/>
  <c r="R1006" i="3" s="1"/>
  <c r="AB1006" i="3" s="1"/>
  <c r="Z1005" i="3"/>
  <c r="AA1005" i="3"/>
  <c r="W1005" i="3"/>
  <c r="V1006" i="3" s="1"/>
  <c r="Y1005" i="3"/>
  <c r="AD580" i="3"/>
  <c r="AD1925" i="3"/>
  <c r="AA46" i="3"/>
  <c r="Z46" i="3"/>
  <c r="AD46" i="3" s="1"/>
  <c r="Q47" i="3"/>
  <c r="R47" i="3" s="1"/>
  <c r="AB47" i="3" s="1"/>
  <c r="AE1807" i="3"/>
  <c r="W46" i="3"/>
  <c r="V47" i="3" s="1"/>
  <c r="AC580" i="3"/>
  <c r="AD461" i="3"/>
  <c r="S1388" i="6"/>
  <c r="T1388" i="6" s="1"/>
  <c r="AE1522" i="9"/>
  <c r="S1655" i="3"/>
  <c r="T1655" i="3" s="1"/>
  <c r="W1655" i="3" s="1"/>
  <c r="V1656" i="3" s="1"/>
  <c r="S1273" i="11"/>
  <c r="T1273" i="11" s="1"/>
  <c r="W1136" i="9"/>
  <c r="V1137" i="9" s="1"/>
  <c r="Y1388" i="11"/>
  <c r="AC461" i="6"/>
  <c r="S193" i="3"/>
  <c r="T193" i="3" s="1"/>
  <c r="Z193" i="3" s="1"/>
  <c r="Z1388" i="11"/>
  <c r="S462" i="3"/>
  <c r="T462" i="3" s="1"/>
  <c r="Y462" i="3" s="1"/>
  <c r="AE1925" i="11"/>
  <c r="S1270" i="3"/>
  <c r="T1270" i="3" s="1"/>
  <c r="Z1270" i="3" s="1"/>
  <c r="S46" i="11"/>
  <c r="T46" i="11" s="1"/>
  <c r="AE845" i="11"/>
  <c r="S327" i="6"/>
  <c r="T327" i="6" s="1"/>
  <c r="S1136" i="3"/>
  <c r="T1136" i="3" s="1"/>
  <c r="Q578" i="11"/>
  <c r="Y577" i="11"/>
  <c r="Z577" i="11"/>
  <c r="AA577" i="11"/>
  <c r="W577" i="11"/>
  <c r="V578" i="11" s="1"/>
  <c r="Y1520" i="3"/>
  <c r="AA1520" i="3"/>
  <c r="W1520" i="3"/>
  <c r="V1521" i="3" s="1"/>
  <c r="Z1520" i="3"/>
  <c r="Q1521" i="3"/>
  <c r="R1004" i="9"/>
  <c r="AB1004" i="9" s="1"/>
  <c r="Y1521" i="11"/>
  <c r="Q1522" i="11"/>
  <c r="AA1521" i="11"/>
  <c r="W1521" i="11"/>
  <c r="V1522" i="11" s="1"/>
  <c r="Z1521" i="11"/>
  <c r="R846" i="9"/>
  <c r="AB846" i="9" s="1"/>
  <c r="S194" i="9"/>
  <c r="T194" i="9" s="1"/>
  <c r="AA45" i="6"/>
  <c r="Z45" i="6"/>
  <c r="Y45" i="6"/>
  <c r="W45" i="6"/>
  <c r="V46" i="6" s="1"/>
  <c r="Q46" i="6"/>
  <c r="AE326" i="6"/>
  <c r="Y328" i="11"/>
  <c r="AA328" i="11"/>
  <c r="W328" i="11"/>
  <c r="V329" i="11" s="1"/>
  <c r="Z328" i="11"/>
  <c r="Q329" i="11"/>
  <c r="AC1003" i="9"/>
  <c r="AE1269" i="3"/>
  <c r="R460" i="9"/>
  <c r="R714" i="9"/>
  <c r="AB714" i="9" s="1"/>
  <c r="R465" i="11"/>
  <c r="AB465" i="11" s="1"/>
  <c r="AE1387" i="6"/>
  <c r="R1928" i="6"/>
  <c r="AB1928" i="6" s="1"/>
  <c r="S1809" i="9"/>
  <c r="T1809" i="9" s="1"/>
  <c r="AB1809" i="9"/>
  <c r="AE45" i="11"/>
  <c r="AC459" i="9"/>
  <c r="AD459" i="9"/>
  <c r="AC713" i="9"/>
  <c r="AD713" i="9"/>
  <c r="R1809" i="11"/>
  <c r="AB1809" i="11" s="1"/>
  <c r="Q1809" i="3"/>
  <c r="AA1808" i="3"/>
  <c r="W1808" i="3"/>
  <c r="V1809" i="3" s="1"/>
  <c r="Z1808" i="3"/>
  <c r="Y1808" i="3"/>
  <c r="AC464" i="11"/>
  <c r="AE1925" i="9"/>
  <c r="AE1656" i="11"/>
  <c r="S580" i="9"/>
  <c r="T580" i="9" s="1"/>
  <c r="S581" i="3"/>
  <c r="T581" i="3" s="1"/>
  <c r="Y1139" i="11"/>
  <c r="AA1139" i="11"/>
  <c r="Q1140" i="11"/>
  <c r="Z1139" i="11"/>
  <c r="W1139" i="11"/>
  <c r="V1140" i="11" s="1"/>
  <c r="AC1927" i="6"/>
  <c r="AD1927" i="6"/>
  <c r="S714" i="6"/>
  <c r="T714" i="6" s="1"/>
  <c r="AB714" i="6"/>
  <c r="R849" i="6"/>
  <c r="AB849" i="6" s="1"/>
  <c r="R462" i="6"/>
  <c r="AB462" i="6" s="1"/>
  <c r="W1387" i="3"/>
  <c r="V1388" i="3" s="1"/>
  <c r="Q1388" i="3"/>
  <c r="Z1387" i="3"/>
  <c r="Y1387" i="3"/>
  <c r="AA1387" i="3"/>
  <c r="S1657" i="11"/>
  <c r="T1657" i="11" s="1"/>
  <c r="S1002" i="11"/>
  <c r="T1002" i="11" s="1"/>
  <c r="W1002" i="11" s="1"/>
  <c r="V1003" i="11" s="1"/>
  <c r="AB1002" i="11"/>
  <c r="AC848" i="6"/>
  <c r="AD848" i="6"/>
  <c r="S1271" i="6"/>
  <c r="T1271" i="6" s="1"/>
  <c r="R1137" i="6"/>
  <c r="AB1137" i="6" s="1"/>
  <c r="S1926" i="9"/>
  <c r="T1926" i="9" s="1"/>
  <c r="AB1926" i="9"/>
  <c r="S1810" i="6"/>
  <c r="T1810" i="6" s="1"/>
  <c r="S713" i="3"/>
  <c r="T713" i="3" s="1"/>
  <c r="AE1654" i="3"/>
  <c r="AE712" i="3"/>
  <c r="AD1136" i="6"/>
  <c r="AC1136" i="6"/>
  <c r="S1926" i="11"/>
  <c r="T1926" i="11" s="1"/>
  <c r="S1387" i="9"/>
  <c r="T1387" i="9" s="1"/>
  <c r="AC846" i="3"/>
  <c r="AD846" i="3"/>
  <c r="S1926" i="3"/>
  <c r="T1926" i="3" s="1"/>
  <c r="S1523" i="9"/>
  <c r="T1523" i="9" s="1"/>
  <c r="AE1135" i="3"/>
  <c r="AE1386" i="9"/>
  <c r="W715" i="11"/>
  <c r="V716" i="11" s="1"/>
  <c r="AA715" i="11"/>
  <c r="Z715" i="11"/>
  <c r="Q716" i="11"/>
  <c r="Y715" i="11"/>
  <c r="R1523" i="6"/>
  <c r="AB1523" i="6" s="1"/>
  <c r="R847" i="3"/>
  <c r="AB847" i="3" s="1"/>
  <c r="AD196" i="11" l="1"/>
  <c r="AC1388" i="11"/>
  <c r="AC196" i="11"/>
  <c r="AE1272" i="11"/>
  <c r="AA1002" i="11"/>
  <c r="Y1002" i="11"/>
  <c r="AC1808" i="11"/>
  <c r="AA1273" i="11"/>
  <c r="Q1274" i="11"/>
  <c r="R1274" i="11" s="1"/>
  <c r="AB1274" i="11" s="1"/>
  <c r="Y1273" i="11"/>
  <c r="W1273" i="11"/>
  <c r="V1274" i="11" s="1"/>
  <c r="Z1273" i="11"/>
  <c r="Q1003" i="11"/>
  <c r="AE464" i="11"/>
  <c r="AD328" i="11"/>
  <c r="Z1002" i="11"/>
  <c r="S1809" i="11"/>
  <c r="T1809" i="11" s="1"/>
  <c r="AD1808" i="11"/>
  <c r="AD1139" i="11"/>
  <c r="AD1388" i="11"/>
  <c r="AE1659" i="9"/>
  <c r="AE1003" i="9"/>
  <c r="AA46" i="9"/>
  <c r="W46" i="9"/>
  <c r="V47" i="9" s="1"/>
  <c r="AD328" i="9"/>
  <c r="AC845" i="9"/>
  <c r="AE1808" i="9"/>
  <c r="AC1136" i="9"/>
  <c r="AD1271" i="9"/>
  <c r="AE713" i="9"/>
  <c r="AC1271" i="9"/>
  <c r="Q47" i="9"/>
  <c r="R47" i="9" s="1"/>
  <c r="AB47" i="9" s="1"/>
  <c r="Y46" i="9"/>
  <c r="AC328" i="9"/>
  <c r="AD845" i="9"/>
  <c r="Z46" i="9"/>
  <c r="AD1136" i="9"/>
  <c r="AE579" i="9"/>
  <c r="W1809" i="9"/>
  <c r="V1810" i="9" s="1"/>
  <c r="AA1809" i="9"/>
  <c r="Z1809" i="9"/>
  <c r="Y1809" i="9"/>
  <c r="Q1810" i="9"/>
  <c r="R1810" i="9" s="1"/>
  <c r="Q1661" i="9"/>
  <c r="R1661" i="9" s="1"/>
  <c r="AB1661" i="9" s="1"/>
  <c r="Y1660" i="9"/>
  <c r="AD1660" i="9" s="1"/>
  <c r="AA1660" i="9"/>
  <c r="W1660" i="9"/>
  <c r="V1661" i="9" s="1"/>
  <c r="AE1002" i="6"/>
  <c r="AD1522" i="6"/>
  <c r="AC1522" i="6"/>
  <c r="AE1270" i="6"/>
  <c r="AE461" i="6"/>
  <c r="W198" i="6"/>
  <c r="V199" i="6" s="1"/>
  <c r="AE1809" i="6"/>
  <c r="Z198" i="6"/>
  <c r="AD1656" i="6"/>
  <c r="Y198" i="6"/>
  <c r="AA198" i="6"/>
  <c r="AC1656" i="6"/>
  <c r="Q1389" i="6"/>
  <c r="R1389" i="6" s="1"/>
  <c r="Z1388" i="6"/>
  <c r="AA1388" i="6"/>
  <c r="Y1388" i="6"/>
  <c r="W1388" i="6"/>
  <c r="V1389" i="6" s="1"/>
  <c r="S582" i="6"/>
  <c r="T582" i="6" s="1"/>
  <c r="Y582" i="6" s="1"/>
  <c r="AC581" i="6"/>
  <c r="AD581" i="6"/>
  <c r="S1523" i="6"/>
  <c r="T1523" i="6" s="1"/>
  <c r="Q1524" i="6" s="1"/>
  <c r="AC328" i="3"/>
  <c r="AE461" i="3"/>
  <c r="AD328" i="3"/>
  <c r="AE1925" i="3"/>
  <c r="S329" i="3"/>
  <c r="T329" i="3" s="1"/>
  <c r="Y329" i="3" s="1"/>
  <c r="Z1655" i="3"/>
  <c r="AD1005" i="3"/>
  <c r="AE580" i="3"/>
  <c r="W1270" i="3"/>
  <c r="V1271" i="3" s="1"/>
  <c r="Q1271" i="3"/>
  <c r="R1271" i="3" s="1"/>
  <c r="AB1271" i="3" s="1"/>
  <c r="AC1005" i="3"/>
  <c r="AC46" i="3"/>
  <c r="AE46" i="3" s="1"/>
  <c r="AA1270" i="3"/>
  <c r="Q463" i="3"/>
  <c r="R463" i="3" s="1"/>
  <c r="AB463" i="3" s="1"/>
  <c r="Z462" i="3"/>
  <c r="AD462" i="3" s="1"/>
  <c r="AD1808" i="3"/>
  <c r="AA1136" i="3"/>
  <c r="W1136" i="3"/>
  <c r="V1137" i="3" s="1"/>
  <c r="Q1137" i="3"/>
  <c r="R1137" i="3" s="1"/>
  <c r="AB1137" i="3" s="1"/>
  <c r="Z1136" i="3"/>
  <c r="Y1136" i="3"/>
  <c r="AA193" i="3"/>
  <c r="W193" i="3"/>
  <c r="V194" i="3" s="1"/>
  <c r="Y193" i="3"/>
  <c r="AD193" i="3" s="1"/>
  <c r="S1006" i="3"/>
  <c r="T1006" i="3" s="1"/>
  <c r="W462" i="3"/>
  <c r="V463" i="3" s="1"/>
  <c r="Q194" i="3"/>
  <c r="R194" i="3" s="1"/>
  <c r="AB194" i="3" s="1"/>
  <c r="AA462" i="3"/>
  <c r="S462" i="6"/>
  <c r="T462" i="6" s="1"/>
  <c r="W462" i="6" s="1"/>
  <c r="V463" i="6" s="1"/>
  <c r="Q1656" i="3"/>
  <c r="R1656" i="3" s="1"/>
  <c r="AA1655" i="3"/>
  <c r="AE1927" i="6"/>
  <c r="AE848" i="6"/>
  <c r="S1389" i="11"/>
  <c r="T1389" i="11" s="1"/>
  <c r="S1137" i="6"/>
  <c r="T1137" i="6" s="1"/>
  <c r="S1657" i="6"/>
  <c r="T1657" i="6" s="1"/>
  <c r="Z1657" i="6" s="1"/>
  <c r="Y1655" i="3"/>
  <c r="S847" i="3"/>
  <c r="T847" i="3" s="1"/>
  <c r="S1137" i="9"/>
  <c r="T1137" i="9" s="1"/>
  <c r="AE846" i="3"/>
  <c r="S197" i="11"/>
  <c r="T197" i="11" s="1"/>
  <c r="Y1270" i="3"/>
  <c r="AE1136" i="6"/>
  <c r="S1928" i="6"/>
  <c r="T1928" i="6" s="1"/>
  <c r="AA1928" i="6" s="1"/>
  <c r="S714" i="9"/>
  <c r="T714" i="9" s="1"/>
  <c r="Q715" i="9" s="1"/>
  <c r="AA1657" i="11"/>
  <c r="Q1658" i="11"/>
  <c r="W1657" i="11"/>
  <c r="V1658" i="11" s="1"/>
  <c r="Y1657" i="11"/>
  <c r="Z1657" i="11"/>
  <c r="W1926" i="3"/>
  <c r="V1927" i="3" s="1"/>
  <c r="Q1927" i="3"/>
  <c r="AA1926" i="3"/>
  <c r="Z1926" i="3"/>
  <c r="Y1926" i="3"/>
  <c r="Y1926" i="11"/>
  <c r="Z1926" i="11"/>
  <c r="AA1926" i="11"/>
  <c r="W1926" i="11"/>
  <c r="V1927" i="11" s="1"/>
  <c r="Q1927" i="11"/>
  <c r="Q715" i="6"/>
  <c r="W714" i="6"/>
  <c r="V715" i="6" s="1"/>
  <c r="Y714" i="6"/>
  <c r="AA714" i="6"/>
  <c r="Z714" i="6"/>
  <c r="AA580" i="9"/>
  <c r="W580" i="9"/>
  <c r="V581" i="9" s="1"/>
  <c r="Y580" i="9"/>
  <c r="Z580" i="9"/>
  <c r="Q581" i="9"/>
  <c r="AC1387" i="3"/>
  <c r="AD1387" i="3"/>
  <c r="AA581" i="3"/>
  <c r="Y581" i="3"/>
  <c r="W581" i="3"/>
  <c r="V582" i="3" s="1"/>
  <c r="Z581" i="3"/>
  <c r="Q582" i="3"/>
  <c r="R329" i="11"/>
  <c r="AB329" i="11" s="1"/>
  <c r="R1522" i="11"/>
  <c r="AB1522" i="11" s="1"/>
  <c r="Y327" i="6"/>
  <c r="Z327" i="6"/>
  <c r="Q328" i="6"/>
  <c r="AA327" i="6"/>
  <c r="W327" i="6"/>
  <c r="V328" i="6" s="1"/>
  <c r="W46" i="11"/>
  <c r="V47" i="11" s="1"/>
  <c r="Z46" i="11"/>
  <c r="Q47" i="11"/>
  <c r="AA46" i="11"/>
  <c r="Y46" i="11"/>
  <c r="R1809" i="3"/>
  <c r="AB1809" i="3" s="1"/>
  <c r="R716" i="11"/>
  <c r="AB716" i="11" s="1"/>
  <c r="S460" i="9"/>
  <c r="T460" i="9" s="1"/>
  <c r="AB460" i="9"/>
  <c r="S47" i="3"/>
  <c r="T47" i="3" s="1"/>
  <c r="Z1387" i="9"/>
  <c r="Y1387" i="9"/>
  <c r="AA1387" i="9"/>
  <c r="Q1388" i="9"/>
  <c r="W1387" i="9"/>
  <c r="V1388" i="9" s="1"/>
  <c r="AA1926" i="9"/>
  <c r="Z1926" i="9"/>
  <c r="W1926" i="9"/>
  <c r="V1927" i="9" s="1"/>
  <c r="Q1927" i="9"/>
  <c r="Y1926" i="9"/>
  <c r="R1003" i="11"/>
  <c r="AB1003" i="11" s="1"/>
  <c r="AC1808" i="3"/>
  <c r="AE459" i="9"/>
  <c r="R46" i="6"/>
  <c r="AB46" i="6" s="1"/>
  <c r="AC1521" i="11"/>
  <c r="AD1521" i="11"/>
  <c r="R1521" i="3"/>
  <c r="AB1521" i="3" s="1"/>
  <c r="Y1523" i="9"/>
  <c r="Q1524" i="9"/>
  <c r="Z1523" i="9"/>
  <c r="AA1523" i="9"/>
  <c r="W1523" i="9"/>
  <c r="V1524" i="9" s="1"/>
  <c r="R1388" i="3"/>
  <c r="S465" i="11"/>
  <c r="T465" i="11" s="1"/>
  <c r="AA1271" i="6"/>
  <c r="Q1272" i="6"/>
  <c r="Z1271" i="6"/>
  <c r="W1271" i="6"/>
  <c r="V1272" i="6" s="1"/>
  <c r="Y1271" i="6"/>
  <c r="R199" i="6"/>
  <c r="AB199" i="6" s="1"/>
  <c r="AC45" i="6"/>
  <c r="AD45" i="6"/>
  <c r="Z194" i="9"/>
  <c r="Q195" i="9"/>
  <c r="AA194" i="9"/>
  <c r="Y194" i="9"/>
  <c r="W194" i="9"/>
  <c r="V195" i="9" s="1"/>
  <c r="Y713" i="3"/>
  <c r="Z713" i="3"/>
  <c r="W713" i="3"/>
  <c r="V714" i="3" s="1"/>
  <c r="AA713" i="3"/>
  <c r="Q714" i="3"/>
  <c r="R1140" i="11"/>
  <c r="AB1140" i="11" s="1"/>
  <c r="AC328" i="11"/>
  <c r="S846" i="9"/>
  <c r="T846" i="9" s="1"/>
  <c r="AC1520" i="3"/>
  <c r="AD1520" i="3"/>
  <c r="AC1139" i="11"/>
  <c r="S1004" i="9"/>
  <c r="T1004" i="9" s="1"/>
  <c r="AC577" i="11"/>
  <c r="AD577" i="11"/>
  <c r="AC715" i="11"/>
  <c r="AD715" i="11"/>
  <c r="AA846" i="11"/>
  <c r="Y846" i="11"/>
  <c r="Z846" i="11"/>
  <c r="W846" i="11"/>
  <c r="V847" i="11" s="1"/>
  <c r="Q847" i="11"/>
  <c r="Q1811" i="6"/>
  <c r="Z1810" i="6"/>
  <c r="W1810" i="6"/>
  <c r="V1811" i="6" s="1"/>
  <c r="AA1810" i="6"/>
  <c r="Y1810" i="6"/>
  <c r="W1003" i="6"/>
  <c r="V1004" i="6" s="1"/>
  <c r="Z1003" i="6"/>
  <c r="Q1004" i="6"/>
  <c r="Y1003" i="6"/>
  <c r="AA1003" i="6"/>
  <c r="S849" i="6"/>
  <c r="T849" i="6" s="1"/>
  <c r="S329" i="9"/>
  <c r="T329" i="9" s="1"/>
  <c r="S1272" i="9"/>
  <c r="T1272" i="9" s="1"/>
  <c r="R578" i="11"/>
  <c r="AB578" i="11" s="1"/>
  <c r="AE196" i="11" l="1"/>
  <c r="AE328" i="11"/>
  <c r="AE1388" i="11"/>
  <c r="AD1002" i="11"/>
  <c r="AC1273" i="11"/>
  <c r="S578" i="11"/>
  <c r="T578" i="11" s="1"/>
  <c r="Y578" i="11" s="1"/>
  <c r="AE1808" i="11"/>
  <c r="S1003" i="11"/>
  <c r="T1003" i="11" s="1"/>
  <c r="AC1002" i="11"/>
  <c r="W1809" i="11"/>
  <c r="V1810" i="11" s="1"/>
  <c r="Z1809" i="11"/>
  <c r="AD1273" i="11"/>
  <c r="AE1139" i="11"/>
  <c r="S329" i="11"/>
  <c r="T329" i="11" s="1"/>
  <c r="AA1809" i="11"/>
  <c r="Q1810" i="11"/>
  <c r="R1810" i="11" s="1"/>
  <c r="AB1810" i="11" s="1"/>
  <c r="Y1809" i="11"/>
  <c r="AE328" i="9"/>
  <c r="AE1271" i="9"/>
  <c r="AE845" i="9"/>
  <c r="AD46" i="9"/>
  <c r="AE1136" i="9"/>
  <c r="AC1660" i="9"/>
  <c r="AE1660" i="9" s="1"/>
  <c r="AC46" i="9"/>
  <c r="S47" i="9"/>
  <c r="T47" i="9" s="1"/>
  <c r="Z47" i="9" s="1"/>
  <c r="AC1809" i="9"/>
  <c r="AD194" i="9"/>
  <c r="Q1138" i="9"/>
  <c r="R1138" i="9" s="1"/>
  <c r="AB1138" i="9" s="1"/>
  <c r="Y1137" i="9"/>
  <c r="AA714" i="9"/>
  <c r="Y714" i="9"/>
  <c r="AD1809" i="9"/>
  <c r="AB1810" i="9"/>
  <c r="AD1523" i="9"/>
  <c r="W1137" i="9"/>
  <c r="V1138" i="9" s="1"/>
  <c r="Z1137" i="9"/>
  <c r="AA1137" i="9"/>
  <c r="S1810" i="9"/>
  <c r="T1810" i="9" s="1"/>
  <c r="AE1522" i="6"/>
  <c r="W1928" i="6"/>
  <c r="V1929" i="6" s="1"/>
  <c r="Y1928" i="6"/>
  <c r="AD1388" i="6"/>
  <c r="AA1657" i="6"/>
  <c r="AE1656" i="6"/>
  <c r="AD198" i="6"/>
  <c r="AC198" i="6"/>
  <c r="AC1388" i="6"/>
  <c r="AD1810" i="6"/>
  <c r="Q1929" i="6"/>
  <c r="R1929" i="6" s="1"/>
  <c r="AB1929" i="6" s="1"/>
  <c r="AE581" i="6"/>
  <c r="AD1003" i="6"/>
  <c r="Y1523" i="6"/>
  <c r="W1137" i="6"/>
  <c r="V1138" i="6" s="1"/>
  <c r="Z1137" i="6"/>
  <c r="Y1137" i="6"/>
  <c r="AA1137" i="6"/>
  <c r="Q1138" i="6"/>
  <c r="R1138" i="6" s="1"/>
  <c r="AB1138" i="6" s="1"/>
  <c r="Z1523" i="6"/>
  <c r="Y462" i="6"/>
  <c r="AE45" i="6"/>
  <c r="AA462" i="6"/>
  <c r="AD327" i="6"/>
  <c r="Z462" i="6"/>
  <c r="W582" i="6"/>
  <c r="V583" i="6" s="1"/>
  <c r="Q463" i="6"/>
  <c r="R463" i="6" s="1"/>
  <c r="AB463" i="6" s="1"/>
  <c r="Z582" i="6"/>
  <c r="Y1657" i="6"/>
  <c r="AD1657" i="6" s="1"/>
  <c r="W1523" i="6"/>
  <c r="V1524" i="6" s="1"/>
  <c r="AA1523" i="6"/>
  <c r="AD1271" i="6"/>
  <c r="AA582" i="6"/>
  <c r="W1657" i="6"/>
  <c r="V1658" i="6" s="1"/>
  <c r="Q583" i="6"/>
  <c r="R583" i="6" s="1"/>
  <c r="AB583" i="6" s="1"/>
  <c r="Q1658" i="6"/>
  <c r="R1658" i="6" s="1"/>
  <c r="AB1658" i="6" s="1"/>
  <c r="AE328" i="3"/>
  <c r="AD1136" i="3"/>
  <c r="AE1005" i="3"/>
  <c r="AC1270" i="3"/>
  <c r="S1137" i="3"/>
  <c r="T1137" i="3" s="1"/>
  <c r="AD1655" i="3"/>
  <c r="Z329" i="3"/>
  <c r="AD329" i="3" s="1"/>
  <c r="Q330" i="3"/>
  <c r="Q1007" i="3"/>
  <c r="R1007" i="3" s="1"/>
  <c r="AB1007" i="3" s="1"/>
  <c r="Z1006" i="3"/>
  <c r="AC193" i="3"/>
  <c r="AE193" i="3" s="1"/>
  <c r="W329" i="3"/>
  <c r="V330" i="3" s="1"/>
  <c r="AA329" i="3"/>
  <c r="AD1270" i="3"/>
  <c r="AE1808" i="3"/>
  <c r="AC1655" i="3"/>
  <c r="AC462" i="3"/>
  <c r="AE462" i="3" s="1"/>
  <c r="AB1656" i="3"/>
  <c r="S1656" i="3"/>
  <c r="T1656" i="3" s="1"/>
  <c r="W1656" i="3" s="1"/>
  <c r="V1657" i="3" s="1"/>
  <c r="AA1006" i="3"/>
  <c r="AC1136" i="3"/>
  <c r="W1006" i="3"/>
  <c r="V1007" i="3" s="1"/>
  <c r="Y1006" i="3"/>
  <c r="S1140" i="11"/>
  <c r="T1140" i="11" s="1"/>
  <c r="S463" i="3"/>
  <c r="T463" i="3" s="1"/>
  <c r="S1809" i="3"/>
  <c r="T1809" i="3" s="1"/>
  <c r="S1661" i="9"/>
  <c r="T1661" i="9" s="1"/>
  <c r="S194" i="3"/>
  <c r="T194" i="3" s="1"/>
  <c r="AD1926" i="11"/>
  <c r="Z714" i="9"/>
  <c r="S1271" i="3"/>
  <c r="T1271" i="3" s="1"/>
  <c r="Z1928" i="6"/>
  <c r="W714" i="9"/>
  <c r="V715" i="9" s="1"/>
  <c r="AC194" i="9"/>
  <c r="S199" i="6"/>
  <c r="T199" i="6" s="1"/>
  <c r="S1274" i="11"/>
  <c r="T1274" i="11" s="1"/>
  <c r="S46" i="6"/>
  <c r="T46" i="6" s="1"/>
  <c r="Z46" i="6" s="1"/>
  <c r="S716" i="11"/>
  <c r="T716" i="11" s="1"/>
  <c r="Q850" i="6"/>
  <c r="W849" i="6"/>
  <c r="V850" i="6" s="1"/>
  <c r="Y849" i="6"/>
  <c r="AA849" i="6"/>
  <c r="Z849" i="6"/>
  <c r="AE1520" i="3"/>
  <c r="R715" i="9"/>
  <c r="AB715" i="9" s="1"/>
  <c r="R715" i="6"/>
  <c r="AA460" i="9"/>
  <c r="Q461" i="9"/>
  <c r="W460" i="9"/>
  <c r="V461" i="9" s="1"/>
  <c r="Z460" i="9"/>
  <c r="Y460" i="9"/>
  <c r="AE715" i="11"/>
  <c r="AC581" i="3"/>
  <c r="AD581" i="3"/>
  <c r="AC580" i="9"/>
  <c r="AD580" i="9"/>
  <c r="R1927" i="3"/>
  <c r="AB1927" i="3" s="1"/>
  <c r="Y846" i="9"/>
  <c r="Z846" i="9"/>
  <c r="AA846" i="9"/>
  <c r="Q847" i="9"/>
  <c r="W846" i="9"/>
  <c r="V847" i="9" s="1"/>
  <c r="R1272" i="6"/>
  <c r="AB1272" i="6" s="1"/>
  <c r="Y847" i="3"/>
  <c r="Z847" i="3"/>
  <c r="Q848" i="3"/>
  <c r="W847" i="3"/>
  <c r="V848" i="3" s="1"/>
  <c r="AA847" i="3"/>
  <c r="AC327" i="6"/>
  <c r="S1522" i="11"/>
  <c r="T1522" i="11" s="1"/>
  <c r="R1004" i="6"/>
  <c r="AB1004" i="6" s="1"/>
  <c r="R847" i="11"/>
  <c r="AB847" i="11" s="1"/>
  <c r="AA1272" i="9"/>
  <c r="W1272" i="9"/>
  <c r="V1273" i="9" s="1"/>
  <c r="Y1272" i="9"/>
  <c r="Q1273" i="9"/>
  <c r="Z1272" i="9"/>
  <c r="AA465" i="11"/>
  <c r="W465" i="11"/>
  <c r="V466" i="11" s="1"/>
  <c r="Z465" i="11"/>
  <c r="Y465" i="11"/>
  <c r="Q466" i="11"/>
  <c r="R1388" i="9"/>
  <c r="AB1388" i="9" s="1"/>
  <c r="S1389" i="6"/>
  <c r="T1389" i="6" s="1"/>
  <c r="AB1389" i="6"/>
  <c r="S1521" i="3"/>
  <c r="T1521" i="3" s="1"/>
  <c r="AC46" i="11"/>
  <c r="AD46" i="11"/>
  <c r="AE1387" i="3"/>
  <c r="AC1657" i="11"/>
  <c r="AD1657" i="11"/>
  <c r="AC1926" i="11"/>
  <c r="AE577" i="11"/>
  <c r="R328" i="6"/>
  <c r="AB328" i="6" s="1"/>
  <c r="Q1005" i="9"/>
  <c r="Y1004" i="9"/>
  <c r="W1004" i="9"/>
  <c r="V1005" i="9" s="1"/>
  <c r="AA1004" i="9"/>
  <c r="Z1004" i="9"/>
  <c r="Q198" i="11"/>
  <c r="Z197" i="11"/>
  <c r="W197" i="11"/>
  <c r="V198" i="11" s="1"/>
  <c r="AA197" i="11"/>
  <c r="Y197" i="11"/>
  <c r="R1927" i="11"/>
  <c r="AB1927" i="11" s="1"/>
  <c r="AC1003" i="6"/>
  <c r="R1811" i="6"/>
  <c r="AB1811" i="6" s="1"/>
  <c r="AC713" i="3"/>
  <c r="AD713" i="3"/>
  <c r="R1524" i="6"/>
  <c r="AB1524" i="6" s="1"/>
  <c r="Y329" i="9"/>
  <c r="Q330" i="9"/>
  <c r="W329" i="9"/>
  <c r="V330" i="9" s="1"/>
  <c r="Z329" i="9"/>
  <c r="AA329" i="9"/>
  <c r="Q1390" i="11"/>
  <c r="W1389" i="11"/>
  <c r="V1390" i="11" s="1"/>
  <c r="Y1389" i="11"/>
  <c r="Z1389" i="11"/>
  <c r="AA1389" i="11"/>
  <c r="S1388" i="3"/>
  <c r="T1388" i="3" s="1"/>
  <c r="AB1388" i="3"/>
  <c r="AC1926" i="9"/>
  <c r="AD1926" i="9"/>
  <c r="AD1387" i="9"/>
  <c r="AC1387" i="9"/>
  <c r="AC1810" i="6"/>
  <c r="AC846" i="11"/>
  <c r="AD846" i="11"/>
  <c r="R714" i="3"/>
  <c r="AB714" i="3" s="1"/>
  <c r="R195" i="9"/>
  <c r="R1524" i="9"/>
  <c r="AB1524" i="9" s="1"/>
  <c r="R1927" i="9"/>
  <c r="AB1927" i="9" s="1"/>
  <c r="R47" i="11"/>
  <c r="AB47" i="11" s="1"/>
  <c r="R582" i="3"/>
  <c r="AB582" i="3" s="1"/>
  <c r="AC714" i="6"/>
  <c r="AD714" i="6"/>
  <c r="AC1926" i="3"/>
  <c r="AD1926" i="3"/>
  <c r="R1658" i="11"/>
  <c r="AB1658" i="11" s="1"/>
  <c r="AC1271" i="6"/>
  <c r="AC1523" i="9"/>
  <c r="AE1521" i="11"/>
  <c r="W47" i="3"/>
  <c r="V48" i="3" s="1"/>
  <c r="Z47" i="3"/>
  <c r="Y47" i="3"/>
  <c r="Q48" i="3"/>
  <c r="AA47" i="3"/>
  <c r="R581" i="9"/>
  <c r="AB581" i="9" s="1"/>
  <c r="AE1002" i="11" l="1"/>
  <c r="AE1273" i="11"/>
  <c r="AD1809" i="11"/>
  <c r="Q1004" i="11"/>
  <c r="R1004" i="11" s="1"/>
  <c r="AB1004" i="11" s="1"/>
  <c r="AA1003" i="11"/>
  <c r="Z1003" i="11"/>
  <c r="AD197" i="11"/>
  <c r="Y1003" i="11"/>
  <c r="W1003" i="11"/>
  <c r="V1004" i="11" s="1"/>
  <c r="AD465" i="11"/>
  <c r="W329" i="11"/>
  <c r="V330" i="11" s="1"/>
  <c r="Y329" i="11"/>
  <c r="AA329" i="11"/>
  <c r="S47" i="11"/>
  <c r="T47" i="11" s="1"/>
  <c r="Y47" i="11" s="1"/>
  <c r="AE1926" i="11"/>
  <c r="AC1809" i="11"/>
  <c r="Z1274" i="11"/>
  <c r="W1274" i="11"/>
  <c r="V1275" i="11" s="1"/>
  <c r="W578" i="11"/>
  <c r="V579" i="11" s="1"/>
  <c r="AE1657" i="11"/>
  <c r="AE46" i="11"/>
  <c r="Q579" i="11"/>
  <c r="R579" i="11" s="1"/>
  <c r="AB579" i="11" s="1"/>
  <c r="S847" i="11"/>
  <c r="T847" i="11" s="1"/>
  <c r="Z578" i="11"/>
  <c r="AD578" i="11" s="1"/>
  <c r="AE46" i="9"/>
  <c r="AE1387" i="9"/>
  <c r="AE194" i="9"/>
  <c r="AD1137" i="9"/>
  <c r="AE1809" i="9"/>
  <c r="AE1523" i="9"/>
  <c r="Y1810" i="9"/>
  <c r="Z1810" i="9"/>
  <c r="AD714" i="9"/>
  <c r="AC1137" i="9"/>
  <c r="AA1810" i="9"/>
  <c r="AC714" i="9"/>
  <c r="W1810" i="9"/>
  <c r="V1811" i="9" s="1"/>
  <c r="Q1811" i="9"/>
  <c r="R1811" i="9" s="1"/>
  <c r="AB1811" i="9" s="1"/>
  <c r="AD460" i="9"/>
  <c r="AD329" i="9"/>
  <c r="AC1004" i="9"/>
  <c r="AD1004" i="9"/>
  <c r="AD1272" i="9"/>
  <c r="S1524" i="9"/>
  <c r="T1524" i="9" s="1"/>
  <c r="Y47" i="9"/>
  <c r="AD47" i="9" s="1"/>
  <c r="AE1388" i="6"/>
  <c r="AE198" i="6"/>
  <c r="AD1928" i="6"/>
  <c r="AC1657" i="6"/>
  <c r="AE1657" i="6" s="1"/>
  <c r="W46" i="6"/>
  <c r="V47" i="6" s="1"/>
  <c r="Q47" i="6"/>
  <c r="R47" i="6" s="1"/>
  <c r="AB47" i="6" s="1"/>
  <c r="AC1523" i="6"/>
  <c r="AE1810" i="6"/>
  <c r="AE1003" i="6"/>
  <c r="Y199" i="6"/>
  <c r="Q200" i="6"/>
  <c r="R200" i="6" s="1"/>
  <c r="AB200" i="6" s="1"/>
  <c r="AA199" i="6"/>
  <c r="Z199" i="6"/>
  <c r="W199" i="6"/>
  <c r="V200" i="6" s="1"/>
  <c r="AA46" i="6"/>
  <c r="AC462" i="6"/>
  <c r="AD1137" i="6"/>
  <c r="AC1928" i="6"/>
  <c r="AC582" i="6"/>
  <c r="AD1523" i="6"/>
  <c r="AE327" i="6"/>
  <c r="S1929" i="6"/>
  <c r="T1929" i="6" s="1"/>
  <c r="AD462" i="6"/>
  <c r="AD582" i="6"/>
  <c r="AE1271" i="6"/>
  <c r="Y46" i="6"/>
  <c r="AC1137" i="6"/>
  <c r="AE1136" i="3"/>
  <c r="AE1270" i="3"/>
  <c r="AE1655" i="3"/>
  <c r="Q1657" i="3"/>
  <c r="R1657" i="3" s="1"/>
  <c r="AD1006" i="3"/>
  <c r="R330" i="3"/>
  <c r="AB330" i="3" s="1"/>
  <c r="AA1656" i="3"/>
  <c r="AC329" i="3"/>
  <c r="AE329" i="3" s="1"/>
  <c r="AA1137" i="3"/>
  <c r="Q1138" i="3"/>
  <c r="R1138" i="3" s="1"/>
  <c r="AB1138" i="3" s="1"/>
  <c r="Y1137" i="3"/>
  <c r="W1137" i="3"/>
  <c r="V1138" i="3" s="1"/>
  <c r="Z1137" i="3"/>
  <c r="AC1006" i="3"/>
  <c r="Z1656" i="3"/>
  <c r="Y1656" i="3"/>
  <c r="Y194" i="3"/>
  <c r="W194" i="3"/>
  <c r="V195" i="3" s="1"/>
  <c r="AA194" i="3"/>
  <c r="AA1809" i="3"/>
  <c r="Y1809" i="3"/>
  <c r="Z1809" i="3"/>
  <c r="Q1810" i="3"/>
  <c r="R1810" i="3" s="1"/>
  <c r="AB1810" i="3" s="1"/>
  <c r="W1809" i="3"/>
  <c r="V1810" i="3" s="1"/>
  <c r="AA463" i="3"/>
  <c r="W463" i="3"/>
  <c r="V464" i="3" s="1"/>
  <c r="Y463" i="3"/>
  <c r="Q195" i="3"/>
  <c r="R195" i="3" s="1"/>
  <c r="AB195" i="3" s="1"/>
  <c r="Z194" i="3"/>
  <c r="Y1661" i="9"/>
  <c r="W1661" i="9"/>
  <c r="V1662" i="9" s="1"/>
  <c r="Q1662" i="9"/>
  <c r="R1662" i="9" s="1"/>
  <c r="AB1662" i="9" s="1"/>
  <c r="S1007" i="3"/>
  <c r="T1007" i="3" s="1"/>
  <c r="Q48" i="9"/>
  <c r="R48" i="9" s="1"/>
  <c r="AB48" i="9" s="1"/>
  <c r="AA47" i="9"/>
  <c r="AE581" i="3"/>
  <c r="W47" i="9"/>
  <c r="V48" i="9" s="1"/>
  <c r="AC329" i="9"/>
  <c r="AA578" i="11"/>
  <c r="S1138" i="6"/>
  <c r="T1138" i="6" s="1"/>
  <c r="Q464" i="3"/>
  <c r="R464" i="3" s="1"/>
  <c r="AB464" i="3" s="1"/>
  <c r="Y1274" i="11"/>
  <c r="Q717" i="11"/>
  <c r="R717" i="11" s="1"/>
  <c r="Z716" i="11"/>
  <c r="AA716" i="11"/>
  <c r="W716" i="11"/>
  <c r="V717" i="11" s="1"/>
  <c r="Y716" i="11"/>
  <c r="Z1661" i="9"/>
  <c r="S1810" i="11"/>
  <c r="T1810" i="11" s="1"/>
  <c r="S328" i="6"/>
  <c r="T328" i="6" s="1"/>
  <c r="Q329" i="6" s="1"/>
  <c r="S583" i="6"/>
  <c r="T583" i="6" s="1"/>
  <c r="Z583" i="6" s="1"/>
  <c r="S1004" i="6"/>
  <c r="T1004" i="6" s="1"/>
  <c r="W1004" i="6" s="1"/>
  <c r="V1005" i="6" s="1"/>
  <c r="AC846" i="9"/>
  <c r="AA1661" i="9"/>
  <c r="S1811" i="6"/>
  <c r="T1811" i="6" s="1"/>
  <c r="S1388" i="9"/>
  <c r="T1388" i="9" s="1"/>
  <c r="AA1388" i="9" s="1"/>
  <c r="S1138" i="9"/>
  <c r="T1138" i="9" s="1"/>
  <c r="Q1139" i="9" s="1"/>
  <c r="S1272" i="6"/>
  <c r="T1272" i="6" s="1"/>
  <c r="Q330" i="11"/>
  <c r="R330" i="11" s="1"/>
  <c r="AA1274" i="11"/>
  <c r="S1927" i="9"/>
  <c r="T1927" i="9" s="1"/>
  <c r="S714" i="3"/>
  <c r="T714" i="3" s="1"/>
  <c r="W714" i="3" s="1"/>
  <c r="V715" i="3" s="1"/>
  <c r="Z463" i="3"/>
  <c r="Z329" i="11"/>
  <c r="Q1275" i="11"/>
  <c r="R1275" i="11" s="1"/>
  <c r="S1927" i="11"/>
  <c r="T1927" i="11" s="1"/>
  <c r="Q1928" i="11" s="1"/>
  <c r="AE713" i="3"/>
  <c r="S463" i="6"/>
  <c r="T463" i="6" s="1"/>
  <c r="Q464" i="6" s="1"/>
  <c r="R330" i="9"/>
  <c r="AB330" i="9" s="1"/>
  <c r="AC197" i="11"/>
  <c r="W1389" i="6"/>
  <c r="V1390" i="6" s="1"/>
  <c r="AA1389" i="6"/>
  <c r="Y1389" i="6"/>
  <c r="Q1390" i="6"/>
  <c r="Z1389" i="6"/>
  <c r="AC847" i="3"/>
  <c r="AD847" i="3"/>
  <c r="R461" i="9"/>
  <c r="AB461" i="9" s="1"/>
  <c r="Q1389" i="3"/>
  <c r="AA1388" i="3"/>
  <c r="Y1388" i="3"/>
  <c r="Z1388" i="3"/>
  <c r="W1388" i="3"/>
  <c r="V1389" i="3" s="1"/>
  <c r="AC1389" i="11"/>
  <c r="AD1389" i="11"/>
  <c r="S581" i="9"/>
  <c r="T581" i="9" s="1"/>
  <c r="S1658" i="6"/>
  <c r="T1658" i="6" s="1"/>
  <c r="AC47" i="3"/>
  <c r="AD47" i="3"/>
  <c r="R1005" i="9"/>
  <c r="AB1005" i="9" s="1"/>
  <c r="AE1926" i="3"/>
  <c r="Q1523" i="11"/>
  <c r="Y1522" i="11"/>
  <c r="AA1522" i="11"/>
  <c r="Z1522" i="11"/>
  <c r="W1522" i="11"/>
  <c r="V1523" i="11" s="1"/>
  <c r="Z1521" i="3"/>
  <c r="Q1522" i="3"/>
  <c r="Y1521" i="3"/>
  <c r="W1521" i="3"/>
  <c r="V1522" i="3" s="1"/>
  <c r="AA1521" i="3"/>
  <c r="R198" i="11"/>
  <c r="AB198" i="11" s="1"/>
  <c r="R1273" i="9"/>
  <c r="AB1273" i="9" s="1"/>
  <c r="S1927" i="3"/>
  <c r="T1927" i="3" s="1"/>
  <c r="S715" i="6"/>
  <c r="T715" i="6" s="1"/>
  <c r="AB715" i="6"/>
  <c r="W1140" i="11"/>
  <c r="V1141" i="11" s="1"/>
  <c r="Q1141" i="11"/>
  <c r="Z1140" i="11"/>
  <c r="Y1140" i="11"/>
  <c r="AA1140" i="11"/>
  <c r="AE1926" i="9"/>
  <c r="R1390" i="11"/>
  <c r="AB1390" i="11" s="1"/>
  <c r="S1524" i="6"/>
  <c r="T1524" i="6" s="1"/>
  <c r="Z1271" i="3"/>
  <c r="Q1272" i="3"/>
  <c r="AA1271" i="3"/>
  <c r="Y1271" i="3"/>
  <c r="W1271" i="3"/>
  <c r="V1272" i="3" s="1"/>
  <c r="R48" i="3"/>
  <c r="AB48" i="3" s="1"/>
  <c r="S195" i="9"/>
  <c r="T195" i="9" s="1"/>
  <c r="AB195" i="9"/>
  <c r="R466" i="11"/>
  <c r="AB466" i="11" s="1"/>
  <c r="R847" i="9"/>
  <c r="AB847" i="9" s="1"/>
  <c r="AE846" i="11"/>
  <c r="AC465" i="11"/>
  <c r="AE714" i="6"/>
  <c r="AC1272" i="9"/>
  <c r="AC849" i="6"/>
  <c r="AD849" i="6"/>
  <c r="R848" i="3"/>
  <c r="AB848" i="3" s="1"/>
  <c r="AE580" i="9"/>
  <c r="S1658" i="11"/>
  <c r="T1658" i="11" s="1"/>
  <c r="S582" i="3"/>
  <c r="T582" i="3" s="1"/>
  <c r="AD846" i="9"/>
  <c r="AC460" i="9"/>
  <c r="S715" i="9"/>
  <c r="T715" i="9" s="1"/>
  <c r="R850" i="6"/>
  <c r="AB850" i="6" s="1"/>
  <c r="AE1809" i="11" l="1"/>
  <c r="AD1003" i="11"/>
  <c r="AE197" i="11"/>
  <c r="AC1003" i="11"/>
  <c r="AB330" i="11"/>
  <c r="S330" i="11"/>
  <c r="T330" i="11" s="1"/>
  <c r="W330" i="11" s="1"/>
  <c r="V331" i="11" s="1"/>
  <c r="AC1274" i="11"/>
  <c r="AE465" i="11"/>
  <c r="W47" i="11"/>
  <c r="V48" i="11" s="1"/>
  <c r="AD329" i="11"/>
  <c r="Q48" i="11"/>
  <c r="R48" i="11" s="1"/>
  <c r="AB48" i="11" s="1"/>
  <c r="AC716" i="11"/>
  <c r="AC578" i="11"/>
  <c r="AE578" i="11" s="1"/>
  <c r="Z47" i="11"/>
  <c r="AD47" i="11" s="1"/>
  <c r="AA47" i="11"/>
  <c r="AC329" i="11"/>
  <c r="AD716" i="11"/>
  <c r="Z1927" i="11"/>
  <c r="AA1927" i="11"/>
  <c r="Y1927" i="11"/>
  <c r="W1927" i="11"/>
  <c r="V1928" i="11" s="1"/>
  <c r="AD1140" i="11"/>
  <c r="AD1274" i="11"/>
  <c r="AE1272" i="9"/>
  <c r="AC1810" i="9"/>
  <c r="AE714" i="9"/>
  <c r="AE1137" i="9"/>
  <c r="S461" i="9"/>
  <c r="T461" i="9" s="1"/>
  <c r="Y461" i="9" s="1"/>
  <c r="AC1661" i="9"/>
  <c r="AD1810" i="9"/>
  <c r="AE460" i="9"/>
  <c r="AD1661" i="9"/>
  <c r="AE329" i="9"/>
  <c r="AC47" i="9"/>
  <c r="AE47" i="9" s="1"/>
  <c r="Y1524" i="9"/>
  <c r="AA1524" i="9"/>
  <c r="W1524" i="9"/>
  <c r="V1525" i="9" s="1"/>
  <c r="Z1524" i="9"/>
  <c r="Q1525" i="9"/>
  <c r="R1525" i="9" s="1"/>
  <c r="S847" i="9"/>
  <c r="T847" i="9" s="1"/>
  <c r="Z847" i="9" s="1"/>
  <c r="W1138" i="9"/>
  <c r="V1139" i="9" s="1"/>
  <c r="Y1138" i="9"/>
  <c r="Z1138" i="9"/>
  <c r="AA1138" i="9"/>
  <c r="AE1004" i="9"/>
  <c r="AE1928" i="6"/>
  <c r="AE1523" i="6"/>
  <c r="AE582" i="6"/>
  <c r="AA583" i="6"/>
  <c r="W583" i="6"/>
  <c r="V584" i="6" s="1"/>
  <c r="Y583" i="6"/>
  <c r="AD583" i="6" s="1"/>
  <c r="AE462" i="6"/>
  <c r="Q584" i="6"/>
  <c r="R584" i="6" s="1"/>
  <c r="AB584" i="6" s="1"/>
  <c r="AC199" i="6"/>
  <c r="W1929" i="6"/>
  <c r="V1930" i="6" s="1"/>
  <c r="Y1929" i="6"/>
  <c r="AA1929" i="6"/>
  <c r="Y328" i="6"/>
  <c r="Z1004" i="6"/>
  <c r="AE1137" i="6"/>
  <c r="Q1005" i="6"/>
  <c r="R1005" i="6" s="1"/>
  <c r="AC46" i="6"/>
  <c r="AD199" i="6"/>
  <c r="Y1138" i="6"/>
  <c r="W1138" i="6"/>
  <c r="V1139" i="6" s="1"/>
  <c r="Q1139" i="6"/>
  <c r="R1139" i="6" s="1"/>
  <c r="AB1139" i="6" s="1"/>
  <c r="Z1138" i="6"/>
  <c r="AA1138" i="6"/>
  <c r="AA1272" i="6"/>
  <c r="W1272" i="6"/>
  <c r="V1273" i="6" s="1"/>
  <c r="W1811" i="6"/>
  <c r="V1812" i="6" s="1"/>
  <c r="Y1811" i="6"/>
  <c r="Q1812" i="6"/>
  <c r="R1812" i="6" s="1"/>
  <c r="AA1811" i="6"/>
  <c r="Z1811" i="6"/>
  <c r="Y1004" i="6"/>
  <c r="AA1004" i="6"/>
  <c r="Q1930" i="6"/>
  <c r="R1930" i="6" s="1"/>
  <c r="AB1930" i="6" s="1"/>
  <c r="W328" i="6"/>
  <c r="V329" i="6" s="1"/>
  <c r="AD46" i="6"/>
  <c r="AA328" i="6"/>
  <c r="Z1929" i="6"/>
  <c r="Z328" i="6"/>
  <c r="AE1006" i="3"/>
  <c r="AC1656" i="3"/>
  <c r="AD1137" i="3"/>
  <c r="AD1271" i="3"/>
  <c r="S1138" i="3"/>
  <c r="T1138" i="3" s="1"/>
  <c r="W1138" i="3" s="1"/>
  <c r="V1139" i="3" s="1"/>
  <c r="Y714" i="3"/>
  <c r="AC1809" i="3"/>
  <c r="AC1137" i="3"/>
  <c r="AD463" i="3"/>
  <c r="S330" i="3"/>
  <c r="T330" i="3" s="1"/>
  <c r="Z330" i="3" s="1"/>
  <c r="AD194" i="3"/>
  <c r="AD1656" i="3"/>
  <c r="AA1007" i="3"/>
  <c r="W1007" i="3"/>
  <c r="V1008" i="3" s="1"/>
  <c r="Q1008" i="3"/>
  <c r="R1008" i="3" s="1"/>
  <c r="AB1008" i="3" s="1"/>
  <c r="Z1007" i="3"/>
  <c r="Y1007" i="3"/>
  <c r="AC194" i="3"/>
  <c r="Q715" i="3"/>
  <c r="R715" i="3" s="1"/>
  <c r="AB715" i="3" s="1"/>
  <c r="AA714" i="3"/>
  <c r="AC463" i="3"/>
  <c r="AD1809" i="3"/>
  <c r="Z714" i="3"/>
  <c r="S850" i="6"/>
  <c r="T850" i="6" s="1"/>
  <c r="AA850" i="6" s="1"/>
  <c r="S200" i="6"/>
  <c r="T200" i="6" s="1"/>
  <c r="S48" i="3"/>
  <c r="T48" i="3" s="1"/>
  <c r="Y463" i="6"/>
  <c r="S1273" i="9"/>
  <c r="T1273" i="9" s="1"/>
  <c r="Q1273" i="6"/>
  <c r="R1273" i="6" s="1"/>
  <c r="AB1273" i="6" s="1"/>
  <c r="Z1388" i="9"/>
  <c r="AC1271" i="3"/>
  <c r="S1810" i="3"/>
  <c r="T1810" i="3" s="1"/>
  <c r="Q1389" i="9"/>
  <c r="R1389" i="9" s="1"/>
  <c r="AB1389" i="9" s="1"/>
  <c r="S1811" i="9"/>
  <c r="T1811" i="9" s="1"/>
  <c r="Q1928" i="9"/>
  <c r="R1928" i="9" s="1"/>
  <c r="Z1927" i="9"/>
  <c r="Y1927" i="9"/>
  <c r="AA1927" i="9"/>
  <c r="W1927" i="9"/>
  <c r="V1928" i="9" s="1"/>
  <c r="AB1275" i="11"/>
  <c r="S1275" i="11"/>
  <c r="T1275" i="11" s="1"/>
  <c r="W1275" i="11" s="1"/>
  <c r="V1276" i="11" s="1"/>
  <c r="Y1272" i="6"/>
  <c r="Y1388" i="9"/>
  <c r="AA463" i="6"/>
  <c r="AE846" i="9"/>
  <c r="S195" i="3"/>
  <c r="T195" i="3" s="1"/>
  <c r="W195" i="3" s="1"/>
  <c r="V196" i="3" s="1"/>
  <c r="W1388" i="9"/>
  <c r="V1389" i="9" s="1"/>
  <c r="W463" i="6"/>
  <c r="V464" i="6" s="1"/>
  <c r="AC1140" i="11"/>
  <c r="Z1272" i="6"/>
  <c r="S198" i="11"/>
  <c r="T198" i="11" s="1"/>
  <c r="S47" i="6"/>
  <c r="T47" i="6" s="1"/>
  <c r="AE849" i="6"/>
  <c r="Z463" i="6"/>
  <c r="S1390" i="11"/>
  <c r="T1390" i="11" s="1"/>
  <c r="S1005" i="9"/>
  <c r="T1005" i="9" s="1"/>
  <c r="AE47" i="3"/>
  <c r="S330" i="9"/>
  <c r="T330" i="9" s="1"/>
  <c r="Y1927" i="3"/>
  <c r="W1927" i="3"/>
  <c r="V1928" i="3" s="1"/>
  <c r="Z1927" i="3"/>
  <c r="AA1927" i="3"/>
  <c r="Q1928" i="3"/>
  <c r="W581" i="9"/>
  <c r="V582" i="9" s="1"/>
  <c r="Q582" i="9"/>
  <c r="AA581" i="9"/>
  <c r="Y581" i="9"/>
  <c r="Z581" i="9"/>
  <c r="W715" i="9"/>
  <c r="V716" i="9" s="1"/>
  <c r="Q716" i="9"/>
  <c r="Z715" i="9"/>
  <c r="AA715" i="9"/>
  <c r="Y715" i="9"/>
  <c r="Y1658" i="11"/>
  <c r="Z1658" i="11"/>
  <c r="AA1658" i="11"/>
  <c r="W1658" i="11"/>
  <c r="V1659" i="11" s="1"/>
  <c r="Q1659" i="11"/>
  <c r="S1657" i="3"/>
  <c r="T1657" i="3" s="1"/>
  <c r="AB1657" i="3"/>
  <c r="Z847" i="11"/>
  <c r="Y847" i="11"/>
  <c r="W847" i="11"/>
  <c r="V848" i="11" s="1"/>
  <c r="Q848" i="11"/>
  <c r="AA847" i="11"/>
  <c r="R1389" i="3"/>
  <c r="AB1389" i="3" s="1"/>
  <c r="AA1524" i="6"/>
  <c r="W1524" i="6"/>
  <c r="V1525" i="6" s="1"/>
  <c r="Q1525" i="6"/>
  <c r="Y1524" i="6"/>
  <c r="Z1524" i="6"/>
  <c r="S1004" i="11"/>
  <c r="T1004" i="11" s="1"/>
  <c r="S579" i="11"/>
  <c r="T579" i="11" s="1"/>
  <c r="AE1389" i="11"/>
  <c r="R1522" i="3"/>
  <c r="AB1522" i="3" s="1"/>
  <c r="S1662" i="9"/>
  <c r="T1662" i="9" s="1"/>
  <c r="W715" i="6"/>
  <c r="V716" i="6" s="1"/>
  <c r="Y715" i="6"/>
  <c r="Z715" i="6"/>
  <c r="AA715" i="6"/>
  <c r="Q716" i="6"/>
  <c r="Q1659" i="6"/>
  <c r="W1658" i="6"/>
  <c r="V1659" i="6" s="1"/>
  <c r="Y1658" i="6"/>
  <c r="Z1658" i="6"/>
  <c r="AA1658" i="6"/>
  <c r="W582" i="3"/>
  <c r="V583" i="3" s="1"/>
  <c r="Q583" i="3"/>
  <c r="Z582" i="3"/>
  <c r="Y582" i="3"/>
  <c r="AA582" i="3"/>
  <c r="AA1810" i="11"/>
  <c r="W1810" i="11"/>
  <c r="V1811" i="11" s="1"/>
  <c r="Y1810" i="11"/>
  <c r="Z1810" i="11"/>
  <c r="Q1811" i="11"/>
  <c r="S848" i="3"/>
  <c r="T848" i="3" s="1"/>
  <c r="R329" i="6"/>
  <c r="AB329" i="6" s="1"/>
  <c r="R464" i="6"/>
  <c r="AB464" i="6" s="1"/>
  <c r="R1139" i="9"/>
  <c r="AB1139" i="9" s="1"/>
  <c r="Z195" i="9"/>
  <c r="AA195" i="9"/>
  <c r="W195" i="9"/>
  <c r="V196" i="9" s="1"/>
  <c r="Y195" i="9"/>
  <c r="Q196" i="9"/>
  <c r="S717" i="11"/>
  <c r="T717" i="11" s="1"/>
  <c r="AB717" i="11"/>
  <c r="AC1522" i="11"/>
  <c r="AD1522" i="11"/>
  <c r="AC1388" i="3"/>
  <c r="AD1388" i="3"/>
  <c r="R1390" i="6"/>
  <c r="AB1390" i="6" s="1"/>
  <c r="R1272" i="3"/>
  <c r="AB1272" i="3" s="1"/>
  <c r="R1141" i="11"/>
  <c r="AB1141" i="11" s="1"/>
  <c r="S48" i="9"/>
  <c r="T48" i="9" s="1"/>
  <c r="S466" i="11"/>
  <c r="T466" i="11" s="1"/>
  <c r="AC1521" i="3"/>
  <c r="AD1521" i="3"/>
  <c r="R1523" i="11"/>
  <c r="AB1523" i="11" s="1"/>
  <c r="S464" i="3"/>
  <c r="T464" i="3" s="1"/>
  <c r="AE847" i="3"/>
  <c r="AC1389" i="6"/>
  <c r="AD1389" i="6"/>
  <c r="R1928" i="11"/>
  <c r="AB1928" i="11" s="1"/>
  <c r="AE1274" i="11" l="1"/>
  <c r="AE1003" i="11"/>
  <c r="S1928" i="11"/>
  <c r="T1928" i="11" s="1"/>
  <c r="AC47" i="11"/>
  <c r="AE47" i="11" s="1"/>
  <c r="AE329" i="11"/>
  <c r="AE716" i="11"/>
  <c r="AE1140" i="11"/>
  <c r="S1523" i="11"/>
  <c r="T1523" i="11" s="1"/>
  <c r="W1523" i="11" s="1"/>
  <c r="V1524" i="11" s="1"/>
  <c r="AC1927" i="11"/>
  <c r="Q1276" i="11"/>
  <c r="R1276" i="11" s="1"/>
  <c r="AB1276" i="11" s="1"/>
  <c r="Q331" i="11"/>
  <c r="R331" i="11" s="1"/>
  <c r="AB331" i="11" s="1"/>
  <c r="Y330" i="11"/>
  <c r="AA330" i="11"/>
  <c r="Y1275" i="11"/>
  <c r="Y1004" i="11"/>
  <c r="W1004" i="11"/>
  <c r="V1005" i="11" s="1"/>
  <c r="Q1005" i="11"/>
  <c r="R1005" i="11" s="1"/>
  <c r="AB1005" i="11" s="1"/>
  <c r="AA1004" i="11"/>
  <c r="Z1004" i="11"/>
  <c r="Z330" i="11"/>
  <c r="AD1927" i="11"/>
  <c r="Z1275" i="11"/>
  <c r="AD1810" i="11"/>
  <c r="AD1388" i="9"/>
  <c r="AE1810" i="9"/>
  <c r="AA461" i="9"/>
  <c r="Q462" i="9"/>
  <c r="R462" i="9" s="1"/>
  <c r="AB462" i="9" s="1"/>
  <c r="Z461" i="9"/>
  <c r="AD461" i="9" s="1"/>
  <c r="W461" i="9"/>
  <c r="V462" i="9" s="1"/>
  <c r="AD1927" i="9"/>
  <c r="AE1661" i="9"/>
  <c r="AA847" i="9"/>
  <c r="Q331" i="9"/>
  <c r="R331" i="9" s="1"/>
  <c r="AB331" i="9" s="1"/>
  <c r="W330" i="9"/>
  <c r="V331" i="9" s="1"/>
  <c r="AC1524" i="9"/>
  <c r="AD1138" i="9"/>
  <c r="AD195" i="9"/>
  <c r="W847" i="9"/>
  <c r="V848" i="9" s="1"/>
  <c r="Y847" i="9"/>
  <c r="AC1138" i="9"/>
  <c r="AC1927" i="9"/>
  <c r="Q848" i="9"/>
  <c r="R848" i="9" s="1"/>
  <c r="AB848" i="9" s="1"/>
  <c r="AD1524" i="9"/>
  <c r="AC1929" i="6"/>
  <c r="AC583" i="6"/>
  <c r="AE583" i="6" s="1"/>
  <c r="AD328" i="6"/>
  <c r="AC1811" i="6"/>
  <c r="AD1004" i="6"/>
  <c r="AC1004" i="6"/>
  <c r="AC1272" i="6"/>
  <c r="AE199" i="6"/>
  <c r="AD1929" i="6"/>
  <c r="AC1138" i="6"/>
  <c r="AE46" i="6"/>
  <c r="S584" i="6"/>
  <c r="T584" i="6" s="1"/>
  <c r="Y850" i="6"/>
  <c r="AC463" i="6"/>
  <c r="W850" i="6"/>
  <c r="V851" i="6" s="1"/>
  <c r="AD1272" i="6"/>
  <c r="Q851" i="6"/>
  <c r="R851" i="6" s="1"/>
  <c r="AB851" i="6" s="1"/>
  <c r="AC328" i="6"/>
  <c r="AD463" i="6"/>
  <c r="Z850" i="6"/>
  <c r="AD1811" i="6"/>
  <c r="AD1138" i="6"/>
  <c r="AE1137" i="3"/>
  <c r="AE1271" i="3"/>
  <c r="AD714" i="3"/>
  <c r="AE1656" i="3"/>
  <c r="S1272" i="3"/>
  <c r="T1272" i="3" s="1"/>
  <c r="Q1273" i="3" s="1"/>
  <c r="Z1138" i="3"/>
  <c r="AA1138" i="3"/>
  <c r="AE1809" i="3"/>
  <c r="Y1138" i="3"/>
  <c r="Q1139" i="3"/>
  <c r="R1139" i="3" s="1"/>
  <c r="AB1139" i="3" s="1"/>
  <c r="AE194" i="3"/>
  <c r="Y330" i="3"/>
  <c r="AD330" i="3" s="1"/>
  <c r="AA330" i="3"/>
  <c r="Q331" i="3"/>
  <c r="R331" i="3" s="1"/>
  <c r="AB331" i="3" s="1"/>
  <c r="W330" i="3"/>
  <c r="V331" i="3" s="1"/>
  <c r="AE463" i="3"/>
  <c r="AC1007" i="3"/>
  <c r="Q1811" i="3"/>
  <c r="R1811" i="3" s="1"/>
  <c r="AB1811" i="3" s="1"/>
  <c r="Y1810" i="3"/>
  <c r="AC714" i="3"/>
  <c r="AA1810" i="3"/>
  <c r="AD1007" i="3"/>
  <c r="W1810" i="3"/>
  <c r="V1811" i="3" s="1"/>
  <c r="Z1810" i="3"/>
  <c r="S1522" i="3"/>
  <c r="T1522" i="3" s="1"/>
  <c r="Y330" i="9"/>
  <c r="Y195" i="3"/>
  <c r="Z330" i="9"/>
  <c r="AA195" i="3"/>
  <c r="AA1275" i="11"/>
  <c r="AC1388" i="9"/>
  <c r="AE1388" i="9" s="1"/>
  <c r="W1390" i="11"/>
  <c r="V1391" i="11" s="1"/>
  <c r="Q1391" i="11"/>
  <c r="R1391" i="11" s="1"/>
  <c r="AA1390" i="11"/>
  <c r="Z1390" i="11"/>
  <c r="Y1390" i="11"/>
  <c r="S1008" i="3"/>
  <c r="T1008" i="3" s="1"/>
  <c r="Z1008" i="3" s="1"/>
  <c r="S1930" i="6"/>
  <c r="T1930" i="6" s="1"/>
  <c r="Q1931" i="6" s="1"/>
  <c r="AD1658" i="11"/>
  <c r="Q196" i="3"/>
  <c r="R196" i="3" s="1"/>
  <c r="AB196" i="3" s="1"/>
  <c r="S1390" i="6"/>
  <c r="T1390" i="6" s="1"/>
  <c r="AA330" i="9"/>
  <c r="Z195" i="3"/>
  <c r="S1139" i="9"/>
  <c r="T1139" i="9" s="1"/>
  <c r="W1139" i="9" s="1"/>
  <c r="V1140" i="9" s="1"/>
  <c r="Z1662" i="9"/>
  <c r="W1662" i="9"/>
  <c r="V1663" i="9" s="1"/>
  <c r="Q1663" i="9"/>
  <c r="Y1662" i="9"/>
  <c r="AA1662" i="9"/>
  <c r="Q1658" i="3"/>
  <c r="Z1657" i="3"/>
  <c r="W1657" i="3"/>
  <c r="V1658" i="3" s="1"/>
  <c r="AA1657" i="3"/>
  <c r="Y1657" i="3"/>
  <c r="Q49" i="9"/>
  <c r="Z48" i="9"/>
  <c r="Y48" i="9"/>
  <c r="W48" i="9"/>
  <c r="V49" i="9" s="1"/>
  <c r="AA48" i="9"/>
  <c r="AC1658" i="6"/>
  <c r="AD1658" i="6"/>
  <c r="S1812" i="6"/>
  <c r="T1812" i="6" s="1"/>
  <c r="W1812" i="6" s="1"/>
  <c r="V1813" i="6" s="1"/>
  <c r="AB1812" i="6"/>
  <c r="AC715" i="9"/>
  <c r="AD715" i="9"/>
  <c r="R582" i="9"/>
  <c r="AB582" i="9" s="1"/>
  <c r="S48" i="11"/>
  <c r="T48" i="11" s="1"/>
  <c r="S1928" i="9"/>
  <c r="T1928" i="9" s="1"/>
  <c r="AB1928" i="9"/>
  <c r="S329" i="6"/>
  <c r="T329" i="6" s="1"/>
  <c r="Q330" i="6" s="1"/>
  <c r="AC715" i="6"/>
  <c r="AD715" i="6"/>
  <c r="S1005" i="6"/>
  <c r="T1005" i="6" s="1"/>
  <c r="AB1005" i="6"/>
  <c r="R1659" i="11"/>
  <c r="AC582" i="3"/>
  <c r="AD582" i="3"/>
  <c r="R1659" i="6"/>
  <c r="AB1659" i="6" s="1"/>
  <c r="Y579" i="11"/>
  <c r="AA579" i="11"/>
  <c r="W579" i="11"/>
  <c r="V580" i="11" s="1"/>
  <c r="Q580" i="11"/>
  <c r="Z579" i="11"/>
  <c r="R1928" i="3"/>
  <c r="AB1928" i="3" s="1"/>
  <c r="W48" i="3"/>
  <c r="V49" i="3" s="1"/>
  <c r="Z48" i="3"/>
  <c r="Y48" i="3"/>
  <c r="Q49" i="3"/>
  <c r="AA48" i="3"/>
  <c r="S1525" i="9"/>
  <c r="T1525" i="9" s="1"/>
  <c r="AB1525" i="9"/>
  <c r="S1389" i="3"/>
  <c r="T1389" i="3" s="1"/>
  <c r="R848" i="11"/>
  <c r="AB848" i="11" s="1"/>
  <c r="R716" i="9"/>
  <c r="AA1005" i="9"/>
  <c r="Q1006" i="9"/>
  <c r="Y1005" i="9"/>
  <c r="Z1005" i="9"/>
  <c r="W1005" i="9"/>
  <c r="V1006" i="9" s="1"/>
  <c r="AE1388" i="3"/>
  <c r="Q718" i="11"/>
  <c r="Z717" i="11"/>
  <c r="AA717" i="11"/>
  <c r="W717" i="11"/>
  <c r="V718" i="11" s="1"/>
  <c r="Y717" i="11"/>
  <c r="Z1811" i="9"/>
  <c r="W1811" i="9"/>
  <c r="V1812" i="9" s="1"/>
  <c r="AA1811" i="9"/>
  <c r="Y1811" i="9"/>
  <c r="Q1812" i="9"/>
  <c r="AE1521" i="3"/>
  <c r="S1139" i="6"/>
  <c r="T1139" i="6" s="1"/>
  <c r="Z1139" i="6" s="1"/>
  <c r="R1811" i="11"/>
  <c r="AB1811" i="11" s="1"/>
  <c r="S1389" i="9"/>
  <c r="T1389" i="9" s="1"/>
  <c r="R583" i="3"/>
  <c r="R196" i="9"/>
  <c r="AB196" i="9" s="1"/>
  <c r="W198" i="11"/>
  <c r="V199" i="11" s="1"/>
  <c r="Y198" i="11"/>
  <c r="Z198" i="11"/>
  <c r="Q199" i="11"/>
  <c r="AA198" i="11"/>
  <c r="S1141" i="11"/>
  <c r="T1141" i="11" s="1"/>
  <c r="S715" i="3"/>
  <c r="T715" i="3" s="1"/>
  <c r="AC195" i="9"/>
  <c r="AC1524" i="6"/>
  <c r="AD1524" i="6"/>
  <c r="AC847" i="11"/>
  <c r="AD847" i="11"/>
  <c r="AC1658" i="11"/>
  <c r="AE1522" i="11"/>
  <c r="AE1389" i="6"/>
  <c r="Q467" i="11"/>
  <c r="AA466" i="11"/>
  <c r="W466" i="11"/>
  <c r="V467" i="11" s="1"/>
  <c r="Z466" i="11"/>
  <c r="Y466" i="11"/>
  <c r="W200" i="6"/>
  <c r="V201" i="6" s="1"/>
  <c r="AA200" i="6"/>
  <c r="Y200" i="6"/>
  <c r="Z200" i="6"/>
  <c r="Q201" i="6"/>
  <c r="AA464" i="3"/>
  <c r="Y464" i="3"/>
  <c r="Q465" i="3"/>
  <c r="Z464" i="3"/>
  <c r="W464" i="3"/>
  <c r="V465" i="3" s="1"/>
  <c r="AA848" i="3"/>
  <c r="W848" i="3"/>
  <c r="V849" i="3" s="1"/>
  <c r="Y848" i="3"/>
  <c r="Q849" i="3"/>
  <c r="Z848" i="3"/>
  <c r="Y47" i="6"/>
  <c r="Q48" i="6"/>
  <c r="AA47" i="6"/>
  <c r="W47" i="6"/>
  <c r="V48" i="6" s="1"/>
  <c r="Z47" i="6"/>
  <c r="Q1274" i="9"/>
  <c r="Y1273" i="9"/>
  <c r="Z1273" i="9"/>
  <c r="AA1273" i="9"/>
  <c r="W1273" i="9"/>
  <c r="V1274" i="9" s="1"/>
  <c r="S464" i="6"/>
  <c r="T464" i="6" s="1"/>
  <c r="AC1810" i="11"/>
  <c r="R716" i="6"/>
  <c r="AB716" i="6" s="1"/>
  <c r="S1273" i="6"/>
  <c r="T1273" i="6" s="1"/>
  <c r="R1525" i="6"/>
  <c r="AB1525" i="6" s="1"/>
  <c r="AC581" i="9"/>
  <c r="AD581" i="9"/>
  <c r="AC1927" i="3"/>
  <c r="AD1927" i="3"/>
  <c r="AD1275" i="11" l="1"/>
  <c r="Q1524" i="11"/>
  <c r="R1524" i="11" s="1"/>
  <c r="AB1524" i="11" s="1"/>
  <c r="AC1390" i="11"/>
  <c r="AC330" i="11"/>
  <c r="AE1927" i="11"/>
  <c r="Z1523" i="11"/>
  <c r="Y1523" i="11"/>
  <c r="AD330" i="11"/>
  <c r="AA1523" i="11"/>
  <c r="AC1275" i="11"/>
  <c r="AD1390" i="11"/>
  <c r="AD1004" i="11"/>
  <c r="AE1810" i="11"/>
  <c r="AE1658" i="11"/>
  <c r="AC1004" i="11"/>
  <c r="AD466" i="11"/>
  <c r="AD198" i="11"/>
  <c r="AC461" i="9"/>
  <c r="AE461" i="9" s="1"/>
  <c r="AE1927" i="9"/>
  <c r="AE1524" i="9"/>
  <c r="AC847" i="9"/>
  <c r="AE1138" i="9"/>
  <c r="AD330" i="9"/>
  <c r="AD847" i="9"/>
  <c r="Y1139" i="9"/>
  <c r="AE195" i="9"/>
  <c r="AD1273" i="9"/>
  <c r="AD1811" i="9"/>
  <c r="AD1005" i="9"/>
  <c r="AE1929" i="6"/>
  <c r="AE1004" i="6"/>
  <c r="AE1811" i="6"/>
  <c r="AE328" i="6"/>
  <c r="AE1272" i="6"/>
  <c r="AE1138" i="6"/>
  <c r="AA1930" i="6"/>
  <c r="AD850" i="6"/>
  <c r="AE463" i="6"/>
  <c r="Y1930" i="6"/>
  <c r="W1930" i="6"/>
  <c r="V1931" i="6" s="1"/>
  <c r="W1139" i="6"/>
  <c r="V1140" i="6" s="1"/>
  <c r="AA1139" i="6"/>
  <c r="Q1140" i="6"/>
  <c r="R1140" i="6" s="1"/>
  <c r="Y1139" i="6"/>
  <c r="AD1139" i="6" s="1"/>
  <c r="W329" i="6"/>
  <c r="V330" i="6" s="1"/>
  <c r="AC850" i="6"/>
  <c r="Z1930" i="6"/>
  <c r="Y1812" i="6"/>
  <c r="Z1812" i="6"/>
  <c r="Y1005" i="6"/>
  <c r="W1005" i="6"/>
  <c r="V1006" i="6" s="1"/>
  <c r="Z1005" i="6"/>
  <c r="Q1006" i="6"/>
  <c r="R1006" i="6" s="1"/>
  <c r="AB1006" i="6" s="1"/>
  <c r="AA1005" i="6"/>
  <c r="Y329" i="6"/>
  <c r="AA329" i="6"/>
  <c r="Z329" i="6"/>
  <c r="AA1812" i="6"/>
  <c r="Q1813" i="6"/>
  <c r="S851" i="6"/>
  <c r="T851" i="6" s="1"/>
  <c r="Y851" i="6" s="1"/>
  <c r="AD200" i="6"/>
  <c r="S1659" i="6"/>
  <c r="T1659" i="6" s="1"/>
  <c r="AE714" i="3"/>
  <c r="AC1138" i="3"/>
  <c r="AD1138" i="3"/>
  <c r="S331" i="3"/>
  <c r="T331" i="3" s="1"/>
  <c r="Q332" i="3" s="1"/>
  <c r="AC330" i="3"/>
  <c r="AE330" i="3" s="1"/>
  <c r="AE1007" i="3"/>
  <c r="Y1272" i="3"/>
  <c r="Z1272" i="3"/>
  <c r="AA1272" i="3"/>
  <c r="AD1810" i="3"/>
  <c r="AC1810" i="3"/>
  <c r="W1272" i="3"/>
  <c r="V1273" i="3" s="1"/>
  <c r="AC195" i="3"/>
  <c r="Y1008" i="3"/>
  <c r="AD1008" i="3" s="1"/>
  <c r="AD464" i="3"/>
  <c r="Q1009" i="3"/>
  <c r="R1009" i="3" s="1"/>
  <c r="AB1009" i="3" s="1"/>
  <c r="AA1008" i="3"/>
  <c r="W1008" i="3"/>
  <c r="V1009" i="3" s="1"/>
  <c r="AD195" i="3"/>
  <c r="S196" i="3"/>
  <c r="T196" i="3" s="1"/>
  <c r="Q1140" i="9"/>
  <c r="AC330" i="9"/>
  <c r="Z1139" i="9"/>
  <c r="S196" i="9"/>
  <c r="T196" i="9" s="1"/>
  <c r="AA1139" i="9"/>
  <c r="Y1390" i="6"/>
  <c r="Q1391" i="6"/>
  <c r="R1391" i="6" s="1"/>
  <c r="AB1391" i="6" s="1"/>
  <c r="W1390" i="6"/>
  <c r="V1391" i="6" s="1"/>
  <c r="AA1390" i="6"/>
  <c r="Z1390" i="6"/>
  <c r="S582" i="9"/>
  <c r="T582" i="9" s="1"/>
  <c r="AE1927" i="3"/>
  <c r="S1276" i="11"/>
  <c r="T1276" i="11" s="1"/>
  <c r="AD579" i="11"/>
  <c r="S716" i="6"/>
  <c r="T716" i="6" s="1"/>
  <c r="AC466" i="11"/>
  <c r="S1005" i="11"/>
  <c r="T1005" i="11" s="1"/>
  <c r="S1811" i="3"/>
  <c r="T1811" i="3" s="1"/>
  <c r="S1139" i="3"/>
  <c r="T1139" i="3" s="1"/>
  <c r="S848" i="11"/>
  <c r="T848" i="11" s="1"/>
  <c r="Q849" i="11" s="1"/>
  <c r="S331" i="9"/>
  <c r="T331" i="9" s="1"/>
  <c r="S1928" i="3"/>
  <c r="T1928" i="3" s="1"/>
  <c r="W1928" i="3" s="1"/>
  <c r="V1929" i="3" s="1"/>
  <c r="AA1389" i="3"/>
  <c r="Y1389" i="3"/>
  <c r="Z1389" i="3"/>
  <c r="W1389" i="3"/>
  <c r="V1390" i="3" s="1"/>
  <c r="Q1390" i="3"/>
  <c r="W715" i="3"/>
  <c r="V716" i="3" s="1"/>
  <c r="AA715" i="3"/>
  <c r="Z715" i="3"/>
  <c r="Y715" i="3"/>
  <c r="Q716" i="3"/>
  <c r="AC47" i="6"/>
  <c r="AD47" i="6"/>
  <c r="W1273" i="6"/>
  <c r="V1274" i="6" s="1"/>
  <c r="Q1274" i="6"/>
  <c r="Z1273" i="6"/>
  <c r="Y1273" i="6"/>
  <c r="AA1273" i="6"/>
  <c r="AC1273" i="9"/>
  <c r="AC48" i="3"/>
  <c r="AD48" i="3"/>
  <c r="W1928" i="11"/>
  <c r="V1929" i="11" s="1"/>
  <c r="Z1928" i="11"/>
  <c r="AA1928" i="11"/>
  <c r="Y1928" i="11"/>
  <c r="Q1929" i="11"/>
  <c r="AC200" i="6"/>
  <c r="W1928" i="9"/>
  <c r="V1929" i="9" s="1"/>
  <c r="Y1928" i="9"/>
  <c r="Z1928" i="9"/>
  <c r="AA1928" i="9"/>
  <c r="Q1929" i="9"/>
  <c r="R849" i="3"/>
  <c r="AB849" i="3" s="1"/>
  <c r="S583" i="3"/>
  <c r="T583" i="3" s="1"/>
  <c r="AB583" i="3"/>
  <c r="AC717" i="11"/>
  <c r="AD717" i="11"/>
  <c r="AC1005" i="9"/>
  <c r="Y48" i="11"/>
  <c r="W48" i="11"/>
  <c r="V49" i="11" s="1"/>
  <c r="AA48" i="11"/>
  <c r="Z48" i="11"/>
  <c r="Q49" i="11"/>
  <c r="R49" i="9"/>
  <c r="AB49" i="9" s="1"/>
  <c r="AC848" i="3"/>
  <c r="AD848" i="3"/>
  <c r="Q1142" i="11"/>
  <c r="W1141" i="11"/>
  <c r="V1142" i="11" s="1"/>
  <c r="Y1141" i="11"/>
  <c r="Z1141" i="11"/>
  <c r="AA1141" i="11"/>
  <c r="R1273" i="3"/>
  <c r="AB1273" i="3" s="1"/>
  <c r="R330" i="6"/>
  <c r="AB330" i="6" s="1"/>
  <c r="S1391" i="11"/>
  <c r="T1391" i="11" s="1"/>
  <c r="AB1391" i="11"/>
  <c r="AE582" i="3"/>
  <c r="AE715" i="6"/>
  <c r="S1525" i="6"/>
  <c r="T1525" i="6" s="1"/>
  <c r="R1006" i="9"/>
  <c r="AB1006" i="9" s="1"/>
  <c r="AC1657" i="3"/>
  <c r="AD1657" i="3"/>
  <c r="Z1525" i="9"/>
  <c r="W1525" i="9"/>
  <c r="V1526" i="9" s="1"/>
  <c r="Q1526" i="9"/>
  <c r="AA1525" i="9"/>
  <c r="Y1525" i="9"/>
  <c r="R467" i="11"/>
  <c r="AB467" i="11" s="1"/>
  <c r="AE847" i="11"/>
  <c r="AC198" i="11"/>
  <c r="Z464" i="6"/>
  <c r="W464" i="6"/>
  <c r="V465" i="6" s="1"/>
  <c r="AA464" i="6"/>
  <c r="Q465" i="6"/>
  <c r="Y464" i="6"/>
  <c r="R1812" i="9"/>
  <c r="AB1812" i="9" s="1"/>
  <c r="S716" i="9"/>
  <c r="T716" i="9" s="1"/>
  <c r="AB716" i="9"/>
  <c r="AE581" i="9"/>
  <c r="Y584" i="6"/>
  <c r="Z584" i="6"/>
  <c r="AA584" i="6"/>
  <c r="Q585" i="6"/>
  <c r="W584" i="6"/>
  <c r="V585" i="6" s="1"/>
  <c r="R1274" i="9"/>
  <c r="AB1274" i="9" s="1"/>
  <c r="R199" i="11"/>
  <c r="AB199" i="11" s="1"/>
  <c r="R465" i="3"/>
  <c r="AB465" i="3" s="1"/>
  <c r="R580" i="11"/>
  <c r="AE1658" i="6"/>
  <c r="R1931" i="6"/>
  <c r="AB1931" i="6" s="1"/>
  <c r="AC464" i="3"/>
  <c r="Z1389" i="9"/>
  <c r="W1389" i="9"/>
  <c r="V1390" i="9" s="1"/>
  <c r="Y1389" i="9"/>
  <c r="Q1390" i="9"/>
  <c r="AA1389" i="9"/>
  <c r="R48" i="6"/>
  <c r="AB48" i="6" s="1"/>
  <c r="R201" i="6"/>
  <c r="AB201" i="6" s="1"/>
  <c r="AE1524" i="6"/>
  <c r="S1811" i="11"/>
  <c r="T1811" i="11" s="1"/>
  <c r="AC1811" i="9"/>
  <c r="R718" i="11"/>
  <c r="S331" i="11"/>
  <c r="T331" i="11" s="1"/>
  <c r="R49" i="3"/>
  <c r="AB49" i="3" s="1"/>
  <c r="S848" i="9"/>
  <c r="T848" i="9" s="1"/>
  <c r="AC579" i="11"/>
  <c r="AD1662" i="9"/>
  <c r="AC1662" i="9"/>
  <c r="S1659" i="11"/>
  <c r="T1659" i="11" s="1"/>
  <c r="AB1659" i="11"/>
  <c r="AE715" i="9"/>
  <c r="Y1522" i="3"/>
  <c r="Z1522" i="3"/>
  <c r="Q1523" i="3"/>
  <c r="AA1522" i="3"/>
  <c r="W1522" i="3"/>
  <c r="V1523" i="3" s="1"/>
  <c r="R1658" i="3"/>
  <c r="R1663" i="9"/>
  <c r="AB1663" i="9" s="1"/>
  <c r="S462" i="9"/>
  <c r="T462" i="9" s="1"/>
  <c r="AC48" i="9"/>
  <c r="AD48" i="9"/>
  <c r="AE1275" i="11" l="1"/>
  <c r="AE1390" i="11"/>
  <c r="AC1523" i="11"/>
  <c r="AE330" i="11"/>
  <c r="AD1523" i="11"/>
  <c r="AE1004" i="11"/>
  <c r="AA1276" i="11"/>
  <c r="Q1277" i="11"/>
  <c r="R1277" i="11" s="1"/>
  <c r="AB1277" i="11" s="1"/>
  <c r="AE579" i="11"/>
  <c r="AA848" i="11"/>
  <c r="AE466" i="11"/>
  <c r="AE198" i="11"/>
  <c r="W1005" i="11"/>
  <c r="V1006" i="11" s="1"/>
  <c r="AA1005" i="11"/>
  <c r="Z1005" i="11"/>
  <c r="Q1006" i="11"/>
  <c r="R1006" i="11" s="1"/>
  <c r="AB1006" i="11" s="1"/>
  <c r="Y848" i="11"/>
  <c r="Z848" i="11"/>
  <c r="S199" i="11"/>
  <c r="T199" i="11" s="1"/>
  <c r="AA199" i="11" s="1"/>
  <c r="AD1141" i="11"/>
  <c r="W848" i="11"/>
  <c r="V849" i="11" s="1"/>
  <c r="AE847" i="9"/>
  <c r="AE1811" i="9"/>
  <c r="S1274" i="9"/>
  <c r="T1274" i="9" s="1"/>
  <c r="AE330" i="9"/>
  <c r="AE1662" i="9"/>
  <c r="AD1139" i="9"/>
  <c r="S1006" i="9"/>
  <c r="T1006" i="9" s="1"/>
  <c r="AE1273" i="9"/>
  <c r="W582" i="9"/>
  <c r="V583" i="9" s="1"/>
  <c r="Y582" i="9"/>
  <c r="S1663" i="9"/>
  <c r="T1663" i="9" s="1"/>
  <c r="Y331" i="9"/>
  <c r="Z331" i="9"/>
  <c r="Q332" i="9"/>
  <c r="R332" i="9" s="1"/>
  <c r="W331" i="9"/>
  <c r="V332" i="9" s="1"/>
  <c r="AA331" i="9"/>
  <c r="AC1139" i="9"/>
  <c r="R1140" i="9"/>
  <c r="AE1005" i="9"/>
  <c r="AE200" i="6"/>
  <c r="AE850" i="6"/>
  <c r="AC1930" i="6"/>
  <c r="AD1930" i="6"/>
  <c r="AC1812" i="6"/>
  <c r="AD1005" i="6"/>
  <c r="S1006" i="6"/>
  <c r="T1006" i="6" s="1"/>
  <c r="AD1273" i="6"/>
  <c r="AC1005" i="6"/>
  <c r="S1931" i="6"/>
  <c r="T1931" i="6" s="1"/>
  <c r="AC1139" i="6"/>
  <c r="AE1139" i="6" s="1"/>
  <c r="AD1812" i="6"/>
  <c r="AD329" i="6"/>
  <c r="AA1659" i="6"/>
  <c r="W1659" i="6"/>
  <c r="V1660" i="6" s="1"/>
  <c r="Q1660" i="6"/>
  <c r="R1660" i="6" s="1"/>
  <c r="AB1660" i="6" s="1"/>
  <c r="Z1659" i="6"/>
  <c r="Y1659" i="6"/>
  <c r="R1813" i="6"/>
  <c r="AB1813" i="6" s="1"/>
  <c r="AC329" i="6"/>
  <c r="AD1390" i="6"/>
  <c r="S201" i="6"/>
  <c r="T201" i="6" s="1"/>
  <c r="Y331" i="3"/>
  <c r="AA331" i="3"/>
  <c r="W331" i="3"/>
  <c r="V332" i="3" s="1"/>
  <c r="AE1138" i="3"/>
  <c r="Z331" i="3"/>
  <c r="AE1810" i="3"/>
  <c r="AC1272" i="3"/>
  <c r="S465" i="3"/>
  <c r="T465" i="3" s="1"/>
  <c r="AD1272" i="3"/>
  <c r="AD1522" i="3"/>
  <c r="AC1008" i="3"/>
  <c r="AE1008" i="3" s="1"/>
  <c r="AE464" i="3"/>
  <c r="S849" i="3"/>
  <c r="T849" i="3" s="1"/>
  <c r="Z849" i="3" s="1"/>
  <c r="AE195" i="3"/>
  <c r="Q1929" i="3"/>
  <c r="R1929" i="3" s="1"/>
  <c r="AB1929" i="3" s="1"/>
  <c r="W1276" i="11"/>
  <c r="V1277" i="11" s="1"/>
  <c r="Z1276" i="11"/>
  <c r="AC1390" i="6"/>
  <c r="Y1276" i="11"/>
  <c r="Z1928" i="3"/>
  <c r="S1812" i="9"/>
  <c r="T1812" i="9" s="1"/>
  <c r="Z1812" i="9" s="1"/>
  <c r="AA582" i="9"/>
  <c r="Y1005" i="11"/>
  <c r="Z582" i="9"/>
  <c r="S1273" i="3"/>
  <c r="T1273" i="3" s="1"/>
  <c r="Y1928" i="3"/>
  <c r="W851" i="6"/>
  <c r="V852" i="6" s="1"/>
  <c r="S1009" i="3"/>
  <c r="T1009" i="3" s="1"/>
  <c r="Q583" i="9"/>
  <c r="R583" i="9" s="1"/>
  <c r="AB583" i="9" s="1"/>
  <c r="AA1928" i="3"/>
  <c r="S467" i="11"/>
  <c r="T467" i="11" s="1"/>
  <c r="S330" i="6"/>
  <c r="T330" i="6" s="1"/>
  <c r="AD48" i="11"/>
  <c r="Q852" i="6"/>
  <c r="R852" i="6" s="1"/>
  <c r="AB852" i="6" s="1"/>
  <c r="AC584" i="6"/>
  <c r="S1391" i="6"/>
  <c r="T1391" i="6" s="1"/>
  <c r="AA851" i="6"/>
  <c r="Z851" i="6"/>
  <c r="S49" i="3"/>
  <c r="T49" i="3" s="1"/>
  <c r="S48" i="6"/>
  <c r="T48" i="6" s="1"/>
  <c r="S49" i="9"/>
  <c r="T49" i="9" s="1"/>
  <c r="AE48" i="3"/>
  <c r="Q584" i="3"/>
  <c r="Z583" i="3"/>
  <c r="AA583" i="3"/>
  <c r="Y583" i="3"/>
  <c r="W583" i="3"/>
  <c r="V584" i="3" s="1"/>
  <c r="W848" i="9"/>
  <c r="V849" i="9" s="1"/>
  <c r="Y848" i="9"/>
  <c r="Q849" i="9"/>
  <c r="Z848" i="9"/>
  <c r="AA848" i="9"/>
  <c r="Y1659" i="11"/>
  <c r="Z1659" i="11"/>
  <c r="W1659" i="11"/>
  <c r="V1660" i="11" s="1"/>
  <c r="Q1660" i="11"/>
  <c r="AA1659" i="11"/>
  <c r="Y716" i="9"/>
  <c r="Z716" i="9"/>
  <c r="W716" i="9"/>
  <c r="V717" i="9" s="1"/>
  <c r="AA716" i="9"/>
  <c r="Q717" i="9"/>
  <c r="AA1391" i="11"/>
  <c r="W1391" i="11"/>
  <c r="V1392" i="11" s="1"/>
  <c r="Q1392" i="11"/>
  <c r="Z1391" i="11"/>
  <c r="Y1391" i="11"/>
  <c r="R849" i="11"/>
  <c r="AB849" i="11" s="1"/>
  <c r="AA462" i="9"/>
  <c r="Q463" i="9"/>
  <c r="W462" i="9"/>
  <c r="V463" i="9" s="1"/>
  <c r="Y462" i="9"/>
  <c r="Z462" i="9"/>
  <c r="R1390" i="9"/>
  <c r="R465" i="6"/>
  <c r="AB465" i="6" s="1"/>
  <c r="AE1657" i="3"/>
  <c r="AE717" i="11"/>
  <c r="S1658" i="3"/>
  <c r="T1658" i="3" s="1"/>
  <c r="AB1658" i="3"/>
  <c r="S718" i="11"/>
  <c r="T718" i="11" s="1"/>
  <c r="AB718" i="11"/>
  <c r="AC1928" i="9"/>
  <c r="AD1928" i="9"/>
  <c r="Q1526" i="6"/>
  <c r="Z1525" i="6"/>
  <c r="W1525" i="6"/>
  <c r="V1526" i="6" s="1"/>
  <c r="Y1525" i="6"/>
  <c r="AA1525" i="6"/>
  <c r="AC1141" i="11"/>
  <c r="R49" i="11"/>
  <c r="AB49" i="11" s="1"/>
  <c r="S580" i="11"/>
  <c r="T580" i="11" s="1"/>
  <c r="AB580" i="11"/>
  <c r="R1390" i="3"/>
  <c r="AB1390" i="3" s="1"/>
  <c r="AA196" i="9"/>
  <c r="Q197" i="9"/>
  <c r="Z196" i="9"/>
  <c r="W196" i="9"/>
  <c r="V197" i="9" s="1"/>
  <c r="Y196" i="9"/>
  <c r="S1140" i="6"/>
  <c r="T1140" i="6" s="1"/>
  <c r="Z1140" i="6" s="1"/>
  <c r="AB1140" i="6"/>
  <c r="AC1525" i="9"/>
  <c r="AD1525" i="9"/>
  <c r="S1524" i="11"/>
  <c r="T1524" i="11" s="1"/>
  <c r="R1523" i="3"/>
  <c r="AB1523" i="3" s="1"/>
  <c r="R1142" i="11"/>
  <c r="AB1142" i="11" s="1"/>
  <c r="AE47" i="6"/>
  <c r="AA331" i="11"/>
  <c r="Q332" i="11"/>
  <c r="W331" i="11"/>
  <c r="V332" i="11" s="1"/>
  <c r="Z331" i="11"/>
  <c r="Y331" i="11"/>
  <c r="AE48" i="9"/>
  <c r="W716" i="6"/>
  <c r="V717" i="6" s="1"/>
  <c r="Z716" i="6"/>
  <c r="Q717" i="6"/>
  <c r="Y716" i="6"/>
  <c r="AA716" i="6"/>
  <c r="R585" i="6"/>
  <c r="AB585" i="6" s="1"/>
  <c r="R1526" i="9"/>
  <c r="AB1526" i="9" s="1"/>
  <c r="R1929" i="11"/>
  <c r="AB1929" i="11" s="1"/>
  <c r="AC1273" i="6"/>
  <c r="R716" i="3"/>
  <c r="AB716" i="3" s="1"/>
  <c r="AD464" i="6"/>
  <c r="AC464" i="6"/>
  <c r="AA196" i="3"/>
  <c r="Y196" i="3"/>
  <c r="W196" i="3"/>
  <c r="V197" i="3" s="1"/>
  <c r="Z196" i="3"/>
  <c r="Q197" i="3"/>
  <c r="Z1139" i="3"/>
  <c r="Q1140" i="3"/>
  <c r="Y1139" i="3"/>
  <c r="W1139" i="3"/>
  <c r="V1140" i="3" s="1"/>
  <c r="AA1139" i="3"/>
  <c r="AC1389" i="9"/>
  <c r="AD1389" i="9"/>
  <c r="AC1522" i="3"/>
  <c r="AA1811" i="3"/>
  <c r="Y1811" i="3"/>
  <c r="Q1812" i="3"/>
  <c r="Z1811" i="3"/>
  <c r="W1811" i="3"/>
  <c r="V1812" i="3" s="1"/>
  <c r="AE848" i="3"/>
  <c r="AC48" i="11"/>
  <c r="AC1928" i="11"/>
  <c r="AD1928" i="11"/>
  <c r="AC715" i="3"/>
  <c r="AD715" i="3"/>
  <c r="AC1389" i="3"/>
  <c r="AD1389" i="3"/>
  <c r="AD584" i="6"/>
  <c r="W1811" i="11"/>
  <c r="V1812" i="11" s="1"/>
  <c r="AA1811" i="11"/>
  <c r="Q1812" i="11"/>
  <c r="Z1811" i="11"/>
  <c r="Y1811" i="11"/>
  <c r="R332" i="3"/>
  <c r="R1929" i="9"/>
  <c r="AB1929" i="9" s="1"/>
  <c r="R1274" i="6"/>
  <c r="AB1274" i="6" s="1"/>
  <c r="AE1523" i="11" l="1"/>
  <c r="AD331" i="11"/>
  <c r="AD1276" i="11"/>
  <c r="Z199" i="11"/>
  <c r="Z467" i="11"/>
  <c r="Q468" i="11"/>
  <c r="R468" i="11" s="1"/>
  <c r="AB468" i="11" s="1"/>
  <c r="AD848" i="11"/>
  <c r="Q200" i="11"/>
  <c r="R200" i="11" s="1"/>
  <c r="AB200" i="11" s="1"/>
  <c r="W199" i="11"/>
  <c r="V200" i="11" s="1"/>
  <c r="Y199" i="11"/>
  <c r="AC1005" i="11"/>
  <c r="AE1928" i="11"/>
  <c r="AC1811" i="11"/>
  <c r="AD1811" i="11"/>
  <c r="W467" i="11"/>
  <c r="V468" i="11" s="1"/>
  <c r="Y467" i="11"/>
  <c r="AC1276" i="11"/>
  <c r="AE1141" i="11"/>
  <c r="AC848" i="11"/>
  <c r="AD1005" i="11"/>
  <c r="AE48" i="11"/>
  <c r="AA467" i="11"/>
  <c r="S1526" i="9"/>
  <c r="T1526" i="9" s="1"/>
  <c r="Q1527" i="9" s="1"/>
  <c r="AE1139" i="9"/>
  <c r="Y1006" i="9"/>
  <c r="Z1006" i="9"/>
  <c r="AD582" i="9"/>
  <c r="AA1006" i="9"/>
  <c r="AC582" i="9"/>
  <c r="Q1007" i="9"/>
  <c r="R1007" i="9" s="1"/>
  <c r="AB1007" i="9" s="1"/>
  <c r="W1006" i="9"/>
  <c r="V1007" i="9" s="1"/>
  <c r="AB332" i="9"/>
  <c r="S332" i="9"/>
  <c r="T332" i="9" s="1"/>
  <c r="Q333" i="9" s="1"/>
  <c r="Z1663" i="9"/>
  <c r="Q1664" i="9"/>
  <c r="R1664" i="9" s="1"/>
  <c r="AB1664" i="9" s="1"/>
  <c r="W1663" i="9"/>
  <c r="V1664" i="9" s="1"/>
  <c r="Y1663" i="9"/>
  <c r="AA1663" i="9"/>
  <c r="W1812" i="9"/>
  <c r="V1813" i="9" s="1"/>
  <c r="Q1813" i="9"/>
  <c r="R1813" i="9" s="1"/>
  <c r="AB1813" i="9" s="1"/>
  <c r="S583" i="9"/>
  <c r="T583" i="9" s="1"/>
  <c r="AA583" i="9" s="1"/>
  <c r="AC331" i="9"/>
  <c r="AA1812" i="9"/>
  <c r="AD196" i="9"/>
  <c r="AD462" i="9"/>
  <c r="Y1812" i="9"/>
  <c r="AD1812" i="9" s="1"/>
  <c r="AB1140" i="9"/>
  <c r="S1140" i="9"/>
  <c r="T1140" i="9" s="1"/>
  <c r="AD331" i="9"/>
  <c r="AE1390" i="6"/>
  <c r="AE1930" i="6"/>
  <c r="AE1005" i="6"/>
  <c r="AE1812" i="6"/>
  <c r="Q1141" i="6"/>
  <c r="R1141" i="6" s="1"/>
  <c r="AB1141" i="6" s="1"/>
  <c r="AA1140" i="6"/>
  <c r="AD1659" i="6"/>
  <c r="AE1273" i="6"/>
  <c r="AE329" i="6"/>
  <c r="AE584" i="6"/>
  <c r="Y1140" i="6"/>
  <c r="AD1140" i="6" s="1"/>
  <c r="AC1659" i="6"/>
  <c r="Y1931" i="6"/>
  <c r="Z1931" i="6"/>
  <c r="Q1932" i="6"/>
  <c r="R1932" i="6" s="1"/>
  <c r="AA1931" i="6"/>
  <c r="W1931" i="6"/>
  <c r="V1932" i="6" s="1"/>
  <c r="AE464" i="6"/>
  <c r="Y330" i="6"/>
  <c r="Z330" i="6"/>
  <c r="AA330" i="6"/>
  <c r="W330" i="6"/>
  <c r="V331" i="6" s="1"/>
  <c r="AC851" i="6"/>
  <c r="S1813" i="6"/>
  <c r="T1813" i="6" s="1"/>
  <c r="W1140" i="6"/>
  <c r="V1141" i="6" s="1"/>
  <c r="AD851" i="6"/>
  <c r="AC331" i="3"/>
  <c r="AD331" i="3"/>
  <c r="AE1272" i="3"/>
  <c r="Q850" i="3"/>
  <c r="R850" i="3" s="1"/>
  <c r="AB850" i="3" s="1"/>
  <c r="AA849" i="3"/>
  <c r="AE1522" i="3"/>
  <c r="Y849" i="3"/>
  <c r="W849" i="3"/>
  <c r="V850" i="3" s="1"/>
  <c r="AD1928" i="3"/>
  <c r="AD1139" i="3"/>
  <c r="Z1273" i="3"/>
  <c r="Q1274" i="3"/>
  <c r="R1274" i="3" s="1"/>
  <c r="AB1274" i="3" s="1"/>
  <c r="AA1273" i="3"/>
  <c r="W1273" i="3"/>
  <c r="V1274" i="3" s="1"/>
  <c r="Y1273" i="3"/>
  <c r="AA1009" i="3"/>
  <c r="Y1009" i="3"/>
  <c r="Z1009" i="3"/>
  <c r="W1009" i="3"/>
  <c r="V1010" i="3" s="1"/>
  <c r="Q1010" i="3"/>
  <c r="R1010" i="3" s="1"/>
  <c r="AB1010" i="3" s="1"/>
  <c r="AD1811" i="3"/>
  <c r="AC1928" i="3"/>
  <c r="AD196" i="3"/>
  <c r="AA49" i="9"/>
  <c r="Q50" i="9"/>
  <c r="R50" i="9" s="1"/>
  <c r="AB50" i="9" s="1"/>
  <c r="AA48" i="6"/>
  <c r="Q49" i="6"/>
  <c r="R49" i="6" s="1"/>
  <c r="AB49" i="6" s="1"/>
  <c r="Z48" i="6"/>
  <c r="Y48" i="6"/>
  <c r="W48" i="6"/>
  <c r="V49" i="6" s="1"/>
  <c r="Q331" i="6"/>
  <c r="R331" i="6" s="1"/>
  <c r="S1274" i="6"/>
  <c r="T1274" i="6" s="1"/>
  <c r="Y1274" i="6" s="1"/>
  <c r="S716" i="3"/>
  <c r="T716" i="3" s="1"/>
  <c r="S1277" i="11"/>
  <c r="T1277" i="11" s="1"/>
  <c r="Y1391" i="6"/>
  <c r="Q1392" i="6"/>
  <c r="R1392" i="6" s="1"/>
  <c r="AB1392" i="6" s="1"/>
  <c r="W1391" i="6"/>
  <c r="V1392" i="6" s="1"/>
  <c r="AA1391" i="6"/>
  <c r="Z1391" i="6"/>
  <c r="Y49" i="3"/>
  <c r="Q50" i="3"/>
  <c r="R50" i="3" s="1"/>
  <c r="AB50" i="3" s="1"/>
  <c r="W49" i="3"/>
  <c r="V50" i="3" s="1"/>
  <c r="AA49" i="3"/>
  <c r="Z49" i="3"/>
  <c r="S1660" i="6"/>
  <c r="T1660" i="6" s="1"/>
  <c r="W1660" i="6" s="1"/>
  <c r="V1661" i="6" s="1"/>
  <c r="S1929" i="9"/>
  <c r="T1929" i="9" s="1"/>
  <c r="Z1929" i="9" s="1"/>
  <c r="S1142" i="11"/>
  <c r="T1142" i="11" s="1"/>
  <c r="S1929" i="11"/>
  <c r="T1929" i="11" s="1"/>
  <c r="S49" i="11"/>
  <c r="T49" i="11" s="1"/>
  <c r="Z49" i="9"/>
  <c r="Y49" i="9"/>
  <c r="W49" i="9"/>
  <c r="V50" i="9" s="1"/>
  <c r="S1523" i="3"/>
  <c r="T1523" i="3" s="1"/>
  <c r="S1006" i="11"/>
  <c r="T1006" i="11" s="1"/>
  <c r="Z1658" i="3"/>
  <c r="Y1658" i="3"/>
  <c r="AA1658" i="3"/>
  <c r="Q1659" i="3"/>
  <c r="W1658" i="3"/>
  <c r="V1659" i="3" s="1"/>
  <c r="Z718" i="11"/>
  <c r="W718" i="11"/>
  <c r="V719" i="11" s="1"/>
  <c r="Q719" i="11"/>
  <c r="AA718" i="11"/>
  <c r="Y718" i="11"/>
  <c r="R717" i="6"/>
  <c r="AB717" i="6" s="1"/>
  <c r="AE1525" i="9"/>
  <c r="R1812" i="3"/>
  <c r="AB1812" i="3" s="1"/>
  <c r="AC1139" i="3"/>
  <c r="S852" i="6"/>
  <c r="T852" i="6" s="1"/>
  <c r="R717" i="9"/>
  <c r="AB717" i="9" s="1"/>
  <c r="AC583" i="3"/>
  <c r="AD583" i="3"/>
  <c r="AC1811" i="3"/>
  <c r="R1140" i="3"/>
  <c r="AB1140" i="3" s="1"/>
  <c r="AC331" i="11"/>
  <c r="S1390" i="3"/>
  <c r="T1390" i="3" s="1"/>
  <c r="S849" i="11"/>
  <c r="T849" i="11" s="1"/>
  <c r="AC1659" i="11"/>
  <c r="AD1659" i="11"/>
  <c r="AA201" i="6"/>
  <c r="Y201" i="6"/>
  <c r="W201" i="6"/>
  <c r="V202" i="6" s="1"/>
  <c r="Z201" i="6"/>
  <c r="Q202" i="6"/>
  <c r="R197" i="3"/>
  <c r="AB197" i="3" s="1"/>
  <c r="AE1389" i="3"/>
  <c r="R332" i="11"/>
  <c r="AB332" i="11" s="1"/>
  <c r="AA580" i="11"/>
  <c r="Q581" i="11"/>
  <c r="Z580" i="11"/>
  <c r="W580" i="11"/>
  <c r="V581" i="11" s="1"/>
  <c r="Y580" i="11"/>
  <c r="W1524" i="11"/>
  <c r="V1525" i="11" s="1"/>
  <c r="Z1524" i="11"/>
  <c r="AA1524" i="11"/>
  <c r="Y1524" i="11"/>
  <c r="Q1525" i="11"/>
  <c r="AC716" i="9"/>
  <c r="AD716" i="9"/>
  <c r="R849" i="9"/>
  <c r="AB849" i="9" s="1"/>
  <c r="W1006" i="6"/>
  <c r="V1007" i="6" s="1"/>
  <c r="Z1006" i="6"/>
  <c r="AA1006" i="6"/>
  <c r="Y1006" i="6"/>
  <c r="Q1007" i="6"/>
  <c r="AE1389" i="9"/>
  <c r="R197" i="9"/>
  <c r="AB197" i="9" s="1"/>
  <c r="R1526" i="6"/>
  <c r="AB1526" i="6" s="1"/>
  <c r="R463" i="9"/>
  <c r="AB463" i="9" s="1"/>
  <c r="R1392" i="11"/>
  <c r="AC848" i="9"/>
  <c r="AD848" i="9"/>
  <c r="R1812" i="11"/>
  <c r="AB1812" i="11" s="1"/>
  <c r="AE715" i="3"/>
  <c r="AC196" i="3"/>
  <c r="AC716" i="6"/>
  <c r="AD716" i="6"/>
  <c r="AE1928" i="9"/>
  <c r="S1390" i="9"/>
  <c r="T1390" i="9" s="1"/>
  <c r="AB1390" i="9"/>
  <c r="R1660" i="11"/>
  <c r="AB1660" i="11" s="1"/>
  <c r="Y1274" i="9"/>
  <c r="AA1274" i="9"/>
  <c r="Q1275" i="9"/>
  <c r="Z1274" i="9"/>
  <c r="W1274" i="9"/>
  <c r="V1275" i="9" s="1"/>
  <c r="AA465" i="3"/>
  <c r="W465" i="3"/>
  <c r="V466" i="3" s="1"/>
  <c r="Q466" i="3"/>
  <c r="Z465" i="3"/>
  <c r="Y465" i="3"/>
  <c r="S585" i="6"/>
  <c r="T585" i="6" s="1"/>
  <c r="AC196" i="9"/>
  <c r="S1929" i="3"/>
  <c r="T1929" i="3" s="1"/>
  <c r="AC1525" i="6"/>
  <c r="AD1525" i="6"/>
  <c r="S465" i="6"/>
  <c r="T465" i="6" s="1"/>
  <c r="S332" i="3"/>
  <c r="T332" i="3" s="1"/>
  <c r="AB332" i="3"/>
  <c r="AC462" i="9"/>
  <c r="AC1391" i="11"/>
  <c r="AD1391" i="11"/>
  <c r="R584" i="3"/>
  <c r="AB584" i="3" s="1"/>
  <c r="AE331" i="11" l="1"/>
  <c r="AE1276" i="11"/>
  <c r="AC199" i="11"/>
  <c r="AD467" i="11"/>
  <c r="AE848" i="11"/>
  <c r="AE1005" i="11"/>
  <c r="S468" i="11"/>
  <c r="T468" i="11" s="1"/>
  <c r="Z468" i="11" s="1"/>
  <c r="AC467" i="11"/>
  <c r="AD199" i="11"/>
  <c r="Q1007" i="11"/>
  <c r="R1007" i="11" s="1"/>
  <c r="AB1007" i="11" s="1"/>
  <c r="AA1006" i="11"/>
  <c r="W1006" i="11"/>
  <c r="V1007" i="11" s="1"/>
  <c r="Z1006" i="11"/>
  <c r="Y1006" i="11"/>
  <c r="AE1811" i="11"/>
  <c r="S332" i="11"/>
  <c r="T332" i="11" s="1"/>
  <c r="AD1006" i="9"/>
  <c r="AE331" i="9"/>
  <c r="AC1006" i="9"/>
  <c r="AE582" i="9"/>
  <c r="AD1663" i="9"/>
  <c r="AD1274" i="9"/>
  <c r="W1526" i="9"/>
  <c r="V1527" i="9" s="1"/>
  <c r="S1813" i="9"/>
  <c r="T1813" i="9" s="1"/>
  <c r="W583" i="9"/>
  <c r="V584" i="9" s="1"/>
  <c r="Y1526" i="9"/>
  <c r="AC1663" i="9"/>
  <c r="AA1526" i="9"/>
  <c r="AC1812" i="9"/>
  <c r="AE1812" i="9" s="1"/>
  <c r="Y583" i="9"/>
  <c r="Z583" i="9"/>
  <c r="Z1526" i="9"/>
  <c r="Q584" i="9"/>
  <c r="R584" i="9" s="1"/>
  <c r="AC49" i="9"/>
  <c r="AE196" i="9"/>
  <c r="Z332" i="9"/>
  <c r="W332" i="9"/>
  <c r="V333" i="9" s="1"/>
  <c r="AA332" i="9"/>
  <c r="Y332" i="9"/>
  <c r="W1140" i="9"/>
  <c r="V1141" i="9" s="1"/>
  <c r="Y1140" i="9"/>
  <c r="Z1140" i="9"/>
  <c r="AA1140" i="9"/>
  <c r="Q1141" i="9"/>
  <c r="AE462" i="9"/>
  <c r="Q1930" i="9"/>
  <c r="R1930" i="9" s="1"/>
  <c r="Y1929" i="9"/>
  <c r="AD1929" i="9" s="1"/>
  <c r="S1007" i="9"/>
  <c r="T1007" i="9" s="1"/>
  <c r="AD48" i="6"/>
  <c r="AE1659" i="6"/>
  <c r="W1274" i="6"/>
  <c r="V1275" i="6" s="1"/>
  <c r="AD1931" i="6"/>
  <c r="AC1140" i="6"/>
  <c r="AE1140" i="6" s="1"/>
  <c r="AE851" i="6"/>
  <c r="AC1931" i="6"/>
  <c r="AA1274" i="6"/>
  <c r="Y1660" i="6"/>
  <c r="AC330" i="6"/>
  <c r="Q1275" i="6"/>
  <c r="R1275" i="6" s="1"/>
  <c r="AB1275" i="6" s="1"/>
  <c r="AB331" i="6"/>
  <c r="S331" i="6"/>
  <c r="T331" i="6" s="1"/>
  <c r="Z331" i="6" s="1"/>
  <c r="Z1274" i="6"/>
  <c r="AD1274" i="6" s="1"/>
  <c r="AD1006" i="6"/>
  <c r="AC48" i="6"/>
  <c r="Z1813" i="6"/>
  <c r="W1813" i="6"/>
  <c r="V1814" i="6" s="1"/>
  <c r="Q1814" i="6"/>
  <c r="Y1813" i="6"/>
  <c r="AA1813" i="6"/>
  <c r="AD201" i="6"/>
  <c r="AA1660" i="6"/>
  <c r="Q1661" i="6"/>
  <c r="R1661" i="6" s="1"/>
  <c r="AB1661" i="6" s="1"/>
  <c r="AC1391" i="6"/>
  <c r="AD330" i="6"/>
  <c r="AE331" i="3"/>
  <c r="AC849" i="3"/>
  <c r="AD849" i="3"/>
  <c r="AE1139" i="3"/>
  <c r="AD1273" i="3"/>
  <c r="AE1928" i="3"/>
  <c r="AC1273" i="3"/>
  <c r="AE1811" i="3"/>
  <c r="AE196" i="3"/>
  <c r="AC1009" i="3"/>
  <c r="S1010" i="3"/>
  <c r="T1010" i="3" s="1"/>
  <c r="W332" i="3"/>
  <c r="V333" i="3" s="1"/>
  <c r="Y332" i="3"/>
  <c r="Z332" i="3"/>
  <c r="AA332" i="3"/>
  <c r="Q333" i="3"/>
  <c r="R333" i="3" s="1"/>
  <c r="AD1009" i="3"/>
  <c r="AC49" i="3"/>
  <c r="AD465" i="3"/>
  <c r="S584" i="3"/>
  <c r="T584" i="3" s="1"/>
  <c r="Y49" i="11"/>
  <c r="Q50" i="11"/>
  <c r="R50" i="11" s="1"/>
  <c r="AB50" i="11" s="1"/>
  <c r="W49" i="11"/>
  <c r="V50" i="11" s="1"/>
  <c r="Z49" i="11"/>
  <c r="AA49" i="11"/>
  <c r="AA716" i="3"/>
  <c r="W716" i="3"/>
  <c r="V717" i="3" s="1"/>
  <c r="Y716" i="3"/>
  <c r="Z716" i="3"/>
  <c r="Q717" i="3"/>
  <c r="R717" i="3" s="1"/>
  <c r="AB717" i="3" s="1"/>
  <c r="AC465" i="3"/>
  <c r="AD49" i="3"/>
  <c r="S1664" i="9"/>
  <c r="T1664" i="9" s="1"/>
  <c r="S197" i="9"/>
  <c r="T197" i="9" s="1"/>
  <c r="AA197" i="9" s="1"/>
  <c r="AD1391" i="6"/>
  <c r="S850" i="3"/>
  <c r="T850" i="3" s="1"/>
  <c r="AA850" i="3" s="1"/>
  <c r="AD49" i="9"/>
  <c r="S1274" i="3"/>
  <c r="T1274" i="3" s="1"/>
  <c r="Y1274" i="3" s="1"/>
  <c r="S1141" i="6"/>
  <c r="T1141" i="6" s="1"/>
  <c r="Q1142" i="6" s="1"/>
  <c r="S717" i="6"/>
  <c r="T717" i="6" s="1"/>
  <c r="S1526" i="6"/>
  <c r="T1526" i="6" s="1"/>
  <c r="AA1929" i="9"/>
  <c r="Z1660" i="6"/>
  <c r="AD1660" i="6" s="1"/>
  <c r="S463" i="9"/>
  <c r="T463" i="9" s="1"/>
  <c r="AA463" i="9" s="1"/>
  <c r="AE716" i="6"/>
  <c r="AE1391" i="11"/>
  <c r="W1929" i="9"/>
  <c r="V1930" i="9" s="1"/>
  <c r="S200" i="11"/>
  <c r="T200" i="11" s="1"/>
  <c r="Y200" i="11" s="1"/>
  <c r="AA1390" i="9"/>
  <c r="Q1391" i="9"/>
  <c r="Y1390" i="9"/>
  <c r="Z1390" i="9"/>
  <c r="W1390" i="9"/>
  <c r="V1391" i="9" s="1"/>
  <c r="AA1390" i="3"/>
  <c r="Y1390" i="3"/>
  <c r="W1390" i="3"/>
  <c r="V1391" i="3" s="1"/>
  <c r="Q1391" i="3"/>
  <c r="Z1390" i="3"/>
  <c r="W849" i="11"/>
  <c r="V850" i="11" s="1"/>
  <c r="Q850" i="11"/>
  <c r="Y849" i="11"/>
  <c r="AA849" i="11"/>
  <c r="Z849" i="11"/>
  <c r="W1929" i="3"/>
  <c r="V1930" i="3" s="1"/>
  <c r="AA1929" i="3"/>
  <c r="Q1930" i="3"/>
  <c r="Z1929" i="3"/>
  <c r="Y1929" i="3"/>
  <c r="W852" i="6"/>
  <c r="V853" i="6" s="1"/>
  <c r="Q853" i="6"/>
  <c r="Z852" i="6"/>
  <c r="AA852" i="6"/>
  <c r="Y852" i="6"/>
  <c r="R333" i="9"/>
  <c r="AB333" i="9" s="1"/>
  <c r="AC1658" i="3"/>
  <c r="AD1658" i="3"/>
  <c r="R581" i="11"/>
  <c r="AB581" i="11" s="1"/>
  <c r="AE583" i="3"/>
  <c r="Z1523" i="3"/>
  <c r="Q1524" i="3"/>
  <c r="Y1523" i="3"/>
  <c r="W1523" i="3"/>
  <c r="V1524" i="3" s="1"/>
  <c r="AA1523" i="3"/>
  <c r="AC1524" i="11"/>
  <c r="AD1524" i="11"/>
  <c r="S1932" i="6"/>
  <c r="T1932" i="6" s="1"/>
  <c r="AB1932" i="6"/>
  <c r="R1525" i="11"/>
  <c r="AB1525" i="11" s="1"/>
  <c r="AE1659" i="11"/>
  <c r="R1275" i="9"/>
  <c r="AB1275" i="9" s="1"/>
  <c r="Q1278" i="11"/>
  <c r="W1277" i="11"/>
  <c r="V1278" i="11" s="1"/>
  <c r="AA1277" i="11"/>
  <c r="Z1277" i="11"/>
  <c r="Y1277" i="11"/>
  <c r="S1392" i="11"/>
  <c r="T1392" i="11" s="1"/>
  <c r="AB1392" i="11"/>
  <c r="Q586" i="6"/>
  <c r="W585" i="6"/>
  <c r="V586" i="6" s="1"/>
  <c r="Y585" i="6"/>
  <c r="AA585" i="6"/>
  <c r="Z585" i="6"/>
  <c r="AC718" i="11"/>
  <c r="AD718" i="11"/>
  <c r="AE1525" i="6"/>
  <c r="Z1142" i="11"/>
  <c r="Q1143" i="11"/>
  <c r="W1142" i="11"/>
  <c r="V1143" i="11" s="1"/>
  <c r="AA1142" i="11"/>
  <c r="Y1142" i="11"/>
  <c r="AC1274" i="9"/>
  <c r="S849" i="9"/>
  <c r="T849" i="9" s="1"/>
  <c r="AC201" i="6"/>
  <c r="S717" i="9"/>
  <c r="T717" i="9" s="1"/>
  <c r="R202" i="6"/>
  <c r="AB202" i="6" s="1"/>
  <c r="S49" i="6"/>
  <c r="T49" i="6" s="1"/>
  <c r="AE848" i="9"/>
  <c r="R466" i="3"/>
  <c r="AB466" i="3" s="1"/>
  <c r="S1660" i="11"/>
  <c r="T1660" i="11" s="1"/>
  <c r="S50" i="3"/>
  <c r="T50" i="3" s="1"/>
  <c r="AA465" i="6"/>
  <c r="Q466" i="6"/>
  <c r="W465" i="6"/>
  <c r="V466" i="6" s="1"/>
  <c r="Y465" i="6"/>
  <c r="Z465" i="6"/>
  <c r="S1140" i="3"/>
  <c r="T1140" i="3" s="1"/>
  <c r="S1812" i="3"/>
  <c r="T1812" i="3" s="1"/>
  <c r="S50" i="9"/>
  <c r="T50" i="9" s="1"/>
  <c r="R719" i="11"/>
  <c r="AB719" i="11" s="1"/>
  <c r="R1527" i="9"/>
  <c r="AB1527" i="9" s="1"/>
  <c r="Q1930" i="11"/>
  <c r="Y1929" i="11"/>
  <c r="W1929" i="11"/>
  <c r="V1930" i="11" s="1"/>
  <c r="AA1929" i="11"/>
  <c r="Z1929" i="11"/>
  <c r="R1007" i="6"/>
  <c r="AB1007" i="6" s="1"/>
  <c r="AC580" i="11"/>
  <c r="AD580" i="11"/>
  <c r="S1392" i="6"/>
  <c r="T1392" i="6" s="1"/>
  <c r="S1812" i="11"/>
  <c r="T1812" i="11" s="1"/>
  <c r="AC1006" i="6"/>
  <c r="AE716" i="9"/>
  <c r="S197" i="3"/>
  <c r="T197" i="3" s="1"/>
  <c r="R1659" i="3"/>
  <c r="AB1659" i="3" s="1"/>
  <c r="AE467" i="11" l="1"/>
  <c r="AE199" i="11"/>
  <c r="Q469" i="11"/>
  <c r="R469" i="11" s="1"/>
  <c r="AB469" i="11" s="1"/>
  <c r="AD1006" i="11"/>
  <c r="Y468" i="11"/>
  <c r="AD468" i="11" s="1"/>
  <c r="W468" i="11"/>
  <c r="V469" i="11" s="1"/>
  <c r="Y332" i="11"/>
  <c r="W332" i="11"/>
  <c r="V333" i="11" s="1"/>
  <c r="AE718" i="11"/>
  <c r="AA468" i="11"/>
  <c r="Q333" i="11"/>
  <c r="R333" i="11" s="1"/>
  <c r="AB333" i="11" s="1"/>
  <c r="AC49" i="11"/>
  <c r="AA200" i="11"/>
  <c r="AD49" i="11"/>
  <c r="AC1006" i="11"/>
  <c r="AD1142" i="11"/>
  <c r="Z332" i="11"/>
  <c r="AC1277" i="11"/>
  <c r="AD1277" i="11"/>
  <c r="Z200" i="11"/>
  <c r="AD200" i="11" s="1"/>
  <c r="AA332" i="11"/>
  <c r="W200" i="11"/>
  <c r="V201" i="11" s="1"/>
  <c r="Q201" i="11"/>
  <c r="R201" i="11" s="1"/>
  <c r="AB201" i="11" s="1"/>
  <c r="AE1006" i="9"/>
  <c r="AE1274" i="9"/>
  <c r="Y463" i="9"/>
  <c r="AE1663" i="9"/>
  <c r="AD1526" i="9"/>
  <c r="Q464" i="9"/>
  <c r="R464" i="9" s="1"/>
  <c r="AB464" i="9" s="1"/>
  <c r="AD332" i="9"/>
  <c r="AD583" i="9"/>
  <c r="Q198" i="9"/>
  <c r="R198" i="9" s="1"/>
  <c r="AC583" i="9"/>
  <c r="AC1526" i="9"/>
  <c r="W463" i="9"/>
  <c r="V464" i="9" s="1"/>
  <c r="Z463" i="9"/>
  <c r="AE49" i="9"/>
  <c r="AC1929" i="9"/>
  <c r="AE1929" i="9" s="1"/>
  <c r="AC332" i="9"/>
  <c r="Q1665" i="9"/>
  <c r="R1665" i="9" s="1"/>
  <c r="AA1664" i="9"/>
  <c r="Z1664" i="9"/>
  <c r="Y1664" i="9"/>
  <c r="Z197" i="9"/>
  <c r="Y197" i="9"/>
  <c r="W197" i="9"/>
  <c r="V198" i="9" s="1"/>
  <c r="Y1007" i="9"/>
  <c r="AA1007" i="9"/>
  <c r="Z1007" i="9"/>
  <c r="W1007" i="9"/>
  <c r="V1008" i="9" s="1"/>
  <c r="Q1008" i="9"/>
  <c r="R1008" i="9" s="1"/>
  <c r="AB1008" i="9" s="1"/>
  <c r="AD1140" i="9"/>
  <c r="AC1140" i="9"/>
  <c r="R1141" i="9"/>
  <c r="AB1141" i="9" s="1"/>
  <c r="AE48" i="6"/>
  <c r="AE1931" i="6"/>
  <c r="AE201" i="6"/>
  <c r="AC1660" i="6"/>
  <c r="AE1660" i="6" s="1"/>
  <c r="S202" i="6"/>
  <c r="T202" i="6" s="1"/>
  <c r="AA202" i="6" s="1"/>
  <c r="AE330" i="6"/>
  <c r="AE1006" i="6"/>
  <c r="AE1391" i="6"/>
  <c r="AC1274" i="6"/>
  <c r="AE1274" i="6" s="1"/>
  <c r="AA331" i="6"/>
  <c r="AD1813" i="6"/>
  <c r="AC1813" i="6"/>
  <c r="R1814" i="6"/>
  <c r="AB1814" i="6" s="1"/>
  <c r="AD465" i="6"/>
  <c r="Y331" i="6"/>
  <c r="AD331" i="6" s="1"/>
  <c r="Y1141" i="6"/>
  <c r="Q332" i="6"/>
  <c r="R332" i="6" s="1"/>
  <c r="W331" i="6"/>
  <c r="V332" i="6" s="1"/>
  <c r="AE849" i="3"/>
  <c r="S1659" i="3"/>
  <c r="T1659" i="3" s="1"/>
  <c r="AE1273" i="3"/>
  <c r="AE1009" i="3"/>
  <c r="AE465" i="3"/>
  <c r="AA1140" i="3"/>
  <c r="Z1140" i="3"/>
  <c r="AC716" i="3"/>
  <c r="AC332" i="3"/>
  <c r="Q1275" i="3"/>
  <c r="R1275" i="3" s="1"/>
  <c r="AB1275" i="3" s="1"/>
  <c r="Q851" i="3"/>
  <c r="R851" i="3" s="1"/>
  <c r="AB851" i="3" s="1"/>
  <c r="Y850" i="3"/>
  <c r="Z850" i="3"/>
  <c r="S717" i="3"/>
  <c r="T717" i="3" s="1"/>
  <c r="AE49" i="3"/>
  <c r="Z1812" i="3"/>
  <c r="W1812" i="3"/>
  <c r="V1813" i="3" s="1"/>
  <c r="AA1812" i="3"/>
  <c r="Q1813" i="3"/>
  <c r="R1813" i="3" s="1"/>
  <c r="AB1813" i="3" s="1"/>
  <c r="Y1812" i="3"/>
  <c r="AA584" i="3"/>
  <c r="Y584" i="3"/>
  <c r="Q1141" i="3"/>
  <c r="R1141" i="3" s="1"/>
  <c r="Z1274" i="3"/>
  <c r="AD1274" i="3" s="1"/>
  <c r="AA1274" i="3"/>
  <c r="W1274" i="3"/>
  <c r="V1275" i="3" s="1"/>
  <c r="AD332" i="3"/>
  <c r="AA1526" i="6"/>
  <c r="Y1526" i="6"/>
  <c r="Z1526" i="6"/>
  <c r="Q718" i="6"/>
  <c r="R718" i="6" s="1"/>
  <c r="AB718" i="6" s="1"/>
  <c r="Y717" i="6"/>
  <c r="Z717" i="6"/>
  <c r="AA717" i="6"/>
  <c r="W717" i="6"/>
  <c r="V718" i="6" s="1"/>
  <c r="Z584" i="3"/>
  <c r="W1664" i="9"/>
  <c r="V1665" i="9" s="1"/>
  <c r="W584" i="3"/>
  <c r="V585" i="3" s="1"/>
  <c r="AD716" i="3"/>
  <c r="W1140" i="3"/>
  <c r="V1141" i="3" s="1"/>
  <c r="Q585" i="3"/>
  <c r="R585" i="3" s="1"/>
  <c r="AB585" i="3" s="1"/>
  <c r="Y1140" i="3"/>
  <c r="W850" i="3"/>
  <c r="V851" i="3" s="1"/>
  <c r="AC465" i="6"/>
  <c r="AE580" i="11"/>
  <c r="AA1141" i="6"/>
  <c r="Q1527" i="6"/>
  <c r="R1527" i="6" s="1"/>
  <c r="AB1527" i="6" s="1"/>
  <c r="S719" i="11"/>
  <c r="T719" i="11" s="1"/>
  <c r="W719" i="11" s="1"/>
  <c r="V720" i="11" s="1"/>
  <c r="S1275" i="6"/>
  <c r="T1275" i="6" s="1"/>
  <c r="S1525" i="11"/>
  <c r="T1525" i="11" s="1"/>
  <c r="AA1525" i="11" s="1"/>
  <c r="AE1524" i="11"/>
  <c r="W1526" i="6"/>
  <c r="V1527" i="6" s="1"/>
  <c r="S1007" i="6"/>
  <c r="T1007" i="6" s="1"/>
  <c r="Z1141" i="6"/>
  <c r="S333" i="9"/>
  <c r="T333" i="9" s="1"/>
  <c r="W333" i="9" s="1"/>
  <c r="V334" i="9" s="1"/>
  <c r="AE1658" i="3"/>
  <c r="W1141" i="6"/>
  <c r="V1142" i="6" s="1"/>
  <c r="Q718" i="9"/>
  <c r="AA717" i="9"/>
  <c r="Z717" i="9"/>
  <c r="W717" i="9"/>
  <c r="V718" i="9" s="1"/>
  <c r="Y717" i="9"/>
  <c r="Y49" i="6"/>
  <c r="W49" i="6"/>
  <c r="V50" i="6" s="1"/>
  <c r="Z49" i="6"/>
  <c r="AA49" i="6"/>
  <c r="Q50" i="6"/>
  <c r="Q1393" i="11"/>
  <c r="AA1392" i="11"/>
  <c r="Y1392" i="11"/>
  <c r="Z1392" i="11"/>
  <c r="W1392" i="11"/>
  <c r="V1393" i="11" s="1"/>
  <c r="W1392" i="6"/>
  <c r="V1393" i="6" s="1"/>
  <c r="Y1392" i="6"/>
  <c r="Z1392" i="6"/>
  <c r="Q1393" i="6"/>
  <c r="AA1392" i="6"/>
  <c r="R1278" i="11"/>
  <c r="AB1278" i="11" s="1"/>
  <c r="Q198" i="3"/>
  <c r="Z197" i="3"/>
  <c r="W197" i="3"/>
  <c r="V198" i="3" s="1"/>
  <c r="Y197" i="3"/>
  <c r="AA197" i="3"/>
  <c r="S1007" i="11"/>
  <c r="T1007" i="11" s="1"/>
  <c r="S466" i="3"/>
  <c r="T466" i="3" s="1"/>
  <c r="AC1142" i="11"/>
  <c r="R1142" i="6"/>
  <c r="AB1142" i="6" s="1"/>
  <c r="AC1390" i="3"/>
  <c r="AD1390" i="3"/>
  <c r="AA50" i="3"/>
  <c r="Q51" i="3"/>
  <c r="W50" i="3"/>
  <c r="V51" i="3" s="1"/>
  <c r="Z50" i="3"/>
  <c r="Y50" i="3"/>
  <c r="S1930" i="9"/>
  <c r="T1930" i="9" s="1"/>
  <c r="AB1930" i="9"/>
  <c r="AD1523" i="3"/>
  <c r="AC1523" i="3"/>
  <c r="R853" i="6"/>
  <c r="AB853" i="6" s="1"/>
  <c r="R1524" i="3"/>
  <c r="AB1524" i="3" s="1"/>
  <c r="AC849" i="11"/>
  <c r="AD849" i="11"/>
  <c r="S1275" i="9"/>
  <c r="T1275" i="9" s="1"/>
  <c r="S333" i="3"/>
  <c r="T333" i="3" s="1"/>
  <c r="Z333" i="3" s="1"/>
  <c r="AB333" i="3"/>
  <c r="AC1929" i="3"/>
  <c r="AD1929" i="3"/>
  <c r="R850" i="11"/>
  <c r="AB850" i="11" s="1"/>
  <c r="R466" i="6"/>
  <c r="AB466" i="6" s="1"/>
  <c r="S50" i="11"/>
  <c r="T50" i="11" s="1"/>
  <c r="R586" i="6"/>
  <c r="AB586" i="6" s="1"/>
  <c r="AC1390" i="9"/>
  <c r="AD1390" i="9"/>
  <c r="Z1932" i="6"/>
  <c r="AA1932" i="6"/>
  <c r="Y1932" i="6"/>
  <c r="Q1933" i="6"/>
  <c r="W1932" i="6"/>
  <c r="V1933" i="6" s="1"/>
  <c r="AA1813" i="9"/>
  <c r="W1813" i="9"/>
  <c r="V1814" i="9" s="1"/>
  <c r="Q1814" i="9"/>
  <c r="Y1813" i="9"/>
  <c r="Z1813" i="9"/>
  <c r="Z50" i="9"/>
  <c r="Q51" i="9"/>
  <c r="W50" i="9"/>
  <c r="V51" i="9" s="1"/>
  <c r="AA50" i="9"/>
  <c r="Y50" i="9"/>
  <c r="Y849" i="9"/>
  <c r="Z849" i="9"/>
  <c r="Q850" i="9"/>
  <c r="AA849" i="9"/>
  <c r="W849" i="9"/>
  <c r="V850" i="9" s="1"/>
  <c r="R1930" i="3"/>
  <c r="AB1930" i="3" s="1"/>
  <c r="R1391" i="9"/>
  <c r="AB1391" i="9" s="1"/>
  <c r="S584" i="9"/>
  <c r="T584" i="9" s="1"/>
  <c r="AB584" i="9"/>
  <c r="AC1929" i="11"/>
  <c r="AD1929" i="11"/>
  <c r="AC585" i="6"/>
  <c r="AD585" i="6"/>
  <c r="Y1010" i="3"/>
  <c r="W1010" i="3"/>
  <c r="V1011" i="3" s="1"/>
  <c r="Q1011" i="3"/>
  <c r="AA1010" i="3"/>
  <c r="Z1010" i="3"/>
  <c r="R1930" i="11"/>
  <c r="AB1930" i="11" s="1"/>
  <c r="R1143" i="11"/>
  <c r="AB1143" i="11" s="1"/>
  <c r="S1661" i="6"/>
  <c r="T1661" i="6" s="1"/>
  <c r="AA1812" i="11"/>
  <c r="Z1812" i="11"/>
  <c r="Q1813" i="11"/>
  <c r="Y1812" i="11"/>
  <c r="W1812" i="11"/>
  <c r="V1813" i="11" s="1"/>
  <c r="S1527" i="9"/>
  <c r="T1527" i="9" s="1"/>
  <c r="Z1660" i="11"/>
  <c r="Q1661" i="11"/>
  <c r="AA1660" i="11"/>
  <c r="Y1660" i="11"/>
  <c r="W1660" i="11"/>
  <c r="V1661" i="11" s="1"/>
  <c r="S581" i="11"/>
  <c r="T581" i="11" s="1"/>
  <c r="AC852" i="6"/>
  <c r="AD852" i="6"/>
  <c r="R1391" i="3"/>
  <c r="AB1391" i="3" s="1"/>
  <c r="S1143" i="11" l="1"/>
  <c r="T1143" i="11" s="1"/>
  <c r="AA1143" i="11" s="1"/>
  <c r="AE1006" i="11"/>
  <c r="AC468" i="11"/>
  <c r="AE468" i="11" s="1"/>
  <c r="AD332" i="11"/>
  <c r="Q720" i="11"/>
  <c r="R720" i="11" s="1"/>
  <c r="AB720" i="11" s="1"/>
  <c r="AC200" i="11"/>
  <c r="AE200" i="11" s="1"/>
  <c r="Z719" i="11"/>
  <c r="AC332" i="11"/>
  <c r="Y719" i="11"/>
  <c r="AD1812" i="11"/>
  <c r="AA719" i="11"/>
  <c r="AE49" i="11"/>
  <c r="W1525" i="11"/>
  <c r="V1526" i="11" s="1"/>
  <c r="AE1142" i="11"/>
  <c r="Z1525" i="11"/>
  <c r="AE1277" i="11"/>
  <c r="Y1525" i="11"/>
  <c r="AC463" i="9"/>
  <c r="AE1526" i="9"/>
  <c r="AE332" i="9"/>
  <c r="AE583" i="9"/>
  <c r="AC1664" i="9"/>
  <c r="AE1140" i="9"/>
  <c r="AD197" i="9"/>
  <c r="AD463" i="9"/>
  <c r="AD1664" i="9"/>
  <c r="AC1007" i="9"/>
  <c r="AC197" i="9"/>
  <c r="AA333" i="9"/>
  <c r="Z333" i="9"/>
  <c r="Q334" i="9"/>
  <c r="R334" i="9" s="1"/>
  <c r="AB334" i="9" s="1"/>
  <c r="Y333" i="9"/>
  <c r="S1141" i="9"/>
  <c r="T1141" i="9" s="1"/>
  <c r="Y1141" i="9" s="1"/>
  <c r="AD1813" i="9"/>
  <c r="AD1007" i="9"/>
  <c r="AD1526" i="6"/>
  <c r="AC1141" i="6"/>
  <c r="AE1813" i="6"/>
  <c r="S1814" i="6"/>
  <c r="T1814" i="6" s="1"/>
  <c r="Z1814" i="6" s="1"/>
  <c r="AC717" i="6"/>
  <c r="AE585" i="6"/>
  <c r="AC1526" i="6"/>
  <c r="W1007" i="6"/>
  <c r="V1008" i="6" s="1"/>
  <c r="AA1007" i="6"/>
  <c r="Y202" i="6"/>
  <c r="AD717" i="6"/>
  <c r="Y1275" i="6"/>
  <c r="Z1275" i="6"/>
  <c r="AA1275" i="6"/>
  <c r="Q1276" i="6"/>
  <c r="R1276" i="6" s="1"/>
  <c r="W1275" i="6"/>
  <c r="V1276" i="6" s="1"/>
  <c r="AD1141" i="6"/>
  <c r="Q203" i="6"/>
  <c r="R203" i="6" s="1"/>
  <c r="AB203" i="6" s="1"/>
  <c r="W202" i="6"/>
  <c r="V203" i="6" s="1"/>
  <c r="Y1007" i="6"/>
  <c r="Z202" i="6"/>
  <c r="Q1008" i="6"/>
  <c r="R1008" i="6" s="1"/>
  <c r="AB1008" i="6" s="1"/>
  <c r="AC331" i="6"/>
  <c r="AE331" i="6" s="1"/>
  <c r="Z1007" i="6"/>
  <c r="AE465" i="6"/>
  <c r="AD850" i="3"/>
  <c r="AC1274" i="3"/>
  <c r="AE1274" i="3" s="1"/>
  <c r="AE716" i="3"/>
  <c r="AC584" i="3"/>
  <c r="AE332" i="3"/>
  <c r="AD1812" i="3"/>
  <c r="AD197" i="3"/>
  <c r="AD1140" i="3"/>
  <c r="AB1141" i="3"/>
  <c r="S1141" i="3"/>
  <c r="T1141" i="3" s="1"/>
  <c r="AA1141" i="3" s="1"/>
  <c r="AC850" i="3"/>
  <c r="AC1140" i="3"/>
  <c r="AD1010" i="3"/>
  <c r="AD584" i="3"/>
  <c r="W333" i="3"/>
  <c r="V334" i="3" s="1"/>
  <c r="Q334" i="3"/>
  <c r="R334" i="3" s="1"/>
  <c r="AB334" i="3" s="1"/>
  <c r="Y333" i="3"/>
  <c r="AD333" i="3" s="1"/>
  <c r="AA333" i="3"/>
  <c r="AC1812" i="3"/>
  <c r="S1930" i="3"/>
  <c r="T1930" i="3" s="1"/>
  <c r="Y1930" i="3" s="1"/>
  <c r="S586" i="6"/>
  <c r="T586" i="6" s="1"/>
  <c r="S718" i="6"/>
  <c r="T718" i="6" s="1"/>
  <c r="Z718" i="6" s="1"/>
  <c r="S853" i="6"/>
  <c r="T853" i="6" s="1"/>
  <c r="Y853" i="6" s="1"/>
  <c r="AE1523" i="3"/>
  <c r="Q1526" i="11"/>
  <c r="R1526" i="11" s="1"/>
  <c r="AB1526" i="11" s="1"/>
  <c r="S469" i="11"/>
  <c r="T469" i="11" s="1"/>
  <c r="AC1812" i="11"/>
  <c r="S1930" i="11"/>
  <c r="T1930" i="11" s="1"/>
  <c r="Z1930" i="11" s="1"/>
  <c r="S1813" i="3"/>
  <c r="T1813" i="3" s="1"/>
  <c r="W1813" i="3" s="1"/>
  <c r="V1814" i="3" s="1"/>
  <c r="S466" i="6"/>
  <c r="T466" i="6" s="1"/>
  <c r="S464" i="9"/>
  <c r="T464" i="9" s="1"/>
  <c r="S850" i="11"/>
  <c r="T850" i="11" s="1"/>
  <c r="Z850" i="11" s="1"/>
  <c r="S1524" i="3"/>
  <c r="T1524" i="3" s="1"/>
  <c r="AA1524" i="3" s="1"/>
  <c r="AE1929" i="3"/>
  <c r="S851" i="3"/>
  <c r="T851" i="3" s="1"/>
  <c r="S1008" i="9"/>
  <c r="T1008" i="9" s="1"/>
  <c r="S1275" i="3"/>
  <c r="T1275" i="3" s="1"/>
  <c r="Y581" i="11"/>
  <c r="Q582" i="11"/>
  <c r="W581" i="11"/>
  <c r="V582" i="11" s="1"/>
  <c r="Z581" i="11"/>
  <c r="AA581" i="11"/>
  <c r="Z1661" i="6"/>
  <c r="Q1662" i="6"/>
  <c r="AA1661" i="6"/>
  <c r="W1661" i="6"/>
  <c r="V1662" i="6" s="1"/>
  <c r="Y1661" i="6"/>
  <c r="Z1930" i="9"/>
  <c r="AA1930" i="9"/>
  <c r="W1930" i="9"/>
  <c r="V1931" i="9" s="1"/>
  <c r="Q1931" i="9"/>
  <c r="Y1930" i="9"/>
  <c r="AC1392" i="6"/>
  <c r="AD1392" i="6"/>
  <c r="Y1527" i="9"/>
  <c r="Z1527" i="9"/>
  <c r="Q1528" i="9"/>
  <c r="W1527" i="9"/>
  <c r="V1528" i="9" s="1"/>
  <c r="AA1527" i="9"/>
  <c r="AE852" i="6"/>
  <c r="R51" i="3"/>
  <c r="AB51" i="3" s="1"/>
  <c r="R198" i="3"/>
  <c r="AB198" i="3" s="1"/>
  <c r="R1813" i="11"/>
  <c r="AB1813" i="11" s="1"/>
  <c r="S1391" i="9"/>
  <c r="T1391" i="9" s="1"/>
  <c r="Z1007" i="11"/>
  <c r="Q1008" i="11"/>
  <c r="AA1007" i="11"/>
  <c r="W1007" i="11"/>
  <c r="V1008" i="11" s="1"/>
  <c r="Y1007" i="11"/>
  <c r="AC49" i="6"/>
  <c r="AD49" i="6"/>
  <c r="AC849" i="9"/>
  <c r="AD849" i="9"/>
  <c r="AC1660" i="11"/>
  <c r="AD1660" i="11"/>
  <c r="R1814" i="9"/>
  <c r="AB1814" i="9" s="1"/>
  <c r="AE1390" i="9"/>
  <c r="S198" i="9"/>
  <c r="T198" i="9" s="1"/>
  <c r="AB198" i="9"/>
  <c r="AA1659" i="3"/>
  <c r="W1659" i="3"/>
  <c r="V1660" i="3" s="1"/>
  <c r="Y1659" i="3"/>
  <c r="Q1660" i="3"/>
  <c r="Z1659" i="3"/>
  <c r="AC717" i="9"/>
  <c r="AD717" i="9"/>
  <c r="S1665" i="9"/>
  <c r="T1665" i="9" s="1"/>
  <c r="AB1665" i="9"/>
  <c r="Z466" i="3"/>
  <c r="Q467" i="3"/>
  <c r="AA466" i="3"/>
  <c r="W466" i="3"/>
  <c r="V467" i="3" s="1"/>
  <c r="Y466" i="3"/>
  <c r="AD50" i="9"/>
  <c r="AC50" i="9"/>
  <c r="R1011" i="3"/>
  <c r="AB1011" i="3" s="1"/>
  <c r="AE1929" i="11"/>
  <c r="AA50" i="11"/>
  <c r="Q51" i="11"/>
  <c r="Z50" i="11"/>
  <c r="W50" i="11"/>
  <c r="V51" i="11" s="1"/>
  <c r="Y50" i="11"/>
  <c r="AC1010" i="3"/>
  <c r="R51" i="9"/>
  <c r="AB51" i="9" s="1"/>
  <c r="AE849" i="11"/>
  <c r="AA1275" i="9"/>
  <c r="Z1275" i="9"/>
  <c r="Q1276" i="9"/>
  <c r="W1275" i="9"/>
  <c r="V1276" i="9" s="1"/>
  <c r="Y1275" i="9"/>
  <c r="S1527" i="6"/>
  <c r="T1527" i="6" s="1"/>
  <c r="S1142" i="6"/>
  <c r="T1142" i="6" s="1"/>
  <c r="S1278" i="11"/>
  <c r="T1278" i="11" s="1"/>
  <c r="AC1392" i="11"/>
  <c r="AD1392" i="11"/>
  <c r="AC1813" i="9"/>
  <c r="R1661" i="11"/>
  <c r="AB1661" i="11" s="1"/>
  <c r="AA717" i="3"/>
  <c r="Z717" i="3"/>
  <c r="Y717" i="3"/>
  <c r="W717" i="3"/>
  <c r="V718" i="3" s="1"/>
  <c r="Q718" i="3"/>
  <c r="S1391" i="3"/>
  <c r="T1391" i="3" s="1"/>
  <c r="S201" i="11"/>
  <c r="T201" i="11" s="1"/>
  <c r="Q585" i="9"/>
  <c r="Z584" i="9"/>
  <c r="W584" i="9"/>
  <c r="V585" i="9" s="1"/>
  <c r="Y584" i="9"/>
  <c r="AA584" i="9"/>
  <c r="R850" i="9"/>
  <c r="AB850" i="9" s="1"/>
  <c r="R1933" i="6"/>
  <c r="AB1933" i="6" s="1"/>
  <c r="AC50" i="3"/>
  <c r="AD50" i="3"/>
  <c r="AC197" i="3"/>
  <c r="R1393" i="6"/>
  <c r="AB1393" i="6" s="1"/>
  <c r="R50" i="6"/>
  <c r="AB50" i="6" s="1"/>
  <c r="AC1932" i="6"/>
  <c r="AD1932" i="6"/>
  <c r="S585" i="3"/>
  <c r="T585" i="3" s="1"/>
  <c r="S332" i="6"/>
  <c r="T332" i="6" s="1"/>
  <c r="AB332" i="6"/>
  <c r="AE1390" i="3"/>
  <c r="S333" i="11"/>
  <c r="T333" i="11" s="1"/>
  <c r="R1393" i="11"/>
  <c r="AB1393" i="11" s="1"/>
  <c r="R718" i="9"/>
  <c r="AB718" i="9" s="1"/>
  <c r="AE1812" i="11" l="1"/>
  <c r="AE332" i="11"/>
  <c r="Y1143" i="11"/>
  <c r="AC719" i="11"/>
  <c r="Q1144" i="11"/>
  <c r="R1144" i="11" s="1"/>
  <c r="AB1144" i="11" s="1"/>
  <c r="W1143" i="11"/>
  <c r="V1144" i="11" s="1"/>
  <c r="Z1143" i="11"/>
  <c r="AD719" i="11"/>
  <c r="AD1525" i="11"/>
  <c r="AC1525" i="11"/>
  <c r="AA469" i="11"/>
  <c r="Z469" i="11"/>
  <c r="Q470" i="11"/>
  <c r="R470" i="11" s="1"/>
  <c r="AB470" i="11" s="1"/>
  <c r="Y469" i="11"/>
  <c r="Z1278" i="11"/>
  <c r="W1278" i="11"/>
  <c r="V1279" i="11" s="1"/>
  <c r="Q1279" i="11"/>
  <c r="R1279" i="11" s="1"/>
  <c r="AB1279" i="11" s="1"/>
  <c r="Y1930" i="11"/>
  <c r="AD1930" i="11" s="1"/>
  <c r="AA1930" i="11"/>
  <c r="W1930" i="11"/>
  <c r="V1931" i="11" s="1"/>
  <c r="Q1931" i="11"/>
  <c r="R1931" i="11" s="1"/>
  <c r="AB1931" i="11" s="1"/>
  <c r="W850" i="11"/>
  <c r="V851" i="11" s="1"/>
  <c r="AA850" i="11"/>
  <c r="AE1007" i="9"/>
  <c r="AE463" i="9"/>
  <c r="AE1664" i="9"/>
  <c r="AE197" i="9"/>
  <c r="AA1141" i="9"/>
  <c r="AC333" i="9"/>
  <c r="AE1813" i="9"/>
  <c r="Z1141" i="9"/>
  <c r="AD1141" i="9" s="1"/>
  <c r="AD333" i="9"/>
  <c r="AA1008" i="9"/>
  <c r="Q1009" i="9"/>
  <c r="R1009" i="9" s="1"/>
  <c r="AB1009" i="9" s="1"/>
  <c r="Z1008" i="9"/>
  <c r="W1141" i="9"/>
  <c r="V1142" i="9" s="1"/>
  <c r="Q1142" i="9"/>
  <c r="S1814" i="9"/>
  <c r="T1814" i="9" s="1"/>
  <c r="AA1814" i="9" s="1"/>
  <c r="AA198" i="9"/>
  <c r="Z198" i="9"/>
  <c r="Q199" i="9"/>
  <c r="R199" i="9" s="1"/>
  <c r="AB199" i="9" s="1"/>
  <c r="Y198" i="9"/>
  <c r="W198" i="9"/>
  <c r="V199" i="9" s="1"/>
  <c r="Q465" i="9"/>
  <c r="R465" i="9" s="1"/>
  <c r="AB465" i="9" s="1"/>
  <c r="AA464" i="9"/>
  <c r="W464" i="9"/>
  <c r="V465" i="9" s="1"/>
  <c r="Y464" i="9"/>
  <c r="AD1275" i="9"/>
  <c r="AE1526" i="6"/>
  <c r="S1933" i="6"/>
  <c r="T1933" i="6" s="1"/>
  <c r="Z1933" i="6" s="1"/>
  <c r="AE1141" i="6"/>
  <c r="AE717" i="6"/>
  <c r="Q854" i="6"/>
  <c r="R854" i="6" s="1"/>
  <c r="AB854" i="6" s="1"/>
  <c r="AD202" i="6"/>
  <c r="AA853" i="6"/>
  <c r="W853" i="6"/>
  <c r="V854" i="6" s="1"/>
  <c r="AA1814" i="6"/>
  <c r="Q1815" i="6"/>
  <c r="R1815" i="6" s="1"/>
  <c r="AB1815" i="6" s="1"/>
  <c r="Z853" i="6"/>
  <c r="AD853" i="6" s="1"/>
  <c r="AD1007" i="6"/>
  <c r="W1814" i="6"/>
  <c r="V1815" i="6" s="1"/>
  <c r="AD1275" i="6"/>
  <c r="Q333" i="6"/>
  <c r="R333" i="6" s="1"/>
  <c r="Z332" i="6"/>
  <c r="W332" i="6"/>
  <c r="V333" i="6" s="1"/>
  <c r="Y332" i="6"/>
  <c r="W1142" i="6"/>
  <c r="V1143" i="6" s="1"/>
  <c r="Z1142" i="6"/>
  <c r="AA1142" i="6"/>
  <c r="S1393" i="6"/>
  <c r="T1393" i="6" s="1"/>
  <c r="Z1393" i="6" s="1"/>
  <c r="AC1007" i="6"/>
  <c r="Y1814" i="6"/>
  <c r="AC202" i="6"/>
  <c r="AA718" i="6"/>
  <c r="AA466" i="6"/>
  <c r="Z466" i="6"/>
  <c r="W466" i="6"/>
  <c r="V467" i="6" s="1"/>
  <c r="Q467" i="6"/>
  <c r="R467" i="6" s="1"/>
  <c r="AB467" i="6" s="1"/>
  <c r="AB1276" i="6"/>
  <c r="AA332" i="6"/>
  <c r="W718" i="6"/>
  <c r="V719" i="6" s="1"/>
  <c r="Y718" i="6"/>
  <c r="AD718" i="6" s="1"/>
  <c r="Q1143" i="6"/>
  <c r="R1143" i="6" s="1"/>
  <c r="AB1143" i="6" s="1"/>
  <c r="Y1142" i="6"/>
  <c r="S50" i="6"/>
  <c r="T50" i="6" s="1"/>
  <c r="Q719" i="6"/>
  <c r="R719" i="6" s="1"/>
  <c r="AB719" i="6" s="1"/>
  <c r="AC1275" i="6"/>
  <c r="AE850" i="3"/>
  <c r="AE584" i="3"/>
  <c r="AE197" i="3"/>
  <c r="AE1812" i="3"/>
  <c r="S1011" i="3"/>
  <c r="T1011" i="3" s="1"/>
  <c r="W1011" i="3" s="1"/>
  <c r="V1012" i="3" s="1"/>
  <c r="W1141" i="3"/>
  <c r="V1142" i="3" s="1"/>
  <c r="Y1524" i="3"/>
  <c r="Z1524" i="3"/>
  <c r="AE1140" i="3"/>
  <c r="Q1276" i="3"/>
  <c r="R1276" i="3" s="1"/>
  <c r="AB1276" i="3" s="1"/>
  <c r="W1275" i="3"/>
  <c r="V1276" i="3" s="1"/>
  <c r="Z1275" i="3"/>
  <c r="AA1275" i="3"/>
  <c r="Y1275" i="3"/>
  <c r="Y1141" i="3"/>
  <c r="AE1010" i="3"/>
  <c r="Q1931" i="3"/>
  <c r="R1931" i="3" s="1"/>
  <c r="AB1931" i="3" s="1"/>
  <c r="Z1813" i="3"/>
  <c r="Q1525" i="3"/>
  <c r="R1525" i="3" s="1"/>
  <c r="AB1525" i="3" s="1"/>
  <c r="Z1930" i="3"/>
  <c r="AD1930" i="3" s="1"/>
  <c r="AA1813" i="3"/>
  <c r="AD466" i="3"/>
  <c r="Y1813" i="3"/>
  <c r="AC333" i="3"/>
  <c r="AE333" i="3" s="1"/>
  <c r="W1930" i="3"/>
  <c r="V1931" i="3" s="1"/>
  <c r="Q1814" i="3"/>
  <c r="R1814" i="3" s="1"/>
  <c r="AB1814" i="3" s="1"/>
  <c r="Z586" i="6"/>
  <c r="W586" i="6"/>
  <c r="V587" i="6" s="1"/>
  <c r="Q587" i="6"/>
  <c r="R587" i="6" s="1"/>
  <c r="Y586" i="6"/>
  <c r="AA586" i="6"/>
  <c r="AC1275" i="9"/>
  <c r="AE50" i="3"/>
  <c r="Y1278" i="11"/>
  <c r="Z464" i="9"/>
  <c r="S334" i="3"/>
  <c r="T334" i="3" s="1"/>
  <c r="AA1278" i="11"/>
  <c r="S51" i="9"/>
  <c r="T51" i="9" s="1"/>
  <c r="AA51" i="9" s="1"/>
  <c r="Y1008" i="9"/>
  <c r="AA1930" i="3"/>
  <c r="Y466" i="6"/>
  <c r="Z1141" i="3"/>
  <c r="Q851" i="11"/>
  <c r="R851" i="11" s="1"/>
  <c r="Q852" i="3"/>
  <c r="R852" i="3" s="1"/>
  <c r="AB852" i="3" s="1"/>
  <c r="Y851" i="3"/>
  <c r="W851" i="3"/>
  <c r="V852" i="3" s="1"/>
  <c r="AA851" i="3"/>
  <c r="Z851" i="3"/>
  <c r="AE50" i="9"/>
  <c r="Y850" i="11"/>
  <c r="AD850" i="11" s="1"/>
  <c r="AC466" i="3"/>
  <c r="W1008" i="9"/>
  <c r="V1009" i="9" s="1"/>
  <c r="W1524" i="3"/>
  <c r="V1525" i="3" s="1"/>
  <c r="W469" i="11"/>
  <c r="V470" i="11" s="1"/>
  <c r="AE1660" i="11"/>
  <c r="Q1142" i="3"/>
  <c r="R1142" i="3" s="1"/>
  <c r="AB1142" i="3" s="1"/>
  <c r="AE49" i="6"/>
  <c r="Y1391" i="3"/>
  <c r="W1391" i="3"/>
  <c r="V1392" i="3" s="1"/>
  <c r="Q1392" i="3"/>
  <c r="AA1391" i="3"/>
  <c r="Z1391" i="3"/>
  <c r="Q1392" i="9"/>
  <c r="W1391" i="9"/>
  <c r="V1392" i="9" s="1"/>
  <c r="Z1391" i="9"/>
  <c r="Y1391" i="9"/>
  <c r="AA1391" i="9"/>
  <c r="Z1665" i="9"/>
  <c r="AA1665" i="9"/>
  <c r="Q1666" i="9"/>
  <c r="W1665" i="9"/>
  <c r="V1666" i="9" s="1"/>
  <c r="Y1665" i="9"/>
  <c r="AA585" i="3"/>
  <c r="Z585" i="3"/>
  <c r="W585" i="3"/>
  <c r="V586" i="3" s="1"/>
  <c r="Q586" i="3"/>
  <c r="Y585" i="3"/>
  <c r="R718" i="3"/>
  <c r="AB718" i="3" s="1"/>
  <c r="AE717" i="9"/>
  <c r="R1660" i="3"/>
  <c r="AB1660" i="3" s="1"/>
  <c r="AE849" i="9"/>
  <c r="AC1659" i="3"/>
  <c r="AD1659" i="3"/>
  <c r="S203" i="6"/>
  <c r="T203" i="6" s="1"/>
  <c r="Q334" i="11"/>
  <c r="Z333" i="11"/>
  <c r="W333" i="11"/>
  <c r="V334" i="11" s="1"/>
  <c r="Y333" i="11"/>
  <c r="AA333" i="11"/>
  <c r="AC717" i="3"/>
  <c r="AD717" i="3"/>
  <c r="R1276" i="9"/>
  <c r="AB1276" i="9" s="1"/>
  <c r="AC50" i="11"/>
  <c r="AD50" i="11"/>
  <c r="R467" i="3"/>
  <c r="AB467" i="3" s="1"/>
  <c r="AD1661" i="6"/>
  <c r="AC1661" i="6"/>
  <c r="W1527" i="6"/>
  <c r="V1528" i="6" s="1"/>
  <c r="Y1527" i="6"/>
  <c r="Z1527" i="6"/>
  <c r="AA1527" i="6"/>
  <c r="Q1528" i="6"/>
  <c r="AC584" i="9"/>
  <c r="AD584" i="9"/>
  <c r="S718" i="9"/>
  <c r="T718" i="9" s="1"/>
  <c r="AD1007" i="11"/>
  <c r="AC1007" i="11"/>
  <c r="R1528" i="9"/>
  <c r="AB1528" i="9" s="1"/>
  <c r="R51" i="11"/>
  <c r="S1393" i="11"/>
  <c r="T1393" i="11" s="1"/>
  <c r="R585" i="9"/>
  <c r="S1008" i="6"/>
  <c r="T1008" i="6" s="1"/>
  <c r="AE1392" i="11"/>
  <c r="Y201" i="11"/>
  <c r="Q202" i="11"/>
  <c r="AA201" i="11"/>
  <c r="W201" i="11"/>
  <c r="V202" i="11" s="1"/>
  <c r="Z201" i="11"/>
  <c r="S198" i="3"/>
  <c r="T198" i="3" s="1"/>
  <c r="S51" i="3"/>
  <c r="T51" i="3" s="1"/>
  <c r="AE1392" i="6"/>
  <c r="AC1527" i="9"/>
  <c r="AD1527" i="9"/>
  <c r="AC1930" i="9"/>
  <c r="AD1930" i="9"/>
  <c r="R1662" i="6"/>
  <c r="AB1662" i="6" s="1"/>
  <c r="R582" i="11"/>
  <c r="AB582" i="11" s="1"/>
  <c r="AE1932" i="6"/>
  <c r="S850" i="9"/>
  <c r="T850" i="9" s="1"/>
  <c r="S1276" i="6"/>
  <c r="T1276" i="6" s="1"/>
  <c r="S1661" i="11"/>
  <c r="T1661" i="11" s="1"/>
  <c r="S1526" i="11"/>
  <c r="T1526" i="11" s="1"/>
  <c r="S720" i="11"/>
  <c r="T720" i="11" s="1"/>
  <c r="S334" i="9"/>
  <c r="T334" i="9" s="1"/>
  <c r="R1008" i="11"/>
  <c r="AB1008" i="11" s="1"/>
  <c r="S1813" i="11"/>
  <c r="T1813" i="11" s="1"/>
  <c r="R1931" i="9"/>
  <c r="AC581" i="11"/>
  <c r="AD581" i="11"/>
  <c r="AD1143" i="11" l="1"/>
  <c r="AC1143" i="11"/>
  <c r="AE719" i="11"/>
  <c r="AE1525" i="11"/>
  <c r="AC1930" i="11"/>
  <c r="AE1930" i="11" s="1"/>
  <c r="AC1278" i="11"/>
  <c r="AC850" i="11"/>
  <c r="AE850" i="11" s="1"/>
  <c r="AD469" i="11"/>
  <c r="AD333" i="11"/>
  <c r="AD201" i="11"/>
  <c r="AC469" i="11"/>
  <c r="AD1278" i="11"/>
  <c r="AC464" i="9"/>
  <c r="AC1141" i="9"/>
  <c r="AE1141" i="9" s="1"/>
  <c r="AD198" i="9"/>
  <c r="AE1275" i="9"/>
  <c r="AE333" i="9"/>
  <c r="Q1815" i="9"/>
  <c r="R1815" i="9" s="1"/>
  <c r="AB1815" i="9" s="1"/>
  <c r="Z1814" i="9"/>
  <c r="R1142" i="9"/>
  <c r="AB1142" i="9" s="1"/>
  <c r="S199" i="9"/>
  <c r="T199" i="9" s="1"/>
  <c r="W1814" i="9"/>
  <c r="V1815" i="9" s="1"/>
  <c r="Y1814" i="9"/>
  <c r="S1528" i="9"/>
  <c r="T1528" i="9" s="1"/>
  <c r="W1528" i="9" s="1"/>
  <c r="V1529" i="9" s="1"/>
  <c r="AC1008" i="9"/>
  <c r="AD1008" i="9"/>
  <c r="Z51" i="9"/>
  <c r="AC198" i="9"/>
  <c r="Q52" i="9"/>
  <c r="R52" i="9" s="1"/>
  <c r="AB52" i="9" s="1"/>
  <c r="W51" i="9"/>
  <c r="V52" i="9" s="1"/>
  <c r="Y51" i="9"/>
  <c r="AD464" i="9"/>
  <c r="AD586" i="6"/>
  <c r="AC466" i="6"/>
  <c r="AE1275" i="6"/>
  <c r="AC332" i="6"/>
  <c r="Y1393" i="6"/>
  <c r="Q1394" i="6"/>
  <c r="R1394" i="6" s="1"/>
  <c r="AB1394" i="6" s="1"/>
  <c r="W1393" i="6"/>
  <c r="V1394" i="6" s="1"/>
  <c r="AE202" i="6"/>
  <c r="AC853" i="6"/>
  <c r="AE853" i="6" s="1"/>
  <c r="AC1814" i="6"/>
  <c r="AD1814" i="6"/>
  <c r="AC718" i="6"/>
  <c r="AE718" i="6" s="1"/>
  <c r="AD332" i="6"/>
  <c r="AE1007" i="6"/>
  <c r="S1815" i="6"/>
  <c r="T1815" i="6" s="1"/>
  <c r="AA1815" i="6" s="1"/>
  <c r="AA1393" i="6"/>
  <c r="AD1142" i="6"/>
  <c r="AC1142" i="6"/>
  <c r="Q1934" i="6"/>
  <c r="R1934" i="6" s="1"/>
  <c r="AB1934" i="6" s="1"/>
  <c r="W1933" i="6"/>
  <c r="V1934" i="6" s="1"/>
  <c r="W50" i="6"/>
  <c r="V51" i="6" s="1"/>
  <c r="AA50" i="6"/>
  <c r="Q51" i="6"/>
  <c r="R51" i="6" s="1"/>
  <c r="AB51" i="6" s="1"/>
  <c r="Z50" i="6"/>
  <c r="Y50" i="6"/>
  <c r="Y1276" i="6"/>
  <c r="AA1276" i="6"/>
  <c r="Q1277" i="6"/>
  <c r="R1277" i="6" s="1"/>
  <c r="AB1277" i="6" s="1"/>
  <c r="W1276" i="6"/>
  <c r="V1277" i="6" s="1"/>
  <c r="Z1276" i="6"/>
  <c r="AC586" i="6"/>
  <c r="AA1933" i="6"/>
  <c r="Y1933" i="6"/>
  <c r="AD466" i="6"/>
  <c r="AC1930" i="3"/>
  <c r="AE1930" i="3" s="1"/>
  <c r="AE466" i="3"/>
  <c r="AC1524" i="3"/>
  <c r="S1660" i="3"/>
  <c r="T1660" i="3" s="1"/>
  <c r="Z1660" i="3" s="1"/>
  <c r="AD1524" i="3"/>
  <c r="AC1141" i="3"/>
  <c r="Q1012" i="3"/>
  <c r="R1012" i="3" s="1"/>
  <c r="AB1012" i="3" s="1"/>
  <c r="AD851" i="3"/>
  <c r="AA1011" i="3"/>
  <c r="AC1813" i="3"/>
  <c r="AC1275" i="3"/>
  <c r="Y1011" i="3"/>
  <c r="Z1011" i="3"/>
  <c r="Q335" i="3"/>
  <c r="R335" i="3" s="1"/>
  <c r="AB335" i="3" s="1"/>
  <c r="W334" i="3"/>
  <c r="V335" i="3" s="1"/>
  <c r="AD1141" i="3"/>
  <c r="AD1275" i="3"/>
  <c r="AD1813" i="3"/>
  <c r="Y334" i="3"/>
  <c r="Z334" i="3"/>
  <c r="AA334" i="3"/>
  <c r="AB851" i="11"/>
  <c r="S851" i="11"/>
  <c r="T851" i="11" s="1"/>
  <c r="Y851" i="11" s="1"/>
  <c r="AE1930" i="9"/>
  <c r="S1279" i="11"/>
  <c r="T1279" i="11" s="1"/>
  <c r="S470" i="11"/>
  <c r="T470" i="11" s="1"/>
  <c r="W470" i="11" s="1"/>
  <c r="V471" i="11" s="1"/>
  <c r="AC851" i="3"/>
  <c r="AC333" i="11"/>
  <c r="S1142" i="3"/>
  <c r="T1142" i="3" s="1"/>
  <c r="W1142" i="3" s="1"/>
  <c r="V1143" i="3" s="1"/>
  <c r="S1931" i="11"/>
  <c r="T1931" i="11" s="1"/>
  <c r="Z1931" i="11" s="1"/>
  <c r="S1008" i="11"/>
  <c r="T1008" i="11" s="1"/>
  <c r="S719" i="6"/>
  <c r="T719" i="6" s="1"/>
  <c r="S854" i="6"/>
  <c r="T854" i="6" s="1"/>
  <c r="AE584" i="9"/>
  <c r="S467" i="3"/>
  <c r="T467" i="3" s="1"/>
  <c r="S1931" i="3"/>
  <c r="T1931" i="3" s="1"/>
  <c r="AA1931" i="3" s="1"/>
  <c r="AE50" i="11"/>
  <c r="Y51" i="3"/>
  <c r="Q52" i="3"/>
  <c r="AA51" i="3"/>
  <c r="W51" i="3"/>
  <c r="V52" i="3" s="1"/>
  <c r="Z51" i="3"/>
  <c r="Z718" i="9"/>
  <c r="W718" i="9"/>
  <c r="V719" i="9" s="1"/>
  <c r="Y718" i="9"/>
  <c r="Q719" i="9"/>
  <c r="AA718" i="9"/>
  <c r="Y203" i="6"/>
  <c r="Q204" i="6"/>
  <c r="Z203" i="6"/>
  <c r="AA203" i="6"/>
  <c r="W203" i="6"/>
  <c r="V204" i="6" s="1"/>
  <c r="R586" i="3"/>
  <c r="AB586" i="3" s="1"/>
  <c r="R1392" i="3"/>
  <c r="AB1392" i="3" s="1"/>
  <c r="S582" i="11"/>
  <c r="T582" i="11" s="1"/>
  <c r="AE1527" i="9"/>
  <c r="S585" i="9"/>
  <c r="T585" i="9" s="1"/>
  <c r="AB585" i="9"/>
  <c r="S51" i="11"/>
  <c r="T51" i="11" s="1"/>
  <c r="AB51" i="11"/>
  <c r="Y1393" i="11"/>
  <c r="Q1394" i="11"/>
  <c r="Z1393" i="11"/>
  <c r="W1393" i="11"/>
  <c r="V1394" i="11" s="1"/>
  <c r="AA1393" i="11"/>
  <c r="S852" i="3"/>
  <c r="T852" i="3" s="1"/>
  <c r="S1276" i="9"/>
  <c r="T1276" i="9" s="1"/>
  <c r="AA1276" i="9" s="1"/>
  <c r="S718" i="3"/>
  <c r="T718" i="3" s="1"/>
  <c r="AC1391" i="9"/>
  <c r="AD1391" i="9"/>
  <c r="AC1391" i="3"/>
  <c r="AD1391" i="3"/>
  <c r="Y850" i="9"/>
  <c r="AA850" i="9"/>
  <c r="W850" i="9"/>
  <c r="V851" i="9" s="1"/>
  <c r="Q851" i="9"/>
  <c r="Z850" i="9"/>
  <c r="S587" i="6"/>
  <c r="T587" i="6" s="1"/>
  <c r="AB587" i="6"/>
  <c r="R334" i="11"/>
  <c r="AB334" i="11" s="1"/>
  <c r="AE581" i="11"/>
  <c r="R202" i="11"/>
  <c r="AB202" i="11" s="1"/>
  <c r="Z1813" i="11"/>
  <c r="W1813" i="11"/>
  <c r="V1814" i="11" s="1"/>
  <c r="Y1813" i="11"/>
  <c r="Q1814" i="11"/>
  <c r="AA1813" i="11"/>
  <c r="Q721" i="11"/>
  <c r="W720" i="11"/>
  <c r="V721" i="11" s="1"/>
  <c r="AA720" i="11"/>
  <c r="Y720" i="11"/>
  <c r="Z720" i="11"/>
  <c r="S1662" i="6"/>
  <c r="T1662" i="6" s="1"/>
  <c r="S1814" i="3"/>
  <c r="T1814" i="3" s="1"/>
  <c r="AC201" i="11"/>
  <c r="R1528" i="6"/>
  <c r="AB1528" i="6" s="1"/>
  <c r="AE1661" i="6"/>
  <c r="AC1665" i="9"/>
  <c r="AD1665" i="9"/>
  <c r="W198" i="3"/>
  <c r="V199" i="3" s="1"/>
  <c r="Q199" i="3"/>
  <c r="Y198" i="3"/>
  <c r="AA198" i="3"/>
  <c r="Z198" i="3"/>
  <c r="W1008" i="6"/>
  <c r="V1009" i="6" s="1"/>
  <c r="Y1008" i="6"/>
  <c r="AA1008" i="6"/>
  <c r="Z1008" i="6"/>
  <c r="Q1009" i="6"/>
  <c r="AE717" i="3"/>
  <c r="S1525" i="3"/>
  <c r="T1525" i="3" s="1"/>
  <c r="R1392" i="9"/>
  <c r="AB1392" i="9" s="1"/>
  <c r="Q1527" i="11"/>
  <c r="AA1526" i="11"/>
  <c r="W1526" i="11"/>
  <c r="V1527" i="11" s="1"/>
  <c r="Z1526" i="11"/>
  <c r="Y1526" i="11"/>
  <c r="S1931" i="9"/>
  <c r="T1931" i="9" s="1"/>
  <c r="AB1931" i="9"/>
  <c r="S467" i="6"/>
  <c r="T467" i="6" s="1"/>
  <c r="Y1661" i="11"/>
  <c r="AA1661" i="11"/>
  <c r="W1661" i="11"/>
  <c r="V1662" i="11" s="1"/>
  <c r="Z1661" i="11"/>
  <c r="Q1662" i="11"/>
  <c r="Z334" i="9"/>
  <c r="Y334" i="9"/>
  <c r="W334" i="9"/>
  <c r="V335" i="9" s="1"/>
  <c r="AA334" i="9"/>
  <c r="Q335" i="9"/>
  <c r="AD1393" i="6"/>
  <c r="AE1007" i="11"/>
  <c r="AE1659" i="3"/>
  <c r="R1666" i="9"/>
  <c r="AB1666" i="9" s="1"/>
  <c r="S1009" i="9"/>
  <c r="T1009" i="9" s="1"/>
  <c r="S1143" i="6"/>
  <c r="T1143" i="6" s="1"/>
  <c r="S1144" i="11"/>
  <c r="T1144" i="11" s="1"/>
  <c r="AC1527" i="6"/>
  <c r="AD1527" i="6"/>
  <c r="S465" i="9"/>
  <c r="T465" i="9" s="1"/>
  <c r="S333" i="6"/>
  <c r="T333" i="6" s="1"/>
  <c r="AA333" i="6" s="1"/>
  <c r="AB333" i="6"/>
  <c r="S1276" i="3"/>
  <c r="T1276" i="3" s="1"/>
  <c r="AC585" i="3"/>
  <c r="AD585" i="3"/>
  <c r="AE1143" i="11" l="1"/>
  <c r="AE469" i="11"/>
  <c r="AE201" i="11"/>
  <c r="AE1278" i="11"/>
  <c r="AE333" i="11"/>
  <c r="W1008" i="11"/>
  <c r="V1009" i="11" s="1"/>
  <c r="Y1008" i="11"/>
  <c r="Z1008" i="11"/>
  <c r="Q1009" i="11"/>
  <c r="R1009" i="11" s="1"/>
  <c r="AA470" i="11"/>
  <c r="Y470" i="11"/>
  <c r="W1279" i="11"/>
  <c r="V1280" i="11" s="1"/>
  <c r="Z1279" i="11"/>
  <c r="Y1279" i="11"/>
  <c r="AA1279" i="11"/>
  <c r="Y1931" i="11"/>
  <c r="AD1931" i="11" s="1"/>
  <c r="AA1008" i="11"/>
  <c r="Q471" i="11"/>
  <c r="R471" i="11" s="1"/>
  <c r="AB471" i="11" s="1"/>
  <c r="Q1932" i="11"/>
  <c r="R1932" i="11" s="1"/>
  <c r="AB1932" i="11" s="1"/>
  <c r="AA851" i="11"/>
  <c r="Q852" i="11"/>
  <c r="R852" i="11" s="1"/>
  <c r="AB852" i="11" s="1"/>
  <c r="Z470" i="11"/>
  <c r="Z851" i="11"/>
  <c r="AD851" i="11" s="1"/>
  <c r="W851" i="11"/>
  <c r="V852" i="11" s="1"/>
  <c r="AE464" i="9"/>
  <c r="AE198" i="9"/>
  <c r="S1142" i="9"/>
  <c r="T1142" i="9" s="1"/>
  <c r="Z1142" i="9" s="1"/>
  <c r="AC1814" i="9"/>
  <c r="Y1528" i="9"/>
  <c r="Z1276" i="9"/>
  <c r="AD51" i="9"/>
  <c r="W1276" i="9"/>
  <c r="V1277" i="9" s="1"/>
  <c r="Q1277" i="9"/>
  <c r="R1277" i="9" s="1"/>
  <c r="AB1277" i="9" s="1"/>
  <c r="AA1528" i="9"/>
  <c r="AD1814" i="9"/>
  <c r="AD334" i="9"/>
  <c r="Q1529" i="9"/>
  <c r="R1529" i="9" s="1"/>
  <c r="AB1529" i="9" s="1"/>
  <c r="AC51" i="9"/>
  <c r="Z1528" i="9"/>
  <c r="Y1276" i="9"/>
  <c r="AE1008" i="9"/>
  <c r="AE466" i="6"/>
  <c r="AE586" i="6"/>
  <c r="AE332" i="6"/>
  <c r="AC1393" i="6"/>
  <c r="AE1393" i="6" s="1"/>
  <c r="AE1814" i="6"/>
  <c r="AD203" i="6"/>
  <c r="W1815" i="6"/>
  <c r="V1816" i="6" s="1"/>
  <c r="Q1816" i="6"/>
  <c r="R1816" i="6" s="1"/>
  <c r="AB1816" i="6" s="1"/>
  <c r="Y1815" i="6"/>
  <c r="Z1815" i="6"/>
  <c r="Z333" i="6"/>
  <c r="AC1933" i="6"/>
  <c r="AC1276" i="6"/>
  <c r="AE1142" i="6"/>
  <c r="AD1933" i="6"/>
  <c r="AD1276" i="6"/>
  <c r="AC50" i="6"/>
  <c r="Z467" i="6"/>
  <c r="AA467" i="6"/>
  <c r="W467" i="6"/>
  <c r="V468" i="6" s="1"/>
  <c r="Q468" i="6"/>
  <c r="R468" i="6" s="1"/>
  <c r="AB468" i="6" s="1"/>
  <c r="Y467" i="6"/>
  <c r="Y333" i="6"/>
  <c r="AD50" i="6"/>
  <c r="W333" i="6"/>
  <c r="V334" i="6" s="1"/>
  <c r="Q334" i="6"/>
  <c r="R334" i="6" s="1"/>
  <c r="AB334" i="6" s="1"/>
  <c r="AD1008" i="6"/>
  <c r="AE1813" i="3"/>
  <c r="AD334" i="3"/>
  <c r="AE1141" i="3"/>
  <c r="AE1524" i="3"/>
  <c r="AC1011" i="3"/>
  <c r="AE1275" i="3"/>
  <c r="AE851" i="3"/>
  <c r="AA1660" i="3"/>
  <c r="AD1011" i="3"/>
  <c r="Y1660" i="3"/>
  <c r="W1660" i="3"/>
  <c r="V1661" i="3" s="1"/>
  <c r="W467" i="3"/>
  <c r="V468" i="3" s="1"/>
  <c r="Q468" i="3"/>
  <c r="Y467" i="3"/>
  <c r="AA467" i="3"/>
  <c r="AC334" i="3"/>
  <c r="AD198" i="3"/>
  <c r="AE1391" i="3"/>
  <c r="AA854" i="6"/>
  <c r="W854" i="6"/>
  <c r="V855" i="6" s="1"/>
  <c r="Y854" i="6"/>
  <c r="Q855" i="6"/>
  <c r="R855" i="6" s="1"/>
  <c r="AB855" i="6" s="1"/>
  <c r="Z467" i="3"/>
  <c r="Q1661" i="3"/>
  <c r="R1661" i="3" s="1"/>
  <c r="AB1661" i="3" s="1"/>
  <c r="S1934" i="6"/>
  <c r="T1934" i="6" s="1"/>
  <c r="S202" i="11"/>
  <c r="T202" i="11" s="1"/>
  <c r="Y202" i="11" s="1"/>
  <c r="S1277" i="6"/>
  <c r="T1277" i="6" s="1"/>
  <c r="Y1931" i="3"/>
  <c r="AD850" i="9"/>
  <c r="W1931" i="11"/>
  <c r="V1932" i="11" s="1"/>
  <c r="Q1280" i="11"/>
  <c r="R1280" i="11" s="1"/>
  <c r="AB1280" i="11" s="1"/>
  <c r="AA1931" i="11"/>
  <c r="Y719" i="6"/>
  <c r="W719" i="6"/>
  <c r="V720" i="6" s="1"/>
  <c r="Q720" i="6"/>
  <c r="R720" i="6" s="1"/>
  <c r="AB720" i="6" s="1"/>
  <c r="AA719" i="6"/>
  <c r="Z719" i="6"/>
  <c r="Q1143" i="3"/>
  <c r="R1143" i="3" s="1"/>
  <c r="AB1143" i="3" s="1"/>
  <c r="W1931" i="3"/>
  <c r="V1932" i="3" s="1"/>
  <c r="AC198" i="3"/>
  <c r="AD1661" i="11"/>
  <c r="S1815" i="9"/>
  <c r="T1815" i="9" s="1"/>
  <c r="S335" i="3"/>
  <c r="T335" i="3" s="1"/>
  <c r="Y335" i="3" s="1"/>
  <c r="S1012" i="3"/>
  <c r="T1012" i="3" s="1"/>
  <c r="Z1142" i="3"/>
  <c r="S586" i="3"/>
  <c r="T586" i="3" s="1"/>
  <c r="Y586" i="3" s="1"/>
  <c r="Q1932" i="3"/>
  <c r="R1932" i="3" s="1"/>
  <c r="AB1932" i="3" s="1"/>
  <c r="S52" i="9"/>
  <c r="T52" i="9" s="1"/>
  <c r="AC334" i="9"/>
  <c r="Y1142" i="3"/>
  <c r="S334" i="11"/>
  <c r="T334" i="11" s="1"/>
  <c r="Z854" i="6"/>
  <c r="AA1142" i="3"/>
  <c r="Z1931" i="3"/>
  <c r="AA1525" i="3"/>
  <c r="Y1525" i="3"/>
  <c r="Q1526" i="3"/>
  <c r="Z1525" i="3"/>
  <c r="W1525" i="3"/>
  <c r="V1526" i="3" s="1"/>
  <c r="Z718" i="3"/>
  <c r="Q719" i="3"/>
  <c r="W718" i="3"/>
  <c r="V719" i="3" s="1"/>
  <c r="Y718" i="3"/>
  <c r="AA718" i="3"/>
  <c r="AD1813" i="11"/>
  <c r="AC1813" i="11"/>
  <c r="AA1662" i="6"/>
  <c r="Y1662" i="6"/>
  <c r="Q1663" i="6"/>
  <c r="W1662" i="6"/>
  <c r="V1663" i="6" s="1"/>
  <c r="Z1662" i="6"/>
  <c r="AC1393" i="11"/>
  <c r="AD1393" i="11"/>
  <c r="Z1144" i="11"/>
  <c r="W1144" i="11"/>
  <c r="V1145" i="11" s="1"/>
  <c r="Y1144" i="11"/>
  <c r="AA1144" i="11"/>
  <c r="Q1145" i="11"/>
  <c r="Q1144" i="6"/>
  <c r="W1143" i="6"/>
  <c r="V1144" i="6" s="1"/>
  <c r="Y1143" i="6"/>
  <c r="AA1143" i="6"/>
  <c r="Z1143" i="6"/>
  <c r="AC1661" i="11"/>
  <c r="AC1526" i="11"/>
  <c r="AD1526" i="11"/>
  <c r="S1392" i="9"/>
  <c r="T1392" i="9" s="1"/>
  <c r="AC1008" i="6"/>
  <c r="AE1665" i="9"/>
  <c r="R851" i="9"/>
  <c r="AB851" i="9" s="1"/>
  <c r="Y582" i="11"/>
  <c r="Q583" i="11"/>
  <c r="W582" i="11"/>
  <c r="V583" i="11" s="1"/>
  <c r="AA582" i="11"/>
  <c r="Z582" i="11"/>
  <c r="Y852" i="3"/>
  <c r="AA852" i="3"/>
  <c r="Q853" i="3"/>
  <c r="Z852" i="3"/>
  <c r="W852" i="3"/>
  <c r="V853" i="3" s="1"/>
  <c r="S1392" i="3"/>
  <c r="T1392" i="3" s="1"/>
  <c r="R204" i="6"/>
  <c r="AB204" i="6" s="1"/>
  <c r="R719" i="9"/>
  <c r="AB719" i="9" s="1"/>
  <c r="AC51" i="3"/>
  <c r="AA465" i="9"/>
  <c r="Q466" i="9"/>
  <c r="Z465" i="9"/>
  <c r="Y465" i="9"/>
  <c r="W465" i="9"/>
  <c r="V466" i="9" s="1"/>
  <c r="R1009" i="6"/>
  <c r="AB1009" i="6" s="1"/>
  <c r="Z51" i="11"/>
  <c r="Y51" i="11"/>
  <c r="Q52" i="11"/>
  <c r="W51" i="11"/>
  <c r="V52" i="11" s="1"/>
  <c r="AA51" i="11"/>
  <c r="Y585" i="9"/>
  <c r="AA585" i="9"/>
  <c r="Q586" i="9"/>
  <c r="Z585" i="9"/>
  <c r="W585" i="9"/>
  <c r="V586" i="9" s="1"/>
  <c r="AC203" i="6"/>
  <c r="AC718" i="9"/>
  <c r="AD718" i="9"/>
  <c r="R199" i="3"/>
  <c r="AB199" i="3" s="1"/>
  <c r="AE585" i="3"/>
  <c r="W587" i="6"/>
  <c r="V588" i="6" s="1"/>
  <c r="Z587" i="6"/>
  <c r="AA587" i="6"/>
  <c r="Y587" i="6"/>
  <c r="Q588" i="6"/>
  <c r="S1528" i="6"/>
  <c r="T1528" i="6" s="1"/>
  <c r="R721" i="11"/>
  <c r="AB721" i="11" s="1"/>
  <c r="R52" i="3"/>
  <c r="AB52" i="3" s="1"/>
  <c r="S1394" i="6"/>
  <c r="T1394" i="6" s="1"/>
  <c r="AC850" i="9"/>
  <c r="AE1527" i="6"/>
  <c r="S1666" i="9"/>
  <c r="T1666" i="9" s="1"/>
  <c r="Q1010" i="9"/>
  <c r="Y1009" i="9"/>
  <c r="AA1009" i="9"/>
  <c r="W1009" i="9"/>
  <c r="V1010" i="9" s="1"/>
  <c r="Z1009" i="9"/>
  <c r="Z199" i="9"/>
  <c r="Q200" i="9"/>
  <c r="W199" i="9"/>
  <c r="V200" i="9" s="1"/>
  <c r="AA199" i="9"/>
  <c r="Y199" i="9"/>
  <c r="AA1276" i="3"/>
  <c r="W1276" i="3"/>
  <c r="V1277" i="3" s="1"/>
  <c r="Y1276" i="3"/>
  <c r="Z1276" i="3"/>
  <c r="Q1277" i="3"/>
  <c r="R335" i="9"/>
  <c r="AB335" i="9" s="1"/>
  <c r="R1662" i="11"/>
  <c r="Q1932" i="9"/>
  <c r="W1931" i="9"/>
  <c r="V1932" i="9" s="1"/>
  <c r="Z1931" i="9"/>
  <c r="AA1931" i="9"/>
  <c r="Y1931" i="9"/>
  <c r="R1527" i="11"/>
  <c r="AB1527" i="11" s="1"/>
  <c r="AC720" i="11"/>
  <c r="AD720" i="11"/>
  <c r="R1814" i="11"/>
  <c r="AB1814" i="11" s="1"/>
  <c r="Q1815" i="3"/>
  <c r="W1814" i="3"/>
  <c r="V1815" i="3" s="1"/>
  <c r="Y1814" i="3"/>
  <c r="Z1814" i="3"/>
  <c r="AA1814" i="3"/>
  <c r="AE1391" i="9"/>
  <c r="R1394" i="11"/>
  <c r="AB1394" i="11" s="1"/>
  <c r="S51" i="6"/>
  <c r="T51" i="6" s="1"/>
  <c r="AD51" i="3"/>
  <c r="AE1661" i="11" l="1"/>
  <c r="AD1144" i="11"/>
  <c r="AD1008" i="11"/>
  <c r="AC1008" i="11"/>
  <c r="AC1279" i="11"/>
  <c r="AC851" i="11"/>
  <c r="AE851" i="11" s="1"/>
  <c r="AD470" i="11"/>
  <c r="AC470" i="11"/>
  <c r="AC1931" i="11"/>
  <c r="AE1931" i="11" s="1"/>
  <c r="AD1279" i="11"/>
  <c r="AA202" i="11"/>
  <c r="Q203" i="11"/>
  <c r="R203" i="11" s="1"/>
  <c r="AB203" i="11" s="1"/>
  <c r="W202" i="11"/>
  <c r="V203" i="11" s="1"/>
  <c r="Z202" i="11"/>
  <c r="AD202" i="11" s="1"/>
  <c r="AA1142" i="9"/>
  <c r="AE334" i="9"/>
  <c r="W1142" i="9"/>
  <c r="V1143" i="9" s="1"/>
  <c r="Y1142" i="9"/>
  <c r="Q1143" i="9"/>
  <c r="R1143" i="9" s="1"/>
  <c r="AB1143" i="9" s="1"/>
  <c r="AD1528" i="9"/>
  <c r="AE51" i="9"/>
  <c r="AE1814" i="9"/>
  <c r="AD1276" i="9"/>
  <c r="AD1009" i="9"/>
  <c r="AC1528" i="9"/>
  <c r="AC1276" i="9"/>
  <c r="AD465" i="9"/>
  <c r="AA1815" i="9"/>
  <c r="Z1815" i="9"/>
  <c r="Q1816" i="9"/>
  <c r="R1816" i="9" s="1"/>
  <c r="AB1816" i="9" s="1"/>
  <c r="W1815" i="9"/>
  <c r="V1816" i="9" s="1"/>
  <c r="Y1815" i="9"/>
  <c r="AE850" i="9"/>
  <c r="S1816" i="6"/>
  <c r="T1816" i="6" s="1"/>
  <c r="Z1816" i="6" s="1"/>
  <c r="AE50" i="6"/>
  <c r="AE203" i="6"/>
  <c r="AE1933" i="6"/>
  <c r="AE1276" i="6"/>
  <c r="AD333" i="6"/>
  <c r="AD1815" i="6"/>
  <c r="AC1815" i="6"/>
  <c r="AC333" i="6"/>
  <c r="AD1143" i="6"/>
  <c r="AD467" i="6"/>
  <c r="AE1008" i="6"/>
  <c r="S334" i="6"/>
  <c r="T334" i="6" s="1"/>
  <c r="AD719" i="6"/>
  <c r="AC467" i="6"/>
  <c r="AD854" i="6"/>
  <c r="AE334" i="3"/>
  <c r="AC1660" i="3"/>
  <c r="AE1011" i="3"/>
  <c r="AD1660" i="3"/>
  <c r="AC467" i="3"/>
  <c r="AA335" i="3"/>
  <c r="Q336" i="3"/>
  <c r="R336" i="3" s="1"/>
  <c r="AB336" i="3" s="1"/>
  <c r="W586" i="3"/>
  <c r="V587" i="3" s="1"/>
  <c r="Z335" i="3"/>
  <c r="AD335" i="3" s="1"/>
  <c r="R468" i="3"/>
  <c r="AB468" i="3" s="1"/>
  <c r="Q587" i="3"/>
  <c r="R587" i="3" s="1"/>
  <c r="AB587" i="3" s="1"/>
  <c r="W335" i="3"/>
  <c r="V336" i="3" s="1"/>
  <c r="AC1931" i="3"/>
  <c r="AE198" i="3"/>
  <c r="AD467" i="3"/>
  <c r="AD1931" i="3"/>
  <c r="Z586" i="3"/>
  <c r="AD586" i="3" s="1"/>
  <c r="AA586" i="3"/>
  <c r="AD1142" i="3"/>
  <c r="AD1814" i="3"/>
  <c r="AD1276" i="3"/>
  <c r="AE718" i="9"/>
  <c r="AC854" i="6"/>
  <c r="AC719" i="6"/>
  <c r="AE720" i="11"/>
  <c r="S852" i="11"/>
  <c r="T852" i="11" s="1"/>
  <c r="Q853" i="11" s="1"/>
  <c r="S1932" i="3"/>
  <c r="T1932" i="3" s="1"/>
  <c r="S468" i="6"/>
  <c r="T468" i="6" s="1"/>
  <c r="S1394" i="11"/>
  <c r="T1394" i="11" s="1"/>
  <c r="S335" i="9"/>
  <c r="T335" i="9" s="1"/>
  <c r="Y335" i="9" s="1"/>
  <c r="AD852" i="3"/>
  <c r="AE1813" i="11"/>
  <c r="AC1142" i="3"/>
  <c r="S1814" i="11"/>
  <c r="T1814" i="11" s="1"/>
  <c r="S52" i="3"/>
  <c r="T52" i="3" s="1"/>
  <c r="AA52" i="3" s="1"/>
  <c r="S851" i="9"/>
  <c r="T851" i="9" s="1"/>
  <c r="Q852" i="9" s="1"/>
  <c r="S855" i="6"/>
  <c r="T855" i="6" s="1"/>
  <c r="AC1009" i="9"/>
  <c r="Q1529" i="6"/>
  <c r="AA1528" i="6"/>
  <c r="Z1528" i="6"/>
  <c r="W1528" i="6"/>
  <c r="V1529" i="6" s="1"/>
  <c r="Y1528" i="6"/>
  <c r="Y1012" i="3"/>
  <c r="AA1012" i="3"/>
  <c r="Z1012" i="3"/>
  <c r="Q1013" i="3"/>
  <c r="W1012" i="3"/>
  <c r="V1013" i="3" s="1"/>
  <c r="R1932" i="9"/>
  <c r="AB1932" i="9" s="1"/>
  <c r="AC1276" i="3"/>
  <c r="AA51" i="6"/>
  <c r="Y51" i="6"/>
  <c r="Q52" i="6"/>
  <c r="W51" i="6"/>
  <c r="V52" i="6" s="1"/>
  <c r="Z51" i="6"/>
  <c r="S720" i="6"/>
  <c r="T720" i="6" s="1"/>
  <c r="AC585" i="9"/>
  <c r="AD585" i="9"/>
  <c r="S719" i="9"/>
  <c r="T719" i="9" s="1"/>
  <c r="AC582" i="11"/>
  <c r="AD582" i="11"/>
  <c r="W1934" i="6"/>
  <c r="V1935" i="6" s="1"/>
  <c r="AA1934" i="6"/>
  <c r="Q1935" i="6"/>
  <c r="Y1934" i="6"/>
  <c r="Z1934" i="6"/>
  <c r="AC1143" i="6"/>
  <c r="AE1393" i="11"/>
  <c r="R1663" i="6"/>
  <c r="AB1663" i="6" s="1"/>
  <c r="R719" i="3"/>
  <c r="AB719" i="3" s="1"/>
  <c r="R853" i="3"/>
  <c r="AB853" i="3" s="1"/>
  <c r="S1932" i="11"/>
  <c r="T1932" i="11" s="1"/>
  <c r="R1815" i="3"/>
  <c r="AB1815" i="3" s="1"/>
  <c r="S1662" i="11"/>
  <c r="T1662" i="11" s="1"/>
  <c r="AB1662" i="11"/>
  <c r="R1010" i="9"/>
  <c r="AB1010" i="9" s="1"/>
  <c r="S1280" i="11"/>
  <c r="T1280" i="11" s="1"/>
  <c r="AA1280" i="11" s="1"/>
  <c r="S721" i="11"/>
  <c r="T721" i="11" s="1"/>
  <c r="AC587" i="6"/>
  <c r="AD587" i="6"/>
  <c r="S1009" i="6"/>
  <c r="T1009" i="6" s="1"/>
  <c r="AC465" i="9"/>
  <c r="AC1662" i="6"/>
  <c r="AD1662" i="6"/>
  <c r="AC1814" i="3"/>
  <c r="AD199" i="9"/>
  <c r="AC199" i="9"/>
  <c r="R588" i="6"/>
  <c r="AB588" i="6" s="1"/>
  <c r="R52" i="11"/>
  <c r="AB52" i="11" s="1"/>
  <c r="AC852" i="3"/>
  <c r="Y1392" i="9"/>
  <c r="W1392" i="9"/>
  <c r="V1393" i="9" s="1"/>
  <c r="AA1392" i="9"/>
  <c r="Z1392" i="9"/>
  <c r="Q1393" i="9"/>
  <c r="R1144" i="6"/>
  <c r="AB1144" i="6" s="1"/>
  <c r="Y52" i="9"/>
  <c r="Z52" i="9"/>
  <c r="AA52" i="9"/>
  <c r="Q53" i="9"/>
  <c r="W52" i="9"/>
  <c r="V53" i="9" s="1"/>
  <c r="AC51" i="11"/>
  <c r="AD51" i="11"/>
  <c r="R466" i="9"/>
  <c r="AB466" i="9" s="1"/>
  <c r="S204" i="6"/>
  <c r="T204" i="6" s="1"/>
  <c r="R1145" i="11"/>
  <c r="AB1145" i="11" s="1"/>
  <c r="S1529" i="9"/>
  <c r="T1529" i="9" s="1"/>
  <c r="W1666" i="9"/>
  <c r="V1667" i="9" s="1"/>
  <c r="Y1666" i="9"/>
  <c r="AA1666" i="9"/>
  <c r="Q1667" i="9"/>
  <c r="Z1666" i="9"/>
  <c r="AA1277" i="6"/>
  <c r="Q1278" i="6"/>
  <c r="W1277" i="6"/>
  <c r="V1278" i="6" s="1"/>
  <c r="Z1277" i="6"/>
  <c r="Y1277" i="6"/>
  <c r="S1527" i="11"/>
  <c r="T1527" i="11" s="1"/>
  <c r="AC1931" i="9"/>
  <c r="AD1931" i="9"/>
  <c r="R200" i="9"/>
  <c r="AB200" i="9" s="1"/>
  <c r="Y334" i="11"/>
  <c r="W334" i="11"/>
  <c r="V335" i="11" s="1"/>
  <c r="Z334" i="11"/>
  <c r="AA334" i="11"/>
  <c r="Q335" i="11"/>
  <c r="S1009" i="11"/>
  <c r="T1009" i="11" s="1"/>
  <c r="AB1009" i="11"/>
  <c r="Q1395" i="6"/>
  <c r="W1394" i="6"/>
  <c r="V1395" i="6" s="1"/>
  <c r="Y1394" i="6"/>
  <c r="AA1394" i="6"/>
  <c r="Z1394" i="6"/>
  <c r="AE1526" i="11"/>
  <c r="R1526" i="3"/>
  <c r="AB1526" i="3" s="1"/>
  <c r="R1277" i="3"/>
  <c r="AB1277" i="3" s="1"/>
  <c r="S1277" i="9"/>
  <c r="T1277" i="9" s="1"/>
  <c r="AA1277" i="9" s="1"/>
  <c r="S471" i="11"/>
  <c r="T471" i="11" s="1"/>
  <c r="S199" i="3"/>
  <c r="T199" i="3" s="1"/>
  <c r="R586" i="9"/>
  <c r="AB586" i="9" s="1"/>
  <c r="AE51" i="3"/>
  <c r="Z1392" i="3"/>
  <c r="Q1393" i="3"/>
  <c r="AA1392" i="3"/>
  <c r="W1392" i="3"/>
  <c r="V1393" i="3" s="1"/>
  <c r="Y1392" i="3"/>
  <c r="S1661" i="3"/>
  <c r="T1661" i="3" s="1"/>
  <c r="AC1144" i="11"/>
  <c r="S1143" i="3"/>
  <c r="T1143" i="3" s="1"/>
  <c r="AC1525" i="3"/>
  <c r="AD1525" i="3"/>
  <c r="R583" i="11"/>
  <c r="AB583" i="11" s="1"/>
  <c r="AC718" i="3"/>
  <c r="AD718" i="3"/>
  <c r="AE1144" i="11" l="1"/>
  <c r="AE1008" i="11"/>
  <c r="AE470" i="11"/>
  <c r="AE1279" i="11"/>
  <c r="AC202" i="11"/>
  <c r="AE202" i="11" s="1"/>
  <c r="AD334" i="11"/>
  <c r="W1814" i="11"/>
  <c r="V1815" i="11" s="1"/>
  <c r="Q1815" i="11"/>
  <c r="R1815" i="11" s="1"/>
  <c r="AB1815" i="11" s="1"/>
  <c r="Z1814" i="11"/>
  <c r="Y1009" i="11"/>
  <c r="Q1010" i="11"/>
  <c r="R1010" i="11" s="1"/>
  <c r="AB1010" i="11" s="1"/>
  <c r="W1009" i="11"/>
  <c r="V1010" i="11" s="1"/>
  <c r="Z1009" i="11"/>
  <c r="AA1009" i="11"/>
  <c r="W471" i="11"/>
  <c r="V472" i="11" s="1"/>
  <c r="Z471" i="11"/>
  <c r="Y471" i="11"/>
  <c r="AA471" i="11"/>
  <c r="Q472" i="11"/>
  <c r="R472" i="11" s="1"/>
  <c r="AB472" i="11" s="1"/>
  <c r="Y852" i="11"/>
  <c r="AA852" i="11"/>
  <c r="W852" i="11"/>
  <c r="V853" i="11" s="1"/>
  <c r="Y1814" i="11"/>
  <c r="Z1280" i="11"/>
  <c r="Y1280" i="11"/>
  <c r="AA1814" i="11"/>
  <c r="AC1142" i="9"/>
  <c r="S1143" i="9"/>
  <c r="T1143" i="9" s="1"/>
  <c r="W1143" i="9" s="1"/>
  <c r="V1144" i="9" s="1"/>
  <c r="AD1142" i="9"/>
  <c r="AE1528" i="9"/>
  <c r="AE1009" i="9"/>
  <c r="S466" i="9"/>
  <c r="T466" i="9" s="1"/>
  <c r="Z466" i="9" s="1"/>
  <c r="AE1276" i="9"/>
  <c r="Z1277" i="9"/>
  <c r="AD1815" i="9"/>
  <c r="S586" i="9"/>
  <c r="T586" i="9" s="1"/>
  <c r="W851" i="9"/>
  <c r="V852" i="9" s="1"/>
  <c r="AE465" i="9"/>
  <c r="Q1278" i="9"/>
  <c r="R1278" i="9" s="1"/>
  <c r="Y851" i="9"/>
  <c r="W1277" i="9"/>
  <c r="V1278" i="9" s="1"/>
  <c r="Z851" i="9"/>
  <c r="Q336" i="9"/>
  <c r="Y1277" i="9"/>
  <c r="AA335" i="9"/>
  <c r="AA851" i="9"/>
  <c r="AC1815" i="9"/>
  <c r="W335" i="9"/>
  <c r="V336" i="9" s="1"/>
  <c r="Z335" i="9"/>
  <c r="AD335" i="9" s="1"/>
  <c r="Q1817" i="6"/>
  <c r="R1817" i="6" s="1"/>
  <c r="AB1817" i="6" s="1"/>
  <c r="Y1816" i="6"/>
  <c r="AD1816" i="6" s="1"/>
  <c r="AE719" i="6"/>
  <c r="W1816" i="6"/>
  <c r="V1817" i="6" s="1"/>
  <c r="AA1816" i="6"/>
  <c r="AE854" i="6"/>
  <c r="AE333" i="6"/>
  <c r="AE1815" i="6"/>
  <c r="AD1277" i="6"/>
  <c r="AE1143" i="6"/>
  <c r="AE467" i="6"/>
  <c r="S588" i="6"/>
  <c r="T588" i="6" s="1"/>
  <c r="AE1662" i="6"/>
  <c r="Y468" i="6"/>
  <c r="Z468" i="6"/>
  <c r="AA468" i="6"/>
  <c r="W468" i="6"/>
  <c r="V469" i="6" s="1"/>
  <c r="Q469" i="6"/>
  <c r="R469" i="6" s="1"/>
  <c r="AB469" i="6" s="1"/>
  <c r="AA1009" i="6"/>
  <c r="W1009" i="6"/>
  <c r="V1010" i="6" s="1"/>
  <c r="Z1009" i="6"/>
  <c r="Y1009" i="6"/>
  <c r="Q1010" i="6"/>
  <c r="R1010" i="6" s="1"/>
  <c r="AB1010" i="6" s="1"/>
  <c r="AE1660" i="3"/>
  <c r="AE1276" i="3"/>
  <c r="AE467" i="3"/>
  <c r="AE1931" i="3"/>
  <c r="AC586" i="3"/>
  <c r="AE586" i="3" s="1"/>
  <c r="AD1012" i="3"/>
  <c r="S468" i="3"/>
  <c r="T468" i="3" s="1"/>
  <c r="AC335" i="3"/>
  <c r="AE335" i="3" s="1"/>
  <c r="AE852" i="3"/>
  <c r="AE1814" i="3"/>
  <c r="AE1142" i="3"/>
  <c r="S1010" i="9"/>
  <c r="T1010" i="9" s="1"/>
  <c r="Z1010" i="9" s="1"/>
  <c r="AE718" i="3"/>
  <c r="S200" i="9"/>
  <c r="T200" i="9" s="1"/>
  <c r="Q201" i="9" s="1"/>
  <c r="W52" i="3"/>
  <c r="V53" i="3" s="1"/>
  <c r="Y52" i="3"/>
  <c r="AD52" i="9"/>
  <c r="Q1281" i="11"/>
  <c r="R1281" i="11" s="1"/>
  <c r="AB1281" i="11" s="1"/>
  <c r="Z852" i="11"/>
  <c r="AC1012" i="3"/>
  <c r="Z52" i="3"/>
  <c r="W1280" i="11"/>
  <c r="V1281" i="11" s="1"/>
  <c r="Q53" i="3"/>
  <c r="R53" i="3" s="1"/>
  <c r="AB53" i="3" s="1"/>
  <c r="Y855" i="6"/>
  <c r="Q856" i="6"/>
  <c r="R856" i="6" s="1"/>
  <c r="AB856" i="6" s="1"/>
  <c r="AA855" i="6"/>
  <c r="W855" i="6"/>
  <c r="V856" i="6" s="1"/>
  <c r="Z855" i="6"/>
  <c r="W1394" i="11"/>
  <c r="V1395" i="11" s="1"/>
  <c r="Y1394" i="11"/>
  <c r="AA1394" i="11"/>
  <c r="Z1394" i="11"/>
  <c r="Q1395" i="11"/>
  <c r="R1395" i="11" s="1"/>
  <c r="AB1395" i="11" s="1"/>
  <c r="AC1392" i="9"/>
  <c r="S203" i="11"/>
  <c r="T203" i="11" s="1"/>
  <c r="Y203" i="11" s="1"/>
  <c r="S853" i="3"/>
  <c r="T853" i="3" s="1"/>
  <c r="Q854" i="3" s="1"/>
  <c r="AC1277" i="6"/>
  <c r="AE587" i="6"/>
  <c r="R1393" i="3"/>
  <c r="AB1393" i="3" s="1"/>
  <c r="AE1931" i="9"/>
  <c r="AE51" i="11"/>
  <c r="Y1932" i="11"/>
  <c r="Z1932" i="11"/>
  <c r="Q1933" i="11"/>
  <c r="AA1932" i="11"/>
  <c r="W1932" i="11"/>
  <c r="V1933" i="11" s="1"/>
  <c r="AE582" i="11"/>
  <c r="Z1143" i="3"/>
  <c r="Y1143" i="3"/>
  <c r="W1143" i="3"/>
  <c r="V1144" i="3" s="1"/>
  <c r="Q1144" i="3"/>
  <c r="AA1143" i="3"/>
  <c r="Y719" i="9"/>
  <c r="AA719" i="9"/>
  <c r="Z719" i="9"/>
  <c r="W719" i="9"/>
  <c r="V720" i="9" s="1"/>
  <c r="Q720" i="9"/>
  <c r="Q1662" i="3"/>
  <c r="AA1661" i="3"/>
  <c r="Y1661" i="3"/>
  <c r="Z1661" i="3"/>
  <c r="W1661" i="3"/>
  <c r="V1662" i="3" s="1"/>
  <c r="S1145" i="11"/>
  <c r="T1145" i="11" s="1"/>
  <c r="S1144" i="6"/>
  <c r="T1144" i="6" s="1"/>
  <c r="Y204" i="6"/>
  <c r="AA204" i="6"/>
  <c r="Q205" i="6"/>
  <c r="W204" i="6"/>
  <c r="V205" i="6" s="1"/>
  <c r="Z204" i="6"/>
  <c r="S1663" i="6"/>
  <c r="T1663" i="6" s="1"/>
  <c r="R52" i="6"/>
  <c r="AB52" i="6" s="1"/>
  <c r="R852" i="9"/>
  <c r="AB852" i="9" s="1"/>
  <c r="R1278" i="6"/>
  <c r="AB1278" i="6" s="1"/>
  <c r="R53" i="9"/>
  <c r="AB53" i="9" s="1"/>
  <c r="AC51" i="6"/>
  <c r="AD51" i="6"/>
  <c r="S1932" i="9"/>
  <c r="T1932" i="9" s="1"/>
  <c r="AC1528" i="6"/>
  <c r="AD1528" i="6"/>
  <c r="AC1666" i="9"/>
  <c r="AD1666" i="9"/>
  <c r="Z1529" i="9"/>
  <c r="Y1529" i="9"/>
  <c r="W1529" i="9"/>
  <c r="V1530" i="9" s="1"/>
  <c r="Q1530" i="9"/>
  <c r="AA1529" i="9"/>
  <c r="AA1932" i="3"/>
  <c r="W1932" i="3"/>
  <c r="V1933" i="3" s="1"/>
  <c r="Q1933" i="3"/>
  <c r="Y1932" i="3"/>
  <c r="Z1932" i="3"/>
  <c r="S1277" i="3"/>
  <c r="T1277" i="3" s="1"/>
  <c r="S1816" i="9"/>
  <c r="T1816" i="9" s="1"/>
  <c r="Q1817" i="9" s="1"/>
  <c r="AC334" i="11"/>
  <c r="R1393" i="9"/>
  <c r="AB1393" i="9" s="1"/>
  <c r="Z1662" i="11"/>
  <c r="W1662" i="11"/>
  <c r="V1663" i="11" s="1"/>
  <c r="AA1662" i="11"/>
  <c r="Y1662" i="11"/>
  <c r="Q1663" i="11"/>
  <c r="AC1934" i="6"/>
  <c r="AD1934" i="6"/>
  <c r="AE585" i="9"/>
  <c r="R335" i="11"/>
  <c r="AB335" i="11" s="1"/>
  <c r="AC1394" i="6"/>
  <c r="AD1394" i="6"/>
  <c r="Q721" i="6"/>
  <c r="W720" i="6"/>
  <c r="V721" i="6" s="1"/>
  <c r="AA720" i="6"/>
  <c r="Z720" i="6"/>
  <c r="Y720" i="6"/>
  <c r="R1395" i="6"/>
  <c r="AB1395" i="6" s="1"/>
  <c r="AD1392" i="9"/>
  <c r="S52" i="11"/>
  <c r="T52" i="11" s="1"/>
  <c r="Q1528" i="11"/>
  <c r="Y1527" i="11"/>
  <c r="W1527" i="11"/>
  <c r="V1528" i="11" s="1"/>
  <c r="AA1527" i="11"/>
  <c r="Z1527" i="11"/>
  <c r="R853" i="11"/>
  <c r="AB853" i="11" s="1"/>
  <c r="R1935" i="6"/>
  <c r="AB1935" i="6" s="1"/>
  <c r="R1013" i="3"/>
  <c r="AB1013" i="3" s="1"/>
  <c r="Q335" i="6"/>
  <c r="Y334" i="6"/>
  <c r="AA334" i="6"/>
  <c r="Z334" i="6"/>
  <c r="W334" i="6"/>
  <c r="V335" i="6" s="1"/>
  <c r="AC1392" i="3"/>
  <c r="AD1392" i="3"/>
  <c r="Q200" i="3"/>
  <c r="Y199" i="3"/>
  <c r="AA199" i="3"/>
  <c r="W199" i="3"/>
  <c r="V200" i="3" s="1"/>
  <c r="Z199" i="3"/>
  <c r="R1667" i="9"/>
  <c r="AB1667" i="9" s="1"/>
  <c r="AC52" i="9"/>
  <c r="Z721" i="11"/>
  <c r="AA721" i="11"/>
  <c r="W721" i="11"/>
  <c r="V722" i="11" s="1"/>
  <c r="Y721" i="11"/>
  <c r="Q722" i="11"/>
  <c r="S719" i="3"/>
  <c r="T719" i="3" s="1"/>
  <c r="S587" i="3"/>
  <c r="T587" i="3" s="1"/>
  <c r="S336" i="3"/>
  <c r="T336" i="3" s="1"/>
  <c r="S583" i="11"/>
  <c r="T583" i="11" s="1"/>
  <c r="AE1525" i="3"/>
  <c r="S1526" i="3"/>
  <c r="T1526" i="3" s="1"/>
  <c r="AE199" i="9"/>
  <c r="S1815" i="3"/>
  <c r="T1815" i="3" s="1"/>
  <c r="R1529" i="6"/>
  <c r="AB1529" i="6" s="1"/>
  <c r="AD471" i="11" l="1"/>
  <c r="AE334" i="11"/>
  <c r="AC1394" i="11"/>
  <c r="AC1814" i="11"/>
  <c r="AD1280" i="11"/>
  <c r="AC852" i="11"/>
  <c r="Q204" i="11"/>
  <c r="R204" i="11" s="1"/>
  <c r="AB204" i="11" s="1"/>
  <c r="AD852" i="11"/>
  <c r="AD1814" i="11"/>
  <c r="AC1280" i="11"/>
  <c r="Z203" i="11"/>
  <c r="AD203" i="11" s="1"/>
  <c r="AA203" i="11"/>
  <c r="AC471" i="11"/>
  <c r="AD1394" i="11"/>
  <c r="AC1009" i="11"/>
  <c r="AD1009" i="11"/>
  <c r="AE1142" i="9"/>
  <c r="Q1144" i="9"/>
  <c r="R1144" i="9" s="1"/>
  <c r="AB1144" i="9" s="1"/>
  <c r="AA1143" i="9"/>
  <c r="Y1143" i="9"/>
  <c r="Z1143" i="9"/>
  <c r="AE52" i="9"/>
  <c r="AB1278" i="9"/>
  <c r="S1278" i="9"/>
  <c r="T1278" i="9" s="1"/>
  <c r="Y466" i="9"/>
  <c r="AD466" i="9" s="1"/>
  <c r="AE1815" i="9"/>
  <c r="AD1277" i="9"/>
  <c r="AC335" i="9"/>
  <c r="AE335" i="9" s="1"/>
  <c r="AC851" i="9"/>
  <c r="AD851" i="9"/>
  <c r="W1816" i="9"/>
  <c r="V1817" i="9" s="1"/>
  <c r="Z586" i="9"/>
  <c r="W586" i="9"/>
  <c r="V587" i="9" s="1"/>
  <c r="AA586" i="9"/>
  <c r="AA1816" i="9"/>
  <c r="Y1816" i="9"/>
  <c r="AC1277" i="9"/>
  <c r="AA200" i="9"/>
  <c r="Z1816" i="9"/>
  <c r="Q467" i="9"/>
  <c r="Q587" i="9"/>
  <c r="R587" i="9" s="1"/>
  <c r="R336" i="9"/>
  <c r="AB336" i="9" s="1"/>
  <c r="Z200" i="9"/>
  <c r="AA1010" i="9"/>
  <c r="W200" i="9"/>
  <c r="V201" i="9" s="1"/>
  <c r="Y586" i="9"/>
  <c r="Y200" i="9"/>
  <c r="Y1010" i="9"/>
  <c r="AD1010" i="9" s="1"/>
  <c r="Q1011" i="9"/>
  <c r="R1011" i="9" s="1"/>
  <c r="AB1011" i="9" s="1"/>
  <c r="S1817" i="6"/>
  <c r="T1817" i="6" s="1"/>
  <c r="Y1817" i="6" s="1"/>
  <c r="AC1816" i="6"/>
  <c r="AE1816" i="6" s="1"/>
  <c r="AE1277" i="6"/>
  <c r="AC468" i="6"/>
  <c r="AC1009" i="6"/>
  <c r="AD855" i="6"/>
  <c r="S856" i="6"/>
  <c r="T856" i="6" s="1"/>
  <c r="Y856" i="6" s="1"/>
  <c r="AD334" i="6"/>
  <c r="AD204" i="6"/>
  <c r="AD1009" i="6"/>
  <c r="AD468" i="6"/>
  <c r="AD1143" i="3"/>
  <c r="S1393" i="3"/>
  <c r="T1393" i="3" s="1"/>
  <c r="AD52" i="3"/>
  <c r="AE1012" i="3"/>
  <c r="Q469" i="3"/>
  <c r="R469" i="3" s="1"/>
  <c r="AB469" i="3" s="1"/>
  <c r="Z468" i="3"/>
  <c r="AA468" i="3"/>
  <c r="Y468" i="3"/>
  <c r="W468" i="3"/>
  <c r="V469" i="3" s="1"/>
  <c r="AD199" i="3"/>
  <c r="AC52" i="3"/>
  <c r="W1277" i="3"/>
  <c r="V1278" i="3" s="1"/>
  <c r="Z1277" i="3"/>
  <c r="Q1278" i="3"/>
  <c r="R1278" i="3" s="1"/>
  <c r="AB1278" i="3" s="1"/>
  <c r="AA1277" i="3"/>
  <c r="Y1277" i="3"/>
  <c r="AA853" i="3"/>
  <c r="AE1392" i="3"/>
  <c r="Z853" i="3"/>
  <c r="W853" i="3"/>
  <c r="V854" i="3" s="1"/>
  <c r="Y853" i="3"/>
  <c r="W466" i="9"/>
  <c r="V467" i="9" s="1"/>
  <c r="S335" i="11"/>
  <c r="T335" i="11" s="1"/>
  <c r="W203" i="11"/>
  <c r="V204" i="11" s="1"/>
  <c r="AE1392" i="9"/>
  <c r="AC204" i="6"/>
  <c r="AA466" i="9"/>
  <c r="S472" i="11"/>
  <c r="T472" i="11" s="1"/>
  <c r="AD719" i="9"/>
  <c r="S1010" i="11"/>
  <c r="T1010" i="11" s="1"/>
  <c r="S1815" i="11"/>
  <c r="T1815" i="11" s="1"/>
  <c r="AA1815" i="11" s="1"/>
  <c r="S1010" i="6"/>
  <c r="T1010" i="6" s="1"/>
  <c r="Y1010" i="6" s="1"/>
  <c r="S53" i="9"/>
  <c r="T53" i="9" s="1"/>
  <c r="AA53" i="9" s="1"/>
  <c r="AC1143" i="3"/>
  <c r="W1010" i="9"/>
  <c r="V1011" i="9" s="1"/>
  <c r="AE1394" i="6"/>
  <c r="S1935" i="6"/>
  <c r="T1935" i="6" s="1"/>
  <c r="S469" i="6"/>
  <c r="T469" i="6" s="1"/>
  <c r="AC855" i="6"/>
  <c r="Y719" i="3"/>
  <c r="Z719" i="3"/>
  <c r="Q720" i="3"/>
  <c r="AA719" i="3"/>
  <c r="W719" i="3"/>
  <c r="V720" i="3" s="1"/>
  <c r="AA1932" i="9"/>
  <c r="Y1932" i="9"/>
  <c r="W1932" i="9"/>
  <c r="V1933" i="9" s="1"/>
  <c r="Z1932" i="9"/>
  <c r="Q1933" i="9"/>
  <c r="W52" i="11"/>
  <c r="V53" i="11" s="1"/>
  <c r="Y52" i="11"/>
  <c r="Z52" i="11"/>
  <c r="AA52" i="11"/>
  <c r="Q53" i="11"/>
  <c r="W587" i="3"/>
  <c r="V588" i="3" s="1"/>
  <c r="AA587" i="3"/>
  <c r="Z587" i="3"/>
  <c r="Q588" i="3"/>
  <c r="Y587" i="3"/>
  <c r="Q1664" i="6"/>
  <c r="W1663" i="6"/>
  <c r="V1664" i="6" s="1"/>
  <c r="Y1663" i="6"/>
  <c r="Z1663" i="6"/>
  <c r="AA1663" i="6"/>
  <c r="W1526" i="3"/>
  <c r="V1527" i="3" s="1"/>
  <c r="Y1526" i="3"/>
  <c r="AA1526" i="3"/>
  <c r="Z1526" i="3"/>
  <c r="Q1527" i="3"/>
  <c r="R200" i="3"/>
  <c r="R335" i="6"/>
  <c r="AB335" i="6" s="1"/>
  <c r="R1663" i="11"/>
  <c r="S1395" i="11"/>
  <c r="T1395" i="11" s="1"/>
  <c r="AC1932" i="11"/>
  <c r="W336" i="3"/>
  <c r="V337" i="3" s="1"/>
  <c r="Q337" i="3"/>
  <c r="Z336" i="3"/>
  <c r="AA336" i="3"/>
  <c r="Y336" i="3"/>
  <c r="R721" i="6"/>
  <c r="AB721" i="6" s="1"/>
  <c r="AC1662" i="11"/>
  <c r="AD1662" i="11"/>
  <c r="AE1528" i="6"/>
  <c r="Y1144" i="6"/>
  <c r="AA1144" i="6"/>
  <c r="W1144" i="6"/>
  <c r="V1145" i="6" s="1"/>
  <c r="Q1145" i="6"/>
  <c r="Z1144" i="6"/>
  <c r="R1817" i="9"/>
  <c r="AB1817" i="9" s="1"/>
  <c r="R1530" i="9"/>
  <c r="AB1530" i="9" s="1"/>
  <c r="S852" i="9"/>
  <c r="T852" i="9" s="1"/>
  <c r="AC719" i="9"/>
  <c r="Q584" i="11"/>
  <c r="Y583" i="11"/>
  <c r="AA583" i="11"/>
  <c r="Z583" i="11"/>
  <c r="W583" i="11"/>
  <c r="V584" i="11" s="1"/>
  <c r="S1281" i="11"/>
  <c r="T1281" i="11" s="1"/>
  <c r="S1393" i="9"/>
  <c r="T1393" i="9" s="1"/>
  <c r="AC1661" i="3"/>
  <c r="AD1661" i="3"/>
  <c r="R1144" i="3"/>
  <c r="AB1144" i="3" s="1"/>
  <c r="R854" i="3"/>
  <c r="AB854" i="3" s="1"/>
  <c r="R201" i="9"/>
  <c r="AB201" i="9" s="1"/>
  <c r="AD1529" i="9"/>
  <c r="AC1529" i="9"/>
  <c r="S1278" i="6"/>
  <c r="T1278" i="6" s="1"/>
  <c r="Y588" i="6"/>
  <c r="Q589" i="6"/>
  <c r="AA588" i="6"/>
  <c r="W588" i="6"/>
  <c r="V589" i="6" s="1"/>
  <c r="Z588" i="6"/>
  <c r="S1529" i="6"/>
  <c r="T1529" i="6" s="1"/>
  <c r="R1662" i="3"/>
  <c r="AB1662" i="3" s="1"/>
  <c r="AE1934" i="6"/>
  <c r="AC1932" i="3"/>
  <c r="AD1932" i="3"/>
  <c r="R1933" i="3"/>
  <c r="AB1933" i="3" s="1"/>
  <c r="AE51" i="6"/>
  <c r="R205" i="6"/>
  <c r="AB205" i="6" s="1"/>
  <c r="R720" i="9"/>
  <c r="AB720" i="9" s="1"/>
  <c r="R1933" i="11"/>
  <c r="AB1933" i="11" s="1"/>
  <c r="AA1145" i="11"/>
  <c r="W1145" i="11"/>
  <c r="V1146" i="11" s="1"/>
  <c r="Q1146" i="11"/>
  <c r="Y1145" i="11"/>
  <c r="Z1145" i="11"/>
  <c r="W1815" i="3"/>
  <c r="V1816" i="3" s="1"/>
  <c r="Q1816" i="3"/>
  <c r="AA1815" i="3"/>
  <c r="Y1815" i="3"/>
  <c r="Z1815" i="3"/>
  <c r="AC1527" i="11"/>
  <c r="AD1527" i="11"/>
  <c r="AC720" i="6"/>
  <c r="AD720" i="6"/>
  <c r="R722" i="11"/>
  <c r="AB722" i="11" s="1"/>
  <c r="R1528" i="11"/>
  <c r="AB1528" i="11" s="1"/>
  <c r="AC721" i="11"/>
  <c r="AD721" i="11"/>
  <c r="S1667" i="9"/>
  <c r="T1667" i="9" s="1"/>
  <c r="AC199" i="3"/>
  <c r="AC334" i="6"/>
  <c r="S1013" i="3"/>
  <c r="T1013" i="3" s="1"/>
  <c r="S853" i="11"/>
  <c r="T853" i="11" s="1"/>
  <c r="S1395" i="6"/>
  <c r="T1395" i="6" s="1"/>
  <c r="AE1666" i="9"/>
  <c r="S53" i="3"/>
  <c r="T53" i="3" s="1"/>
  <c r="S52" i="6"/>
  <c r="T52" i="6" s="1"/>
  <c r="AD1932" i="11"/>
  <c r="AE1394" i="11" l="1"/>
  <c r="AE471" i="11"/>
  <c r="AE1814" i="11"/>
  <c r="AE1280" i="11"/>
  <c r="AE852" i="11"/>
  <c r="AC203" i="11"/>
  <c r="AE203" i="11" s="1"/>
  <c r="Z1815" i="11"/>
  <c r="W1815" i="11"/>
  <c r="V1816" i="11" s="1"/>
  <c r="Y1815" i="11"/>
  <c r="Q1816" i="11"/>
  <c r="R1816" i="11" s="1"/>
  <c r="AB1816" i="11" s="1"/>
  <c r="AD1145" i="11"/>
  <c r="W472" i="11"/>
  <c r="V473" i="11" s="1"/>
  <c r="AA472" i="11"/>
  <c r="Q473" i="11"/>
  <c r="R473" i="11" s="1"/>
  <c r="AB473" i="11" s="1"/>
  <c r="Y472" i="11"/>
  <c r="Z472" i="11"/>
  <c r="AA1010" i="11"/>
  <c r="Q1011" i="11"/>
  <c r="R1011" i="11" s="1"/>
  <c r="AB1011" i="11" s="1"/>
  <c r="Y1010" i="11"/>
  <c r="W1010" i="11"/>
  <c r="V1011" i="11" s="1"/>
  <c r="AE1009" i="11"/>
  <c r="S1144" i="9"/>
  <c r="T1144" i="9" s="1"/>
  <c r="Z1144" i="9" s="1"/>
  <c r="AD1143" i="9"/>
  <c r="AC1143" i="9"/>
  <c r="AC466" i="9"/>
  <c r="AE466" i="9" s="1"/>
  <c r="AE851" i="9"/>
  <c r="AE1277" i="9"/>
  <c r="AC1010" i="9"/>
  <c r="AE1010" i="9" s="1"/>
  <c r="W53" i="9"/>
  <c r="V54" i="9" s="1"/>
  <c r="AD586" i="9"/>
  <c r="Y53" i="9"/>
  <c r="AC1816" i="9"/>
  <c r="Q54" i="9"/>
  <c r="R54" i="9" s="1"/>
  <c r="AB54" i="9" s="1"/>
  <c r="AC586" i="9"/>
  <c r="AC200" i="9"/>
  <c r="Z53" i="9"/>
  <c r="AD200" i="9"/>
  <c r="AD1816" i="9"/>
  <c r="R467" i="9"/>
  <c r="S467" i="9" s="1"/>
  <c r="AE719" i="9"/>
  <c r="S336" i="9"/>
  <c r="T336" i="9" s="1"/>
  <c r="AA1817" i="6"/>
  <c r="Q1818" i="6"/>
  <c r="R1818" i="6" s="1"/>
  <c r="AB1818" i="6" s="1"/>
  <c r="Z1817" i="6"/>
  <c r="W1817" i="6"/>
  <c r="V1818" i="6" s="1"/>
  <c r="AE1009" i="6"/>
  <c r="AE468" i="6"/>
  <c r="S205" i="6"/>
  <c r="T205" i="6" s="1"/>
  <c r="AE334" i="6"/>
  <c r="AA856" i="6"/>
  <c r="AA1010" i="6"/>
  <c r="AD1144" i="6"/>
  <c r="W856" i="6"/>
  <c r="V857" i="6" s="1"/>
  <c r="Z856" i="6"/>
  <c r="AD856" i="6" s="1"/>
  <c r="Q857" i="6"/>
  <c r="R857" i="6" s="1"/>
  <c r="AB857" i="6" s="1"/>
  <c r="AE204" i="6"/>
  <c r="Q1011" i="6"/>
  <c r="R1011" i="6" s="1"/>
  <c r="AB1011" i="6" s="1"/>
  <c r="Z1010" i="6"/>
  <c r="AD1010" i="6" s="1"/>
  <c r="AE855" i="6"/>
  <c r="AE1143" i="3"/>
  <c r="W1393" i="3"/>
  <c r="V1394" i="3" s="1"/>
  <c r="Q1394" i="3"/>
  <c r="R1394" i="3" s="1"/>
  <c r="AB1394" i="3" s="1"/>
  <c r="AE52" i="3"/>
  <c r="Z1393" i="3"/>
  <c r="AA1393" i="3"/>
  <c r="Y1393" i="3"/>
  <c r="AD1277" i="3"/>
  <c r="AD468" i="3"/>
  <c r="S469" i="3"/>
  <c r="T469" i="3" s="1"/>
  <c r="Q470" i="3" s="1"/>
  <c r="AC853" i="3"/>
  <c r="AE199" i="3"/>
  <c r="AC468" i="3"/>
  <c r="AD853" i="3"/>
  <c r="AC1277" i="3"/>
  <c r="AD336" i="3"/>
  <c r="AD1815" i="3"/>
  <c r="W1010" i="6"/>
  <c r="V1011" i="6" s="1"/>
  <c r="Z1010" i="11"/>
  <c r="AE720" i="6"/>
  <c r="S335" i="6"/>
  <c r="T335" i="6" s="1"/>
  <c r="AC336" i="3"/>
  <c r="AD719" i="3"/>
  <c r="S721" i="6"/>
  <c r="T721" i="6" s="1"/>
  <c r="W721" i="6" s="1"/>
  <c r="V722" i="6" s="1"/>
  <c r="AD588" i="6"/>
  <c r="S1530" i="9"/>
  <c r="T1530" i="9" s="1"/>
  <c r="AA52" i="6"/>
  <c r="Y52" i="6"/>
  <c r="Q53" i="6"/>
  <c r="W52" i="6"/>
  <c r="V53" i="6" s="1"/>
  <c r="Z52" i="6"/>
  <c r="Q54" i="3"/>
  <c r="W53" i="3"/>
  <c r="V54" i="3" s="1"/>
  <c r="Y53" i="3"/>
  <c r="Z53" i="3"/>
  <c r="AA53" i="3"/>
  <c r="Y1395" i="6"/>
  <c r="W1395" i="6"/>
  <c r="V1396" i="6" s="1"/>
  <c r="Q1396" i="6"/>
  <c r="Z1395" i="6"/>
  <c r="AA1395" i="6"/>
  <c r="Y1529" i="6"/>
  <c r="Z1529" i="6"/>
  <c r="W1529" i="6"/>
  <c r="V1530" i="6" s="1"/>
  <c r="AA1529" i="6"/>
  <c r="Q1530" i="6"/>
  <c r="Q854" i="11"/>
  <c r="Z853" i="11"/>
  <c r="W853" i="11"/>
  <c r="V854" i="11" s="1"/>
  <c r="AA853" i="11"/>
  <c r="Y853" i="11"/>
  <c r="Y852" i="9"/>
  <c r="AA852" i="9"/>
  <c r="Z852" i="9"/>
  <c r="Q853" i="9"/>
  <c r="W852" i="9"/>
  <c r="V853" i="9" s="1"/>
  <c r="W1667" i="9"/>
  <c r="V1668" i="9" s="1"/>
  <c r="AA1667" i="9"/>
  <c r="Q1668" i="9"/>
  <c r="Y1667" i="9"/>
  <c r="Z1667" i="9"/>
  <c r="Y1278" i="6"/>
  <c r="AA1278" i="6"/>
  <c r="Q1279" i="6"/>
  <c r="Z1278" i="6"/>
  <c r="W1278" i="6"/>
  <c r="V1279" i="6" s="1"/>
  <c r="Y1393" i="9"/>
  <c r="AA1393" i="9"/>
  <c r="Q1394" i="9"/>
  <c r="W1393" i="9"/>
  <c r="V1394" i="9" s="1"/>
  <c r="Z1393" i="9"/>
  <c r="S1528" i="11"/>
  <c r="T1528" i="11" s="1"/>
  <c r="AC1145" i="11"/>
  <c r="S720" i="9"/>
  <c r="T720" i="9" s="1"/>
  <c r="W1281" i="11"/>
  <c r="V1282" i="11" s="1"/>
  <c r="AA1281" i="11"/>
  <c r="Q1282" i="11"/>
  <c r="Y1281" i="11"/>
  <c r="Z1281" i="11"/>
  <c r="AC1144" i="6"/>
  <c r="Z1278" i="9"/>
  <c r="AA1278" i="9"/>
  <c r="Q1279" i="9"/>
  <c r="Y1278" i="9"/>
  <c r="W1278" i="9"/>
  <c r="V1279" i="9" s="1"/>
  <c r="AC1526" i="3"/>
  <c r="AD1526" i="3"/>
  <c r="W335" i="11"/>
  <c r="V336" i="11" s="1"/>
  <c r="AA335" i="11"/>
  <c r="Y335" i="11"/>
  <c r="Q336" i="11"/>
  <c r="Z335" i="11"/>
  <c r="S1933" i="3"/>
  <c r="T1933" i="3" s="1"/>
  <c r="AC583" i="11"/>
  <c r="AD583" i="11"/>
  <c r="AC1663" i="6"/>
  <c r="AD1663" i="6"/>
  <c r="R53" i="11"/>
  <c r="AC1932" i="9"/>
  <c r="AD1932" i="9"/>
  <c r="AE1932" i="3"/>
  <c r="R1146" i="11"/>
  <c r="AB1146" i="11" s="1"/>
  <c r="Z1395" i="11"/>
  <c r="Q1396" i="11"/>
  <c r="AA1395" i="11"/>
  <c r="W1395" i="11"/>
  <c r="V1396" i="11" s="1"/>
  <c r="Y1395" i="11"/>
  <c r="AE1527" i="11"/>
  <c r="AE1529" i="9"/>
  <c r="S201" i="9"/>
  <c r="T201" i="9" s="1"/>
  <c r="S1144" i="3"/>
  <c r="T1144" i="3" s="1"/>
  <c r="R584" i="11"/>
  <c r="AB584" i="11" s="1"/>
  <c r="S1278" i="3"/>
  <c r="T1278" i="3" s="1"/>
  <c r="S204" i="11"/>
  <c r="T204" i="11" s="1"/>
  <c r="S1663" i="11"/>
  <c r="T1663" i="11" s="1"/>
  <c r="AB1663" i="11"/>
  <c r="S200" i="3"/>
  <c r="T200" i="3" s="1"/>
  <c r="AB200" i="3"/>
  <c r="R1664" i="6"/>
  <c r="AB1664" i="6" s="1"/>
  <c r="AC1815" i="3"/>
  <c r="AC587" i="3"/>
  <c r="AD587" i="3"/>
  <c r="AC52" i="11"/>
  <c r="AD52" i="11"/>
  <c r="Z469" i="6"/>
  <c r="Q470" i="6"/>
  <c r="W469" i="6"/>
  <c r="V470" i="6" s="1"/>
  <c r="Y469" i="6"/>
  <c r="AA469" i="6"/>
  <c r="AE721" i="11"/>
  <c r="S722" i="11"/>
  <c r="T722" i="11" s="1"/>
  <c r="S1933" i="11"/>
  <c r="T1933" i="11" s="1"/>
  <c r="AE1661" i="3"/>
  <c r="Y1935" i="6"/>
  <c r="W1935" i="6"/>
  <c r="V1936" i="6" s="1"/>
  <c r="Z1935" i="6"/>
  <c r="AA1935" i="6"/>
  <c r="Q1936" i="6"/>
  <c r="S1817" i="9"/>
  <c r="T1817" i="9" s="1"/>
  <c r="Z1817" i="9" s="1"/>
  <c r="R1145" i="6"/>
  <c r="AB1145" i="6" s="1"/>
  <c r="AE1662" i="11"/>
  <c r="AE1932" i="11"/>
  <c r="R1527" i="3"/>
  <c r="AB1527" i="3" s="1"/>
  <c r="R588" i="3"/>
  <c r="AB588" i="3" s="1"/>
  <c r="R720" i="3"/>
  <c r="AB720" i="3" s="1"/>
  <c r="R1816" i="3"/>
  <c r="AB1816" i="3" s="1"/>
  <c r="R589" i="6"/>
  <c r="AB589" i="6" s="1"/>
  <c r="R1933" i="9"/>
  <c r="AB1933" i="9" s="1"/>
  <c r="R337" i="3"/>
  <c r="AB337" i="3" s="1"/>
  <c r="S587" i="9"/>
  <c r="T587" i="9" s="1"/>
  <c r="AB587" i="9"/>
  <c r="AA1013" i="3"/>
  <c r="Q1014" i="3"/>
  <c r="Z1013" i="3"/>
  <c r="Y1013" i="3"/>
  <c r="W1013" i="3"/>
  <c r="V1014" i="3" s="1"/>
  <c r="S1662" i="3"/>
  <c r="T1662" i="3" s="1"/>
  <c r="AC588" i="6"/>
  <c r="S854" i="3"/>
  <c r="T854" i="3" s="1"/>
  <c r="S1011" i="9"/>
  <c r="T1011" i="9" s="1"/>
  <c r="AC719" i="3"/>
  <c r="AC1815" i="11" l="1"/>
  <c r="AD1815" i="11"/>
  <c r="AE1145" i="11"/>
  <c r="AD335" i="11"/>
  <c r="AC1010" i="11"/>
  <c r="AC472" i="11"/>
  <c r="AD1010" i="11"/>
  <c r="AD472" i="11"/>
  <c r="AE52" i="11"/>
  <c r="AD1281" i="11"/>
  <c r="Y1144" i="9"/>
  <c r="AD1144" i="9" s="1"/>
  <c r="W1144" i="9"/>
  <c r="V1145" i="9" s="1"/>
  <c r="Q1145" i="9"/>
  <c r="R1145" i="9" s="1"/>
  <c r="AB1145" i="9" s="1"/>
  <c r="AA1144" i="9"/>
  <c r="AE1143" i="9"/>
  <c r="AE586" i="9"/>
  <c r="AE1816" i="9"/>
  <c r="AE200" i="9"/>
  <c r="AC53" i="9"/>
  <c r="AD53" i="9"/>
  <c r="W1817" i="9"/>
  <c r="V1818" i="9" s="1"/>
  <c r="Y1817" i="9"/>
  <c r="AD1817" i="9" s="1"/>
  <c r="AA1817" i="9"/>
  <c r="Q1818" i="9"/>
  <c r="R1818" i="9" s="1"/>
  <c r="AB1818" i="9" s="1"/>
  <c r="T467" i="9"/>
  <c r="Q468" i="9" s="1"/>
  <c r="R468" i="9" s="1"/>
  <c r="AB468" i="9" s="1"/>
  <c r="AB467" i="9"/>
  <c r="W336" i="9"/>
  <c r="V337" i="9" s="1"/>
  <c r="Z336" i="9"/>
  <c r="Q337" i="9"/>
  <c r="R337" i="9" s="1"/>
  <c r="AB337" i="9" s="1"/>
  <c r="Y336" i="9"/>
  <c r="AA336" i="9"/>
  <c r="S1818" i="6"/>
  <c r="T1818" i="6" s="1"/>
  <c r="AA1818" i="6" s="1"/>
  <c r="AC1817" i="6"/>
  <c r="AD1817" i="6"/>
  <c r="AC856" i="6"/>
  <c r="AE856" i="6" s="1"/>
  <c r="AE1144" i="6"/>
  <c r="AA721" i="6"/>
  <c r="AD469" i="6"/>
  <c r="Q722" i="6"/>
  <c r="R722" i="6" s="1"/>
  <c r="AB722" i="6" s="1"/>
  <c r="Z721" i="6"/>
  <c r="S1011" i="6"/>
  <c r="T1011" i="6" s="1"/>
  <c r="AD1278" i="6"/>
  <c r="AC1010" i="6"/>
  <c r="AE1010" i="6" s="1"/>
  <c r="S337" i="3"/>
  <c r="T337" i="3" s="1"/>
  <c r="W337" i="3" s="1"/>
  <c r="V338" i="3" s="1"/>
  <c r="AC1393" i="3"/>
  <c r="AD1393" i="3"/>
  <c r="AE468" i="3"/>
  <c r="Y469" i="3"/>
  <c r="AE1277" i="3"/>
  <c r="AE853" i="3"/>
  <c r="W469" i="3"/>
  <c r="V470" i="3" s="1"/>
  <c r="Z469" i="3"/>
  <c r="AA469" i="3"/>
  <c r="AE336" i="3"/>
  <c r="AE719" i="3"/>
  <c r="AA200" i="3"/>
  <c r="Z200" i="3"/>
  <c r="W200" i="3"/>
  <c r="V201" i="3" s="1"/>
  <c r="Q201" i="3"/>
  <c r="R201" i="3" s="1"/>
  <c r="Y200" i="3"/>
  <c r="AE1815" i="3"/>
  <c r="AC1013" i="3"/>
  <c r="AD1013" i="3"/>
  <c r="W1530" i="9"/>
  <c r="V1531" i="9" s="1"/>
  <c r="Z1530" i="9"/>
  <c r="Y1530" i="9"/>
  <c r="S1011" i="11"/>
  <c r="T1011" i="11" s="1"/>
  <c r="Y1011" i="11" s="1"/>
  <c r="S857" i="6"/>
  <c r="T857" i="6" s="1"/>
  <c r="AD1935" i="6"/>
  <c r="S1145" i="6"/>
  <c r="T1145" i="6" s="1"/>
  <c r="AA1145" i="6" s="1"/>
  <c r="Q1531" i="9"/>
  <c r="AA1530" i="9"/>
  <c r="AE588" i="6"/>
  <c r="S1933" i="9"/>
  <c r="T1933" i="9" s="1"/>
  <c r="Q1934" i="9" s="1"/>
  <c r="AE1526" i="3"/>
  <c r="Y721" i="6"/>
  <c r="AC1281" i="11"/>
  <c r="S589" i="6"/>
  <c r="T589" i="6" s="1"/>
  <c r="S1146" i="11"/>
  <c r="T1146" i="11" s="1"/>
  <c r="W1146" i="11" s="1"/>
  <c r="V1147" i="11" s="1"/>
  <c r="W720" i="9"/>
  <c r="V721" i="9" s="1"/>
  <c r="Q721" i="9"/>
  <c r="Z720" i="9"/>
  <c r="Y720" i="9"/>
  <c r="AA720" i="9"/>
  <c r="Z722" i="11"/>
  <c r="Q723" i="11"/>
  <c r="W722" i="11"/>
  <c r="V723" i="11" s="1"/>
  <c r="AA722" i="11"/>
  <c r="Y722" i="11"/>
  <c r="Y854" i="3"/>
  <c r="W854" i="3"/>
  <c r="V855" i="3" s="1"/>
  <c r="Z854" i="3"/>
  <c r="AA854" i="3"/>
  <c r="Q855" i="3"/>
  <c r="W1528" i="11"/>
  <c r="V1529" i="11" s="1"/>
  <c r="Q1529" i="11"/>
  <c r="AA1528" i="11"/>
  <c r="Z1528" i="11"/>
  <c r="Y1528" i="11"/>
  <c r="AA1011" i="9"/>
  <c r="Z1011" i="9"/>
  <c r="W1011" i="9"/>
  <c r="V1012" i="9" s="1"/>
  <c r="Q1012" i="9"/>
  <c r="Y1011" i="9"/>
  <c r="S1816" i="3"/>
  <c r="T1816" i="3" s="1"/>
  <c r="S1527" i="3"/>
  <c r="T1527" i="3" s="1"/>
  <c r="R1936" i="6"/>
  <c r="AB1936" i="6" s="1"/>
  <c r="R470" i="6"/>
  <c r="AB470" i="6" s="1"/>
  <c r="S1816" i="11"/>
  <c r="T1816" i="11" s="1"/>
  <c r="S1394" i="3"/>
  <c r="T1394" i="3" s="1"/>
  <c r="W1144" i="3"/>
  <c r="V1145" i="3" s="1"/>
  <c r="Y1144" i="3"/>
  <c r="AA1144" i="3"/>
  <c r="Z1144" i="3"/>
  <c r="Q1145" i="3"/>
  <c r="AC1529" i="6"/>
  <c r="AD1529" i="6"/>
  <c r="AC53" i="3"/>
  <c r="AD53" i="3"/>
  <c r="W1663" i="11"/>
  <c r="V1664" i="11" s="1"/>
  <c r="Q1664" i="11"/>
  <c r="Z1663" i="11"/>
  <c r="AA1663" i="11"/>
  <c r="Y1663" i="11"/>
  <c r="AE1932" i="9"/>
  <c r="R336" i="11"/>
  <c r="AB336" i="11" s="1"/>
  <c r="AC1393" i="9"/>
  <c r="AD1393" i="9"/>
  <c r="AC1667" i="9"/>
  <c r="AD1667" i="9"/>
  <c r="AC852" i="9"/>
  <c r="Q206" i="6"/>
  <c r="Z205" i="6"/>
  <c r="Y205" i="6"/>
  <c r="AA205" i="6"/>
  <c r="W205" i="6"/>
  <c r="V206" i="6" s="1"/>
  <c r="R1396" i="11"/>
  <c r="AB1396" i="11" s="1"/>
  <c r="AC335" i="11"/>
  <c r="R1668" i="9"/>
  <c r="AB1668" i="9" s="1"/>
  <c r="AC853" i="11"/>
  <c r="AD853" i="11"/>
  <c r="R54" i="3"/>
  <c r="AB54" i="3" s="1"/>
  <c r="S720" i="3"/>
  <c r="T720" i="3" s="1"/>
  <c r="S53" i="11"/>
  <c r="T53" i="11" s="1"/>
  <c r="AB53" i="11"/>
  <c r="Z201" i="9"/>
  <c r="W201" i="9"/>
  <c r="V202" i="9" s="1"/>
  <c r="AA201" i="9"/>
  <c r="Q202" i="9"/>
  <c r="Y201" i="9"/>
  <c r="S54" i="9"/>
  <c r="T54" i="9" s="1"/>
  <c r="R1396" i="6"/>
  <c r="AB1396" i="6" s="1"/>
  <c r="Z1933" i="11"/>
  <c r="AA1933" i="11"/>
  <c r="W1933" i="11"/>
  <c r="V1934" i="11" s="1"/>
  <c r="Y1933" i="11"/>
  <c r="Q1934" i="11"/>
  <c r="AA335" i="6"/>
  <c r="Q336" i="6"/>
  <c r="Z335" i="6"/>
  <c r="W335" i="6"/>
  <c r="V336" i="6" s="1"/>
  <c r="Y335" i="6"/>
  <c r="Q1663" i="3"/>
  <c r="Z1662" i="3"/>
  <c r="W1662" i="3"/>
  <c r="V1663" i="3" s="1"/>
  <c r="AA1662" i="3"/>
  <c r="Y1662" i="3"/>
  <c r="R1014" i="3"/>
  <c r="AB1014" i="3" s="1"/>
  <c r="AC1935" i="6"/>
  <c r="R1530" i="6"/>
  <c r="AB1530" i="6" s="1"/>
  <c r="R1282" i="11"/>
  <c r="AB1282" i="11" s="1"/>
  <c r="R1279" i="6"/>
  <c r="AB1279" i="6" s="1"/>
  <c r="AC1395" i="6"/>
  <c r="AD1395" i="6"/>
  <c r="R53" i="6"/>
  <c r="AB53" i="6" s="1"/>
  <c r="Z1278" i="3"/>
  <c r="Y1278" i="3"/>
  <c r="W1278" i="3"/>
  <c r="V1279" i="3" s="1"/>
  <c r="Q1279" i="3"/>
  <c r="AA1278" i="3"/>
  <c r="AD1278" i="9"/>
  <c r="AC1278" i="9"/>
  <c r="S588" i="3"/>
  <c r="T588" i="3" s="1"/>
  <c r="AC469" i="6"/>
  <c r="AE587" i="3"/>
  <c r="R470" i="3"/>
  <c r="AB470" i="3" s="1"/>
  <c r="R1279" i="9"/>
  <c r="R853" i="9"/>
  <c r="AB853" i="9" s="1"/>
  <c r="R854" i="11"/>
  <c r="AB854" i="11" s="1"/>
  <c r="AC52" i="6"/>
  <c r="AD52" i="6"/>
  <c r="AA1933" i="3"/>
  <c r="Q1934" i="3"/>
  <c r="Y1933" i="3"/>
  <c r="W1933" i="3"/>
  <c r="V1934" i="3" s="1"/>
  <c r="Z1933" i="3"/>
  <c r="S584" i="11"/>
  <c r="T584" i="11" s="1"/>
  <c r="AE1663" i="6"/>
  <c r="AA587" i="9"/>
  <c r="Z587" i="9"/>
  <c r="Q588" i="9"/>
  <c r="W587" i="9"/>
  <c r="V588" i="9" s="1"/>
  <c r="Y587" i="9"/>
  <c r="S473" i="11"/>
  <c r="T473" i="11" s="1"/>
  <c r="S1664" i="6"/>
  <c r="T1664" i="6" s="1"/>
  <c r="AC1395" i="11"/>
  <c r="AD1395" i="11"/>
  <c r="Y204" i="11"/>
  <c r="Z204" i="11"/>
  <c r="W204" i="11"/>
  <c r="V205" i="11" s="1"/>
  <c r="AA204" i="11"/>
  <c r="Q205" i="11"/>
  <c r="AE583" i="11"/>
  <c r="R1394" i="9"/>
  <c r="AB1394" i="9" s="1"/>
  <c r="AC1278" i="6"/>
  <c r="AD852" i="9"/>
  <c r="AE1815" i="11" l="1"/>
  <c r="AE1010" i="11"/>
  <c r="AE335" i="11"/>
  <c r="AE472" i="11"/>
  <c r="W1011" i="11"/>
  <c r="V1012" i="11" s="1"/>
  <c r="Q1012" i="11"/>
  <c r="R1012" i="11" s="1"/>
  <c r="AB1012" i="11" s="1"/>
  <c r="AE1281" i="11"/>
  <c r="Z1146" i="11"/>
  <c r="AD204" i="11"/>
  <c r="Q1147" i="11"/>
  <c r="R1147" i="11" s="1"/>
  <c r="AB1147" i="11" s="1"/>
  <c r="Z1011" i="11"/>
  <c r="AA1146" i="11"/>
  <c r="AA1011" i="11"/>
  <c r="Y1146" i="11"/>
  <c r="AC1144" i="9"/>
  <c r="AE1144" i="9" s="1"/>
  <c r="S1145" i="9"/>
  <c r="T1145" i="9" s="1"/>
  <c r="Y1145" i="9" s="1"/>
  <c r="AC1817" i="9"/>
  <c r="AE1817" i="9" s="1"/>
  <c r="AE53" i="9"/>
  <c r="Y1933" i="9"/>
  <c r="AD1530" i="9"/>
  <c r="S1394" i="9"/>
  <c r="T1394" i="9" s="1"/>
  <c r="Y1394" i="9" s="1"/>
  <c r="W467" i="9"/>
  <c r="V468" i="9" s="1"/>
  <c r="AA1933" i="9"/>
  <c r="Z467" i="9"/>
  <c r="AD1011" i="9"/>
  <c r="Y467" i="9"/>
  <c r="W1933" i="9"/>
  <c r="V1934" i="9" s="1"/>
  <c r="AA467" i="9"/>
  <c r="AC1530" i="9"/>
  <c r="Z1933" i="9"/>
  <c r="S337" i="9"/>
  <c r="T337" i="9" s="1"/>
  <c r="AD336" i="9"/>
  <c r="AC336" i="9"/>
  <c r="Z1818" i="6"/>
  <c r="Q1819" i="6"/>
  <c r="R1819" i="6" s="1"/>
  <c r="AB1819" i="6" s="1"/>
  <c r="W1818" i="6"/>
  <c r="V1819" i="6" s="1"/>
  <c r="Y1818" i="6"/>
  <c r="AE1817" i="6"/>
  <c r="AD205" i="6"/>
  <c r="AE1278" i="6"/>
  <c r="S1279" i="6"/>
  <c r="T1279" i="6" s="1"/>
  <c r="AE1935" i="6"/>
  <c r="Z1145" i="6"/>
  <c r="AE469" i="6"/>
  <c r="W1145" i="6"/>
  <c r="V1146" i="6" s="1"/>
  <c r="Q1146" i="6"/>
  <c r="R1146" i="6" s="1"/>
  <c r="AB1146" i="6" s="1"/>
  <c r="AD335" i="6"/>
  <c r="AC721" i="6"/>
  <c r="Z1011" i="6"/>
  <c r="Y1011" i="6"/>
  <c r="Q1012" i="6"/>
  <c r="R1012" i="6" s="1"/>
  <c r="AB1012" i="6" s="1"/>
  <c r="Y1145" i="6"/>
  <c r="AD721" i="6"/>
  <c r="AE1393" i="3"/>
  <c r="S470" i="3"/>
  <c r="T470" i="3" s="1"/>
  <c r="Z470" i="3" s="1"/>
  <c r="AC469" i="3"/>
  <c r="AD469" i="3"/>
  <c r="Z337" i="3"/>
  <c r="AA337" i="3"/>
  <c r="Q338" i="3"/>
  <c r="R338" i="3" s="1"/>
  <c r="AB338" i="3" s="1"/>
  <c r="Y337" i="3"/>
  <c r="AC200" i="3"/>
  <c r="AD1144" i="3"/>
  <c r="AD854" i="3"/>
  <c r="AD200" i="3"/>
  <c r="AE1013" i="3"/>
  <c r="S1396" i="11"/>
  <c r="T1396" i="11" s="1"/>
  <c r="W1396" i="11" s="1"/>
  <c r="V1397" i="11" s="1"/>
  <c r="S1818" i="9"/>
  <c r="T1818" i="9" s="1"/>
  <c r="S1282" i="11"/>
  <c r="T1282" i="11" s="1"/>
  <c r="AA1011" i="6"/>
  <c r="R1531" i="9"/>
  <c r="AB1531" i="9" s="1"/>
  <c r="AC1011" i="9"/>
  <c r="W589" i="6"/>
  <c r="V590" i="6" s="1"/>
  <c r="Y589" i="6"/>
  <c r="Q590" i="6"/>
  <c r="R590" i="6" s="1"/>
  <c r="AB590" i="6" s="1"/>
  <c r="AA589" i="6"/>
  <c r="Z589" i="6"/>
  <c r="AE52" i="6"/>
  <c r="S53" i="6"/>
  <c r="T53" i="6" s="1"/>
  <c r="S1014" i="3"/>
  <c r="T1014" i="3" s="1"/>
  <c r="AE53" i="3"/>
  <c r="S1936" i="6"/>
  <c r="T1936" i="6" s="1"/>
  <c r="Q1937" i="6" s="1"/>
  <c r="AE1278" i="9"/>
  <c r="S1530" i="6"/>
  <c r="T1530" i="6" s="1"/>
  <c r="S854" i="11"/>
  <c r="T854" i="11" s="1"/>
  <c r="Y854" i="11" s="1"/>
  <c r="AE1395" i="6"/>
  <c r="W1011" i="6"/>
  <c r="V1012" i="6" s="1"/>
  <c r="S1396" i="6"/>
  <c r="T1396" i="6" s="1"/>
  <c r="S853" i="9"/>
  <c r="T853" i="9" s="1"/>
  <c r="AC205" i="6"/>
  <c r="W54" i="9"/>
  <c r="V55" i="9" s="1"/>
  <c r="AA54" i="9"/>
  <c r="Y54" i="9"/>
  <c r="Z54" i="9"/>
  <c r="Q55" i="9"/>
  <c r="Q1665" i="6"/>
  <c r="Z1664" i="6"/>
  <c r="Y1664" i="6"/>
  <c r="AA1664" i="6"/>
  <c r="W1664" i="6"/>
  <c r="V1665" i="6" s="1"/>
  <c r="R1934" i="3"/>
  <c r="AB1934" i="3" s="1"/>
  <c r="R1279" i="3"/>
  <c r="AB1279" i="3" s="1"/>
  <c r="R588" i="9"/>
  <c r="AB588" i="9" s="1"/>
  <c r="AE1395" i="11"/>
  <c r="Z1527" i="3"/>
  <c r="Y1527" i="3"/>
  <c r="W1527" i="3"/>
  <c r="V1528" i="3" s="1"/>
  <c r="AA1527" i="3"/>
  <c r="Q1528" i="3"/>
  <c r="S1279" i="9"/>
  <c r="T1279" i="9" s="1"/>
  <c r="Y1279" i="9" s="1"/>
  <c r="AB1279" i="9"/>
  <c r="AD1278" i="3"/>
  <c r="AC1278" i="3"/>
  <c r="AC1662" i="3"/>
  <c r="AD1662" i="3"/>
  <c r="R336" i="6"/>
  <c r="AB336" i="6" s="1"/>
  <c r="S201" i="3"/>
  <c r="T201" i="3" s="1"/>
  <c r="AB201" i="3"/>
  <c r="S468" i="9"/>
  <c r="T468" i="9" s="1"/>
  <c r="AE852" i="9"/>
  <c r="AA473" i="11"/>
  <c r="Q474" i="11"/>
  <c r="Z473" i="11"/>
  <c r="Y473" i="11"/>
  <c r="W473" i="11"/>
  <c r="V474" i="11" s="1"/>
  <c r="S54" i="3"/>
  <c r="T54" i="3" s="1"/>
  <c r="R206" i="6"/>
  <c r="AB206" i="6" s="1"/>
  <c r="AC1663" i="11"/>
  <c r="AD1663" i="11"/>
  <c r="AE1529" i="6"/>
  <c r="R855" i="3"/>
  <c r="AB855" i="3" s="1"/>
  <c r="R723" i="11"/>
  <c r="AB723" i="11" s="1"/>
  <c r="Y1816" i="3"/>
  <c r="Z1816" i="3"/>
  <c r="AA1816" i="3"/>
  <c r="Q1817" i="3"/>
  <c r="W1816" i="3"/>
  <c r="V1817" i="3" s="1"/>
  <c r="R205" i="11"/>
  <c r="AB205" i="11" s="1"/>
  <c r="W588" i="3"/>
  <c r="V589" i="3" s="1"/>
  <c r="Q589" i="3"/>
  <c r="AA588" i="3"/>
  <c r="Y588" i="3"/>
  <c r="Z588" i="3"/>
  <c r="R1934" i="11"/>
  <c r="AB1934" i="11" s="1"/>
  <c r="AD201" i="9"/>
  <c r="AC201" i="9"/>
  <c r="AE1667" i="9"/>
  <c r="R1145" i="3"/>
  <c r="AB1145" i="3" s="1"/>
  <c r="AC1528" i="11"/>
  <c r="AD1528" i="11"/>
  <c r="AD1933" i="11"/>
  <c r="AC1933" i="11"/>
  <c r="R202" i="9"/>
  <c r="AB202" i="9" s="1"/>
  <c r="Z53" i="11"/>
  <c r="AA53" i="11"/>
  <c r="W53" i="11"/>
  <c r="V54" i="11" s="1"/>
  <c r="Q54" i="11"/>
  <c r="Y53" i="11"/>
  <c r="R1663" i="3"/>
  <c r="AB1663" i="3" s="1"/>
  <c r="W857" i="6"/>
  <c r="V858" i="6" s="1"/>
  <c r="Q858" i="6"/>
  <c r="Y857" i="6"/>
  <c r="AA857" i="6"/>
  <c r="Z857" i="6"/>
  <c r="AE853" i="11"/>
  <c r="AE1393" i="9"/>
  <c r="R1664" i="11"/>
  <c r="AB1664" i="11" s="1"/>
  <c r="AC720" i="9"/>
  <c r="AD720" i="9"/>
  <c r="R1934" i="9"/>
  <c r="AB1934" i="9" s="1"/>
  <c r="Y1394" i="3"/>
  <c r="W1394" i="3"/>
  <c r="V1395" i="3" s="1"/>
  <c r="Z1394" i="3"/>
  <c r="Q1395" i="3"/>
  <c r="AA1394" i="3"/>
  <c r="AA1816" i="11"/>
  <c r="W1816" i="11"/>
  <c r="V1817" i="11" s="1"/>
  <c r="Q1817" i="11"/>
  <c r="Y1816" i="11"/>
  <c r="Z1816" i="11"/>
  <c r="S722" i="6"/>
  <c r="T722" i="6" s="1"/>
  <c r="AC587" i="9"/>
  <c r="AD587" i="9"/>
  <c r="AC1933" i="3"/>
  <c r="AD1933" i="3"/>
  <c r="AC335" i="6"/>
  <c r="AC1144" i="3"/>
  <c r="R1529" i="11"/>
  <c r="AC854" i="3"/>
  <c r="AA720" i="3"/>
  <c r="W720" i="3"/>
  <c r="V721" i="3" s="1"/>
  <c r="Z720" i="3"/>
  <c r="Y720" i="3"/>
  <c r="Q721" i="3"/>
  <c r="S1668" i="9"/>
  <c r="T1668" i="9" s="1"/>
  <c r="S336" i="11"/>
  <c r="T336" i="11" s="1"/>
  <c r="S470" i="6"/>
  <c r="T470" i="6" s="1"/>
  <c r="R1012" i="9"/>
  <c r="AB1012" i="9" s="1"/>
  <c r="AC722" i="11"/>
  <c r="AD722" i="11"/>
  <c r="R721" i="9"/>
  <c r="AB721" i="9" s="1"/>
  <c r="W584" i="11"/>
  <c r="V585" i="11" s="1"/>
  <c r="AA584" i="11"/>
  <c r="Z584" i="11"/>
  <c r="Q585" i="11"/>
  <c r="Y584" i="11"/>
  <c r="AC204" i="11"/>
  <c r="S1664" i="11" l="1"/>
  <c r="T1664" i="11" s="1"/>
  <c r="Y1664" i="11" s="1"/>
  <c r="W854" i="11"/>
  <c r="V855" i="11" s="1"/>
  <c r="AC1011" i="11"/>
  <c r="AD1146" i="11"/>
  <c r="AD1011" i="11"/>
  <c r="AE1663" i="11"/>
  <c r="Y1396" i="11"/>
  <c r="AA1396" i="11"/>
  <c r="AE204" i="11"/>
  <c r="AD473" i="11"/>
  <c r="AC1146" i="11"/>
  <c r="Y1282" i="11"/>
  <c r="Q1283" i="11"/>
  <c r="R1283" i="11" s="1"/>
  <c r="AB1283" i="11" s="1"/>
  <c r="AA1282" i="11"/>
  <c r="Z1282" i="11"/>
  <c r="W1282" i="11"/>
  <c r="V1283" i="11" s="1"/>
  <c r="AA854" i="11"/>
  <c r="Q1397" i="11"/>
  <c r="R1397" i="11" s="1"/>
  <c r="Q855" i="11"/>
  <c r="R855" i="11" s="1"/>
  <c r="AB855" i="11" s="1"/>
  <c r="AD1816" i="11"/>
  <c r="Z854" i="11"/>
  <c r="AD854" i="11" s="1"/>
  <c r="Z1396" i="11"/>
  <c r="W1145" i="9"/>
  <c r="V1146" i="9" s="1"/>
  <c r="AA1145" i="9"/>
  <c r="Q1146" i="9"/>
  <c r="R1146" i="9" s="1"/>
  <c r="AB1146" i="9" s="1"/>
  <c r="Z1145" i="9"/>
  <c r="AE336" i="9"/>
  <c r="AE1530" i="9"/>
  <c r="Z1394" i="9"/>
  <c r="AD1394" i="9" s="1"/>
  <c r="AC1933" i="9"/>
  <c r="AA1394" i="9"/>
  <c r="AD1933" i="9"/>
  <c r="W1394" i="9"/>
  <c r="V1395" i="9" s="1"/>
  <c r="AD467" i="9"/>
  <c r="AC467" i="9"/>
  <c r="Q1395" i="9"/>
  <c r="R1395" i="9" s="1"/>
  <c r="AE1011" i="9"/>
  <c r="W337" i="9"/>
  <c r="V338" i="9" s="1"/>
  <c r="Q338" i="9"/>
  <c r="R338" i="9" s="1"/>
  <c r="AB338" i="9" s="1"/>
  <c r="AA337" i="9"/>
  <c r="Z337" i="9"/>
  <c r="Y337" i="9"/>
  <c r="Q1280" i="9"/>
  <c r="R1280" i="9" s="1"/>
  <c r="AB1280" i="9" s="1"/>
  <c r="Z1279" i="9"/>
  <c r="AD1279" i="9" s="1"/>
  <c r="W1279" i="9"/>
  <c r="V1280" i="9" s="1"/>
  <c r="AA1279" i="9"/>
  <c r="AE587" i="9"/>
  <c r="S721" i="9"/>
  <c r="T721" i="9" s="1"/>
  <c r="S1819" i="6"/>
  <c r="T1819" i="6" s="1"/>
  <c r="Y1819" i="6" s="1"/>
  <c r="AD1818" i="6"/>
  <c r="AC1818" i="6"/>
  <c r="AE205" i="6"/>
  <c r="AD1145" i="6"/>
  <c r="AE721" i="6"/>
  <c r="AC1145" i="6"/>
  <c r="AC589" i="6"/>
  <c r="AC1011" i="6"/>
  <c r="AE335" i="6"/>
  <c r="AD1011" i="6"/>
  <c r="AA470" i="6"/>
  <c r="Z470" i="6"/>
  <c r="Q471" i="6"/>
  <c r="R471" i="6" s="1"/>
  <c r="AB471" i="6" s="1"/>
  <c r="Y470" i="6"/>
  <c r="W470" i="6"/>
  <c r="V471" i="6" s="1"/>
  <c r="S206" i="6"/>
  <c r="T206" i="6" s="1"/>
  <c r="W1936" i="6"/>
  <c r="V1937" i="6" s="1"/>
  <c r="AD589" i="6"/>
  <c r="S590" i="6"/>
  <c r="T590" i="6" s="1"/>
  <c r="AE1144" i="3"/>
  <c r="AD1816" i="3"/>
  <c r="AD337" i="3"/>
  <c r="AC337" i="3"/>
  <c r="AE469" i="3"/>
  <c r="Q471" i="3"/>
  <c r="R471" i="3" s="1"/>
  <c r="AB471" i="3" s="1"/>
  <c r="W470" i="3"/>
  <c r="V471" i="3" s="1"/>
  <c r="Y470" i="3"/>
  <c r="AD470" i="3" s="1"/>
  <c r="AE200" i="3"/>
  <c r="AA470" i="3"/>
  <c r="AE854" i="3"/>
  <c r="S1663" i="3"/>
  <c r="T1663" i="3" s="1"/>
  <c r="Y1663" i="3" s="1"/>
  <c r="AA1014" i="3"/>
  <c r="W1014" i="3"/>
  <c r="V1015" i="3" s="1"/>
  <c r="Z1014" i="3"/>
  <c r="Y201" i="3"/>
  <c r="Z201" i="3"/>
  <c r="Q202" i="3"/>
  <c r="R202" i="3" s="1"/>
  <c r="AB202" i="3" s="1"/>
  <c r="AA201" i="3"/>
  <c r="W201" i="3"/>
  <c r="V202" i="3" s="1"/>
  <c r="Q1015" i="3"/>
  <c r="R1015" i="3" s="1"/>
  <c r="AB1015" i="3" s="1"/>
  <c r="S1012" i="11"/>
  <c r="T1012" i="11" s="1"/>
  <c r="Q1013" i="11" s="1"/>
  <c r="S1934" i="11"/>
  <c r="T1934" i="11" s="1"/>
  <c r="AA1936" i="6"/>
  <c r="S855" i="3"/>
  <c r="T855" i="3" s="1"/>
  <c r="Y1936" i="6"/>
  <c r="S1531" i="9"/>
  <c r="T1531" i="9" s="1"/>
  <c r="Y1014" i="3"/>
  <c r="S588" i="9"/>
  <c r="T588" i="9" s="1"/>
  <c r="Q854" i="9"/>
  <c r="R854" i="9" s="1"/>
  <c r="AB854" i="9" s="1"/>
  <c r="AA853" i="9"/>
  <c r="Y853" i="9"/>
  <c r="Z853" i="9"/>
  <c r="W853" i="9"/>
  <c r="V854" i="9" s="1"/>
  <c r="S1012" i="9"/>
  <c r="T1012" i="9" s="1"/>
  <c r="Q1013" i="9" s="1"/>
  <c r="S202" i="9"/>
  <c r="T202" i="9" s="1"/>
  <c r="W202" i="9" s="1"/>
  <c r="V203" i="9" s="1"/>
  <c r="S1145" i="3"/>
  <c r="T1145" i="3" s="1"/>
  <c r="AE1278" i="3"/>
  <c r="AE722" i="11"/>
  <c r="AE1933" i="11"/>
  <c r="S723" i="11"/>
  <c r="T723" i="11" s="1"/>
  <c r="AA723" i="11" s="1"/>
  <c r="AE201" i="9"/>
  <c r="S1147" i="11"/>
  <c r="T1147" i="11" s="1"/>
  <c r="Z1936" i="6"/>
  <c r="S1934" i="3"/>
  <c r="T1934" i="3" s="1"/>
  <c r="AE1528" i="11"/>
  <c r="W722" i="6"/>
  <c r="V723" i="6" s="1"/>
  <c r="Z722" i="6"/>
  <c r="Q723" i="6"/>
  <c r="Y722" i="6"/>
  <c r="AA722" i="6"/>
  <c r="Z54" i="3"/>
  <c r="W54" i="3"/>
  <c r="V55" i="3" s="1"/>
  <c r="Y54" i="3"/>
  <c r="AA54" i="3"/>
  <c r="Q55" i="3"/>
  <c r="R721" i="3"/>
  <c r="AB721" i="3" s="1"/>
  <c r="Q1669" i="9"/>
  <c r="AA1668" i="9"/>
  <c r="Y1668" i="9"/>
  <c r="W1668" i="9"/>
  <c r="V1669" i="9" s="1"/>
  <c r="Z1668" i="9"/>
  <c r="AC1394" i="3"/>
  <c r="AD1394" i="3"/>
  <c r="AC857" i="6"/>
  <c r="AD857" i="6"/>
  <c r="R474" i="11"/>
  <c r="AB474" i="11" s="1"/>
  <c r="AC720" i="3"/>
  <c r="AD720" i="3"/>
  <c r="AA1396" i="6"/>
  <c r="Y1396" i="6"/>
  <c r="Q1397" i="6"/>
  <c r="Z1396" i="6"/>
  <c r="W1396" i="6"/>
  <c r="V1397" i="6" s="1"/>
  <c r="R858" i="6"/>
  <c r="AB858" i="6" s="1"/>
  <c r="R1817" i="3"/>
  <c r="AB1817" i="3" s="1"/>
  <c r="AE720" i="9"/>
  <c r="R54" i="11"/>
  <c r="AB54" i="11" s="1"/>
  <c r="S1146" i="6"/>
  <c r="T1146" i="6" s="1"/>
  <c r="AC584" i="11"/>
  <c r="AD584" i="11"/>
  <c r="S1529" i="11"/>
  <c r="T1529" i="11" s="1"/>
  <c r="AB1529" i="11"/>
  <c r="Q337" i="11"/>
  <c r="Y336" i="11"/>
  <c r="Z336" i="11"/>
  <c r="AA336" i="11"/>
  <c r="W336" i="11"/>
  <c r="V337" i="11" s="1"/>
  <c r="AA1818" i="9"/>
  <c r="Z1818" i="9"/>
  <c r="W1818" i="9"/>
  <c r="V1819" i="9" s="1"/>
  <c r="Y1818" i="9"/>
  <c r="Q1819" i="9"/>
  <c r="S1012" i="6"/>
  <c r="T1012" i="6" s="1"/>
  <c r="S205" i="11"/>
  <c r="T205" i="11" s="1"/>
  <c r="AC473" i="11"/>
  <c r="S336" i="6"/>
  <c r="T336" i="6" s="1"/>
  <c r="Y336" i="6" s="1"/>
  <c r="S1279" i="3"/>
  <c r="T1279" i="3" s="1"/>
  <c r="Q1280" i="3" s="1"/>
  <c r="R1665" i="6"/>
  <c r="AB1665" i="6" s="1"/>
  <c r="AC588" i="3"/>
  <c r="AD588" i="3"/>
  <c r="Q469" i="9"/>
  <c r="AA468" i="9"/>
  <c r="Y468" i="9"/>
  <c r="W468" i="9"/>
  <c r="V469" i="9" s="1"/>
  <c r="Z468" i="9"/>
  <c r="R1817" i="11"/>
  <c r="AB1817" i="11" s="1"/>
  <c r="AD53" i="11"/>
  <c r="AC53" i="11"/>
  <c r="AC1664" i="6"/>
  <c r="AD1664" i="6"/>
  <c r="AE1933" i="3"/>
  <c r="R1395" i="3"/>
  <c r="AB1395" i="3" s="1"/>
  <c r="R585" i="11"/>
  <c r="AB585" i="11" s="1"/>
  <c r="Q1820" i="6"/>
  <c r="S338" i="3"/>
  <c r="T338" i="3" s="1"/>
  <c r="Q54" i="6"/>
  <c r="Z53" i="6"/>
  <c r="AA53" i="6"/>
  <c r="W53" i="6"/>
  <c r="V54" i="6" s="1"/>
  <c r="Y53" i="6"/>
  <c r="AC1816" i="3"/>
  <c r="R1937" i="6"/>
  <c r="AB1937" i="6" s="1"/>
  <c r="R1528" i="3"/>
  <c r="AB1528" i="3" s="1"/>
  <c r="R55" i="9"/>
  <c r="AB55" i="9" s="1"/>
  <c r="Q1531" i="6"/>
  <c r="Z1530" i="6"/>
  <c r="Y1530" i="6"/>
  <c r="AA1530" i="6"/>
  <c r="W1530" i="6"/>
  <c r="V1531" i="6" s="1"/>
  <c r="AE1662" i="3"/>
  <c r="Q1280" i="6"/>
  <c r="Y1279" i="6"/>
  <c r="Z1279" i="6"/>
  <c r="W1279" i="6"/>
  <c r="V1280" i="6" s="1"/>
  <c r="AA1279" i="6"/>
  <c r="AC54" i="9"/>
  <c r="AD54" i="9"/>
  <c r="AC1527" i="3"/>
  <c r="AD1527" i="3"/>
  <c r="AC1816" i="11"/>
  <c r="S1934" i="9"/>
  <c r="T1934" i="9" s="1"/>
  <c r="R589" i="3"/>
  <c r="AE1011" i="11" l="1"/>
  <c r="AD1396" i="11"/>
  <c r="AC854" i="11"/>
  <c r="AE854" i="11" s="1"/>
  <c r="AD1282" i="11"/>
  <c r="AE1816" i="11"/>
  <c r="AE1146" i="11"/>
  <c r="AC1396" i="11"/>
  <c r="AE473" i="11"/>
  <c r="AC1282" i="11"/>
  <c r="S585" i="11"/>
  <c r="T585" i="11" s="1"/>
  <c r="AB1397" i="11"/>
  <c r="S1397" i="11"/>
  <c r="T1397" i="11" s="1"/>
  <c r="Y723" i="11"/>
  <c r="W1147" i="11"/>
  <c r="V1148" i="11" s="1"/>
  <c r="AA1147" i="11"/>
  <c r="Q1148" i="11"/>
  <c r="R1148" i="11" s="1"/>
  <c r="AB1148" i="11" s="1"/>
  <c r="Z1147" i="11"/>
  <c r="Y1147" i="11"/>
  <c r="Q206" i="11"/>
  <c r="R206" i="11" s="1"/>
  <c r="AB206" i="11" s="1"/>
  <c r="AA205" i="11"/>
  <c r="Y205" i="11"/>
  <c r="Z205" i="11"/>
  <c r="W205" i="11"/>
  <c r="V206" i="11" s="1"/>
  <c r="AD336" i="11"/>
  <c r="AC1145" i="9"/>
  <c r="S1146" i="9"/>
  <c r="T1146" i="9" s="1"/>
  <c r="Z1146" i="9" s="1"/>
  <c r="AD1145" i="9"/>
  <c r="AD337" i="9"/>
  <c r="AC1279" i="9"/>
  <c r="AE1279" i="9" s="1"/>
  <c r="AC1394" i="9"/>
  <c r="AE1394" i="9" s="1"/>
  <c r="AE1933" i="9"/>
  <c r="AE467" i="9"/>
  <c r="Y202" i="9"/>
  <c r="S55" i="9"/>
  <c r="T55" i="9" s="1"/>
  <c r="AA55" i="9" s="1"/>
  <c r="Q203" i="9"/>
  <c r="R203" i="9" s="1"/>
  <c r="AD468" i="9"/>
  <c r="AA202" i="9"/>
  <c r="AC337" i="9"/>
  <c r="Y721" i="9"/>
  <c r="AA721" i="9"/>
  <c r="Q722" i="9"/>
  <c r="R722" i="9" s="1"/>
  <c r="Z721" i="9"/>
  <c r="W721" i="9"/>
  <c r="V722" i="9" s="1"/>
  <c r="Q1532" i="9"/>
  <c r="R1532" i="9" s="1"/>
  <c r="Z1531" i="9"/>
  <c r="AA1531" i="9"/>
  <c r="W1531" i="9"/>
  <c r="V1532" i="9" s="1"/>
  <c r="Y1531" i="9"/>
  <c r="AC1818" i="9"/>
  <c r="AD1818" i="9"/>
  <c r="Z1819" i="6"/>
  <c r="AD1819" i="6" s="1"/>
  <c r="AA1819" i="6"/>
  <c r="W1819" i="6"/>
  <c r="V1820" i="6" s="1"/>
  <c r="AE1818" i="6"/>
  <c r="AE1145" i="6"/>
  <c r="AE589" i="6"/>
  <c r="AE1011" i="6"/>
  <c r="AD1279" i="6"/>
  <c r="AE857" i="6"/>
  <c r="Z1146" i="6"/>
  <c r="Q1147" i="6"/>
  <c r="R1147" i="6" s="1"/>
  <c r="W1146" i="6"/>
  <c r="V1147" i="6" s="1"/>
  <c r="Y1146" i="6"/>
  <c r="AD470" i="6"/>
  <c r="S1937" i="6"/>
  <c r="T1937" i="6" s="1"/>
  <c r="AA336" i="6"/>
  <c r="AC1936" i="6"/>
  <c r="Z206" i="6"/>
  <c r="W206" i="6"/>
  <c r="V207" i="6" s="1"/>
  <c r="AA206" i="6"/>
  <c r="Q207" i="6"/>
  <c r="R207" i="6" s="1"/>
  <c r="Y206" i="6"/>
  <c r="AA1146" i="6"/>
  <c r="Z336" i="6"/>
  <c r="AD336" i="6" s="1"/>
  <c r="Q337" i="6"/>
  <c r="R337" i="6" s="1"/>
  <c r="AB337" i="6" s="1"/>
  <c r="AD1936" i="6"/>
  <c r="W336" i="6"/>
  <c r="V337" i="6" s="1"/>
  <c r="AC470" i="6"/>
  <c r="AE1816" i="3"/>
  <c r="AE337" i="3"/>
  <c r="AC470" i="3"/>
  <c r="AE470" i="3" s="1"/>
  <c r="AD1014" i="3"/>
  <c r="AA1663" i="3"/>
  <c r="AC201" i="3"/>
  <c r="Z1663" i="3"/>
  <c r="AD1663" i="3" s="1"/>
  <c r="W1663" i="3"/>
  <c r="V1664" i="3" s="1"/>
  <c r="Q1664" i="3"/>
  <c r="R1664" i="3" s="1"/>
  <c r="AB1664" i="3" s="1"/>
  <c r="Z1279" i="3"/>
  <c r="AD201" i="3"/>
  <c r="AA1279" i="3"/>
  <c r="W1279" i="3"/>
  <c r="V1280" i="3" s="1"/>
  <c r="Y1279" i="3"/>
  <c r="AC1014" i="3"/>
  <c r="Z1934" i="11"/>
  <c r="AA1934" i="11"/>
  <c r="Q1935" i="11"/>
  <c r="R1935" i="11" s="1"/>
  <c r="AB1935" i="11" s="1"/>
  <c r="Y1934" i="11"/>
  <c r="W1934" i="11"/>
  <c r="V1935" i="11" s="1"/>
  <c r="W1664" i="11"/>
  <c r="V1665" i="11" s="1"/>
  <c r="AC853" i="9"/>
  <c r="Z1664" i="11"/>
  <c r="AD1664" i="11" s="1"/>
  <c r="Q1665" i="11"/>
  <c r="R1665" i="11" s="1"/>
  <c r="AE584" i="11"/>
  <c r="S1283" i="11"/>
  <c r="T1283" i="11" s="1"/>
  <c r="Q1284" i="11" s="1"/>
  <c r="Z723" i="11"/>
  <c r="AA1664" i="11"/>
  <c r="Q1935" i="3"/>
  <c r="R1935" i="3" s="1"/>
  <c r="AB1935" i="3" s="1"/>
  <c r="Z1934" i="3"/>
  <c r="Y1934" i="3"/>
  <c r="W1934" i="3"/>
  <c r="V1935" i="3" s="1"/>
  <c r="AA1934" i="3"/>
  <c r="Z1012" i="9"/>
  <c r="S721" i="3"/>
  <c r="T721" i="3" s="1"/>
  <c r="AD853" i="9"/>
  <c r="S1015" i="3"/>
  <c r="T1015" i="3" s="1"/>
  <c r="Y1015" i="3" s="1"/>
  <c r="S54" i="11"/>
  <c r="T54" i="11" s="1"/>
  <c r="AA1012" i="9"/>
  <c r="Z1012" i="11"/>
  <c r="W723" i="11"/>
  <c r="V724" i="11" s="1"/>
  <c r="S855" i="11"/>
  <c r="T855" i="11" s="1"/>
  <c r="S1395" i="3"/>
  <c r="T1395" i="3" s="1"/>
  <c r="S1280" i="9"/>
  <c r="T1280" i="9" s="1"/>
  <c r="S858" i="6"/>
  <c r="T858" i="6" s="1"/>
  <c r="Y1012" i="9"/>
  <c r="W1012" i="11"/>
  <c r="V1013" i="11" s="1"/>
  <c r="Q724" i="11"/>
  <c r="R724" i="11" s="1"/>
  <c r="AB724" i="11" s="1"/>
  <c r="W1012" i="9"/>
  <c r="V1013" i="9" s="1"/>
  <c r="AE1664" i="6"/>
  <c r="Y1012" i="11"/>
  <c r="AE1394" i="3"/>
  <c r="S854" i="9"/>
  <c r="T854" i="9" s="1"/>
  <c r="S1665" i="6"/>
  <c r="T1665" i="6" s="1"/>
  <c r="Z202" i="9"/>
  <c r="AE720" i="3"/>
  <c r="AA1012" i="11"/>
  <c r="S338" i="9"/>
  <c r="T338" i="9" s="1"/>
  <c r="S1817" i="3"/>
  <c r="T1817" i="3" s="1"/>
  <c r="Z1934" i="9"/>
  <c r="W1934" i="9"/>
  <c r="V1935" i="9" s="1"/>
  <c r="Q1935" i="9"/>
  <c r="Y1934" i="9"/>
  <c r="AA1934" i="9"/>
  <c r="R1531" i="6"/>
  <c r="AB1531" i="6" s="1"/>
  <c r="AA1012" i="6"/>
  <c r="W1012" i="6"/>
  <c r="V1013" i="6" s="1"/>
  <c r="Y1012" i="6"/>
  <c r="Z1012" i="6"/>
  <c r="Q1013" i="6"/>
  <c r="R1280" i="3"/>
  <c r="AB1280" i="3" s="1"/>
  <c r="R1397" i="6"/>
  <c r="AB1397" i="6" s="1"/>
  <c r="R1013" i="11"/>
  <c r="AB1013" i="11" s="1"/>
  <c r="R723" i="6"/>
  <c r="AC1396" i="6"/>
  <c r="AD1396" i="6"/>
  <c r="R55" i="3"/>
  <c r="AB55" i="3" s="1"/>
  <c r="R54" i="6"/>
  <c r="AB54" i="6" s="1"/>
  <c r="Y1145" i="3"/>
  <c r="AA1145" i="3"/>
  <c r="Q1146" i="3"/>
  <c r="W1145" i="3"/>
  <c r="V1146" i="3" s="1"/>
  <c r="Z1145" i="3"/>
  <c r="W338" i="3"/>
  <c r="V339" i="3" s="1"/>
  <c r="Z338" i="3"/>
  <c r="AA338" i="3"/>
  <c r="Q339" i="3"/>
  <c r="Y338" i="3"/>
  <c r="Q589" i="9"/>
  <c r="Y588" i="9"/>
  <c r="Z588" i="9"/>
  <c r="AA588" i="9"/>
  <c r="W588" i="9"/>
  <c r="V589" i="9" s="1"/>
  <c r="R1820" i="6"/>
  <c r="AB1820" i="6" s="1"/>
  <c r="AE53" i="11"/>
  <c r="S1817" i="11"/>
  <c r="T1817" i="11" s="1"/>
  <c r="S471" i="6"/>
  <c r="T471" i="6" s="1"/>
  <c r="AE588" i="3"/>
  <c r="AC1668" i="9"/>
  <c r="AD1668" i="9"/>
  <c r="AD54" i="3"/>
  <c r="AC54" i="3"/>
  <c r="S471" i="3"/>
  <c r="T471" i="3" s="1"/>
  <c r="R1819" i="9"/>
  <c r="AB1819" i="9" s="1"/>
  <c r="AC336" i="11"/>
  <c r="S202" i="3"/>
  <c r="T202" i="3" s="1"/>
  <c r="S474" i="11"/>
  <c r="T474" i="11" s="1"/>
  <c r="R1669" i="9"/>
  <c r="AB1669" i="9" s="1"/>
  <c r="R469" i="9"/>
  <c r="AB469" i="9" s="1"/>
  <c r="AE1527" i="3"/>
  <c r="AC1279" i="6"/>
  <c r="S1395" i="9"/>
  <c r="T1395" i="9" s="1"/>
  <c r="AB1395" i="9"/>
  <c r="AC53" i="6"/>
  <c r="AD53" i="6"/>
  <c r="R337" i="11"/>
  <c r="AB337" i="11" s="1"/>
  <c r="R1013" i="9"/>
  <c r="AB1013" i="9" s="1"/>
  <c r="R1280" i="6"/>
  <c r="AB1280" i="6" s="1"/>
  <c r="AC1530" i="6"/>
  <c r="AD1530" i="6"/>
  <c r="Y855" i="3"/>
  <c r="W855" i="3"/>
  <c r="V856" i="3" s="1"/>
  <c r="Z855" i="3"/>
  <c r="AA855" i="3"/>
  <c r="Q856" i="3"/>
  <c r="Y590" i="6"/>
  <c r="Q591" i="6"/>
  <c r="AA590" i="6"/>
  <c r="Z590" i="6"/>
  <c r="W590" i="6"/>
  <c r="V591" i="6" s="1"/>
  <c r="S589" i="3"/>
  <c r="T589" i="3" s="1"/>
  <c r="AB589" i="3"/>
  <c r="AE54" i="9"/>
  <c r="S1528" i="3"/>
  <c r="T1528" i="3" s="1"/>
  <c r="AC468" i="9"/>
  <c r="AA1529" i="11"/>
  <c r="W1529" i="11"/>
  <c r="V1530" i="11" s="1"/>
  <c r="Z1529" i="11"/>
  <c r="Q1530" i="11"/>
  <c r="Y1529" i="11"/>
  <c r="AC722" i="6"/>
  <c r="AD722" i="6"/>
  <c r="AE1396" i="11" l="1"/>
  <c r="AC723" i="11"/>
  <c r="AD1147" i="11"/>
  <c r="AD1934" i="11"/>
  <c r="AE1282" i="11"/>
  <c r="AC1664" i="11"/>
  <c r="AE1664" i="11" s="1"/>
  <c r="AC205" i="11"/>
  <c r="AD723" i="11"/>
  <c r="AC1934" i="11"/>
  <c r="S1148" i="11"/>
  <c r="T1148" i="11" s="1"/>
  <c r="Y1283" i="11"/>
  <c r="Y1817" i="11"/>
  <c r="Q1818" i="11"/>
  <c r="R1818" i="11" s="1"/>
  <c r="AB1818" i="11" s="1"/>
  <c r="Z1817" i="11"/>
  <c r="W1817" i="11"/>
  <c r="V1818" i="11" s="1"/>
  <c r="AA1817" i="11"/>
  <c r="AC1012" i="11"/>
  <c r="AD1012" i="11"/>
  <c r="AA1283" i="11"/>
  <c r="W1283" i="11"/>
  <c r="V1284" i="11" s="1"/>
  <c r="AC1147" i="11"/>
  <c r="Z1283" i="11"/>
  <c r="AE336" i="11"/>
  <c r="AD205" i="11"/>
  <c r="AE1145" i="9"/>
  <c r="Q1147" i="9"/>
  <c r="R1147" i="9" s="1"/>
  <c r="AB1147" i="9" s="1"/>
  <c r="Y1146" i="9"/>
  <c r="AA1146" i="9"/>
  <c r="W1146" i="9"/>
  <c r="V1147" i="9" s="1"/>
  <c r="AE337" i="9"/>
  <c r="S1669" i="9"/>
  <c r="T1669" i="9" s="1"/>
  <c r="W1669" i="9" s="1"/>
  <c r="V1670" i="9" s="1"/>
  <c r="AD202" i="9"/>
  <c r="Z55" i="9"/>
  <c r="AC1012" i="9"/>
  <c r="AD721" i="9"/>
  <c r="Q56" i="9"/>
  <c r="R56" i="9" s="1"/>
  <c r="AC721" i="9"/>
  <c r="AE468" i="9"/>
  <c r="S469" i="9"/>
  <c r="T469" i="9" s="1"/>
  <c r="W55" i="9"/>
  <c r="V56" i="9" s="1"/>
  <c r="Y55" i="9"/>
  <c r="AD1531" i="9"/>
  <c r="AC1531" i="9"/>
  <c r="AC202" i="9"/>
  <c r="AD1012" i="9"/>
  <c r="AA1280" i="9"/>
  <c r="W1280" i="9"/>
  <c r="V1281" i="9" s="1"/>
  <c r="Z1280" i="9"/>
  <c r="Y1280" i="9"/>
  <c r="Q1281" i="9"/>
  <c r="R1281" i="9" s="1"/>
  <c r="AB1281" i="9" s="1"/>
  <c r="Z338" i="9"/>
  <c r="W338" i="9"/>
  <c r="V339" i="9" s="1"/>
  <c r="AE1818" i="9"/>
  <c r="AC1819" i="6"/>
  <c r="AE1819" i="6" s="1"/>
  <c r="AE1279" i="6"/>
  <c r="S1820" i="6"/>
  <c r="T1820" i="6" s="1"/>
  <c r="Q1821" i="6" s="1"/>
  <c r="AE1936" i="6"/>
  <c r="S1397" i="6"/>
  <c r="T1397" i="6" s="1"/>
  <c r="AA1397" i="6" s="1"/>
  <c r="AB1147" i="6"/>
  <c r="S1147" i="6"/>
  <c r="T1147" i="6" s="1"/>
  <c r="AA1147" i="6" s="1"/>
  <c r="AD1146" i="6"/>
  <c r="AD206" i="6"/>
  <c r="AC1146" i="6"/>
  <c r="W1937" i="6"/>
  <c r="V1938" i="6" s="1"/>
  <c r="Z1937" i="6"/>
  <c r="Y1937" i="6"/>
  <c r="AA1937" i="6"/>
  <c r="Q1938" i="6"/>
  <c r="R1938" i="6" s="1"/>
  <c r="AB1938" i="6" s="1"/>
  <c r="AE470" i="6"/>
  <c r="AE1530" i="6"/>
  <c r="AB207" i="6"/>
  <c r="S207" i="6"/>
  <c r="T207" i="6" s="1"/>
  <c r="Q472" i="6"/>
  <c r="R472" i="6" s="1"/>
  <c r="AB472" i="6" s="1"/>
  <c r="Y471" i="6"/>
  <c r="AA471" i="6"/>
  <c r="Z471" i="6"/>
  <c r="W471" i="6"/>
  <c r="V472" i="6" s="1"/>
  <c r="AD590" i="6"/>
  <c r="AC336" i="6"/>
  <c r="AE336" i="6" s="1"/>
  <c r="AE722" i="6"/>
  <c r="AC206" i="6"/>
  <c r="AD1012" i="6"/>
  <c r="AE1014" i="3"/>
  <c r="AD338" i="3"/>
  <c r="AC1663" i="3"/>
  <c r="AE1663" i="3" s="1"/>
  <c r="AE201" i="3"/>
  <c r="AD1279" i="3"/>
  <c r="AD1934" i="3"/>
  <c r="AC1934" i="3"/>
  <c r="Q1818" i="3"/>
  <c r="R1818" i="3" s="1"/>
  <c r="AB1818" i="3" s="1"/>
  <c r="AA1817" i="3"/>
  <c r="Y1817" i="3"/>
  <c r="W1817" i="3"/>
  <c r="V1818" i="3" s="1"/>
  <c r="Z1817" i="3"/>
  <c r="S1664" i="3"/>
  <c r="T1664" i="3" s="1"/>
  <c r="Z1664" i="3" s="1"/>
  <c r="AD1145" i="3"/>
  <c r="AC1279" i="3"/>
  <c r="Z54" i="11"/>
  <c r="W54" i="11"/>
  <c r="V55" i="11" s="1"/>
  <c r="Y54" i="11"/>
  <c r="Q55" i="11"/>
  <c r="R55" i="11" s="1"/>
  <c r="AA54" i="11"/>
  <c r="W858" i="6"/>
  <c r="V859" i="6" s="1"/>
  <c r="Z858" i="6"/>
  <c r="Y858" i="6"/>
  <c r="Q859" i="6"/>
  <c r="R859" i="6" s="1"/>
  <c r="AB859" i="6" s="1"/>
  <c r="AA858" i="6"/>
  <c r="AC338" i="3"/>
  <c r="S1013" i="11"/>
  <c r="T1013" i="11" s="1"/>
  <c r="W1013" i="11" s="1"/>
  <c r="V1014" i="11" s="1"/>
  <c r="Z1015" i="3"/>
  <c r="AD1015" i="3" s="1"/>
  <c r="Q1016" i="3"/>
  <c r="R1016" i="3" s="1"/>
  <c r="AB1016" i="3" s="1"/>
  <c r="AD855" i="3"/>
  <c r="W1015" i="3"/>
  <c r="V1016" i="3" s="1"/>
  <c r="AE853" i="9"/>
  <c r="Q1666" i="6"/>
  <c r="R1666" i="6" s="1"/>
  <c r="AB1666" i="6" s="1"/>
  <c r="Z1665" i="6"/>
  <c r="Y1665" i="6"/>
  <c r="AA1665" i="6"/>
  <c r="W1665" i="6"/>
  <c r="V1666" i="6" s="1"/>
  <c r="W854" i="9"/>
  <c r="V855" i="9" s="1"/>
  <c r="Q855" i="9"/>
  <c r="R855" i="9" s="1"/>
  <c r="AB855" i="9" s="1"/>
  <c r="Z854" i="9"/>
  <c r="AA854" i="9"/>
  <c r="Y854" i="9"/>
  <c r="AA1015" i="3"/>
  <c r="AA338" i="9"/>
  <c r="S206" i="11"/>
  <c r="T206" i="11" s="1"/>
  <c r="AA206" i="11" s="1"/>
  <c r="S55" i="3"/>
  <c r="T55" i="3" s="1"/>
  <c r="Y338" i="9"/>
  <c r="Q339" i="9"/>
  <c r="R339" i="9" s="1"/>
  <c r="AB339" i="9" s="1"/>
  <c r="AE53" i="6"/>
  <c r="S1531" i="6"/>
  <c r="T1531" i="6" s="1"/>
  <c r="S723" i="6"/>
  <c r="T723" i="6" s="1"/>
  <c r="AB723" i="6"/>
  <c r="R1530" i="11"/>
  <c r="AB1530" i="11" s="1"/>
  <c r="AA1528" i="3"/>
  <c r="W1528" i="3"/>
  <c r="V1529" i="3" s="1"/>
  <c r="Q1529" i="3"/>
  <c r="Y1528" i="3"/>
  <c r="Z1528" i="3"/>
  <c r="S722" i="9"/>
  <c r="T722" i="9" s="1"/>
  <c r="AB722" i="9"/>
  <c r="R1013" i="6"/>
  <c r="AB1013" i="6" s="1"/>
  <c r="Y589" i="3"/>
  <c r="W589" i="3"/>
  <c r="V590" i="3" s="1"/>
  <c r="AA589" i="3"/>
  <c r="Q590" i="3"/>
  <c r="Z589" i="3"/>
  <c r="S1013" i="9"/>
  <c r="T1013" i="9" s="1"/>
  <c r="Y1013" i="9" s="1"/>
  <c r="S1935" i="11"/>
  <c r="T1935" i="11" s="1"/>
  <c r="S337" i="11"/>
  <c r="T337" i="11" s="1"/>
  <c r="W337" i="11" s="1"/>
  <c r="V338" i="11" s="1"/>
  <c r="S203" i="9"/>
  <c r="T203" i="9" s="1"/>
  <c r="AB203" i="9"/>
  <c r="S724" i="11"/>
  <c r="T724" i="11" s="1"/>
  <c r="Q1396" i="3"/>
  <c r="Z1395" i="3"/>
  <c r="AA1395" i="3"/>
  <c r="Y1395" i="3"/>
  <c r="W1395" i="3"/>
  <c r="V1396" i="3" s="1"/>
  <c r="AE1668" i="9"/>
  <c r="R1146" i="3"/>
  <c r="AB1146" i="3" s="1"/>
  <c r="R856" i="3"/>
  <c r="AB856" i="3" s="1"/>
  <c r="Y585" i="11"/>
  <c r="W585" i="11"/>
  <c r="V586" i="11" s="1"/>
  <c r="Z585" i="11"/>
  <c r="AA585" i="11"/>
  <c r="Q586" i="11"/>
  <c r="Z474" i="11"/>
  <c r="Y474" i="11"/>
  <c r="Q475" i="11"/>
  <c r="AA474" i="11"/>
  <c r="W474" i="11"/>
  <c r="V475" i="11" s="1"/>
  <c r="AC588" i="9"/>
  <c r="AD588" i="9"/>
  <c r="AC1012" i="6"/>
  <c r="Y471" i="3"/>
  <c r="W471" i="3"/>
  <c r="V472" i="3" s="1"/>
  <c r="AA471" i="3"/>
  <c r="Z471" i="3"/>
  <c r="Q472" i="3"/>
  <c r="Z202" i="3"/>
  <c r="W202" i="3"/>
  <c r="V203" i="3" s="1"/>
  <c r="AA202" i="3"/>
  <c r="Y202" i="3"/>
  <c r="Q203" i="3"/>
  <c r="R589" i="9"/>
  <c r="AC1145" i="3"/>
  <c r="AC1934" i="9"/>
  <c r="AD1934" i="9"/>
  <c r="S1532" i="9"/>
  <c r="T1532" i="9" s="1"/>
  <c r="AB1532" i="9"/>
  <c r="R339" i="3"/>
  <c r="AB339" i="3" s="1"/>
  <c r="S54" i="6"/>
  <c r="T54" i="6" s="1"/>
  <c r="R1935" i="9"/>
  <c r="AB1935" i="9" s="1"/>
  <c r="AC1529" i="11"/>
  <c r="AD1529" i="11"/>
  <c r="S1935" i="3"/>
  <c r="T1935" i="3" s="1"/>
  <c r="Z855" i="11"/>
  <c r="AA855" i="11"/>
  <c r="Q856" i="11"/>
  <c r="Y855" i="11"/>
  <c r="W855" i="11"/>
  <c r="V856" i="11" s="1"/>
  <c r="AA721" i="3"/>
  <c r="Q722" i="3"/>
  <c r="W721" i="3"/>
  <c r="V722" i="3" s="1"/>
  <c r="Y721" i="3"/>
  <c r="Z721" i="3"/>
  <c r="AA1395" i="9"/>
  <c r="Q1396" i="9"/>
  <c r="Z1395" i="9"/>
  <c r="Y1395" i="9"/>
  <c r="W1395" i="9"/>
  <c r="V1396" i="9" s="1"/>
  <c r="R591" i="6"/>
  <c r="S1665" i="11"/>
  <c r="T1665" i="11" s="1"/>
  <c r="AB1665" i="11"/>
  <c r="S337" i="6"/>
  <c r="T337" i="6" s="1"/>
  <c r="AC590" i="6"/>
  <c r="AC855" i="3"/>
  <c r="S1280" i="6"/>
  <c r="T1280" i="6" s="1"/>
  <c r="R1284" i="11"/>
  <c r="AB1284" i="11" s="1"/>
  <c r="S1819" i="9"/>
  <c r="T1819" i="9" s="1"/>
  <c r="AE54" i="3"/>
  <c r="W1397" i="11"/>
  <c r="V1398" i="11" s="1"/>
  <c r="AA1397" i="11"/>
  <c r="Z1397" i="11"/>
  <c r="Y1397" i="11"/>
  <c r="Q1398" i="11"/>
  <c r="AE1396" i="6"/>
  <c r="S1280" i="3"/>
  <c r="T1280" i="3" s="1"/>
  <c r="AE1147" i="11" l="1"/>
  <c r="AE1934" i="11"/>
  <c r="AE723" i="11"/>
  <c r="AE205" i="11"/>
  <c r="AC1283" i="11"/>
  <c r="AD1283" i="11"/>
  <c r="Q1149" i="11"/>
  <c r="R1149" i="11" s="1"/>
  <c r="AB1149" i="11" s="1"/>
  <c r="W1148" i="11"/>
  <c r="V1149" i="11" s="1"/>
  <c r="Y1148" i="11"/>
  <c r="AA1148" i="11"/>
  <c r="Z1148" i="11"/>
  <c r="AC1817" i="11"/>
  <c r="S1284" i="11"/>
  <c r="T1284" i="11" s="1"/>
  <c r="AD474" i="11"/>
  <c r="AC54" i="11"/>
  <c r="AA1013" i="11"/>
  <c r="AA337" i="11"/>
  <c r="AD54" i="11"/>
  <c r="Q1014" i="11"/>
  <c r="R1014" i="11" s="1"/>
  <c r="AB1014" i="11" s="1"/>
  <c r="AE1529" i="11"/>
  <c r="Z1013" i="11"/>
  <c r="AE1012" i="11"/>
  <c r="Y1013" i="11"/>
  <c r="Y337" i="11"/>
  <c r="Z337" i="11"/>
  <c r="Q338" i="11"/>
  <c r="R338" i="11" s="1"/>
  <c r="AB338" i="11" s="1"/>
  <c r="AD1817" i="11"/>
  <c r="AC1146" i="9"/>
  <c r="AD1146" i="9"/>
  <c r="S1147" i="9"/>
  <c r="T1147" i="9" s="1"/>
  <c r="Z1147" i="9" s="1"/>
  <c r="AC55" i="9"/>
  <c r="AE202" i="9"/>
  <c r="AE1531" i="9"/>
  <c r="AE721" i="9"/>
  <c r="AE1012" i="9"/>
  <c r="AB56" i="9"/>
  <c r="S56" i="9"/>
  <c r="T56" i="9" s="1"/>
  <c r="Q57" i="9" s="1"/>
  <c r="AC854" i="9"/>
  <c r="Q470" i="9"/>
  <c r="R470" i="9" s="1"/>
  <c r="Y469" i="9"/>
  <c r="Z469" i="9"/>
  <c r="AA469" i="9"/>
  <c r="AA1669" i="9"/>
  <c r="Z1669" i="9"/>
  <c r="Q1670" i="9"/>
  <c r="R1670" i="9" s="1"/>
  <c r="AB1670" i="9" s="1"/>
  <c r="Y1669" i="9"/>
  <c r="AD55" i="9"/>
  <c r="W469" i="9"/>
  <c r="V470" i="9" s="1"/>
  <c r="AD1280" i="9"/>
  <c r="AA1013" i="9"/>
  <c r="Q1014" i="9"/>
  <c r="R1014" i="9" s="1"/>
  <c r="AB1014" i="9" s="1"/>
  <c r="W203" i="9"/>
  <c r="V204" i="9" s="1"/>
  <c r="AA203" i="9"/>
  <c r="Y203" i="9"/>
  <c r="Z203" i="9"/>
  <c r="Q204" i="9"/>
  <c r="R204" i="9" s="1"/>
  <c r="AB204" i="9" s="1"/>
  <c r="AC338" i="9"/>
  <c r="AD338" i="9"/>
  <c r="AD854" i="9"/>
  <c r="W1013" i="9"/>
  <c r="V1014" i="9" s="1"/>
  <c r="AC1280" i="9"/>
  <c r="S1935" i="9"/>
  <c r="T1935" i="9" s="1"/>
  <c r="Z1013" i="9"/>
  <c r="AD1013" i="9" s="1"/>
  <c r="AD858" i="6"/>
  <c r="AE1146" i="6"/>
  <c r="Z1147" i="6"/>
  <c r="W1147" i="6"/>
  <c r="V1148" i="6" s="1"/>
  <c r="Y1147" i="6"/>
  <c r="Q1148" i="6"/>
  <c r="R1148" i="6" s="1"/>
  <c r="AB1148" i="6" s="1"/>
  <c r="AD1665" i="6"/>
  <c r="AE206" i="6"/>
  <c r="Z1397" i="6"/>
  <c r="AD471" i="6"/>
  <c r="Y1397" i="6"/>
  <c r="Y1820" i="6"/>
  <c r="AC1937" i="6"/>
  <c r="AA1820" i="6"/>
  <c r="Z1820" i="6"/>
  <c r="W1820" i="6"/>
  <c r="V1821" i="6" s="1"/>
  <c r="AE590" i="6"/>
  <c r="AE1012" i="6"/>
  <c r="AD1937" i="6"/>
  <c r="AC1665" i="6"/>
  <c r="S1666" i="6"/>
  <c r="T1666" i="6" s="1"/>
  <c r="Y1531" i="6"/>
  <c r="W1531" i="6"/>
  <c r="V1532" i="6" s="1"/>
  <c r="Z207" i="6"/>
  <c r="Y207" i="6"/>
  <c r="W207" i="6"/>
  <c r="V208" i="6" s="1"/>
  <c r="Q208" i="6"/>
  <c r="R208" i="6" s="1"/>
  <c r="AB208" i="6" s="1"/>
  <c r="AA207" i="6"/>
  <c r="Q1398" i="6"/>
  <c r="R1398" i="6" s="1"/>
  <c r="AC471" i="6"/>
  <c r="W1397" i="6"/>
  <c r="V1398" i="6" s="1"/>
  <c r="AC858" i="6"/>
  <c r="AE338" i="3"/>
  <c r="AE855" i="3"/>
  <c r="W1664" i="3"/>
  <c r="V1665" i="3" s="1"/>
  <c r="AE1279" i="3"/>
  <c r="AE1934" i="3"/>
  <c r="Y1664" i="3"/>
  <c r="AD1664" i="3" s="1"/>
  <c r="AE1145" i="3"/>
  <c r="AC1817" i="3"/>
  <c r="AD202" i="3"/>
  <c r="AA1664" i="3"/>
  <c r="AC1015" i="3"/>
  <c r="AE1015" i="3" s="1"/>
  <c r="AD1817" i="3"/>
  <c r="AD471" i="3"/>
  <c r="Q1665" i="3"/>
  <c r="R1665" i="3" s="1"/>
  <c r="AB1665" i="3" s="1"/>
  <c r="Z55" i="3"/>
  <c r="AA55" i="3"/>
  <c r="Q56" i="3"/>
  <c r="R56" i="3" s="1"/>
  <c r="AB56" i="3" s="1"/>
  <c r="Y55" i="3"/>
  <c r="W55" i="3"/>
  <c r="V56" i="3" s="1"/>
  <c r="Q207" i="11"/>
  <c r="R207" i="11" s="1"/>
  <c r="AB207" i="11" s="1"/>
  <c r="S856" i="3"/>
  <c r="T856" i="3" s="1"/>
  <c r="AA856" i="3" s="1"/>
  <c r="AA1531" i="6"/>
  <c r="S1938" i="6"/>
  <c r="T1938" i="6" s="1"/>
  <c r="Q1532" i="6"/>
  <c r="R1532" i="6" s="1"/>
  <c r="AB1532" i="6" s="1"/>
  <c r="AC202" i="3"/>
  <c r="AC471" i="3"/>
  <c r="AC474" i="11"/>
  <c r="S1530" i="11"/>
  <c r="T1530" i="11" s="1"/>
  <c r="Z206" i="11"/>
  <c r="S1013" i="6"/>
  <c r="T1013" i="6" s="1"/>
  <c r="Y206" i="11"/>
  <c r="W206" i="11"/>
  <c r="V207" i="11" s="1"/>
  <c r="Z1531" i="6"/>
  <c r="S1818" i="3"/>
  <c r="T1818" i="3" s="1"/>
  <c r="Q1936" i="3"/>
  <c r="W1935" i="3"/>
  <c r="V1936" i="3" s="1"/>
  <c r="Z1935" i="3"/>
  <c r="AA1935" i="3"/>
  <c r="Y1935" i="3"/>
  <c r="AA54" i="6"/>
  <c r="Y54" i="6"/>
  <c r="W54" i="6"/>
  <c r="V55" i="6" s="1"/>
  <c r="Z54" i="6"/>
  <c r="Q55" i="6"/>
  <c r="W723" i="6"/>
  <c r="V724" i="6" s="1"/>
  <c r="Y723" i="6"/>
  <c r="Q724" i="6"/>
  <c r="AA723" i="6"/>
  <c r="Z723" i="6"/>
  <c r="AA1665" i="11"/>
  <c r="Z1665" i="11"/>
  <c r="W1665" i="11"/>
  <c r="V1666" i="11" s="1"/>
  <c r="Q1666" i="11"/>
  <c r="Y1665" i="11"/>
  <c r="AC855" i="11"/>
  <c r="AD855" i="11"/>
  <c r="W722" i="9"/>
  <c r="V723" i="9" s="1"/>
  <c r="Z722" i="9"/>
  <c r="AA722" i="9"/>
  <c r="Y722" i="9"/>
  <c r="Q723" i="9"/>
  <c r="R590" i="3"/>
  <c r="AB590" i="3" s="1"/>
  <c r="AC1395" i="9"/>
  <c r="AD1395" i="9"/>
  <c r="R856" i="11"/>
  <c r="AB856" i="11" s="1"/>
  <c r="S339" i="9"/>
  <c r="T339" i="9" s="1"/>
  <c r="Z339" i="9" s="1"/>
  <c r="AC721" i="3"/>
  <c r="AD721" i="3"/>
  <c r="S589" i="9"/>
  <c r="T589" i="9" s="1"/>
  <c r="AB589" i="9"/>
  <c r="W1819" i="9"/>
  <c r="V1820" i="9" s="1"/>
  <c r="AA1819" i="9"/>
  <c r="Z1819" i="9"/>
  <c r="Y1819" i="9"/>
  <c r="Q1820" i="9"/>
  <c r="AA1280" i="6"/>
  <c r="Y1280" i="6"/>
  <c r="W1280" i="6"/>
  <c r="V1281" i="6" s="1"/>
  <c r="Q1281" i="6"/>
  <c r="Z1280" i="6"/>
  <c r="S859" i="6"/>
  <c r="T859" i="6" s="1"/>
  <c r="R722" i="3"/>
  <c r="AB722" i="3" s="1"/>
  <c r="S339" i="3"/>
  <c r="T339" i="3" s="1"/>
  <c r="R203" i="3"/>
  <c r="AB203" i="3" s="1"/>
  <c r="S855" i="9"/>
  <c r="T855" i="9" s="1"/>
  <c r="R586" i="11"/>
  <c r="AB586" i="11" s="1"/>
  <c r="R1396" i="9"/>
  <c r="AC589" i="3"/>
  <c r="AD589" i="3"/>
  <c r="AC1528" i="3"/>
  <c r="AD1528" i="3"/>
  <c r="AC1395" i="3"/>
  <c r="AD1395" i="3"/>
  <c r="AE588" i="9"/>
  <c r="S1016" i="3"/>
  <c r="T1016" i="3" s="1"/>
  <c r="AA1935" i="11"/>
  <c r="Y1935" i="11"/>
  <c r="W1935" i="11"/>
  <c r="V1936" i="11" s="1"/>
  <c r="Z1935" i="11"/>
  <c r="Q1936" i="11"/>
  <c r="R1529" i="3"/>
  <c r="Z1280" i="3"/>
  <c r="W1280" i="3"/>
  <c r="V1281" i="3" s="1"/>
  <c r="AA1280" i="3"/>
  <c r="Q1281" i="3"/>
  <c r="Y1280" i="3"/>
  <c r="AE1934" i="9"/>
  <c r="R1398" i="11"/>
  <c r="AB1398" i="11" s="1"/>
  <c r="S591" i="6"/>
  <c r="T591" i="6" s="1"/>
  <c r="AB591" i="6"/>
  <c r="R1821" i="6"/>
  <c r="AB1821" i="6" s="1"/>
  <c r="AC1397" i="11"/>
  <c r="AD1397" i="11"/>
  <c r="AA337" i="6"/>
  <c r="Z337" i="6"/>
  <c r="W337" i="6"/>
  <c r="V338" i="6" s="1"/>
  <c r="Y337" i="6"/>
  <c r="Q338" i="6"/>
  <c r="Q725" i="11"/>
  <c r="AA724" i="11"/>
  <c r="Y724" i="11"/>
  <c r="W724" i="11"/>
  <c r="V725" i="11" s="1"/>
  <c r="Z724" i="11"/>
  <c r="S472" i="6"/>
  <c r="T472" i="6" s="1"/>
  <c r="AC585" i="11"/>
  <c r="AD585" i="11"/>
  <c r="R1396" i="3"/>
  <c r="AB1396" i="3" s="1"/>
  <c r="S1818" i="11"/>
  <c r="T1818" i="11" s="1"/>
  <c r="W1532" i="9"/>
  <c r="V1533" i="9" s="1"/>
  <c r="Y1532" i="9"/>
  <c r="Z1532" i="9"/>
  <c r="AA1532" i="9"/>
  <c r="Q1533" i="9"/>
  <c r="R472" i="3"/>
  <c r="AB472" i="3" s="1"/>
  <c r="S55" i="11"/>
  <c r="T55" i="11" s="1"/>
  <c r="AB55" i="11"/>
  <c r="R475" i="11"/>
  <c r="AB475" i="11" s="1"/>
  <c r="S1281" i="9"/>
  <c r="T1281" i="9" s="1"/>
  <c r="S1146" i="3"/>
  <c r="T1146" i="3" s="1"/>
  <c r="AC337" i="11" l="1"/>
  <c r="AE1283" i="11"/>
  <c r="AD1148" i="11"/>
  <c r="S1149" i="11"/>
  <c r="T1149" i="11" s="1"/>
  <c r="AC1013" i="11"/>
  <c r="AC1148" i="11"/>
  <c r="AE1817" i="11"/>
  <c r="Z1284" i="11"/>
  <c r="AA1284" i="11"/>
  <c r="AE474" i="11"/>
  <c r="AD337" i="11"/>
  <c r="AD1013" i="11"/>
  <c r="AE54" i="11"/>
  <c r="S1014" i="11"/>
  <c r="T1014" i="11" s="1"/>
  <c r="Q1015" i="11" s="1"/>
  <c r="S338" i="11"/>
  <c r="T338" i="11" s="1"/>
  <c r="AA338" i="11" s="1"/>
  <c r="AD206" i="11"/>
  <c r="AE1146" i="9"/>
  <c r="W1147" i="9"/>
  <c r="V1148" i="9" s="1"/>
  <c r="AA1147" i="9"/>
  <c r="Y1147" i="9"/>
  <c r="AD1147" i="9" s="1"/>
  <c r="Q1148" i="9"/>
  <c r="R1148" i="9" s="1"/>
  <c r="AB1148" i="9" s="1"/>
  <c r="AE55" i="9"/>
  <c r="AC469" i="9"/>
  <c r="AE854" i="9"/>
  <c r="AD469" i="9"/>
  <c r="Y56" i="9"/>
  <c r="AA56" i="9"/>
  <c r="Z56" i="9"/>
  <c r="AC203" i="9"/>
  <c r="W56" i="9"/>
  <c r="V57" i="9" s="1"/>
  <c r="AA1935" i="9"/>
  <c r="W1935" i="9"/>
  <c r="V1936" i="9" s="1"/>
  <c r="AC1669" i="9"/>
  <c r="AE1280" i="9"/>
  <c r="Y1935" i="9"/>
  <c r="AD1669" i="9"/>
  <c r="Q1936" i="9"/>
  <c r="R1936" i="9" s="1"/>
  <c r="AB1936" i="9" s="1"/>
  <c r="AC1013" i="9"/>
  <c r="AE1013" i="9" s="1"/>
  <c r="Z1935" i="9"/>
  <c r="AE338" i="9"/>
  <c r="AD203" i="9"/>
  <c r="AD1819" i="9"/>
  <c r="AE858" i="6"/>
  <c r="AD1147" i="6"/>
  <c r="AC1147" i="6"/>
  <c r="AE1665" i="6"/>
  <c r="AC1397" i="6"/>
  <c r="AD1397" i="6"/>
  <c r="AC1820" i="6"/>
  <c r="AE471" i="6"/>
  <c r="AD1820" i="6"/>
  <c r="AE1937" i="6"/>
  <c r="AD1280" i="6"/>
  <c r="AD337" i="6"/>
  <c r="AC1531" i="6"/>
  <c r="AD207" i="6"/>
  <c r="Q1014" i="6"/>
  <c r="R1014" i="6" s="1"/>
  <c r="AB1014" i="6" s="1"/>
  <c r="W1013" i="6"/>
  <c r="V1014" i="6" s="1"/>
  <c r="Y1013" i="6"/>
  <c r="AA1013" i="6"/>
  <c r="Z1013" i="6"/>
  <c r="AD1531" i="6"/>
  <c r="AC207" i="6"/>
  <c r="AE202" i="3"/>
  <c r="AC1664" i="3"/>
  <c r="AE1664" i="3" s="1"/>
  <c r="AE1817" i="3"/>
  <c r="AD55" i="3"/>
  <c r="AD1280" i="3"/>
  <c r="Y856" i="3"/>
  <c r="Q857" i="3"/>
  <c r="R857" i="3" s="1"/>
  <c r="AB857" i="3" s="1"/>
  <c r="Z856" i="3"/>
  <c r="W856" i="3"/>
  <c r="V857" i="3" s="1"/>
  <c r="AE471" i="3"/>
  <c r="Y1818" i="3"/>
  <c r="W1818" i="3"/>
  <c r="V1819" i="3" s="1"/>
  <c r="AA1818" i="3"/>
  <c r="Q1819" i="3"/>
  <c r="R1819" i="3" s="1"/>
  <c r="AB1819" i="3" s="1"/>
  <c r="Z1818" i="3"/>
  <c r="W1016" i="3"/>
  <c r="V1017" i="3" s="1"/>
  <c r="Y1016" i="3"/>
  <c r="Q1017" i="3"/>
  <c r="R1017" i="3" s="1"/>
  <c r="AB1017" i="3" s="1"/>
  <c r="AA1016" i="3"/>
  <c r="Z1016" i="3"/>
  <c r="S56" i="3"/>
  <c r="T56" i="3" s="1"/>
  <c r="AC55" i="3"/>
  <c r="AA1938" i="6"/>
  <c r="Y1938" i="6"/>
  <c r="Q1939" i="6"/>
  <c r="R1939" i="6" s="1"/>
  <c r="AB1939" i="6" s="1"/>
  <c r="W1938" i="6"/>
  <c r="V1939" i="6" s="1"/>
  <c r="Z1938" i="6"/>
  <c r="S1014" i="9"/>
  <c r="T1014" i="9" s="1"/>
  <c r="Z1014" i="9" s="1"/>
  <c r="S1532" i="6"/>
  <c r="T1532" i="6" s="1"/>
  <c r="Q340" i="9"/>
  <c r="R340" i="9" s="1"/>
  <c r="AB340" i="9" s="1"/>
  <c r="S722" i="3"/>
  <c r="T722" i="3" s="1"/>
  <c r="AC206" i="11"/>
  <c r="S1821" i="6"/>
  <c r="T1821" i="6" s="1"/>
  <c r="W1821" i="6" s="1"/>
  <c r="V1822" i="6" s="1"/>
  <c r="Q1285" i="11"/>
  <c r="R1285" i="11" s="1"/>
  <c r="AB1285" i="11" s="1"/>
  <c r="AA1530" i="11"/>
  <c r="Z1530" i="11"/>
  <c r="Q1531" i="11"/>
  <c r="R1531" i="11" s="1"/>
  <c r="AB1531" i="11" s="1"/>
  <c r="Y1530" i="11"/>
  <c r="W1530" i="11"/>
  <c r="V1531" i="11" s="1"/>
  <c r="AE1528" i="3"/>
  <c r="S208" i="6"/>
  <c r="T208" i="6" s="1"/>
  <c r="Y1284" i="11"/>
  <c r="W339" i="9"/>
  <c r="V340" i="9" s="1"/>
  <c r="S856" i="11"/>
  <c r="T856" i="11" s="1"/>
  <c r="Y339" i="9"/>
  <c r="AD339" i="9" s="1"/>
  <c r="AE855" i="11"/>
  <c r="S590" i="3"/>
  <c r="T590" i="3" s="1"/>
  <c r="W1284" i="11"/>
  <c r="V1285" i="11" s="1"/>
  <c r="AA339" i="9"/>
  <c r="S1670" i="9"/>
  <c r="T1670" i="9" s="1"/>
  <c r="W1670" i="9" s="1"/>
  <c r="V1671" i="9" s="1"/>
  <c r="W859" i="6"/>
  <c r="V860" i="6" s="1"/>
  <c r="Z859" i="6"/>
  <c r="Y859" i="6"/>
  <c r="AA859" i="6"/>
  <c r="Q860" i="6"/>
  <c r="Q856" i="9"/>
  <c r="AA855" i="9"/>
  <c r="W855" i="9"/>
  <c r="V856" i="9" s="1"/>
  <c r="Y855" i="9"/>
  <c r="Z855" i="9"/>
  <c r="Y589" i="9"/>
  <c r="Z589" i="9"/>
  <c r="Q590" i="9"/>
  <c r="AA589" i="9"/>
  <c r="W589" i="9"/>
  <c r="V590" i="9" s="1"/>
  <c r="S1529" i="3"/>
  <c r="T1529" i="3" s="1"/>
  <c r="AB1529" i="3"/>
  <c r="AC1935" i="11"/>
  <c r="AD1935" i="11"/>
  <c r="AE589" i="3"/>
  <c r="S1396" i="9"/>
  <c r="T1396" i="9" s="1"/>
  <c r="AB1396" i="9"/>
  <c r="AE1395" i="9"/>
  <c r="AC54" i="6"/>
  <c r="AD54" i="6"/>
  <c r="AA339" i="3"/>
  <c r="Q340" i="3"/>
  <c r="W339" i="3"/>
  <c r="V340" i="3" s="1"/>
  <c r="Z339" i="3"/>
  <c r="Y339" i="3"/>
  <c r="W55" i="11"/>
  <c r="V56" i="11" s="1"/>
  <c r="AA55" i="11"/>
  <c r="Y55" i="11"/>
  <c r="Z55" i="11"/>
  <c r="Q56" i="11"/>
  <c r="Z1281" i="9"/>
  <c r="AA1281" i="9"/>
  <c r="W1281" i="9"/>
  <c r="V1282" i="9" s="1"/>
  <c r="Y1281" i="9"/>
  <c r="Q1282" i="9"/>
  <c r="S204" i="9"/>
  <c r="T204" i="9" s="1"/>
  <c r="R338" i="6"/>
  <c r="AB338" i="6" s="1"/>
  <c r="S1665" i="3"/>
  <c r="T1665" i="3" s="1"/>
  <c r="S1148" i="6"/>
  <c r="T1148" i="6" s="1"/>
  <c r="AA1148" i="6" s="1"/>
  <c r="R1281" i="6"/>
  <c r="AB1281" i="6" s="1"/>
  <c r="R723" i="9"/>
  <c r="AB723" i="9" s="1"/>
  <c r="AC722" i="9"/>
  <c r="AD722" i="9"/>
  <c r="R724" i="6"/>
  <c r="AB724" i="6" s="1"/>
  <c r="AC1935" i="3"/>
  <c r="AD1935" i="3"/>
  <c r="AC337" i="6"/>
  <c r="S472" i="3"/>
  <c r="T472" i="3" s="1"/>
  <c r="S1396" i="3"/>
  <c r="T1396" i="3" s="1"/>
  <c r="AE585" i="11"/>
  <c r="S207" i="11"/>
  <c r="T207" i="11" s="1"/>
  <c r="S586" i="11"/>
  <c r="T586" i="11" s="1"/>
  <c r="AC1280" i="6"/>
  <c r="AC1665" i="11"/>
  <c r="AD1665" i="11"/>
  <c r="AC723" i="6"/>
  <c r="AD723" i="6"/>
  <c r="AA1666" i="6"/>
  <c r="Q1667" i="6"/>
  <c r="Y1666" i="6"/>
  <c r="W1666" i="6"/>
  <c r="V1667" i="6" s="1"/>
  <c r="Z1666" i="6"/>
  <c r="AE1397" i="11"/>
  <c r="S470" i="9"/>
  <c r="T470" i="9" s="1"/>
  <c r="AB470" i="9"/>
  <c r="W591" i="6"/>
  <c r="V592" i="6" s="1"/>
  <c r="Q592" i="6"/>
  <c r="AA591" i="6"/>
  <c r="Y591" i="6"/>
  <c r="Z591" i="6"/>
  <c r="R1666" i="11"/>
  <c r="AB1666" i="11" s="1"/>
  <c r="S1398" i="6"/>
  <c r="T1398" i="6" s="1"/>
  <c r="AB1398" i="6"/>
  <c r="R1820" i="9"/>
  <c r="AB1820" i="9" s="1"/>
  <c r="R55" i="6"/>
  <c r="AB55" i="6" s="1"/>
  <c r="R725" i="11"/>
  <c r="AB725" i="11" s="1"/>
  <c r="AC1532" i="9"/>
  <c r="AD1532" i="9"/>
  <c r="R57" i="9"/>
  <c r="AB57" i="9" s="1"/>
  <c r="R1533" i="9"/>
  <c r="AB1533" i="9" s="1"/>
  <c r="Q1147" i="3"/>
  <c r="AA1146" i="3"/>
  <c r="W1146" i="3"/>
  <c r="V1147" i="3" s="1"/>
  <c r="Z1146" i="3"/>
  <c r="Y1146" i="3"/>
  <c r="Y1818" i="11"/>
  <c r="W1818" i="11"/>
  <c r="V1819" i="11" s="1"/>
  <c r="AA1818" i="11"/>
  <c r="Z1818" i="11"/>
  <c r="Q1819" i="11"/>
  <c r="AC724" i="11"/>
  <c r="AD724" i="11"/>
  <c r="AC1280" i="3"/>
  <c r="R1936" i="11"/>
  <c r="AB1936" i="11" s="1"/>
  <c r="S475" i="11"/>
  <c r="T475" i="11" s="1"/>
  <c r="Z472" i="6"/>
  <c r="Y472" i="6"/>
  <c r="W472" i="6"/>
  <c r="V473" i="6" s="1"/>
  <c r="AA472" i="6"/>
  <c r="Q473" i="6"/>
  <c r="S1398" i="11"/>
  <c r="T1398" i="11" s="1"/>
  <c r="R1281" i="3"/>
  <c r="AB1281" i="3" s="1"/>
  <c r="AE1395" i="3"/>
  <c r="S203" i="3"/>
  <c r="T203" i="3" s="1"/>
  <c r="AC1819" i="9"/>
  <c r="AE721" i="3"/>
  <c r="R1936" i="3"/>
  <c r="AB1936" i="3" s="1"/>
  <c r="AE337" i="11" l="1"/>
  <c r="AE1148" i="11"/>
  <c r="AE1013" i="11"/>
  <c r="Q339" i="11"/>
  <c r="R339" i="11" s="1"/>
  <c r="AB339" i="11" s="1"/>
  <c r="AD1284" i="11"/>
  <c r="Z338" i="11"/>
  <c r="Y338" i="11"/>
  <c r="W338" i="11"/>
  <c r="V339" i="11" s="1"/>
  <c r="AE206" i="11"/>
  <c r="AD1818" i="11"/>
  <c r="W207" i="11"/>
  <c r="V208" i="11" s="1"/>
  <c r="Q208" i="11"/>
  <c r="R208" i="11" s="1"/>
  <c r="AB208" i="11" s="1"/>
  <c r="AA1014" i="11"/>
  <c r="AC1284" i="11"/>
  <c r="Y1014" i="11"/>
  <c r="Z1014" i="11"/>
  <c r="AC1530" i="11"/>
  <c r="W1014" i="11"/>
  <c r="V1015" i="11" s="1"/>
  <c r="Y207" i="11"/>
  <c r="Z207" i="11"/>
  <c r="AE1665" i="11"/>
  <c r="AD1530" i="11"/>
  <c r="AA207" i="11"/>
  <c r="S1148" i="9"/>
  <c r="T1148" i="9" s="1"/>
  <c r="AA1148" i="9" s="1"/>
  <c r="AC1147" i="9"/>
  <c r="AE1147" i="9" s="1"/>
  <c r="AE469" i="9"/>
  <c r="AE1669" i="9"/>
  <c r="AC56" i="9"/>
  <c r="AD56" i="9"/>
  <c r="AE203" i="9"/>
  <c r="AD1935" i="9"/>
  <c r="AC1935" i="9"/>
  <c r="S57" i="9"/>
  <c r="T57" i="9" s="1"/>
  <c r="AA57" i="9" s="1"/>
  <c r="AC339" i="9"/>
  <c r="AE339" i="9" s="1"/>
  <c r="AA1014" i="9"/>
  <c r="Q205" i="9"/>
  <c r="R205" i="9" s="1"/>
  <c r="AB205" i="9" s="1"/>
  <c r="Y204" i="9"/>
  <c r="Z470" i="9"/>
  <c r="Q471" i="9"/>
  <c r="R471" i="9" s="1"/>
  <c r="AE1819" i="9"/>
  <c r="Z204" i="9"/>
  <c r="W204" i="9"/>
  <c r="V205" i="9" s="1"/>
  <c r="AD1281" i="9"/>
  <c r="Q1015" i="9"/>
  <c r="R1015" i="9" s="1"/>
  <c r="AB1015" i="9" s="1"/>
  <c r="AA470" i="9"/>
  <c r="AA204" i="9"/>
  <c r="W1014" i="9"/>
  <c r="V1015" i="9" s="1"/>
  <c r="Y470" i="9"/>
  <c r="AE1532" i="9"/>
  <c r="Y1014" i="9"/>
  <c r="AD1014" i="9" s="1"/>
  <c r="Y1670" i="9"/>
  <c r="W470" i="9"/>
  <c r="V471" i="9" s="1"/>
  <c r="Q1671" i="9"/>
  <c r="AE337" i="6"/>
  <c r="AE1147" i="6"/>
  <c r="AE1820" i="6"/>
  <c r="AE1397" i="6"/>
  <c r="AE207" i="6"/>
  <c r="AE1280" i="6"/>
  <c r="AE1531" i="6"/>
  <c r="AC1013" i="6"/>
  <c r="AD1938" i="6"/>
  <c r="S338" i="6"/>
  <c r="T338" i="6" s="1"/>
  <c r="W338" i="6" s="1"/>
  <c r="V339" i="6" s="1"/>
  <c r="AD472" i="6"/>
  <c r="Q1822" i="6"/>
  <c r="R1822" i="6" s="1"/>
  <c r="AB1822" i="6" s="1"/>
  <c r="Z208" i="6"/>
  <c r="Y208" i="6"/>
  <c r="Y1148" i="6"/>
  <c r="Z1821" i="6"/>
  <c r="W1148" i="6"/>
  <c r="V1149" i="6" s="1"/>
  <c r="AC1938" i="6"/>
  <c r="Y1821" i="6"/>
  <c r="Z1148" i="6"/>
  <c r="AD1013" i="6"/>
  <c r="AA1821" i="6"/>
  <c r="Q1149" i="6"/>
  <c r="R1149" i="6" s="1"/>
  <c r="AB1149" i="6" s="1"/>
  <c r="AE55" i="3"/>
  <c r="AE1280" i="3"/>
  <c r="AC856" i="3"/>
  <c r="AC1818" i="3"/>
  <c r="AC1016" i="3"/>
  <c r="Y472" i="3"/>
  <c r="Z472" i="3"/>
  <c r="W472" i="3"/>
  <c r="V473" i="3" s="1"/>
  <c r="AD1146" i="3"/>
  <c r="AD1016" i="3"/>
  <c r="AD856" i="3"/>
  <c r="Q473" i="3"/>
  <c r="R473" i="3" s="1"/>
  <c r="AB473" i="3" s="1"/>
  <c r="AA472" i="3"/>
  <c r="AD339" i="3"/>
  <c r="AD1818" i="3"/>
  <c r="Y1532" i="6"/>
  <c r="Q1533" i="6"/>
  <c r="R1533" i="6" s="1"/>
  <c r="AB1533" i="6" s="1"/>
  <c r="AA1532" i="6"/>
  <c r="W1532" i="6"/>
  <c r="V1533" i="6" s="1"/>
  <c r="Z1532" i="6"/>
  <c r="Z722" i="3"/>
  <c r="Q723" i="3"/>
  <c r="R723" i="3" s="1"/>
  <c r="AB723" i="3" s="1"/>
  <c r="AA722" i="3"/>
  <c r="W722" i="3"/>
  <c r="V723" i="3" s="1"/>
  <c r="Y722" i="3"/>
  <c r="S1531" i="11"/>
  <c r="T1531" i="11" s="1"/>
  <c r="AA1531" i="11" s="1"/>
  <c r="S1281" i="6"/>
  <c r="T1281" i="6" s="1"/>
  <c r="AA208" i="6"/>
  <c r="Q209" i="6"/>
  <c r="R209" i="6" s="1"/>
  <c r="AB209" i="6" s="1"/>
  <c r="S1936" i="11"/>
  <c r="T1936" i="11" s="1"/>
  <c r="S1533" i="9"/>
  <c r="T1533" i="9" s="1"/>
  <c r="S725" i="11"/>
  <c r="T725" i="11" s="1"/>
  <c r="S340" i="9"/>
  <c r="T340" i="9" s="1"/>
  <c r="W208" i="6"/>
  <c r="V209" i="6" s="1"/>
  <c r="AC1818" i="11"/>
  <c r="Z590" i="3"/>
  <c r="Y590" i="3"/>
  <c r="AA590" i="3"/>
  <c r="Q591" i="3"/>
  <c r="R591" i="3" s="1"/>
  <c r="AB591" i="3" s="1"/>
  <c r="W590" i="3"/>
  <c r="V591" i="3" s="1"/>
  <c r="S724" i="6"/>
  <c r="T724" i="6" s="1"/>
  <c r="AE1935" i="11"/>
  <c r="S1281" i="3"/>
  <c r="T1281" i="3" s="1"/>
  <c r="AE724" i="11"/>
  <c r="S1819" i="3"/>
  <c r="T1819" i="3" s="1"/>
  <c r="S55" i="6"/>
  <c r="T55" i="6" s="1"/>
  <c r="S1666" i="11"/>
  <c r="T1666" i="11" s="1"/>
  <c r="S857" i="3"/>
  <c r="T857" i="3" s="1"/>
  <c r="Z857" i="3" s="1"/>
  <c r="S1017" i="3"/>
  <c r="T1017" i="3" s="1"/>
  <c r="AA1017" i="3" s="1"/>
  <c r="AA1670" i="9"/>
  <c r="S723" i="9"/>
  <c r="T723" i="9" s="1"/>
  <c r="Z1670" i="9"/>
  <c r="S1820" i="9"/>
  <c r="T1820" i="9" s="1"/>
  <c r="W1398" i="11"/>
  <c r="V1399" i="11" s="1"/>
  <c r="Z1398" i="11"/>
  <c r="AA1398" i="11"/>
  <c r="Q1399" i="11"/>
  <c r="Y1398" i="11"/>
  <c r="AA1398" i="6"/>
  <c r="W1398" i="6"/>
  <c r="V1399" i="6" s="1"/>
  <c r="Z1398" i="6"/>
  <c r="Y1398" i="6"/>
  <c r="Q1399" i="6"/>
  <c r="AC591" i="6"/>
  <c r="AD591" i="6"/>
  <c r="R1667" i="6"/>
  <c r="AB1667" i="6" s="1"/>
  <c r="W856" i="11"/>
  <c r="V857" i="11" s="1"/>
  <c r="Q857" i="11"/>
  <c r="Z856" i="11"/>
  <c r="Y856" i="11"/>
  <c r="AA856" i="11"/>
  <c r="R1015" i="11"/>
  <c r="AB1015" i="11" s="1"/>
  <c r="AE722" i="9"/>
  <c r="R1147" i="3"/>
  <c r="AB1147" i="3" s="1"/>
  <c r="AC1666" i="6"/>
  <c r="AD1666" i="6"/>
  <c r="AE1935" i="3"/>
  <c r="AC1281" i="9"/>
  <c r="S1936" i="3"/>
  <c r="T1936" i="3" s="1"/>
  <c r="AA1529" i="3"/>
  <c r="Y1529" i="3"/>
  <c r="W1529" i="3"/>
  <c r="V1530" i="3" s="1"/>
  <c r="Z1529" i="3"/>
  <c r="Q1530" i="3"/>
  <c r="AC472" i="6"/>
  <c r="AC339" i="3"/>
  <c r="R860" i="6"/>
  <c r="R590" i="9"/>
  <c r="AC859" i="6"/>
  <c r="AD859" i="6"/>
  <c r="R592" i="6"/>
  <c r="AB592" i="6" s="1"/>
  <c r="AA1396" i="9"/>
  <c r="Y1396" i="9"/>
  <c r="Q1397" i="9"/>
  <c r="W1396" i="9"/>
  <c r="V1397" i="9" s="1"/>
  <c r="Z1396" i="9"/>
  <c r="Y56" i="3"/>
  <c r="W56" i="3"/>
  <c r="V57" i="3" s="1"/>
  <c r="Z56" i="3"/>
  <c r="Q57" i="3"/>
  <c r="AA56" i="3"/>
  <c r="AC1146" i="3"/>
  <c r="W475" i="11"/>
  <c r="V476" i="11" s="1"/>
  <c r="Q476" i="11"/>
  <c r="AA475" i="11"/>
  <c r="Z475" i="11"/>
  <c r="Y475" i="11"/>
  <c r="AE723" i="6"/>
  <c r="Z586" i="11"/>
  <c r="Q587" i="11"/>
  <c r="AA586" i="11"/>
  <c r="W586" i="11"/>
  <c r="V587" i="11" s="1"/>
  <c r="Y586" i="11"/>
  <c r="Y1396" i="3"/>
  <c r="Z1396" i="3"/>
  <c r="W1396" i="3"/>
  <c r="V1397" i="3" s="1"/>
  <c r="Q1397" i="3"/>
  <c r="AA1396" i="3"/>
  <c r="Z203" i="3"/>
  <c r="AA203" i="3"/>
  <c r="W203" i="3"/>
  <c r="V204" i="3" s="1"/>
  <c r="Q204" i="3"/>
  <c r="Y203" i="3"/>
  <c r="W1665" i="3"/>
  <c r="V1666" i="3" s="1"/>
  <c r="Z1665" i="3"/>
  <c r="Y1665" i="3"/>
  <c r="Q1666" i="3"/>
  <c r="AA1665" i="3"/>
  <c r="R56" i="11"/>
  <c r="AB56" i="11" s="1"/>
  <c r="R340" i="3"/>
  <c r="AB340" i="3" s="1"/>
  <c r="AE54" i="6"/>
  <c r="AC855" i="9"/>
  <c r="AD855" i="9"/>
  <c r="S1939" i="6"/>
  <c r="T1939" i="6" s="1"/>
  <c r="S1936" i="9"/>
  <c r="T1936" i="9" s="1"/>
  <c r="S1285" i="11"/>
  <c r="T1285" i="11" s="1"/>
  <c r="S1014" i="6"/>
  <c r="T1014" i="6" s="1"/>
  <c r="AC589" i="9"/>
  <c r="AD589" i="9"/>
  <c r="Y1149" i="11"/>
  <c r="AA1149" i="11"/>
  <c r="Z1149" i="11"/>
  <c r="Q1150" i="11"/>
  <c r="W1149" i="11"/>
  <c r="V1150" i="11" s="1"/>
  <c r="R1282" i="9"/>
  <c r="AB1282" i="9" s="1"/>
  <c r="R473" i="6"/>
  <c r="AB473" i="6" s="1"/>
  <c r="R1819" i="11"/>
  <c r="AB1819" i="11" s="1"/>
  <c r="AC55" i="11"/>
  <c r="AD55" i="11"/>
  <c r="R856" i="9"/>
  <c r="AB856" i="9" s="1"/>
  <c r="AD338" i="11" l="1"/>
  <c r="AC338" i="11"/>
  <c r="Q1532" i="11"/>
  <c r="R1532" i="11" s="1"/>
  <c r="AB1532" i="11" s="1"/>
  <c r="W1531" i="11"/>
  <c r="V1532" i="11" s="1"/>
  <c r="S1015" i="11"/>
  <c r="T1015" i="11" s="1"/>
  <c r="AA1015" i="11" s="1"/>
  <c r="Y1531" i="11"/>
  <c r="AC1014" i="11"/>
  <c r="AD207" i="11"/>
  <c r="AE1284" i="11"/>
  <c r="AD1149" i="11"/>
  <c r="S1819" i="11"/>
  <c r="T1819" i="11" s="1"/>
  <c r="Q1820" i="11" s="1"/>
  <c r="AE1818" i="11"/>
  <c r="S208" i="11"/>
  <c r="T208" i="11" s="1"/>
  <c r="AC207" i="11"/>
  <c r="AE1530" i="11"/>
  <c r="Z1531" i="11"/>
  <c r="AD1014" i="11"/>
  <c r="Y1936" i="11"/>
  <c r="AA1936" i="11"/>
  <c r="Q1937" i="11"/>
  <c r="R1937" i="11" s="1"/>
  <c r="AB1937" i="11" s="1"/>
  <c r="Z1936" i="11"/>
  <c r="AC475" i="11"/>
  <c r="AD475" i="11"/>
  <c r="Y1148" i="9"/>
  <c r="W1148" i="9"/>
  <c r="V1149" i="9" s="1"/>
  <c r="Z1148" i="9"/>
  <c r="Q1149" i="9"/>
  <c r="R1149" i="9" s="1"/>
  <c r="AB1149" i="9" s="1"/>
  <c r="AE1935" i="9"/>
  <c r="AE56" i="9"/>
  <c r="W57" i="9"/>
  <c r="V58" i="9" s="1"/>
  <c r="Y57" i="9"/>
  <c r="Q58" i="9"/>
  <c r="R58" i="9" s="1"/>
  <c r="AB58" i="9" s="1"/>
  <c r="Z57" i="9"/>
  <c r="AD204" i="9"/>
  <c r="AD1670" i="9"/>
  <c r="AC204" i="9"/>
  <c r="AC1670" i="9"/>
  <c r="AE1281" i="9"/>
  <c r="AC1014" i="9"/>
  <c r="AE1014" i="9" s="1"/>
  <c r="AD470" i="9"/>
  <c r="R1671" i="9"/>
  <c r="AB1671" i="9" s="1"/>
  <c r="Z340" i="9"/>
  <c r="W340" i="9"/>
  <c r="V341" i="9" s="1"/>
  <c r="AA340" i="9"/>
  <c r="Q341" i="9"/>
  <c r="R341" i="9" s="1"/>
  <c r="AB341" i="9" s="1"/>
  <c r="Y340" i="9"/>
  <c r="AC470" i="9"/>
  <c r="AE1938" i="6"/>
  <c r="AE472" i="6"/>
  <c r="AC208" i="6"/>
  <c r="AD1148" i="6"/>
  <c r="AE1013" i="6"/>
  <c r="AD208" i="6"/>
  <c r="AA1281" i="6"/>
  <c r="W1281" i="6"/>
  <c r="V1282" i="6" s="1"/>
  <c r="AD1821" i="6"/>
  <c r="AC1532" i="6"/>
  <c r="Y338" i="6"/>
  <c r="AA338" i="6"/>
  <c r="Q1282" i="6"/>
  <c r="R1282" i="6" s="1"/>
  <c r="AB1282" i="6" s="1"/>
  <c r="Z338" i="6"/>
  <c r="AC1148" i="6"/>
  <c r="Q339" i="6"/>
  <c r="R339" i="6" s="1"/>
  <c r="AB339" i="6" s="1"/>
  <c r="Y1281" i="6"/>
  <c r="AD1532" i="6"/>
  <c r="Z1281" i="6"/>
  <c r="AC1821" i="6"/>
  <c r="AD1396" i="3"/>
  <c r="AE856" i="3"/>
  <c r="AD590" i="3"/>
  <c r="AE1818" i="3"/>
  <c r="AE1016" i="3"/>
  <c r="AC590" i="3"/>
  <c r="AE1146" i="3"/>
  <c r="S723" i="3"/>
  <c r="T723" i="3" s="1"/>
  <c r="Z723" i="3" s="1"/>
  <c r="AD56" i="3"/>
  <c r="AD472" i="3"/>
  <c r="AC472" i="3"/>
  <c r="AC722" i="3"/>
  <c r="Q1820" i="3"/>
  <c r="R1820" i="3" s="1"/>
  <c r="AB1820" i="3" s="1"/>
  <c r="Z1819" i="3"/>
  <c r="AA1819" i="3"/>
  <c r="Y1819" i="3"/>
  <c r="W1819" i="3"/>
  <c r="V1820" i="3" s="1"/>
  <c r="W1281" i="3"/>
  <c r="V1282" i="3" s="1"/>
  <c r="AA1281" i="3"/>
  <c r="Y1281" i="3"/>
  <c r="Q1282" i="3"/>
  <c r="R1282" i="3" s="1"/>
  <c r="AB1282" i="3" s="1"/>
  <c r="Z1281" i="3"/>
  <c r="Y857" i="3"/>
  <c r="AD857" i="3" s="1"/>
  <c r="Q858" i="3"/>
  <c r="R858" i="3" s="1"/>
  <c r="AB858" i="3" s="1"/>
  <c r="Q1018" i="3"/>
  <c r="R1018" i="3" s="1"/>
  <c r="AB1018" i="3" s="1"/>
  <c r="AD722" i="3"/>
  <c r="Z1017" i="3"/>
  <c r="Y1017" i="3"/>
  <c r="W1017" i="3"/>
  <c r="V1018" i="3" s="1"/>
  <c r="AD203" i="3"/>
  <c r="AE339" i="3"/>
  <c r="Q726" i="11"/>
  <c r="R726" i="11" s="1"/>
  <c r="AB726" i="11" s="1"/>
  <c r="Y725" i="11"/>
  <c r="AA725" i="11"/>
  <c r="Z725" i="11"/>
  <c r="W725" i="11"/>
  <c r="V726" i="11" s="1"/>
  <c r="S473" i="3"/>
  <c r="T473" i="3" s="1"/>
  <c r="W1936" i="11"/>
  <c r="V1937" i="11" s="1"/>
  <c r="W857" i="3"/>
  <c r="V858" i="3" s="1"/>
  <c r="S1149" i="6"/>
  <c r="T1149" i="6" s="1"/>
  <c r="AA857" i="3"/>
  <c r="S339" i="11"/>
  <c r="T339" i="11" s="1"/>
  <c r="AA339" i="11" s="1"/>
  <c r="S1667" i="6"/>
  <c r="T1667" i="6" s="1"/>
  <c r="Y723" i="9"/>
  <c r="Z723" i="9"/>
  <c r="W723" i="9"/>
  <c r="V724" i="9" s="1"/>
  <c r="AA723" i="9"/>
  <c r="Q724" i="9"/>
  <c r="R724" i="9" s="1"/>
  <c r="AB724" i="9" s="1"/>
  <c r="S1822" i="6"/>
  <c r="T1822" i="6" s="1"/>
  <c r="AC1149" i="11"/>
  <c r="S1282" i="9"/>
  <c r="T1282" i="9" s="1"/>
  <c r="Z1939" i="6"/>
  <c r="Y1939" i="6"/>
  <c r="W1939" i="6"/>
  <c r="V1940" i="6" s="1"/>
  <c r="AA1939" i="6"/>
  <c r="Q1940" i="6"/>
  <c r="R57" i="3"/>
  <c r="AB57" i="3" s="1"/>
  <c r="AE55" i="11"/>
  <c r="AE855" i="9"/>
  <c r="AA1014" i="6"/>
  <c r="Z1014" i="6"/>
  <c r="Y1014" i="6"/>
  <c r="Q1015" i="6"/>
  <c r="W1014" i="6"/>
  <c r="V1015" i="6" s="1"/>
  <c r="R587" i="11"/>
  <c r="AB587" i="11" s="1"/>
  <c r="AE859" i="6"/>
  <c r="R1530" i="3"/>
  <c r="AB1530" i="3" s="1"/>
  <c r="R857" i="11"/>
  <c r="S590" i="9"/>
  <c r="T590" i="9" s="1"/>
  <c r="AB590" i="9"/>
  <c r="S340" i="3"/>
  <c r="T340" i="3" s="1"/>
  <c r="R204" i="3"/>
  <c r="AB204" i="3" s="1"/>
  <c r="R1397" i="3"/>
  <c r="Q1534" i="9"/>
  <c r="Z1533" i="9"/>
  <c r="Y1533" i="9"/>
  <c r="AA1533" i="9"/>
  <c r="W1533" i="9"/>
  <c r="V1534" i="9" s="1"/>
  <c r="Y1936" i="3"/>
  <c r="Z1936" i="3"/>
  <c r="W1936" i="3"/>
  <c r="V1937" i="3" s="1"/>
  <c r="Q1937" i="3"/>
  <c r="AA1936" i="3"/>
  <c r="S209" i="6"/>
  <c r="T209" i="6" s="1"/>
  <c r="AC856" i="11"/>
  <c r="AD856" i="11"/>
  <c r="S205" i="9"/>
  <c r="T205" i="9" s="1"/>
  <c r="S1015" i="9"/>
  <c r="T1015" i="9" s="1"/>
  <c r="AC1398" i="11"/>
  <c r="AD1398" i="11"/>
  <c r="S856" i="9"/>
  <c r="T856" i="9" s="1"/>
  <c r="S56" i="11"/>
  <c r="T56" i="11" s="1"/>
  <c r="AC56" i="3"/>
  <c r="R1399" i="6"/>
  <c r="AB1399" i="6" s="1"/>
  <c r="R1399" i="11"/>
  <c r="AB1399" i="11" s="1"/>
  <c r="AC1396" i="3"/>
  <c r="S592" i="6"/>
  <c r="T592" i="6" s="1"/>
  <c r="AE591" i="6"/>
  <c r="AE589" i="9"/>
  <c r="Y55" i="6"/>
  <c r="Q56" i="6"/>
  <c r="W55" i="6"/>
  <c r="V56" i="6" s="1"/>
  <c r="AA55" i="6"/>
  <c r="Z55" i="6"/>
  <c r="R1397" i="9"/>
  <c r="AB1397" i="9" s="1"/>
  <c r="S471" i="9"/>
  <c r="T471" i="9" s="1"/>
  <c r="AB471" i="9"/>
  <c r="R1150" i="11"/>
  <c r="AB1150" i="11" s="1"/>
  <c r="S591" i="3"/>
  <c r="T591" i="3" s="1"/>
  <c r="AA1936" i="9"/>
  <c r="Y1936" i="9"/>
  <c r="Z1936" i="9"/>
  <c r="Q1937" i="9"/>
  <c r="W1936" i="9"/>
  <c r="V1937" i="9" s="1"/>
  <c r="R476" i="11"/>
  <c r="AB476" i="11" s="1"/>
  <c r="AC1396" i="9"/>
  <c r="AD1396" i="9"/>
  <c r="Y724" i="6"/>
  <c r="AA724" i="6"/>
  <c r="W724" i="6"/>
  <c r="V725" i="6" s="1"/>
  <c r="Q725" i="6"/>
  <c r="Z724" i="6"/>
  <c r="AC1529" i="3"/>
  <c r="AD1529" i="3"/>
  <c r="AE1666" i="6"/>
  <c r="AC1398" i="6"/>
  <c r="AD1398" i="6"/>
  <c r="AA1285" i="11"/>
  <c r="Y1285" i="11"/>
  <c r="Q1286" i="11"/>
  <c r="W1285" i="11"/>
  <c r="V1286" i="11" s="1"/>
  <c r="Z1285" i="11"/>
  <c r="S860" i="6"/>
  <c r="T860" i="6" s="1"/>
  <c r="AB860" i="6"/>
  <c r="W1666" i="11"/>
  <c r="V1667" i="11" s="1"/>
  <c r="Z1666" i="11"/>
  <c r="AA1666" i="11"/>
  <c r="Y1666" i="11"/>
  <c r="Q1667" i="11"/>
  <c r="S1147" i="3"/>
  <c r="T1147" i="3" s="1"/>
  <c r="R1666" i="3"/>
  <c r="S473" i="6"/>
  <c r="T473" i="6" s="1"/>
  <c r="S1533" i="6"/>
  <c r="T1533" i="6" s="1"/>
  <c r="AC1665" i="3"/>
  <c r="AD1665" i="3"/>
  <c r="AC203" i="3"/>
  <c r="AC586" i="11"/>
  <c r="AD586" i="11"/>
  <c r="Z1820" i="9"/>
  <c r="Y1820" i="9"/>
  <c r="W1820" i="9"/>
  <c r="V1821" i="9" s="1"/>
  <c r="AA1820" i="9"/>
  <c r="Q1821" i="9"/>
  <c r="AE338" i="11" l="1"/>
  <c r="AD725" i="11"/>
  <c r="AC1531" i="11"/>
  <c r="AE1014" i="11"/>
  <c r="Y1015" i="11"/>
  <c r="AD1531" i="11"/>
  <c r="Q1016" i="11"/>
  <c r="R1016" i="11" s="1"/>
  <c r="AB1016" i="11" s="1"/>
  <c r="AE207" i="11"/>
  <c r="AE1149" i="11"/>
  <c r="Z1015" i="11"/>
  <c r="W1015" i="11"/>
  <c r="V1016" i="11" s="1"/>
  <c r="Y208" i="11"/>
  <c r="AA208" i="11"/>
  <c r="Z208" i="11"/>
  <c r="Q209" i="11"/>
  <c r="R209" i="11" s="1"/>
  <c r="AB209" i="11" s="1"/>
  <c r="Y1819" i="11"/>
  <c r="S587" i="11"/>
  <c r="T587" i="11" s="1"/>
  <c r="AC1936" i="11"/>
  <c r="W339" i="11"/>
  <c r="V340" i="11" s="1"/>
  <c r="Y339" i="11"/>
  <c r="W208" i="11"/>
  <c r="V209" i="11" s="1"/>
  <c r="S1150" i="11"/>
  <c r="T1150" i="11" s="1"/>
  <c r="Z339" i="11"/>
  <c r="AE475" i="11"/>
  <c r="AD1936" i="11"/>
  <c r="AD1285" i="11"/>
  <c r="AC725" i="11"/>
  <c r="S1149" i="9"/>
  <c r="T1149" i="9" s="1"/>
  <c r="Z1149" i="9" s="1"/>
  <c r="AC1148" i="9"/>
  <c r="AD1148" i="9"/>
  <c r="AC57" i="9"/>
  <c r="AD1820" i="9"/>
  <c r="AD57" i="9"/>
  <c r="AD723" i="9"/>
  <c r="AE204" i="9"/>
  <c r="AE1670" i="9"/>
  <c r="AD340" i="9"/>
  <c r="Z471" i="9"/>
  <c r="AA471" i="9"/>
  <c r="Y471" i="9"/>
  <c r="Q472" i="9"/>
  <c r="R472" i="9" s="1"/>
  <c r="AB472" i="9" s="1"/>
  <c r="S58" i="9"/>
  <c r="T58" i="9" s="1"/>
  <c r="W58" i="9" s="1"/>
  <c r="V59" i="9" s="1"/>
  <c r="AE470" i="9"/>
  <c r="S1671" i="9"/>
  <c r="T1671" i="9" s="1"/>
  <c r="AE1396" i="9"/>
  <c r="W471" i="9"/>
  <c r="V472" i="9" s="1"/>
  <c r="AC723" i="9"/>
  <c r="AC340" i="9"/>
  <c r="AE1532" i="6"/>
  <c r="AC338" i="6"/>
  <c r="AE208" i="6"/>
  <c r="AE1148" i="6"/>
  <c r="S339" i="6"/>
  <c r="T339" i="6" s="1"/>
  <c r="W339" i="6" s="1"/>
  <c r="V340" i="6" s="1"/>
  <c r="AE1821" i="6"/>
  <c r="S1282" i="6"/>
  <c r="T1282" i="6" s="1"/>
  <c r="W1282" i="6" s="1"/>
  <c r="V1283" i="6" s="1"/>
  <c r="AD1014" i="6"/>
  <c r="AD338" i="6"/>
  <c r="W1667" i="6"/>
  <c r="V1668" i="6" s="1"/>
  <c r="Z1667" i="6"/>
  <c r="Q1668" i="6"/>
  <c r="R1668" i="6" s="1"/>
  <c r="AB1668" i="6" s="1"/>
  <c r="Z1822" i="6"/>
  <c r="Q1823" i="6"/>
  <c r="R1823" i="6" s="1"/>
  <c r="AB1823" i="6" s="1"/>
  <c r="W1822" i="6"/>
  <c r="V1823" i="6" s="1"/>
  <c r="AA1822" i="6"/>
  <c r="AD1281" i="6"/>
  <c r="AC1281" i="6"/>
  <c r="AE1396" i="3"/>
  <c r="S204" i="3"/>
  <c r="T204" i="3" s="1"/>
  <c r="Q205" i="3" s="1"/>
  <c r="AE590" i="3"/>
  <c r="AC1819" i="3"/>
  <c r="AE472" i="3"/>
  <c r="AE56" i="3"/>
  <c r="Y723" i="3"/>
  <c r="AD723" i="3" s="1"/>
  <c r="Q724" i="3"/>
  <c r="R724" i="3" s="1"/>
  <c r="AB724" i="3" s="1"/>
  <c r="AA723" i="3"/>
  <c r="W723" i="3"/>
  <c r="V724" i="3" s="1"/>
  <c r="AE203" i="3"/>
  <c r="AC857" i="3"/>
  <c r="AE857" i="3" s="1"/>
  <c r="AD1281" i="3"/>
  <c r="AD1819" i="3"/>
  <c r="Y1147" i="3"/>
  <c r="W1147" i="3"/>
  <c r="V1148" i="3" s="1"/>
  <c r="Z1147" i="3"/>
  <c r="AA1147" i="3"/>
  <c r="Y473" i="3"/>
  <c r="AA473" i="3"/>
  <c r="AC1017" i="3"/>
  <c r="AC1281" i="3"/>
  <c r="AE722" i="3"/>
  <c r="S1282" i="3"/>
  <c r="T1282" i="3" s="1"/>
  <c r="S858" i="3"/>
  <c r="T858" i="3" s="1"/>
  <c r="Q859" i="3" s="1"/>
  <c r="Q1148" i="3"/>
  <c r="R1148" i="3" s="1"/>
  <c r="AB1148" i="3" s="1"/>
  <c r="AD1017" i="3"/>
  <c r="S1530" i="3"/>
  <c r="T1530" i="3" s="1"/>
  <c r="AA1530" i="3" s="1"/>
  <c r="Q474" i="3"/>
  <c r="R474" i="3" s="1"/>
  <c r="AB474" i="3" s="1"/>
  <c r="S1532" i="11"/>
  <c r="T1532" i="11" s="1"/>
  <c r="Z1532" i="11" s="1"/>
  <c r="W473" i="3"/>
  <c r="V474" i="3" s="1"/>
  <c r="Y1822" i="6"/>
  <c r="Z1819" i="11"/>
  <c r="S1397" i="9"/>
  <c r="T1397" i="9" s="1"/>
  <c r="Z473" i="3"/>
  <c r="AC1285" i="11"/>
  <c r="Q340" i="11"/>
  <c r="R340" i="11" s="1"/>
  <c r="AB340" i="11" s="1"/>
  <c r="Y1667" i="6"/>
  <c r="AA1819" i="11"/>
  <c r="AA1667" i="6"/>
  <c r="W1819" i="11"/>
  <c r="V1820" i="11" s="1"/>
  <c r="S1820" i="3"/>
  <c r="T1820" i="3" s="1"/>
  <c r="Y1820" i="3" s="1"/>
  <c r="S57" i="3"/>
  <c r="T57" i="3" s="1"/>
  <c r="Q58" i="3" s="1"/>
  <c r="AE1665" i="3"/>
  <c r="S1937" i="11"/>
  <c r="T1937" i="11" s="1"/>
  <c r="S726" i="11"/>
  <c r="T726" i="11" s="1"/>
  <c r="W592" i="6"/>
  <c r="V593" i="6" s="1"/>
  <c r="Z592" i="6"/>
  <c r="Y592" i="6"/>
  <c r="Q593" i="6"/>
  <c r="AA592" i="6"/>
  <c r="Y1533" i="6"/>
  <c r="Q1534" i="6"/>
  <c r="W1533" i="6"/>
  <c r="V1534" i="6" s="1"/>
  <c r="Z1533" i="6"/>
  <c r="AA1533" i="6"/>
  <c r="AA205" i="9"/>
  <c r="Z205" i="9"/>
  <c r="W205" i="9"/>
  <c r="V206" i="9" s="1"/>
  <c r="Q206" i="9"/>
  <c r="Y205" i="9"/>
  <c r="AA209" i="6"/>
  <c r="Y209" i="6"/>
  <c r="W209" i="6"/>
  <c r="V210" i="6" s="1"/>
  <c r="Z209" i="6"/>
  <c r="Q210" i="6"/>
  <c r="Q341" i="3"/>
  <c r="AA340" i="3"/>
  <c r="W340" i="3"/>
  <c r="V341" i="3" s="1"/>
  <c r="Y340" i="3"/>
  <c r="Z340" i="3"/>
  <c r="R1667" i="11"/>
  <c r="R1286" i="11"/>
  <c r="AB1286" i="11" s="1"/>
  <c r="AC1533" i="9"/>
  <c r="AD1533" i="9"/>
  <c r="AC1666" i="11"/>
  <c r="AD1666" i="11"/>
  <c r="R1937" i="9"/>
  <c r="AB1937" i="9" s="1"/>
  <c r="AA56" i="11"/>
  <c r="W56" i="11"/>
  <c r="V57" i="11" s="1"/>
  <c r="Z56" i="11"/>
  <c r="Q57" i="11"/>
  <c r="Y56" i="11"/>
  <c r="R1937" i="3"/>
  <c r="AB1937" i="3" s="1"/>
  <c r="R1534" i="9"/>
  <c r="AB1534" i="9" s="1"/>
  <c r="AC55" i="6"/>
  <c r="S1399" i="6"/>
  <c r="T1399" i="6" s="1"/>
  <c r="S724" i="9"/>
  <c r="T724" i="9" s="1"/>
  <c r="Y856" i="9"/>
  <c r="W856" i="9"/>
  <c r="V857" i="9" s="1"/>
  <c r="AA856" i="9"/>
  <c r="Z856" i="9"/>
  <c r="Q857" i="9"/>
  <c r="R1015" i="6"/>
  <c r="AB1015" i="6" s="1"/>
  <c r="Y590" i="9"/>
  <c r="AA590" i="9"/>
  <c r="Z590" i="9"/>
  <c r="Q591" i="9"/>
  <c r="W590" i="9"/>
  <c r="V591" i="9" s="1"/>
  <c r="Y1015" i="9"/>
  <c r="AA1015" i="9"/>
  <c r="Q1016" i="9"/>
  <c r="Z1015" i="9"/>
  <c r="W1015" i="9"/>
  <c r="V1016" i="9" s="1"/>
  <c r="R1821" i="9"/>
  <c r="AB1821" i="9" s="1"/>
  <c r="S1666" i="3"/>
  <c r="T1666" i="3" s="1"/>
  <c r="AB1666" i="3"/>
  <c r="Z473" i="6"/>
  <c r="Q474" i="6"/>
  <c r="Y473" i="6"/>
  <c r="AA473" i="6"/>
  <c r="W473" i="6"/>
  <c r="V474" i="6" s="1"/>
  <c r="AC724" i="6"/>
  <c r="R56" i="6"/>
  <c r="AB56" i="6" s="1"/>
  <c r="AC1820" i="9"/>
  <c r="AE586" i="11"/>
  <c r="AC1936" i="9"/>
  <c r="AD1936" i="9"/>
  <c r="W591" i="3"/>
  <c r="V592" i="3" s="1"/>
  <c r="AA591" i="3"/>
  <c r="Z591" i="3"/>
  <c r="Q592" i="3"/>
  <c r="Y591" i="3"/>
  <c r="S1399" i="11"/>
  <c r="T1399" i="11" s="1"/>
  <c r="R1820" i="11"/>
  <c r="AB1820" i="11" s="1"/>
  <c r="AC1014" i="6"/>
  <c r="R1940" i="6"/>
  <c r="AB1940" i="6" s="1"/>
  <c r="AE1398" i="6"/>
  <c r="AE1529" i="3"/>
  <c r="AC1936" i="3"/>
  <c r="AD1936" i="3"/>
  <c r="Z1149" i="6"/>
  <c r="AA1149" i="6"/>
  <c r="Y1149" i="6"/>
  <c r="W1149" i="6"/>
  <c r="V1150" i="6" s="1"/>
  <c r="Q1150" i="6"/>
  <c r="S857" i="11"/>
  <c r="T857" i="11" s="1"/>
  <c r="AB857" i="11"/>
  <c r="Z860" i="6"/>
  <c r="W860" i="6"/>
  <c r="V861" i="6" s="1"/>
  <c r="Q861" i="6"/>
  <c r="AA860" i="6"/>
  <c r="Y860" i="6"/>
  <c r="S341" i="9"/>
  <c r="T341" i="9" s="1"/>
  <c r="AD724" i="6"/>
  <c r="S1018" i="3"/>
  <c r="T1018" i="3" s="1"/>
  <c r="AE856" i="11"/>
  <c r="Y1282" i="9"/>
  <c r="AA1282" i="9"/>
  <c r="Z1282" i="9"/>
  <c r="W1282" i="9"/>
  <c r="V1283" i="9" s="1"/>
  <c r="Q1283" i="9"/>
  <c r="R725" i="6"/>
  <c r="AB725" i="6" s="1"/>
  <c r="S476" i="11"/>
  <c r="T476" i="11" s="1"/>
  <c r="AD55" i="6"/>
  <c r="AE1398" i="11"/>
  <c r="S1397" i="3"/>
  <c r="T1397" i="3" s="1"/>
  <c r="AB1397" i="3"/>
  <c r="AC1939" i="6"/>
  <c r="AD1939" i="6"/>
  <c r="AE1531" i="11" l="1"/>
  <c r="AE725" i="11"/>
  <c r="AC1015" i="11"/>
  <c r="AD339" i="11"/>
  <c r="AD1015" i="11"/>
  <c r="S1016" i="11"/>
  <c r="T1016" i="11" s="1"/>
  <c r="S1286" i="11"/>
  <c r="T1286" i="11" s="1"/>
  <c r="Z1286" i="11" s="1"/>
  <c r="AC208" i="11"/>
  <c r="W1532" i="11"/>
  <c r="V1533" i="11" s="1"/>
  <c r="AA1532" i="11"/>
  <c r="AE1936" i="11"/>
  <c r="S1820" i="11"/>
  <c r="T1820" i="11" s="1"/>
  <c r="AC339" i="11"/>
  <c r="AE1285" i="11"/>
  <c r="AD1819" i="11"/>
  <c r="AD208" i="11"/>
  <c r="AC1819" i="11"/>
  <c r="Y1532" i="11"/>
  <c r="AD1532" i="11" s="1"/>
  <c r="Q1533" i="11"/>
  <c r="R1533" i="11" s="1"/>
  <c r="AB1533" i="11" s="1"/>
  <c r="Q1150" i="9"/>
  <c r="R1150" i="9" s="1"/>
  <c r="AB1150" i="9" s="1"/>
  <c r="Y1149" i="9"/>
  <c r="AD1149" i="9" s="1"/>
  <c r="W1149" i="9"/>
  <c r="V1150" i="9" s="1"/>
  <c r="AA1149" i="9"/>
  <c r="AE1148" i="9"/>
  <c r="AE1820" i="9"/>
  <c r="AE57" i="9"/>
  <c r="AE723" i="9"/>
  <c r="AA58" i="9"/>
  <c r="AE340" i="9"/>
  <c r="Q59" i="9"/>
  <c r="R59" i="9" s="1"/>
  <c r="AB59" i="9" s="1"/>
  <c r="AD471" i="9"/>
  <c r="AC471" i="9"/>
  <c r="Z58" i="9"/>
  <c r="Y58" i="9"/>
  <c r="Q1672" i="9"/>
  <c r="R1672" i="9" s="1"/>
  <c r="AB1672" i="9" s="1"/>
  <c r="Y1671" i="9"/>
  <c r="Z1671" i="9"/>
  <c r="AA1671" i="9"/>
  <c r="W1671" i="9"/>
  <c r="V1672" i="9" s="1"/>
  <c r="AD205" i="9"/>
  <c r="AD1282" i="9"/>
  <c r="AD1015" i="9"/>
  <c r="AE338" i="6"/>
  <c r="AE1281" i="6"/>
  <c r="AE1014" i="6"/>
  <c r="Z339" i="6"/>
  <c r="S725" i="6"/>
  <c r="T725" i="6" s="1"/>
  <c r="AA725" i="6" s="1"/>
  <c r="Y339" i="6"/>
  <c r="AA339" i="6"/>
  <c r="Q340" i="6"/>
  <c r="R340" i="6" s="1"/>
  <c r="AB340" i="6" s="1"/>
  <c r="AE724" i="6"/>
  <c r="AC1667" i="6"/>
  <c r="AA1282" i="6"/>
  <c r="AD209" i="6"/>
  <c r="AD1667" i="6"/>
  <c r="AD1822" i="6"/>
  <c r="AC1822" i="6"/>
  <c r="AD473" i="3"/>
  <c r="AE1819" i="3"/>
  <c r="AC723" i="3"/>
  <c r="AE723" i="3" s="1"/>
  <c r="Z858" i="3"/>
  <c r="AC1147" i="3"/>
  <c r="AA858" i="3"/>
  <c r="AE1281" i="3"/>
  <c r="W858" i="3"/>
  <c r="V859" i="3" s="1"/>
  <c r="Y858" i="3"/>
  <c r="AC473" i="3"/>
  <c r="Z1282" i="3"/>
  <c r="AA1282" i="3"/>
  <c r="W1282" i="3"/>
  <c r="V1283" i="3" s="1"/>
  <c r="Y1282" i="3"/>
  <c r="Q1283" i="3"/>
  <c r="R1283" i="3" s="1"/>
  <c r="AB1283" i="3" s="1"/>
  <c r="AE1017" i="3"/>
  <c r="W1820" i="3"/>
  <c r="V1821" i="3" s="1"/>
  <c r="AA204" i="3"/>
  <c r="AD1147" i="3"/>
  <c r="Z1018" i="3"/>
  <c r="Q1019" i="3"/>
  <c r="R1019" i="3" s="1"/>
  <c r="AB1019" i="3" s="1"/>
  <c r="Y1018" i="3"/>
  <c r="W1018" i="3"/>
  <c r="V1019" i="3" s="1"/>
  <c r="AD340" i="3"/>
  <c r="AA57" i="3"/>
  <c r="Z57" i="3"/>
  <c r="W57" i="3"/>
  <c r="V58" i="3" s="1"/>
  <c r="Q1821" i="3"/>
  <c r="R1821" i="3" s="1"/>
  <c r="AB1821" i="3" s="1"/>
  <c r="Q1531" i="3"/>
  <c r="R1531" i="3" s="1"/>
  <c r="AB1531" i="3" s="1"/>
  <c r="Y204" i="3"/>
  <c r="Z1820" i="3"/>
  <c r="AA1820" i="3"/>
  <c r="Y1530" i="3"/>
  <c r="W1530" i="3"/>
  <c r="V1531" i="3" s="1"/>
  <c r="W204" i="3"/>
  <c r="V205" i="3" s="1"/>
  <c r="Z1530" i="3"/>
  <c r="Z204" i="3"/>
  <c r="Q1398" i="9"/>
  <c r="R1398" i="9" s="1"/>
  <c r="AB1398" i="9" s="1"/>
  <c r="Y1397" i="9"/>
  <c r="AA1397" i="9"/>
  <c r="Z1397" i="9"/>
  <c r="W1397" i="9"/>
  <c r="V1398" i="9" s="1"/>
  <c r="S56" i="6"/>
  <c r="T56" i="6" s="1"/>
  <c r="S1148" i="3"/>
  <c r="T1148" i="3" s="1"/>
  <c r="S340" i="11"/>
  <c r="T340" i="11" s="1"/>
  <c r="W340" i="11" s="1"/>
  <c r="V341" i="11" s="1"/>
  <c r="S1821" i="9"/>
  <c r="T1821" i="9" s="1"/>
  <c r="Z1282" i="6"/>
  <c r="Y57" i="3"/>
  <c r="AA1018" i="3"/>
  <c r="S209" i="11"/>
  <c r="T209" i="11" s="1"/>
  <c r="S1937" i="9"/>
  <c r="T1937" i="9" s="1"/>
  <c r="Z1937" i="9" s="1"/>
  <c r="Q1283" i="6"/>
  <c r="R1283" i="6" s="1"/>
  <c r="AB1283" i="6" s="1"/>
  <c r="Y1937" i="11"/>
  <c r="Z1937" i="11"/>
  <c r="AA1937" i="11"/>
  <c r="W1937" i="11"/>
  <c r="V1938" i="11" s="1"/>
  <c r="Q1938" i="11"/>
  <c r="R1938" i="11" s="1"/>
  <c r="AB1938" i="11" s="1"/>
  <c r="AC1282" i="9"/>
  <c r="AC209" i="6"/>
  <c r="S1823" i="6"/>
  <c r="T1823" i="6" s="1"/>
  <c r="AE55" i="6"/>
  <c r="Y1282" i="6"/>
  <c r="AE1936" i="9"/>
  <c r="AC205" i="9"/>
  <c r="W724" i="9"/>
  <c r="V725" i="9" s="1"/>
  <c r="AA724" i="9"/>
  <c r="Y724" i="9"/>
  <c r="Z724" i="9"/>
  <c r="Q725" i="9"/>
  <c r="Y1399" i="6"/>
  <c r="Q1400" i="6"/>
  <c r="AA1399" i="6"/>
  <c r="Z1399" i="6"/>
  <c r="W1399" i="6"/>
  <c r="V1400" i="6" s="1"/>
  <c r="Q1151" i="11"/>
  <c r="Z1150" i="11"/>
  <c r="AA1150" i="11"/>
  <c r="W1150" i="11"/>
  <c r="V1151" i="11" s="1"/>
  <c r="Y1150" i="11"/>
  <c r="S1667" i="11"/>
  <c r="T1667" i="11" s="1"/>
  <c r="AB1667" i="11"/>
  <c r="R206" i="9"/>
  <c r="AB206" i="9" s="1"/>
  <c r="AC1015" i="9"/>
  <c r="AC856" i="9"/>
  <c r="AD856" i="9"/>
  <c r="AE1936" i="3"/>
  <c r="R1534" i="6"/>
  <c r="AB1534" i="6" s="1"/>
  <c r="AE1666" i="11"/>
  <c r="AC1533" i="6"/>
  <c r="AD1533" i="6"/>
  <c r="R58" i="3"/>
  <c r="AB58" i="3" s="1"/>
  <c r="R593" i="6"/>
  <c r="AB593" i="6" s="1"/>
  <c r="R341" i="3"/>
  <c r="AB341" i="3" s="1"/>
  <c r="AC592" i="6"/>
  <c r="AD592" i="6"/>
  <c r="Z341" i="9"/>
  <c r="Y341" i="9"/>
  <c r="AA341" i="9"/>
  <c r="Q342" i="9"/>
  <c r="W341" i="9"/>
  <c r="V342" i="9" s="1"/>
  <c r="R592" i="3"/>
  <c r="AB592" i="3" s="1"/>
  <c r="W1666" i="3"/>
  <c r="V1667" i="3" s="1"/>
  <c r="Q1667" i="3"/>
  <c r="AA1666" i="3"/>
  <c r="Y1666" i="3"/>
  <c r="Z1666" i="3"/>
  <c r="AC340" i="3"/>
  <c r="AC56" i="11"/>
  <c r="AD56" i="11"/>
  <c r="R1150" i="6"/>
  <c r="AB1150" i="6" s="1"/>
  <c r="Q727" i="11"/>
  <c r="Z726" i="11"/>
  <c r="W726" i="11"/>
  <c r="V727" i="11" s="1"/>
  <c r="AA726" i="11"/>
  <c r="Y726" i="11"/>
  <c r="R474" i="6"/>
  <c r="AB474" i="6" s="1"/>
  <c r="R857" i="9"/>
  <c r="AB857" i="9" s="1"/>
  <c r="S1937" i="3"/>
  <c r="T1937" i="3" s="1"/>
  <c r="AE1533" i="9"/>
  <c r="R210" i="6"/>
  <c r="AB210" i="6" s="1"/>
  <c r="Q1400" i="11"/>
  <c r="Y1399" i="11"/>
  <c r="AA1399" i="11"/>
  <c r="W1399" i="11"/>
  <c r="V1400" i="11" s="1"/>
  <c r="Z1399" i="11"/>
  <c r="R1016" i="9"/>
  <c r="AB1016" i="9" s="1"/>
  <c r="AC591" i="3"/>
  <c r="AD591" i="3"/>
  <c r="AE1939" i="6"/>
  <c r="AA476" i="11"/>
  <c r="Y476" i="11"/>
  <c r="W476" i="11"/>
  <c r="V477" i="11" s="1"/>
  <c r="Z476" i="11"/>
  <c r="Q477" i="11"/>
  <c r="R205" i="3"/>
  <c r="AB205" i="3" s="1"/>
  <c r="Z1397" i="3"/>
  <c r="AA1397" i="3"/>
  <c r="W1397" i="3"/>
  <c r="V1398" i="3" s="1"/>
  <c r="Q1398" i="3"/>
  <c r="Y1397" i="3"/>
  <c r="W857" i="11"/>
  <c r="V858" i="11" s="1"/>
  <c r="AA857" i="11"/>
  <c r="Q858" i="11"/>
  <c r="Z857" i="11"/>
  <c r="Y857" i="11"/>
  <c r="R1283" i="9"/>
  <c r="AB1283" i="9" s="1"/>
  <c r="R591" i="9"/>
  <c r="AB591" i="9" s="1"/>
  <c r="S1534" i="9"/>
  <c r="T1534" i="9" s="1"/>
  <c r="Q588" i="11"/>
  <c r="W587" i="11"/>
  <c r="V588" i="11" s="1"/>
  <c r="Y587" i="11"/>
  <c r="Z587" i="11"/>
  <c r="AA587" i="11"/>
  <c r="AC860" i="6"/>
  <c r="AD860" i="6"/>
  <c r="S1940" i="6"/>
  <c r="T1940" i="6" s="1"/>
  <c r="R859" i="3"/>
  <c r="AB859" i="3" s="1"/>
  <c r="AD473" i="6"/>
  <c r="AC473" i="6"/>
  <c r="R57" i="11"/>
  <c r="AB57" i="11" s="1"/>
  <c r="S724" i="3"/>
  <c r="T724" i="3" s="1"/>
  <c r="S474" i="3"/>
  <c r="T474" i="3" s="1"/>
  <c r="R861" i="6"/>
  <c r="AB861" i="6" s="1"/>
  <c r="AD1149" i="6"/>
  <c r="AC1149" i="6"/>
  <c r="S1668" i="6"/>
  <c r="T1668" i="6" s="1"/>
  <c r="AC590" i="9"/>
  <c r="AD590" i="9"/>
  <c r="S1015" i="6"/>
  <c r="T1015" i="6" s="1"/>
  <c r="S472" i="9"/>
  <c r="T472" i="9" s="1"/>
  <c r="AE339" i="11" l="1"/>
  <c r="AE1015" i="11"/>
  <c r="AE208" i="11"/>
  <c r="AC1532" i="11"/>
  <c r="AE1532" i="11" s="1"/>
  <c r="S57" i="11"/>
  <c r="T57" i="11" s="1"/>
  <c r="Z57" i="11" s="1"/>
  <c r="Q1287" i="11"/>
  <c r="R1287" i="11" s="1"/>
  <c r="AB1287" i="11" s="1"/>
  <c r="W1286" i="11"/>
  <c r="V1287" i="11" s="1"/>
  <c r="Y1286" i="11"/>
  <c r="AD1286" i="11" s="1"/>
  <c r="AA1286" i="11"/>
  <c r="Y340" i="11"/>
  <c r="AE1819" i="11"/>
  <c r="AA340" i="11"/>
  <c r="AD476" i="11"/>
  <c r="Z340" i="11"/>
  <c r="Q341" i="11"/>
  <c r="R341" i="11" s="1"/>
  <c r="AB341" i="11" s="1"/>
  <c r="AD1150" i="11"/>
  <c r="AD1937" i="11"/>
  <c r="Q210" i="11"/>
  <c r="R210" i="11" s="1"/>
  <c r="AB210" i="11" s="1"/>
  <c r="W209" i="11"/>
  <c r="V210" i="11" s="1"/>
  <c r="Y209" i="11"/>
  <c r="AA209" i="11"/>
  <c r="Z209" i="11"/>
  <c r="S1150" i="9"/>
  <c r="T1150" i="9" s="1"/>
  <c r="Z1150" i="9" s="1"/>
  <c r="AC1149" i="9"/>
  <c r="AE1149" i="9" s="1"/>
  <c r="AD1397" i="9"/>
  <c r="AC58" i="9"/>
  <c r="S1016" i="9"/>
  <c r="T1016" i="9" s="1"/>
  <c r="AA1016" i="9" s="1"/>
  <c r="AD58" i="9"/>
  <c r="W1937" i="9"/>
  <c r="V1938" i="9" s="1"/>
  <c r="AE471" i="9"/>
  <c r="Y1937" i="9"/>
  <c r="S1672" i="9"/>
  <c r="T1672" i="9" s="1"/>
  <c r="Q1673" i="9" s="1"/>
  <c r="R1673" i="9" s="1"/>
  <c r="AB1673" i="9" s="1"/>
  <c r="AC1671" i="9"/>
  <c r="AD1671" i="9"/>
  <c r="AE205" i="9"/>
  <c r="AA1937" i="9"/>
  <c r="Z1821" i="9"/>
  <c r="Y1821" i="9"/>
  <c r="AA1821" i="9"/>
  <c r="Q1822" i="9"/>
  <c r="R1822" i="9" s="1"/>
  <c r="AB1822" i="9" s="1"/>
  <c r="AC1397" i="9"/>
  <c r="Q1938" i="9"/>
  <c r="R1938" i="9" s="1"/>
  <c r="AB1938" i="9" s="1"/>
  <c r="AE1282" i="9"/>
  <c r="AE1015" i="9"/>
  <c r="AD339" i="6"/>
  <c r="AD1282" i="6"/>
  <c r="AC339" i="6"/>
  <c r="AE1822" i="6"/>
  <c r="AE1667" i="6"/>
  <c r="AC1282" i="6"/>
  <c r="S861" i="6"/>
  <c r="T861" i="6" s="1"/>
  <c r="Y861" i="6" s="1"/>
  <c r="Q726" i="6"/>
  <c r="R726" i="6" s="1"/>
  <c r="AB726" i="6" s="1"/>
  <c r="AE209" i="6"/>
  <c r="S1283" i="6"/>
  <c r="T1283" i="6" s="1"/>
  <c r="Q1284" i="6" s="1"/>
  <c r="Y725" i="6"/>
  <c r="Z725" i="6"/>
  <c r="AE473" i="3"/>
  <c r="AD858" i="3"/>
  <c r="AE1147" i="3"/>
  <c r="S58" i="3"/>
  <c r="T58" i="3" s="1"/>
  <c r="AD57" i="3"/>
  <c r="AC858" i="3"/>
  <c r="AC1820" i="3"/>
  <c r="S592" i="3"/>
  <c r="T592" i="3" s="1"/>
  <c r="W592" i="3" s="1"/>
  <c r="V593" i="3" s="1"/>
  <c r="AD1018" i="3"/>
  <c r="AD1282" i="3"/>
  <c r="AC1282" i="3"/>
  <c r="AC1530" i="3"/>
  <c r="AC1018" i="3"/>
  <c r="Z1148" i="3"/>
  <c r="W1148" i="3"/>
  <c r="V1149" i="3" s="1"/>
  <c r="AC57" i="3"/>
  <c r="AE340" i="3"/>
  <c r="AD204" i="3"/>
  <c r="AD1530" i="3"/>
  <c r="AD1820" i="3"/>
  <c r="AC204" i="3"/>
  <c r="S1533" i="11"/>
  <c r="T1533" i="11" s="1"/>
  <c r="AE473" i="6"/>
  <c r="S1283" i="3"/>
  <c r="T1283" i="3" s="1"/>
  <c r="W725" i="6"/>
  <c r="V726" i="6" s="1"/>
  <c r="S1821" i="3"/>
  <c r="T1821" i="3" s="1"/>
  <c r="Y1821" i="3" s="1"/>
  <c r="AA1148" i="3"/>
  <c r="S859" i="3"/>
  <c r="T859" i="3" s="1"/>
  <c r="AE860" i="6"/>
  <c r="W1821" i="9"/>
  <c r="V1822" i="9" s="1"/>
  <c r="S1938" i="11"/>
  <c r="T1938" i="11" s="1"/>
  <c r="AC1937" i="11"/>
  <c r="S210" i="6"/>
  <c r="T210" i="6" s="1"/>
  <c r="Z210" i="6" s="1"/>
  <c r="S474" i="6"/>
  <c r="T474" i="6" s="1"/>
  <c r="AE56" i="11"/>
  <c r="Q1149" i="3"/>
  <c r="R1149" i="3" s="1"/>
  <c r="AB1149" i="3" s="1"/>
  <c r="S205" i="3"/>
  <c r="T205" i="3" s="1"/>
  <c r="AA205" i="3" s="1"/>
  <c r="AE1533" i="6"/>
  <c r="Y1148" i="3"/>
  <c r="S1531" i="3"/>
  <c r="T1531" i="3" s="1"/>
  <c r="Y1531" i="3" s="1"/>
  <c r="AE591" i="3"/>
  <c r="S1150" i="6"/>
  <c r="T1150" i="6" s="1"/>
  <c r="AA1940" i="6"/>
  <c r="Q1941" i="6"/>
  <c r="W1940" i="6"/>
  <c r="V1941" i="6" s="1"/>
  <c r="Y1940" i="6"/>
  <c r="Z1940" i="6"/>
  <c r="Q725" i="3"/>
  <c r="AA724" i="3"/>
  <c r="W724" i="3"/>
  <c r="V725" i="3" s="1"/>
  <c r="Y724" i="3"/>
  <c r="Z724" i="3"/>
  <c r="AC1399" i="11"/>
  <c r="AD1399" i="11"/>
  <c r="Y1937" i="3"/>
  <c r="Q1938" i="3"/>
  <c r="W1937" i="3"/>
  <c r="V1938" i="3" s="1"/>
  <c r="AA1937" i="3"/>
  <c r="Z1937" i="3"/>
  <c r="AC1666" i="3"/>
  <c r="AD1666" i="3"/>
  <c r="R342" i="9"/>
  <c r="AB342" i="9" s="1"/>
  <c r="R1400" i="11"/>
  <c r="AB1400" i="11" s="1"/>
  <c r="AC1150" i="11"/>
  <c r="R1400" i="6"/>
  <c r="AB1400" i="6" s="1"/>
  <c r="AC1399" i="6"/>
  <c r="Q1669" i="6"/>
  <c r="W1668" i="6"/>
  <c r="V1669" i="6" s="1"/>
  <c r="Z1668" i="6"/>
  <c r="Y1668" i="6"/>
  <c r="AA1668" i="6"/>
  <c r="AD341" i="9"/>
  <c r="AC341" i="9"/>
  <c r="AC1397" i="3"/>
  <c r="AD1397" i="3"/>
  <c r="AC857" i="11"/>
  <c r="AD857" i="11"/>
  <c r="S591" i="9"/>
  <c r="T591" i="9" s="1"/>
  <c r="R1398" i="3"/>
  <c r="AC476" i="11"/>
  <c r="R1667" i="3"/>
  <c r="AB1667" i="3" s="1"/>
  <c r="Q1668" i="11"/>
  <c r="AA1667" i="11"/>
  <c r="Y1667" i="11"/>
  <c r="Z1667" i="11"/>
  <c r="W1667" i="11"/>
  <c r="V1668" i="11" s="1"/>
  <c r="AE590" i="9"/>
  <c r="Q473" i="9"/>
  <c r="Z472" i="9"/>
  <c r="Y472" i="9"/>
  <c r="AA472" i="9"/>
  <c r="W472" i="9"/>
  <c r="V473" i="9" s="1"/>
  <c r="S1534" i="6"/>
  <c r="T1534" i="6" s="1"/>
  <c r="R725" i="9"/>
  <c r="AB725" i="9" s="1"/>
  <c r="W56" i="6"/>
  <c r="V57" i="6" s="1"/>
  <c r="Y56" i="6"/>
  <c r="Z56" i="6"/>
  <c r="Q57" i="6"/>
  <c r="AA56" i="6"/>
  <c r="AC587" i="11"/>
  <c r="AD587" i="11"/>
  <c r="S857" i="9"/>
  <c r="T857" i="9" s="1"/>
  <c r="R1151" i="11"/>
  <c r="AB1151" i="11" s="1"/>
  <c r="R588" i="11"/>
  <c r="AB588" i="11" s="1"/>
  <c r="R858" i="11"/>
  <c r="AB858" i="11" s="1"/>
  <c r="AA1015" i="6"/>
  <c r="Y1015" i="6"/>
  <c r="Z1015" i="6"/>
  <c r="Q1016" i="6"/>
  <c r="W1015" i="6"/>
  <c r="V1016" i="6" s="1"/>
  <c r="S59" i="9"/>
  <c r="T59" i="9" s="1"/>
  <c r="AC726" i="11"/>
  <c r="AD726" i="11"/>
  <c r="S593" i="6"/>
  <c r="T593" i="6" s="1"/>
  <c r="AE856" i="9"/>
  <c r="Y1823" i="6"/>
  <c r="Z1823" i="6"/>
  <c r="Q1824" i="6"/>
  <c r="W1823" i="6"/>
  <c r="V1824" i="6" s="1"/>
  <c r="AA1823" i="6"/>
  <c r="Z1016" i="11"/>
  <c r="AA1016" i="11"/>
  <c r="W1016" i="11"/>
  <c r="V1017" i="11" s="1"/>
  <c r="Q1017" i="11"/>
  <c r="Y1016" i="11"/>
  <c r="AE592" i="6"/>
  <c r="AC724" i="9"/>
  <c r="AD724" i="9"/>
  <c r="Q1821" i="11"/>
  <c r="Y1820" i="11"/>
  <c r="Z1820" i="11"/>
  <c r="AA1820" i="11"/>
  <c r="W1820" i="11"/>
  <c r="V1821" i="11" s="1"/>
  <c r="AE1149" i="6"/>
  <c r="W474" i="3"/>
  <c r="V475" i="3" s="1"/>
  <c r="AA474" i="3"/>
  <c r="Z474" i="3"/>
  <c r="Q475" i="3"/>
  <c r="Y474" i="3"/>
  <c r="W1534" i="9"/>
  <c r="V1535" i="9" s="1"/>
  <c r="AA1534" i="9"/>
  <c r="Z1534" i="9"/>
  <c r="Q1535" i="9"/>
  <c r="Y1534" i="9"/>
  <c r="S1283" i="9"/>
  <c r="T1283" i="9" s="1"/>
  <c r="R477" i="11"/>
  <c r="AB477" i="11" s="1"/>
  <c r="R727" i="11"/>
  <c r="AB727" i="11" s="1"/>
  <c r="S341" i="3"/>
  <c r="T341" i="3" s="1"/>
  <c r="S1019" i="3"/>
  <c r="T1019" i="3" s="1"/>
  <c r="S206" i="9"/>
  <c r="T206" i="9" s="1"/>
  <c r="S340" i="6"/>
  <c r="T340" i="6" s="1"/>
  <c r="S1398" i="9"/>
  <c r="T1398" i="9" s="1"/>
  <c r="AD1399" i="6"/>
  <c r="AE476" i="11" l="1"/>
  <c r="AD340" i="11"/>
  <c r="AE1150" i="11"/>
  <c r="AC1286" i="11"/>
  <c r="AE1286" i="11" s="1"/>
  <c r="AE1937" i="11"/>
  <c r="S1151" i="11"/>
  <c r="T1151" i="11" s="1"/>
  <c r="AC340" i="11"/>
  <c r="Q58" i="11"/>
  <c r="R58" i="11" s="1"/>
  <c r="AB58" i="11" s="1"/>
  <c r="W57" i="11"/>
  <c r="V58" i="11" s="1"/>
  <c r="Y57" i="11"/>
  <c r="AD57" i="11" s="1"/>
  <c r="AC209" i="11"/>
  <c r="AA57" i="11"/>
  <c r="S1287" i="11"/>
  <c r="T1287" i="11" s="1"/>
  <c r="S588" i="11"/>
  <c r="T588" i="11" s="1"/>
  <c r="AA588" i="11" s="1"/>
  <c r="Y1938" i="11"/>
  <c r="AA1938" i="11"/>
  <c r="Q1939" i="11"/>
  <c r="R1939" i="11" s="1"/>
  <c r="Z1938" i="11"/>
  <c r="W1938" i="11"/>
  <c r="V1939" i="11" s="1"/>
  <c r="AD1820" i="11"/>
  <c r="AD209" i="11"/>
  <c r="S477" i="11"/>
  <c r="T477" i="11" s="1"/>
  <c r="AA1150" i="9"/>
  <c r="W1150" i="9"/>
  <c r="V1151" i="9" s="1"/>
  <c r="Q1151" i="9"/>
  <c r="R1151" i="9" s="1"/>
  <c r="AB1151" i="9" s="1"/>
  <c r="Y1150" i="9"/>
  <c r="AE1397" i="9"/>
  <c r="AA1672" i="9"/>
  <c r="Z1672" i="9"/>
  <c r="AE58" i="9"/>
  <c r="Y1672" i="9"/>
  <c r="W1672" i="9"/>
  <c r="V1673" i="9" s="1"/>
  <c r="AC1937" i="9"/>
  <c r="AE1671" i="9"/>
  <c r="S1822" i="9"/>
  <c r="T1822" i="9" s="1"/>
  <c r="Y1822" i="9" s="1"/>
  <c r="AD1937" i="9"/>
  <c r="W1016" i="9"/>
  <c r="V1017" i="9" s="1"/>
  <c r="Z1016" i="9"/>
  <c r="AC1821" i="9"/>
  <c r="S725" i="9"/>
  <c r="T725" i="9" s="1"/>
  <c r="Y725" i="9" s="1"/>
  <c r="Q1017" i="9"/>
  <c r="R1017" i="9" s="1"/>
  <c r="AB1017" i="9" s="1"/>
  <c r="AD472" i="9"/>
  <c r="S1151" i="9"/>
  <c r="T1151" i="9" s="1"/>
  <c r="AD1821" i="9"/>
  <c r="AE339" i="6"/>
  <c r="AE1282" i="6"/>
  <c r="AA1283" i="6"/>
  <c r="W210" i="6"/>
  <c r="V211" i="6" s="1"/>
  <c r="AA861" i="6"/>
  <c r="AD725" i="6"/>
  <c r="Z861" i="6"/>
  <c r="Y1283" i="6"/>
  <c r="Q862" i="6"/>
  <c r="R862" i="6" s="1"/>
  <c r="AB862" i="6" s="1"/>
  <c r="W1283" i="6"/>
  <c r="V1284" i="6" s="1"/>
  <c r="AC725" i="6"/>
  <c r="Z1283" i="6"/>
  <c r="Y1150" i="6"/>
  <c r="Q1151" i="6"/>
  <c r="R1151" i="6" s="1"/>
  <c r="AB1151" i="6" s="1"/>
  <c r="AA1150" i="6"/>
  <c r="W1150" i="6"/>
  <c r="V1151" i="6" s="1"/>
  <c r="Z1150" i="6"/>
  <c r="Q211" i="6"/>
  <c r="R211" i="6" s="1"/>
  <c r="AB211" i="6" s="1"/>
  <c r="AD1823" i="6"/>
  <c r="AA210" i="6"/>
  <c r="AD1015" i="6"/>
  <c r="Y210" i="6"/>
  <c r="AD210" i="6" s="1"/>
  <c r="S1400" i="6"/>
  <c r="T1400" i="6" s="1"/>
  <c r="W1400" i="6" s="1"/>
  <c r="V1401" i="6" s="1"/>
  <c r="Y592" i="3"/>
  <c r="AE858" i="3"/>
  <c r="AE57" i="3"/>
  <c r="AA592" i="3"/>
  <c r="Z592" i="3"/>
  <c r="W58" i="3"/>
  <c r="V59" i="3" s="1"/>
  <c r="Z58" i="3"/>
  <c r="Q59" i="3"/>
  <c r="R59" i="3" s="1"/>
  <c r="Y58" i="3"/>
  <c r="AA58" i="3"/>
  <c r="AD1148" i="3"/>
  <c r="AE1018" i="3"/>
  <c r="Q593" i="3"/>
  <c r="R593" i="3" s="1"/>
  <c r="AE1820" i="3"/>
  <c r="AE1282" i="3"/>
  <c r="AD474" i="3"/>
  <c r="Z205" i="3"/>
  <c r="AE1530" i="3"/>
  <c r="W1283" i="3"/>
  <c r="V1284" i="3" s="1"/>
  <c r="AA1283" i="3"/>
  <c r="Z1283" i="3"/>
  <c r="Y1283" i="3"/>
  <c r="Q1284" i="3"/>
  <c r="R1284" i="3" s="1"/>
  <c r="Q1822" i="3"/>
  <c r="R1822" i="3" s="1"/>
  <c r="AB1822" i="3" s="1"/>
  <c r="W1821" i="3"/>
  <c r="V1822" i="3" s="1"/>
  <c r="AE204" i="3"/>
  <c r="Z1821" i="3"/>
  <c r="AD1821" i="3" s="1"/>
  <c r="S1149" i="3"/>
  <c r="T1149" i="3" s="1"/>
  <c r="AA1821" i="3"/>
  <c r="Q1532" i="3"/>
  <c r="R1532" i="3" s="1"/>
  <c r="AB1532" i="3" s="1"/>
  <c r="W205" i="3"/>
  <c r="V206" i="3" s="1"/>
  <c r="W1531" i="3"/>
  <c r="V1532" i="3" s="1"/>
  <c r="S1938" i="9"/>
  <c r="T1938" i="9" s="1"/>
  <c r="Y1016" i="9"/>
  <c r="AE341" i="9"/>
  <c r="Z1531" i="3"/>
  <c r="S1667" i="3"/>
  <c r="T1667" i="3" s="1"/>
  <c r="AA1667" i="3" s="1"/>
  <c r="AC1148" i="3"/>
  <c r="AA1531" i="3"/>
  <c r="S727" i="11"/>
  <c r="T727" i="11" s="1"/>
  <c r="Q728" i="11" s="1"/>
  <c r="Y205" i="3"/>
  <c r="AE724" i="9"/>
  <c r="AC474" i="3"/>
  <c r="W861" i="6"/>
  <c r="V862" i="6" s="1"/>
  <c r="Q206" i="3"/>
  <c r="R206" i="3" s="1"/>
  <c r="AB206" i="3" s="1"/>
  <c r="S1400" i="11"/>
  <c r="T1400" i="11" s="1"/>
  <c r="Q1401" i="11" s="1"/>
  <c r="S341" i="11"/>
  <c r="T341" i="11" s="1"/>
  <c r="AE1399" i="11"/>
  <c r="AE857" i="11"/>
  <c r="AE1399" i="6"/>
  <c r="S342" i="9"/>
  <c r="T342" i="9" s="1"/>
  <c r="W59" i="9"/>
  <c r="V60" i="9" s="1"/>
  <c r="Q60" i="9"/>
  <c r="Z59" i="9"/>
  <c r="Y59" i="9"/>
  <c r="AA59" i="9"/>
  <c r="W1398" i="9"/>
  <c r="V1399" i="9" s="1"/>
  <c r="Q1399" i="9"/>
  <c r="Y1398" i="9"/>
  <c r="AA1398" i="9"/>
  <c r="Z1398" i="9"/>
  <c r="AC1534" i="9"/>
  <c r="AD1534" i="9"/>
  <c r="Z859" i="3"/>
  <c r="AA859" i="3"/>
  <c r="W859" i="3"/>
  <c r="V860" i="3" s="1"/>
  <c r="Y859" i="3"/>
  <c r="Q860" i="3"/>
  <c r="Q1534" i="11"/>
  <c r="AA1533" i="11"/>
  <c r="W1533" i="11"/>
  <c r="V1534" i="11" s="1"/>
  <c r="Z1533" i="11"/>
  <c r="Y1533" i="11"/>
  <c r="AA857" i="9"/>
  <c r="Y857" i="9"/>
  <c r="W857" i="9"/>
  <c r="V858" i="9" s="1"/>
  <c r="Q858" i="9"/>
  <c r="Z857" i="9"/>
  <c r="R57" i="6"/>
  <c r="AB57" i="6" s="1"/>
  <c r="AC1667" i="11"/>
  <c r="AD1667" i="11"/>
  <c r="AC1668" i="6"/>
  <c r="AD1668" i="6"/>
  <c r="R475" i="3"/>
  <c r="AB475" i="3" s="1"/>
  <c r="AA593" i="6"/>
  <c r="Q594" i="6"/>
  <c r="Z593" i="6"/>
  <c r="Y593" i="6"/>
  <c r="W593" i="6"/>
  <c r="V594" i="6" s="1"/>
  <c r="AE1397" i="3"/>
  <c r="AC724" i="3"/>
  <c r="AD724" i="3"/>
  <c r="W341" i="3"/>
  <c r="V342" i="3" s="1"/>
  <c r="Q342" i="3"/>
  <c r="AA341" i="3"/>
  <c r="Y341" i="3"/>
  <c r="Z341" i="3"/>
  <c r="AC56" i="6"/>
  <c r="AD56" i="6"/>
  <c r="R1668" i="11"/>
  <c r="AB1668" i="11" s="1"/>
  <c r="AC1820" i="11"/>
  <c r="R1821" i="11"/>
  <c r="AB1821" i="11" s="1"/>
  <c r="S726" i="6"/>
  <c r="T726" i="6" s="1"/>
  <c r="R1824" i="6"/>
  <c r="AB1824" i="6" s="1"/>
  <c r="R1016" i="6"/>
  <c r="AB1016" i="6" s="1"/>
  <c r="AE587" i="11"/>
  <c r="AC472" i="9"/>
  <c r="R1284" i="6"/>
  <c r="Z591" i="9"/>
  <c r="AA591" i="9"/>
  <c r="Y591" i="9"/>
  <c r="Q592" i="9"/>
  <c r="W591" i="9"/>
  <c r="V592" i="9" s="1"/>
  <c r="R725" i="3"/>
  <c r="AB725" i="3" s="1"/>
  <c r="AA206" i="9"/>
  <c r="Z206" i="9"/>
  <c r="Q207" i="9"/>
  <c r="W206" i="9"/>
  <c r="V207" i="9" s="1"/>
  <c r="Y206" i="9"/>
  <c r="Z474" i="6"/>
  <c r="AA474" i="6"/>
  <c r="Q475" i="6"/>
  <c r="W474" i="6"/>
  <c r="V475" i="6" s="1"/>
  <c r="Y474" i="6"/>
  <c r="W1019" i="3"/>
  <c r="V1020" i="3" s="1"/>
  <c r="AA1019" i="3"/>
  <c r="Q1020" i="3"/>
  <c r="Z1019" i="3"/>
  <c r="Y1019" i="3"/>
  <c r="AA1534" i="6"/>
  <c r="Z1534" i="6"/>
  <c r="Y1534" i="6"/>
  <c r="Q1535" i="6"/>
  <c r="W1534" i="6"/>
  <c r="V1535" i="6" s="1"/>
  <c r="S1398" i="3"/>
  <c r="T1398" i="3" s="1"/>
  <c r="AB1398" i="3"/>
  <c r="Z1283" i="9"/>
  <c r="Q1284" i="9"/>
  <c r="Y1283" i="9"/>
  <c r="AA1283" i="9"/>
  <c r="W1283" i="9"/>
  <c r="V1284" i="9" s="1"/>
  <c r="AE726" i="11"/>
  <c r="AC1940" i="6"/>
  <c r="AD1940" i="6"/>
  <c r="S1673" i="9"/>
  <c r="T1673" i="9" s="1"/>
  <c r="AD1016" i="11"/>
  <c r="AC1016" i="11"/>
  <c r="R1938" i="3"/>
  <c r="AB1938" i="3" s="1"/>
  <c r="R1941" i="6"/>
  <c r="AB1941" i="6" s="1"/>
  <c r="R1535" i="9"/>
  <c r="AB1535" i="9" s="1"/>
  <c r="R1669" i="6"/>
  <c r="AB1669" i="6" s="1"/>
  <c r="R1017" i="11"/>
  <c r="AC1823" i="6"/>
  <c r="Q341" i="6"/>
  <c r="Y340" i="6"/>
  <c r="AA340" i="6"/>
  <c r="W340" i="6"/>
  <c r="V341" i="6" s="1"/>
  <c r="Z340" i="6"/>
  <c r="AC1015" i="6"/>
  <c r="S858" i="11"/>
  <c r="T858" i="11" s="1"/>
  <c r="S210" i="11"/>
  <c r="T210" i="11" s="1"/>
  <c r="R473" i="9"/>
  <c r="AB473" i="9" s="1"/>
  <c r="AE1666" i="3"/>
  <c r="AC1937" i="3"/>
  <c r="AD1937" i="3"/>
  <c r="AC1150" i="9" l="1"/>
  <c r="AE340" i="11"/>
  <c r="Q589" i="11"/>
  <c r="R589" i="11" s="1"/>
  <c r="AB589" i="11" s="1"/>
  <c r="Z1287" i="11"/>
  <c r="Y1287" i="11"/>
  <c r="AE209" i="11"/>
  <c r="W588" i="11"/>
  <c r="V589" i="11" s="1"/>
  <c r="Y588" i="11"/>
  <c r="Z588" i="11"/>
  <c r="AC57" i="11"/>
  <c r="AE57" i="11" s="1"/>
  <c r="AC1938" i="11"/>
  <c r="Q1288" i="11"/>
  <c r="R1288" i="11" s="1"/>
  <c r="AB1288" i="11" s="1"/>
  <c r="W1287" i="11"/>
  <c r="V1288" i="11" s="1"/>
  <c r="S1821" i="11"/>
  <c r="T1821" i="11" s="1"/>
  <c r="AA1821" i="11" s="1"/>
  <c r="AA1287" i="11"/>
  <c r="W727" i="11"/>
  <c r="V728" i="11" s="1"/>
  <c r="AD1938" i="11"/>
  <c r="AE1820" i="11"/>
  <c r="Z341" i="11"/>
  <c r="W341" i="11"/>
  <c r="V342" i="11" s="1"/>
  <c r="AA341" i="11"/>
  <c r="Y341" i="11"/>
  <c r="Q342" i="11"/>
  <c r="R342" i="11" s="1"/>
  <c r="AB342" i="11" s="1"/>
  <c r="AB1939" i="11"/>
  <c r="S1939" i="11"/>
  <c r="T1939" i="11" s="1"/>
  <c r="AA1939" i="11" s="1"/>
  <c r="Z477" i="11"/>
  <c r="Y477" i="11"/>
  <c r="AA477" i="11"/>
  <c r="Q478" i="11"/>
  <c r="R478" i="11" s="1"/>
  <c r="AB478" i="11" s="1"/>
  <c r="W477" i="11"/>
  <c r="V478" i="11" s="1"/>
  <c r="Z727" i="11"/>
  <c r="S58" i="11"/>
  <c r="T58" i="11" s="1"/>
  <c r="Y727" i="11"/>
  <c r="AA727" i="11"/>
  <c r="AD1150" i="9"/>
  <c r="AE1150" i="9" s="1"/>
  <c r="AC1672" i="9"/>
  <c r="AD1672" i="9"/>
  <c r="AD1016" i="9"/>
  <c r="AE1937" i="9"/>
  <c r="AE472" i="9"/>
  <c r="AA1673" i="9"/>
  <c r="Y1673" i="9"/>
  <c r="Q1674" i="9"/>
  <c r="R1674" i="9" s="1"/>
  <c r="AB1674" i="9" s="1"/>
  <c r="AC1016" i="9"/>
  <c r="Z725" i="9"/>
  <c r="AD725" i="9" s="1"/>
  <c r="W725" i="9"/>
  <c r="V726" i="9" s="1"/>
  <c r="Z1673" i="9"/>
  <c r="AE1821" i="9"/>
  <c r="Z1822" i="9"/>
  <c r="Z342" i="9"/>
  <c r="W342" i="9"/>
  <c r="V343" i="9" s="1"/>
  <c r="Y342" i="9"/>
  <c r="Q343" i="9"/>
  <c r="R343" i="9" s="1"/>
  <c r="AB343" i="9" s="1"/>
  <c r="AA342" i="9"/>
  <c r="W1151" i="9"/>
  <c r="V1152" i="9" s="1"/>
  <c r="AA1151" i="9"/>
  <c r="Z1151" i="9"/>
  <c r="Q1152" i="9"/>
  <c r="R1152" i="9" s="1"/>
  <c r="AB1152" i="9" s="1"/>
  <c r="Y1151" i="9"/>
  <c r="AA1822" i="9"/>
  <c r="Q726" i="9"/>
  <c r="R726" i="9" s="1"/>
  <c r="AB726" i="9" s="1"/>
  <c r="W1673" i="9"/>
  <c r="V1674" i="9" s="1"/>
  <c r="AA725" i="9"/>
  <c r="S1017" i="9"/>
  <c r="T1017" i="9" s="1"/>
  <c r="AD206" i="9"/>
  <c r="AC1283" i="6"/>
  <c r="AC861" i="6"/>
  <c r="AE725" i="6"/>
  <c r="AD861" i="6"/>
  <c r="AE1015" i="6"/>
  <c r="AD474" i="6"/>
  <c r="AD1283" i="6"/>
  <c r="AC1150" i="6"/>
  <c r="S211" i="6"/>
  <c r="T211" i="6" s="1"/>
  <c r="Q212" i="6" s="1"/>
  <c r="Y1400" i="6"/>
  <c r="AA1400" i="6"/>
  <c r="AD340" i="6"/>
  <c r="Z1400" i="6"/>
  <c r="AC210" i="6"/>
  <c r="AE210" i="6" s="1"/>
  <c r="Q1401" i="6"/>
  <c r="R1401" i="6" s="1"/>
  <c r="AB1401" i="6" s="1"/>
  <c r="AE1823" i="6"/>
  <c r="AD1150" i="6"/>
  <c r="AD1019" i="3"/>
  <c r="AC592" i="3"/>
  <c r="AD592" i="3"/>
  <c r="AD58" i="3"/>
  <c r="AC58" i="3"/>
  <c r="AD205" i="3"/>
  <c r="AC1531" i="3"/>
  <c r="AD1531" i="3"/>
  <c r="AE1148" i="3"/>
  <c r="S1938" i="3"/>
  <c r="T1938" i="3" s="1"/>
  <c r="Z1938" i="3" s="1"/>
  <c r="AE474" i="3"/>
  <c r="AD1283" i="3"/>
  <c r="AC1821" i="3"/>
  <c r="AE1821" i="3" s="1"/>
  <c r="W1667" i="3"/>
  <c r="V1668" i="3" s="1"/>
  <c r="W1149" i="3"/>
  <c r="V1150" i="3" s="1"/>
  <c r="AA1149" i="3"/>
  <c r="AC1283" i="3"/>
  <c r="Y1149" i="3"/>
  <c r="Z1149" i="3"/>
  <c r="Q1150" i="3"/>
  <c r="R1150" i="3" s="1"/>
  <c r="Z1667" i="3"/>
  <c r="Q1668" i="3"/>
  <c r="R1668" i="3" s="1"/>
  <c r="AB1668" i="3" s="1"/>
  <c r="Y1667" i="3"/>
  <c r="AD341" i="3"/>
  <c r="AC205" i="3"/>
  <c r="S1822" i="3"/>
  <c r="T1822" i="3" s="1"/>
  <c r="S57" i="6"/>
  <c r="T57" i="6" s="1"/>
  <c r="Q58" i="6" s="1"/>
  <c r="AE1016" i="11"/>
  <c r="S1151" i="6"/>
  <c r="T1151" i="6" s="1"/>
  <c r="Z1151" i="6" s="1"/>
  <c r="Q1823" i="9"/>
  <c r="R1823" i="9" s="1"/>
  <c r="AB1823" i="9" s="1"/>
  <c r="S473" i="9"/>
  <c r="T473" i="9" s="1"/>
  <c r="S1824" i="6"/>
  <c r="T1824" i="6" s="1"/>
  <c r="S475" i="3"/>
  <c r="T475" i="3" s="1"/>
  <c r="Y475" i="3" s="1"/>
  <c r="AE1668" i="6"/>
  <c r="AA1400" i="11"/>
  <c r="W1400" i="11"/>
  <c r="V1401" i="11" s="1"/>
  <c r="S206" i="3"/>
  <c r="T206" i="3" s="1"/>
  <c r="W1822" i="9"/>
  <c r="V1823" i="9" s="1"/>
  <c r="Y1400" i="11"/>
  <c r="S862" i="6"/>
  <c r="T862" i="6" s="1"/>
  <c r="Z1400" i="11"/>
  <c r="S1532" i="3"/>
  <c r="T1532" i="3" s="1"/>
  <c r="Z726" i="6"/>
  <c r="AA726" i="6"/>
  <c r="Y726" i="6"/>
  <c r="W726" i="6"/>
  <c r="V727" i="6" s="1"/>
  <c r="Q727" i="6"/>
  <c r="Q859" i="11"/>
  <c r="AA858" i="11"/>
  <c r="Z858" i="11"/>
  <c r="Y858" i="11"/>
  <c r="W858" i="11"/>
  <c r="V859" i="11" s="1"/>
  <c r="R1535" i="6"/>
  <c r="AB1535" i="6" s="1"/>
  <c r="AC593" i="6"/>
  <c r="AD593" i="6"/>
  <c r="AC857" i="9"/>
  <c r="AD857" i="9"/>
  <c r="AC859" i="3"/>
  <c r="AD859" i="3"/>
  <c r="R60" i="9"/>
  <c r="AB60" i="9" s="1"/>
  <c r="W1398" i="3"/>
  <c r="V1399" i="3" s="1"/>
  <c r="Z1398" i="3"/>
  <c r="Y1398" i="3"/>
  <c r="AA1398" i="3"/>
  <c r="Q1399" i="3"/>
  <c r="S1284" i="6"/>
  <c r="T1284" i="6" s="1"/>
  <c r="AB1284" i="6"/>
  <c r="AE56" i="6"/>
  <c r="AE1937" i="3"/>
  <c r="AC340" i="6"/>
  <c r="S1941" i="6"/>
  <c r="T1941" i="6" s="1"/>
  <c r="S1016" i="6"/>
  <c r="T1016" i="6" s="1"/>
  <c r="Q1017" i="6" s="1"/>
  <c r="AC341" i="3"/>
  <c r="AC1533" i="11"/>
  <c r="AD1533" i="11"/>
  <c r="R860" i="3"/>
  <c r="AB860" i="3" s="1"/>
  <c r="AC1534" i="6"/>
  <c r="AD1534" i="6"/>
  <c r="R207" i="9"/>
  <c r="AB207" i="9" s="1"/>
  <c r="Q1939" i="9"/>
  <c r="Y1938" i="9"/>
  <c r="W1938" i="9"/>
  <c r="V1939" i="9" s="1"/>
  <c r="Z1938" i="9"/>
  <c r="AA1938" i="9"/>
  <c r="S1669" i="6"/>
  <c r="T1669" i="6" s="1"/>
  <c r="R341" i="6"/>
  <c r="AB341" i="6" s="1"/>
  <c r="AC474" i="6"/>
  <c r="S1284" i="3"/>
  <c r="T1284" i="3" s="1"/>
  <c r="AB1284" i="3"/>
  <c r="AE1940" i="6"/>
  <c r="AD1283" i="9"/>
  <c r="AC1283" i="9"/>
  <c r="S593" i="3"/>
  <c r="T593" i="3" s="1"/>
  <c r="AB593" i="3"/>
  <c r="AD591" i="9"/>
  <c r="AC591" i="9"/>
  <c r="S59" i="3"/>
  <c r="T59" i="3" s="1"/>
  <c r="AB59" i="3"/>
  <c r="R342" i="3"/>
  <c r="AB342" i="3" s="1"/>
  <c r="AE724" i="3"/>
  <c r="R1401" i="11"/>
  <c r="AB1401" i="11" s="1"/>
  <c r="R1020" i="3"/>
  <c r="AE1534" i="9"/>
  <c r="AC1398" i="9"/>
  <c r="AD1398" i="9"/>
  <c r="R594" i="6"/>
  <c r="AE1667" i="11"/>
  <c r="R728" i="11"/>
  <c r="AB728" i="11" s="1"/>
  <c r="S1535" i="9"/>
  <c r="T1535" i="9" s="1"/>
  <c r="R592" i="9"/>
  <c r="AB592" i="9" s="1"/>
  <c r="Z1151" i="11"/>
  <c r="W1151" i="11"/>
  <c r="V1152" i="11" s="1"/>
  <c r="AA1151" i="11"/>
  <c r="Y1151" i="11"/>
  <c r="Q1152" i="11"/>
  <c r="W210" i="11"/>
  <c r="V211" i="11" s="1"/>
  <c r="Y210" i="11"/>
  <c r="AA210" i="11"/>
  <c r="Q211" i="11"/>
  <c r="Z210" i="11"/>
  <c r="R1284" i="9"/>
  <c r="AC1019" i="3"/>
  <c r="R475" i="6"/>
  <c r="AB475" i="6" s="1"/>
  <c r="S1017" i="11"/>
  <c r="T1017" i="11" s="1"/>
  <c r="AB1017" i="11"/>
  <c r="AC206" i="9"/>
  <c r="S725" i="3"/>
  <c r="T725" i="3" s="1"/>
  <c r="S1668" i="11"/>
  <c r="T1668" i="11" s="1"/>
  <c r="R858" i="9"/>
  <c r="AB858" i="9" s="1"/>
  <c r="R1534" i="11"/>
  <c r="AB1534" i="11" s="1"/>
  <c r="R1399" i="9"/>
  <c r="AB1399" i="9" s="1"/>
  <c r="AC59" i="9"/>
  <c r="AD59" i="9"/>
  <c r="AE1938" i="11" l="1"/>
  <c r="AC1287" i="11"/>
  <c r="AC588" i="11"/>
  <c r="AD1287" i="11"/>
  <c r="AD588" i="11"/>
  <c r="AC341" i="11"/>
  <c r="W1821" i="11"/>
  <c r="V1822" i="11" s="1"/>
  <c r="AC1400" i="11"/>
  <c r="Z1821" i="11"/>
  <c r="AD1400" i="11"/>
  <c r="S342" i="11"/>
  <c r="T342" i="11" s="1"/>
  <c r="Z342" i="11" s="1"/>
  <c r="Q1822" i="11"/>
  <c r="R1822" i="11" s="1"/>
  <c r="AB1822" i="11" s="1"/>
  <c r="AD341" i="11"/>
  <c r="S1534" i="11"/>
  <c r="T1534" i="11" s="1"/>
  <c r="Z1939" i="11"/>
  <c r="Q1940" i="11"/>
  <c r="R1940" i="11" s="1"/>
  <c r="AB1940" i="11" s="1"/>
  <c r="W1939" i="11"/>
  <c r="V1940" i="11" s="1"/>
  <c r="Y1939" i="11"/>
  <c r="AC727" i="11"/>
  <c r="AC477" i="11"/>
  <c r="Z1017" i="11"/>
  <c r="Y1017" i="11"/>
  <c r="Q1018" i="11"/>
  <c r="R1018" i="11" s="1"/>
  <c r="AA1017" i="11"/>
  <c r="W1017" i="11"/>
  <c r="V1018" i="11" s="1"/>
  <c r="Z58" i="11"/>
  <c r="Y58" i="11"/>
  <c r="Q59" i="11"/>
  <c r="R59" i="11" s="1"/>
  <c r="W58" i="11"/>
  <c r="V59" i="11" s="1"/>
  <c r="AA58" i="11"/>
  <c r="S478" i="11"/>
  <c r="T478" i="11" s="1"/>
  <c r="AD727" i="11"/>
  <c r="AD210" i="11"/>
  <c r="AD1151" i="11"/>
  <c r="AD477" i="11"/>
  <c r="AE1672" i="9"/>
  <c r="AE1016" i="9"/>
  <c r="AD1673" i="9"/>
  <c r="AC1673" i="9"/>
  <c r="AC342" i="9"/>
  <c r="AC1822" i="9"/>
  <c r="AC725" i="9"/>
  <c r="AE725" i="9" s="1"/>
  <c r="AD342" i="9"/>
  <c r="AD1151" i="9"/>
  <c r="Y1017" i="9"/>
  <c r="W1017" i="9"/>
  <c r="V1018" i="9" s="1"/>
  <c r="Z1017" i="9"/>
  <c r="AE206" i="9"/>
  <c r="AC1151" i="9"/>
  <c r="AD1822" i="9"/>
  <c r="AE591" i="9"/>
  <c r="S1823" i="9"/>
  <c r="AE1283" i="6"/>
  <c r="AE861" i="6"/>
  <c r="AC1400" i="6"/>
  <c r="AE1150" i="6"/>
  <c r="AE474" i="6"/>
  <c r="Z57" i="6"/>
  <c r="AD1400" i="6"/>
  <c r="Q1285" i="6"/>
  <c r="R1285" i="6" s="1"/>
  <c r="AA1284" i="6"/>
  <c r="Y1284" i="6"/>
  <c r="W1284" i="6"/>
  <c r="V1285" i="6" s="1"/>
  <c r="Z1284" i="6"/>
  <c r="AA1941" i="6"/>
  <c r="W1941" i="6"/>
  <c r="V1942" i="6" s="1"/>
  <c r="W862" i="6"/>
  <c r="V863" i="6" s="1"/>
  <c r="AA862" i="6"/>
  <c r="Y862" i="6"/>
  <c r="Z862" i="6"/>
  <c r="W1151" i="6"/>
  <c r="V1152" i="6" s="1"/>
  <c r="AA1151" i="6"/>
  <c r="AE340" i="6"/>
  <c r="W211" i="6"/>
  <c r="V212" i="6" s="1"/>
  <c r="AA1016" i="6"/>
  <c r="Q1152" i="6"/>
  <c r="Y1151" i="6"/>
  <c r="AD1151" i="6" s="1"/>
  <c r="Y57" i="6"/>
  <c r="AE1019" i="3"/>
  <c r="AE592" i="3"/>
  <c r="AE58" i="3"/>
  <c r="AE1531" i="3"/>
  <c r="AE205" i="3"/>
  <c r="AE341" i="3"/>
  <c r="AE1283" i="3"/>
  <c r="AC1149" i="3"/>
  <c r="AC1667" i="3"/>
  <c r="Y1822" i="3"/>
  <c r="AA1822" i="3"/>
  <c r="Q1823" i="3"/>
  <c r="R1823" i="3" s="1"/>
  <c r="AB1823" i="3" s="1"/>
  <c r="AA1938" i="3"/>
  <c r="W1938" i="3"/>
  <c r="V1939" i="3" s="1"/>
  <c r="W1284" i="3"/>
  <c r="V1285" i="3" s="1"/>
  <c r="Q1285" i="3"/>
  <c r="R1285" i="3" s="1"/>
  <c r="AB1285" i="3" s="1"/>
  <c r="Z1284" i="3"/>
  <c r="AA1284" i="3"/>
  <c r="Y1284" i="3"/>
  <c r="W1822" i="3"/>
  <c r="V1823" i="3" s="1"/>
  <c r="Z1822" i="3"/>
  <c r="AD1667" i="3"/>
  <c r="AD1149" i="3"/>
  <c r="Y1938" i="3"/>
  <c r="Q863" i="6"/>
  <c r="R863" i="6" s="1"/>
  <c r="AB863" i="6" s="1"/>
  <c r="W57" i="6"/>
  <c r="V58" i="6" s="1"/>
  <c r="AE1533" i="11"/>
  <c r="S726" i="9"/>
  <c r="T726" i="9" s="1"/>
  <c r="Q476" i="3"/>
  <c r="R476" i="3" s="1"/>
  <c r="AB476" i="3" s="1"/>
  <c r="AA475" i="3"/>
  <c r="W1016" i="6"/>
  <c r="V1017" i="6" s="1"/>
  <c r="Y1016" i="6"/>
  <c r="Q1939" i="3"/>
  <c r="R1939" i="3" s="1"/>
  <c r="AB1939" i="3" s="1"/>
  <c r="W475" i="3"/>
  <c r="V476" i="3" s="1"/>
  <c r="Y1821" i="11"/>
  <c r="AD1821" i="11" s="1"/>
  <c r="Z1016" i="6"/>
  <c r="AA57" i="6"/>
  <c r="W1532" i="3"/>
  <c r="V1533" i="3" s="1"/>
  <c r="Q1533" i="3"/>
  <c r="R1533" i="3" s="1"/>
  <c r="AA1532" i="3"/>
  <c r="Y1532" i="3"/>
  <c r="Z1532" i="3"/>
  <c r="S1401" i="11"/>
  <c r="T1401" i="11" s="1"/>
  <c r="Q1402" i="11" s="1"/>
  <c r="Q1942" i="6"/>
  <c r="R1942" i="6" s="1"/>
  <c r="AB1942" i="6" s="1"/>
  <c r="S860" i="3"/>
  <c r="T860" i="3" s="1"/>
  <c r="Y860" i="3" s="1"/>
  <c r="AA211" i="6"/>
  <c r="Y1941" i="6"/>
  <c r="Q1018" i="9"/>
  <c r="R1018" i="9" s="1"/>
  <c r="Y211" i="6"/>
  <c r="Z475" i="3"/>
  <c r="AD475" i="3" s="1"/>
  <c r="S343" i="9"/>
  <c r="T343" i="9" s="1"/>
  <c r="Z1941" i="6"/>
  <c r="AA1017" i="9"/>
  <c r="Z211" i="6"/>
  <c r="S60" i="9"/>
  <c r="T60" i="9" s="1"/>
  <c r="S341" i="6"/>
  <c r="T341" i="6" s="1"/>
  <c r="S1535" i="6"/>
  <c r="T1535" i="6" s="1"/>
  <c r="AE1398" i="9"/>
  <c r="AE1534" i="6"/>
  <c r="Y725" i="3"/>
  <c r="Z725" i="3"/>
  <c r="W725" i="3"/>
  <c r="V726" i="3" s="1"/>
  <c r="AA725" i="3"/>
  <c r="Q726" i="3"/>
  <c r="Q1536" i="9"/>
  <c r="Z1535" i="9"/>
  <c r="W1535" i="9"/>
  <c r="V1536" i="9" s="1"/>
  <c r="Y1535" i="9"/>
  <c r="AA1535" i="9"/>
  <c r="Q1670" i="6"/>
  <c r="Y1669" i="6"/>
  <c r="Z1669" i="6"/>
  <c r="AA1669" i="6"/>
  <c r="W1669" i="6"/>
  <c r="V1670" i="6" s="1"/>
  <c r="R1152" i="11"/>
  <c r="AB1152" i="11" s="1"/>
  <c r="S592" i="9"/>
  <c r="T592" i="9" s="1"/>
  <c r="R859" i="11"/>
  <c r="AB859" i="11" s="1"/>
  <c r="S1020" i="3"/>
  <c r="T1020" i="3" s="1"/>
  <c r="AB1020" i="3"/>
  <c r="AE59" i="9"/>
  <c r="S1284" i="9"/>
  <c r="T1284" i="9" s="1"/>
  <c r="Y1284" i="9" s="1"/>
  <c r="AB1284" i="9"/>
  <c r="S594" i="6"/>
  <c r="T594" i="6" s="1"/>
  <c r="AB594" i="6"/>
  <c r="W59" i="3"/>
  <c r="V60" i="3" s="1"/>
  <c r="Y59" i="3"/>
  <c r="Z59" i="3"/>
  <c r="AA59" i="3"/>
  <c r="Q60" i="3"/>
  <c r="W593" i="3"/>
  <c r="V594" i="3" s="1"/>
  <c r="AA593" i="3"/>
  <c r="Q594" i="3"/>
  <c r="Y593" i="3"/>
  <c r="Z593" i="3"/>
  <c r="S858" i="9"/>
  <c r="T858" i="9" s="1"/>
  <c r="S1150" i="3"/>
  <c r="T1150" i="3" s="1"/>
  <c r="AB1150" i="3"/>
  <c r="R211" i="11"/>
  <c r="S1288" i="11"/>
  <c r="T1288" i="11" s="1"/>
  <c r="S1668" i="3"/>
  <c r="T1668" i="3" s="1"/>
  <c r="S475" i="6"/>
  <c r="T475" i="6" s="1"/>
  <c r="AC210" i="11"/>
  <c r="AC1151" i="11"/>
  <c r="S728" i="11"/>
  <c r="T728" i="11" s="1"/>
  <c r="S1674" i="9"/>
  <c r="T1674" i="9" s="1"/>
  <c r="S1152" i="9"/>
  <c r="T1152" i="9" s="1"/>
  <c r="AE593" i="6"/>
  <c r="AA1824" i="6"/>
  <c r="Q1825" i="6"/>
  <c r="Z1824" i="6"/>
  <c r="Y1824" i="6"/>
  <c r="W1824" i="6"/>
  <c r="V1825" i="6" s="1"/>
  <c r="R1939" i="9"/>
  <c r="AB1939" i="9" s="1"/>
  <c r="S1399" i="9"/>
  <c r="T1399" i="9" s="1"/>
  <c r="Q1669" i="11"/>
  <c r="W1668" i="11"/>
  <c r="V1669" i="11" s="1"/>
  <c r="AA1668" i="11"/>
  <c r="Y1668" i="11"/>
  <c r="Z1668" i="11"/>
  <c r="T1823" i="9"/>
  <c r="S589" i="11"/>
  <c r="T589" i="11" s="1"/>
  <c r="S207" i="9"/>
  <c r="T207" i="9" s="1"/>
  <c r="AE859" i="3"/>
  <c r="R727" i="6"/>
  <c r="AB727" i="6" s="1"/>
  <c r="R1017" i="6"/>
  <c r="AB1017" i="6" s="1"/>
  <c r="R212" i="6"/>
  <c r="AB212" i="6" s="1"/>
  <c r="R1399" i="3"/>
  <c r="AB1399" i="3" s="1"/>
  <c r="AE857" i="9"/>
  <c r="AC858" i="11"/>
  <c r="AD858" i="11"/>
  <c r="AC726" i="6"/>
  <c r="AD726" i="6"/>
  <c r="Y206" i="3"/>
  <c r="Z206" i="3"/>
  <c r="W206" i="3"/>
  <c r="V207" i="3" s="1"/>
  <c r="AA206" i="3"/>
  <c r="Q207" i="3"/>
  <c r="S1401" i="6"/>
  <c r="T1401" i="6" s="1"/>
  <c r="S342" i="3"/>
  <c r="T342" i="3" s="1"/>
  <c r="Y342" i="3" s="1"/>
  <c r="AE1283" i="9"/>
  <c r="AC1938" i="9"/>
  <c r="AD1938" i="9"/>
  <c r="W473" i="9"/>
  <c r="V474" i="9" s="1"/>
  <c r="Z473" i="9"/>
  <c r="Q474" i="9"/>
  <c r="Y473" i="9"/>
  <c r="AA473" i="9"/>
  <c r="AC1398" i="3"/>
  <c r="AD1398" i="3"/>
  <c r="R58" i="6"/>
  <c r="AE1287" i="11" l="1"/>
  <c r="AE588" i="11"/>
  <c r="AD1939" i="11"/>
  <c r="AD58" i="11"/>
  <c r="AE1400" i="11"/>
  <c r="AE341" i="11"/>
  <c r="Y478" i="11"/>
  <c r="Z478" i="11"/>
  <c r="AA1401" i="11"/>
  <c r="AE477" i="11"/>
  <c r="AE727" i="11"/>
  <c r="Y342" i="11"/>
  <c r="AD342" i="11" s="1"/>
  <c r="W342" i="11"/>
  <c r="V343" i="11" s="1"/>
  <c r="W478" i="11"/>
  <c r="V479" i="11" s="1"/>
  <c r="W1401" i="11"/>
  <c r="V1402" i="11" s="1"/>
  <c r="AC1939" i="11"/>
  <c r="AE210" i="11"/>
  <c r="AC1017" i="11"/>
  <c r="Q343" i="11"/>
  <c r="R343" i="11" s="1"/>
  <c r="AB343" i="11" s="1"/>
  <c r="S1152" i="11"/>
  <c r="T1152" i="11" s="1"/>
  <c r="AA1288" i="11"/>
  <c r="Z1288" i="11"/>
  <c r="Q1289" i="11"/>
  <c r="Y1288" i="11"/>
  <c r="W1288" i="11"/>
  <c r="V1289" i="11" s="1"/>
  <c r="AA342" i="11"/>
  <c r="Q479" i="11"/>
  <c r="R479" i="11" s="1"/>
  <c r="AB479" i="11" s="1"/>
  <c r="Z1401" i="11"/>
  <c r="AC58" i="11"/>
  <c r="AC1821" i="11"/>
  <c r="AE1821" i="11" s="1"/>
  <c r="AA478" i="11"/>
  <c r="AD1017" i="11"/>
  <c r="AE1151" i="11"/>
  <c r="AE1673" i="9"/>
  <c r="AD1017" i="9"/>
  <c r="AE1822" i="9"/>
  <c r="AE342" i="9"/>
  <c r="AC1017" i="9"/>
  <c r="AE1151" i="9"/>
  <c r="Z1284" i="9"/>
  <c r="AD1284" i="9" s="1"/>
  <c r="AA1284" i="9"/>
  <c r="AD473" i="9"/>
  <c r="Q1285" i="9"/>
  <c r="R1285" i="9" s="1"/>
  <c r="W1284" i="9"/>
  <c r="V1285" i="9" s="1"/>
  <c r="AE1400" i="6"/>
  <c r="AC862" i="6"/>
  <c r="AC1016" i="6"/>
  <c r="AD862" i="6"/>
  <c r="AC1284" i="6"/>
  <c r="R1152" i="6"/>
  <c r="AB1152" i="6" s="1"/>
  <c r="Z341" i="6"/>
  <c r="Q342" i="6"/>
  <c r="R342" i="6" s="1"/>
  <c r="AB342" i="6" s="1"/>
  <c r="W341" i="6"/>
  <c r="V342" i="6" s="1"/>
  <c r="AB1285" i="6"/>
  <c r="S1285" i="6"/>
  <c r="T1285" i="6" s="1"/>
  <c r="AD211" i="6"/>
  <c r="AC57" i="6"/>
  <c r="Z475" i="6"/>
  <c r="Y475" i="6"/>
  <c r="Z594" i="6"/>
  <c r="Q595" i="6"/>
  <c r="R595" i="6" s="1"/>
  <c r="AB595" i="6" s="1"/>
  <c r="W594" i="6"/>
  <c r="V595" i="6" s="1"/>
  <c r="Y594" i="6"/>
  <c r="AA594" i="6"/>
  <c r="AD1824" i="6"/>
  <c r="AD57" i="6"/>
  <c r="AA341" i="6"/>
  <c r="AC1151" i="6"/>
  <c r="AE1151" i="6" s="1"/>
  <c r="AC1941" i="6"/>
  <c r="AD1016" i="6"/>
  <c r="Y341" i="6"/>
  <c r="AD1284" i="6"/>
  <c r="AD206" i="3"/>
  <c r="S1399" i="3"/>
  <c r="T1399" i="3" s="1"/>
  <c r="AA1399" i="3" s="1"/>
  <c r="AE1667" i="3"/>
  <c r="AC1938" i="3"/>
  <c r="AD1822" i="3"/>
  <c r="AE1149" i="3"/>
  <c r="AE1398" i="3"/>
  <c r="AD1938" i="3"/>
  <c r="Z342" i="3"/>
  <c r="AD342" i="3" s="1"/>
  <c r="AA342" i="3"/>
  <c r="AD1284" i="3"/>
  <c r="AC1822" i="3"/>
  <c r="W860" i="3"/>
  <c r="V861" i="3" s="1"/>
  <c r="Q1151" i="3"/>
  <c r="R1151" i="3" s="1"/>
  <c r="AB1151" i="3" s="1"/>
  <c r="Y1150" i="3"/>
  <c r="AA1150" i="3"/>
  <c r="W1150" i="3"/>
  <c r="V1151" i="3" s="1"/>
  <c r="Z1150" i="3"/>
  <c r="Q861" i="3"/>
  <c r="R861" i="3" s="1"/>
  <c r="AB861" i="3" s="1"/>
  <c r="AC1284" i="3"/>
  <c r="Z860" i="3"/>
  <c r="AD860" i="3" s="1"/>
  <c r="S476" i="3"/>
  <c r="T476" i="3" s="1"/>
  <c r="Q477" i="3" s="1"/>
  <c r="Q343" i="3"/>
  <c r="R343" i="3" s="1"/>
  <c r="AB343" i="3" s="1"/>
  <c r="W342" i="3"/>
  <c r="V343" i="3" s="1"/>
  <c r="AA860" i="3"/>
  <c r="Z726" i="9"/>
  <c r="AA726" i="9"/>
  <c r="W726" i="9"/>
  <c r="V727" i="9" s="1"/>
  <c r="Q727" i="9"/>
  <c r="R727" i="9" s="1"/>
  <c r="AB727" i="9" s="1"/>
  <c r="Y726" i="9"/>
  <c r="AC475" i="3"/>
  <c r="AE475" i="3" s="1"/>
  <c r="AD1532" i="3"/>
  <c r="AB1018" i="9"/>
  <c r="W60" i="9"/>
  <c r="V61" i="9" s="1"/>
  <c r="Y60" i="9"/>
  <c r="AA60" i="9"/>
  <c r="Q61" i="9"/>
  <c r="R61" i="9" s="1"/>
  <c r="AB61" i="9" s="1"/>
  <c r="Z60" i="9"/>
  <c r="AA475" i="6"/>
  <c r="S1939" i="9"/>
  <c r="T1939" i="9" s="1"/>
  <c r="AC1532" i="3"/>
  <c r="AD1941" i="6"/>
  <c r="W475" i="6"/>
  <c r="V476" i="6" s="1"/>
  <c r="S1942" i="6"/>
  <c r="T1942" i="6" s="1"/>
  <c r="W1942" i="6" s="1"/>
  <c r="V1943" i="6" s="1"/>
  <c r="Q476" i="6"/>
  <c r="R476" i="6" s="1"/>
  <c r="AB476" i="6" s="1"/>
  <c r="S1017" i="6"/>
  <c r="T1017" i="6" s="1"/>
  <c r="Q1018" i="6" s="1"/>
  <c r="S1939" i="3"/>
  <c r="T1939" i="3" s="1"/>
  <c r="AA1939" i="3" s="1"/>
  <c r="AE726" i="6"/>
  <c r="S1285" i="3"/>
  <c r="T1285" i="3" s="1"/>
  <c r="Y1401" i="11"/>
  <c r="AC211" i="6"/>
  <c r="Z1668" i="3"/>
  <c r="W1668" i="3"/>
  <c r="V1669" i="3" s="1"/>
  <c r="AA1668" i="3"/>
  <c r="Y1668" i="3"/>
  <c r="Q1669" i="3"/>
  <c r="Y728" i="11"/>
  <c r="Z728" i="11"/>
  <c r="W728" i="11"/>
  <c r="V729" i="11" s="1"/>
  <c r="AA728" i="11"/>
  <c r="Q729" i="11"/>
  <c r="Q590" i="11"/>
  <c r="Y589" i="11"/>
  <c r="Z589" i="11"/>
  <c r="AA589" i="11"/>
  <c r="W589" i="11"/>
  <c r="V590" i="11" s="1"/>
  <c r="R1402" i="11"/>
  <c r="AB1402" i="11" s="1"/>
  <c r="R594" i="3"/>
  <c r="AB594" i="3" s="1"/>
  <c r="AC1669" i="6"/>
  <c r="AD1669" i="6"/>
  <c r="AC1535" i="9"/>
  <c r="AD1535" i="9"/>
  <c r="Q1021" i="3"/>
  <c r="Y1020" i="3"/>
  <c r="Z1020" i="3"/>
  <c r="W1020" i="3"/>
  <c r="V1021" i="3" s="1"/>
  <c r="AA1020" i="3"/>
  <c r="R1825" i="6"/>
  <c r="AB1825" i="6" s="1"/>
  <c r="AA1399" i="9"/>
  <c r="W1399" i="9"/>
  <c r="V1400" i="9" s="1"/>
  <c r="Y1399" i="9"/>
  <c r="Z1399" i="9"/>
  <c r="Q1400" i="9"/>
  <c r="AC593" i="3"/>
  <c r="AD593" i="3"/>
  <c r="Z858" i="9"/>
  <c r="W858" i="9"/>
  <c r="V859" i="9" s="1"/>
  <c r="Q859" i="9"/>
  <c r="Y858" i="9"/>
  <c r="AA858" i="9"/>
  <c r="R474" i="9"/>
  <c r="AB474" i="9" s="1"/>
  <c r="AE1938" i="9"/>
  <c r="S1940" i="11"/>
  <c r="T1940" i="11" s="1"/>
  <c r="Z1534" i="11"/>
  <c r="Q1535" i="11"/>
  <c r="W1534" i="11"/>
  <c r="V1535" i="11" s="1"/>
  <c r="AA1534" i="11"/>
  <c r="Y1534" i="11"/>
  <c r="S859" i="11"/>
  <c r="T859" i="11" s="1"/>
  <c r="W1674" i="9"/>
  <c r="V1675" i="9" s="1"/>
  <c r="Y1674" i="9"/>
  <c r="AA1674" i="9"/>
  <c r="Q1675" i="9"/>
  <c r="Z1674" i="9"/>
  <c r="R1670" i="6"/>
  <c r="AB1670" i="6" s="1"/>
  <c r="R726" i="3"/>
  <c r="AB726" i="3" s="1"/>
  <c r="AA1823" i="9"/>
  <c r="Q1824" i="9"/>
  <c r="W1823" i="9"/>
  <c r="V1824" i="9" s="1"/>
  <c r="Z1823" i="9"/>
  <c r="Y1823" i="9"/>
  <c r="S58" i="6"/>
  <c r="T58" i="6" s="1"/>
  <c r="AB58" i="6"/>
  <c r="R1669" i="11"/>
  <c r="AB1669" i="11" s="1"/>
  <c r="S1822" i="11"/>
  <c r="T1822" i="11" s="1"/>
  <c r="Z1401" i="6"/>
  <c r="W1401" i="6"/>
  <c r="V1402" i="6" s="1"/>
  <c r="AA1401" i="6"/>
  <c r="Y1401" i="6"/>
  <c r="Q1402" i="6"/>
  <c r="AC206" i="3"/>
  <c r="AC1668" i="11"/>
  <c r="AD1668" i="11"/>
  <c r="R60" i="3"/>
  <c r="AB60" i="3" s="1"/>
  <c r="S1823" i="3"/>
  <c r="T1823" i="3" s="1"/>
  <c r="S863" i="6"/>
  <c r="T863" i="6" s="1"/>
  <c r="S1018" i="9"/>
  <c r="T1018" i="9" s="1"/>
  <c r="Z592" i="9"/>
  <c r="Q593" i="9"/>
  <c r="W592" i="9"/>
  <c r="V593" i="9" s="1"/>
  <c r="AA592" i="9"/>
  <c r="Y592" i="9"/>
  <c r="R1536" i="9"/>
  <c r="AB1536" i="9" s="1"/>
  <c r="S1533" i="3"/>
  <c r="T1533" i="3" s="1"/>
  <c r="AB1533" i="3"/>
  <c r="S59" i="11"/>
  <c r="T59" i="11" s="1"/>
  <c r="AB59" i="11"/>
  <c r="AC59" i="3"/>
  <c r="AD59" i="3"/>
  <c r="AC473" i="9"/>
  <c r="R207" i="3"/>
  <c r="AB207" i="3" s="1"/>
  <c r="AE858" i="11"/>
  <c r="W207" i="9"/>
  <c r="V208" i="9" s="1"/>
  <c r="Z207" i="9"/>
  <c r="Y207" i="9"/>
  <c r="AA207" i="9"/>
  <c r="Q208" i="9"/>
  <c r="W1535" i="6"/>
  <c r="V1536" i="6" s="1"/>
  <c r="AA1535" i="6"/>
  <c r="Q1536" i="6"/>
  <c r="Y1535" i="6"/>
  <c r="Z1535" i="6"/>
  <c r="Z343" i="9"/>
  <c r="AA343" i="9"/>
  <c r="Q344" i="9"/>
  <c r="Y343" i="9"/>
  <c r="W343" i="9"/>
  <c r="V344" i="9" s="1"/>
  <c r="S727" i="6"/>
  <c r="T727" i="6" s="1"/>
  <c r="S211" i="11"/>
  <c r="T211" i="11" s="1"/>
  <c r="AB211" i="11"/>
  <c r="S1018" i="11"/>
  <c r="T1018" i="11" s="1"/>
  <c r="AB1018" i="11"/>
  <c r="S212" i="6"/>
  <c r="T212" i="6" s="1"/>
  <c r="AC1824" i="6"/>
  <c r="W1152" i="9"/>
  <c r="V1153" i="9" s="1"/>
  <c r="Q1153" i="9"/>
  <c r="Z1152" i="9"/>
  <c r="Y1152" i="9"/>
  <c r="AA1152" i="9"/>
  <c r="AC725" i="3"/>
  <c r="AD725" i="3"/>
  <c r="AE1939" i="11" l="1"/>
  <c r="AE1017" i="11"/>
  <c r="AD478" i="11"/>
  <c r="AE58" i="11"/>
  <c r="AC478" i="11"/>
  <c r="AD1288" i="11"/>
  <c r="AC1288" i="11"/>
  <c r="AC1401" i="11"/>
  <c r="AC342" i="11"/>
  <c r="AE342" i="11" s="1"/>
  <c r="AE1668" i="11"/>
  <c r="R1289" i="11"/>
  <c r="AB1289" i="11" s="1"/>
  <c r="Y211" i="11"/>
  <c r="Z211" i="11"/>
  <c r="Q212" i="11"/>
  <c r="AA211" i="11"/>
  <c r="W211" i="11"/>
  <c r="V212" i="11" s="1"/>
  <c r="AE1017" i="9"/>
  <c r="AC1284" i="9"/>
  <c r="AE1284" i="9" s="1"/>
  <c r="AD1823" i="9"/>
  <c r="AD1152" i="9"/>
  <c r="AE473" i="9"/>
  <c r="AD60" i="9"/>
  <c r="AD1674" i="9"/>
  <c r="AD726" i="9"/>
  <c r="AB1285" i="9"/>
  <c r="W1018" i="9"/>
  <c r="V1019" i="9" s="1"/>
  <c r="AA1018" i="9"/>
  <c r="Y1018" i="9"/>
  <c r="Z1018" i="9"/>
  <c r="Q1019" i="9"/>
  <c r="R1019" i="9" s="1"/>
  <c r="AB1019" i="9" s="1"/>
  <c r="AD207" i="9"/>
  <c r="AC726" i="9"/>
  <c r="S1670" i="6"/>
  <c r="T1670" i="6" s="1"/>
  <c r="AE862" i="6"/>
  <c r="AE211" i="6"/>
  <c r="AD475" i="6"/>
  <c r="AE1016" i="6"/>
  <c r="AC475" i="6"/>
  <c r="AE1284" i="6"/>
  <c r="S1152" i="6"/>
  <c r="T1152" i="6" s="1"/>
  <c r="AE1941" i="6"/>
  <c r="AD341" i="6"/>
  <c r="Q1286" i="6"/>
  <c r="R1286" i="6" s="1"/>
  <c r="AB1286" i="6" s="1"/>
  <c r="Y1285" i="6"/>
  <c r="W1285" i="6"/>
  <c r="V1286" i="6" s="1"/>
  <c r="AA1285" i="6"/>
  <c r="Z1285" i="6"/>
  <c r="AE1824" i="6"/>
  <c r="S476" i="6"/>
  <c r="T476" i="6" s="1"/>
  <c r="W476" i="6" s="1"/>
  <c r="V477" i="6" s="1"/>
  <c r="AC594" i="6"/>
  <c r="AE57" i="6"/>
  <c r="AA863" i="6"/>
  <c r="Q864" i="6"/>
  <c r="R864" i="6" s="1"/>
  <c r="AB864" i="6" s="1"/>
  <c r="Y863" i="6"/>
  <c r="Z863" i="6"/>
  <c r="W863" i="6"/>
  <c r="V864" i="6" s="1"/>
  <c r="AC341" i="6"/>
  <c r="AD594" i="6"/>
  <c r="Y1942" i="6"/>
  <c r="S1825" i="6"/>
  <c r="T1825" i="6" s="1"/>
  <c r="AE1938" i="3"/>
  <c r="AE206" i="3"/>
  <c r="W1399" i="3"/>
  <c r="V1400" i="3" s="1"/>
  <c r="Y1399" i="3"/>
  <c r="Q1400" i="3"/>
  <c r="R1400" i="3" s="1"/>
  <c r="AB1400" i="3" s="1"/>
  <c r="Z1399" i="3"/>
  <c r="AE1284" i="3"/>
  <c r="AC1150" i="3"/>
  <c r="AC860" i="3"/>
  <c r="AE860" i="3" s="1"/>
  <c r="AE1822" i="3"/>
  <c r="AC342" i="3"/>
  <c r="AE342" i="3" s="1"/>
  <c r="Y1823" i="3"/>
  <c r="AA1823" i="3"/>
  <c r="AE1532" i="3"/>
  <c r="S861" i="3"/>
  <c r="T861" i="3" s="1"/>
  <c r="AD1020" i="3"/>
  <c r="AD1150" i="3"/>
  <c r="W1939" i="3"/>
  <c r="V1940" i="3" s="1"/>
  <c r="AC207" i="9"/>
  <c r="S727" i="9"/>
  <c r="T727" i="9" s="1"/>
  <c r="Y476" i="3"/>
  <c r="AA1017" i="6"/>
  <c r="S1151" i="3"/>
  <c r="T1151" i="3" s="1"/>
  <c r="Z476" i="3"/>
  <c r="Y1939" i="3"/>
  <c r="AC60" i="9"/>
  <c r="Z1939" i="3"/>
  <c r="AA476" i="3"/>
  <c r="Y1017" i="6"/>
  <c r="W476" i="3"/>
  <c r="V477" i="3" s="1"/>
  <c r="W1017" i="6"/>
  <c r="V1018" i="6" s="1"/>
  <c r="S479" i="11"/>
  <c r="T479" i="11" s="1"/>
  <c r="Q1943" i="6"/>
  <c r="R1943" i="6" s="1"/>
  <c r="AB1943" i="6" s="1"/>
  <c r="S342" i="6"/>
  <c r="T342" i="6" s="1"/>
  <c r="Q343" i="6" s="1"/>
  <c r="Z1017" i="6"/>
  <c r="AD1401" i="11"/>
  <c r="Z1942" i="6"/>
  <c r="Z1823" i="3"/>
  <c r="AA1942" i="6"/>
  <c r="S1536" i="9"/>
  <c r="T1536" i="9" s="1"/>
  <c r="W1823" i="3"/>
  <c r="V1824" i="3" s="1"/>
  <c r="S1285" i="9"/>
  <c r="T1285" i="9" s="1"/>
  <c r="Q1940" i="3"/>
  <c r="R1940" i="3" s="1"/>
  <c r="S343" i="11"/>
  <c r="T343" i="11" s="1"/>
  <c r="S207" i="3"/>
  <c r="T207" i="3" s="1"/>
  <c r="Q1824" i="3"/>
  <c r="R1824" i="3" s="1"/>
  <c r="AB1824" i="3" s="1"/>
  <c r="S594" i="3"/>
  <c r="T594" i="3" s="1"/>
  <c r="W594" i="3" s="1"/>
  <c r="V595" i="3" s="1"/>
  <c r="S1402" i="11"/>
  <c r="T1402" i="11" s="1"/>
  <c r="S595" i="6"/>
  <c r="T595" i="6" s="1"/>
  <c r="S61" i="9"/>
  <c r="T61" i="9" s="1"/>
  <c r="AC1674" i="9"/>
  <c r="S474" i="9"/>
  <c r="T474" i="9" s="1"/>
  <c r="AE1669" i="6"/>
  <c r="S60" i="3"/>
  <c r="T60" i="3" s="1"/>
  <c r="Z60" i="3" s="1"/>
  <c r="AD728" i="11"/>
  <c r="Z727" i="6"/>
  <c r="Y727" i="6"/>
  <c r="Q728" i="6"/>
  <c r="W727" i="6"/>
  <c r="V728" i="6" s="1"/>
  <c r="AA727" i="6"/>
  <c r="W1533" i="3"/>
  <c r="V1534" i="3" s="1"/>
  <c r="Y1533" i="3"/>
  <c r="AA1533" i="3"/>
  <c r="Q1534" i="3"/>
  <c r="Z1533" i="3"/>
  <c r="AA859" i="11"/>
  <c r="W859" i="11"/>
  <c r="V860" i="11" s="1"/>
  <c r="Z859" i="11"/>
  <c r="Q860" i="11"/>
  <c r="Y859" i="11"/>
  <c r="AA58" i="6"/>
  <c r="Q59" i="6"/>
  <c r="Y58" i="6"/>
  <c r="Z58" i="6"/>
  <c r="W58" i="6"/>
  <c r="V59" i="6" s="1"/>
  <c r="Z1940" i="11"/>
  <c r="Q1941" i="11"/>
  <c r="Y1940" i="11"/>
  <c r="W1940" i="11"/>
  <c r="V1941" i="11" s="1"/>
  <c r="AA1940" i="11"/>
  <c r="AC858" i="9"/>
  <c r="AD858" i="9"/>
  <c r="R590" i="11"/>
  <c r="AB590" i="11" s="1"/>
  <c r="AE59" i="3"/>
  <c r="S343" i="3"/>
  <c r="T343" i="3" s="1"/>
  <c r="R1824" i="9"/>
  <c r="AB1824" i="9" s="1"/>
  <c r="R859" i="9"/>
  <c r="AC1399" i="9"/>
  <c r="AD1399" i="9"/>
  <c r="R1018" i="6"/>
  <c r="AB1018" i="6" s="1"/>
  <c r="R729" i="11"/>
  <c r="AB729" i="11" s="1"/>
  <c r="Y1939" i="9"/>
  <c r="W1939" i="9"/>
  <c r="V1940" i="9" s="1"/>
  <c r="Q1940" i="9"/>
  <c r="Z1939" i="9"/>
  <c r="AA1939" i="9"/>
  <c r="R344" i="9"/>
  <c r="AB344" i="9" s="1"/>
  <c r="R208" i="9"/>
  <c r="AB208" i="9" s="1"/>
  <c r="AD592" i="9"/>
  <c r="AC592" i="9"/>
  <c r="R1402" i="6"/>
  <c r="AB1402" i="6" s="1"/>
  <c r="S1669" i="11"/>
  <c r="T1669" i="11" s="1"/>
  <c r="Q60" i="11"/>
  <c r="Z59" i="11"/>
  <c r="AA59" i="11"/>
  <c r="Y59" i="11"/>
  <c r="W59" i="11"/>
  <c r="V60" i="11" s="1"/>
  <c r="R1675" i="9"/>
  <c r="AB1675" i="9" s="1"/>
  <c r="R477" i="3"/>
  <c r="AB477" i="3" s="1"/>
  <c r="R1669" i="3"/>
  <c r="AB1669" i="3" s="1"/>
  <c r="AA1285" i="3"/>
  <c r="Q1286" i="3"/>
  <c r="Z1285" i="3"/>
  <c r="Y1285" i="3"/>
  <c r="W1285" i="3"/>
  <c r="V1286" i="3" s="1"/>
  <c r="Q213" i="6"/>
  <c r="W212" i="6"/>
  <c r="V213" i="6" s="1"/>
  <c r="AA212" i="6"/>
  <c r="Y212" i="6"/>
  <c r="Z212" i="6"/>
  <c r="S726" i="3"/>
  <c r="T726" i="3" s="1"/>
  <c r="AC1534" i="11"/>
  <c r="AD1534" i="11"/>
  <c r="AD1668" i="3"/>
  <c r="AC1668" i="3"/>
  <c r="AE725" i="3"/>
  <c r="W1018" i="11"/>
  <c r="V1019" i="11" s="1"/>
  <c r="Z1018" i="11"/>
  <c r="AA1018" i="11"/>
  <c r="Q1019" i="11"/>
  <c r="Y1018" i="11"/>
  <c r="AC1535" i="6"/>
  <c r="AD1535" i="6"/>
  <c r="AC1020" i="3"/>
  <c r="AC728" i="11"/>
  <c r="AC1152" i="9"/>
  <c r="R1153" i="9"/>
  <c r="AB1153" i="9" s="1"/>
  <c r="AD1401" i="6"/>
  <c r="AC1401" i="6"/>
  <c r="Q1823" i="11"/>
  <c r="W1822" i="11"/>
  <c r="V1823" i="11" s="1"/>
  <c r="Y1822" i="11"/>
  <c r="AA1822" i="11"/>
  <c r="Z1822" i="11"/>
  <c r="AC1823" i="9"/>
  <c r="AE593" i="3"/>
  <c r="R1021" i="3"/>
  <c r="AB1021" i="3" s="1"/>
  <c r="AE1535" i="9"/>
  <c r="AD343" i="9"/>
  <c r="AC343" i="9"/>
  <c r="R593" i="9"/>
  <c r="AB593" i="9" s="1"/>
  <c r="R1536" i="6"/>
  <c r="AB1536" i="6" s="1"/>
  <c r="AA1152" i="11"/>
  <c r="Z1152" i="11"/>
  <c r="Y1152" i="11"/>
  <c r="W1152" i="11"/>
  <c r="V1153" i="11" s="1"/>
  <c r="Q1153" i="11"/>
  <c r="R1535" i="11"/>
  <c r="AB1535" i="11" s="1"/>
  <c r="R1400" i="9"/>
  <c r="AB1400" i="9" s="1"/>
  <c r="AC589" i="11"/>
  <c r="AD589" i="11"/>
  <c r="AE1288" i="11" l="1"/>
  <c r="AE478" i="11"/>
  <c r="AE1401" i="11"/>
  <c r="Z479" i="11"/>
  <c r="Y479" i="11"/>
  <c r="R212" i="11"/>
  <c r="AB212" i="11" s="1"/>
  <c r="AC211" i="11"/>
  <c r="AD1018" i="11"/>
  <c r="AA479" i="11"/>
  <c r="W479" i="11"/>
  <c r="V480" i="11" s="1"/>
  <c r="S1289" i="11"/>
  <c r="T1289" i="11" s="1"/>
  <c r="Q1290" i="11" s="1"/>
  <c r="Q344" i="11"/>
  <c r="R344" i="11" s="1"/>
  <c r="Z343" i="11"/>
  <c r="AA343" i="11"/>
  <c r="AC1152" i="11"/>
  <c r="AD1152" i="11"/>
  <c r="Q480" i="11"/>
  <c r="R480" i="11" s="1"/>
  <c r="AB480" i="11" s="1"/>
  <c r="AD1822" i="11"/>
  <c r="AD211" i="11"/>
  <c r="AE1823" i="9"/>
  <c r="AE1152" i="9"/>
  <c r="AE207" i="9"/>
  <c r="AE726" i="9"/>
  <c r="AE60" i="9"/>
  <c r="S344" i="9"/>
  <c r="T344" i="9" s="1"/>
  <c r="Y344" i="9" s="1"/>
  <c r="AE1674" i="9"/>
  <c r="AE343" i="9"/>
  <c r="AC1018" i="9"/>
  <c r="S1019" i="9"/>
  <c r="T1019" i="9" s="1"/>
  <c r="S1824" i="9"/>
  <c r="T1824" i="9" s="1"/>
  <c r="AA474" i="9"/>
  <c r="Q475" i="9"/>
  <c r="R475" i="9" s="1"/>
  <c r="AB475" i="9" s="1"/>
  <c r="Z474" i="9"/>
  <c r="Y474" i="9"/>
  <c r="W474" i="9"/>
  <c r="V475" i="9" s="1"/>
  <c r="Q1286" i="9"/>
  <c r="R1286" i="9" s="1"/>
  <c r="AB1286" i="9" s="1"/>
  <c r="Y1285" i="9"/>
  <c r="W1285" i="9"/>
  <c r="V1286" i="9" s="1"/>
  <c r="AA1285" i="9"/>
  <c r="Z1285" i="9"/>
  <c r="AD1018" i="9"/>
  <c r="AE475" i="6"/>
  <c r="AD1017" i="6"/>
  <c r="AC863" i="6"/>
  <c r="Z1825" i="6"/>
  <c r="AA1825" i="6"/>
  <c r="AE1401" i="6"/>
  <c r="AE341" i="6"/>
  <c r="W1152" i="6"/>
  <c r="V1153" i="6" s="1"/>
  <c r="Q1153" i="6"/>
  <c r="R1153" i="6" s="1"/>
  <c r="AB1153" i="6" s="1"/>
  <c r="AA1152" i="6"/>
  <c r="Z1152" i="6"/>
  <c r="Y1152" i="6"/>
  <c r="AD1285" i="6"/>
  <c r="Z476" i="6"/>
  <c r="Q477" i="6"/>
  <c r="R477" i="6" s="1"/>
  <c r="AB477" i="6" s="1"/>
  <c r="W1825" i="6"/>
  <c r="V1826" i="6" s="1"/>
  <c r="AC1285" i="6"/>
  <c r="Q1826" i="6"/>
  <c r="R1826" i="6" s="1"/>
  <c r="AB1826" i="6" s="1"/>
  <c r="AC1942" i="6"/>
  <c r="AE594" i="6"/>
  <c r="Y1825" i="6"/>
  <c r="AA342" i="6"/>
  <c r="S1018" i="6"/>
  <c r="T1018" i="6" s="1"/>
  <c r="AC1017" i="6"/>
  <c r="AD863" i="6"/>
  <c r="W342" i="6"/>
  <c r="V343" i="6" s="1"/>
  <c r="AD212" i="6"/>
  <c r="Y342" i="6"/>
  <c r="AD1942" i="6"/>
  <c r="AC1399" i="3"/>
  <c r="AD1399" i="3"/>
  <c r="AE1150" i="3"/>
  <c r="AC1939" i="3"/>
  <c r="S1021" i="3"/>
  <c r="T1021" i="3" s="1"/>
  <c r="Z1021" i="3" s="1"/>
  <c r="AC476" i="3"/>
  <c r="AD1285" i="3"/>
  <c r="AE1020" i="3"/>
  <c r="Y594" i="3"/>
  <c r="Q208" i="3"/>
  <c r="R208" i="3" s="1"/>
  <c r="AB208" i="3" s="1"/>
  <c r="AA207" i="3"/>
  <c r="W207" i="3"/>
  <c r="V208" i="3" s="1"/>
  <c r="Q344" i="3"/>
  <c r="R344" i="3" s="1"/>
  <c r="AB344" i="3" s="1"/>
  <c r="W343" i="3"/>
  <c r="V344" i="3" s="1"/>
  <c r="Z343" i="3"/>
  <c r="AA1151" i="3"/>
  <c r="Q1152" i="3"/>
  <c r="R1152" i="3" s="1"/>
  <c r="AB1152" i="3" s="1"/>
  <c r="Y1151" i="3"/>
  <c r="Z1151" i="3"/>
  <c r="W1151" i="3"/>
  <c r="V1152" i="3" s="1"/>
  <c r="Q595" i="3"/>
  <c r="R595" i="3" s="1"/>
  <c r="AB595" i="3" s="1"/>
  <c r="AA594" i="3"/>
  <c r="Z594" i="3"/>
  <c r="AD476" i="3"/>
  <c r="Q61" i="3"/>
  <c r="R61" i="3" s="1"/>
  <c r="AB61" i="3" s="1"/>
  <c r="AA60" i="3"/>
  <c r="Y60" i="3"/>
  <c r="AD60" i="3" s="1"/>
  <c r="AC1823" i="3"/>
  <c r="AD1823" i="3"/>
  <c r="Q728" i="9"/>
  <c r="R728" i="9" s="1"/>
  <c r="AB728" i="9" s="1"/>
  <c r="Y727" i="9"/>
  <c r="W727" i="9"/>
  <c r="V728" i="9" s="1"/>
  <c r="Z727" i="9"/>
  <c r="AA727" i="9"/>
  <c r="Z342" i="6"/>
  <c r="Y476" i="6"/>
  <c r="S1675" i="9"/>
  <c r="T1675" i="9" s="1"/>
  <c r="S590" i="11"/>
  <c r="T590" i="11" s="1"/>
  <c r="W590" i="11" s="1"/>
  <c r="V591" i="11" s="1"/>
  <c r="AC1939" i="9"/>
  <c r="AD1939" i="3"/>
  <c r="Y343" i="3"/>
  <c r="Y207" i="3"/>
  <c r="Z207" i="3"/>
  <c r="AA476" i="6"/>
  <c r="AE592" i="9"/>
  <c r="S729" i="11"/>
  <c r="T729" i="11" s="1"/>
  <c r="W1536" i="9"/>
  <c r="V1537" i="9" s="1"/>
  <c r="Q1537" i="9"/>
  <c r="R1537" i="9" s="1"/>
  <c r="AB1537" i="9" s="1"/>
  <c r="Z1536" i="9"/>
  <c r="AA1536" i="9"/>
  <c r="Y1536" i="9"/>
  <c r="AB1940" i="3"/>
  <c r="Y1402" i="11"/>
  <c r="W1402" i="11"/>
  <c r="V1403" i="11" s="1"/>
  <c r="Z1402" i="11"/>
  <c r="Q1403" i="11"/>
  <c r="R1403" i="11" s="1"/>
  <c r="AA1402" i="11"/>
  <c r="AC1018" i="11"/>
  <c r="S1669" i="3"/>
  <c r="T1669" i="3" s="1"/>
  <c r="W1669" i="3" s="1"/>
  <c r="V1670" i="3" s="1"/>
  <c r="S1286" i="6"/>
  <c r="T1286" i="6" s="1"/>
  <c r="Q1287" i="6" s="1"/>
  <c r="W60" i="3"/>
  <c r="V61" i="3" s="1"/>
  <c r="AA343" i="3"/>
  <c r="S1400" i="9"/>
  <c r="T1400" i="9" s="1"/>
  <c r="S1940" i="3"/>
  <c r="T1940" i="3" s="1"/>
  <c r="AE728" i="11"/>
  <c r="W343" i="11"/>
  <c r="V344" i="11" s="1"/>
  <c r="Y343" i="11"/>
  <c r="S1535" i="11"/>
  <c r="T1535" i="11" s="1"/>
  <c r="AE858" i="9"/>
  <c r="AA1669" i="11"/>
  <c r="W1669" i="11"/>
  <c r="V1670" i="11" s="1"/>
  <c r="Q1670" i="11"/>
  <c r="Z1669" i="11"/>
  <c r="Y1669" i="11"/>
  <c r="AE1668" i="3"/>
  <c r="S1400" i="3"/>
  <c r="T1400" i="3" s="1"/>
  <c r="AA61" i="9"/>
  <c r="Z61" i="9"/>
  <c r="W61" i="9"/>
  <c r="V62" i="9" s="1"/>
  <c r="Q62" i="9"/>
  <c r="Y61" i="9"/>
  <c r="S208" i="9"/>
  <c r="T208" i="9" s="1"/>
  <c r="AC859" i="11"/>
  <c r="AD859" i="11"/>
  <c r="AC1533" i="3"/>
  <c r="AD1533" i="3"/>
  <c r="R860" i="11"/>
  <c r="AB860" i="11" s="1"/>
  <c r="AC59" i="11"/>
  <c r="AD59" i="11"/>
  <c r="R1153" i="11"/>
  <c r="AB1153" i="11" s="1"/>
  <c r="R1286" i="3"/>
  <c r="AB1286" i="3" s="1"/>
  <c r="R1823" i="11"/>
  <c r="AB1823" i="11" s="1"/>
  <c r="AD1940" i="11"/>
  <c r="AC1940" i="11"/>
  <c r="R213" i="6"/>
  <c r="AB213" i="6" s="1"/>
  <c r="R60" i="11"/>
  <c r="AE1399" i="9"/>
  <c r="R1941" i="11"/>
  <c r="AB1941" i="11" s="1"/>
  <c r="R728" i="6"/>
  <c r="AB728" i="6" s="1"/>
  <c r="AC1822" i="11"/>
  <c r="AA1670" i="6"/>
  <c r="Y1670" i="6"/>
  <c r="Q1671" i="6"/>
  <c r="Z1670" i="6"/>
  <c r="W1670" i="6"/>
  <c r="V1671" i="6" s="1"/>
  <c r="W595" i="6"/>
  <c r="V596" i="6" s="1"/>
  <c r="Z595" i="6"/>
  <c r="Q596" i="6"/>
  <c r="Y595" i="6"/>
  <c r="AA595" i="6"/>
  <c r="AE1534" i="11"/>
  <c r="AD1939" i="9"/>
  <c r="S859" i="9"/>
  <c r="T859" i="9" s="1"/>
  <c r="AB859" i="9"/>
  <c r="AC58" i="6"/>
  <c r="AD58" i="6"/>
  <c r="AC727" i="6"/>
  <c r="AD727" i="6"/>
  <c r="R1019" i="11"/>
  <c r="AB1019" i="11" s="1"/>
  <c r="AE1535" i="6"/>
  <c r="AC212" i="6"/>
  <c r="R343" i="6"/>
  <c r="AB343" i="6" s="1"/>
  <c r="AE589" i="11"/>
  <c r="Y861" i="3"/>
  <c r="Z861" i="3"/>
  <c r="Q862" i="3"/>
  <c r="W861" i="3"/>
  <c r="V862" i="3" s="1"/>
  <c r="AA861" i="3"/>
  <c r="S1536" i="6"/>
  <c r="T1536" i="6" s="1"/>
  <c r="S593" i="9"/>
  <c r="T593" i="9" s="1"/>
  <c r="S1153" i="9"/>
  <c r="T1153" i="9" s="1"/>
  <c r="S1943" i="6"/>
  <c r="T1943" i="6" s="1"/>
  <c r="Z726" i="3"/>
  <c r="Q727" i="3"/>
  <c r="Y726" i="3"/>
  <c r="W726" i="3"/>
  <c r="V727" i="3" s="1"/>
  <c r="AA726" i="3"/>
  <c r="S1824" i="3"/>
  <c r="T1824" i="3" s="1"/>
  <c r="AC1285" i="3"/>
  <c r="S477" i="3"/>
  <c r="T477" i="3" s="1"/>
  <c r="S1402" i="6"/>
  <c r="T1402" i="6" s="1"/>
  <c r="R1940" i="9"/>
  <c r="AB1940" i="9" s="1"/>
  <c r="R59" i="6"/>
  <c r="S864" i="6"/>
  <c r="T864" i="6" s="1"/>
  <c r="R1534" i="3"/>
  <c r="AB1534" i="3" s="1"/>
  <c r="AE1018" i="11" l="1"/>
  <c r="AA590" i="11"/>
  <c r="W1289" i="11"/>
  <c r="V1290" i="11" s="1"/>
  <c r="AC479" i="11"/>
  <c r="AD479" i="11"/>
  <c r="AE211" i="11"/>
  <c r="S1941" i="11"/>
  <c r="T1941" i="11" s="1"/>
  <c r="S1823" i="11"/>
  <c r="T1823" i="11" s="1"/>
  <c r="AA729" i="11"/>
  <c r="Z729" i="11"/>
  <c r="Q591" i="11"/>
  <c r="R591" i="11" s="1"/>
  <c r="AB591" i="11" s="1"/>
  <c r="AD343" i="11"/>
  <c r="Y590" i="11"/>
  <c r="AE1940" i="11"/>
  <c r="AC343" i="11"/>
  <c r="Y1289" i="11"/>
  <c r="AE1822" i="11"/>
  <c r="AC1402" i="11"/>
  <c r="AA1289" i="11"/>
  <c r="AE1152" i="11"/>
  <c r="Z1289" i="11"/>
  <c r="S212" i="11"/>
  <c r="T212" i="11" s="1"/>
  <c r="Z590" i="11"/>
  <c r="Q345" i="9"/>
  <c r="R345" i="9" s="1"/>
  <c r="AB345" i="9" s="1"/>
  <c r="Z344" i="9"/>
  <c r="AD344" i="9" s="1"/>
  <c r="S1940" i="9"/>
  <c r="T1940" i="9" s="1"/>
  <c r="Q1941" i="9" s="1"/>
  <c r="AA344" i="9"/>
  <c r="W344" i="9"/>
  <c r="V345" i="9" s="1"/>
  <c r="W1675" i="9"/>
  <c r="V1676" i="9" s="1"/>
  <c r="AA1675" i="9"/>
  <c r="AC727" i="9"/>
  <c r="AE1018" i="9"/>
  <c r="Y1824" i="9"/>
  <c r="Z1824" i="9"/>
  <c r="W1824" i="9"/>
  <c r="V1825" i="9" s="1"/>
  <c r="AA1824" i="9"/>
  <c r="AC1285" i="9"/>
  <c r="AE1939" i="9"/>
  <c r="AD727" i="9"/>
  <c r="AC1536" i="9"/>
  <c r="AD474" i="9"/>
  <c r="Y1675" i="9"/>
  <c r="AC474" i="9"/>
  <c r="Z1675" i="9"/>
  <c r="Q1676" i="9"/>
  <c r="AD1536" i="9"/>
  <c r="AD1285" i="9"/>
  <c r="AE1017" i="6"/>
  <c r="AD1825" i="6"/>
  <c r="AC1825" i="6"/>
  <c r="AD1152" i="6"/>
  <c r="AE863" i="6"/>
  <c r="AC342" i="6"/>
  <c r="S1153" i="6"/>
  <c r="T1153" i="6" s="1"/>
  <c r="W1153" i="6" s="1"/>
  <c r="V1154" i="6" s="1"/>
  <c r="AD476" i="6"/>
  <c r="W1286" i="6"/>
  <c r="V1287" i="6" s="1"/>
  <c r="Y1286" i="6"/>
  <c r="AE1285" i="6"/>
  <c r="AE212" i="6"/>
  <c r="Z1286" i="6"/>
  <c r="AA1286" i="6"/>
  <c r="AC1152" i="6"/>
  <c r="AC476" i="6"/>
  <c r="AE1942" i="6"/>
  <c r="Z1018" i="6"/>
  <c r="W1018" i="6"/>
  <c r="V1019" i="6" s="1"/>
  <c r="AA1018" i="6"/>
  <c r="Y1018" i="6"/>
  <c r="Q1019" i="6"/>
  <c r="R1019" i="6" s="1"/>
  <c r="AB1019" i="6" s="1"/>
  <c r="S343" i="6"/>
  <c r="T343" i="6" s="1"/>
  <c r="S1826" i="6"/>
  <c r="T1826" i="6" s="1"/>
  <c r="W1826" i="6" s="1"/>
  <c r="V1827" i="6" s="1"/>
  <c r="AD342" i="6"/>
  <c r="AD595" i="6"/>
  <c r="S213" i="6"/>
  <c r="T213" i="6" s="1"/>
  <c r="AE1399" i="3"/>
  <c r="W1021" i="3"/>
  <c r="V1022" i="3" s="1"/>
  <c r="AA1021" i="3"/>
  <c r="AD594" i="3"/>
  <c r="Q1022" i="3"/>
  <c r="R1022" i="3" s="1"/>
  <c r="AB1022" i="3" s="1"/>
  <c r="Y1021" i="3"/>
  <c r="AD1021" i="3" s="1"/>
  <c r="AE1939" i="3"/>
  <c r="AE476" i="3"/>
  <c r="AC1151" i="3"/>
  <c r="AE1285" i="3"/>
  <c r="AC60" i="3"/>
  <c r="AE60" i="3" s="1"/>
  <c r="AC594" i="3"/>
  <c r="AD207" i="3"/>
  <c r="S595" i="3"/>
  <c r="T595" i="3" s="1"/>
  <c r="AE1823" i="3"/>
  <c r="AD343" i="3"/>
  <c r="Y1669" i="3"/>
  <c r="AC207" i="3"/>
  <c r="Z1669" i="3"/>
  <c r="Q1670" i="3"/>
  <c r="R1670" i="3" s="1"/>
  <c r="AB1670" i="3" s="1"/>
  <c r="AC343" i="3"/>
  <c r="AD1151" i="3"/>
  <c r="S1286" i="9"/>
  <c r="T1286" i="9" s="1"/>
  <c r="S480" i="11"/>
  <c r="T480" i="11" s="1"/>
  <c r="S1152" i="3"/>
  <c r="T1152" i="3" s="1"/>
  <c r="S61" i="3"/>
  <c r="T61" i="3" s="1"/>
  <c r="AD1402" i="11"/>
  <c r="AA1669" i="3"/>
  <c r="Q1825" i="9"/>
  <c r="R1825" i="9" s="1"/>
  <c r="AB1825" i="9" s="1"/>
  <c r="Q730" i="11"/>
  <c r="R730" i="11" s="1"/>
  <c r="AB730" i="11" s="1"/>
  <c r="Q1941" i="3"/>
  <c r="R1941" i="3" s="1"/>
  <c r="AB1941" i="3" s="1"/>
  <c r="AA1940" i="3"/>
  <c r="Y1940" i="3"/>
  <c r="W1940" i="3"/>
  <c r="V1941" i="3" s="1"/>
  <c r="Z1940" i="3"/>
  <c r="AA1535" i="11"/>
  <c r="Y1535" i="11"/>
  <c r="W1535" i="11"/>
  <c r="V1536" i="11" s="1"/>
  <c r="Q1536" i="11"/>
  <c r="R1536" i="11" s="1"/>
  <c r="AB1536" i="11" s="1"/>
  <c r="Z1535" i="11"/>
  <c r="AB1403" i="11"/>
  <c r="S1403" i="11"/>
  <c r="T1403" i="11" s="1"/>
  <c r="AA1403" i="11" s="1"/>
  <c r="S475" i="9"/>
  <c r="T475" i="9" s="1"/>
  <c r="AA475" i="9" s="1"/>
  <c r="Y729" i="11"/>
  <c r="S1286" i="3"/>
  <c r="T1286" i="3" s="1"/>
  <c r="S860" i="11"/>
  <c r="T860" i="11" s="1"/>
  <c r="S344" i="3"/>
  <c r="T344" i="3" s="1"/>
  <c r="AA344" i="3" s="1"/>
  <c r="S208" i="3"/>
  <c r="T208" i="3" s="1"/>
  <c r="W208" i="3" s="1"/>
  <c r="V209" i="3" s="1"/>
  <c r="S1537" i="9"/>
  <c r="T1537" i="9" s="1"/>
  <c r="Y1537" i="9" s="1"/>
  <c r="W729" i="11"/>
  <c r="V730" i="11" s="1"/>
  <c r="S477" i="6"/>
  <c r="T477" i="6" s="1"/>
  <c r="S1153" i="11"/>
  <c r="T1153" i="11" s="1"/>
  <c r="Y593" i="9"/>
  <c r="Z593" i="9"/>
  <c r="AA593" i="9"/>
  <c r="Q594" i="9"/>
  <c r="W593" i="9"/>
  <c r="V594" i="9" s="1"/>
  <c r="S344" i="11"/>
  <c r="T344" i="11" s="1"/>
  <c r="AB344" i="11"/>
  <c r="AA1019" i="9"/>
  <c r="Z1019" i="9"/>
  <c r="W1019" i="9"/>
  <c r="V1020" i="9" s="1"/>
  <c r="Q1020" i="9"/>
  <c r="Y1019" i="9"/>
  <c r="S59" i="6"/>
  <c r="T59" i="6" s="1"/>
  <c r="AB59" i="6"/>
  <c r="R727" i="3"/>
  <c r="AB727" i="3" s="1"/>
  <c r="Q1537" i="6"/>
  <c r="W1536" i="6"/>
  <c r="V1537" i="6" s="1"/>
  <c r="Y1536" i="6"/>
  <c r="AA1536" i="6"/>
  <c r="Z1536" i="6"/>
  <c r="AA859" i="9"/>
  <c r="W859" i="9"/>
  <c r="V860" i="9" s="1"/>
  <c r="Z859" i="9"/>
  <c r="Y859" i="9"/>
  <c r="Q860" i="9"/>
  <c r="W1400" i="9"/>
  <c r="V1401" i="9" s="1"/>
  <c r="Q1401" i="9"/>
  <c r="Z1400" i="9"/>
  <c r="AA1400" i="9"/>
  <c r="Y1400" i="9"/>
  <c r="AE1533" i="3"/>
  <c r="Y1402" i="6"/>
  <c r="W1402" i="6"/>
  <c r="V1403" i="6" s="1"/>
  <c r="Z1402" i="6"/>
  <c r="Q1403" i="6"/>
  <c r="AA1402" i="6"/>
  <c r="R1290" i="11"/>
  <c r="AB1290" i="11" s="1"/>
  <c r="AE859" i="11"/>
  <c r="R596" i="6"/>
  <c r="AB596" i="6" s="1"/>
  <c r="S60" i="11"/>
  <c r="T60" i="11" s="1"/>
  <c r="AB60" i="11"/>
  <c r="AC1669" i="11"/>
  <c r="AD1669" i="11"/>
  <c r="AE727" i="6"/>
  <c r="S728" i="9"/>
  <c r="T728" i="9" s="1"/>
  <c r="S1534" i="3"/>
  <c r="T1534" i="3" s="1"/>
  <c r="W208" i="9"/>
  <c r="V209" i="9" s="1"/>
  <c r="AA208" i="9"/>
  <c r="Z208" i="9"/>
  <c r="Y208" i="9"/>
  <c r="Q209" i="9"/>
  <c r="S1019" i="11"/>
  <c r="T1019" i="11" s="1"/>
  <c r="Z864" i="6"/>
  <c r="Q865" i="6"/>
  <c r="W864" i="6"/>
  <c r="V865" i="6" s="1"/>
  <c r="AA864" i="6"/>
  <c r="Y864" i="6"/>
  <c r="Z1824" i="3"/>
  <c r="AA1824" i="3"/>
  <c r="Q1825" i="3"/>
  <c r="W1824" i="3"/>
  <c r="V1825" i="3" s="1"/>
  <c r="Y1824" i="3"/>
  <c r="R1670" i="11"/>
  <c r="AB1670" i="11" s="1"/>
  <c r="AC861" i="3"/>
  <c r="AD861" i="3"/>
  <c r="R1671" i="6"/>
  <c r="AB1671" i="6" s="1"/>
  <c r="AC1670" i="6"/>
  <c r="AD1670" i="6"/>
  <c r="AC61" i="9"/>
  <c r="AD61" i="9"/>
  <c r="W1943" i="6"/>
  <c r="V1944" i="6" s="1"/>
  <c r="Z1943" i="6"/>
  <c r="AA1943" i="6"/>
  <c r="Q1944" i="6"/>
  <c r="Y1943" i="6"/>
  <c r="AC595" i="6"/>
  <c r="R62" i="9"/>
  <c r="AB62" i="9" s="1"/>
  <c r="W477" i="3"/>
  <c r="V478" i="3" s="1"/>
  <c r="AA477" i="3"/>
  <c r="Z477" i="3"/>
  <c r="Y477" i="3"/>
  <c r="Q478" i="3"/>
  <c r="Y1153" i="9"/>
  <c r="Z1153" i="9"/>
  <c r="W1153" i="9"/>
  <c r="V1154" i="9" s="1"/>
  <c r="Q1154" i="9"/>
  <c r="AA1153" i="9"/>
  <c r="R862" i="3"/>
  <c r="AB862" i="3" s="1"/>
  <c r="S728" i="6"/>
  <c r="T728" i="6" s="1"/>
  <c r="AE59" i="11"/>
  <c r="AA1400" i="3"/>
  <c r="W1400" i="3"/>
  <c r="V1401" i="3" s="1"/>
  <c r="Q1401" i="3"/>
  <c r="Z1400" i="3"/>
  <c r="Y1400" i="3"/>
  <c r="AD726" i="3"/>
  <c r="AC726" i="3"/>
  <c r="AE58" i="6"/>
  <c r="R1287" i="6"/>
  <c r="AE479" i="11" l="1"/>
  <c r="AC729" i="11"/>
  <c r="Z1823" i="11"/>
  <c r="Q1824" i="11"/>
  <c r="R1824" i="11" s="1"/>
  <c r="AB1824" i="11" s="1"/>
  <c r="Y1823" i="11"/>
  <c r="W1823" i="11"/>
  <c r="V1824" i="11" s="1"/>
  <c r="AA1823" i="11"/>
  <c r="AD729" i="11"/>
  <c r="AE1402" i="11"/>
  <c r="AC1289" i="11"/>
  <c r="AC590" i="11"/>
  <c r="AE343" i="11"/>
  <c r="AC1535" i="11"/>
  <c r="AE1669" i="11"/>
  <c r="Q481" i="11"/>
  <c r="R481" i="11" s="1"/>
  <c r="AB481" i="11" s="1"/>
  <c r="AA480" i="11"/>
  <c r="AA212" i="11"/>
  <c r="Y212" i="11"/>
  <c r="Q213" i="11"/>
  <c r="R213" i="11" s="1"/>
  <c r="AB213" i="11" s="1"/>
  <c r="W212" i="11"/>
  <c r="V213" i="11" s="1"/>
  <c r="Z212" i="11"/>
  <c r="AD590" i="11"/>
  <c r="AD1289" i="11"/>
  <c r="Y860" i="11"/>
  <c r="Q861" i="11"/>
  <c r="R861" i="11" s="1"/>
  <c r="Z860" i="11"/>
  <c r="W860" i="11"/>
  <c r="V861" i="11" s="1"/>
  <c r="AA860" i="11"/>
  <c r="Y1019" i="11"/>
  <c r="AA1019" i="11"/>
  <c r="W1019" i="11"/>
  <c r="V1020" i="11" s="1"/>
  <c r="Z1019" i="11"/>
  <c r="Q1020" i="11"/>
  <c r="R1020" i="11" s="1"/>
  <c r="AB1020" i="11" s="1"/>
  <c r="Z480" i="11"/>
  <c r="Y480" i="11"/>
  <c r="S1290" i="11"/>
  <c r="T1290" i="11" s="1"/>
  <c r="AD1535" i="11"/>
  <c r="W480" i="11"/>
  <c r="V481" i="11" s="1"/>
  <c r="S730" i="11"/>
  <c r="T730" i="11" s="1"/>
  <c r="S1536" i="11"/>
  <c r="T1536" i="11" s="1"/>
  <c r="Q1537" i="11" s="1"/>
  <c r="AE727" i="9"/>
  <c r="W1940" i="9"/>
  <c r="V1941" i="9" s="1"/>
  <c r="AA1940" i="9"/>
  <c r="Z1940" i="9"/>
  <c r="AC344" i="9"/>
  <c r="AE344" i="9" s="1"/>
  <c r="Y1940" i="9"/>
  <c r="AD1824" i="9"/>
  <c r="AE1285" i="9"/>
  <c r="AC1824" i="9"/>
  <c r="AE1536" i="9"/>
  <c r="AC1675" i="9"/>
  <c r="AE474" i="9"/>
  <c r="R1676" i="9"/>
  <c r="AB1676" i="9" s="1"/>
  <c r="W1537" i="9"/>
  <c r="V1538" i="9" s="1"/>
  <c r="AD1019" i="9"/>
  <c r="AD1675" i="9"/>
  <c r="Z1537" i="9"/>
  <c r="AD1537" i="9" s="1"/>
  <c r="AC208" i="9"/>
  <c r="AD208" i="9"/>
  <c r="S345" i="9"/>
  <c r="T345" i="9" s="1"/>
  <c r="Z345" i="9" s="1"/>
  <c r="S1825" i="9"/>
  <c r="T1825" i="9" s="1"/>
  <c r="Q1538" i="9"/>
  <c r="R1538" i="9" s="1"/>
  <c r="AB1538" i="9" s="1"/>
  <c r="AD1153" i="9"/>
  <c r="AA1537" i="9"/>
  <c r="AE1825" i="6"/>
  <c r="AE1152" i="6"/>
  <c r="AE342" i="6"/>
  <c r="Z1153" i="6"/>
  <c r="Y1153" i="6"/>
  <c r="AC1018" i="6"/>
  <c r="AA1153" i="6"/>
  <c r="AD1286" i="6"/>
  <c r="Q1154" i="6"/>
  <c r="R1154" i="6" s="1"/>
  <c r="AB1154" i="6" s="1"/>
  <c r="AE476" i="6"/>
  <c r="Q478" i="6"/>
  <c r="R478" i="6" s="1"/>
  <c r="AB478" i="6" s="1"/>
  <c r="AA477" i="6"/>
  <c r="W477" i="6"/>
  <c r="V478" i="6" s="1"/>
  <c r="Y477" i="6"/>
  <c r="AC1286" i="6"/>
  <c r="AE595" i="6"/>
  <c r="AA1826" i="6"/>
  <c r="Z1826" i="6"/>
  <c r="Y1826" i="6"/>
  <c r="AD864" i="6"/>
  <c r="Y343" i="6"/>
  <c r="Z343" i="6"/>
  <c r="W343" i="6"/>
  <c r="V344" i="6" s="1"/>
  <c r="Q344" i="6"/>
  <c r="R344" i="6" s="1"/>
  <c r="AA343" i="6"/>
  <c r="Y213" i="6"/>
  <c r="Q214" i="6"/>
  <c r="R214" i="6" s="1"/>
  <c r="AB214" i="6" s="1"/>
  <c r="W213" i="6"/>
  <c r="V214" i="6" s="1"/>
  <c r="AA213" i="6"/>
  <c r="Z213" i="6"/>
  <c r="Q1827" i="6"/>
  <c r="R1827" i="6" s="1"/>
  <c r="AD1018" i="6"/>
  <c r="AD1943" i="6"/>
  <c r="AE594" i="3"/>
  <c r="AC1021" i="3"/>
  <c r="AE1021" i="3" s="1"/>
  <c r="AE1151" i="3"/>
  <c r="AD477" i="3"/>
  <c r="AD1669" i="3"/>
  <c r="S862" i="3"/>
  <c r="T862" i="3" s="1"/>
  <c r="Z862" i="3" s="1"/>
  <c r="AE207" i="3"/>
  <c r="AC1669" i="3"/>
  <c r="AE343" i="3"/>
  <c r="Q1153" i="3"/>
  <c r="R1153" i="3" s="1"/>
  <c r="AB1153" i="3" s="1"/>
  <c r="AA1152" i="3"/>
  <c r="Y1152" i="3"/>
  <c r="Z1152" i="3"/>
  <c r="W1152" i="3"/>
  <c r="V1153" i="3" s="1"/>
  <c r="Q62" i="3"/>
  <c r="R62" i="3" s="1"/>
  <c r="AB62" i="3" s="1"/>
  <c r="W61" i="3"/>
  <c r="V62" i="3" s="1"/>
  <c r="AA61" i="3"/>
  <c r="Z61" i="3"/>
  <c r="Y61" i="3"/>
  <c r="AA208" i="3"/>
  <c r="Y208" i="3"/>
  <c r="AD1940" i="3"/>
  <c r="Q209" i="3"/>
  <c r="R209" i="3" s="1"/>
  <c r="AB209" i="3" s="1"/>
  <c r="Q476" i="9"/>
  <c r="Z475" i="9"/>
  <c r="Y344" i="3"/>
  <c r="Z208" i="3"/>
  <c r="W344" i="3"/>
  <c r="V345" i="3" s="1"/>
  <c r="W475" i="9"/>
  <c r="V476" i="9" s="1"/>
  <c r="S62" i="9"/>
  <c r="T62" i="9" s="1"/>
  <c r="Q345" i="3"/>
  <c r="R345" i="3" s="1"/>
  <c r="AB345" i="3" s="1"/>
  <c r="AE726" i="3"/>
  <c r="Z344" i="3"/>
  <c r="Y475" i="9"/>
  <c r="AC864" i="6"/>
  <c r="Z477" i="6"/>
  <c r="Z1403" i="11"/>
  <c r="AC1940" i="3"/>
  <c r="W1403" i="11"/>
  <c r="V1404" i="11" s="1"/>
  <c r="Q1404" i="11"/>
  <c r="R1404" i="11" s="1"/>
  <c r="AB1404" i="11" s="1"/>
  <c r="S1022" i="3"/>
  <c r="T1022" i="3" s="1"/>
  <c r="AE1670" i="6"/>
  <c r="S1670" i="11"/>
  <c r="T1670" i="11" s="1"/>
  <c r="Y1670" i="11" s="1"/>
  <c r="Y1403" i="11"/>
  <c r="S1670" i="3"/>
  <c r="T1670" i="3" s="1"/>
  <c r="S1019" i="6"/>
  <c r="T1019" i="6" s="1"/>
  <c r="AC1943" i="6"/>
  <c r="S1671" i="6"/>
  <c r="T1671" i="6" s="1"/>
  <c r="Z1671" i="6" s="1"/>
  <c r="S596" i="6"/>
  <c r="T596" i="6" s="1"/>
  <c r="Z596" i="6" s="1"/>
  <c r="AD593" i="9"/>
  <c r="Y60" i="11"/>
  <c r="Z60" i="11"/>
  <c r="AA60" i="11"/>
  <c r="Q61" i="11"/>
  <c r="W60" i="11"/>
  <c r="V61" i="11" s="1"/>
  <c r="AA1534" i="3"/>
  <c r="Z1534" i="3"/>
  <c r="W1534" i="3"/>
  <c r="V1535" i="3" s="1"/>
  <c r="Q1535" i="3"/>
  <c r="Y1534" i="3"/>
  <c r="AC1402" i="6"/>
  <c r="AD1402" i="6"/>
  <c r="R209" i="9"/>
  <c r="AB209" i="9" s="1"/>
  <c r="Q729" i="9"/>
  <c r="Y728" i="9"/>
  <c r="Z728" i="9"/>
  <c r="AA728" i="9"/>
  <c r="W728" i="9"/>
  <c r="V729" i="9" s="1"/>
  <c r="Q596" i="3"/>
  <c r="Z595" i="3"/>
  <c r="AA595" i="3"/>
  <c r="Y595" i="3"/>
  <c r="W595" i="3"/>
  <c r="V596" i="3" s="1"/>
  <c r="AC1400" i="9"/>
  <c r="AD1400" i="9"/>
  <c r="AC1153" i="9"/>
  <c r="Q729" i="6"/>
  <c r="Z728" i="6"/>
  <c r="Y728" i="6"/>
  <c r="W728" i="6"/>
  <c r="V729" i="6" s="1"/>
  <c r="AA728" i="6"/>
  <c r="AC859" i="9"/>
  <c r="AD859" i="9"/>
  <c r="W1286" i="9"/>
  <c r="V1287" i="9" s="1"/>
  <c r="Q1287" i="9"/>
  <c r="Y1286" i="9"/>
  <c r="Z1286" i="9"/>
  <c r="AA1286" i="9"/>
  <c r="AC1019" i="9"/>
  <c r="R594" i="9"/>
  <c r="AB594" i="9" s="1"/>
  <c r="AD1824" i="3"/>
  <c r="AC1824" i="3"/>
  <c r="R865" i="6"/>
  <c r="AB865" i="6" s="1"/>
  <c r="S727" i="3"/>
  <c r="T727" i="3" s="1"/>
  <c r="R478" i="3"/>
  <c r="AB478" i="3" s="1"/>
  <c r="AE861" i="3"/>
  <c r="R1403" i="6"/>
  <c r="AB1403" i="6" s="1"/>
  <c r="R1401" i="9"/>
  <c r="AB1401" i="9" s="1"/>
  <c r="R1020" i="9"/>
  <c r="AB1020" i="9" s="1"/>
  <c r="R1154" i="9"/>
  <c r="R1537" i="6"/>
  <c r="AB1537" i="6" s="1"/>
  <c r="R1941" i="9"/>
  <c r="AB1941" i="9" s="1"/>
  <c r="AA1153" i="11"/>
  <c r="Q1154" i="11"/>
  <c r="Y1153" i="11"/>
  <c r="W1153" i="11"/>
  <c r="V1154" i="11" s="1"/>
  <c r="Z1153" i="11"/>
  <c r="R1944" i="6"/>
  <c r="AB1944" i="6" s="1"/>
  <c r="R860" i="9"/>
  <c r="AB860" i="9" s="1"/>
  <c r="Q1287" i="3"/>
  <c r="AA1286" i="3"/>
  <c r="Y1286" i="3"/>
  <c r="W1286" i="3"/>
  <c r="V1287" i="3" s="1"/>
  <c r="Z1286" i="3"/>
  <c r="Z1941" i="11"/>
  <c r="Q1942" i="11"/>
  <c r="W1941" i="11"/>
  <c r="V1942" i="11" s="1"/>
  <c r="AA1941" i="11"/>
  <c r="Y1941" i="11"/>
  <c r="S1941" i="3"/>
  <c r="T1941" i="3" s="1"/>
  <c r="AC477" i="3"/>
  <c r="AE61" i="9"/>
  <c r="R1825" i="3"/>
  <c r="AB1825" i="3" s="1"/>
  <c r="S591" i="11"/>
  <c r="T591" i="11" s="1"/>
  <c r="AA59" i="6"/>
  <c r="Q60" i="6"/>
  <c r="W59" i="6"/>
  <c r="V60" i="6" s="1"/>
  <c r="Z59" i="6"/>
  <c r="Y59" i="6"/>
  <c r="S1287" i="6"/>
  <c r="T1287" i="6" s="1"/>
  <c r="AB1287" i="6"/>
  <c r="R1401" i="3"/>
  <c r="AB1401" i="3" s="1"/>
  <c r="W344" i="11"/>
  <c r="V345" i="11" s="1"/>
  <c r="Z344" i="11"/>
  <c r="Y344" i="11"/>
  <c r="Q345" i="11"/>
  <c r="AA344" i="11"/>
  <c r="AC1400" i="3"/>
  <c r="AD1400" i="3"/>
  <c r="AC1536" i="6"/>
  <c r="AD1536" i="6"/>
  <c r="AC593" i="9"/>
  <c r="AD1823" i="11" l="1"/>
  <c r="AD860" i="11"/>
  <c r="AE590" i="11"/>
  <c r="AE729" i="11"/>
  <c r="AC1823" i="11"/>
  <c r="AE1289" i="11"/>
  <c r="AE1535" i="11"/>
  <c r="AD480" i="11"/>
  <c r="AD344" i="11"/>
  <c r="AD1019" i="11"/>
  <c r="AA1536" i="11"/>
  <c r="W1536" i="11"/>
  <c r="V1537" i="11" s="1"/>
  <c r="AB861" i="11"/>
  <c r="S861" i="11"/>
  <c r="T861" i="11" s="1"/>
  <c r="AA861" i="11" s="1"/>
  <c r="AC480" i="11"/>
  <c r="AC860" i="11"/>
  <c r="AD212" i="11"/>
  <c r="AC212" i="11"/>
  <c r="AC1403" i="11"/>
  <c r="Y1536" i="11"/>
  <c r="S213" i="11"/>
  <c r="T213" i="11" s="1"/>
  <c r="AA213" i="11" s="1"/>
  <c r="Z1290" i="11"/>
  <c r="Y1290" i="11"/>
  <c r="Q1291" i="11"/>
  <c r="R1291" i="11" s="1"/>
  <c r="AB1291" i="11" s="1"/>
  <c r="AA1290" i="11"/>
  <c r="S1020" i="11"/>
  <c r="T1020" i="11" s="1"/>
  <c r="S481" i="11"/>
  <c r="T481" i="11" s="1"/>
  <c r="Q482" i="11" s="1"/>
  <c r="AA1670" i="11"/>
  <c r="AC1019" i="11"/>
  <c r="AD1403" i="11"/>
  <c r="Z1536" i="11"/>
  <c r="AD1153" i="11"/>
  <c r="AD1940" i="9"/>
  <c r="AC1940" i="9"/>
  <c r="AE1824" i="9"/>
  <c r="AE1019" i="9"/>
  <c r="AC1537" i="9"/>
  <c r="AE1537" i="9" s="1"/>
  <c r="AE1675" i="9"/>
  <c r="S1941" i="9"/>
  <c r="T1941" i="9" s="1"/>
  <c r="Y1941" i="9" s="1"/>
  <c r="S1676" i="9"/>
  <c r="T1676" i="9" s="1"/>
  <c r="Q1677" i="9" s="1"/>
  <c r="AE1153" i="9"/>
  <c r="AD475" i="9"/>
  <c r="S1401" i="9"/>
  <c r="T1401" i="9" s="1"/>
  <c r="AA1401" i="9" s="1"/>
  <c r="AD1286" i="9"/>
  <c r="S1538" i="9"/>
  <c r="T1538" i="9" s="1"/>
  <c r="Z62" i="9"/>
  <c r="W62" i="9"/>
  <c r="V63" i="9" s="1"/>
  <c r="Y62" i="9"/>
  <c r="Q63" i="9"/>
  <c r="R63" i="9" s="1"/>
  <c r="AB63" i="9" s="1"/>
  <c r="AA62" i="9"/>
  <c r="Y345" i="9"/>
  <c r="R476" i="9"/>
  <c r="AB476" i="9" s="1"/>
  <c r="AE593" i="9"/>
  <c r="W345" i="9"/>
  <c r="V346" i="9" s="1"/>
  <c r="AE208" i="9"/>
  <c r="AA345" i="9"/>
  <c r="AC475" i="9"/>
  <c r="AD1153" i="6"/>
  <c r="AC1153" i="6"/>
  <c r="AE1018" i="6"/>
  <c r="AE1286" i="6"/>
  <c r="S1154" i="6"/>
  <c r="T1154" i="6" s="1"/>
  <c r="Q1155" i="6" s="1"/>
  <c r="R1155" i="6" s="1"/>
  <c r="AB1155" i="6" s="1"/>
  <c r="AC343" i="6"/>
  <c r="AE864" i="6"/>
  <c r="S214" i="6"/>
  <c r="T214" i="6" s="1"/>
  <c r="AC477" i="6"/>
  <c r="AD477" i="6"/>
  <c r="AE1943" i="6"/>
  <c r="AD1826" i="6"/>
  <c r="AC1826" i="6"/>
  <c r="Q1288" i="6"/>
  <c r="R1288" i="6" s="1"/>
  <c r="AB1288" i="6" s="1"/>
  <c r="Z1287" i="6"/>
  <c r="W1287" i="6"/>
  <c r="V1288" i="6" s="1"/>
  <c r="Y1287" i="6"/>
  <c r="AA1287" i="6"/>
  <c r="AB1827" i="6"/>
  <c r="S1827" i="6"/>
  <c r="T1827" i="6" s="1"/>
  <c r="AB344" i="6"/>
  <c r="W1019" i="6"/>
  <c r="V1020" i="6" s="1"/>
  <c r="Q1020" i="6"/>
  <c r="R1020" i="6" s="1"/>
  <c r="AB1020" i="6" s="1"/>
  <c r="Z1019" i="6"/>
  <c r="AA1019" i="6"/>
  <c r="Y1019" i="6"/>
  <c r="AD343" i="6"/>
  <c r="AD213" i="6"/>
  <c r="S344" i="6"/>
  <c r="T344" i="6" s="1"/>
  <c r="AC213" i="6"/>
  <c r="AE477" i="3"/>
  <c r="AE1669" i="3"/>
  <c r="S1401" i="3"/>
  <c r="T1401" i="3" s="1"/>
  <c r="Q1402" i="3" s="1"/>
  <c r="Y1022" i="3"/>
  <c r="Q1023" i="3"/>
  <c r="AD344" i="3"/>
  <c r="AD61" i="3"/>
  <c r="AD208" i="3"/>
  <c r="Y862" i="3"/>
  <c r="AD862" i="3" s="1"/>
  <c r="Q863" i="3"/>
  <c r="R863" i="3" s="1"/>
  <c r="AB863" i="3" s="1"/>
  <c r="AD595" i="3"/>
  <c r="AE1940" i="3"/>
  <c r="S1153" i="3"/>
  <c r="T1153" i="3" s="1"/>
  <c r="W1022" i="3"/>
  <c r="V1023" i="3" s="1"/>
  <c r="AC344" i="3"/>
  <c r="AC61" i="3"/>
  <c r="AA1022" i="3"/>
  <c r="Y1941" i="3"/>
  <c r="Q1942" i="3"/>
  <c r="R1942" i="3" s="1"/>
  <c r="AB1942" i="3" s="1"/>
  <c r="AA1941" i="3"/>
  <c r="Z1941" i="3"/>
  <c r="W1941" i="3"/>
  <c r="V1942" i="3" s="1"/>
  <c r="AC208" i="3"/>
  <c r="AD1152" i="3"/>
  <c r="AA862" i="3"/>
  <c r="AC862" i="3" s="1"/>
  <c r="Z1022" i="3"/>
  <c r="AC1152" i="3"/>
  <c r="AD1286" i="3"/>
  <c r="W862" i="3"/>
  <c r="V863" i="3" s="1"/>
  <c r="Z1670" i="3"/>
  <c r="AA1670" i="3"/>
  <c r="W1670" i="3"/>
  <c r="V1671" i="3" s="1"/>
  <c r="Q1671" i="3"/>
  <c r="R1671" i="3" s="1"/>
  <c r="AB1671" i="3" s="1"/>
  <c r="S1944" i="6"/>
  <c r="T1944" i="6" s="1"/>
  <c r="AC595" i="3"/>
  <c r="Q1672" i="6"/>
  <c r="R1672" i="6" s="1"/>
  <c r="W1671" i="6"/>
  <c r="V1672" i="6" s="1"/>
  <c r="W1290" i="11"/>
  <c r="V1291" i="11" s="1"/>
  <c r="Q597" i="6"/>
  <c r="AC344" i="11"/>
  <c r="AA596" i="6"/>
  <c r="S594" i="9"/>
  <c r="T594" i="9" s="1"/>
  <c r="AA594" i="9" s="1"/>
  <c r="Q1671" i="11"/>
  <c r="R1671" i="11" s="1"/>
  <c r="Y596" i="6"/>
  <c r="AD596" i="6" s="1"/>
  <c r="AA1671" i="6"/>
  <c r="W1670" i="11"/>
  <c r="V1671" i="11" s="1"/>
  <c r="Y1671" i="6"/>
  <c r="AD1671" i="6" s="1"/>
  <c r="Y1670" i="3"/>
  <c r="Z1670" i="11"/>
  <c r="AD1670" i="11" s="1"/>
  <c r="Q346" i="9"/>
  <c r="R346" i="9" s="1"/>
  <c r="AB346" i="9" s="1"/>
  <c r="W596" i="6"/>
  <c r="V597" i="6" s="1"/>
  <c r="S1824" i="11"/>
  <c r="T1824" i="11" s="1"/>
  <c r="S478" i="6"/>
  <c r="T478" i="6" s="1"/>
  <c r="Q592" i="11"/>
  <c r="Y591" i="11"/>
  <c r="W591" i="11"/>
  <c r="V592" i="11" s="1"/>
  <c r="Z591" i="11"/>
  <c r="AA591" i="11"/>
  <c r="S1154" i="9"/>
  <c r="T1154" i="9" s="1"/>
  <c r="AB1154" i="9"/>
  <c r="S209" i="3"/>
  <c r="T209" i="3" s="1"/>
  <c r="S865" i="6"/>
  <c r="T865" i="6" s="1"/>
  <c r="AC728" i="6"/>
  <c r="AD728" i="6"/>
  <c r="R596" i="3"/>
  <c r="AB596" i="3" s="1"/>
  <c r="R729" i="9"/>
  <c r="AB729" i="9" s="1"/>
  <c r="AC1286" i="9"/>
  <c r="R345" i="11"/>
  <c r="AB345" i="11" s="1"/>
  <c r="AD1941" i="11"/>
  <c r="AC1941" i="11"/>
  <c r="AC60" i="11"/>
  <c r="AD60" i="11"/>
  <c r="R60" i="6"/>
  <c r="AB60" i="6" s="1"/>
  <c r="AE1402" i="6"/>
  <c r="S1825" i="3"/>
  <c r="T1825" i="3" s="1"/>
  <c r="AE1536" i="6"/>
  <c r="AC1534" i="3"/>
  <c r="AD1534" i="3"/>
  <c r="W730" i="11"/>
  <c r="V731" i="11" s="1"/>
  <c r="Y730" i="11"/>
  <c r="AA730" i="11"/>
  <c r="Z730" i="11"/>
  <c r="Q731" i="11"/>
  <c r="S860" i="9"/>
  <c r="T860" i="9" s="1"/>
  <c r="R1942" i="11"/>
  <c r="AB1942" i="11" s="1"/>
  <c r="R1023" i="3"/>
  <c r="AB1023" i="3" s="1"/>
  <c r="R1287" i="9"/>
  <c r="AB1287" i="9" s="1"/>
  <c r="S1537" i="6"/>
  <c r="T1537" i="6" s="1"/>
  <c r="S345" i="3"/>
  <c r="T345" i="3" s="1"/>
  <c r="AA345" i="3" s="1"/>
  <c r="AE859" i="9"/>
  <c r="AE1400" i="9"/>
  <c r="R1537" i="11"/>
  <c r="AB1537" i="11" s="1"/>
  <c r="R1535" i="3"/>
  <c r="AB1535" i="3" s="1"/>
  <c r="AE1824" i="3"/>
  <c r="R729" i="6"/>
  <c r="AB729" i="6" s="1"/>
  <c r="Y1825" i="9"/>
  <c r="AA1825" i="9"/>
  <c r="Q1826" i="9"/>
  <c r="W1825" i="9"/>
  <c r="V1826" i="9" s="1"/>
  <c r="Z1825" i="9"/>
  <c r="AC59" i="6"/>
  <c r="AD59" i="6"/>
  <c r="Q728" i="3"/>
  <c r="Z727" i="3"/>
  <c r="AA727" i="3"/>
  <c r="Y727" i="3"/>
  <c r="W727" i="3"/>
  <c r="V728" i="3" s="1"/>
  <c r="AC1286" i="3"/>
  <c r="AE1400" i="3"/>
  <c r="R1287" i="3"/>
  <c r="AB1287" i="3" s="1"/>
  <c r="S62" i="3"/>
  <c r="T62" i="3" s="1"/>
  <c r="AC1153" i="11"/>
  <c r="S1020" i="9"/>
  <c r="T1020" i="9" s="1"/>
  <c r="S1403" i="6"/>
  <c r="T1403" i="6" s="1"/>
  <c r="R1154" i="11"/>
  <c r="AB1154" i="11" s="1"/>
  <c r="S478" i="3"/>
  <c r="T478" i="3" s="1"/>
  <c r="S1404" i="11"/>
  <c r="T1404" i="11" s="1"/>
  <c r="AC728" i="9"/>
  <c r="AD728" i="9"/>
  <c r="S209" i="9"/>
  <c r="T209" i="9" s="1"/>
  <c r="R61" i="11"/>
  <c r="AB61" i="11" s="1"/>
  <c r="AE860" i="11" l="1"/>
  <c r="AE1823" i="11"/>
  <c r="Z861" i="11"/>
  <c r="AE480" i="11"/>
  <c r="AE344" i="11"/>
  <c r="AE1019" i="11"/>
  <c r="Y861" i="11"/>
  <c r="AC1536" i="11"/>
  <c r="AC1290" i="11"/>
  <c r="AE1153" i="11"/>
  <c r="W861" i="11"/>
  <c r="V862" i="11" s="1"/>
  <c r="Q862" i="11"/>
  <c r="R862" i="11" s="1"/>
  <c r="AB862" i="11" s="1"/>
  <c r="AE1403" i="11"/>
  <c r="AD1290" i="11"/>
  <c r="Q1021" i="11"/>
  <c r="W1020" i="11"/>
  <c r="V1021" i="11" s="1"/>
  <c r="Y1020" i="11"/>
  <c r="AA1020" i="11"/>
  <c r="W213" i="11"/>
  <c r="V214" i="11" s="1"/>
  <c r="AE212" i="11"/>
  <c r="Z213" i="11"/>
  <c r="Y213" i="11"/>
  <c r="Q214" i="11"/>
  <c r="R214" i="11" s="1"/>
  <c r="AB214" i="11" s="1"/>
  <c r="AD1536" i="11"/>
  <c r="AD730" i="11"/>
  <c r="Z481" i="11"/>
  <c r="AC1670" i="11"/>
  <c r="AE1670" i="11" s="1"/>
  <c r="S1942" i="11"/>
  <c r="T1942" i="11" s="1"/>
  <c r="AA1942" i="11" s="1"/>
  <c r="Y481" i="11"/>
  <c r="Z1020" i="11"/>
  <c r="AA481" i="11"/>
  <c r="W481" i="11"/>
  <c r="V482" i="11" s="1"/>
  <c r="AE1940" i="9"/>
  <c r="AA1941" i="9"/>
  <c r="Z1941" i="9"/>
  <c r="AD1941" i="9" s="1"/>
  <c r="Q1942" i="9"/>
  <c r="R1942" i="9" s="1"/>
  <c r="Y1676" i="9"/>
  <c r="Z1676" i="9"/>
  <c r="W1676" i="9"/>
  <c r="V1677" i="9" s="1"/>
  <c r="AA1676" i="9"/>
  <c r="W1401" i="9"/>
  <c r="V1402" i="9" s="1"/>
  <c r="Z1401" i="9"/>
  <c r="S476" i="9"/>
  <c r="T476" i="9" s="1"/>
  <c r="Z476" i="9" s="1"/>
  <c r="W594" i="9"/>
  <c r="V595" i="9" s="1"/>
  <c r="Q1539" i="9"/>
  <c r="R1539" i="9" s="1"/>
  <c r="AB1539" i="9" s="1"/>
  <c r="Z1538" i="9"/>
  <c r="Y1538" i="9"/>
  <c r="W1538" i="9"/>
  <c r="V1539" i="9" s="1"/>
  <c r="AA1538" i="9"/>
  <c r="Y1401" i="9"/>
  <c r="Q1402" i="9"/>
  <c r="R1402" i="9" s="1"/>
  <c r="AB1402" i="9" s="1"/>
  <c r="AE1286" i="9"/>
  <c r="AD62" i="9"/>
  <c r="Q595" i="9"/>
  <c r="R595" i="9" s="1"/>
  <c r="AC345" i="9"/>
  <c r="Z594" i="9"/>
  <c r="AC62" i="9"/>
  <c r="AD1825" i="9"/>
  <c r="Y594" i="9"/>
  <c r="AE475" i="9"/>
  <c r="S729" i="9"/>
  <c r="T729" i="9" s="1"/>
  <c r="AD345" i="9"/>
  <c r="W1941" i="9"/>
  <c r="V1942" i="9" s="1"/>
  <c r="AE1153" i="6"/>
  <c r="Z1154" i="6"/>
  <c r="AE343" i="6"/>
  <c r="AA1154" i="6"/>
  <c r="Y1154" i="6"/>
  <c r="W1154" i="6"/>
  <c r="V1155" i="6" s="1"/>
  <c r="AE1826" i="6"/>
  <c r="AE477" i="6"/>
  <c r="AA214" i="6"/>
  <c r="Z214" i="6"/>
  <c r="Q215" i="6"/>
  <c r="R215" i="6" s="1"/>
  <c r="AB215" i="6" s="1"/>
  <c r="W214" i="6"/>
  <c r="V215" i="6" s="1"/>
  <c r="Y214" i="6"/>
  <c r="S729" i="6"/>
  <c r="T729" i="6" s="1"/>
  <c r="Y729" i="6" s="1"/>
  <c r="AC1019" i="6"/>
  <c r="AD1287" i="6"/>
  <c r="Q1945" i="6"/>
  <c r="R1945" i="6" s="1"/>
  <c r="AB1945" i="6" s="1"/>
  <c r="W1944" i="6"/>
  <c r="V1945" i="6" s="1"/>
  <c r="AA1944" i="6"/>
  <c r="Z1944" i="6"/>
  <c r="Y1944" i="6"/>
  <c r="AA1827" i="6"/>
  <c r="W1827" i="6"/>
  <c r="V1828" i="6" s="1"/>
  <c r="Z1827" i="6"/>
  <c r="Q1828" i="6"/>
  <c r="R1828" i="6" s="1"/>
  <c r="AB1828" i="6" s="1"/>
  <c r="Y1827" i="6"/>
  <c r="Y1537" i="6"/>
  <c r="Q1538" i="6"/>
  <c r="R1538" i="6" s="1"/>
  <c r="AB1538" i="6" s="1"/>
  <c r="AA1537" i="6"/>
  <c r="W1537" i="6"/>
  <c r="V1538" i="6" s="1"/>
  <c r="Z1537" i="6"/>
  <c r="Y344" i="6"/>
  <c r="Z344" i="6"/>
  <c r="AA344" i="6"/>
  <c r="Q345" i="6"/>
  <c r="W344" i="6"/>
  <c r="V345" i="6" s="1"/>
  <c r="AB1672" i="6"/>
  <c r="S1672" i="6"/>
  <c r="T1672" i="6" s="1"/>
  <c r="AD1019" i="6"/>
  <c r="AC596" i="6"/>
  <c r="AE596" i="6" s="1"/>
  <c r="AC1671" i="6"/>
  <c r="AE1671" i="6" s="1"/>
  <c r="AE213" i="6"/>
  <c r="R597" i="6"/>
  <c r="AB597" i="6" s="1"/>
  <c r="AC1287" i="6"/>
  <c r="Y1401" i="3"/>
  <c r="AA1401" i="3"/>
  <c r="AE344" i="3"/>
  <c r="Z1401" i="3"/>
  <c r="W1401" i="3"/>
  <c r="V1402" i="3" s="1"/>
  <c r="AD1022" i="3"/>
  <c r="AE1286" i="3"/>
  <c r="AE61" i="3"/>
  <c r="AE208" i="3"/>
  <c r="AE595" i="3"/>
  <c r="AC1670" i="3"/>
  <c r="AC1941" i="3"/>
  <c r="AE1152" i="3"/>
  <c r="AD1941" i="3"/>
  <c r="W345" i="3"/>
  <c r="V346" i="3" s="1"/>
  <c r="AC1022" i="3"/>
  <c r="Y345" i="3"/>
  <c r="S596" i="3"/>
  <c r="T596" i="3" s="1"/>
  <c r="AD1670" i="3"/>
  <c r="Q346" i="3"/>
  <c r="S1287" i="9"/>
  <c r="T1287" i="9" s="1"/>
  <c r="W1287" i="9" s="1"/>
  <c r="V1288" i="9" s="1"/>
  <c r="S63" i="9"/>
  <c r="T63" i="9" s="1"/>
  <c r="Z345" i="3"/>
  <c r="S1155" i="6"/>
  <c r="T1155" i="6" s="1"/>
  <c r="S1535" i="3"/>
  <c r="T1535" i="3" s="1"/>
  <c r="AA1535" i="3" s="1"/>
  <c r="S1020" i="6"/>
  <c r="T1020" i="6" s="1"/>
  <c r="S1154" i="11"/>
  <c r="T1154" i="11" s="1"/>
  <c r="Q1155" i="11" s="1"/>
  <c r="AE1941" i="11"/>
  <c r="S346" i="9"/>
  <c r="T346" i="9" s="1"/>
  <c r="S1537" i="11"/>
  <c r="T1537" i="11" s="1"/>
  <c r="S1023" i="3"/>
  <c r="T1023" i="3" s="1"/>
  <c r="Z1023" i="3" s="1"/>
  <c r="S61" i="11"/>
  <c r="T61" i="11" s="1"/>
  <c r="S60" i="6"/>
  <c r="T60" i="6" s="1"/>
  <c r="Q861" i="9"/>
  <c r="Z860" i="9"/>
  <c r="AA860" i="9"/>
  <c r="W860" i="9"/>
  <c r="V861" i="9" s="1"/>
  <c r="Y860" i="9"/>
  <c r="R482" i="11"/>
  <c r="AE728" i="9"/>
  <c r="Y1404" i="11"/>
  <c r="Z1404" i="11"/>
  <c r="AA1404" i="11"/>
  <c r="Q1405" i="11"/>
  <c r="W1404" i="11"/>
  <c r="V1405" i="11" s="1"/>
  <c r="S1287" i="3"/>
  <c r="T1287" i="3" s="1"/>
  <c r="Z1287" i="3" s="1"/>
  <c r="R1402" i="3"/>
  <c r="AB1402" i="3" s="1"/>
  <c r="Y1154" i="9"/>
  <c r="Q1155" i="9"/>
  <c r="AA1154" i="9"/>
  <c r="W1154" i="9"/>
  <c r="V1155" i="9" s="1"/>
  <c r="Z1154" i="9"/>
  <c r="AA1824" i="11"/>
  <c r="Y1824" i="11"/>
  <c r="W1824" i="11"/>
  <c r="V1825" i="11" s="1"/>
  <c r="Q1825" i="11"/>
  <c r="Z1824" i="11"/>
  <c r="Y478" i="3"/>
  <c r="Q479" i="3"/>
  <c r="W478" i="3"/>
  <c r="V479" i="3" s="1"/>
  <c r="AA478" i="3"/>
  <c r="Z478" i="3"/>
  <c r="R1677" i="9"/>
  <c r="AB1677" i="9" s="1"/>
  <c r="R728" i="3"/>
  <c r="AB728" i="3" s="1"/>
  <c r="Y1403" i="6"/>
  <c r="AA1403" i="6"/>
  <c r="Z1403" i="6"/>
  <c r="W1403" i="6"/>
  <c r="V1404" i="6" s="1"/>
  <c r="Q1404" i="6"/>
  <c r="R1826" i="9"/>
  <c r="AB1826" i="9" s="1"/>
  <c r="Z478" i="6"/>
  <c r="Y478" i="6"/>
  <c r="W478" i="6"/>
  <c r="V479" i="6" s="1"/>
  <c r="AA478" i="6"/>
  <c r="Q479" i="6"/>
  <c r="AA865" i="6"/>
  <c r="Q866" i="6"/>
  <c r="W865" i="6"/>
  <c r="V866" i="6" s="1"/>
  <c r="Y865" i="6"/>
  <c r="Z865" i="6"/>
  <c r="W1020" i="9"/>
  <c r="V1021" i="9" s="1"/>
  <c r="AA1020" i="9"/>
  <c r="Q1021" i="9"/>
  <c r="Y1020" i="9"/>
  <c r="Z1020" i="9"/>
  <c r="S1671" i="11"/>
  <c r="T1671" i="11" s="1"/>
  <c r="AB1671" i="11"/>
  <c r="AE728" i="6"/>
  <c r="AE862" i="3"/>
  <c r="Q210" i="3"/>
  <c r="W209" i="3"/>
  <c r="V210" i="3" s="1"/>
  <c r="Y209" i="3"/>
  <c r="Z209" i="3"/>
  <c r="AA209" i="3"/>
  <c r="Z1825" i="3"/>
  <c r="Q1826" i="3"/>
  <c r="Y1825" i="3"/>
  <c r="W1825" i="3"/>
  <c r="V1826" i="3" s="1"/>
  <c r="AA1825" i="3"/>
  <c r="AE59" i="6"/>
  <c r="AE60" i="11"/>
  <c r="AA209" i="9"/>
  <c r="Z209" i="9"/>
  <c r="Y209" i="9"/>
  <c r="W209" i="9"/>
  <c r="V210" i="9" s="1"/>
  <c r="Q210" i="9"/>
  <c r="S1288" i="6"/>
  <c r="T1288" i="6" s="1"/>
  <c r="Y62" i="3"/>
  <c r="Q63" i="3"/>
  <c r="W62" i="3"/>
  <c r="V63" i="3" s="1"/>
  <c r="Z62" i="3"/>
  <c r="AA62" i="3"/>
  <c r="R731" i="11"/>
  <c r="AB731" i="11" s="1"/>
  <c r="AE1534" i="3"/>
  <c r="S345" i="11"/>
  <c r="T345" i="11" s="1"/>
  <c r="S1291" i="11"/>
  <c r="T1291" i="11" s="1"/>
  <c r="W1291" i="11" s="1"/>
  <c r="V1292" i="11" s="1"/>
  <c r="AC727" i="3"/>
  <c r="AD727" i="3"/>
  <c r="AC591" i="11"/>
  <c r="AD591" i="11"/>
  <c r="AC1825" i="9"/>
  <c r="S1942" i="3"/>
  <c r="T1942" i="3" s="1"/>
  <c r="S863" i="3"/>
  <c r="T863" i="3" s="1"/>
  <c r="AC730" i="11"/>
  <c r="S1671" i="3"/>
  <c r="T1671" i="3" s="1"/>
  <c r="W1153" i="3"/>
  <c r="V1154" i="3" s="1"/>
  <c r="Y1153" i="3"/>
  <c r="Q1154" i="3"/>
  <c r="Z1153" i="3"/>
  <c r="AA1153" i="3"/>
  <c r="R592" i="11"/>
  <c r="AB592" i="11" s="1"/>
  <c r="AC861" i="11" l="1"/>
  <c r="AD861" i="11"/>
  <c r="AD1020" i="11"/>
  <c r="AE1290" i="11"/>
  <c r="AC481" i="11"/>
  <c r="AE1536" i="11"/>
  <c r="R1021" i="11"/>
  <c r="AB1021" i="11" s="1"/>
  <c r="S214" i="11"/>
  <c r="T214" i="11" s="1"/>
  <c r="W214" i="11" s="1"/>
  <c r="V215" i="11" s="1"/>
  <c r="AC1020" i="11"/>
  <c r="AA1537" i="11"/>
  <c r="Z1537" i="11"/>
  <c r="W1537" i="11"/>
  <c r="V1538" i="11" s="1"/>
  <c r="Q1538" i="11"/>
  <c r="R1538" i="11" s="1"/>
  <c r="AB1538" i="11" s="1"/>
  <c r="AC213" i="11"/>
  <c r="AD213" i="11"/>
  <c r="Y61" i="11"/>
  <c r="Z61" i="11"/>
  <c r="W61" i="11"/>
  <c r="V62" i="11" s="1"/>
  <c r="Q62" i="11"/>
  <c r="R62" i="11" s="1"/>
  <c r="AB62" i="11" s="1"/>
  <c r="Q1292" i="11"/>
  <c r="R1292" i="11" s="1"/>
  <c r="AB1292" i="11" s="1"/>
  <c r="Q1943" i="11"/>
  <c r="R1943" i="11" s="1"/>
  <c r="W1942" i="11"/>
  <c r="V1943" i="11" s="1"/>
  <c r="Z1154" i="11"/>
  <c r="Y1537" i="11"/>
  <c r="AD1824" i="11"/>
  <c r="Y1154" i="11"/>
  <c r="AD481" i="11"/>
  <c r="AD1404" i="11"/>
  <c r="AA1154" i="11"/>
  <c r="AE730" i="11"/>
  <c r="Z1942" i="11"/>
  <c r="Y1291" i="11"/>
  <c r="W1154" i="11"/>
  <c r="V1155" i="11" s="1"/>
  <c r="Z1291" i="11"/>
  <c r="Y1942" i="11"/>
  <c r="AA1291" i="11"/>
  <c r="S731" i="11"/>
  <c r="T731" i="11" s="1"/>
  <c r="AC1401" i="9"/>
  <c r="AC1941" i="9"/>
  <c r="AE1941" i="9" s="1"/>
  <c r="AC1676" i="9"/>
  <c r="AD1676" i="9"/>
  <c r="AE1825" i="9"/>
  <c r="AA476" i="9"/>
  <c r="Q477" i="9"/>
  <c r="R477" i="9" s="1"/>
  <c r="AB477" i="9" s="1"/>
  <c r="AD1401" i="9"/>
  <c r="AE1401" i="9" s="1"/>
  <c r="AC594" i="9"/>
  <c r="Y476" i="9"/>
  <c r="AD1538" i="9"/>
  <c r="Q1288" i="9"/>
  <c r="R1288" i="9" s="1"/>
  <c r="AB1288" i="9" s="1"/>
  <c r="W476" i="9"/>
  <c r="V477" i="9" s="1"/>
  <c r="AE62" i="9"/>
  <c r="Y1287" i="9"/>
  <c r="Z1287" i="9"/>
  <c r="AB595" i="9"/>
  <c r="S595" i="9"/>
  <c r="T595" i="9" s="1"/>
  <c r="AD594" i="9"/>
  <c r="AA1287" i="9"/>
  <c r="AE345" i="9"/>
  <c r="AD209" i="9"/>
  <c r="AC1538" i="9"/>
  <c r="Z729" i="9"/>
  <c r="Q730" i="9"/>
  <c r="R730" i="9" s="1"/>
  <c r="AB730" i="9" s="1"/>
  <c r="AA729" i="9"/>
  <c r="W729" i="9"/>
  <c r="V730" i="9" s="1"/>
  <c r="Y729" i="9"/>
  <c r="Q64" i="9"/>
  <c r="R64" i="9" s="1"/>
  <c r="AB64" i="9" s="1"/>
  <c r="Y63" i="9"/>
  <c r="W63" i="9"/>
  <c r="V64" i="9" s="1"/>
  <c r="AA63" i="9"/>
  <c r="Z63" i="9"/>
  <c r="Y346" i="9"/>
  <c r="AA346" i="9"/>
  <c r="Z346" i="9"/>
  <c r="W346" i="9"/>
  <c r="V347" i="9" s="1"/>
  <c r="AD1154" i="9"/>
  <c r="AD1020" i="9"/>
  <c r="AE1019" i="6"/>
  <c r="AC1154" i="6"/>
  <c r="AD1154" i="6"/>
  <c r="AC344" i="6"/>
  <c r="AD214" i="6"/>
  <c r="S1828" i="6"/>
  <c r="T1828" i="6" s="1"/>
  <c r="Y1828" i="6" s="1"/>
  <c r="AC1537" i="6"/>
  <c r="Z729" i="6"/>
  <c r="W729" i="6"/>
  <c r="V730" i="6" s="1"/>
  <c r="AA729" i="6"/>
  <c r="AC214" i="6"/>
  <c r="Q730" i="6"/>
  <c r="R730" i="6" s="1"/>
  <c r="AB730" i="6" s="1"/>
  <c r="S597" i="6"/>
  <c r="T597" i="6" s="1"/>
  <c r="Q598" i="6" s="1"/>
  <c r="R598" i="6" s="1"/>
  <c r="AB598" i="6" s="1"/>
  <c r="Q1673" i="6"/>
  <c r="R1673" i="6" s="1"/>
  <c r="AB1673" i="6" s="1"/>
  <c r="W1672" i="6"/>
  <c r="V1673" i="6" s="1"/>
  <c r="Y1672" i="6"/>
  <c r="Z1672" i="6"/>
  <c r="AA1672" i="6"/>
  <c r="AD1537" i="6"/>
  <c r="AE1287" i="6"/>
  <c r="AC1827" i="6"/>
  <c r="AD478" i="6"/>
  <c r="AD1944" i="6"/>
  <c r="Z1155" i="6"/>
  <c r="W1155" i="6"/>
  <c r="V1156" i="6" s="1"/>
  <c r="Q1156" i="6"/>
  <c r="R1156" i="6" s="1"/>
  <c r="AB1156" i="6" s="1"/>
  <c r="Y1155" i="6"/>
  <c r="AA1155" i="6"/>
  <c r="AD865" i="6"/>
  <c r="R345" i="6"/>
  <c r="AD1827" i="6"/>
  <c r="AC1944" i="6"/>
  <c r="AD344" i="6"/>
  <c r="AD1401" i="3"/>
  <c r="AE1670" i="3"/>
  <c r="AC1401" i="3"/>
  <c r="AE1022" i="3"/>
  <c r="AD1825" i="3"/>
  <c r="AE1941" i="3"/>
  <c r="AD345" i="3"/>
  <c r="AC345" i="3"/>
  <c r="Y596" i="3"/>
  <c r="AA596" i="3"/>
  <c r="W596" i="3"/>
  <c r="V597" i="3" s="1"/>
  <c r="Z596" i="3"/>
  <c r="Q597" i="3"/>
  <c r="R597" i="3" s="1"/>
  <c r="AB597" i="3" s="1"/>
  <c r="Q1536" i="3"/>
  <c r="R1536" i="3" s="1"/>
  <c r="AB1536" i="3" s="1"/>
  <c r="AA1287" i="3"/>
  <c r="AD62" i="3"/>
  <c r="AA1023" i="3"/>
  <c r="Q1024" i="3"/>
  <c r="R1024" i="3" s="1"/>
  <c r="AB1024" i="3" s="1"/>
  <c r="Q1288" i="3"/>
  <c r="R1288" i="3" s="1"/>
  <c r="AB1288" i="3" s="1"/>
  <c r="Y1023" i="3"/>
  <c r="AD1023" i="3" s="1"/>
  <c r="Y1535" i="3"/>
  <c r="W1287" i="3"/>
  <c r="V1288" i="3" s="1"/>
  <c r="AD1153" i="3"/>
  <c r="Y1287" i="3"/>
  <c r="AD1287" i="3" s="1"/>
  <c r="R346" i="3"/>
  <c r="AB346" i="3" s="1"/>
  <c r="AD209" i="3"/>
  <c r="W1535" i="3"/>
  <c r="V1536" i="3" s="1"/>
  <c r="AD478" i="3"/>
  <c r="W1023" i="3"/>
  <c r="V1024" i="3" s="1"/>
  <c r="Z1535" i="3"/>
  <c r="AD1403" i="6"/>
  <c r="AC1824" i="11"/>
  <c r="AC478" i="6"/>
  <c r="S1402" i="3"/>
  <c r="T1402" i="3" s="1"/>
  <c r="Y1402" i="3" s="1"/>
  <c r="AA61" i="11"/>
  <c r="Q347" i="9"/>
  <c r="R347" i="9" s="1"/>
  <c r="AB347" i="9" s="1"/>
  <c r="S215" i="6"/>
  <c r="T215" i="6" s="1"/>
  <c r="S1538" i="6"/>
  <c r="T1538" i="6" s="1"/>
  <c r="W1538" i="6" s="1"/>
  <c r="V1539" i="6" s="1"/>
  <c r="S1539" i="9"/>
  <c r="T1539" i="9" s="1"/>
  <c r="AC1020" i="9"/>
  <c r="AC1153" i="3"/>
  <c r="Z1671" i="3"/>
  <c r="W1671" i="3"/>
  <c r="V1672" i="3" s="1"/>
  <c r="AA1671" i="3"/>
  <c r="Y1671" i="3"/>
  <c r="Q1672" i="3"/>
  <c r="R1405" i="11"/>
  <c r="AB1405" i="11" s="1"/>
  <c r="R1154" i="3"/>
  <c r="AB1154" i="3" s="1"/>
  <c r="AC209" i="3"/>
  <c r="AE591" i="11"/>
  <c r="AA345" i="11"/>
  <c r="Q346" i="11"/>
  <c r="Y345" i="11"/>
  <c r="W345" i="11"/>
  <c r="V346" i="11" s="1"/>
  <c r="Z345" i="11"/>
  <c r="AC865" i="6"/>
  <c r="R1404" i="6"/>
  <c r="AB1404" i="6" s="1"/>
  <c r="S482" i="11"/>
  <c r="T482" i="11" s="1"/>
  <c r="AB482" i="11"/>
  <c r="R210" i="3"/>
  <c r="AB210" i="3" s="1"/>
  <c r="R479" i="3"/>
  <c r="AB479" i="3" s="1"/>
  <c r="R1155" i="9"/>
  <c r="AB1155" i="9" s="1"/>
  <c r="AC860" i="9"/>
  <c r="AD860" i="9"/>
  <c r="R63" i="3"/>
  <c r="AB63" i="3" s="1"/>
  <c r="AC1825" i="3"/>
  <c r="R866" i="6"/>
  <c r="AB866" i="6" s="1"/>
  <c r="S1826" i="9"/>
  <c r="T1826" i="9" s="1"/>
  <c r="S728" i="3"/>
  <c r="T728" i="3" s="1"/>
  <c r="AC478" i="3"/>
  <c r="AC1154" i="9"/>
  <c r="AC1404" i="11"/>
  <c r="W60" i="6"/>
  <c r="V61" i="6" s="1"/>
  <c r="AA60" i="6"/>
  <c r="Z60" i="6"/>
  <c r="Q61" i="6"/>
  <c r="Y60" i="6"/>
  <c r="Q1021" i="6"/>
  <c r="AA1020" i="6"/>
  <c r="W1020" i="6"/>
  <c r="V1021" i="6" s="1"/>
  <c r="Z1020" i="6"/>
  <c r="Y1020" i="6"/>
  <c r="Q864" i="3"/>
  <c r="AA863" i="3"/>
  <c r="Y863" i="3"/>
  <c r="W863" i="3"/>
  <c r="V864" i="3" s="1"/>
  <c r="Z863" i="3"/>
  <c r="S1402" i="9"/>
  <c r="T1402" i="9" s="1"/>
  <c r="AC62" i="3"/>
  <c r="R210" i="9"/>
  <c r="AB210" i="9" s="1"/>
  <c r="R1826" i="3"/>
  <c r="AB1826" i="3" s="1"/>
  <c r="Y1671" i="11"/>
  <c r="Z1671" i="11"/>
  <c r="W1671" i="11"/>
  <c r="V1672" i="11" s="1"/>
  <c r="AA1671" i="11"/>
  <c r="Q1672" i="11"/>
  <c r="W1942" i="3"/>
  <c r="V1943" i="3" s="1"/>
  <c r="AA1942" i="3"/>
  <c r="Y1942" i="3"/>
  <c r="Z1942" i="3"/>
  <c r="Q1943" i="3"/>
  <c r="S592" i="11"/>
  <c r="T592" i="11" s="1"/>
  <c r="AE727" i="3"/>
  <c r="R1021" i="9"/>
  <c r="AB1021" i="9" s="1"/>
  <c r="R479" i="6"/>
  <c r="AB479" i="6" s="1"/>
  <c r="AC1403" i="6"/>
  <c r="S1677" i="9"/>
  <c r="T1677" i="9" s="1"/>
  <c r="W1677" i="9" s="1"/>
  <c r="V1678" i="9" s="1"/>
  <c r="S1942" i="9"/>
  <c r="T1942" i="9" s="1"/>
  <c r="Y1942" i="9" s="1"/>
  <c r="AB1942" i="9"/>
  <c r="R1155" i="11"/>
  <c r="AB1155" i="11" s="1"/>
  <c r="S1945" i="6"/>
  <c r="T1945" i="6" s="1"/>
  <c r="AC209" i="9"/>
  <c r="Z1288" i="6"/>
  <c r="AA1288" i="6"/>
  <c r="Q1289" i="6"/>
  <c r="Y1288" i="6"/>
  <c r="W1288" i="6"/>
  <c r="V1289" i="6" s="1"/>
  <c r="S862" i="11"/>
  <c r="T862" i="11" s="1"/>
  <c r="R1825" i="11"/>
  <c r="AB1825" i="11" s="1"/>
  <c r="R861" i="9"/>
  <c r="AB861" i="9" s="1"/>
  <c r="AE861" i="11" l="1"/>
  <c r="AE1020" i="11"/>
  <c r="AA214" i="11"/>
  <c r="Q215" i="11"/>
  <c r="R215" i="11" s="1"/>
  <c r="AB215" i="11" s="1"/>
  <c r="Y214" i="11"/>
  <c r="Z214" i="11"/>
  <c r="AE481" i="11"/>
  <c r="AC61" i="11"/>
  <c r="AD61" i="11"/>
  <c r="AC1537" i="11"/>
  <c r="AD1291" i="11"/>
  <c r="AD1154" i="11"/>
  <c r="S1405" i="11"/>
  <c r="T1405" i="11" s="1"/>
  <c r="Z1405" i="11" s="1"/>
  <c r="S1021" i="11"/>
  <c r="T1021" i="11" s="1"/>
  <c r="Z1021" i="11" s="1"/>
  <c r="AB1943" i="11"/>
  <c r="S1943" i="11"/>
  <c r="T1943" i="11" s="1"/>
  <c r="AD345" i="11"/>
  <c r="S1538" i="11"/>
  <c r="T1538" i="11" s="1"/>
  <c r="AE1404" i="11"/>
  <c r="AC1291" i="11"/>
  <c r="AE1824" i="11"/>
  <c r="AE213" i="11"/>
  <c r="S1155" i="11"/>
  <c r="T1155" i="11" s="1"/>
  <c r="W731" i="11"/>
  <c r="V732" i="11" s="1"/>
  <c r="Y731" i="11"/>
  <c r="AA731" i="11"/>
  <c r="Z731" i="11"/>
  <c r="Q732" i="11"/>
  <c r="R732" i="11" s="1"/>
  <c r="AB732" i="11" s="1"/>
  <c r="AA482" i="11"/>
  <c r="Q483" i="11"/>
  <c r="R483" i="11" s="1"/>
  <c r="AB483" i="11" s="1"/>
  <c r="Z482" i="11"/>
  <c r="W482" i="11"/>
  <c r="V483" i="11" s="1"/>
  <c r="Y482" i="11"/>
  <c r="AD1537" i="11"/>
  <c r="S62" i="11"/>
  <c r="T62" i="11" s="1"/>
  <c r="AC1154" i="11"/>
  <c r="AC1942" i="11"/>
  <c r="AD1942" i="11"/>
  <c r="AE1676" i="9"/>
  <c r="AC476" i="9"/>
  <c r="AD476" i="9"/>
  <c r="S477" i="9"/>
  <c r="T477" i="9" s="1"/>
  <c r="AA477" i="9" s="1"/>
  <c r="AE1538" i="9"/>
  <c r="AE594" i="9"/>
  <c r="S1021" i="9"/>
  <c r="T1021" i="9" s="1"/>
  <c r="Z1021" i="9" s="1"/>
  <c r="AD1287" i="9"/>
  <c r="AE1020" i="9"/>
  <c r="AC1287" i="9"/>
  <c r="AA595" i="9"/>
  <c r="Y595" i="9"/>
  <c r="AE209" i="9"/>
  <c r="AC729" i="9"/>
  <c r="W595" i="9"/>
  <c r="V596" i="9" s="1"/>
  <c r="AC63" i="9"/>
  <c r="AE1154" i="9"/>
  <c r="Z1942" i="9"/>
  <c r="Z1677" i="9"/>
  <c r="AA1677" i="9"/>
  <c r="S64" i="9"/>
  <c r="T64" i="9" s="1"/>
  <c r="Q1943" i="9"/>
  <c r="R1943" i="9" s="1"/>
  <c r="AB1943" i="9" s="1"/>
  <c r="AA1942" i="9"/>
  <c r="AD63" i="9"/>
  <c r="Q1678" i="9"/>
  <c r="R1678" i="9" s="1"/>
  <c r="AB1678" i="9" s="1"/>
  <c r="Y1677" i="9"/>
  <c r="Q596" i="9"/>
  <c r="R596" i="9" s="1"/>
  <c r="AB596" i="9" s="1"/>
  <c r="W1942" i="9"/>
  <c r="V1943" i="9" s="1"/>
  <c r="AD729" i="9"/>
  <c r="Z595" i="9"/>
  <c r="AC346" i="9"/>
  <c r="AD346" i="9"/>
  <c r="S210" i="9"/>
  <c r="T210" i="9" s="1"/>
  <c r="AE1154" i="6"/>
  <c r="AE344" i="6"/>
  <c r="AE478" i="6"/>
  <c r="AE214" i="6"/>
  <c r="AC729" i="6"/>
  <c r="AE1944" i="6"/>
  <c r="AD729" i="6"/>
  <c r="AD1020" i="6"/>
  <c r="AE1537" i="6"/>
  <c r="AD1672" i="6"/>
  <c r="Z597" i="6"/>
  <c r="S730" i="6"/>
  <c r="T730" i="6" s="1"/>
  <c r="Z730" i="6" s="1"/>
  <c r="AA597" i="6"/>
  <c r="W597" i="6"/>
  <c r="V598" i="6" s="1"/>
  <c r="Y597" i="6"/>
  <c r="AE1827" i="6"/>
  <c r="AD1155" i="6"/>
  <c r="AC1672" i="6"/>
  <c r="Q1829" i="6"/>
  <c r="R1829" i="6" s="1"/>
  <c r="AB1829" i="6" s="1"/>
  <c r="Z1828" i="6"/>
  <c r="AD1828" i="6" s="1"/>
  <c r="AA1828" i="6"/>
  <c r="AE1403" i="6"/>
  <c r="W215" i="6"/>
  <c r="V216" i="6" s="1"/>
  <c r="Y215" i="6"/>
  <c r="AA215" i="6"/>
  <c r="Q216" i="6"/>
  <c r="R216" i="6" s="1"/>
  <c r="AB216" i="6" s="1"/>
  <c r="Z215" i="6"/>
  <c r="AE865" i="6"/>
  <c r="AB345" i="6"/>
  <c r="W1828" i="6"/>
  <c r="V1829" i="6" s="1"/>
  <c r="S345" i="6"/>
  <c r="T345" i="6" s="1"/>
  <c r="AC1155" i="6"/>
  <c r="AE1401" i="3"/>
  <c r="AE345" i="3"/>
  <c r="AE1825" i="3"/>
  <c r="AD596" i="3"/>
  <c r="Z1402" i="3"/>
  <c r="AD1402" i="3" s="1"/>
  <c r="AE62" i="3"/>
  <c r="AE1153" i="3"/>
  <c r="AC596" i="3"/>
  <c r="AE209" i="3"/>
  <c r="AC1023" i="3"/>
  <c r="AE1023" i="3" s="1"/>
  <c r="AC1535" i="3"/>
  <c r="AE478" i="3"/>
  <c r="AD1942" i="3"/>
  <c r="AC1287" i="3"/>
  <c r="AE1287" i="3" s="1"/>
  <c r="AD863" i="3"/>
  <c r="AD1535" i="3"/>
  <c r="S346" i="3"/>
  <c r="T346" i="3" s="1"/>
  <c r="S1825" i="11"/>
  <c r="T1825" i="11" s="1"/>
  <c r="AC1942" i="3"/>
  <c r="AA1538" i="6"/>
  <c r="S598" i="6"/>
  <c r="T598" i="6" s="1"/>
  <c r="Y1538" i="6"/>
  <c r="W1402" i="3"/>
  <c r="V1403" i="3" s="1"/>
  <c r="S1156" i="6"/>
  <c r="T1156" i="6" s="1"/>
  <c r="S1154" i="3"/>
  <c r="T1154" i="3" s="1"/>
  <c r="Q1403" i="3"/>
  <c r="R1403" i="3" s="1"/>
  <c r="AC1020" i="6"/>
  <c r="AA1402" i="3"/>
  <c r="S597" i="3"/>
  <c r="T597" i="3" s="1"/>
  <c r="S1288" i="3"/>
  <c r="T1288" i="3" s="1"/>
  <c r="S479" i="6"/>
  <c r="T479" i="6" s="1"/>
  <c r="Z479" i="6" s="1"/>
  <c r="Q1539" i="6"/>
  <c r="R1539" i="6" s="1"/>
  <c r="S1826" i="3"/>
  <c r="T1826" i="3" s="1"/>
  <c r="S1155" i="9"/>
  <c r="T1155" i="9" s="1"/>
  <c r="AA1155" i="9" s="1"/>
  <c r="S210" i="3"/>
  <c r="T210" i="3" s="1"/>
  <c r="Z210" i="3" s="1"/>
  <c r="S1536" i="3"/>
  <c r="T1536" i="3" s="1"/>
  <c r="Z1538" i="6"/>
  <c r="S1288" i="9"/>
  <c r="T1288" i="9" s="1"/>
  <c r="Q1289" i="9" s="1"/>
  <c r="AC345" i="11"/>
  <c r="S1673" i="6"/>
  <c r="T1673" i="6" s="1"/>
  <c r="S866" i="6"/>
  <c r="T866" i="6" s="1"/>
  <c r="S1292" i="11"/>
  <c r="T1292" i="11" s="1"/>
  <c r="W728" i="3"/>
  <c r="V729" i="3" s="1"/>
  <c r="Q729" i="3"/>
  <c r="Z728" i="3"/>
  <c r="Y728" i="3"/>
  <c r="AA728" i="3"/>
  <c r="Q1946" i="6"/>
  <c r="AA1945" i="6"/>
  <c r="W1945" i="6"/>
  <c r="V1946" i="6" s="1"/>
  <c r="Y1945" i="6"/>
  <c r="Z1945" i="6"/>
  <c r="AC60" i="6"/>
  <c r="AD60" i="6"/>
  <c r="R864" i="3"/>
  <c r="AB864" i="3" s="1"/>
  <c r="AE860" i="9"/>
  <c r="Z1539" i="9"/>
  <c r="Y1539" i="9"/>
  <c r="W1539" i="9"/>
  <c r="V1540" i="9" s="1"/>
  <c r="Q1540" i="9"/>
  <c r="AA1539" i="9"/>
  <c r="S861" i="9"/>
  <c r="T861" i="9" s="1"/>
  <c r="AD1288" i="6"/>
  <c r="AC1288" i="6"/>
  <c r="R1943" i="3"/>
  <c r="AB1943" i="3" s="1"/>
  <c r="AC1671" i="11"/>
  <c r="AD1671" i="11"/>
  <c r="R61" i="6"/>
  <c r="AB61" i="6" s="1"/>
  <c r="Y1826" i="9"/>
  <c r="Z1826" i="9"/>
  <c r="W1826" i="9"/>
  <c r="V1827" i="9" s="1"/>
  <c r="Q1827" i="9"/>
  <c r="AA1826" i="9"/>
  <c r="R346" i="11"/>
  <c r="R1672" i="11"/>
  <c r="AB1672" i="11" s="1"/>
  <c r="W592" i="11"/>
  <c r="V593" i="11" s="1"/>
  <c r="AA592" i="11"/>
  <c r="Q593" i="11"/>
  <c r="Y592" i="11"/>
  <c r="Z592" i="11"/>
  <c r="Y1402" i="9"/>
  <c r="Z1402" i="9"/>
  <c r="W1402" i="9"/>
  <c r="V1403" i="9" s="1"/>
  <c r="Q1403" i="9"/>
  <c r="AA1402" i="9"/>
  <c r="R1289" i="6"/>
  <c r="AB1289" i="6" s="1"/>
  <c r="S347" i="9"/>
  <c r="T347" i="9" s="1"/>
  <c r="W862" i="11"/>
  <c r="V863" i="11" s="1"/>
  <c r="AA862" i="11"/>
  <c r="Y862" i="11"/>
  <c r="Q863" i="11"/>
  <c r="Z862" i="11"/>
  <c r="AC863" i="3"/>
  <c r="R1021" i="6"/>
  <c r="AB1021" i="6" s="1"/>
  <c r="S730" i="9"/>
  <c r="T730" i="9" s="1"/>
  <c r="R1672" i="3"/>
  <c r="AB1672" i="3" s="1"/>
  <c r="S1404" i="6"/>
  <c r="T1404" i="6" s="1"/>
  <c r="AC1671" i="3"/>
  <c r="AD1671" i="3"/>
  <c r="S63" i="3"/>
  <c r="T63" i="3" s="1"/>
  <c r="Q64" i="3" s="1"/>
  <c r="S479" i="3"/>
  <c r="T479" i="3" s="1"/>
  <c r="Y479" i="3" s="1"/>
  <c r="S1024" i="3"/>
  <c r="T1024" i="3" s="1"/>
  <c r="AE1154" i="11" l="1"/>
  <c r="AC214" i="11"/>
  <c r="AE1537" i="11"/>
  <c r="AD214" i="11"/>
  <c r="AE61" i="11"/>
  <c r="W1021" i="11"/>
  <c r="V1022" i="11" s="1"/>
  <c r="Y1021" i="11"/>
  <c r="AD1021" i="11" s="1"/>
  <c r="AC731" i="11"/>
  <c r="AE345" i="11"/>
  <c r="AE1291" i="11"/>
  <c r="AA1155" i="11"/>
  <c r="Y1155" i="11"/>
  <c r="Q1156" i="11"/>
  <c r="R1156" i="11" s="1"/>
  <c r="Z1943" i="11"/>
  <c r="W1943" i="11"/>
  <c r="V1944" i="11" s="1"/>
  <c r="AA1943" i="11"/>
  <c r="Q1944" i="11"/>
  <c r="R1944" i="11" s="1"/>
  <c r="AB1944" i="11" s="1"/>
  <c r="Y1943" i="11"/>
  <c r="AC482" i="11"/>
  <c r="Q1022" i="11"/>
  <c r="R1022" i="11" s="1"/>
  <c r="AB1022" i="11" s="1"/>
  <c r="AA1021" i="11"/>
  <c r="AD731" i="11"/>
  <c r="W1155" i="11"/>
  <c r="V1156" i="11" s="1"/>
  <c r="Q1406" i="11"/>
  <c r="R1406" i="11" s="1"/>
  <c r="AB1406" i="11" s="1"/>
  <c r="Z1155" i="11"/>
  <c r="AE1942" i="11"/>
  <c r="Y62" i="11"/>
  <c r="AA62" i="11"/>
  <c r="Z62" i="11"/>
  <c r="Q63" i="11"/>
  <c r="R63" i="11" s="1"/>
  <c r="AB63" i="11" s="1"/>
  <c r="W62" i="11"/>
  <c r="V63" i="11" s="1"/>
  <c r="S732" i="11"/>
  <c r="T732" i="11" s="1"/>
  <c r="AD482" i="11"/>
  <c r="AE476" i="9"/>
  <c r="W477" i="9"/>
  <c r="V478" i="9" s="1"/>
  <c r="Q478" i="9"/>
  <c r="R478" i="9" s="1"/>
  <c r="AB478" i="9" s="1"/>
  <c r="Z477" i="9"/>
  <c r="Y477" i="9"/>
  <c r="AE1287" i="9"/>
  <c r="AD595" i="9"/>
  <c r="AC1677" i="9"/>
  <c r="AE729" i="9"/>
  <c r="W1021" i="9"/>
  <c r="V1022" i="9" s="1"/>
  <c r="AA1021" i="9"/>
  <c r="AD1539" i="9"/>
  <c r="AD1677" i="9"/>
  <c r="AC1942" i="9"/>
  <c r="Q1022" i="9"/>
  <c r="R1022" i="9" s="1"/>
  <c r="AE63" i="9"/>
  <c r="Y1021" i="9"/>
  <c r="AD1021" i="9" s="1"/>
  <c r="AC595" i="9"/>
  <c r="AD1942" i="9"/>
  <c r="Z64" i="9"/>
  <c r="Y64" i="9"/>
  <c r="W64" i="9"/>
  <c r="V65" i="9" s="1"/>
  <c r="Q65" i="9"/>
  <c r="R65" i="9" s="1"/>
  <c r="AB65" i="9" s="1"/>
  <c r="W1155" i="9"/>
  <c r="V1156" i="9" s="1"/>
  <c r="Z1155" i="9"/>
  <c r="Q1156" i="9"/>
  <c r="R1156" i="9" s="1"/>
  <c r="W210" i="9"/>
  <c r="V211" i="9" s="1"/>
  <c r="Z210" i="9"/>
  <c r="Y210" i="9"/>
  <c r="AA210" i="9"/>
  <c r="AA64" i="9"/>
  <c r="AD1826" i="9"/>
  <c r="Y1155" i="9"/>
  <c r="AE346" i="9"/>
  <c r="AE1672" i="6"/>
  <c r="AE729" i="6"/>
  <c r="AE1020" i="6"/>
  <c r="AE1155" i="6"/>
  <c r="AC597" i="6"/>
  <c r="AD597" i="6"/>
  <c r="Q480" i="6"/>
  <c r="R480" i="6" s="1"/>
  <c r="AB480" i="6" s="1"/>
  <c r="S1829" i="6"/>
  <c r="T1829" i="6" s="1"/>
  <c r="AA479" i="6"/>
  <c r="AC1828" i="6"/>
  <c r="AE1828" i="6" s="1"/>
  <c r="W479" i="6"/>
  <c r="V480" i="6" s="1"/>
  <c r="Y479" i="6"/>
  <c r="AD479" i="6" s="1"/>
  <c r="AC215" i="6"/>
  <c r="Z598" i="6"/>
  <c r="W598" i="6"/>
  <c r="V599" i="6" s="1"/>
  <c r="AA598" i="6"/>
  <c r="Y598" i="6"/>
  <c r="AE1288" i="6"/>
  <c r="AD1538" i="6"/>
  <c r="Q731" i="6"/>
  <c r="R731" i="6" s="1"/>
  <c r="AB731" i="6" s="1"/>
  <c r="Y1156" i="6"/>
  <c r="W1156" i="6"/>
  <c r="V1157" i="6" s="1"/>
  <c r="AA1156" i="6"/>
  <c r="Z1156" i="6"/>
  <c r="Q1157" i="6"/>
  <c r="R1157" i="6" s="1"/>
  <c r="AB1157" i="6" s="1"/>
  <c r="Z1673" i="6"/>
  <c r="AA1673" i="6"/>
  <c r="W1673" i="6"/>
  <c r="V1674" i="6" s="1"/>
  <c r="Y1673" i="6"/>
  <c r="Q1674" i="6"/>
  <c r="R1674" i="6" s="1"/>
  <c r="AB1674" i="6" s="1"/>
  <c r="Z345" i="6"/>
  <c r="Y345" i="6"/>
  <c r="Q346" i="6"/>
  <c r="R346" i="6" s="1"/>
  <c r="AB346" i="6" s="1"/>
  <c r="AA345" i="6"/>
  <c r="W345" i="6"/>
  <c r="V346" i="6" s="1"/>
  <c r="AB1539" i="6"/>
  <c r="S1539" i="6"/>
  <c r="T1539" i="6" s="1"/>
  <c r="Q599" i="6"/>
  <c r="R599" i="6" s="1"/>
  <c r="AB599" i="6" s="1"/>
  <c r="AC1538" i="6"/>
  <c r="AD215" i="6"/>
  <c r="AD1945" i="6"/>
  <c r="AE596" i="3"/>
  <c r="AC1402" i="3"/>
  <c r="AE1402" i="3" s="1"/>
  <c r="AE863" i="3"/>
  <c r="Y1288" i="3"/>
  <c r="Z1288" i="3"/>
  <c r="AA1288" i="3"/>
  <c r="Q1289" i="3"/>
  <c r="R1289" i="3" s="1"/>
  <c r="AB1289" i="3" s="1"/>
  <c r="AA63" i="3"/>
  <c r="Z63" i="3"/>
  <c r="Y63" i="3"/>
  <c r="AE1535" i="3"/>
  <c r="W1288" i="3"/>
  <c r="V1289" i="3" s="1"/>
  <c r="AE1942" i="3"/>
  <c r="S864" i="3"/>
  <c r="T864" i="3" s="1"/>
  <c r="W864" i="3" s="1"/>
  <c r="V865" i="3" s="1"/>
  <c r="Q1155" i="3"/>
  <c r="R1155" i="3" s="1"/>
  <c r="AB1155" i="3" s="1"/>
  <c r="Y1154" i="3"/>
  <c r="Z1154" i="3"/>
  <c r="AA1154" i="3"/>
  <c r="W1154" i="3"/>
  <c r="V1155" i="3" s="1"/>
  <c r="Z346" i="3"/>
  <c r="AA346" i="3"/>
  <c r="Y346" i="3"/>
  <c r="W346" i="3"/>
  <c r="V347" i="3" s="1"/>
  <c r="Q347" i="3"/>
  <c r="R347" i="3" s="1"/>
  <c r="AB347" i="3" s="1"/>
  <c r="AA597" i="3"/>
  <c r="W597" i="3"/>
  <c r="V598" i="3" s="1"/>
  <c r="Y597" i="3"/>
  <c r="Z597" i="3"/>
  <c r="Y1024" i="3"/>
  <c r="W1024" i="3"/>
  <c r="V1025" i="3" s="1"/>
  <c r="AA1024" i="3"/>
  <c r="Q1025" i="3"/>
  <c r="R1025" i="3" s="1"/>
  <c r="AB1025" i="3" s="1"/>
  <c r="Z1024" i="3"/>
  <c r="Z479" i="3"/>
  <c r="AD479" i="3" s="1"/>
  <c r="Q480" i="3"/>
  <c r="R480" i="3" s="1"/>
  <c r="AB480" i="3" s="1"/>
  <c r="AA479" i="3"/>
  <c r="W479" i="3"/>
  <c r="V480" i="3" s="1"/>
  <c r="W63" i="3"/>
  <c r="V64" i="3" s="1"/>
  <c r="AA210" i="3"/>
  <c r="AA1405" i="11"/>
  <c r="AE1671" i="3"/>
  <c r="AE1671" i="11"/>
  <c r="Y1405" i="11"/>
  <c r="W1288" i="9"/>
  <c r="V1289" i="9" s="1"/>
  <c r="AA1288" i="9"/>
  <c r="W730" i="6"/>
  <c r="V731" i="6" s="1"/>
  <c r="Y1288" i="9"/>
  <c r="Y730" i="6"/>
  <c r="AD730" i="6" s="1"/>
  <c r="Q211" i="9"/>
  <c r="R211" i="9" s="1"/>
  <c r="AB211" i="9" s="1"/>
  <c r="Q211" i="3"/>
  <c r="R211" i="3" s="1"/>
  <c r="AB211" i="3" s="1"/>
  <c r="Z1288" i="9"/>
  <c r="S1943" i="3"/>
  <c r="T1943" i="3" s="1"/>
  <c r="Q1944" i="3" s="1"/>
  <c r="AA730" i="6"/>
  <c r="S483" i="11"/>
  <c r="T483" i="11" s="1"/>
  <c r="W1405" i="11"/>
  <c r="V1406" i="11" s="1"/>
  <c r="W210" i="3"/>
  <c r="V211" i="3" s="1"/>
  <c r="Y210" i="3"/>
  <c r="AD210" i="3" s="1"/>
  <c r="AA1536" i="3"/>
  <c r="W1536" i="3"/>
  <c r="V1537" i="3" s="1"/>
  <c r="Z1536" i="3"/>
  <c r="Y1536" i="3"/>
  <c r="Q1537" i="3"/>
  <c r="S1672" i="3"/>
  <c r="T1672" i="3" s="1"/>
  <c r="S1678" i="9"/>
  <c r="T1678" i="9" s="1"/>
  <c r="Q598" i="3"/>
  <c r="R598" i="3" s="1"/>
  <c r="AC1539" i="9"/>
  <c r="S596" i="9"/>
  <c r="T596" i="9" s="1"/>
  <c r="S1943" i="9"/>
  <c r="T1943" i="9" s="1"/>
  <c r="AA1943" i="9" s="1"/>
  <c r="AA861" i="9"/>
  <c r="Z861" i="9"/>
  <c r="Q862" i="9"/>
  <c r="W861" i="9"/>
  <c r="V862" i="9" s="1"/>
  <c r="Y861" i="9"/>
  <c r="AC862" i="11"/>
  <c r="AD862" i="11"/>
  <c r="AC592" i="11"/>
  <c r="AD592" i="11"/>
  <c r="AA1292" i="11"/>
  <c r="Y1292" i="11"/>
  <c r="Q1293" i="11"/>
  <c r="W1292" i="11"/>
  <c r="V1293" i="11" s="1"/>
  <c r="Z1292" i="11"/>
  <c r="R593" i="11"/>
  <c r="AB593" i="11" s="1"/>
  <c r="AC1945" i="6"/>
  <c r="S1403" i="3"/>
  <c r="T1403" i="3" s="1"/>
  <c r="AB1403" i="3"/>
  <c r="AC1826" i="9"/>
  <c r="Z1826" i="3"/>
  <c r="Q1827" i="3"/>
  <c r="Y1826" i="3"/>
  <c r="W1826" i="3"/>
  <c r="V1827" i="3" s="1"/>
  <c r="AA1826" i="3"/>
  <c r="AA730" i="9"/>
  <c r="Z730" i="9"/>
  <c r="Y730" i="9"/>
  <c r="Q731" i="9"/>
  <c r="W730" i="9"/>
  <c r="V731" i="9" s="1"/>
  <c r="S1021" i="6"/>
  <c r="T1021" i="6" s="1"/>
  <c r="R1540" i="9"/>
  <c r="AB1540" i="9" s="1"/>
  <c r="AE60" i="6"/>
  <c r="R1946" i="6"/>
  <c r="AB1946" i="6" s="1"/>
  <c r="R1289" i="9"/>
  <c r="AB1289" i="9" s="1"/>
  <c r="W866" i="6"/>
  <c r="V867" i="6" s="1"/>
  <c r="AA866" i="6"/>
  <c r="Q867" i="6"/>
  <c r="Z866" i="6"/>
  <c r="Y866" i="6"/>
  <c r="R1403" i="9"/>
  <c r="AB1403" i="9" s="1"/>
  <c r="W1404" i="6"/>
  <c r="V1405" i="6" s="1"/>
  <c r="Z1404" i="6"/>
  <c r="AA1404" i="6"/>
  <c r="Q1405" i="6"/>
  <c r="Y1404" i="6"/>
  <c r="AA1538" i="11"/>
  <c r="Q1539" i="11"/>
  <c r="W1538" i="11"/>
  <c r="V1539" i="11" s="1"/>
  <c r="Y1538" i="11"/>
  <c r="Z1538" i="11"/>
  <c r="S1289" i="6"/>
  <c r="T1289" i="6" s="1"/>
  <c r="R64" i="3"/>
  <c r="AB64" i="3" s="1"/>
  <c r="S1672" i="11"/>
  <c r="T1672" i="11" s="1"/>
  <c r="S346" i="11"/>
  <c r="T346" i="11" s="1"/>
  <c r="AB346" i="11"/>
  <c r="S61" i="6"/>
  <c r="T61" i="6" s="1"/>
  <c r="AC728" i="3"/>
  <c r="AD728" i="3"/>
  <c r="AC1402" i="9"/>
  <c r="AD1402" i="9"/>
  <c r="S215" i="11"/>
  <c r="T215" i="11" s="1"/>
  <c r="Z215" i="11" s="1"/>
  <c r="S216" i="6"/>
  <c r="T216" i="6" s="1"/>
  <c r="R863" i="11"/>
  <c r="AB863" i="11" s="1"/>
  <c r="AA1825" i="11"/>
  <c r="Q1826" i="11"/>
  <c r="Z1825" i="11"/>
  <c r="W1825" i="11"/>
  <c r="V1826" i="11" s="1"/>
  <c r="Y1825" i="11"/>
  <c r="R1827" i="9"/>
  <c r="AB1827" i="9" s="1"/>
  <c r="R729" i="3"/>
  <c r="AB729" i="3" s="1"/>
  <c r="AA347" i="9"/>
  <c r="Y347" i="9"/>
  <c r="Z347" i="9"/>
  <c r="W347" i="9"/>
  <c r="V348" i="9" s="1"/>
  <c r="Q348" i="9"/>
  <c r="AE214" i="11" l="1"/>
  <c r="AD1292" i="11"/>
  <c r="AC1021" i="11"/>
  <c r="AE1021" i="11" s="1"/>
  <c r="AE731" i="11"/>
  <c r="AE482" i="11"/>
  <c r="AC1943" i="11"/>
  <c r="AD1155" i="11"/>
  <c r="AD1943" i="11"/>
  <c r="W215" i="11"/>
  <c r="V216" i="11" s="1"/>
  <c r="AA215" i="11"/>
  <c r="Y215" i="11"/>
  <c r="S63" i="11"/>
  <c r="T63" i="11" s="1"/>
  <c r="S1022" i="11"/>
  <c r="T1022" i="11" s="1"/>
  <c r="AC62" i="11"/>
  <c r="AC1155" i="11"/>
  <c r="S593" i="11"/>
  <c r="T593" i="11" s="1"/>
  <c r="Y593" i="11" s="1"/>
  <c r="Q216" i="11"/>
  <c r="R216" i="11" s="1"/>
  <c r="AB216" i="11" s="1"/>
  <c r="AD1538" i="11"/>
  <c r="Q347" i="11"/>
  <c r="R347" i="11" s="1"/>
  <c r="AB347" i="11" s="1"/>
  <c r="Y346" i="11"/>
  <c r="Z346" i="11"/>
  <c r="W346" i="11"/>
  <c r="V347" i="11" s="1"/>
  <c r="AA346" i="11"/>
  <c r="S863" i="11"/>
  <c r="T863" i="11" s="1"/>
  <c r="S1406" i="11"/>
  <c r="T1406" i="11" s="1"/>
  <c r="AC1405" i="11"/>
  <c r="AD1405" i="11"/>
  <c r="AD1825" i="11"/>
  <c r="AD62" i="11"/>
  <c r="S478" i="9"/>
  <c r="T478" i="9" s="1"/>
  <c r="AA478" i="9" s="1"/>
  <c r="AD477" i="9"/>
  <c r="AC477" i="9"/>
  <c r="AE595" i="9"/>
  <c r="AC1021" i="9"/>
  <c r="AE1021" i="9" s="1"/>
  <c r="AD64" i="9"/>
  <c r="AE1677" i="9"/>
  <c r="AE1539" i="9"/>
  <c r="AC210" i="9"/>
  <c r="AE1942" i="9"/>
  <c r="AD730" i="9"/>
  <c r="AC64" i="9"/>
  <c r="AC1288" i="9"/>
  <c r="AD210" i="9"/>
  <c r="AD1155" i="9"/>
  <c r="AE1826" i="9"/>
  <c r="Y1943" i="9"/>
  <c r="Z1943" i="9"/>
  <c r="AD1288" i="9"/>
  <c r="AC1155" i="9"/>
  <c r="AD347" i="9"/>
  <c r="S1403" i="9"/>
  <c r="T1403" i="9" s="1"/>
  <c r="AE597" i="6"/>
  <c r="AC598" i="6"/>
  <c r="AC479" i="6"/>
  <c r="AE479" i="6" s="1"/>
  <c r="AC1156" i="6"/>
  <c r="AE215" i="6"/>
  <c r="S731" i="6"/>
  <c r="T731" i="6" s="1"/>
  <c r="Y731" i="6" s="1"/>
  <c r="AD866" i="6"/>
  <c r="AE1538" i="6"/>
  <c r="AC1673" i="6"/>
  <c r="AE1945" i="6"/>
  <c r="AC730" i="6"/>
  <c r="AE730" i="6" s="1"/>
  <c r="AD598" i="6"/>
  <c r="S599" i="6"/>
  <c r="T599" i="6" s="1"/>
  <c r="Q1022" i="6"/>
  <c r="R1022" i="6" s="1"/>
  <c r="AB1022" i="6" s="1"/>
  <c r="Z1021" i="6"/>
  <c r="AA1021" i="6"/>
  <c r="S1946" i="6"/>
  <c r="T1946" i="6" s="1"/>
  <c r="AD345" i="6"/>
  <c r="W1021" i="6"/>
  <c r="V1022" i="6" s="1"/>
  <c r="Y1021" i="6"/>
  <c r="S480" i="6"/>
  <c r="T480" i="6" s="1"/>
  <c r="AD1404" i="6"/>
  <c r="AC345" i="6"/>
  <c r="S346" i="6"/>
  <c r="T346" i="6" s="1"/>
  <c r="AD1673" i="6"/>
  <c r="AD1156" i="6"/>
  <c r="AD1288" i="3"/>
  <c r="AD1536" i="3"/>
  <c r="AD63" i="3"/>
  <c r="AC1288" i="3"/>
  <c r="AC63" i="3"/>
  <c r="S347" i="3"/>
  <c r="T347" i="3" s="1"/>
  <c r="Y347" i="3" s="1"/>
  <c r="AB598" i="3"/>
  <c r="S598" i="3"/>
  <c r="T598" i="3" s="1"/>
  <c r="AC210" i="3"/>
  <c r="AE210" i="3" s="1"/>
  <c r="AC1536" i="3"/>
  <c r="AA864" i="3"/>
  <c r="AD597" i="3"/>
  <c r="AC1154" i="3"/>
  <c r="Z1943" i="3"/>
  <c r="Y1943" i="3"/>
  <c r="AC1024" i="3"/>
  <c r="Q1673" i="3"/>
  <c r="R1673" i="3" s="1"/>
  <c r="Y1672" i="3"/>
  <c r="AA1672" i="3"/>
  <c r="W1672" i="3"/>
  <c r="V1673" i="3" s="1"/>
  <c r="Z1672" i="3"/>
  <c r="AD1024" i="3"/>
  <c r="W1943" i="3"/>
  <c r="V1944" i="3" s="1"/>
  <c r="Y864" i="3"/>
  <c r="AC479" i="3"/>
  <c r="AE479" i="3" s="1"/>
  <c r="Q865" i="3"/>
  <c r="R865" i="3" s="1"/>
  <c r="AB865" i="3" s="1"/>
  <c r="AC597" i="3"/>
  <c r="AA1943" i="3"/>
  <c r="Z864" i="3"/>
  <c r="AD1154" i="3"/>
  <c r="AD346" i="3"/>
  <c r="AC346" i="3"/>
  <c r="S211" i="3"/>
  <c r="T211" i="3" s="1"/>
  <c r="Y211" i="3" s="1"/>
  <c r="S65" i="9"/>
  <c r="T65" i="9" s="1"/>
  <c r="S729" i="3"/>
  <c r="T729" i="3" s="1"/>
  <c r="AC866" i="6"/>
  <c r="S480" i="3"/>
  <c r="T480" i="3" s="1"/>
  <c r="S1674" i="6"/>
  <c r="T1674" i="6" s="1"/>
  <c r="Y1674" i="6" s="1"/>
  <c r="R1537" i="3"/>
  <c r="AB1537" i="3" s="1"/>
  <c r="S1540" i="9"/>
  <c r="T1540" i="9" s="1"/>
  <c r="W1943" i="9"/>
  <c r="V1944" i="9" s="1"/>
  <c r="AC347" i="9"/>
  <c r="S1155" i="3"/>
  <c r="T1155" i="3" s="1"/>
  <c r="W1155" i="3" s="1"/>
  <c r="V1156" i="3" s="1"/>
  <c r="S1289" i="3"/>
  <c r="T1289" i="3" s="1"/>
  <c r="W1289" i="3" s="1"/>
  <c r="V1290" i="3" s="1"/>
  <c r="Q1944" i="9"/>
  <c r="R1944" i="9" s="1"/>
  <c r="AB1944" i="9" s="1"/>
  <c r="S1289" i="9"/>
  <c r="T1289" i="9" s="1"/>
  <c r="S211" i="9"/>
  <c r="T211" i="9" s="1"/>
  <c r="S1944" i="11"/>
  <c r="T1944" i="11" s="1"/>
  <c r="R1405" i="6"/>
  <c r="S1156" i="9"/>
  <c r="T1156" i="9" s="1"/>
  <c r="AB1156" i="9"/>
  <c r="Y1678" i="9"/>
  <c r="Z1678" i="9"/>
  <c r="Q1679" i="9"/>
  <c r="AA1678" i="9"/>
  <c r="W1678" i="9"/>
  <c r="V1679" i="9" s="1"/>
  <c r="R862" i="9"/>
  <c r="Q484" i="11"/>
  <c r="Z483" i="11"/>
  <c r="W483" i="11"/>
  <c r="V484" i="11" s="1"/>
  <c r="AA483" i="11"/>
  <c r="Y483" i="11"/>
  <c r="R1826" i="11"/>
  <c r="AB1826" i="11" s="1"/>
  <c r="AA1289" i="6"/>
  <c r="W1289" i="6"/>
  <c r="V1290" i="6" s="1"/>
  <c r="Y1289" i="6"/>
  <c r="Q1290" i="6"/>
  <c r="Z1289" i="6"/>
  <c r="W216" i="6"/>
  <c r="V217" i="6" s="1"/>
  <c r="Z216" i="6"/>
  <c r="AA216" i="6"/>
  <c r="Y216" i="6"/>
  <c r="Q217" i="6"/>
  <c r="AA732" i="11"/>
  <c r="Q733" i="11"/>
  <c r="Z732" i="11"/>
  <c r="W732" i="11"/>
  <c r="V733" i="11" s="1"/>
  <c r="Y732" i="11"/>
  <c r="AE592" i="11"/>
  <c r="R1293" i="11"/>
  <c r="AB1293" i="11" s="1"/>
  <c r="AA1403" i="3"/>
  <c r="W1403" i="3"/>
  <c r="V1404" i="3" s="1"/>
  <c r="Y1403" i="3"/>
  <c r="Z1403" i="3"/>
  <c r="Q1404" i="3"/>
  <c r="Z1829" i="6"/>
  <c r="Q1830" i="6"/>
  <c r="W1829" i="6"/>
  <c r="V1830" i="6" s="1"/>
  <c r="Y1829" i="6"/>
  <c r="AA1829" i="6"/>
  <c r="S1156" i="11"/>
  <c r="T1156" i="11" s="1"/>
  <c r="AB1156" i="11"/>
  <c r="R348" i="9"/>
  <c r="AB348" i="9" s="1"/>
  <c r="AC1538" i="11"/>
  <c r="AC1292" i="11"/>
  <c r="AE862" i="11"/>
  <c r="Y596" i="9"/>
  <c r="AA596" i="9"/>
  <c r="Q597" i="9"/>
  <c r="Z596" i="9"/>
  <c r="W596" i="9"/>
  <c r="V597" i="9" s="1"/>
  <c r="R1944" i="3"/>
  <c r="AB1944" i="3" s="1"/>
  <c r="R867" i="6"/>
  <c r="AB867" i="6" s="1"/>
  <c r="S1025" i="3"/>
  <c r="T1025" i="3" s="1"/>
  <c r="S1827" i="9"/>
  <c r="T1827" i="9" s="1"/>
  <c r="R1539" i="11"/>
  <c r="AB1539" i="11" s="1"/>
  <c r="W61" i="6"/>
  <c r="V62" i="6" s="1"/>
  <c r="Q62" i="6"/>
  <c r="Z61" i="6"/>
  <c r="Y61" i="6"/>
  <c r="AA61" i="6"/>
  <c r="R731" i="9"/>
  <c r="AB731" i="9" s="1"/>
  <c r="AD1826" i="3"/>
  <c r="AC1826" i="3"/>
  <c r="AC1825" i="11"/>
  <c r="AA1672" i="11"/>
  <c r="Z1672" i="11"/>
  <c r="Q1673" i="11"/>
  <c r="W1672" i="11"/>
  <c r="V1673" i="11" s="1"/>
  <c r="Y1672" i="11"/>
  <c r="AC730" i="9"/>
  <c r="R1827" i="3"/>
  <c r="AB1827" i="3" s="1"/>
  <c r="S1022" i="9"/>
  <c r="T1022" i="9" s="1"/>
  <c r="Z1022" i="9" s="1"/>
  <c r="AB1022" i="9"/>
  <c r="AC861" i="9"/>
  <c r="AD861" i="9"/>
  <c r="AE1402" i="9"/>
  <c r="AE728" i="3"/>
  <c r="S1157" i="6"/>
  <c r="T1157" i="6" s="1"/>
  <c r="S64" i="3"/>
  <c r="T64" i="3" s="1"/>
  <c r="AC1404" i="6"/>
  <c r="Y1539" i="6"/>
  <c r="Z1539" i="6"/>
  <c r="Q1540" i="6"/>
  <c r="W1539" i="6"/>
  <c r="V1540" i="6" s="1"/>
  <c r="AA1539" i="6"/>
  <c r="AE1155" i="11" l="1"/>
  <c r="AE1943" i="11"/>
  <c r="AE1292" i="11"/>
  <c r="AC215" i="11"/>
  <c r="AC346" i="11"/>
  <c r="W1406" i="11"/>
  <c r="V1407" i="11" s="1"/>
  <c r="Y1406" i="11"/>
  <c r="AD215" i="11"/>
  <c r="AE1538" i="11"/>
  <c r="AE62" i="11"/>
  <c r="Y1022" i="11"/>
  <c r="W1022" i="11"/>
  <c r="V1023" i="11" s="1"/>
  <c r="AA1022" i="11"/>
  <c r="S216" i="11"/>
  <c r="T216" i="11" s="1"/>
  <c r="AD483" i="11"/>
  <c r="Z863" i="11"/>
  <c r="AA863" i="11"/>
  <c r="Q1407" i="11"/>
  <c r="R1407" i="11" s="1"/>
  <c r="AB1407" i="11" s="1"/>
  <c r="AD346" i="11"/>
  <c r="Q1023" i="11"/>
  <c r="R1023" i="11" s="1"/>
  <c r="AB1023" i="11" s="1"/>
  <c r="Z1022" i="11"/>
  <c r="Y1156" i="11"/>
  <c r="Z1156" i="11"/>
  <c r="AA1156" i="11"/>
  <c r="W1156" i="11"/>
  <c r="V1157" i="11" s="1"/>
  <c r="Q1157" i="11"/>
  <c r="R1157" i="11" s="1"/>
  <c r="AB1157" i="11" s="1"/>
  <c r="AC732" i="11"/>
  <c r="AD732" i="11"/>
  <c r="Q864" i="11"/>
  <c r="R864" i="11" s="1"/>
  <c r="AE1405" i="11"/>
  <c r="AE1825" i="11"/>
  <c r="W863" i="11"/>
  <c r="V864" i="11" s="1"/>
  <c r="Z593" i="11"/>
  <c r="AD593" i="11" s="1"/>
  <c r="Y863" i="11"/>
  <c r="AA593" i="11"/>
  <c r="Z1406" i="11"/>
  <c r="AA1406" i="11"/>
  <c r="Q479" i="9"/>
  <c r="R479" i="9" s="1"/>
  <c r="Z478" i="9"/>
  <c r="W478" i="9"/>
  <c r="V479" i="9" s="1"/>
  <c r="Y478" i="9"/>
  <c r="AE477" i="9"/>
  <c r="AE64" i="9"/>
  <c r="Q1023" i="9"/>
  <c r="R1023" i="9" s="1"/>
  <c r="AB1023" i="9" s="1"/>
  <c r="AC1943" i="9"/>
  <c r="AD1678" i="9"/>
  <c r="AE210" i="9"/>
  <c r="S731" i="9"/>
  <c r="T731" i="9" s="1"/>
  <c r="Y731" i="9" s="1"/>
  <c r="AE730" i="9"/>
  <c r="AE347" i="9"/>
  <c r="Q1404" i="9"/>
  <c r="R1404" i="9" s="1"/>
  <c r="AB1404" i="9" s="1"/>
  <c r="W1403" i="9"/>
  <c r="V1404" i="9" s="1"/>
  <c r="Y1403" i="9"/>
  <c r="AE1155" i="9"/>
  <c r="AE1288" i="9"/>
  <c r="Z211" i="9"/>
  <c r="Y211" i="9"/>
  <c r="W211" i="9"/>
  <c r="V212" i="9" s="1"/>
  <c r="AD1943" i="9"/>
  <c r="AD596" i="9"/>
  <c r="Z1540" i="9"/>
  <c r="AA1540" i="9"/>
  <c r="Y1540" i="9"/>
  <c r="Q1541" i="9"/>
  <c r="R1541" i="9" s="1"/>
  <c r="AB1541" i="9" s="1"/>
  <c r="W1540" i="9"/>
  <c r="V1541" i="9" s="1"/>
  <c r="Z65" i="9"/>
  <c r="Q66" i="9"/>
  <c r="R66" i="9" s="1"/>
  <c r="AB66" i="9" s="1"/>
  <c r="Y65" i="9"/>
  <c r="AA65" i="9"/>
  <c r="W65" i="9"/>
  <c r="V66" i="9" s="1"/>
  <c r="AA1022" i="9"/>
  <c r="Y1022" i="9"/>
  <c r="AD1022" i="9" s="1"/>
  <c r="W1022" i="9"/>
  <c r="V1023" i="9" s="1"/>
  <c r="Z1403" i="9"/>
  <c r="AA211" i="9"/>
  <c r="AA1403" i="9"/>
  <c r="Q212" i="9"/>
  <c r="R212" i="9" s="1"/>
  <c r="AB212" i="9" s="1"/>
  <c r="AE598" i="6"/>
  <c r="AE1156" i="6"/>
  <c r="W599" i="6"/>
  <c r="V600" i="6" s="1"/>
  <c r="Y599" i="6"/>
  <c r="Q732" i="6"/>
  <c r="R732" i="6" s="1"/>
  <c r="AB732" i="6" s="1"/>
  <c r="Z731" i="6"/>
  <c r="AD731" i="6" s="1"/>
  <c r="AA731" i="6"/>
  <c r="AE866" i="6"/>
  <c r="W731" i="6"/>
  <c r="V732" i="6" s="1"/>
  <c r="AE1673" i="6"/>
  <c r="Q600" i="6"/>
  <c r="R600" i="6" s="1"/>
  <c r="AB600" i="6" s="1"/>
  <c r="Z599" i="6"/>
  <c r="AE1404" i="6"/>
  <c r="AA599" i="6"/>
  <c r="AD1021" i="6"/>
  <c r="Z1946" i="6"/>
  <c r="W1946" i="6"/>
  <c r="V1947" i="6" s="1"/>
  <c r="AA1674" i="6"/>
  <c r="AE345" i="6"/>
  <c r="AD1539" i="6"/>
  <c r="AD1289" i="6"/>
  <c r="Z1157" i="6"/>
  <c r="Y1157" i="6"/>
  <c r="Q1158" i="6"/>
  <c r="R1158" i="6" s="1"/>
  <c r="AB1158" i="6" s="1"/>
  <c r="AA1157" i="6"/>
  <c r="W1157" i="6"/>
  <c r="V1158" i="6" s="1"/>
  <c r="Z480" i="6"/>
  <c r="W480" i="6"/>
  <c r="V481" i="6" s="1"/>
  <c r="Q481" i="6"/>
  <c r="R481" i="6" s="1"/>
  <c r="AB481" i="6" s="1"/>
  <c r="AA480" i="6"/>
  <c r="Y480" i="6"/>
  <c r="AD216" i="6"/>
  <c r="Y1946" i="6"/>
  <c r="Q1675" i="6"/>
  <c r="AC1021" i="6"/>
  <c r="Z346" i="6"/>
  <c r="Q347" i="6"/>
  <c r="R347" i="6" s="1"/>
  <c r="AB347" i="6" s="1"/>
  <c r="AA346" i="6"/>
  <c r="Y346" i="6"/>
  <c r="W346" i="6"/>
  <c r="V347" i="6" s="1"/>
  <c r="Q1947" i="6"/>
  <c r="R1947" i="6" s="1"/>
  <c r="AB1947" i="6" s="1"/>
  <c r="S867" i="6"/>
  <c r="T867" i="6" s="1"/>
  <c r="AA1946" i="6"/>
  <c r="AE1536" i="3"/>
  <c r="AE1288" i="3"/>
  <c r="AE63" i="3"/>
  <c r="AE1024" i="3"/>
  <c r="AE1154" i="3"/>
  <c r="AE597" i="3"/>
  <c r="Z347" i="3"/>
  <c r="AD347" i="3" s="1"/>
  <c r="AA347" i="3"/>
  <c r="W347" i="3"/>
  <c r="V348" i="3" s="1"/>
  <c r="Q348" i="3"/>
  <c r="R348" i="3" s="1"/>
  <c r="AB348" i="3" s="1"/>
  <c r="Y598" i="3"/>
  <c r="AA598" i="3"/>
  <c r="W598" i="3"/>
  <c r="V599" i="3" s="1"/>
  <c r="AC1943" i="3"/>
  <c r="Q599" i="3"/>
  <c r="R599" i="3" s="1"/>
  <c r="AB599" i="3" s="1"/>
  <c r="W211" i="3"/>
  <c r="V212" i="3" s="1"/>
  <c r="Z598" i="3"/>
  <c r="Q212" i="3"/>
  <c r="R212" i="3" s="1"/>
  <c r="AB212" i="3" s="1"/>
  <c r="AA211" i="3"/>
  <c r="Z211" i="3"/>
  <c r="AD211" i="3" s="1"/>
  <c r="AE346" i="3"/>
  <c r="AB1673" i="3"/>
  <c r="S1673" i="3"/>
  <c r="T1673" i="3" s="1"/>
  <c r="AC864" i="3"/>
  <c r="Z1155" i="3"/>
  <c r="AD1943" i="3"/>
  <c r="Y1155" i="3"/>
  <c r="AD1672" i="3"/>
  <c r="AA1155" i="3"/>
  <c r="Q1156" i="3"/>
  <c r="Z729" i="3"/>
  <c r="Q730" i="3"/>
  <c r="R730" i="3" s="1"/>
  <c r="AB730" i="3" s="1"/>
  <c r="Y729" i="3"/>
  <c r="AA729" i="3"/>
  <c r="W729" i="3"/>
  <c r="V730" i="3" s="1"/>
  <c r="AA480" i="3"/>
  <c r="Q481" i="3"/>
  <c r="R481" i="3" s="1"/>
  <c r="AB481" i="3" s="1"/>
  <c r="W480" i="3"/>
  <c r="V481" i="3" s="1"/>
  <c r="Z480" i="3"/>
  <c r="Y480" i="3"/>
  <c r="AC1672" i="3"/>
  <c r="AD864" i="3"/>
  <c r="S865" i="3"/>
  <c r="T865" i="3" s="1"/>
  <c r="AA1289" i="3"/>
  <c r="Z1289" i="3"/>
  <c r="S347" i="11"/>
  <c r="T347" i="11" s="1"/>
  <c r="Z347" i="11" s="1"/>
  <c r="W593" i="11"/>
  <c r="V594" i="11" s="1"/>
  <c r="Y1289" i="3"/>
  <c r="Q594" i="11"/>
  <c r="R594" i="11" s="1"/>
  <c r="AB594" i="11" s="1"/>
  <c r="Q1290" i="3"/>
  <c r="R1290" i="3" s="1"/>
  <c r="AB1290" i="3" s="1"/>
  <c r="S1539" i="11"/>
  <c r="T1539" i="11" s="1"/>
  <c r="W1674" i="6"/>
  <c r="V1675" i="6" s="1"/>
  <c r="S1537" i="3"/>
  <c r="T1537" i="3" s="1"/>
  <c r="Z1674" i="6"/>
  <c r="AD1674" i="6" s="1"/>
  <c r="AE861" i="9"/>
  <c r="S1293" i="11"/>
  <c r="T1293" i="11" s="1"/>
  <c r="S1826" i="11"/>
  <c r="T1826" i="11" s="1"/>
  <c r="S1022" i="6"/>
  <c r="T1022" i="6" s="1"/>
  <c r="AE1826" i="3"/>
  <c r="AC216" i="6"/>
  <c r="S348" i="9"/>
  <c r="T348" i="9" s="1"/>
  <c r="Z1944" i="11"/>
  <c r="Q1945" i="11"/>
  <c r="W1944" i="11"/>
  <c r="V1945" i="11" s="1"/>
  <c r="AA1944" i="11"/>
  <c r="Y1944" i="11"/>
  <c r="S1827" i="3"/>
  <c r="T1827" i="3" s="1"/>
  <c r="W1827" i="3" s="1"/>
  <c r="V1828" i="3" s="1"/>
  <c r="Y64" i="3"/>
  <c r="W64" i="3"/>
  <c r="V65" i="3" s="1"/>
  <c r="Z64" i="3"/>
  <c r="AA64" i="3"/>
  <c r="Q65" i="3"/>
  <c r="AD1829" i="6"/>
  <c r="AC1829" i="6"/>
  <c r="R1290" i="6"/>
  <c r="AB1290" i="6" s="1"/>
  <c r="AC1678" i="9"/>
  <c r="R62" i="6"/>
  <c r="AB62" i="6" s="1"/>
  <c r="Q1026" i="3"/>
  <c r="Y1025" i="3"/>
  <c r="AA1025" i="3"/>
  <c r="Z1025" i="3"/>
  <c r="W1025" i="3"/>
  <c r="V1026" i="3" s="1"/>
  <c r="AC1289" i="6"/>
  <c r="R484" i="11"/>
  <c r="AB484" i="11" s="1"/>
  <c r="AA1156" i="9"/>
  <c r="Y1156" i="9"/>
  <c r="Z1156" i="9"/>
  <c r="Q1157" i="9"/>
  <c r="W1156" i="9"/>
  <c r="V1157" i="9" s="1"/>
  <c r="R597" i="9"/>
  <c r="AB597" i="9" s="1"/>
  <c r="AA1289" i="9"/>
  <c r="Q1290" i="9"/>
  <c r="Y1289" i="9"/>
  <c r="Z1289" i="9"/>
  <c r="W1289" i="9"/>
  <c r="V1290" i="9" s="1"/>
  <c r="R1830" i="6"/>
  <c r="AB1830" i="6" s="1"/>
  <c r="AA63" i="11"/>
  <c r="W63" i="11"/>
  <c r="V64" i="11" s="1"/>
  <c r="Y63" i="11"/>
  <c r="Z63" i="11"/>
  <c r="Q64" i="11"/>
  <c r="S1944" i="3"/>
  <c r="T1944" i="3" s="1"/>
  <c r="AC596" i="9"/>
  <c r="S862" i="9"/>
  <c r="T862" i="9" s="1"/>
  <c r="Z862" i="9" s="1"/>
  <c r="AB862" i="9"/>
  <c r="AC1672" i="11"/>
  <c r="AD1672" i="11"/>
  <c r="AC61" i="6"/>
  <c r="AD61" i="6"/>
  <c r="R733" i="11"/>
  <c r="AB733" i="11" s="1"/>
  <c r="S1405" i="6"/>
  <c r="T1405" i="6" s="1"/>
  <c r="AB1405" i="6"/>
  <c r="AC1539" i="6"/>
  <c r="R1404" i="3"/>
  <c r="AB1404" i="3" s="1"/>
  <c r="R1540" i="6"/>
  <c r="AB1540" i="6" s="1"/>
  <c r="R1673" i="11"/>
  <c r="AB1673" i="11" s="1"/>
  <c r="AA1827" i="9"/>
  <c r="W1827" i="9"/>
  <c r="V1828" i="9" s="1"/>
  <c r="Y1827" i="9"/>
  <c r="Z1827" i="9"/>
  <c r="Q1828" i="9"/>
  <c r="S1944" i="9"/>
  <c r="T1944" i="9" s="1"/>
  <c r="AC483" i="11"/>
  <c r="AC1403" i="3"/>
  <c r="AD1403" i="3"/>
  <c r="R217" i="6"/>
  <c r="AB217" i="6" s="1"/>
  <c r="R1679" i="9"/>
  <c r="AB1679" i="9" s="1"/>
  <c r="AE215" i="11" l="1"/>
  <c r="AE346" i="11"/>
  <c r="AC1022" i="11"/>
  <c r="AD863" i="11"/>
  <c r="AC593" i="11"/>
  <c r="AE593" i="11" s="1"/>
  <c r="AE483" i="11"/>
  <c r="AD1406" i="11"/>
  <c r="S1157" i="11"/>
  <c r="T1157" i="11" s="1"/>
  <c r="AD1156" i="11"/>
  <c r="AD63" i="11"/>
  <c r="Z216" i="11"/>
  <c r="Q217" i="11"/>
  <c r="R217" i="11" s="1"/>
  <c r="AA216" i="11"/>
  <c r="W216" i="11"/>
  <c r="V217" i="11" s="1"/>
  <c r="Y216" i="11"/>
  <c r="AD1022" i="11"/>
  <c r="AB864" i="11"/>
  <c r="S864" i="11"/>
  <c r="T864" i="11" s="1"/>
  <c r="W864" i="11" s="1"/>
  <c r="V865" i="11" s="1"/>
  <c r="AC863" i="11"/>
  <c r="AC1406" i="11"/>
  <c r="Y347" i="11"/>
  <c r="AD347" i="11" s="1"/>
  <c r="AC1156" i="11"/>
  <c r="Y1539" i="11"/>
  <c r="W1539" i="11"/>
  <c r="V1540" i="11" s="1"/>
  <c r="Q348" i="11"/>
  <c r="R348" i="11" s="1"/>
  <c r="AB348" i="11" s="1"/>
  <c r="S484" i="11"/>
  <c r="T484" i="11" s="1"/>
  <c r="AE732" i="11"/>
  <c r="S1673" i="11"/>
  <c r="T1673" i="11" s="1"/>
  <c r="W347" i="11"/>
  <c r="V348" i="11" s="1"/>
  <c r="S1023" i="11"/>
  <c r="T1023" i="11" s="1"/>
  <c r="AA347" i="11"/>
  <c r="AC478" i="9"/>
  <c r="AD478" i="9"/>
  <c r="AE1678" i="9"/>
  <c r="AE1943" i="9"/>
  <c r="AC1540" i="9"/>
  <c r="Z731" i="9"/>
  <c r="AD731" i="9" s="1"/>
  <c r="AE596" i="9"/>
  <c r="AD211" i="9"/>
  <c r="AA731" i="9"/>
  <c r="AD1403" i="9"/>
  <c r="Q732" i="9"/>
  <c r="R732" i="9" s="1"/>
  <c r="AC211" i="9"/>
  <c r="Y862" i="9"/>
  <c r="AD862" i="9" s="1"/>
  <c r="AC1403" i="9"/>
  <c r="AA862" i="9"/>
  <c r="Q863" i="9"/>
  <c r="R863" i="9" s="1"/>
  <c r="AB863" i="9" s="1"/>
  <c r="W862" i="9"/>
  <c r="V863" i="9" s="1"/>
  <c r="AD1540" i="9"/>
  <c r="AD1156" i="9"/>
  <c r="AC1022" i="9"/>
  <c r="AE1022" i="9" s="1"/>
  <c r="AD65" i="9"/>
  <c r="AC65" i="9"/>
  <c r="AD1827" i="9"/>
  <c r="S1404" i="9"/>
  <c r="T1404" i="9" s="1"/>
  <c r="AD1289" i="9"/>
  <c r="AC731" i="6"/>
  <c r="AE731" i="6" s="1"/>
  <c r="S347" i="6"/>
  <c r="T347" i="6" s="1"/>
  <c r="AA347" i="6" s="1"/>
  <c r="AC599" i="6"/>
  <c r="AD599" i="6"/>
  <c r="AE216" i="6"/>
  <c r="AD1157" i="6"/>
  <c r="AE1021" i="6"/>
  <c r="AD1946" i="6"/>
  <c r="AC480" i="6"/>
  <c r="AE1539" i="6"/>
  <c r="R1675" i="6"/>
  <c r="AB1675" i="6" s="1"/>
  <c r="AE1289" i="6"/>
  <c r="AC1674" i="6"/>
  <c r="AE1674" i="6" s="1"/>
  <c r="AC1946" i="6"/>
  <c r="AC1157" i="6"/>
  <c r="Q1406" i="6"/>
  <c r="R1406" i="6" s="1"/>
  <c r="AB1406" i="6" s="1"/>
  <c r="Z1405" i="6"/>
  <c r="Y1405" i="6"/>
  <c r="W1405" i="6"/>
  <c r="V1406" i="6" s="1"/>
  <c r="AA1405" i="6"/>
  <c r="S1540" i="6"/>
  <c r="T1540" i="6" s="1"/>
  <c r="AD480" i="6"/>
  <c r="AD346" i="6"/>
  <c r="AC346" i="6"/>
  <c r="AC347" i="3"/>
  <c r="AE347" i="3" s="1"/>
  <c r="AD598" i="3"/>
  <c r="AE864" i="3"/>
  <c r="AE1943" i="3"/>
  <c r="AC598" i="3"/>
  <c r="S730" i="3"/>
  <c r="T730" i="3" s="1"/>
  <c r="W730" i="3" s="1"/>
  <c r="V731" i="3" s="1"/>
  <c r="Z865" i="3"/>
  <c r="Y865" i="3"/>
  <c r="AC480" i="3"/>
  <c r="R1156" i="3"/>
  <c r="AB1156" i="3" s="1"/>
  <c r="AC211" i="3"/>
  <c r="AE211" i="3" s="1"/>
  <c r="Q1828" i="3"/>
  <c r="R1828" i="3" s="1"/>
  <c r="AB1828" i="3" s="1"/>
  <c r="AD729" i="3"/>
  <c r="AD1155" i="3"/>
  <c r="AD1289" i="3"/>
  <c r="S599" i="3"/>
  <c r="T599" i="3" s="1"/>
  <c r="AC1289" i="3"/>
  <c r="AD480" i="3"/>
  <c r="AD1025" i="3"/>
  <c r="AE1672" i="3"/>
  <c r="AC729" i="3"/>
  <c r="Q866" i="3"/>
  <c r="R866" i="3" s="1"/>
  <c r="AB866" i="3" s="1"/>
  <c r="AC1155" i="3"/>
  <c r="AA865" i="3"/>
  <c r="AC64" i="3"/>
  <c r="AD64" i="3"/>
  <c r="Z1827" i="3"/>
  <c r="AA1827" i="3"/>
  <c r="Y1827" i="3"/>
  <c r="W865" i="3"/>
  <c r="V866" i="3" s="1"/>
  <c r="W1537" i="3"/>
  <c r="V1538" i="3" s="1"/>
  <c r="Z1537" i="3"/>
  <c r="AA1537" i="3"/>
  <c r="Q1538" i="3"/>
  <c r="Y1537" i="3"/>
  <c r="S1541" i="9"/>
  <c r="T1541" i="9" s="1"/>
  <c r="W731" i="9"/>
  <c r="V732" i="9" s="1"/>
  <c r="S217" i="6"/>
  <c r="T217" i="6" s="1"/>
  <c r="S481" i="3"/>
  <c r="T481" i="3" s="1"/>
  <c r="S348" i="3"/>
  <c r="T348" i="3" s="1"/>
  <c r="Z348" i="3" s="1"/>
  <c r="S600" i="6"/>
  <c r="T600" i="6" s="1"/>
  <c r="S1290" i="6"/>
  <c r="T1290" i="6" s="1"/>
  <c r="S1023" i="9"/>
  <c r="T1023" i="9" s="1"/>
  <c r="AA1023" i="9" s="1"/>
  <c r="AA1539" i="11"/>
  <c r="Z1539" i="11"/>
  <c r="S1404" i="3"/>
  <c r="T1404" i="3" s="1"/>
  <c r="S1830" i="6"/>
  <c r="T1830" i="6" s="1"/>
  <c r="S66" i="9"/>
  <c r="T66" i="9" s="1"/>
  <c r="Z66" i="9" s="1"/>
  <c r="S594" i="11"/>
  <c r="T594" i="11" s="1"/>
  <c r="Q1540" i="11"/>
  <c r="R1540" i="11" s="1"/>
  <c r="AB1540" i="11" s="1"/>
  <c r="S733" i="11"/>
  <c r="T733" i="11" s="1"/>
  <c r="Q734" i="11" s="1"/>
  <c r="S732" i="6"/>
  <c r="T732" i="6" s="1"/>
  <c r="Z732" i="6" s="1"/>
  <c r="S62" i="6"/>
  <c r="T62" i="6" s="1"/>
  <c r="Q63" i="6" s="1"/>
  <c r="AE1829" i="6"/>
  <c r="S212" i="3"/>
  <c r="T212" i="3" s="1"/>
  <c r="R1828" i="9"/>
  <c r="AB1828" i="9" s="1"/>
  <c r="R1157" i="9"/>
  <c r="AB1157" i="9" s="1"/>
  <c r="Z867" i="6"/>
  <c r="Y867" i="6"/>
  <c r="W867" i="6"/>
  <c r="V868" i="6" s="1"/>
  <c r="AA867" i="6"/>
  <c r="Q868" i="6"/>
  <c r="R1026" i="3"/>
  <c r="AB1026" i="3" s="1"/>
  <c r="Y1944" i="9"/>
  <c r="Z1944" i="9"/>
  <c r="W1944" i="9"/>
  <c r="V1945" i="9" s="1"/>
  <c r="AA1944" i="9"/>
  <c r="Q1945" i="9"/>
  <c r="AD1944" i="11"/>
  <c r="AC1944" i="11"/>
  <c r="AC1156" i="9"/>
  <c r="S479" i="9"/>
  <c r="T479" i="9" s="1"/>
  <c r="AB479" i="9"/>
  <c r="AA1826" i="11"/>
  <c r="Z1826" i="11"/>
  <c r="Q1827" i="11"/>
  <c r="W1826" i="11"/>
  <c r="V1827" i="11" s="1"/>
  <c r="Y1826" i="11"/>
  <c r="R64" i="11"/>
  <c r="AB64" i="11" s="1"/>
  <c r="AC1827" i="9"/>
  <c r="S1679" i="9"/>
  <c r="T1679" i="9" s="1"/>
  <c r="AE61" i="6"/>
  <c r="AC63" i="11"/>
  <c r="R65" i="3"/>
  <c r="AB65" i="3" s="1"/>
  <c r="AE1403" i="3"/>
  <c r="Q1674" i="3"/>
  <c r="W1673" i="3"/>
  <c r="V1674" i="3" s="1"/>
  <c r="Y1673" i="3"/>
  <c r="Z1673" i="3"/>
  <c r="AA1673" i="3"/>
  <c r="S1947" i="6"/>
  <c r="T1947" i="6" s="1"/>
  <c r="AA1947" i="6" s="1"/>
  <c r="S1290" i="3"/>
  <c r="T1290" i="3" s="1"/>
  <c r="S1407" i="11"/>
  <c r="T1407" i="11" s="1"/>
  <c r="R1945" i="11"/>
  <c r="AB1945" i="11" s="1"/>
  <c r="AC1289" i="9"/>
  <c r="Q349" i="9"/>
  <c r="AA348" i="9"/>
  <c r="W348" i="9"/>
  <c r="V349" i="9" s="1"/>
  <c r="Z348" i="9"/>
  <c r="Y348" i="9"/>
  <c r="W1022" i="6"/>
  <c r="V1023" i="6" s="1"/>
  <c r="Y1022" i="6"/>
  <c r="AA1022" i="6"/>
  <c r="Z1022" i="6"/>
  <c r="Q1023" i="6"/>
  <c r="Q1294" i="11"/>
  <c r="AA1293" i="11"/>
  <c r="Z1293" i="11"/>
  <c r="Y1293" i="11"/>
  <c r="W1293" i="11"/>
  <c r="V1294" i="11" s="1"/>
  <c r="S212" i="9"/>
  <c r="T212" i="9" s="1"/>
  <c r="S481" i="6"/>
  <c r="T481" i="6" s="1"/>
  <c r="S1158" i="6"/>
  <c r="T1158" i="6" s="1"/>
  <c r="AE1672" i="11"/>
  <c r="W1944" i="3"/>
  <c r="V1945" i="3" s="1"/>
  <c r="AA1944" i="3"/>
  <c r="Z1944" i="3"/>
  <c r="Y1944" i="3"/>
  <c r="Q1945" i="3"/>
  <c r="R1290" i="9"/>
  <c r="AB1290" i="9" s="1"/>
  <c r="S597" i="9"/>
  <c r="T597" i="9" s="1"/>
  <c r="AC1025" i="3"/>
  <c r="AE1022" i="11" l="1"/>
  <c r="S1945" i="11"/>
  <c r="T1945" i="11" s="1"/>
  <c r="Y1945" i="11" s="1"/>
  <c r="AE863" i="11"/>
  <c r="AE1406" i="11"/>
  <c r="AE63" i="11"/>
  <c r="AE1156" i="11"/>
  <c r="AC216" i="11"/>
  <c r="AD216" i="11"/>
  <c r="AC1539" i="11"/>
  <c r="AC347" i="11"/>
  <c r="AE347" i="11" s="1"/>
  <c r="AD1539" i="11"/>
  <c r="AE1944" i="11"/>
  <c r="Z733" i="11"/>
  <c r="Q865" i="11"/>
  <c r="R865" i="11" s="1"/>
  <c r="AB865" i="11" s="1"/>
  <c r="W733" i="11"/>
  <c r="V734" i="11" s="1"/>
  <c r="Y1673" i="11"/>
  <c r="AA1673" i="11"/>
  <c r="Z1673" i="11"/>
  <c r="W1673" i="11"/>
  <c r="V1674" i="11" s="1"/>
  <c r="Q1674" i="11"/>
  <c r="W484" i="11"/>
  <c r="V485" i="11" s="1"/>
  <c r="Z484" i="11"/>
  <c r="Y484" i="11"/>
  <c r="Q485" i="11"/>
  <c r="R485" i="11" s="1"/>
  <c r="AB485" i="11" s="1"/>
  <c r="AA484" i="11"/>
  <c r="AA1407" i="11"/>
  <c r="W1407" i="11"/>
  <c r="V1408" i="11" s="1"/>
  <c r="Z1407" i="11"/>
  <c r="Y1407" i="11"/>
  <c r="Q1408" i="11"/>
  <c r="R1408" i="11" s="1"/>
  <c r="AB1408" i="11" s="1"/>
  <c r="Q1024" i="11"/>
  <c r="R1024" i="11" s="1"/>
  <c r="AB1024" i="11" s="1"/>
  <c r="Y1023" i="11"/>
  <c r="Z1023" i="11"/>
  <c r="W1023" i="11"/>
  <c r="V1024" i="11" s="1"/>
  <c r="AA1023" i="11"/>
  <c r="AD1293" i="11"/>
  <c r="Y733" i="11"/>
  <c r="AD1826" i="11"/>
  <c r="Z864" i="11"/>
  <c r="AA733" i="11"/>
  <c r="AA864" i="11"/>
  <c r="S1540" i="11"/>
  <c r="T1540" i="11" s="1"/>
  <c r="AE478" i="9"/>
  <c r="AE1540" i="9"/>
  <c r="AC731" i="9"/>
  <c r="AE731" i="9" s="1"/>
  <c r="AE211" i="9"/>
  <c r="AE1403" i="9"/>
  <c r="AE1289" i="9"/>
  <c r="AC862" i="9"/>
  <c r="AE862" i="9" s="1"/>
  <c r="AE1156" i="9"/>
  <c r="S1157" i="9"/>
  <c r="T1157" i="9" s="1"/>
  <c r="W1157" i="9" s="1"/>
  <c r="V1158" i="9" s="1"/>
  <c r="S1828" i="9"/>
  <c r="T1828" i="9" s="1"/>
  <c r="AD348" i="9"/>
  <c r="Y1023" i="9"/>
  <c r="AA1404" i="9"/>
  <c r="Y1404" i="9"/>
  <c r="Z1404" i="9"/>
  <c r="Q1405" i="9"/>
  <c r="R1405" i="9" s="1"/>
  <c r="AB1405" i="9" s="1"/>
  <c r="W1404" i="9"/>
  <c r="V1405" i="9" s="1"/>
  <c r="AA479" i="9"/>
  <c r="Q480" i="9"/>
  <c r="R480" i="9" s="1"/>
  <c r="Y479" i="9"/>
  <c r="W479" i="9"/>
  <c r="V480" i="9" s="1"/>
  <c r="Z479" i="9"/>
  <c r="Y1541" i="9"/>
  <c r="Z1541" i="9"/>
  <c r="W1541" i="9"/>
  <c r="V1542" i="9" s="1"/>
  <c r="AA1541" i="9"/>
  <c r="Q1542" i="9"/>
  <c r="R1542" i="9" s="1"/>
  <c r="AB1542" i="9" s="1"/>
  <c r="AA212" i="9"/>
  <c r="W212" i="9"/>
  <c r="V213" i="9" s="1"/>
  <c r="Q213" i="9"/>
  <c r="R213" i="9" s="1"/>
  <c r="AB213" i="9" s="1"/>
  <c r="Z212" i="9"/>
  <c r="Y212" i="9"/>
  <c r="Q1024" i="9"/>
  <c r="R1024" i="9" s="1"/>
  <c r="AB1024" i="9" s="1"/>
  <c r="Z1023" i="9"/>
  <c r="AD1944" i="9"/>
  <c r="AE1827" i="9"/>
  <c r="W1023" i="9"/>
  <c r="V1024" i="9" s="1"/>
  <c r="AE65" i="9"/>
  <c r="Y347" i="6"/>
  <c r="Z347" i="6"/>
  <c r="AE599" i="6"/>
  <c r="W347" i="6"/>
  <c r="V348" i="6" s="1"/>
  <c r="Q348" i="6"/>
  <c r="R348" i="6" s="1"/>
  <c r="AB348" i="6" s="1"/>
  <c r="AE1157" i="6"/>
  <c r="AD1405" i="6"/>
  <c r="Y732" i="6"/>
  <c r="AD732" i="6" s="1"/>
  <c r="AE346" i="6"/>
  <c r="AC1405" i="6"/>
  <c r="AE480" i="6"/>
  <c r="AE1946" i="6"/>
  <c r="Z1290" i="6"/>
  <c r="Q1291" i="6"/>
  <c r="R1291" i="6" s="1"/>
  <c r="AB1291" i="6" s="1"/>
  <c r="Y1290" i="6"/>
  <c r="AA600" i="6"/>
  <c r="Q601" i="6"/>
  <c r="R601" i="6" s="1"/>
  <c r="AB601" i="6" s="1"/>
  <c r="Z600" i="6"/>
  <c r="Y600" i="6"/>
  <c r="W600" i="6"/>
  <c r="V601" i="6" s="1"/>
  <c r="AA732" i="6"/>
  <c r="AD1022" i="6"/>
  <c r="W732" i="6"/>
  <c r="V733" i="6" s="1"/>
  <c r="S1675" i="6"/>
  <c r="T1675" i="6" s="1"/>
  <c r="W217" i="6"/>
  <c r="V218" i="6" s="1"/>
  <c r="AA217" i="6"/>
  <c r="Q218" i="6"/>
  <c r="R218" i="6" s="1"/>
  <c r="AB218" i="6" s="1"/>
  <c r="Y217" i="6"/>
  <c r="Z217" i="6"/>
  <c r="W1947" i="6"/>
  <c r="V1948" i="6" s="1"/>
  <c r="Y1947" i="6"/>
  <c r="Y62" i="6"/>
  <c r="Q733" i="6"/>
  <c r="R733" i="6" s="1"/>
  <c r="AB733" i="6" s="1"/>
  <c r="W62" i="6"/>
  <c r="V63" i="6" s="1"/>
  <c r="AA62" i="6"/>
  <c r="Q1948" i="6"/>
  <c r="R1948" i="6" s="1"/>
  <c r="AB1948" i="6" s="1"/>
  <c r="Z62" i="6"/>
  <c r="Z1947" i="6"/>
  <c r="AD1944" i="3"/>
  <c r="AE598" i="3"/>
  <c r="AE729" i="3"/>
  <c r="AD865" i="3"/>
  <c r="AE1155" i="3"/>
  <c r="AE1289" i="3"/>
  <c r="AE480" i="3"/>
  <c r="AC865" i="3"/>
  <c r="AA599" i="3"/>
  <c r="Z599" i="3"/>
  <c r="AE1025" i="3"/>
  <c r="S1156" i="3"/>
  <c r="T1156" i="3" s="1"/>
  <c r="Z1156" i="3" s="1"/>
  <c r="W599" i="3"/>
  <c r="V600" i="3" s="1"/>
  <c r="Y599" i="3"/>
  <c r="Q600" i="3"/>
  <c r="R600" i="3" s="1"/>
  <c r="AB600" i="3" s="1"/>
  <c r="AA1290" i="3"/>
  <c r="W1290" i="3"/>
  <c r="V1291" i="3" s="1"/>
  <c r="Q1291" i="3"/>
  <c r="R1291" i="3" s="1"/>
  <c r="AB1291" i="3" s="1"/>
  <c r="Y1290" i="3"/>
  <c r="Z1290" i="3"/>
  <c r="W1404" i="3"/>
  <c r="V1405" i="3" s="1"/>
  <c r="Z1404" i="3"/>
  <c r="Y1404" i="3"/>
  <c r="Q1405" i="3"/>
  <c r="R1405" i="3" s="1"/>
  <c r="AB1405" i="3" s="1"/>
  <c r="AA1404" i="3"/>
  <c r="AA212" i="3"/>
  <c r="W212" i="3"/>
  <c r="V213" i="3" s="1"/>
  <c r="Z212" i="3"/>
  <c r="Q213" i="3"/>
  <c r="R213" i="3" s="1"/>
  <c r="AB213" i="3" s="1"/>
  <c r="Y212" i="3"/>
  <c r="AC1827" i="3"/>
  <c r="AD1827" i="3"/>
  <c r="Z730" i="3"/>
  <c r="AE64" i="3"/>
  <c r="AD1537" i="3"/>
  <c r="AC1537" i="3"/>
  <c r="AD1673" i="3"/>
  <c r="AA730" i="3"/>
  <c r="R1538" i="3"/>
  <c r="AB1538" i="3" s="1"/>
  <c r="Y730" i="3"/>
  <c r="AA66" i="9"/>
  <c r="AA1290" i="6"/>
  <c r="Q67" i="9"/>
  <c r="R67" i="9" s="1"/>
  <c r="AB67" i="9" s="1"/>
  <c r="W348" i="3"/>
  <c r="V349" i="3" s="1"/>
  <c r="Y66" i="9"/>
  <c r="Q731" i="3"/>
  <c r="R731" i="3" s="1"/>
  <c r="AB731" i="3" s="1"/>
  <c r="W1290" i="6"/>
  <c r="V1291" i="6" s="1"/>
  <c r="W66" i="9"/>
  <c r="V67" i="9" s="1"/>
  <c r="AA348" i="3"/>
  <c r="Q349" i="3"/>
  <c r="R349" i="3" s="1"/>
  <c r="AB349" i="3" s="1"/>
  <c r="Y864" i="11"/>
  <c r="S1026" i="3"/>
  <c r="T1026" i="3" s="1"/>
  <c r="Y348" i="3"/>
  <c r="AD348" i="3" s="1"/>
  <c r="S863" i="9"/>
  <c r="T863" i="9" s="1"/>
  <c r="AC348" i="9"/>
  <c r="S65" i="3"/>
  <c r="T65" i="3" s="1"/>
  <c r="S348" i="11"/>
  <c r="T348" i="11" s="1"/>
  <c r="S64" i="11"/>
  <c r="T64" i="11" s="1"/>
  <c r="W64" i="11" s="1"/>
  <c r="V65" i="11" s="1"/>
  <c r="AA594" i="11"/>
  <c r="Q595" i="11"/>
  <c r="W594" i="11"/>
  <c r="V595" i="11" s="1"/>
  <c r="Y594" i="11"/>
  <c r="Z594" i="11"/>
  <c r="S1290" i="9"/>
  <c r="T1290" i="9" s="1"/>
  <c r="Y1290" i="9" s="1"/>
  <c r="Y1157" i="11"/>
  <c r="W1157" i="11"/>
  <c r="V1158" i="11" s="1"/>
  <c r="Q1158" i="11"/>
  <c r="Z1157" i="11"/>
  <c r="AA1157" i="11"/>
  <c r="AC1022" i="6"/>
  <c r="S866" i="3"/>
  <c r="T866" i="3" s="1"/>
  <c r="R1827" i="11"/>
  <c r="AB1827" i="11" s="1"/>
  <c r="R1945" i="3"/>
  <c r="AB1945" i="3" s="1"/>
  <c r="Y597" i="9"/>
  <c r="Z597" i="9"/>
  <c r="AA597" i="9"/>
  <c r="W597" i="9"/>
  <c r="V598" i="9" s="1"/>
  <c r="Q598" i="9"/>
  <c r="W1679" i="9"/>
  <c r="V1680" i="9" s="1"/>
  <c r="Y1679" i="9"/>
  <c r="AA1679" i="9"/>
  <c r="Z1679" i="9"/>
  <c r="Q1680" i="9"/>
  <c r="R1945" i="9"/>
  <c r="S1828" i="3"/>
  <c r="T1828" i="3" s="1"/>
  <c r="Y1828" i="3" s="1"/>
  <c r="AC1944" i="3"/>
  <c r="Z1158" i="6"/>
  <c r="W1158" i="6"/>
  <c r="V1159" i="6" s="1"/>
  <c r="Q1159" i="6"/>
  <c r="AA1158" i="6"/>
  <c r="Y1158" i="6"/>
  <c r="R1674" i="3"/>
  <c r="AB1674" i="3" s="1"/>
  <c r="S217" i="11"/>
  <c r="T217" i="11" s="1"/>
  <c r="AB217" i="11"/>
  <c r="R1294" i="11"/>
  <c r="AB1294" i="11" s="1"/>
  <c r="AC1673" i="3"/>
  <c r="R63" i="6"/>
  <c r="AB63" i="6" s="1"/>
  <c r="Y481" i="6"/>
  <c r="AA481" i="6"/>
  <c r="Q482" i="6"/>
  <c r="W481" i="6"/>
  <c r="V482" i="6" s="1"/>
  <c r="Z481" i="6"/>
  <c r="AA1540" i="6"/>
  <c r="Q1541" i="6"/>
  <c r="W1540" i="6"/>
  <c r="V1541" i="6" s="1"/>
  <c r="Y1540" i="6"/>
  <c r="Z1540" i="6"/>
  <c r="S1406" i="6"/>
  <c r="T1406" i="6" s="1"/>
  <c r="W1406" i="6" s="1"/>
  <c r="V1407" i="6" s="1"/>
  <c r="R868" i="6"/>
  <c r="AB868" i="6" s="1"/>
  <c r="R734" i="11"/>
  <c r="AB734" i="11" s="1"/>
  <c r="R1023" i="6"/>
  <c r="AB1023" i="6" s="1"/>
  <c r="AC1293" i="11"/>
  <c r="R349" i="9"/>
  <c r="AB349" i="9" s="1"/>
  <c r="Z481" i="3"/>
  <c r="W481" i="3"/>
  <c r="V482" i="3" s="1"/>
  <c r="AA481" i="3"/>
  <c r="Q482" i="3"/>
  <c r="Y481" i="3"/>
  <c r="AC1826" i="11"/>
  <c r="AC1944" i="9"/>
  <c r="Z1830" i="6"/>
  <c r="Y1830" i="6"/>
  <c r="AA1830" i="6"/>
  <c r="Q1831" i="6"/>
  <c r="W1830" i="6"/>
  <c r="V1831" i="6" s="1"/>
  <c r="S732" i="9"/>
  <c r="T732" i="9" s="1"/>
  <c r="Y732" i="9" s="1"/>
  <c r="AB732" i="9"/>
  <c r="AD867" i="6"/>
  <c r="AC867" i="6"/>
  <c r="AD733" i="11" l="1"/>
  <c r="Q1946" i="11"/>
  <c r="R1946" i="11" s="1"/>
  <c r="AB1946" i="11" s="1"/>
  <c r="AC484" i="11"/>
  <c r="AE216" i="11"/>
  <c r="AE1826" i="11"/>
  <c r="AD484" i="11"/>
  <c r="AC1023" i="11"/>
  <c r="AE1539" i="11"/>
  <c r="S734" i="11"/>
  <c r="T734" i="11" s="1"/>
  <c r="W734" i="11" s="1"/>
  <c r="V735" i="11" s="1"/>
  <c r="S865" i="11"/>
  <c r="T865" i="11" s="1"/>
  <c r="Z1945" i="11"/>
  <c r="AD1157" i="11"/>
  <c r="AD1023" i="11"/>
  <c r="AC864" i="11"/>
  <c r="AA1945" i="11"/>
  <c r="R1674" i="11"/>
  <c r="AB1674" i="11" s="1"/>
  <c r="W1945" i="11"/>
  <c r="V1946" i="11" s="1"/>
  <c r="AD1407" i="11"/>
  <c r="Y1540" i="11"/>
  <c r="Q1541" i="11"/>
  <c r="R1541" i="11" s="1"/>
  <c r="AB1541" i="11" s="1"/>
  <c r="AA1540" i="11"/>
  <c r="W1540" i="11"/>
  <c r="V1541" i="11" s="1"/>
  <c r="Z1540" i="11"/>
  <c r="AA217" i="11"/>
  <c r="W217" i="11"/>
  <c r="V218" i="11" s="1"/>
  <c r="Z217" i="11"/>
  <c r="Y217" i="11"/>
  <c r="Q218" i="11"/>
  <c r="R218" i="11" s="1"/>
  <c r="AB218" i="11" s="1"/>
  <c r="Z348" i="11"/>
  <c r="AA348" i="11"/>
  <c r="W348" i="11"/>
  <c r="V349" i="11" s="1"/>
  <c r="Q349" i="11"/>
  <c r="R349" i="11" s="1"/>
  <c r="AB349" i="11" s="1"/>
  <c r="Y348" i="11"/>
  <c r="AC1407" i="11"/>
  <c r="AC733" i="11"/>
  <c r="AE733" i="11" s="1"/>
  <c r="AE1293" i="11"/>
  <c r="AD864" i="11"/>
  <c r="AC1673" i="11"/>
  <c r="AD1673" i="11"/>
  <c r="W1290" i="9"/>
  <c r="V1291" i="9" s="1"/>
  <c r="Q1829" i="9"/>
  <c r="R1829" i="9" s="1"/>
  <c r="AB1829" i="9" s="1"/>
  <c r="AA1828" i="9"/>
  <c r="Z1157" i="9"/>
  <c r="AD1023" i="9"/>
  <c r="AE1944" i="9"/>
  <c r="AC479" i="9"/>
  <c r="Z1828" i="9"/>
  <c r="AE348" i="9"/>
  <c r="Z1290" i="9"/>
  <c r="AD1290" i="9" s="1"/>
  <c r="AC212" i="9"/>
  <c r="AC1541" i="9"/>
  <c r="AC1404" i="9"/>
  <c r="AD1679" i="9"/>
  <c r="S67" i="9"/>
  <c r="T67" i="9" s="1"/>
  <c r="W67" i="9" s="1"/>
  <c r="V68" i="9" s="1"/>
  <c r="Y863" i="9"/>
  <c r="AA863" i="9"/>
  <c r="Z863" i="9"/>
  <c r="W863" i="9"/>
  <c r="V864" i="9" s="1"/>
  <c r="Q733" i="9"/>
  <c r="R733" i="9" s="1"/>
  <c r="AA732" i="9"/>
  <c r="AD212" i="9"/>
  <c r="AD1541" i="9"/>
  <c r="W732" i="9"/>
  <c r="V733" i="9" s="1"/>
  <c r="AA1290" i="9"/>
  <c r="AD1404" i="9"/>
  <c r="Z732" i="9"/>
  <c r="AD732" i="9" s="1"/>
  <c r="Y1828" i="9"/>
  <c r="AC66" i="9"/>
  <c r="AD66" i="9"/>
  <c r="Q1291" i="9"/>
  <c r="R1291" i="9" s="1"/>
  <c r="AB1291" i="9" s="1"/>
  <c r="W1828" i="9"/>
  <c r="V1829" i="9" s="1"/>
  <c r="AC1023" i="9"/>
  <c r="AD597" i="9"/>
  <c r="AD479" i="9"/>
  <c r="AC347" i="6"/>
  <c r="AD347" i="6"/>
  <c r="AE1405" i="6"/>
  <c r="S348" i="6"/>
  <c r="T348" i="6" s="1"/>
  <c r="Y348" i="6" s="1"/>
  <c r="AC732" i="6"/>
  <c r="AE732" i="6" s="1"/>
  <c r="S868" i="6"/>
  <c r="T868" i="6" s="1"/>
  <c r="Y868" i="6" s="1"/>
  <c r="AE1022" i="6"/>
  <c r="AD1290" i="6"/>
  <c r="AD217" i="6"/>
  <c r="AC600" i="6"/>
  <c r="AC1290" i="6"/>
  <c r="Q1407" i="6"/>
  <c r="R1407" i="6" s="1"/>
  <c r="AD600" i="6"/>
  <c r="AD1947" i="6"/>
  <c r="AD1540" i="6"/>
  <c r="W1675" i="6"/>
  <c r="V1676" i="6" s="1"/>
  <c r="AA1675" i="6"/>
  <c r="Z1675" i="6"/>
  <c r="Q1676" i="6"/>
  <c r="Y1675" i="6"/>
  <c r="Y1406" i="6"/>
  <c r="AC62" i="6"/>
  <c r="AC1947" i="6"/>
  <c r="AD481" i="6"/>
  <c r="AD1158" i="6"/>
  <c r="AD62" i="6"/>
  <c r="AC217" i="6"/>
  <c r="Z1406" i="6"/>
  <c r="AE1944" i="3"/>
  <c r="AE865" i="3"/>
  <c r="AC348" i="3"/>
  <c r="AE348" i="3" s="1"/>
  <c r="AD1404" i="3"/>
  <c r="Q1157" i="3"/>
  <c r="R1157" i="3" s="1"/>
  <c r="AB1157" i="3" s="1"/>
  <c r="AD212" i="3"/>
  <c r="AD730" i="3"/>
  <c r="AD599" i="3"/>
  <c r="W1026" i="3"/>
  <c r="V1027" i="3" s="1"/>
  <c r="Y1026" i="3"/>
  <c r="Z1026" i="3"/>
  <c r="AA1026" i="3"/>
  <c r="Q1027" i="3"/>
  <c r="R1027" i="3" s="1"/>
  <c r="AB1027" i="3" s="1"/>
  <c r="S1538" i="3"/>
  <c r="T1538" i="3" s="1"/>
  <c r="W1156" i="3"/>
  <c r="V1157" i="3" s="1"/>
  <c r="Y1156" i="3"/>
  <c r="AA1156" i="3"/>
  <c r="AA1828" i="3"/>
  <c r="AE1673" i="3"/>
  <c r="W1828" i="3"/>
  <c r="V1829" i="3" s="1"/>
  <c r="Z1828" i="3"/>
  <c r="AD1828" i="3" s="1"/>
  <c r="AC599" i="3"/>
  <c r="AD1290" i="3"/>
  <c r="AC1404" i="3"/>
  <c r="S1291" i="3"/>
  <c r="T1291" i="3" s="1"/>
  <c r="AE1827" i="3"/>
  <c r="AC730" i="3"/>
  <c r="AC212" i="3"/>
  <c r="Q1829" i="3"/>
  <c r="R1829" i="3" s="1"/>
  <c r="AB1829" i="3" s="1"/>
  <c r="AC1290" i="3"/>
  <c r="AE1537" i="3"/>
  <c r="AE867" i="6"/>
  <c r="Y1157" i="9"/>
  <c r="Z64" i="11"/>
  <c r="Q1158" i="9"/>
  <c r="Y64" i="11"/>
  <c r="AA64" i="11"/>
  <c r="AA1157" i="9"/>
  <c r="Q65" i="11"/>
  <c r="R65" i="11" s="1"/>
  <c r="AB65" i="11" s="1"/>
  <c r="AA1406" i="6"/>
  <c r="Q864" i="9"/>
  <c r="R864" i="9" s="1"/>
  <c r="AB864" i="9" s="1"/>
  <c r="S1405" i="9"/>
  <c r="T1405" i="9" s="1"/>
  <c r="S1294" i="11"/>
  <c r="T1294" i="11" s="1"/>
  <c r="Y1294" i="11" s="1"/>
  <c r="S1024" i="9"/>
  <c r="T1024" i="9" s="1"/>
  <c r="S1674" i="3"/>
  <c r="T1674" i="3" s="1"/>
  <c r="Y1674" i="3" s="1"/>
  <c r="S1827" i="11"/>
  <c r="T1827" i="11" s="1"/>
  <c r="S349" i="9"/>
  <c r="T349" i="9" s="1"/>
  <c r="S601" i="6"/>
  <c r="T601" i="6" s="1"/>
  <c r="S1945" i="3"/>
  <c r="T1945" i="3" s="1"/>
  <c r="Q1946" i="3" s="1"/>
  <c r="S349" i="3"/>
  <c r="T349" i="3" s="1"/>
  <c r="S1948" i="6"/>
  <c r="T1948" i="6" s="1"/>
  <c r="AC1157" i="11"/>
  <c r="S1408" i="11"/>
  <c r="T1408" i="11" s="1"/>
  <c r="S218" i="6"/>
  <c r="T218" i="6" s="1"/>
  <c r="S731" i="3"/>
  <c r="T731" i="3" s="1"/>
  <c r="S213" i="9"/>
  <c r="T213" i="9" s="1"/>
  <c r="Q214" i="9" s="1"/>
  <c r="S600" i="3"/>
  <c r="T600" i="3" s="1"/>
  <c r="R482" i="6"/>
  <c r="AB482" i="6" s="1"/>
  <c r="AD481" i="3"/>
  <c r="AC481" i="3"/>
  <c r="AC1540" i="6"/>
  <c r="AC597" i="9"/>
  <c r="S485" i="11"/>
  <c r="T485" i="11" s="1"/>
  <c r="W485" i="11" s="1"/>
  <c r="V486" i="11" s="1"/>
  <c r="R1159" i="6"/>
  <c r="AB1159" i="6" s="1"/>
  <c r="AD1830" i="6"/>
  <c r="AC1830" i="6"/>
  <c r="R482" i="3"/>
  <c r="AB482" i="3" s="1"/>
  <c r="R1831" i="6"/>
  <c r="AB1831" i="6" s="1"/>
  <c r="Y65" i="3"/>
  <c r="AA65" i="3"/>
  <c r="Z65" i="3"/>
  <c r="W65" i="3"/>
  <c r="V66" i="3" s="1"/>
  <c r="Q66" i="3"/>
  <c r="R1541" i="6"/>
  <c r="AB1541" i="6" s="1"/>
  <c r="R1680" i="9"/>
  <c r="AB1680" i="9" s="1"/>
  <c r="AC481" i="6"/>
  <c r="S1405" i="3"/>
  <c r="T1405" i="3" s="1"/>
  <c r="S733" i="6"/>
  <c r="T733" i="6" s="1"/>
  <c r="Z733" i="6" s="1"/>
  <c r="S1291" i="6"/>
  <c r="T1291" i="6" s="1"/>
  <c r="S1023" i="6"/>
  <c r="T1023" i="6" s="1"/>
  <c r="S63" i="6"/>
  <c r="T63" i="6" s="1"/>
  <c r="R595" i="11"/>
  <c r="AB595" i="11" s="1"/>
  <c r="AC594" i="11"/>
  <c r="AD594" i="11"/>
  <c r="S213" i="3"/>
  <c r="T213" i="3" s="1"/>
  <c r="S1542" i="9"/>
  <c r="T1542" i="9" s="1"/>
  <c r="S480" i="9"/>
  <c r="T480" i="9" s="1"/>
  <c r="AB480" i="9"/>
  <c r="S1945" i="9"/>
  <c r="T1945" i="9" s="1"/>
  <c r="AB1945" i="9"/>
  <c r="R598" i="9"/>
  <c r="AB598" i="9" s="1"/>
  <c r="R1158" i="11"/>
  <c r="AB1158" i="11" s="1"/>
  <c r="AC1158" i="6"/>
  <c r="AC1679" i="9"/>
  <c r="S1024" i="11"/>
  <c r="T1024" i="11" s="1"/>
  <c r="AA866" i="3"/>
  <c r="Z866" i="3"/>
  <c r="W866" i="3"/>
  <c r="V867" i="3" s="1"/>
  <c r="Y866" i="3"/>
  <c r="Q867" i="3"/>
  <c r="AE1407" i="11" l="1"/>
  <c r="AE484" i="11"/>
  <c r="AC1945" i="11"/>
  <c r="AD217" i="11"/>
  <c r="S218" i="11"/>
  <c r="T218" i="11" s="1"/>
  <c r="AA218" i="11" s="1"/>
  <c r="AE1157" i="11"/>
  <c r="AD1945" i="11"/>
  <c r="W1294" i="11"/>
  <c r="V1295" i="11" s="1"/>
  <c r="AA1294" i="11"/>
  <c r="Q1295" i="11"/>
  <c r="R1295" i="11" s="1"/>
  <c r="AB1295" i="11" s="1"/>
  <c r="AE864" i="11"/>
  <c r="AC348" i="11"/>
  <c r="S1674" i="11"/>
  <c r="T1674" i="11" s="1"/>
  <c r="Z1294" i="11"/>
  <c r="AD1294" i="11" s="1"/>
  <c r="AE1023" i="11"/>
  <c r="AC217" i="11"/>
  <c r="AA734" i="11"/>
  <c r="Y485" i="11"/>
  <c r="Y734" i="11"/>
  <c r="AC1540" i="11"/>
  <c r="S595" i="11"/>
  <c r="T595" i="11" s="1"/>
  <c r="Y595" i="11" s="1"/>
  <c r="Q1828" i="11"/>
  <c r="R1828" i="11" s="1"/>
  <c r="AB1828" i="11" s="1"/>
  <c r="W1827" i="11"/>
  <c r="V1828" i="11" s="1"/>
  <c r="Z1827" i="11"/>
  <c r="Y1827" i="11"/>
  <c r="AA1827" i="11"/>
  <c r="Z485" i="11"/>
  <c r="AD64" i="11"/>
  <c r="Z734" i="11"/>
  <c r="AC64" i="11"/>
  <c r="AA485" i="11"/>
  <c r="AD1540" i="11"/>
  <c r="AE1673" i="11"/>
  <c r="Q486" i="11"/>
  <c r="S1158" i="11"/>
  <c r="T1158" i="11" s="1"/>
  <c r="Q735" i="11"/>
  <c r="R735" i="11" s="1"/>
  <c r="AB735" i="11" s="1"/>
  <c r="AD348" i="11"/>
  <c r="AC1290" i="9"/>
  <c r="AE1290" i="9" s="1"/>
  <c r="AD1157" i="9"/>
  <c r="AC1828" i="9"/>
  <c r="S598" i="9"/>
  <c r="T598" i="9" s="1"/>
  <c r="AE1023" i="9"/>
  <c r="AE1679" i="9"/>
  <c r="AE1404" i="9"/>
  <c r="AC863" i="9"/>
  <c r="AE212" i="9"/>
  <c r="AD1828" i="9"/>
  <c r="AE479" i="9"/>
  <c r="AE1541" i="9"/>
  <c r="S1829" i="9"/>
  <c r="T1829" i="9" s="1"/>
  <c r="AC732" i="9"/>
  <c r="AE732" i="9" s="1"/>
  <c r="Y213" i="9"/>
  <c r="AA1405" i="9"/>
  <c r="W1405" i="9"/>
  <c r="V1406" i="9" s="1"/>
  <c r="Z1405" i="9"/>
  <c r="Y1405" i="9"/>
  <c r="Y480" i="9"/>
  <c r="W480" i="9"/>
  <c r="V481" i="9" s="1"/>
  <c r="Q481" i="9"/>
  <c r="R481" i="9" s="1"/>
  <c r="AB481" i="9" s="1"/>
  <c r="Z480" i="9"/>
  <c r="AA480" i="9"/>
  <c r="W1024" i="9"/>
  <c r="V1025" i="9" s="1"/>
  <c r="Y1024" i="9"/>
  <c r="AA1024" i="9"/>
  <c r="Z1024" i="9"/>
  <c r="Q1025" i="9"/>
  <c r="R1025" i="9" s="1"/>
  <c r="AB1025" i="9" s="1"/>
  <c r="Q350" i="9"/>
  <c r="R350" i="9" s="1"/>
  <c r="AB350" i="9" s="1"/>
  <c r="Y349" i="9"/>
  <c r="Z1945" i="9"/>
  <c r="W1945" i="9"/>
  <c r="V1946" i="9" s="1"/>
  <c r="AA1945" i="9"/>
  <c r="Y1945" i="9"/>
  <c r="Q1946" i="9"/>
  <c r="R1946" i="9" s="1"/>
  <c r="AB1946" i="9" s="1"/>
  <c r="AE66" i="9"/>
  <c r="AD863" i="9"/>
  <c r="AA213" i="9"/>
  <c r="Z213" i="9"/>
  <c r="Q68" i="9"/>
  <c r="R68" i="9" s="1"/>
  <c r="R1158" i="9"/>
  <c r="AB1158" i="9" s="1"/>
  <c r="W213" i="9"/>
  <c r="V214" i="9" s="1"/>
  <c r="Z67" i="9"/>
  <c r="AE597" i="9"/>
  <c r="AE347" i="6"/>
  <c r="Z348" i="6"/>
  <c r="AD348" i="6" s="1"/>
  <c r="AA348" i="6"/>
  <c r="Q349" i="6"/>
  <c r="R349" i="6" s="1"/>
  <c r="AB349" i="6" s="1"/>
  <c r="W348" i="6"/>
  <c r="V349" i="6" s="1"/>
  <c r="AC1675" i="6"/>
  <c r="AE1290" i="6"/>
  <c r="AE217" i="6"/>
  <c r="Q869" i="6"/>
  <c r="R869" i="6" s="1"/>
  <c r="AB869" i="6" s="1"/>
  <c r="AE481" i="6"/>
  <c r="AE1158" i="6"/>
  <c r="Q734" i="6"/>
  <c r="R734" i="6" s="1"/>
  <c r="AB734" i="6" s="1"/>
  <c r="AE1540" i="6"/>
  <c r="AC1406" i="6"/>
  <c r="AE600" i="6"/>
  <c r="Z868" i="6"/>
  <c r="AD868" i="6" s="1"/>
  <c r="Y733" i="6"/>
  <c r="AD733" i="6" s="1"/>
  <c r="AD1406" i="6"/>
  <c r="AE1947" i="6"/>
  <c r="AD1675" i="6"/>
  <c r="AE62" i="6"/>
  <c r="R1676" i="6"/>
  <c r="S1676" i="6" s="1"/>
  <c r="W733" i="6"/>
  <c r="V734" i="6" s="1"/>
  <c r="AE1830" i="6"/>
  <c r="Z218" i="6"/>
  <c r="Y218" i="6"/>
  <c r="Q219" i="6"/>
  <c r="R219" i="6" s="1"/>
  <c r="AB219" i="6" s="1"/>
  <c r="W218" i="6"/>
  <c r="V219" i="6" s="1"/>
  <c r="AA1023" i="6"/>
  <c r="Z1023" i="6"/>
  <c r="Q1024" i="6"/>
  <c r="R1024" i="6" s="1"/>
  <c r="AB1024" i="6" s="1"/>
  <c r="W1023" i="6"/>
  <c r="V1024" i="6" s="1"/>
  <c r="Y1023" i="6"/>
  <c r="AA63" i="6"/>
  <c r="Y63" i="6"/>
  <c r="W63" i="6"/>
  <c r="V64" i="6" s="1"/>
  <c r="Z63" i="6"/>
  <c r="AA601" i="6"/>
  <c r="Y601" i="6"/>
  <c r="Q602" i="6"/>
  <c r="R602" i="6" s="1"/>
  <c r="AB602" i="6" s="1"/>
  <c r="W601" i="6"/>
  <c r="V602" i="6" s="1"/>
  <c r="Q1292" i="6"/>
  <c r="R1292" i="6" s="1"/>
  <c r="AB1292" i="6" s="1"/>
  <c r="AA1291" i="6"/>
  <c r="W1291" i="6"/>
  <c r="V1292" i="6" s="1"/>
  <c r="S1831" i="6"/>
  <c r="T1831" i="6" s="1"/>
  <c r="W868" i="6"/>
  <c r="V869" i="6" s="1"/>
  <c r="AA733" i="6"/>
  <c r="AA868" i="6"/>
  <c r="S1157" i="3"/>
  <c r="T1157" i="3" s="1"/>
  <c r="Y1157" i="3" s="1"/>
  <c r="AE1404" i="3"/>
  <c r="AE212" i="3"/>
  <c r="AC1026" i="3"/>
  <c r="AE730" i="3"/>
  <c r="AD1026" i="3"/>
  <c r="W1674" i="3"/>
  <c r="V1675" i="3" s="1"/>
  <c r="S482" i="3"/>
  <c r="T482" i="3" s="1"/>
  <c r="Y482" i="3" s="1"/>
  <c r="AE599" i="3"/>
  <c r="Z1538" i="3"/>
  <c r="AA1538" i="3"/>
  <c r="Q1539" i="3"/>
  <c r="R1539" i="3" s="1"/>
  <c r="AB1539" i="3" s="1"/>
  <c r="Y1538" i="3"/>
  <c r="W1538" i="3"/>
  <c r="V1539" i="3" s="1"/>
  <c r="Z1291" i="3"/>
  <c r="Q1292" i="3"/>
  <c r="R1292" i="3" s="1"/>
  <c r="AB1292" i="3" s="1"/>
  <c r="Y1291" i="3"/>
  <c r="AD1156" i="3"/>
  <c r="AC1156" i="3"/>
  <c r="AD866" i="3"/>
  <c r="AD65" i="3"/>
  <c r="Q1406" i="3"/>
  <c r="R1406" i="3" s="1"/>
  <c r="AB1406" i="3" s="1"/>
  <c r="W1405" i="3"/>
  <c r="V1406" i="3" s="1"/>
  <c r="Z1405" i="3"/>
  <c r="Q732" i="3"/>
  <c r="R732" i="3" s="1"/>
  <c r="AB732" i="3" s="1"/>
  <c r="Z731" i="3"/>
  <c r="W1291" i="3"/>
  <c r="V1292" i="3" s="1"/>
  <c r="AC1828" i="3"/>
  <c r="AE1828" i="3" s="1"/>
  <c r="AA349" i="3"/>
  <c r="Z349" i="3"/>
  <c r="W349" i="3"/>
  <c r="V350" i="3" s="1"/>
  <c r="Y349" i="3"/>
  <c r="Q350" i="3"/>
  <c r="R350" i="3" s="1"/>
  <c r="AB350" i="3" s="1"/>
  <c r="Y1945" i="3"/>
  <c r="Y1405" i="3"/>
  <c r="W1945" i="3"/>
  <c r="V1946" i="3" s="1"/>
  <c r="AA1945" i="3"/>
  <c r="AA1291" i="3"/>
  <c r="Z1674" i="3"/>
  <c r="AA731" i="3"/>
  <c r="AE1290" i="3"/>
  <c r="Q1675" i="3"/>
  <c r="R1675" i="3" s="1"/>
  <c r="AB1675" i="3" s="1"/>
  <c r="Y731" i="3"/>
  <c r="Z1945" i="3"/>
  <c r="AA1674" i="3"/>
  <c r="AA1405" i="3"/>
  <c r="W731" i="3"/>
  <c r="V732" i="3" s="1"/>
  <c r="Z349" i="9"/>
  <c r="W349" i="9"/>
  <c r="V350" i="9" s="1"/>
  <c r="AA349" i="9"/>
  <c r="AC1157" i="9"/>
  <c r="AA67" i="9"/>
  <c r="AC866" i="3"/>
  <c r="Z601" i="6"/>
  <c r="Y67" i="9"/>
  <c r="AA218" i="6"/>
  <c r="Q1406" i="9"/>
  <c r="R1406" i="9" s="1"/>
  <c r="AB1406" i="9" s="1"/>
  <c r="S1829" i="3"/>
  <c r="T1829" i="3" s="1"/>
  <c r="Z1291" i="6"/>
  <c r="Q64" i="6"/>
  <c r="R64" i="6" s="1"/>
  <c r="AB64" i="6" s="1"/>
  <c r="S1159" i="6"/>
  <c r="T1159" i="6" s="1"/>
  <c r="Q1160" i="6" s="1"/>
  <c r="S1541" i="11"/>
  <c r="T1541" i="11" s="1"/>
  <c r="S1027" i="3"/>
  <c r="T1027" i="3" s="1"/>
  <c r="S1680" i="9"/>
  <c r="T1680" i="9" s="1"/>
  <c r="S1541" i="6"/>
  <c r="T1541" i="6" s="1"/>
  <c r="S482" i="6"/>
  <c r="T482" i="6" s="1"/>
  <c r="Y1291" i="6"/>
  <c r="AE594" i="11"/>
  <c r="S65" i="11"/>
  <c r="T65" i="11" s="1"/>
  <c r="S864" i="9"/>
  <c r="T864" i="9" s="1"/>
  <c r="Z864" i="9" s="1"/>
  <c r="S1946" i="11"/>
  <c r="T1946" i="11" s="1"/>
  <c r="AE481" i="3"/>
  <c r="AA1408" i="11"/>
  <c r="Y1408" i="11"/>
  <c r="Z1408" i="11"/>
  <c r="W1408" i="11"/>
  <c r="V1409" i="11" s="1"/>
  <c r="Q1409" i="11"/>
  <c r="AA1024" i="11"/>
  <c r="Q1025" i="11"/>
  <c r="W1024" i="11"/>
  <c r="V1025" i="11" s="1"/>
  <c r="Y1024" i="11"/>
  <c r="Z1024" i="11"/>
  <c r="R867" i="3"/>
  <c r="AB867" i="3" s="1"/>
  <c r="R1946" i="3"/>
  <c r="AB1946" i="3" s="1"/>
  <c r="Z1948" i="6"/>
  <c r="AA1948" i="6"/>
  <c r="W1948" i="6"/>
  <c r="V1949" i="6" s="1"/>
  <c r="Y1948" i="6"/>
  <c r="Q1949" i="6"/>
  <c r="W865" i="11"/>
  <c r="V866" i="11" s="1"/>
  <c r="AA865" i="11"/>
  <c r="Y865" i="11"/>
  <c r="Q866" i="11"/>
  <c r="Z865" i="11"/>
  <c r="Y1542" i="9"/>
  <c r="Q1543" i="9"/>
  <c r="Z1542" i="9"/>
  <c r="W1542" i="9"/>
  <c r="V1543" i="9" s="1"/>
  <c r="AA1542" i="9"/>
  <c r="R66" i="3"/>
  <c r="AB66" i="3" s="1"/>
  <c r="AA213" i="3"/>
  <c r="W213" i="3"/>
  <c r="V214" i="3" s="1"/>
  <c r="Q214" i="3"/>
  <c r="Y213" i="3"/>
  <c r="Z213" i="3"/>
  <c r="R214" i="9"/>
  <c r="AB214" i="9" s="1"/>
  <c r="W600" i="3"/>
  <c r="V601" i="3" s="1"/>
  <c r="Z600" i="3"/>
  <c r="Y600" i="3"/>
  <c r="Q601" i="3"/>
  <c r="AA600" i="3"/>
  <c r="S349" i="11"/>
  <c r="T349" i="11" s="1"/>
  <c r="AC65" i="3"/>
  <c r="S1407" i="6"/>
  <c r="T1407" i="6" s="1"/>
  <c r="AB1407" i="6"/>
  <c r="S1291" i="9"/>
  <c r="T1291" i="9" s="1"/>
  <c r="S733" i="9"/>
  <c r="T733" i="9" s="1"/>
  <c r="AB733" i="9"/>
  <c r="AE217" i="11" l="1"/>
  <c r="AE1945" i="11"/>
  <c r="Z218" i="11"/>
  <c r="Y218" i="11"/>
  <c r="W218" i="11"/>
  <c r="V219" i="11" s="1"/>
  <c r="Q219" i="11"/>
  <c r="R219" i="11" s="1"/>
  <c r="AB219" i="11" s="1"/>
  <c r="AD734" i="11"/>
  <c r="AC485" i="11"/>
  <c r="AC1294" i="11"/>
  <c r="AE1294" i="11" s="1"/>
  <c r="AE348" i="11"/>
  <c r="W1158" i="11"/>
  <c r="V1159" i="11" s="1"/>
  <c r="Y1158" i="11"/>
  <c r="AA1158" i="11"/>
  <c r="Z1158" i="11"/>
  <c r="Q1159" i="11"/>
  <c r="R1159" i="11" s="1"/>
  <c r="AB1159" i="11" s="1"/>
  <c r="R486" i="11"/>
  <c r="AB486" i="11" s="1"/>
  <c r="AC734" i="11"/>
  <c r="Y1674" i="11"/>
  <c r="Q1675" i="11"/>
  <c r="R1675" i="11" s="1"/>
  <c r="AB1675" i="11" s="1"/>
  <c r="Z1674" i="11"/>
  <c r="W1674" i="11"/>
  <c r="V1675" i="11" s="1"/>
  <c r="AA1674" i="11"/>
  <c r="AC1827" i="11"/>
  <c r="Z595" i="11"/>
  <c r="AD595" i="11" s="1"/>
  <c r="AE1540" i="11"/>
  <c r="Q596" i="11"/>
  <c r="R596" i="11" s="1"/>
  <c r="AB596" i="11" s="1"/>
  <c r="W595" i="11"/>
  <c r="V596" i="11" s="1"/>
  <c r="Z1946" i="11"/>
  <c r="Y1946" i="11"/>
  <c r="W1946" i="11"/>
  <c r="V1947" i="11" s="1"/>
  <c r="Q1947" i="11"/>
  <c r="R1947" i="11" s="1"/>
  <c r="AB1947" i="11" s="1"/>
  <c r="AD1408" i="11"/>
  <c r="AD1024" i="11"/>
  <c r="AA595" i="11"/>
  <c r="AD865" i="11"/>
  <c r="AD1827" i="11"/>
  <c r="AD485" i="11"/>
  <c r="AE64" i="11"/>
  <c r="AD67" i="9"/>
  <c r="AE1828" i="9"/>
  <c r="AE1157" i="9"/>
  <c r="AD213" i="9"/>
  <c r="AD1405" i="9"/>
  <c r="AE863" i="9"/>
  <c r="AC349" i="9"/>
  <c r="Q1830" i="9"/>
  <c r="R1830" i="9" s="1"/>
  <c r="AB1830" i="9" s="1"/>
  <c r="AA1829" i="9"/>
  <c r="Z1829" i="9"/>
  <c r="W1829" i="9"/>
  <c r="V1830" i="9" s="1"/>
  <c r="Y1829" i="9"/>
  <c r="AD1945" i="9"/>
  <c r="AD480" i="9"/>
  <c r="AA733" i="9"/>
  <c r="Z733" i="9"/>
  <c r="W733" i="9"/>
  <c r="V734" i="9" s="1"/>
  <c r="Q734" i="9"/>
  <c r="R734" i="9" s="1"/>
  <c r="AB734" i="9" s="1"/>
  <c r="Q1681" i="9"/>
  <c r="R1681" i="9" s="1"/>
  <c r="AB1681" i="9" s="1"/>
  <c r="Z1680" i="9"/>
  <c r="Y1680" i="9"/>
  <c r="W1680" i="9"/>
  <c r="V1681" i="9" s="1"/>
  <c r="AC213" i="9"/>
  <c r="S1946" i="9"/>
  <c r="T1946" i="9" s="1"/>
  <c r="S1158" i="9"/>
  <c r="T1158" i="9" s="1"/>
  <c r="AC1024" i="9"/>
  <c r="AA864" i="9"/>
  <c r="AA1680" i="9"/>
  <c r="AD1542" i="9"/>
  <c r="Q865" i="9"/>
  <c r="R865" i="9" s="1"/>
  <c r="AB865" i="9" s="1"/>
  <c r="AC67" i="9"/>
  <c r="Y733" i="9"/>
  <c r="AC1405" i="9"/>
  <c r="W864" i="9"/>
  <c r="V865" i="9" s="1"/>
  <c r="AC480" i="9"/>
  <c r="Y864" i="9"/>
  <c r="AD864" i="9" s="1"/>
  <c r="AD1024" i="9"/>
  <c r="AC1945" i="9"/>
  <c r="AD349" i="9"/>
  <c r="AC348" i="6"/>
  <c r="AE348" i="6" s="1"/>
  <c r="S349" i="6"/>
  <c r="T349" i="6" s="1"/>
  <c r="Q350" i="6" s="1"/>
  <c r="R350" i="6" s="1"/>
  <c r="AB350" i="6" s="1"/>
  <c r="AE1675" i="6"/>
  <c r="AC733" i="6"/>
  <c r="AE733" i="6" s="1"/>
  <c r="AD601" i="6"/>
  <c r="AD218" i="6"/>
  <c r="AE1406" i="6"/>
  <c r="AC63" i="6"/>
  <c r="W1159" i="6"/>
  <c r="V1160" i="6" s="1"/>
  <c r="Z1159" i="6"/>
  <c r="AC218" i="6"/>
  <c r="AC868" i="6"/>
  <c r="AE868" i="6" s="1"/>
  <c r="Y1541" i="6"/>
  <c r="AA1541" i="6"/>
  <c r="Z1541" i="6"/>
  <c r="Q1542" i="6"/>
  <c r="R1542" i="6" s="1"/>
  <c r="AB1542" i="6" s="1"/>
  <c r="AA1159" i="6"/>
  <c r="AC1023" i="6"/>
  <c r="AD1291" i="6"/>
  <c r="AB1676" i="6"/>
  <c r="T1676" i="6"/>
  <c r="W1831" i="6"/>
  <c r="V1832" i="6" s="1"/>
  <c r="Y1831" i="6"/>
  <c r="AA1407" i="6"/>
  <c r="W1407" i="6"/>
  <c r="V1408" i="6" s="1"/>
  <c r="Q1408" i="6"/>
  <c r="R1408" i="6" s="1"/>
  <c r="AB1408" i="6" s="1"/>
  <c r="Z1407" i="6"/>
  <c r="Y1407" i="6"/>
  <c r="AC601" i="6"/>
  <c r="W1541" i="6"/>
  <c r="V1542" i="6" s="1"/>
  <c r="AD1023" i="6"/>
  <c r="AD63" i="6"/>
  <c r="Y1159" i="6"/>
  <c r="AA1157" i="3"/>
  <c r="W1157" i="3"/>
  <c r="V1158" i="3" s="1"/>
  <c r="Q1158" i="3"/>
  <c r="R1158" i="3" s="1"/>
  <c r="AB1158" i="3" s="1"/>
  <c r="Z1157" i="3"/>
  <c r="AD1157" i="3" s="1"/>
  <c r="AE65" i="3"/>
  <c r="AC1945" i="3"/>
  <c r="AD1291" i="3"/>
  <c r="S1946" i="3"/>
  <c r="T1946" i="3" s="1"/>
  <c r="W1946" i="3" s="1"/>
  <c r="V1947" i="3" s="1"/>
  <c r="S867" i="3"/>
  <c r="T867" i="3" s="1"/>
  <c r="W867" i="3" s="1"/>
  <c r="V868" i="3" s="1"/>
  <c r="W482" i="3"/>
  <c r="V483" i="3" s="1"/>
  <c r="AE1156" i="3"/>
  <c r="AD1538" i="3"/>
  <c r="AE1026" i="3"/>
  <c r="AC1538" i="3"/>
  <c r="AD349" i="3"/>
  <c r="AC1405" i="3"/>
  <c r="S1539" i="3"/>
  <c r="T1539" i="3" s="1"/>
  <c r="Y1539" i="3" s="1"/>
  <c r="AE866" i="3"/>
  <c r="AC1674" i="3"/>
  <c r="AC349" i="3"/>
  <c r="AC1291" i="3"/>
  <c r="AD213" i="3"/>
  <c r="AD1405" i="3"/>
  <c r="AD1945" i="3"/>
  <c r="AD1674" i="3"/>
  <c r="AD731" i="3"/>
  <c r="Z482" i="3"/>
  <c r="AD482" i="3" s="1"/>
  <c r="Y1027" i="3"/>
  <c r="Q1028" i="3"/>
  <c r="R1028" i="3" s="1"/>
  <c r="AB1028" i="3" s="1"/>
  <c r="Z1027" i="3"/>
  <c r="AA1027" i="3"/>
  <c r="W1027" i="3"/>
  <c r="V1028" i="3" s="1"/>
  <c r="AD600" i="3"/>
  <c r="Q483" i="3"/>
  <c r="R483" i="3" s="1"/>
  <c r="AB483" i="3" s="1"/>
  <c r="AA482" i="3"/>
  <c r="AC731" i="3"/>
  <c r="S1292" i="6"/>
  <c r="T1292" i="6" s="1"/>
  <c r="S1406" i="9"/>
  <c r="T1406" i="9" s="1"/>
  <c r="AA1946" i="11"/>
  <c r="S64" i="6"/>
  <c r="T64" i="6" s="1"/>
  <c r="W64" i="6" s="1"/>
  <c r="V65" i="6" s="1"/>
  <c r="Q1832" i="6"/>
  <c r="R1832" i="6" s="1"/>
  <c r="AC1291" i="6"/>
  <c r="S1295" i="11"/>
  <c r="T1295" i="11" s="1"/>
  <c r="W1295" i="11" s="1"/>
  <c r="V1296" i="11" s="1"/>
  <c r="S1292" i="3"/>
  <c r="T1292" i="3" s="1"/>
  <c r="S869" i="6"/>
  <c r="T869" i="6" s="1"/>
  <c r="AC213" i="3"/>
  <c r="S66" i="3"/>
  <c r="T66" i="3" s="1"/>
  <c r="S219" i="6"/>
  <c r="T219" i="6" s="1"/>
  <c r="Z1831" i="6"/>
  <c r="S602" i="6"/>
  <c r="T602" i="6" s="1"/>
  <c r="AA1831" i="6"/>
  <c r="S214" i="9"/>
  <c r="T214" i="9" s="1"/>
  <c r="S1675" i="3"/>
  <c r="T1675" i="3" s="1"/>
  <c r="W1675" i="3" s="1"/>
  <c r="V1676" i="3" s="1"/>
  <c r="S481" i="9"/>
  <c r="T481" i="9" s="1"/>
  <c r="S1406" i="3"/>
  <c r="T1406" i="3" s="1"/>
  <c r="S1828" i="11"/>
  <c r="T1828" i="11" s="1"/>
  <c r="Y1828" i="11" s="1"/>
  <c r="S734" i="6"/>
  <c r="T734" i="6" s="1"/>
  <c r="Z1541" i="11"/>
  <c r="Q1542" i="11"/>
  <c r="Y1541" i="11"/>
  <c r="AA1541" i="11"/>
  <c r="W1541" i="11"/>
  <c r="V1542" i="11" s="1"/>
  <c r="AA65" i="11"/>
  <c r="Q66" i="11"/>
  <c r="Y65" i="11"/>
  <c r="W65" i="11"/>
  <c r="V66" i="11" s="1"/>
  <c r="Z65" i="11"/>
  <c r="AA1291" i="9"/>
  <c r="Y1291" i="9"/>
  <c r="W1291" i="9"/>
  <c r="V1292" i="9" s="1"/>
  <c r="Q1292" i="9"/>
  <c r="Z1291" i="9"/>
  <c r="W598" i="9"/>
  <c r="V599" i="9" s="1"/>
  <c r="Y598" i="9"/>
  <c r="AA598" i="9"/>
  <c r="Q599" i="9"/>
  <c r="Z598" i="9"/>
  <c r="R1949" i="6"/>
  <c r="AB1949" i="6" s="1"/>
  <c r="AC1408" i="11"/>
  <c r="AA349" i="11"/>
  <c r="W349" i="11"/>
  <c r="V350" i="11" s="1"/>
  <c r="Z349" i="11"/>
  <c r="Y349" i="11"/>
  <c r="Q350" i="11"/>
  <c r="R214" i="3"/>
  <c r="AB214" i="3" s="1"/>
  <c r="AD1948" i="6"/>
  <c r="AC1948" i="6"/>
  <c r="AC1024" i="11"/>
  <c r="Z482" i="6"/>
  <c r="W482" i="6"/>
  <c r="V483" i="6" s="1"/>
  <c r="Q483" i="6"/>
  <c r="Y482" i="6"/>
  <c r="AA482" i="6"/>
  <c r="S350" i="9"/>
  <c r="T350" i="9" s="1"/>
  <c r="S68" i="9"/>
  <c r="T68" i="9" s="1"/>
  <c r="AB68" i="9"/>
  <c r="R866" i="11"/>
  <c r="AB866" i="11" s="1"/>
  <c r="S1024" i="6"/>
  <c r="T1024" i="6" s="1"/>
  <c r="R1025" i="11"/>
  <c r="AB1025" i="11" s="1"/>
  <c r="Z1829" i="3"/>
  <c r="Y1829" i="3"/>
  <c r="W1829" i="3"/>
  <c r="V1830" i="3" s="1"/>
  <c r="AA1829" i="3"/>
  <c r="Q1830" i="3"/>
  <c r="R601" i="3"/>
  <c r="AB601" i="3" s="1"/>
  <c r="S735" i="11"/>
  <c r="T735" i="11" s="1"/>
  <c r="S732" i="3"/>
  <c r="T732" i="3" s="1"/>
  <c r="R1160" i="6"/>
  <c r="AB1160" i="6" s="1"/>
  <c r="R1543" i="9"/>
  <c r="S350" i="3"/>
  <c r="T350" i="3" s="1"/>
  <c r="Y350" i="3" s="1"/>
  <c r="R1409" i="11"/>
  <c r="AB1409" i="11" s="1"/>
  <c r="AC865" i="11"/>
  <c r="AC600" i="3"/>
  <c r="AC1542" i="9"/>
  <c r="S1025" i="9"/>
  <c r="T1025" i="9" s="1"/>
  <c r="AD218" i="11" l="1"/>
  <c r="AC218" i="11"/>
  <c r="AE734" i="11"/>
  <c r="AD349" i="11"/>
  <c r="AD1541" i="11"/>
  <c r="S1675" i="11"/>
  <c r="T1675" i="11" s="1"/>
  <c r="AA1675" i="11" s="1"/>
  <c r="AE485" i="11"/>
  <c r="AD1674" i="11"/>
  <c r="AE1408" i="11"/>
  <c r="AC1158" i="11"/>
  <c r="S1409" i="11"/>
  <c r="T1409" i="11" s="1"/>
  <c r="AA1409" i="11" s="1"/>
  <c r="S1025" i="11"/>
  <c r="T1025" i="11" s="1"/>
  <c r="AD1946" i="11"/>
  <c r="S486" i="11"/>
  <c r="T486" i="11" s="1"/>
  <c r="Q487" i="11" s="1"/>
  <c r="R487" i="11" s="1"/>
  <c r="AB487" i="11" s="1"/>
  <c r="Q1296" i="11"/>
  <c r="R1296" i="11" s="1"/>
  <c r="AB1296" i="11" s="1"/>
  <c r="S866" i="11"/>
  <c r="T866" i="11" s="1"/>
  <c r="AA866" i="11" s="1"/>
  <c r="Y1295" i="11"/>
  <c r="AE1827" i="11"/>
  <c r="AD1158" i="11"/>
  <c r="AE1024" i="11"/>
  <c r="AC595" i="11"/>
  <c r="AE595" i="11" s="1"/>
  <c r="AC1674" i="11"/>
  <c r="Y735" i="11"/>
  <c r="W735" i="11"/>
  <c r="V736" i="11" s="1"/>
  <c r="Z735" i="11"/>
  <c r="Q736" i="11"/>
  <c r="R736" i="11" s="1"/>
  <c r="AB736" i="11" s="1"/>
  <c r="AA1828" i="11"/>
  <c r="AA1295" i="11"/>
  <c r="AE865" i="11"/>
  <c r="W1828" i="11"/>
  <c r="V1829" i="11" s="1"/>
  <c r="Z1295" i="11"/>
  <c r="AD65" i="11"/>
  <c r="Z1828" i="11"/>
  <c r="AD1828" i="11" s="1"/>
  <c r="AC1946" i="11"/>
  <c r="AD733" i="9"/>
  <c r="AE67" i="9"/>
  <c r="AE349" i="9"/>
  <c r="AE213" i="9"/>
  <c r="AE1405" i="9"/>
  <c r="AD1829" i="9"/>
  <c r="AC1680" i="9"/>
  <c r="AE1024" i="9"/>
  <c r="AA68" i="9"/>
  <c r="Y68" i="9"/>
  <c r="AE480" i="9"/>
  <c r="AD1680" i="9"/>
  <c r="AC1829" i="9"/>
  <c r="AE1542" i="9"/>
  <c r="AE1945" i="9"/>
  <c r="W1158" i="9"/>
  <c r="V1159" i="9" s="1"/>
  <c r="Q1159" i="9"/>
  <c r="R1159" i="9" s="1"/>
  <c r="AB1159" i="9" s="1"/>
  <c r="Y1158" i="9"/>
  <c r="AA1158" i="9"/>
  <c r="Z1158" i="9"/>
  <c r="Z1946" i="9"/>
  <c r="W1946" i="9"/>
  <c r="V1947" i="9" s="1"/>
  <c r="Y1946" i="9"/>
  <c r="Q1947" i="9"/>
  <c r="R1947" i="9" s="1"/>
  <c r="AA1946" i="9"/>
  <c r="AC864" i="9"/>
  <c r="AE864" i="9" s="1"/>
  <c r="W68" i="9"/>
  <c r="V69" i="9" s="1"/>
  <c r="AD598" i="9"/>
  <c r="Z1406" i="9"/>
  <c r="W1406" i="9"/>
  <c r="V1407" i="9" s="1"/>
  <c r="Q1407" i="9"/>
  <c r="R1407" i="9" s="1"/>
  <c r="AB1407" i="9" s="1"/>
  <c r="Y1406" i="9"/>
  <c r="Q69" i="9"/>
  <c r="R69" i="9" s="1"/>
  <c r="AB69" i="9" s="1"/>
  <c r="AD1291" i="9"/>
  <c r="Z68" i="9"/>
  <c r="AC733" i="9"/>
  <c r="AE733" i="9" s="1"/>
  <c r="Z349" i="6"/>
  <c r="Y349" i="6"/>
  <c r="W349" i="6"/>
  <c r="V350" i="6" s="1"/>
  <c r="AA349" i="6"/>
  <c r="AE601" i="6"/>
  <c r="AC1541" i="6"/>
  <c r="AE63" i="6"/>
  <c r="AE1291" i="6"/>
  <c r="AE218" i="6"/>
  <c r="AD1159" i="6"/>
  <c r="AE1023" i="6"/>
  <c r="S1542" i="6"/>
  <c r="T1542" i="6" s="1"/>
  <c r="Q735" i="6"/>
  <c r="R735" i="6" s="1"/>
  <c r="AA734" i="6"/>
  <c r="Y602" i="6"/>
  <c r="Z602" i="6"/>
  <c r="Z1676" i="6"/>
  <c r="Y1676" i="6"/>
  <c r="W1676" i="6"/>
  <c r="V1677" i="6" s="1"/>
  <c r="AA1676" i="6"/>
  <c r="Q1677" i="6"/>
  <c r="AD1541" i="6"/>
  <c r="Z219" i="6"/>
  <c r="W219" i="6"/>
  <c r="V220" i="6" s="1"/>
  <c r="Q220" i="6"/>
  <c r="R220" i="6" s="1"/>
  <c r="AB220" i="6" s="1"/>
  <c r="Y219" i="6"/>
  <c r="AA219" i="6"/>
  <c r="Z869" i="6"/>
  <c r="Q870" i="6"/>
  <c r="R870" i="6" s="1"/>
  <c r="AB870" i="6" s="1"/>
  <c r="AA869" i="6"/>
  <c r="W869" i="6"/>
  <c r="V870" i="6" s="1"/>
  <c r="Y869" i="6"/>
  <c r="W602" i="6"/>
  <c r="V603" i="6" s="1"/>
  <c r="Y64" i="6"/>
  <c r="AA602" i="6"/>
  <c r="Q65" i="6"/>
  <c r="R65" i="6" s="1"/>
  <c r="AB65" i="6" s="1"/>
  <c r="AD1407" i="6"/>
  <c r="Q603" i="6"/>
  <c r="R603" i="6" s="1"/>
  <c r="AB603" i="6" s="1"/>
  <c r="AC1407" i="6"/>
  <c r="AD1831" i="6"/>
  <c r="AC1159" i="6"/>
  <c r="AC1157" i="3"/>
  <c r="AE1157" i="3" s="1"/>
  <c r="AE1945" i="3"/>
  <c r="AE1291" i="3"/>
  <c r="AA867" i="3"/>
  <c r="Z867" i="3"/>
  <c r="Y867" i="3"/>
  <c r="AE1538" i="3"/>
  <c r="Q868" i="3"/>
  <c r="R868" i="3" s="1"/>
  <c r="AB868" i="3" s="1"/>
  <c r="Z1946" i="3"/>
  <c r="AA1946" i="3"/>
  <c r="Y1946" i="3"/>
  <c r="Q1947" i="3"/>
  <c r="R1947" i="3" s="1"/>
  <c r="AB1947" i="3" s="1"/>
  <c r="AD1829" i="3"/>
  <c r="Q1540" i="3"/>
  <c r="R1540" i="3" s="1"/>
  <c r="AB1540" i="3" s="1"/>
  <c r="W1539" i="3"/>
  <c r="V1540" i="3" s="1"/>
  <c r="AE349" i="3"/>
  <c r="AE1674" i="3"/>
  <c r="AC1027" i="3"/>
  <c r="AE1405" i="3"/>
  <c r="AC482" i="3"/>
  <c r="AE482" i="3" s="1"/>
  <c r="Z1539" i="3"/>
  <c r="AD1539" i="3" s="1"/>
  <c r="AA1539" i="3"/>
  <c r="AE600" i="3"/>
  <c r="S1028" i="3"/>
  <c r="T1028" i="3" s="1"/>
  <c r="Q1029" i="3" s="1"/>
  <c r="AE213" i="3"/>
  <c r="AE731" i="3"/>
  <c r="Q733" i="3"/>
  <c r="R733" i="3" s="1"/>
  <c r="AB733" i="3" s="1"/>
  <c r="Z732" i="3"/>
  <c r="Y732" i="3"/>
  <c r="AA1292" i="3"/>
  <c r="W1292" i="3"/>
  <c r="V1293" i="3" s="1"/>
  <c r="Q1293" i="3"/>
  <c r="R1293" i="3" s="1"/>
  <c r="AB1293" i="3" s="1"/>
  <c r="Y1292" i="3"/>
  <c r="Z1292" i="3"/>
  <c r="AA1675" i="3"/>
  <c r="Q351" i="3"/>
  <c r="R351" i="3" s="1"/>
  <c r="AB351" i="3" s="1"/>
  <c r="Y1675" i="3"/>
  <c r="Q1676" i="3"/>
  <c r="S483" i="3"/>
  <c r="T483" i="3" s="1"/>
  <c r="Z1675" i="3"/>
  <c r="AD1027" i="3"/>
  <c r="W350" i="3"/>
  <c r="V351" i="3" s="1"/>
  <c r="S219" i="11"/>
  <c r="T219" i="11" s="1"/>
  <c r="AA219" i="11" s="1"/>
  <c r="S865" i="9"/>
  <c r="T865" i="9" s="1"/>
  <c r="S1681" i="9"/>
  <c r="T1681" i="9" s="1"/>
  <c r="AC1831" i="6"/>
  <c r="AA732" i="3"/>
  <c r="AA735" i="11"/>
  <c r="AA350" i="3"/>
  <c r="W732" i="3"/>
  <c r="V733" i="3" s="1"/>
  <c r="AA64" i="6"/>
  <c r="AA1406" i="9"/>
  <c r="Z350" i="3"/>
  <c r="AD350" i="3" s="1"/>
  <c r="Z64" i="6"/>
  <c r="S214" i="3"/>
  <c r="T214" i="3" s="1"/>
  <c r="Z734" i="6"/>
  <c r="S1947" i="11"/>
  <c r="T1947" i="11" s="1"/>
  <c r="Y734" i="6"/>
  <c r="S601" i="3"/>
  <c r="T601" i="3" s="1"/>
  <c r="AA601" i="3" s="1"/>
  <c r="AC1829" i="3"/>
  <c r="AC349" i="11"/>
  <c r="W734" i="6"/>
  <c r="V735" i="6" s="1"/>
  <c r="Q1829" i="11"/>
  <c r="R1829" i="11" s="1"/>
  <c r="AC1541" i="11"/>
  <c r="S1408" i="6"/>
  <c r="T1408" i="6" s="1"/>
  <c r="S1830" i="9"/>
  <c r="T1830" i="9" s="1"/>
  <c r="AC1291" i="9"/>
  <c r="R1542" i="11"/>
  <c r="AB1542" i="11" s="1"/>
  <c r="Q1025" i="6"/>
  <c r="W1024" i="6"/>
  <c r="V1025" i="6" s="1"/>
  <c r="Z1024" i="6"/>
  <c r="AA1024" i="6"/>
  <c r="Y1024" i="6"/>
  <c r="W1406" i="3"/>
  <c r="V1407" i="3" s="1"/>
  <c r="Q1407" i="3"/>
  <c r="AA1406" i="3"/>
  <c r="Z1406" i="3"/>
  <c r="Y1406" i="3"/>
  <c r="R350" i="11"/>
  <c r="AB350" i="11" s="1"/>
  <c r="AE1948" i="6"/>
  <c r="S1159" i="11"/>
  <c r="T1159" i="11" s="1"/>
  <c r="S734" i="9"/>
  <c r="T734" i="9" s="1"/>
  <c r="S1543" i="9"/>
  <c r="T1543" i="9" s="1"/>
  <c r="AB1543" i="9"/>
  <c r="S350" i="6"/>
  <c r="T350" i="6" s="1"/>
  <c r="S1158" i="3"/>
  <c r="T1158" i="3" s="1"/>
  <c r="S1949" i="6"/>
  <c r="T1949" i="6" s="1"/>
  <c r="R599" i="9"/>
  <c r="AB599" i="9" s="1"/>
  <c r="W1025" i="9"/>
  <c r="V1026" i="9" s="1"/>
  <c r="Z1025" i="9"/>
  <c r="Q1026" i="9"/>
  <c r="Y1025" i="9"/>
  <c r="AA1025" i="9"/>
  <c r="AA481" i="9"/>
  <c r="W481" i="9"/>
  <c r="V482" i="9" s="1"/>
  <c r="Z481" i="9"/>
  <c r="Y481" i="9"/>
  <c r="Q482" i="9"/>
  <c r="R1830" i="3"/>
  <c r="AB1830" i="3" s="1"/>
  <c r="Y66" i="3"/>
  <c r="W66" i="3"/>
  <c r="V67" i="3" s="1"/>
  <c r="Z66" i="3"/>
  <c r="AA66" i="3"/>
  <c r="Q67" i="3"/>
  <c r="S1160" i="6"/>
  <c r="T1160" i="6" s="1"/>
  <c r="AD482" i="6"/>
  <c r="AC482" i="6"/>
  <c r="Z214" i="9"/>
  <c r="W214" i="9"/>
  <c r="V215" i="9" s="1"/>
  <c r="Q215" i="9"/>
  <c r="Y214" i="9"/>
  <c r="AA214" i="9"/>
  <c r="AC598" i="9"/>
  <c r="R1292" i="9"/>
  <c r="AB1292" i="9" s="1"/>
  <c r="AC65" i="11"/>
  <c r="S596" i="11"/>
  <c r="T596" i="11" s="1"/>
  <c r="Y350" i="9"/>
  <c r="AA350" i="9"/>
  <c r="Q351" i="9"/>
  <c r="Z350" i="9"/>
  <c r="W350" i="9"/>
  <c r="V351" i="9" s="1"/>
  <c r="R483" i="6"/>
  <c r="AB483" i="6" s="1"/>
  <c r="Y1292" i="6"/>
  <c r="Q1293" i="6"/>
  <c r="Z1292" i="6"/>
  <c r="W1292" i="6"/>
  <c r="V1293" i="6" s="1"/>
  <c r="AA1292" i="6"/>
  <c r="S1832" i="6"/>
  <c r="T1832" i="6" s="1"/>
  <c r="AB1832" i="6"/>
  <c r="R66" i="11"/>
  <c r="AB66" i="11" s="1"/>
  <c r="AE349" i="11" l="1"/>
  <c r="AE218" i="11"/>
  <c r="Z1675" i="11"/>
  <c r="AE1541" i="11"/>
  <c r="S66" i="11"/>
  <c r="T66" i="11" s="1"/>
  <c r="W66" i="11" s="1"/>
  <c r="V67" i="11" s="1"/>
  <c r="Q1676" i="11"/>
  <c r="R1676" i="11" s="1"/>
  <c r="AB1676" i="11" s="1"/>
  <c r="W1675" i="11"/>
  <c r="V1676" i="11" s="1"/>
  <c r="Y1675" i="11"/>
  <c r="AE1158" i="11"/>
  <c r="AE1674" i="11"/>
  <c r="Z1409" i="11"/>
  <c r="AE1946" i="11"/>
  <c r="Q1410" i="11"/>
  <c r="R1410" i="11" s="1"/>
  <c r="AB1410" i="11" s="1"/>
  <c r="W1409" i="11"/>
  <c r="V1410" i="11" s="1"/>
  <c r="Y1409" i="11"/>
  <c r="Z486" i="11"/>
  <c r="Y486" i="11"/>
  <c r="AC1828" i="11"/>
  <c r="AE1828" i="11" s="1"/>
  <c r="W486" i="11"/>
  <c r="V487" i="11" s="1"/>
  <c r="AC735" i="11"/>
  <c r="AA486" i="11"/>
  <c r="AE65" i="11"/>
  <c r="W219" i="11"/>
  <c r="V220" i="11" s="1"/>
  <c r="W1025" i="11"/>
  <c r="V1026" i="11" s="1"/>
  <c r="Y1025" i="11"/>
  <c r="AA1025" i="11"/>
  <c r="Q1026" i="11"/>
  <c r="R1026" i="11" s="1"/>
  <c r="AB1026" i="11" s="1"/>
  <c r="Z1025" i="11"/>
  <c r="W866" i="11"/>
  <c r="V867" i="11" s="1"/>
  <c r="Y866" i="11"/>
  <c r="AC1295" i="11"/>
  <c r="Z866" i="11"/>
  <c r="AD1295" i="11"/>
  <c r="Q220" i="11"/>
  <c r="R220" i="11" s="1"/>
  <c r="AB220" i="11" s="1"/>
  <c r="Y219" i="11"/>
  <c r="Z219" i="11"/>
  <c r="AB1829" i="11"/>
  <c r="AA1947" i="11"/>
  <c r="Y1947" i="11"/>
  <c r="Q1948" i="11"/>
  <c r="R1948" i="11" s="1"/>
  <c r="AB1948" i="11" s="1"/>
  <c r="W1947" i="11"/>
  <c r="V1948" i="11" s="1"/>
  <c r="Z1947" i="11"/>
  <c r="Q867" i="11"/>
  <c r="R867" i="11" s="1"/>
  <c r="AB867" i="11" s="1"/>
  <c r="S350" i="11"/>
  <c r="T350" i="11" s="1"/>
  <c r="Q351" i="11" s="1"/>
  <c r="AD735" i="11"/>
  <c r="AE1680" i="9"/>
  <c r="AE1829" i="9"/>
  <c r="AC1946" i="9"/>
  <c r="AE598" i="9"/>
  <c r="S1159" i="9"/>
  <c r="T1159" i="9" s="1"/>
  <c r="Y1159" i="9" s="1"/>
  <c r="AE1291" i="9"/>
  <c r="AC1406" i="9"/>
  <c r="AD68" i="9"/>
  <c r="AD1158" i="9"/>
  <c r="S599" i="9"/>
  <c r="T599" i="9" s="1"/>
  <c r="AA599" i="9" s="1"/>
  <c r="AC68" i="9"/>
  <c r="AD1946" i="9"/>
  <c r="AC1158" i="9"/>
  <c r="AD481" i="9"/>
  <c r="Y1830" i="9"/>
  <c r="W1830" i="9"/>
  <c r="V1831" i="9" s="1"/>
  <c r="Q1831" i="9"/>
  <c r="R1831" i="9" s="1"/>
  <c r="AB1831" i="9" s="1"/>
  <c r="AA1830" i="9"/>
  <c r="Z1830" i="9"/>
  <c r="W1681" i="9"/>
  <c r="V1682" i="9" s="1"/>
  <c r="Y1681" i="9"/>
  <c r="Z1681" i="9"/>
  <c r="W1543" i="9"/>
  <c r="V1544" i="9" s="1"/>
  <c r="Q1544" i="9"/>
  <c r="Y1543" i="9"/>
  <c r="Z1543" i="9"/>
  <c r="AA1543" i="9"/>
  <c r="AA865" i="9"/>
  <c r="Y865" i="9"/>
  <c r="W865" i="9"/>
  <c r="V866" i="9" s="1"/>
  <c r="Z865" i="9"/>
  <c r="Q866" i="9"/>
  <c r="R866" i="9" s="1"/>
  <c r="AB866" i="9" s="1"/>
  <c r="AD350" i="9"/>
  <c r="AD1406" i="9"/>
  <c r="AD1025" i="9"/>
  <c r="AD214" i="9"/>
  <c r="AD349" i="6"/>
  <c r="AC349" i="6"/>
  <c r="AE1541" i="6"/>
  <c r="AE1159" i="6"/>
  <c r="AB735" i="6"/>
  <c r="S735" i="6"/>
  <c r="T735" i="6" s="1"/>
  <c r="AA1542" i="6"/>
  <c r="Q1543" i="6"/>
  <c r="R1543" i="6" s="1"/>
  <c r="AB1543" i="6" s="1"/>
  <c r="Z1542" i="6"/>
  <c r="AD602" i="6"/>
  <c r="AD1024" i="6"/>
  <c r="AC1676" i="6"/>
  <c r="AD1676" i="6"/>
  <c r="W1542" i="6"/>
  <c r="V1543" i="6" s="1"/>
  <c r="AC869" i="6"/>
  <c r="AC602" i="6"/>
  <c r="R1677" i="6"/>
  <c r="AB1677" i="6" s="1"/>
  <c r="S603" i="6"/>
  <c r="T603" i="6" s="1"/>
  <c r="Y603" i="6" s="1"/>
  <c r="AD219" i="6"/>
  <c r="Y1832" i="6"/>
  <c r="AA1832" i="6"/>
  <c r="W1832" i="6"/>
  <c r="V1833" i="6" s="1"/>
  <c r="Q1833" i="6"/>
  <c r="Z1832" i="6"/>
  <c r="W1408" i="6"/>
  <c r="V1409" i="6" s="1"/>
  <c r="AA1408" i="6"/>
  <c r="Z1408" i="6"/>
  <c r="Y1408" i="6"/>
  <c r="Q1409" i="6"/>
  <c r="R1409" i="6" s="1"/>
  <c r="AB1409" i="6" s="1"/>
  <c r="AE1407" i="6"/>
  <c r="AC64" i="6"/>
  <c r="AD64" i="6"/>
  <c r="AD734" i="6"/>
  <c r="Y1542" i="6"/>
  <c r="AC219" i="6"/>
  <c r="AD869" i="6"/>
  <c r="AD1292" i="6"/>
  <c r="AE1831" i="6"/>
  <c r="AC734" i="6"/>
  <c r="AD1946" i="3"/>
  <c r="AD867" i="3"/>
  <c r="AC1539" i="3"/>
  <c r="AE1539" i="3" s="1"/>
  <c r="AD1406" i="3"/>
  <c r="S1540" i="3"/>
  <c r="T1540" i="3" s="1"/>
  <c r="W1540" i="3" s="1"/>
  <c r="V1541" i="3" s="1"/>
  <c r="AC1946" i="3"/>
  <c r="AE1027" i="3"/>
  <c r="AE1829" i="3"/>
  <c r="AC867" i="3"/>
  <c r="AC350" i="3"/>
  <c r="AE350" i="3" s="1"/>
  <c r="AC732" i="3"/>
  <c r="AD1675" i="3"/>
  <c r="Y1028" i="3"/>
  <c r="AA1028" i="3"/>
  <c r="AD732" i="3"/>
  <c r="R1676" i="3"/>
  <c r="AB1676" i="3" s="1"/>
  <c r="AC1675" i="3"/>
  <c r="AD1292" i="3"/>
  <c r="AC1292" i="3"/>
  <c r="W601" i="3"/>
  <c r="V602" i="3" s="1"/>
  <c r="Q602" i="3"/>
  <c r="R602" i="3" s="1"/>
  <c r="S1293" i="3"/>
  <c r="T1293" i="3" s="1"/>
  <c r="W1028" i="3"/>
  <c r="V1029" i="3" s="1"/>
  <c r="AD66" i="3"/>
  <c r="Z1028" i="3"/>
  <c r="S220" i="6"/>
  <c r="T220" i="6" s="1"/>
  <c r="W220" i="6" s="1"/>
  <c r="V221" i="6" s="1"/>
  <c r="Y601" i="3"/>
  <c r="S1829" i="11"/>
  <c r="T1829" i="11" s="1"/>
  <c r="AC1292" i="6"/>
  <c r="Z601" i="3"/>
  <c r="AE482" i="6"/>
  <c r="S1542" i="11"/>
  <c r="T1542" i="11" s="1"/>
  <c r="S733" i="3"/>
  <c r="T733" i="3" s="1"/>
  <c r="S351" i="3"/>
  <c r="T351" i="3" s="1"/>
  <c r="Q352" i="3" s="1"/>
  <c r="AA1681" i="9"/>
  <c r="Q1682" i="9"/>
  <c r="R1682" i="9" s="1"/>
  <c r="AB1682" i="9" s="1"/>
  <c r="AC1024" i="6"/>
  <c r="S736" i="11"/>
  <c r="T736" i="11" s="1"/>
  <c r="S868" i="3"/>
  <c r="T868" i="3" s="1"/>
  <c r="Y868" i="3" s="1"/>
  <c r="S1947" i="9"/>
  <c r="T1947" i="9" s="1"/>
  <c r="AB1947" i="9"/>
  <c r="R351" i="9"/>
  <c r="AB351" i="9" s="1"/>
  <c r="R67" i="3"/>
  <c r="AB67" i="3" s="1"/>
  <c r="AA1159" i="11"/>
  <c r="Z1159" i="11"/>
  <c r="Q1160" i="11"/>
  <c r="Y1159" i="11"/>
  <c r="W1159" i="11"/>
  <c r="V1160" i="11" s="1"/>
  <c r="S483" i="6"/>
  <c r="T483" i="6" s="1"/>
  <c r="S65" i="6"/>
  <c r="T65" i="6" s="1"/>
  <c r="Z214" i="3"/>
  <c r="Y214" i="3"/>
  <c r="AA214" i="3"/>
  <c r="Q215" i="3"/>
  <c r="W214" i="3"/>
  <c r="V215" i="3" s="1"/>
  <c r="S69" i="9"/>
  <c r="T69" i="9" s="1"/>
  <c r="S1407" i="9"/>
  <c r="T1407" i="9" s="1"/>
  <c r="S487" i="11"/>
  <c r="T487" i="11" s="1"/>
  <c r="S870" i="6"/>
  <c r="T870" i="6" s="1"/>
  <c r="Q351" i="6"/>
  <c r="AA350" i="6"/>
  <c r="Z350" i="6"/>
  <c r="Y350" i="6"/>
  <c r="W350" i="6"/>
  <c r="V351" i="6" s="1"/>
  <c r="W1949" i="6"/>
  <c r="V1950" i="6" s="1"/>
  <c r="Q1950" i="6"/>
  <c r="Z1949" i="6"/>
  <c r="AA1949" i="6"/>
  <c r="Y1949" i="6"/>
  <c r="R1407" i="3"/>
  <c r="AB1407" i="3" s="1"/>
  <c r="S1947" i="3"/>
  <c r="T1947" i="3" s="1"/>
  <c r="Q1159" i="3"/>
  <c r="Z1158" i="3"/>
  <c r="AA1158" i="3"/>
  <c r="W1158" i="3"/>
  <c r="V1159" i="3" s="1"/>
  <c r="Y1158" i="3"/>
  <c r="AA596" i="11"/>
  <c r="W596" i="11"/>
  <c r="V597" i="11" s="1"/>
  <c r="Y596" i="11"/>
  <c r="Z596" i="11"/>
  <c r="Q597" i="11"/>
  <c r="R1029" i="3"/>
  <c r="AB1029" i="3" s="1"/>
  <c r="AC350" i="9"/>
  <c r="R1025" i="6"/>
  <c r="AB1025" i="6" s="1"/>
  <c r="AC481" i="9"/>
  <c r="R1026" i="9"/>
  <c r="AB1026" i="9" s="1"/>
  <c r="R482" i="9"/>
  <c r="AB482" i="9" s="1"/>
  <c r="Z483" i="3"/>
  <c r="W483" i="3"/>
  <c r="V484" i="3" s="1"/>
  <c r="Y483" i="3"/>
  <c r="Q484" i="3"/>
  <c r="AA483" i="3"/>
  <c r="AC66" i="3"/>
  <c r="Z1160" i="6"/>
  <c r="Q1161" i="6"/>
  <c r="AA1160" i="6"/>
  <c r="W1160" i="6"/>
  <c r="V1161" i="6" s="1"/>
  <c r="Y1160" i="6"/>
  <c r="AC1025" i="9"/>
  <c r="AC214" i="9"/>
  <c r="R1293" i="6"/>
  <c r="AB1293" i="6" s="1"/>
  <c r="S1292" i="9"/>
  <c r="T1292" i="9" s="1"/>
  <c r="R215" i="9"/>
  <c r="AB215" i="9" s="1"/>
  <c r="S1296" i="11"/>
  <c r="T1296" i="11" s="1"/>
  <c r="S1830" i="3"/>
  <c r="T1830" i="3" s="1"/>
  <c r="AC1406" i="3"/>
  <c r="Y734" i="9"/>
  <c r="Q735" i="9"/>
  <c r="W734" i="9"/>
  <c r="V735" i="9" s="1"/>
  <c r="Z734" i="9"/>
  <c r="AA734" i="9"/>
  <c r="S1676" i="11" l="1"/>
  <c r="T1676" i="11" s="1"/>
  <c r="Q1677" i="11" s="1"/>
  <c r="R1677" i="11" s="1"/>
  <c r="AB1677" i="11" s="1"/>
  <c r="AD1675" i="11"/>
  <c r="AC1675" i="11"/>
  <c r="AD219" i="11"/>
  <c r="AE1295" i="11"/>
  <c r="AC1409" i="11"/>
  <c r="AD1409" i="11"/>
  <c r="AD486" i="11"/>
  <c r="AC1025" i="11"/>
  <c r="AC866" i="11"/>
  <c r="AC486" i="11"/>
  <c r="AE735" i="11"/>
  <c r="AD866" i="11"/>
  <c r="AD1025" i="11"/>
  <c r="AC219" i="11"/>
  <c r="AC1947" i="11"/>
  <c r="AA1542" i="11"/>
  <c r="Z1542" i="11"/>
  <c r="Q1543" i="11"/>
  <c r="R1543" i="11" s="1"/>
  <c r="AB1543" i="11" s="1"/>
  <c r="W1542" i="11"/>
  <c r="V1543" i="11" s="1"/>
  <c r="Y1542" i="11"/>
  <c r="Y66" i="11"/>
  <c r="AA66" i="11"/>
  <c r="Z66" i="11"/>
  <c r="AD1159" i="11"/>
  <c r="Q1830" i="11"/>
  <c r="R1830" i="11" s="1"/>
  <c r="Z1829" i="11"/>
  <c r="AA1829" i="11"/>
  <c r="W1829" i="11"/>
  <c r="V1830" i="11" s="1"/>
  <c r="Y1829" i="11"/>
  <c r="AD596" i="11"/>
  <c r="Q67" i="11"/>
  <c r="R67" i="11" s="1"/>
  <c r="AB67" i="11" s="1"/>
  <c r="Y350" i="11"/>
  <c r="AD1947" i="11"/>
  <c r="S1948" i="11"/>
  <c r="T1948" i="11" s="1"/>
  <c r="Y1948" i="11" s="1"/>
  <c r="S1410" i="11"/>
  <c r="T1410" i="11" s="1"/>
  <c r="AE214" i="9"/>
  <c r="W1159" i="9"/>
  <c r="V1160" i="9" s="1"/>
  <c r="Q1160" i="9"/>
  <c r="R1160" i="9" s="1"/>
  <c r="AB1160" i="9" s="1"/>
  <c r="Z1159" i="9"/>
  <c r="AD1159" i="9" s="1"/>
  <c r="AE1406" i="9"/>
  <c r="AA1159" i="9"/>
  <c r="AE1946" i="9"/>
  <c r="AE68" i="9"/>
  <c r="AC865" i="9"/>
  <c r="AE1158" i="9"/>
  <c r="Z599" i="9"/>
  <c r="W599" i="9"/>
  <c r="V600" i="9" s="1"/>
  <c r="Q600" i="9"/>
  <c r="R600" i="9" s="1"/>
  <c r="AB600" i="9" s="1"/>
  <c r="AC1681" i="9"/>
  <c r="AC1830" i="9"/>
  <c r="AD1830" i="9"/>
  <c r="Y599" i="9"/>
  <c r="AD1681" i="9"/>
  <c r="AD734" i="9"/>
  <c r="R1544" i="9"/>
  <c r="AB1544" i="9" s="1"/>
  <c r="S1831" i="9"/>
  <c r="T1831" i="9" s="1"/>
  <c r="W1831" i="9" s="1"/>
  <c r="V1832" i="9" s="1"/>
  <c r="AE481" i="9"/>
  <c r="AD865" i="9"/>
  <c r="AE350" i="9"/>
  <c r="AD1543" i="9"/>
  <c r="AC1543" i="9"/>
  <c r="S866" i="9"/>
  <c r="T866" i="9" s="1"/>
  <c r="AE1025" i="9"/>
  <c r="AE219" i="6"/>
  <c r="AE349" i="6"/>
  <c r="Z735" i="6"/>
  <c r="W735" i="6"/>
  <c r="V736" i="6" s="1"/>
  <c r="Y735" i="6"/>
  <c r="Q736" i="6"/>
  <c r="R736" i="6" s="1"/>
  <c r="AB736" i="6" s="1"/>
  <c r="AE1024" i="6"/>
  <c r="AE602" i="6"/>
  <c r="AE1292" i="6"/>
  <c r="AD1542" i="6"/>
  <c r="R1833" i="6"/>
  <c r="AB1833" i="6" s="1"/>
  <c r="AE869" i="6"/>
  <c r="Q604" i="6"/>
  <c r="R604" i="6" s="1"/>
  <c r="AA735" i="6"/>
  <c r="W603" i="6"/>
  <c r="V604" i="6" s="1"/>
  <c r="AD1949" i="6"/>
  <c r="AA603" i="6"/>
  <c r="S1677" i="6"/>
  <c r="T1677" i="6" s="1"/>
  <c r="AC1408" i="6"/>
  <c r="Z603" i="6"/>
  <c r="AD603" i="6" s="1"/>
  <c r="AC1542" i="6"/>
  <c r="AE734" i="6"/>
  <c r="AE64" i="6"/>
  <c r="AD1832" i="6"/>
  <c r="AE1676" i="6"/>
  <c r="AC350" i="6"/>
  <c r="AD350" i="6"/>
  <c r="AD1160" i="6"/>
  <c r="AC1832" i="6"/>
  <c r="Y220" i="6"/>
  <c r="AD1408" i="6"/>
  <c r="AE1946" i="3"/>
  <c r="AE867" i="3"/>
  <c r="AE1406" i="3"/>
  <c r="Z1540" i="3"/>
  <c r="Q1541" i="3"/>
  <c r="R1541" i="3" s="1"/>
  <c r="AB1541" i="3" s="1"/>
  <c r="Y1540" i="3"/>
  <c r="AA1540" i="3"/>
  <c r="AD1028" i="3"/>
  <c r="AE732" i="3"/>
  <c r="AE1675" i="3"/>
  <c r="AD601" i="3"/>
  <c r="AE66" i="3"/>
  <c r="S1029" i="3"/>
  <c r="T1029" i="3" s="1"/>
  <c r="AD1158" i="3"/>
  <c r="AC1028" i="3"/>
  <c r="W868" i="3"/>
  <c r="V869" i="3" s="1"/>
  <c r="AE1292" i="3"/>
  <c r="AA868" i="3"/>
  <c r="AC601" i="3"/>
  <c r="Y351" i="3"/>
  <c r="W351" i="3"/>
  <c r="V352" i="3" s="1"/>
  <c r="S1676" i="3"/>
  <c r="T1676" i="3" s="1"/>
  <c r="Q1948" i="3"/>
  <c r="R1948" i="3" s="1"/>
  <c r="AB1948" i="3" s="1"/>
  <c r="AA1947" i="3"/>
  <c r="W1947" i="3"/>
  <c r="V1948" i="3" s="1"/>
  <c r="Y1947" i="3"/>
  <c r="Z1947" i="3"/>
  <c r="AB602" i="3"/>
  <c r="Z868" i="3"/>
  <c r="AD868" i="3" s="1"/>
  <c r="Q869" i="3"/>
  <c r="S1293" i="6"/>
  <c r="T1293" i="6" s="1"/>
  <c r="S1682" i="9"/>
  <c r="T1682" i="9" s="1"/>
  <c r="Q221" i="6"/>
  <c r="R221" i="6" s="1"/>
  <c r="AB221" i="6" s="1"/>
  <c r="AA220" i="6"/>
  <c r="Z350" i="11"/>
  <c r="Z220" i="6"/>
  <c r="S351" i="9"/>
  <c r="T351" i="9" s="1"/>
  <c r="S215" i="9"/>
  <c r="T215" i="9" s="1"/>
  <c r="AC1158" i="3"/>
  <c r="AC1160" i="6"/>
  <c r="W350" i="11"/>
  <c r="V351" i="11" s="1"/>
  <c r="S1543" i="6"/>
  <c r="T1543" i="6" s="1"/>
  <c r="S482" i="9"/>
  <c r="T482" i="9" s="1"/>
  <c r="AA350" i="11"/>
  <c r="Z351" i="3"/>
  <c r="AC1949" i="6"/>
  <c r="S1409" i="6"/>
  <c r="T1409" i="6" s="1"/>
  <c r="AA351" i="3"/>
  <c r="S867" i="11"/>
  <c r="T867" i="11" s="1"/>
  <c r="S1026" i="11"/>
  <c r="T1026" i="11" s="1"/>
  <c r="S1025" i="6"/>
  <c r="T1025" i="6" s="1"/>
  <c r="S220" i="11"/>
  <c r="T220" i="11" s="1"/>
  <c r="S1407" i="3"/>
  <c r="T1407" i="3" s="1"/>
  <c r="Y1407" i="3" s="1"/>
  <c r="S602" i="3"/>
  <c r="T602" i="3" s="1"/>
  <c r="S67" i="3"/>
  <c r="T67" i="3" s="1"/>
  <c r="W67" i="3" s="1"/>
  <c r="V68" i="3" s="1"/>
  <c r="AD483" i="3"/>
  <c r="AC483" i="3"/>
  <c r="W1292" i="9"/>
  <c r="V1293" i="9" s="1"/>
  <c r="Z1292" i="9"/>
  <c r="Q1293" i="9"/>
  <c r="Y1292" i="9"/>
  <c r="AA1292" i="9"/>
  <c r="R1160" i="11"/>
  <c r="AB1160" i="11" s="1"/>
  <c r="R1950" i="6"/>
  <c r="AB1950" i="6" s="1"/>
  <c r="Q734" i="3"/>
  <c r="AA733" i="3"/>
  <c r="Y733" i="3"/>
  <c r="Z733" i="3"/>
  <c r="W733" i="3"/>
  <c r="V734" i="3" s="1"/>
  <c r="AC596" i="11"/>
  <c r="R215" i="3"/>
  <c r="AB215" i="3" s="1"/>
  <c r="W69" i="9"/>
  <c r="V70" i="9" s="1"/>
  <c r="Z69" i="9"/>
  <c r="Q70" i="9"/>
  <c r="Y69" i="9"/>
  <c r="AA69" i="9"/>
  <c r="R1161" i="6"/>
  <c r="AB1161" i="6" s="1"/>
  <c r="R735" i="9"/>
  <c r="AB735" i="9" s="1"/>
  <c r="S1026" i="9"/>
  <c r="T1026" i="9" s="1"/>
  <c r="R351" i="6"/>
  <c r="AB351" i="6" s="1"/>
  <c r="W483" i="6"/>
  <c r="V484" i="6" s="1"/>
  <c r="Q484" i="6"/>
  <c r="AA483" i="6"/>
  <c r="Z483" i="6"/>
  <c r="Y483" i="6"/>
  <c r="AD214" i="3"/>
  <c r="AC214" i="3"/>
  <c r="Y65" i="6"/>
  <c r="W65" i="6"/>
  <c r="V66" i="6" s="1"/>
  <c r="Z65" i="6"/>
  <c r="Q66" i="6"/>
  <c r="AA65" i="6"/>
  <c r="Y487" i="11"/>
  <c r="AA487" i="11"/>
  <c r="Q488" i="11"/>
  <c r="Z487" i="11"/>
  <c r="W487" i="11"/>
  <c r="V488" i="11" s="1"/>
  <c r="W1407" i="9"/>
  <c r="V1408" i="9" s="1"/>
  <c r="Z1407" i="9"/>
  <c r="Y1407" i="9"/>
  <c r="AA1407" i="9"/>
  <c r="Q1408" i="9"/>
  <c r="R597" i="11"/>
  <c r="AB597" i="11" s="1"/>
  <c r="AC734" i="9"/>
  <c r="Y1293" i="3"/>
  <c r="AA1293" i="3"/>
  <c r="Z1293" i="3"/>
  <c r="Q1294" i="3"/>
  <c r="W1293" i="3"/>
  <c r="V1294" i="3" s="1"/>
  <c r="R352" i="3"/>
  <c r="AB352" i="3" s="1"/>
  <c r="R1159" i="3"/>
  <c r="AB1159" i="3" s="1"/>
  <c r="W1947" i="9"/>
  <c r="V1948" i="9" s="1"/>
  <c r="Z1947" i="9"/>
  <c r="Q1948" i="9"/>
  <c r="Y1947" i="9"/>
  <c r="AA1947" i="9"/>
  <c r="AA736" i="11"/>
  <c r="Z736" i="11"/>
  <c r="Y736" i="11"/>
  <c r="Q737" i="11"/>
  <c r="W736" i="11"/>
  <c r="V737" i="11" s="1"/>
  <c r="AA1830" i="3"/>
  <c r="Q1831" i="3"/>
  <c r="Y1830" i="3"/>
  <c r="W1830" i="3"/>
  <c r="V1831" i="3" s="1"/>
  <c r="Z1830" i="3"/>
  <c r="R484" i="3"/>
  <c r="AB484" i="3" s="1"/>
  <c r="R351" i="11"/>
  <c r="AB351" i="11" s="1"/>
  <c r="Y1296" i="11"/>
  <c r="W1296" i="11"/>
  <c r="V1297" i="11" s="1"/>
  <c r="Z1296" i="11"/>
  <c r="AA1296" i="11"/>
  <c r="Q1297" i="11"/>
  <c r="AC1159" i="11"/>
  <c r="Y870" i="6"/>
  <c r="Q871" i="6"/>
  <c r="AA870" i="6"/>
  <c r="W870" i="6"/>
  <c r="V871" i="6" s="1"/>
  <c r="Z870" i="6"/>
  <c r="Y1676" i="11" l="1"/>
  <c r="AA1676" i="11"/>
  <c r="AE596" i="11"/>
  <c r="AE1675" i="11"/>
  <c r="Z1676" i="11"/>
  <c r="W1676" i="11"/>
  <c r="V1677" i="11" s="1"/>
  <c r="AE1409" i="11"/>
  <c r="AE219" i="11"/>
  <c r="AE1025" i="11"/>
  <c r="AE486" i="11"/>
  <c r="S597" i="11"/>
  <c r="T597" i="11" s="1"/>
  <c r="Q598" i="11" s="1"/>
  <c r="AE866" i="11"/>
  <c r="S351" i="11"/>
  <c r="T351" i="11" s="1"/>
  <c r="AA351" i="11" s="1"/>
  <c r="AA1948" i="11"/>
  <c r="AE1159" i="11"/>
  <c r="AC66" i="11"/>
  <c r="Q1949" i="11"/>
  <c r="R1949" i="11" s="1"/>
  <c r="AB1949" i="11" s="1"/>
  <c r="S1160" i="11"/>
  <c r="T1160" i="11" s="1"/>
  <c r="AD1542" i="11"/>
  <c r="AD736" i="11"/>
  <c r="AD66" i="11"/>
  <c r="Z1948" i="11"/>
  <c r="AD1948" i="11" s="1"/>
  <c r="W1948" i="11"/>
  <c r="V1949" i="11" s="1"/>
  <c r="AE1947" i="11"/>
  <c r="AB1830" i="11"/>
  <c r="AC1542" i="11"/>
  <c r="AD350" i="11"/>
  <c r="S1830" i="11"/>
  <c r="T1830" i="11" s="1"/>
  <c r="AD1829" i="11"/>
  <c r="AA1410" i="11"/>
  <c r="W1410" i="11"/>
  <c r="V1411" i="11" s="1"/>
  <c r="Y1410" i="11"/>
  <c r="W1026" i="11"/>
  <c r="V1027" i="11" s="1"/>
  <c r="Z1026" i="11"/>
  <c r="AA1026" i="11"/>
  <c r="Q1027" i="11"/>
  <c r="R1027" i="11" s="1"/>
  <c r="AB1027" i="11" s="1"/>
  <c r="W867" i="11"/>
  <c r="V868" i="11" s="1"/>
  <c r="Q868" i="11"/>
  <c r="R868" i="11" s="1"/>
  <c r="AB868" i="11" s="1"/>
  <c r="Y867" i="11"/>
  <c r="AA867" i="11"/>
  <c r="Z867" i="11"/>
  <c r="AD487" i="11"/>
  <c r="AC1829" i="11"/>
  <c r="AC350" i="11"/>
  <c r="AD1296" i="11"/>
  <c r="S1160" i="9"/>
  <c r="T1160" i="9" s="1"/>
  <c r="AA1160" i="9" s="1"/>
  <c r="AC1159" i="9"/>
  <c r="AE1159" i="9" s="1"/>
  <c r="AE1543" i="9"/>
  <c r="AC599" i="9"/>
  <c r="AE734" i="9"/>
  <c r="AD599" i="9"/>
  <c r="AE865" i="9"/>
  <c r="AD1292" i="9"/>
  <c r="AE1681" i="9"/>
  <c r="S1544" i="9"/>
  <c r="T1544" i="9" s="1"/>
  <c r="Z1544" i="9" s="1"/>
  <c r="AE1830" i="9"/>
  <c r="Q867" i="9"/>
  <c r="R867" i="9" s="1"/>
  <c r="AB867" i="9" s="1"/>
  <c r="Z866" i="9"/>
  <c r="W866" i="9"/>
  <c r="V867" i="9" s="1"/>
  <c r="AD69" i="9"/>
  <c r="Z482" i="9"/>
  <c r="Y482" i="9"/>
  <c r="W482" i="9"/>
  <c r="V483" i="9" s="1"/>
  <c r="W351" i="9"/>
  <c r="V352" i="9" s="1"/>
  <c r="Y351" i="9"/>
  <c r="Q352" i="9"/>
  <c r="R352" i="9" s="1"/>
  <c r="AB352" i="9" s="1"/>
  <c r="AA351" i="9"/>
  <c r="Z351" i="9"/>
  <c r="AD1947" i="9"/>
  <c r="AD1407" i="9"/>
  <c r="S735" i="9"/>
  <c r="T735" i="9" s="1"/>
  <c r="AD735" i="6"/>
  <c r="AC735" i="6"/>
  <c r="AD483" i="6"/>
  <c r="AE1542" i="6"/>
  <c r="AE1408" i="6"/>
  <c r="S736" i="6"/>
  <c r="T736" i="6" s="1"/>
  <c r="W736" i="6" s="1"/>
  <c r="V737" i="6" s="1"/>
  <c r="AC603" i="6"/>
  <c r="AE603" i="6" s="1"/>
  <c r="AD220" i="6"/>
  <c r="S1833" i="6"/>
  <c r="T1833" i="6" s="1"/>
  <c r="Q1834" i="6" s="1"/>
  <c r="Z1677" i="6"/>
  <c r="AA1677" i="6"/>
  <c r="Q1678" i="6"/>
  <c r="W1677" i="6"/>
  <c r="V1678" i="6" s="1"/>
  <c r="Y1677" i="6"/>
  <c r="AB604" i="6"/>
  <c r="S604" i="6"/>
  <c r="T604" i="6" s="1"/>
  <c r="AE1949" i="6"/>
  <c r="AE1832" i="6"/>
  <c r="AD65" i="6"/>
  <c r="AE350" i="6"/>
  <c r="Y1293" i="6"/>
  <c r="Z1293" i="6"/>
  <c r="Q1026" i="6"/>
  <c r="R1026" i="6" s="1"/>
  <c r="AB1026" i="6" s="1"/>
  <c r="W1025" i="6"/>
  <c r="V1026" i="6" s="1"/>
  <c r="AE1160" i="6"/>
  <c r="AD870" i="6"/>
  <c r="AC220" i="6"/>
  <c r="AC1540" i="3"/>
  <c r="AD1540" i="3"/>
  <c r="S1541" i="3"/>
  <c r="T1541" i="3" s="1"/>
  <c r="AA1541" i="3" s="1"/>
  <c r="S484" i="3"/>
  <c r="T484" i="3" s="1"/>
  <c r="Y484" i="3" s="1"/>
  <c r="S1159" i="3"/>
  <c r="T1159" i="3" s="1"/>
  <c r="W1159" i="3" s="1"/>
  <c r="V1160" i="3" s="1"/>
  <c r="AE601" i="3"/>
  <c r="AE1028" i="3"/>
  <c r="AC868" i="3"/>
  <c r="AE868" i="3" s="1"/>
  <c r="AE1158" i="3"/>
  <c r="S352" i="3"/>
  <c r="T352" i="3" s="1"/>
  <c r="Y1676" i="3"/>
  <c r="Z1676" i="3"/>
  <c r="AC351" i="3"/>
  <c r="AD733" i="3"/>
  <c r="AA1676" i="3"/>
  <c r="Q1677" i="3"/>
  <c r="R1677" i="3" s="1"/>
  <c r="AB1677" i="3" s="1"/>
  <c r="W1676" i="3"/>
  <c r="V1677" i="3" s="1"/>
  <c r="R869" i="3"/>
  <c r="AB869" i="3" s="1"/>
  <c r="Z1407" i="3"/>
  <c r="AD1407" i="3" s="1"/>
  <c r="AD1830" i="3"/>
  <c r="AE214" i="3"/>
  <c r="Q603" i="3"/>
  <c r="R603" i="3" s="1"/>
  <c r="Y602" i="3"/>
  <c r="Z602" i="3"/>
  <c r="AA602" i="3"/>
  <c r="W602" i="3"/>
  <c r="V603" i="3" s="1"/>
  <c r="AD1947" i="3"/>
  <c r="Z67" i="3"/>
  <c r="AC1947" i="3"/>
  <c r="Q68" i="3"/>
  <c r="R68" i="3" s="1"/>
  <c r="AB68" i="3" s="1"/>
  <c r="Y67" i="3"/>
  <c r="AA67" i="3"/>
  <c r="AD1293" i="3"/>
  <c r="AD351" i="3"/>
  <c r="S351" i="6"/>
  <c r="T351" i="6" s="1"/>
  <c r="S67" i="11"/>
  <c r="T67" i="11" s="1"/>
  <c r="Q68" i="11" s="1"/>
  <c r="Q1294" i="6"/>
  <c r="R1294" i="6" s="1"/>
  <c r="AB1294" i="6" s="1"/>
  <c r="Q1832" i="9"/>
  <c r="R1832" i="9" s="1"/>
  <c r="AB1832" i="9" s="1"/>
  <c r="AC1830" i="3"/>
  <c r="Z1025" i="6"/>
  <c r="W1293" i="6"/>
  <c r="V1294" i="6" s="1"/>
  <c r="AA1831" i="9"/>
  <c r="Y1025" i="6"/>
  <c r="Q1411" i="11"/>
  <c r="R1411" i="11" s="1"/>
  <c r="AB1411" i="11" s="1"/>
  <c r="AA866" i="9"/>
  <c r="Z1410" i="11"/>
  <c r="Y1026" i="11"/>
  <c r="Y866" i="9"/>
  <c r="AA1025" i="6"/>
  <c r="AA1407" i="3"/>
  <c r="S1950" i="6"/>
  <c r="T1950" i="6" s="1"/>
  <c r="Y1950" i="6" s="1"/>
  <c r="S1161" i="6"/>
  <c r="T1161" i="6" s="1"/>
  <c r="Q1408" i="3"/>
  <c r="R1408" i="3" s="1"/>
  <c r="AB1408" i="3" s="1"/>
  <c r="AA482" i="9"/>
  <c r="Y1831" i="9"/>
  <c r="S221" i="6"/>
  <c r="T221" i="6" s="1"/>
  <c r="AA1293" i="6"/>
  <c r="W1407" i="3"/>
  <c r="V1408" i="3" s="1"/>
  <c r="Q483" i="9"/>
  <c r="R483" i="9" s="1"/>
  <c r="AB483" i="9" s="1"/>
  <c r="Z1831" i="9"/>
  <c r="S1677" i="11"/>
  <c r="T1677" i="11" s="1"/>
  <c r="AC65" i="6"/>
  <c r="S1543" i="11"/>
  <c r="T1543" i="11" s="1"/>
  <c r="AC1292" i="9"/>
  <c r="AC483" i="6"/>
  <c r="AE483" i="3"/>
  <c r="AC733" i="3"/>
  <c r="R1831" i="3"/>
  <c r="AB1831" i="3" s="1"/>
  <c r="R1408" i="9"/>
  <c r="AB1408" i="9" s="1"/>
  <c r="Z1026" i="9"/>
  <c r="Q1027" i="9"/>
  <c r="AA1026" i="9"/>
  <c r="W1026" i="9"/>
  <c r="V1027" i="9" s="1"/>
  <c r="Y1026" i="9"/>
  <c r="AA1409" i="6"/>
  <c r="Z1409" i="6"/>
  <c r="Y1409" i="6"/>
  <c r="W1409" i="6"/>
  <c r="V1410" i="6" s="1"/>
  <c r="Q1410" i="6"/>
  <c r="W1029" i="3"/>
  <c r="V1030" i="3" s="1"/>
  <c r="Z1029" i="3"/>
  <c r="AA1029" i="3"/>
  <c r="Y1029" i="3"/>
  <c r="Q1030" i="3"/>
  <c r="R1293" i="9"/>
  <c r="AB1293" i="9" s="1"/>
  <c r="Z1543" i="6"/>
  <c r="Y1543" i="6"/>
  <c r="W1543" i="6"/>
  <c r="V1544" i="6" s="1"/>
  <c r="Q1544" i="6"/>
  <c r="AA1543" i="6"/>
  <c r="AC69" i="9"/>
  <c r="R1297" i="11"/>
  <c r="AB1297" i="11" s="1"/>
  <c r="Z1682" i="9"/>
  <c r="Q1683" i="9"/>
  <c r="Y1682" i="9"/>
  <c r="AA1682" i="9"/>
  <c r="W1682" i="9"/>
  <c r="V1683" i="9" s="1"/>
  <c r="R1294" i="3"/>
  <c r="AB1294" i="3" s="1"/>
  <c r="R70" i="9"/>
  <c r="AB70" i="9" s="1"/>
  <c r="R734" i="3"/>
  <c r="AB734" i="3" s="1"/>
  <c r="R871" i="6"/>
  <c r="AB871" i="6" s="1"/>
  <c r="Y215" i="9"/>
  <c r="AA215" i="9"/>
  <c r="W215" i="9"/>
  <c r="V216" i="9" s="1"/>
  <c r="Z215" i="9"/>
  <c r="Q216" i="9"/>
  <c r="AC1407" i="9"/>
  <c r="R66" i="6"/>
  <c r="AB66" i="6" s="1"/>
  <c r="R737" i="11"/>
  <c r="AB737" i="11" s="1"/>
  <c r="R1948" i="9"/>
  <c r="AB1948" i="9" s="1"/>
  <c r="AC1293" i="3"/>
  <c r="AC487" i="11"/>
  <c r="R488" i="11"/>
  <c r="AB488" i="11" s="1"/>
  <c r="AC870" i="6"/>
  <c r="AC1947" i="9"/>
  <c r="AA220" i="11"/>
  <c r="Z220" i="11"/>
  <c r="Q221" i="11"/>
  <c r="Y220" i="11"/>
  <c r="W220" i="11"/>
  <c r="V221" i="11" s="1"/>
  <c r="AC1296" i="11"/>
  <c r="AC736" i="11"/>
  <c r="R484" i="6"/>
  <c r="AB484" i="6" s="1"/>
  <c r="S600" i="9"/>
  <c r="T600" i="9" s="1"/>
  <c r="S1948" i="3"/>
  <c r="T1948" i="3" s="1"/>
  <c r="S215" i="3"/>
  <c r="T215" i="3" s="1"/>
  <c r="AD1676" i="11" l="1"/>
  <c r="AC1676" i="11"/>
  <c r="W597" i="11"/>
  <c r="V598" i="11" s="1"/>
  <c r="AA597" i="11"/>
  <c r="Z597" i="11"/>
  <c r="AC1410" i="11"/>
  <c r="Y597" i="11"/>
  <c r="AE350" i="11"/>
  <c r="W67" i="11"/>
  <c r="V68" i="11" s="1"/>
  <c r="AE66" i="11"/>
  <c r="AA1160" i="11"/>
  <c r="Q1161" i="11"/>
  <c r="R1161" i="11" s="1"/>
  <c r="AB1161" i="11" s="1"/>
  <c r="Z1160" i="11"/>
  <c r="W1160" i="11"/>
  <c r="V1161" i="11" s="1"/>
  <c r="AE487" i="11"/>
  <c r="S1949" i="11"/>
  <c r="T1949" i="11" s="1"/>
  <c r="Y1949" i="11" s="1"/>
  <c r="AC867" i="11"/>
  <c r="AE736" i="11"/>
  <c r="AE1542" i="11"/>
  <c r="AA67" i="11"/>
  <c r="Y67" i="11"/>
  <c r="Z67" i="11"/>
  <c r="AC1948" i="11"/>
  <c r="AE1948" i="11" s="1"/>
  <c r="AE1296" i="11"/>
  <c r="Y1830" i="11"/>
  <c r="AA1830" i="11"/>
  <c r="Q1831" i="11"/>
  <c r="R1831" i="11" s="1"/>
  <c r="AB1831" i="11" s="1"/>
  <c r="Z1830" i="11"/>
  <c r="W1830" i="11"/>
  <c r="V1831" i="11" s="1"/>
  <c r="AE1829" i="11"/>
  <c r="AD1026" i="11"/>
  <c r="AD867" i="11"/>
  <c r="W351" i="11"/>
  <c r="V352" i="11" s="1"/>
  <c r="Q352" i="11"/>
  <c r="R352" i="11" s="1"/>
  <c r="AB352" i="11" s="1"/>
  <c r="Y1160" i="11"/>
  <c r="Z351" i="11"/>
  <c r="Y351" i="11"/>
  <c r="AD220" i="11"/>
  <c r="AC1026" i="11"/>
  <c r="AD1410" i="11"/>
  <c r="Z1160" i="9"/>
  <c r="Y1160" i="9"/>
  <c r="Q1161" i="9"/>
  <c r="R1161" i="9" s="1"/>
  <c r="AB1161" i="9" s="1"/>
  <c r="W1160" i="9"/>
  <c r="V1161" i="9" s="1"/>
  <c r="AE599" i="9"/>
  <c r="AE1292" i="9"/>
  <c r="AD866" i="9"/>
  <c r="AD1831" i="9"/>
  <c r="Q1545" i="9"/>
  <c r="Y1544" i="9"/>
  <c r="AD1544" i="9" s="1"/>
  <c r="AE1947" i="9"/>
  <c r="AC351" i="9"/>
  <c r="AC482" i="9"/>
  <c r="AA1544" i="9"/>
  <c r="W1544" i="9"/>
  <c r="V1545" i="9" s="1"/>
  <c r="S1832" i="9"/>
  <c r="T1832" i="9" s="1"/>
  <c r="W1832" i="9" s="1"/>
  <c r="V1833" i="9" s="1"/>
  <c r="AC866" i="9"/>
  <c r="AE69" i="9"/>
  <c r="AD351" i="9"/>
  <c r="AD1026" i="9"/>
  <c r="AD215" i="9"/>
  <c r="S352" i="9"/>
  <c r="T352" i="9" s="1"/>
  <c r="AE1407" i="9"/>
  <c r="AD482" i="9"/>
  <c r="AE735" i="6"/>
  <c r="AE483" i="6"/>
  <c r="AC1025" i="6"/>
  <c r="AA1833" i="6"/>
  <c r="W1833" i="6"/>
  <c r="V1834" i="6" s="1"/>
  <c r="Z1833" i="6"/>
  <c r="Y1833" i="6"/>
  <c r="AE220" i="6"/>
  <c r="AD1543" i="6"/>
  <c r="AC1293" i="6"/>
  <c r="Q737" i="6"/>
  <c r="R737" i="6" s="1"/>
  <c r="AB737" i="6" s="1"/>
  <c r="AA736" i="6"/>
  <c r="Y604" i="6"/>
  <c r="Z604" i="6"/>
  <c r="W604" i="6"/>
  <c r="V605" i="6" s="1"/>
  <c r="Q605" i="6"/>
  <c r="R605" i="6" s="1"/>
  <c r="AB605" i="6" s="1"/>
  <c r="AA604" i="6"/>
  <c r="Q352" i="6"/>
  <c r="R352" i="6" s="1"/>
  <c r="AB352" i="6" s="1"/>
  <c r="AA351" i="6"/>
  <c r="W351" i="6"/>
  <c r="V352" i="6" s="1"/>
  <c r="Y351" i="6"/>
  <c r="Z351" i="6"/>
  <c r="AD1677" i="6"/>
  <c r="AC1677" i="6"/>
  <c r="W1950" i="6"/>
  <c r="V1951" i="6" s="1"/>
  <c r="AE870" i="6"/>
  <c r="Y736" i="6"/>
  <c r="Z1950" i="6"/>
  <c r="Z736" i="6"/>
  <c r="Q1951" i="6"/>
  <c r="R1951" i="6" s="1"/>
  <c r="AB1951" i="6" s="1"/>
  <c r="AA1950" i="6"/>
  <c r="R1678" i="6"/>
  <c r="AB1678" i="6" s="1"/>
  <c r="AE65" i="6"/>
  <c r="Z221" i="6"/>
  <c r="AA221" i="6"/>
  <c r="Y221" i="6"/>
  <c r="W221" i="6"/>
  <c r="V222" i="6" s="1"/>
  <c r="Q222" i="6"/>
  <c r="R222" i="6" s="1"/>
  <c r="AB222" i="6" s="1"/>
  <c r="Z1161" i="6"/>
  <c r="AA1161" i="6"/>
  <c r="Q1162" i="6"/>
  <c r="R1162" i="6" s="1"/>
  <c r="AB1162" i="6" s="1"/>
  <c r="Y1161" i="6"/>
  <c r="W1161" i="6"/>
  <c r="V1162" i="6" s="1"/>
  <c r="AC1409" i="6"/>
  <c r="AD1409" i="6"/>
  <c r="AD1025" i="6"/>
  <c r="S1294" i="6"/>
  <c r="T1294" i="6" s="1"/>
  <c r="AD1293" i="6"/>
  <c r="AE1540" i="3"/>
  <c r="Y1541" i="3"/>
  <c r="Z1541" i="3"/>
  <c r="W1541" i="3"/>
  <c r="V1542" i="3" s="1"/>
  <c r="Q1542" i="3"/>
  <c r="R1542" i="3" s="1"/>
  <c r="AB1542" i="3" s="1"/>
  <c r="Z484" i="3"/>
  <c r="AD484" i="3" s="1"/>
  <c r="AD1676" i="3"/>
  <c r="AA484" i="3"/>
  <c r="Q485" i="3"/>
  <c r="R485" i="3" s="1"/>
  <c r="AB485" i="3" s="1"/>
  <c r="AE1830" i="3"/>
  <c r="Q353" i="3"/>
  <c r="R353" i="3" s="1"/>
  <c r="AB353" i="3" s="1"/>
  <c r="W352" i="3"/>
  <c r="V353" i="3" s="1"/>
  <c r="Y352" i="3"/>
  <c r="AA352" i="3"/>
  <c r="Z352" i="3"/>
  <c r="AC1407" i="3"/>
  <c r="AE1407" i="3" s="1"/>
  <c r="W484" i="3"/>
  <c r="V485" i="3" s="1"/>
  <c r="AC1676" i="3"/>
  <c r="Q1160" i="3"/>
  <c r="R1160" i="3" s="1"/>
  <c r="AB1160" i="3" s="1"/>
  <c r="AE351" i="3"/>
  <c r="AE733" i="3"/>
  <c r="AE1293" i="3"/>
  <c r="S869" i="3"/>
  <c r="T869" i="3" s="1"/>
  <c r="Y1159" i="3"/>
  <c r="Z1159" i="3"/>
  <c r="S1677" i="3"/>
  <c r="T1677" i="3" s="1"/>
  <c r="AA1677" i="3" s="1"/>
  <c r="AA1159" i="3"/>
  <c r="AC602" i="3"/>
  <c r="AC67" i="3"/>
  <c r="AE1947" i="3"/>
  <c r="AD602" i="3"/>
  <c r="AD1029" i="3"/>
  <c r="AD67" i="3"/>
  <c r="S483" i="9"/>
  <c r="T483" i="9" s="1"/>
  <c r="AC1026" i="9"/>
  <c r="S868" i="11"/>
  <c r="T868" i="11" s="1"/>
  <c r="AC1831" i="9"/>
  <c r="S1294" i="3"/>
  <c r="T1294" i="3" s="1"/>
  <c r="S1297" i="11"/>
  <c r="T1297" i="11" s="1"/>
  <c r="S1026" i="6"/>
  <c r="T1026" i="6" s="1"/>
  <c r="Y1026" i="6" s="1"/>
  <c r="S871" i="6"/>
  <c r="T871" i="6" s="1"/>
  <c r="S1293" i="9"/>
  <c r="T1293" i="9" s="1"/>
  <c r="W1293" i="9" s="1"/>
  <c r="V1294" i="9" s="1"/>
  <c r="S70" i="9"/>
  <c r="T70" i="9" s="1"/>
  <c r="S1831" i="3"/>
  <c r="T1831" i="3" s="1"/>
  <c r="S1408" i="9"/>
  <c r="T1408" i="9" s="1"/>
  <c r="S1027" i="11"/>
  <c r="T1027" i="11" s="1"/>
  <c r="Y1027" i="11" s="1"/>
  <c r="S488" i="11"/>
  <c r="T488" i="11" s="1"/>
  <c r="S66" i="6"/>
  <c r="T66" i="6" s="1"/>
  <c r="S867" i="9"/>
  <c r="T867" i="9" s="1"/>
  <c r="S1411" i="11"/>
  <c r="T1411" i="11" s="1"/>
  <c r="S1948" i="9"/>
  <c r="T1948" i="9" s="1"/>
  <c r="AC220" i="11"/>
  <c r="R1544" i="6"/>
  <c r="AB1544" i="6" s="1"/>
  <c r="Q601" i="9"/>
  <c r="Y600" i="9"/>
  <c r="Z600" i="9"/>
  <c r="AA600" i="9"/>
  <c r="W600" i="9"/>
  <c r="V601" i="9" s="1"/>
  <c r="AC215" i="9"/>
  <c r="S603" i="3"/>
  <c r="T603" i="3" s="1"/>
  <c r="AB603" i="3"/>
  <c r="R1410" i="6"/>
  <c r="AB1410" i="6" s="1"/>
  <c r="AC1543" i="6"/>
  <c r="S68" i="3"/>
  <c r="T68" i="3" s="1"/>
  <c r="R221" i="11"/>
  <c r="AB221" i="11" s="1"/>
  <c r="AA1543" i="11"/>
  <c r="W1543" i="11"/>
  <c r="V1544" i="11" s="1"/>
  <c r="Z1543" i="11"/>
  <c r="Q1544" i="11"/>
  <c r="Y1543" i="11"/>
  <c r="R68" i="11"/>
  <c r="Y735" i="9"/>
  <c r="Z735" i="9"/>
  <c r="W735" i="9"/>
  <c r="V736" i="9" s="1"/>
  <c r="Q736" i="9"/>
  <c r="AA735" i="9"/>
  <c r="AD1682" i="9"/>
  <c r="AC1682" i="9"/>
  <c r="R1030" i="3"/>
  <c r="W1948" i="3"/>
  <c r="V1949" i="3" s="1"/>
  <c r="Q1949" i="3"/>
  <c r="Y1948" i="3"/>
  <c r="Z1948" i="3"/>
  <c r="AA1948" i="3"/>
  <c r="AA1677" i="11"/>
  <c r="Q1678" i="11"/>
  <c r="Y1677" i="11"/>
  <c r="W1677" i="11"/>
  <c r="V1678" i="11" s="1"/>
  <c r="Z1677" i="11"/>
  <c r="R216" i="9"/>
  <c r="AB216" i="9" s="1"/>
  <c r="R1683" i="9"/>
  <c r="AB1683" i="9" s="1"/>
  <c r="AC1029" i="3"/>
  <c r="R1027" i="9"/>
  <c r="AB1027" i="9" s="1"/>
  <c r="S1408" i="3"/>
  <c r="T1408" i="3" s="1"/>
  <c r="S484" i="6"/>
  <c r="T484" i="6" s="1"/>
  <c r="Z215" i="3"/>
  <c r="W215" i="3"/>
  <c r="V216" i="3" s="1"/>
  <c r="Q216" i="3"/>
  <c r="Y215" i="3"/>
  <c r="AA215" i="3"/>
  <c r="S737" i="11"/>
  <c r="T737" i="11" s="1"/>
  <c r="S734" i="3"/>
  <c r="T734" i="3" s="1"/>
  <c r="R1834" i="6"/>
  <c r="AB1834" i="6" s="1"/>
  <c r="R598" i="11"/>
  <c r="AB598" i="11" s="1"/>
  <c r="AE1676" i="11" l="1"/>
  <c r="AE1410" i="11"/>
  <c r="AC597" i="11"/>
  <c r="AD597" i="11"/>
  <c r="AC67" i="11"/>
  <c r="AC351" i="11"/>
  <c r="AD1543" i="11"/>
  <c r="AD1160" i="11"/>
  <c r="S1161" i="11"/>
  <c r="T1161" i="11" s="1"/>
  <c r="AD1677" i="11"/>
  <c r="AC1830" i="11"/>
  <c r="Z1027" i="11"/>
  <c r="AD1027" i="11" s="1"/>
  <c r="Q1950" i="11"/>
  <c r="R1950" i="11" s="1"/>
  <c r="AB1950" i="11" s="1"/>
  <c r="AE867" i="11"/>
  <c r="Z1949" i="11"/>
  <c r="AD1949" i="11" s="1"/>
  <c r="W1949" i="11"/>
  <c r="V1950" i="11" s="1"/>
  <c r="AA1949" i="11"/>
  <c r="AE1026" i="11"/>
  <c r="AD67" i="11"/>
  <c r="AC1160" i="11"/>
  <c r="AD1830" i="11"/>
  <c r="Y1297" i="11"/>
  <c r="Z1297" i="11"/>
  <c r="Q1298" i="11"/>
  <c r="R1298" i="11" s="1"/>
  <c r="AB1298" i="11" s="1"/>
  <c r="AA1297" i="11"/>
  <c r="AA1411" i="11"/>
  <c r="Z1411" i="11"/>
  <c r="W1411" i="11"/>
  <c r="V1412" i="11" s="1"/>
  <c r="Y1411" i="11"/>
  <c r="Q1412" i="11"/>
  <c r="R1412" i="11" s="1"/>
  <c r="AD351" i="11"/>
  <c r="AE220" i="11"/>
  <c r="W1027" i="11"/>
  <c r="V1028" i="11" s="1"/>
  <c r="Q1028" i="11"/>
  <c r="R1028" i="11" s="1"/>
  <c r="AB1028" i="11" s="1"/>
  <c r="AA1027" i="11"/>
  <c r="AD1160" i="9"/>
  <c r="AC1160" i="9"/>
  <c r="S1161" i="9"/>
  <c r="T1161" i="9" s="1"/>
  <c r="W1161" i="9" s="1"/>
  <c r="V1162" i="9" s="1"/>
  <c r="AE1831" i="9"/>
  <c r="AE866" i="9"/>
  <c r="Y1832" i="9"/>
  <c r="Q1833" i="9"/>
  <c r="R1833" i="9" s="1"/>
  <c r="AB1833" i="9" s="1"/>
  <c r="AA1832" i="9"/>
  <c r="Z1832" i="9"/>
  <c r="AC1544" i="9"/>
  <c r="AE1544" i="9" s="1"/>
  <c r="AE351" i="9"/>
  <c r="AE215" i="9"/>
  <c r="S1683" i="9"/>
  <c r="T1683" i="9" s="1"/>
  <c r="W1683" i="9" s="1"/>
  <c r="V1684" i="9" s="1"/>
  <c r="AE482" i="9"/>
  <c r="R1545" i="9"/>
  <c r="S1545" i="9" s="1"/>
  <c r="S1027" i="9"/>
  <c r="T1027" i="9" s="1"/>
  <c r="AE1026" i="9"/>
  <c r="Y1293" i="9"/>
  <c r="AD735" i="9"/>
  <c r="AA1408" i="9"/>
  <c r="Q1409" i="9"/>
  <c r="R1409" i="9" s="1"/>
  <c r="AB1409" i="9" s="1"/>
  <c r="Z1408" i="9"/>
  <c r="W1408" i="9"/>
  <c r="V1409" i="9" s="1"/>
  <c r="Y483" i="9"/>
  <c r="Q484" i="9"/>
  <c r="Z483" i="9"/>
  <c r="AA483" i="9"/>
  <c r="W483" i="9"/>
  <c r="V484" i="9" s="1"/>
  <c r="Z1948" i="9"/>
  <c r="AA1948" i="9"/>
  <c r="Q1949" i="9"/>
  <c r="R1949" i="9" s="1"/>
  <c r="AB1949" i="9" s="1"/>
  <c r="W1948" i="9"/>
  <c r="V1949" i="9" s="1"/>
  <c r="Y1948" i="9"/>
  <c r="W70" i="9"/>
  <c r="V71" i="9" s="1"/>
  <c r="Y70" i="9"/>
  <c r="AA70" i="9"/>
  <c r="Q71" i="9"/>
  <c r="R71" i="9" s="1"/>
  <c r="AB71" i="9" s="1"/>
  <c r="Z70" i="9"/>
  <c r="Q868" i="9"/>
  <c r="R868" i="9" s="1"/>
  <c r="Y867" i="9"/>
  <c r="Z867" i="9"/>
  <c r="AA867" i="9"/>
  <c r="W867" i="9"/>
  <c r="V868" i="9" s="1"/>
  <c r="W352" i="9"/>
  <c r="V353" i="9" s="1"/>
  <c r="Q353" i="9"/>
  <c r="R353" i="9" s="1"/>
  <c r="AB353" i="9" s="1"/>
  <c r="AA352" i="9"/>
  <c r="Y352" i="9"/>
  <c r="Z352" i="9"/>
  <c r="AD600" i="9"/>
  <c r="AE1025" i="6"/>
  <c r="AD1833" i="6"/>
  <c r="AE1293" i="6"/>
  <c r="AC351" i="6"/>
  <c r="AD604" i="6"/>
  <c r="AC1833" i="6"/>
  <c r="Q1027" i="6"/>
  <c r="R1027" i="6" s="1"/>
  <c r="AB1027" i="6" s="1"/>
  <c r="AC736" i="6"/>
  <c r="AE1543" i="6"/>
  <c r="AA1026" i="6"/>
  <c r="AD221" i="6"/>
  <c r="AC1950" i="6"/>
  <c r="S1410" i="6"/>
  <c r="T1410" i="6" s="1"/>
  <c r="AC221" i="6"/>
  <c r="AD1950" i="6"/>
  <c r="AE1677" i="6"/>
  <c r="AC604" i="6"/>
  <c r="Y871" i="6"/>
  <c r="AA871" i="6"/>
  <c r="W1026" i="6"/>
  <c r="V1027" i="6" s="1"/>
  <c r="AC1161" i="6"/>
  <c r="S352" i="6"/>
  <c r="T352" i="6" s="1"/>
  <c r="W1294" i="6"/>
  <c r="V1295" i="6" s="1"/>
  <c r="Q1295" i="6"/>
  <c r="R1295" i="6" s="1"/>
  <c r="AB1295" i="6" s="1"/>
  <c r="S1678" i="6"/>
  <c r="T1678" i="6" s="1"/>
  <c r="AD736" i="6"/>
  <c r="AD351" i="6"/>
  <c r="Y66" i="6"/>
  <c r="Z66" i="6"/>
  <c r="AA66" i="6"/>
  <c r="W66" i="6"/>
  <c r="V67" i="6" s="1"/>
  <c r="Q67" i="6"/>
  <c r="R67" i="6" s="1"/>
  <c r="AB67" i="6" s="1"/>
  <c r="AA1294" i="6"/>
  <c r="Y1294" i="6"/>
  <c r="Z1026" i="6"/>
  <c r="AD1026" i="6" s="1"/>
  <c r="Z1294" i="6"/>
  <c r="AE1409" i="6"/>
  <c r="AD1161" i="6"/>
  <c r="AC1541" i="3"/>
  <c r="AD1541" i="3"/>
  <c r="S1542" i="3"/>
  <c r="T1542" i="3" s="1"/>
  <c r="W1542" i="3" s="1"/>
  <c r="V1543" i="3" s="1"/>
  <c r="AC484" i="3"/>
  <c r="AE484" i="3" s="1"/>
  <c r="AE1676" i="3"/>
  <c r="AC352" i="3"/>
  <c r="AD352" i="3"/>
  <c r="AE602" i="3"/>
  <c r="AC1159" i="3"/>
  <c r="AD1159" i="3"/>
  <c r="S353" i="3"/>
  <c r="T353" i="3" s="1"/>
  <c r="Z1677" i="3"/>
  <c r="Z869" i="3"/>
  <c r="Q870" i="3"/>
  <c r="R870" i="3" s="1"/>
  <c r="AB870" i="3" s="1"/>
  <c r="AA869" i="3"/>
  <c r="W869" i="3"/>
  <c r="V870" i="3" s="1"/>
  <c r="Y869" i="3"/>
  <c r="AE1029" i="3"/>
  <c r="Y1677" i="3"/>
  <c r="W1677" i="3"/>
  <c r="V1678" i="3" s="1"/>
  <c r="Q1678" i="3"/>
  <c r="R1678" i="3" s="1"/>
  <c r="AB1678" i="3" s="1"/>
  <c r="AE67" i="3"/>
  <c r="Q1295" i="3"/>
  <c r="AA1294" i="3"/>
  <c r="Z1294" i="3"/>
  <c r="W1294" i="3"/>
  <c r="V1295" i="3" s="1"/>
  <c r="Y603" i="3"/>
  <c r="W603" i="3"/>
  <c r="V604" i="3" s="1"/>
  <c r="AA603" i="3"/>
  <c r="Q604" i="3"/>
  <c r="R604" i="3" s="1"/>
  <c r="Z603" i="3"/>
  <c r="Q1832" i="3"/>
  <c r="R1832" i="3" s="1"/>
  <c r="AB1832" i="3" s="1"/>
  <c r="Z1831" i="3"/>
  <c r="AA1831" i="3"/>
  <c r="Y1831" i="3"/>
  <c r="AD1948" i="3"/>
  <c r="Y1408" i="9"/>
  <c r="W1297" i="11"/>
  <c r="V1298" i="11" s="1"/>
  <c r="AA1293" i="9"/>
  <c r="Y1294" i="3"/>
  <c r="S1834" i="6"/>
  <c r="T1834" i="6" s="1"/>
  <c r="Q1294" i="9"/>
  <c r="R1294" i="9" s="1"/>
  <c r="Z871" i="6"/>
  <c r="S216" i="9"/>
  <c r="T216" i="9" s="1"/>
  <c r="Q872" i="6"/>
  <c r="R872" i="6" s="1"/>
  <c r="AB872" i="6" s="1"/>
  <c r="S605" i="6"/>
  <c r="T605" i="6" s="1"/>
  <c r="W871" i="6"/>
  <c r="V872" i="6" s="1"/>
  <c r="S1162" i="6"/>
  <c r="T1162" i="6" s="1"/>
  <c r="W1162" i="6" s="1"/>
  <c r="V1163" i="6" s="1"/>
  <c r="W1831" i="3"/>
  <c r="V1832" i="3" s="1"/>
  <c r="Z1293" i="9"/>
  <c r="AC600" i="9"/>
  <c r="AC1948" i="3"/>
  <c r="Z68" i="3"/>
  <c r="AA68" i="3"/>
  <c r="Y68" i="3"/>
  <c r="W68" i="3"/>
  <c r="V69" i="3" s="1"/>
  <c r="Q69" i="3"/>
  <c r="R216" i="3"/>
  <c r="AB216" i="3" s="1"/>
  <c r="AC1677" i="11"/>
  <c r="S1030" i="3"/>
  <c r="T1030" i="3" s="1"/>
  <c r="AB1030" i="3"/>
  <c r="R601" i="9"/>
  <c r="AB601" i="9" s="1"/>
  <c r="S598" i="11"/>
  <c r="T598" i="11" s="1"/>
  <c r="S737" i="6"/>
  <c r="T737" i="6" s="1"/>
  <c r="Y734" i="3"/>
  <c r="AA734" i="3"/>
  <c r="Q735" i="3"/>
  <c r="Z734" i="3"/>
  <c r="W734" i="3"/>
  <c r="V735" i="3" s="1"/>
  <c r="R1678" i="11"/>
  <c r="AB1678" i="11" s="1"/>
  <c r="AE1682" i="9"/>
  <c r="S485" i="3"/>
  <c r="T485" i="3" s="1"/>
  <c r="S1831" i="11"/>
  <c r="T1831" i="11" s="1"/>
  <c r="S1544" i="6"/>
  <c r="T1544" i="6" s="1"/>
  <c r="S1160" i="3"/>
  <c r="T1160" i="3" s="1"/>
  <c r="S352" i="11"/>
  <c r="T352" i="11" s="1"/>
  <c r="AC735" i="9"/>
  <c r="R736" i="9"/>
  <c r="AB736" i="9" s="1"/>
  <c r="AC1543" i="11"/>
  <c r="Y488" i="11"/>
  <c r="Z488" i="11"/>
  <c r="W488" i="11"/>
  <c r="V489" i="11" s="1"/>
  <c r="AA488" i="11"/>
  <c r="Q489" i="11"/>
  <c r="R1949" i="3"/>
  <c r="AB1949" i="3" s="1"/>
  <c r="W1408" i="3"/>
  <c r="V1409" i="3" s="1"/>
  <c r="Q1409" i="3"/>
  <c r="Y1408" i="3"/>
  <c r="Z1408" i="3"/>
  <c r="AA1408" i="3"/>
  <c r="Z868" i="11"/>
  <c r="AA868" i="11"/>
  <c r="W868" i="11"/>
  <c r="V869" i="11" s="1"/>
  <c r="Y868" i="11"/>
  <c r="Q869" i="11"/>
  <c r="Q738" i="11"/>
  <c r="AA737" i="11"/>
  <c r="Y737" i="11"/>
  <c r="Z737" i="11"/>
  <c r="W737" i="11"/>
  <c r="V738" i="11" s="1"/>
  <c r="AD215" i="3"/>
  <c r="AC215" i="3"/>
  <c r="W484" i="6"/>
  <c r="V485" i="6" s="1"/>
  <c r="Q485" i="6"/>
  <c r="Y484" i="6"/>
  <c r="AA484" i="6"/>
  <c r="Z484" i="6"/>
  <c r="S1951" i="6"/>
  <c r="T1951" i="6" s="1"/>
  <c r="S222" i="6"/>
  <c r="T222" i="6" s="1"/>
  <c r="S68" i="11"/>
  <c r="T68" i="11" s="1"/>
  <c r="Q69" i="11" s="1"/>
  <c r="AB68" i="11"/>
  <c r="R1544" i="11"/>
  <c r="AB1544" i="11" s="1"/>
  <c r="S221" i="11"/>
  <c r="T221" i="11" s="1"/>
  <c r="AE351" i="11" l="1"/>
  <c r="AC1027" i="11"/>
  <c r="AE1027" i="11" s="1"/>
  <c r="AE597" i="11"/>
  <c r="AE1543" i="11"/>
  <c r="AE67" i="11"/>
  <c r="AE1160" i="11"/>
  <c r="AE1830" i="11"/>
  <c r="AC1949" i="11"/>
  <c r="AE1949" i="11" s="1"/>
  <c r="S1544" i="11"/>
  <c r="T1544" i="11" s="1"/>
  <c r="Y1544" i="11" s="1"/>
  <c r="AE1677" i="11"/>
  <c r="AB1412" i="11"/>
  <c r="S1412" i="11"/>
  <c r="T1412" i="11" s="1"/>
  <c r="AA352" i="11"/>
  <c r="Y352" i="11"/>
  <c r="Q353" i="11"/>
  <c r="R353" i="11" s="1"/>
  <c r="AB353" i="11" s="1"/>
  <c r="AD488" i="11"/>
  <c r="AC1297" i="11"/>
  <c r="AD1297" i="11"/>
  <c r="S1298" i="11"/>
  <c r="T1298" i="11" s="1"/>
  <c r="Y68" i="11"/>
  <c r="Z68" i="11"/>
  <c r="AC868" i="11"/>
  <c r="AD868" i="11"/>
  <c r="AC1411" i="11"/>
  <c r="AD1411" i="11"/>
  <c r="W352" i="11"/>
  <c r="V353" i="11" s="1"/>
  <c r="AA68" i="11"/>
  <c r="AD737" i="11"/>
  <c r="W68" i="11"/>
  <c r="V69" i="11" s="1"/>
  <c r="S1678" i="11"/>
  <c r="T1678" i="11" s="1"/>
  <c r="W1678" i="11" s="1"/>
  <c r="V1679" i="11" s="1"/>
  <c r="AE1160" i="9"/>
  <c r="Y1161" i="9"/>
  <c r="Q1162" i="9"/>
  <c r="R1162" i="9" s="1"/>
  <c r="AB1162" i="9" s="1"/>
  <c r="AA1161" i="9"/>
  <c r="Z1161" i="9"/>
  <c r="AD1832" i="9"/>
  <c r="AC1832" i="9"/>
  <c r="S736" i="9"/>
  <c r="T736" i="9" s="1"/>
  <c r="AA736" i="9" s="1"/>
  <c r="AC70" i="9"/>
  <c r="AD483" i="9"/>
  <c r="AB1545" i="9"/>
  <c r="T1545" i="9"/>
  <c r="AE735" i="9"/>
  <c r="AE600" i="9"/>
  <c r="S1409" i="9"/>
  <c r="T1409" i="9" s="1"/>
  <c r="AD1948" i="9"/>
  <c r="AD1293" i="9"/>
  <c r="Q1684" i="9"/>
  <c r="R1684" i="9" s="1"/>
  <c r="AB1684" i="9" s="1"/>
  <c r="AC352" i="9"/>
  <c r="AC1408" i="9"/>
  <c r="AC483" i="9"/>
  <c r="AD70" i="9"/>
  <c r="AB868" i="9"/>
  <c r="S868" i="9"/>
  <c r="T868" i="9" s="1"/>
  <c r="Q217" i="9"/>
  <c r="R217" i="9" s="1"/>
  <c r="AB217" i="9" s="1"/>
  <c r="Y216" i="9"/>
  <c r="W216" i="9"/>
  <c r="V217" i="9" s="1"/>
  <c r="AD867" i="9"/>
  <c r="R484" i="9"/>
  <c r="AB484" i="9" s="1"/>
  <c r="S601" i="9"/>
  <c r="T601" i="9" s="1"/>
  <c r="Q602" i="9" s="1"/>
  <c r="AC867" i="9"/>
  <c r="AC1948" i="9"/>
  <c r="Z1683" i="9"/>
  <c r="Y1683" i="9"/>
  <c r="AD352" i="9"/>
  <c r="AA1683" i="9"/>
  <c r="AD1408" i="9"/>
  <c r="AE1833" i="6"/>
  <c r="AC1294" i="6"/>
  <c r="AE736" i="6"/>
  <c r="AE604" i="6"/>
  <c r="AC871" i="6"/>
  <c r="AE351" i="6"/>
  <c r="AE221" i="6"/>
  <c r="AE1161" i="6"/>
  <c r="AE1950" i="6"/>
  <c r="Q606" i="6"/>
  <c r="R606" i="6" s="1"/>
  <c r="AB606" i="6" s="1"/>
  <c r="Z605" i="6"/>
  <c r="Z352" i="6"/>
  <c r="AA352" i="6"/>
  <c r="W352" i="6"/>
  <c r="V353" i="6" s="1"/>
  <c r="AD66" i="6"/>
  <c r="AC1026" i="6"/>
  <c r="AE1026" i="6" s="1"/>
  <c r="S1295" i="6"/>
  <c r="T1295" i="6" s="1"/>
  <c r="Q353" i="6"/>
  <c r="R353" i="6" s="1"/>
  <c r="AB353" i="6" s="1"/>
  <c r="Z1678" i="6"/>
  <c r="W1678" i="6"/>
  <c r="V1679" i="6" s="1"/>
  <c r="Y1678" i="6"/>
  <c r="Q1679" i="6"/>
  <c r="AA1678" i="6"/>
  <c r="AD871" i="6"/>
  <c r="AC66" i="6"/>
  <c r="Y352" i="6"/>
  <c r="Y1834" i="6"/>
  <c r="W1834" i="6"/>
  <c r="V1835" i="6" s="1"/>
  <c r="AA1834" i="6"/>
  <c r="AD1294" i="6"/>
  <c r="W605" i="6"/>
  <c r="V606" i="6" s="1"/>
  <c r="AD484" i="6"/>
  <c r="AA605" i="6"/>
  <c r="AE1541" i="3"/>
  <c r="Q1543" i="3"/>
  <c r="R1543" i="3" s="1"/>
  <c r="AB1543" i="3" s="1"/>
  <c r="Y1542" i="3"/>
  <c r="S870" i="3"/>
  <c r="T870" i="3" s="1"/>
  <c r="Y870" i="3" s="1"/>
  <c r="AC1677" i="3"/>
  <c r="AA1542" i="3"/>
  <c r="Z1542" i="3"/>
  <c r="AE352" i="3"/>
  <c r="AD1831" i="3"/>
  <c r="S1678" i="3"/>
  <c r="T1678" i="3" s="1"/>
  <c r="Z1678" i="3" s="1"/>
  <c r="AD603" i="3"/>
  <c r="Q354" i="3"/>
  <c r="Y353" i="3"/>
  <c r="AC1831" i="3"/>
  <c r="R1295" i="3"/>
  <c r="AB1295" i="3" s="1"/>
  <c r="AD734" i="3"/>
  <c r="AD1677" i="3"/>
  <c r="AE1159" i="3"/>
  <c r="AB604" i="3"/>
  <c r="S604" i="3"/>
  <c r="T604" i="3" s="1"/>
  <c r="Z353" i="3"/>
  <c r="AD869" i="3"/>
  <c r="AC869" i="3"/>
  <c r="AA353" i="3"/>
  <c r="AE1948" i="3"/>
  <c r="AD1408" i="3"/>
  <c r="AC1294" i="3"/>
  <c r="AD1294" i="3"/>
  <c r="W353" i="3"/>
  <c r="V354" i="3" s="1"/>
  <c r="AC603" i="3"/>
  <c r="AA1162" i="6"/>
  <c r="Y1162" i="6"/>
  <c r="Q1163" i="6"/>
  <c r="R1163" i="6" s="1"/>
  <c r="AB1163" i="6" s="1"/>
  <c r="Z1834" i="6"/>
  <c r="AA216" i="9"/>
  <c r="Z1162" i="6"/>
  <c r="Q1835" i="6"/>
  <c r="R1835" i="6" s="1"/>
  <c r="AB1835" i="6" s="1"/>
  <c r="Z216" i="9"/>
  <c r="AC1293" i="9"/>
  <c r="S1027" i="6"/>
  <c r="T1027" i="6" s="1"/>
  <c r="S67" i="6"/>
  <c r="T67" i="6" s="1"/>
  <c r="Q68" i="6" s="1"/>
  <c r="S1950" i="11"/>
  <c r="T1950" i="11" s="1"/>
  <c r="Z352" i="11"/>
  <c r="Y605" i="6"/>
  <c r="S872" i="6"/>
  <c r="T872" i="6" s="1"/>
  <c r="S1949" i="9"/>
  <c r="T1949" i="9" s="1"/>
  <c r="AE215" i="3"/>
  <c r="S353" i="9"/>
  <c r="T353" i="9" s="1"/>
  <c r="Q1162" i="11"/>
  <c r="W1161" i="11"/>
  <c r="V1162" i="11" s="1"/>
  <c r="Y1161" i="11"/>
  <c r="Z1161" i="11"/>
  <c r="AA1161" i="11"/>
  <c r="Z737" i="6"/>
  <c r="Q738" i="6"/>
  <c r="Y737" i="6"/>
  <c r="W737" i="6"/>
  <c r="V738" i="6" s="1"/>
  <c r="AA737" i="6"/>
  <c r="R738" i="11"/>
  <c r="AB738" i="11" s="1"/>
  <c r="R489" i="11"/>
  <c r="AB489" i="11" s="1"/>
  <c r="Y1030" i="3"/>
  <c r="W1030" i="3"/>
  <c r="V1031" i="3" s="1"/>
  <c r="Q1031" i="3"/>
  <c r="AA1030" i="3"/>
  <c r="Z1030" i="3"/>
  <c r="AC484" i="6"/>
  <c r="R869" i="11"/>
  <c r="AB869" i="11" s="1"/>
  <c r="Z221" i="11"/>
  <c r="Q222" i="11"/>
  <c r="AA221" i="11"/>
  <c r="W221" i="11"/>
  <c r="V222" i="11" s="1"/>
  <c r="Y221" i="11"/>
  <c r="R735" i="3"/>
  <c r="AB735" i="3" s="1"/>
  <c r="Z598" i="11"/>
  <c r="Y598" i="11"/>
  <c r="Q599" i="11"/>
  <c r="AA598" i="11"/>
  <c r="W598" i="11"/>
  <c r="V599" i="11" s="1"/>
  <c r="Z485" i="3"/>
  <c r="W485" i="3"/>
  <c r="V486" i="3" s="1"/>
  <c r="Q486" i="3"/>
  <c r="Y485" i="3"/>
  <c r="AA485" i="3"/>
  <c r="Y1831" i="11"/>
  <c r="Q1832" i="11"/>
  <c r="Z1831" i="11"/>
  <c r="AA1831" i="11"/>
  <c r="W1831" i="11"/>
  <c r="V1832" i="11" s="1"/>
  <c r="R69" i="3"/>
  <c r="AB69" i="3" s="1"/>
  <c r="AC734" i="3"/>
  <c r="Z1951" i="6"/>
  <c r="W1951" i="6"/>
  <c r="V1952" i="6" s="1"/>
  <c r="Q1952" i="6"/>
  <c r="Y1951" i="6"/>
  <c r="AA1951" i="6"/>
  <c r="S1294" i="9"/>
  <c r="T1294" i="9" s="1"/>
  <c r="AB1294" i="9"/>
  <c r="R485" i="6"/>
  <c r="AB485" i="6" s="1"/>
  <c r="AD68" i="3"/>
  <c r="AC68" i="3"/>
  <c r="R69" i="11"/>
  <c r="AB69" i="11" s="1"/>
  <c r="AA1027" i="9"/>
  <c r="Q1028" i="9"/>
  <c r="Z1027" i="9"/>
  <c r="W1027" i="9"/>
  <c r="V1028" i="9" s="1"/>
  <c r="Y1027" i="9"/>
  <c r="AC1408" i="3"/>
  <c r="S1832" i="3"/>
  <c r="T1832" i="3" s="1"/>
  <c r="S1028" i="11"/>
  <c r="T1028" i="11" s="1"/>
  <c r="Z1160" i="3"/>
  <c r="Q1161" i="3"/>
  <c r="AA1160" i="3"/>
  <c r="Y1160" i="3"/>
  <c r="W1160" i="3"/>
  <c r="V1161" i="3" s="1"/>
  <c r="AC488" i="11"/>
  <c r="Y222" i="6"/>
  <c r="Z222" i="6"/>
  <c r="AA222" i="6"/>
  <c r="W222" i="6"/>
  <c r="V223" i="6" s="1"/>
  <c r="Q223" i="6"/>
  <c r="AC737" i="11"/>
  <c r="R1409" i="3"/>
  <c r="AB1409" i="3" s="1"/>
  <c r="S1949" i="3"/>
  <c r="T1949" i="3" s="1"/>
  <c r="S1833" i="9"/>
  <c r="T1833" i="9" s="1"/>
  <c r="S71" i="9"/>
  <c r="T71" i="9" s="1"/>
  <c r="Y1410" i="6"/>
  <c r="AA1410" i="6"/>
  <c r="Z1410" i="6"/>
  <c r="W1410" i="6"/>
  <c r="V1411" i="6" s="1"/>
  <c r="Q1411" i="6"/>
  <c r="W1544" i="6"/>
  <c r="V1545" i="6" s="1"/>
  <c r="Q1545" i="6"/>
  <c r="Y1544" i="6"/>
  <c r="Z1544" i="6"/>
  <c r="AA1544" i="6"/>
  <c r="S216" i="3"/>
  <c r="T216" i="3" s="1"/>
  <c r="AA1544" i="11" l="1"/>
  <c r="Q1545" i="11"/>
  <c r="R1545" i="11" s="1"/>
  <c r="AB1545" i="11" s="1"/>
  <c r="AC352" i="11"/>
  <c r="W1544" i="11"/>
  <c r="V1545" i="11" s="1"/>
  <c r="AA1678" i="11"/>
  <c r="Z1412" i="11"/>
  <c r="Y1412" i="11"/>
  <c r="Q1413" i="11"/>
  <c r="R1413" i="11" s="1"/>
  <c r="AA1412" i="11"/>
  <c r="W1412" i="11"/>
  <c r="V1413" i="11" s="1"/>
  <c r="Y1678" i="11"/>
  <c r="AD68" i="11"/>
  <c r="Z1678" i="11"/>
  <c r="AE488" i="11"/>
  <c r="Z1544" i="11"/>
  <c r="AD1544" i="11" s="1"/>
  <c r="AE1297" i="11"/>
  <c r="AC68" i="11"/>
  <c r="Q1679" i="11"/>
  <c r="R1679" i="11" s="1"/>
  <c r="AB1679" i="11" s="1"/>
  <c r="AE737" i="11"/>
  <c r="Q1029" i="11"/>
  <c r="R1029" i="11" s="1"/>
  <c r="AB1029" i="11" s="1"/>
  <c r="W1028" i="11"/>
  <c r="V1029" i="11" s="1"/>
  <c r="Z1950" i="11"/>
  <c r="AA1950" i="11"/>
  <c r="W1950" i="11"/>
  <c r="V1951" i="11" s="1"/>
  <c r="Y1950" i="11"/>
  <c r="Q1951" i="11"/>
  <c r="R1951" i="11" s="1"/>
  <c r="AD1161" i="11"/>
  <c r="AD352" i="11"/>
  <c r="AD1831" i="11"/>
  <c r="AE1411" i="11"/>
  <c r="AE868" i="11"/>
  <c r="AD1161" i="9"/>
  <c r="S1162" i="9"/>
  <c r="T1162" i="9" s="1"/>
  <c r="W1162" i="9" s="1"/>
  <c r="V1163" i="9" s="1"/>
  <c r="AC1161" i="9"/>
  <c r="AE1832" i="9"/>
  <c r="W736" i="9"/>
  <c r="V737" i="9" s="1"/>
  <c r="Y736" i="9"/>
  <c r="AE1948" i="9"/>
  <c r="Q737" i="9"/>
  <c r="R737" i="9" s="1"/>
  <c r="Z736" i="9"/>
  <c r="AE483" i="9"/>
  <c r="AE70" i="9"/>
  <c r="AD1027" i="9"/>
  <c r="AE1293" i="9"/>
  <c r="W1409" i="9"/>
  <c r="V1410" i="9" s="1"/>
  <c r="AA1409" i="9"/>
  <c r="Q1410" i="9"/>
  <c r="R1410" i="9" s="1"/>
  <c r="AB1410" i="9" s="1"/>
  <c r="Z1409" i="9"/>
  <c r="Y1409" i="9"/>
  <c r="AD216" i="9"/>
  <c r="AC1683" i="9"/>
  <c r="Q1546" i="9"/>
  <c r="W1545" i="9"/>
  <c r="V1546" i="9" s="1"/>
  <c r="AA1545" i="9"/>
  <c r="Z1545" i="9"/>
  <c r="Y1545" i="9"/>
  <c r="AE867" i="9"/>
  <c r="AE352" i="9"/>
  <c r="Y353" i="9"/>
  <c r="AA353" i="9"/>
  <c r="Q354" i="9"/>
  <c r="R354" i="9" s="1"/>
  <c r="AB354" i="9" s="1"/>
  <c r="Z353" i="9"/>
  <c r="S217" i="9"/>
  <c r="T217" i="9" s="1"/>
  <c r="AE1408" i="9"/>
  <c r="S484" i="9"/>
  <c r="T484" i="9" s="1"/>
  <c r="Q1950" i="9"/>
  <c r="R1950" i="9" s="1"/>
  <c r="AB1950" i="9" s="1"/>
  <c r="W1949" i="9"/>
  <c r="V1950" i="9" s="1"/>
  <c r="AA1949" i="9"/>
  <c r="Z1949" i="9"/>
  <c r="AA1294" i="9"/>
  <c r="Z1294" i="9"/>
  <c r="W1294" i="9"/>
  <c r="V1295" i="9" s="1"/>
  <c r="Q1295" i="9"/>
  <c r="R1295" i="9" s="1"/>
  <c r="AB1295" i="9" s="1"/>
  <c r="Y1294" i="9"/>
  <c r="W353" i="9"/>
  <c r="V354" i="9" s="1"/>
  <c r="AA601" i="9"/>
  <c r="AC216" i="9"/>
  <c r="AD1683" i="9"/>
  <c r="AD605" i="6"/>
  <c r="AE1294" i="6"/>
  <c r="AE871" i="6"/>
  <c r="Y67" i="6"/>
  <c r="W67" i="6"/>
  <c r="V68" i="6" s="1"/>
  <c r="Z67" i="6"/>
  <c r="AE66" i="6"/>
  <c r="AC352" i="6"/>
  <c r="AE484" i="6"/>
  <c r="AC1834" i="6"/>
  <c r="AD1162" i="6"/>
  <c r="AA67" i="6"/>
  <c r="S353" i="6"/>
  <c r="T353" i="6" s="1"/>
  <c r="W353" i="6" s="1"/>
  <c r="V354" i="6" s="1"/>
  <c r="AC605" i="6"/>
  <c r="AD352" i="6"/>
  <c r="AD1834" i="6"/>
  <c r="R1679" i="6"/>
  <c r="AB1679" i="6" s="1"/>
  <c r="AC1678" i="6"/>
  <c r="AD1678" i="6"/>
  <c r="AC1162" i="6"/>
  <c r="Z872" i="6"/>
  <c r="W872" i="6"/>
  <c r="V873" i="6" s="1"/>
  <c r="Q873" i="6"/>
  <c r="R873" i="6" s="1"/>
  <c r="AB873" i="6" s="1"/>
  <c r="AA872" i="6"/>
  <c r="W1027" i="6"/>
  <c r="V1028" i="6" s="1"/>
  <c r="AA1027" i="6"/>
  <c r="Z1027" i="6"/>
  <c r="Q1028" i="6"/>
  <c r="R1028" i="6" s="1"/>
  <c r="AB1028" i="6" s="1"/>
  <c r="Y1027" i="6"/>
  <c r="AD1410" i="6"/>
  <c r="AD1544" i="6"/>
  <c r="S1163" i="6"/>
  <c r="T1163" i="6" s="1"/>
  <c r="AA1163" i="6" s="1"/>
  <c r="AD222" i="6"/>
  <c r="AD737" i="6"/>
  <c r="AD1542" i="3"/>
  <c r="AD353" i="3"/>
  <c r="W870" i="3"/>
  <c r="V871" i="3" s="1"/>
  <c r="S1543" i="3"/>
  <c r="T1543" i="3" s="1"/>
  <c r="Q1544" i="3" s="1"/>
  <c r="R1544" i="3" s="1"/>
  <c r="AB1544" i="3" s="1"/>
  <c r="Q871" i="3"/>
  <c r="R871" i="3" s="1"/>
  <c r="AB871" i="3" s="1"/>
  <c r="Z870" i="3"/>
  <c r="AD870" i="3" s="1"/>
  <c r="AC1542" i="3"/>
  <c r="AE1677" i="3"/>
  <c r="AA870" i="3"/>
  <c r="AE603" i="3"/>
  <c r="S1409" i="3"/>
  <c r="T1409" i="3" s="1"/>
  <c r="Y1409" i="3" s="1"/>
  <c r="AE1831" i="3"/>
  <c r="AE869" i="3"/>
  <c r="AC353" i="3"/>
  <c r="Q1679" i="3"/>
  <c r="R1679" i="3" s="1"/>
  <c r="AB1679" i="3" s="1"/>
  <c r="AD1160" i="3"/>
  <c r="AA1678" i="3"/>
  <c r="W1678" i="3"/>
  <c r="V1679" i="3" s="1"/>
  <c r="Y1678" i="3"/>
  <c r="AD1678" i="3" s="1"/>
  <c r="R354" i="3"/>
  <c r="AB354" i="3" s="1"/>
  <c r="S1295" i="3"/>
  <c r="T1295" i="3" s="1"/>
  <c r="W1295" i="3" s="1"/>
  <c r="V1296" i="3" s="1"/>
  <c r="AE734" i="3"/>
  <c r="Q605" i="3"/>
  <c r="R605" i="3" s="1"/>
  <c r="AB605" i="3" s="1"/>
  <c r="AA604" i="3"/>
  <c r="Y604" i="3"/>
  <c r="W604" i="3"/>
  <c r="V605" i="3" s="1"/>
  <c r="Z604" i="3"/>
  <c r="AE1294" i="3"/>
  <c r="W1832" i="3"/>
  <c r="V1833" i="3" s="1"/>
  <c r="Q1833" i="3"/>
  <c r="R1833" i="3" s="1"/>
  <c r="AB1833" i="3" s="1"/>
  <c r="Y1832" i="3"/>
  <c r="AA1832" i="3"/>
  <c r="AE1408" i="3"/>
  <c r="AD1030" i="3"/>
  <c r="Z1028" i="11"/>
  <c r="AC1410" i="6"/>
  <c r="S489" i="11"/>
  <c r="T489" i="11" s="1"/>
  <c r="Y1028" i="11"/>
  <c r="AA1028" i="11"/>
  <c r="S735" i="3"/>
  <c r="T735" i="3" s="1"/>
  <c r="Q736" i="3" s="1"/>
  <c r="Y872" i="6"/>
  <c r="Z601" i="9"/>
  <c r="AC1030" i="3"/>
  <c r="S485" i="6"/>
  <c r="T485" i="6" s="1"/>
  <c r="AA485" i="6" s="1"/>
  <c r="AC1831" i="11"/>
  <c r="W601" i="9"/>
  <c r="V602" i="9" s="1"/>
  <c r="Y1949" i="9"/>
  <c r="Z1832" i="3"/>
  <c r="Y601" i="9"/>
  <c r="S353" i="11"/>
  <c r="T353" i="11" s="1"/>
  <c r="Z353" i="11" s="1"/>
  <c r="R1545" i="6"/>
  <c r="AB1545" i="6" s="1"/>
  <c r="R1162" i="11"/>
  <c r="AB1162" i="11" s="1"/>
  <c r="R1411" i="6"/>
  <c r="AB1411" i="6" s="1"/>
  <c r="W868" i="9"/>
  <c r="V869" i="9" s="1"/>
  <c r="Q869" i="9"/>
  <c r="Y868" i="9"/>
  <c r="Z868" i="9"/>
  <c r="AA868" i="9"/>
  <c r="R1028" i="9"/>
  <c r="AB1028" i="9" s="1"/>
  <c r="AD1951" i="6"/>
  <c r="AC1951" i="6"/>
  <c r="AC222" i="6"/>
  <c r="Q217" i="3"/>
  <c r="AA216" i="3"/>
  <c r="W216" i="3"/>
  <c r="V217" i="3" s="1"/>
  <c r="Z216" i="3"/>
  <c r="Y216" i="3"/>
  <c r="R222" i="11"/>
  <c r="AB222" i="11" s="1"/>
  <c r="AD485" i="3"/>
  <c r="AC485" i="3"/>
  <c r="W1298" i="11"/>
  <c r="V1299" i="11" s="1"/>
  <c r="Y1298" i="11"/>
  <c r="Z1298" i="11"/>
  <c r="Q1299" i="11"/>
  <c r="AA1298" i="11"/>
  <c r="W1295" i="6"/>
  <c r="V1296" i="6" s="1"/>
  <c r="AA1295" i="6"/>
  <c r="Q1296" i="6"/>
  <c r="Z1295" i="6"/>
  <c r="Y1295" i="6"/>
  <c r="AC1160" i="3"/>
  <c r="W71" i="9"/>
  <c r="V72" i="9" s="1"/>
  <c r="AA71" i="9"/>
  <c r="Q72" i="9"/>
  <c r="Y71" i="9"/>
  <c r="Z71" i="9"/>
  <c r="R1952" i="6"/>
  <c r="AB1952" i="6" s="1"/>
  <c r="R486" i="3"/>
  <c r="AB486" i="3" s="1"/>
  <c r="R602" i="9"/>
  <c r="AB602" i="9" s="1"/>
  <c r="Z1833" i="9"/>
  <c r="AA1833" i="9"/>
  <c r="Q1834" i="9"/>
  <c r="Y1833" i="9"/>
  <c r="W1833" i="9"/>
  <c r="V1834" i="9" s="1"/>
  <c r="R223" i="6"/>
  <c r="AB223" i="6" s="1"/>
  <c r="R1161" i="3"/>
  <c r="AB1161" i="3" s="1"/>
  <c r="Q1950" i="3"/>
  <c r="W1949" i="3"/>
  <c r="V1950" i="3" s="1"/>
  <c r="AA1949" i="3"/>
  <c r="Z1949" i="3"/>
  <c r="Y1949" i="3"/>
  <c r="S606" i="6"/>
  <c r="T606" i="6" s="1"/>
  <c r="S69" i="11"/>
  <c r="T69" i="11" s="1"/>
  <c r="S69" i="3"/>
  <c r="T69" i="3" s="1"/>
  <c r="S738" i="11"/>
  <c r="T738" i="11" s="1"/>
  <c r="AC1161" i="11"/>
  <c r="R68" i="6"/>
  <c r="AB68" i="6" s="1"/>
  <c r="R599" i="11"/>
  <c r="AB599" i="11" s="1"/>
  <c r="AD221" i="11"/>
  <c r="AC221" i="11"/>
  <c r="R1031" i="3"/>
  <c r="AC737" i="6"/>
  <c r="AC1544" i="6"/>
  <c r="AC1027" i="9"/>
  <c r="AE68" i="3"/>
  <c r="R1832" i="11"/>
  <c r="AB1832" i="11" s="1"/>
  <c r="AD598" i="11"/>
  <c r="AC598" i="11"/>
  <c r="S1835" i="6"/>
  <c r="T1835" i="6" s="1"/>
  <c r="S869" i="11"/>
  <c r="T869" i="11" s="1"/>
  <c r="S1684" i="9"/>
  <c r="T1684" i="9" s="1"/>
  <c r="R738" i="6"/>
  <c r="AE1831" i="11" l="1"/>
  <c r="AE352" i="11"/>
  <c r="AC1028" i="11"/>
  <c r="AD1412" i="11"/>
  <c r="AD1678" i="11"/>
  <c r="AC1544" i="11"/>
  <c r="AE1544" i="11" s="1"/>
  <c r="AE68" i="11"/>
  <c r="AC1412" i="11"/>
  <c r="AD1950" i="11"/>
  <c r="S1545" i="11"/>
  <c r="T1545" i="11" s="1"/>
  <c r="AA1545" i="11" s="1"/>
  <c r="AC1678" i="11"/>
  <c r="S599" i="11"/>
  <c r="T599" i="11" s="1"/>
  <c r="Z599" i="11" s="1"/>
  <c r="AE1161" i="11"/>
  <c r="S1832" i="11"/>
  <c r="T1832" i="11" s="1"/>
  <c r="AE221" i="11"/>
  <c r="AD1298" i="11"/>
  <c r="AD1028" i="11"/>
  <c r="AA489" i="11"/>
  <c r="Z489" i="11"/>
  <c r="S1029" i="11"/>
  <c r="T1029" i="11" s="1"/>
  <c r="AA1029" i="11" s="1"/>
  <c r="AC1950" i="11"/>
  <c r="Z1162" i="9"/>
  <c r="Q1163" i="9"/>
  <c r="R1163" i="9" s="1"/>
  <c r="AB1163" i="9" s="1"/>
  <c r="AE1161" i="9"/>
  <c r="AA1162" i="9"/>
  <c r="Y1162" i="9"/>
  <c r="AD736" i="9"/>
  <c r="AC736" i="9"/>
  <c r="AE1027" i="9"/>
  <c r="AD1294" i="9"/>
  <c r="AC1409" i="9"/>
  <c r="AC353" i="9"/>
  <c r="AE216" i="9"/>
  <c r="R1546" i="9"/>
  <c r="AB1546" i="9" s="1"/>
  <c r="AD1409" i="9"/>
  <c r="AD1545" i="9"/>
  <c r="AC1545" i="9"/>
  <c r="AE1683" i="9"/>
  <c r="AD353" i="9"/>
  <c r="AD1833" i="9"/>
  <c r="AC1294" i="9"/>
  <c r="S1028" i="9"/>
  <c r="T1028" i="9" s="1"/>
  <c r="AD868" i="9"/>
  <c r="AC601" i="9"/>
  <c r="AD601" i="9"/>
  <c r="S1410" i="9"/>
  <c r="T1410" i="9" s="1"/>
  <c r="AD71" i="9"/>
  <c r="AC1949" i="9"/>
  <c r="AD1949" i="9"/>
  <c r="Q485" i="9"/>
  <c r="R485" i="9" s="1"/>
  <c r="AB485" i="9" s="1"/>
  <c r="Z484" i="9"/>
  <c r="Y484" i="9"/>
  <c r="AA484" i="9"/>
  <c r="W484" i="9"/>
  <c r="V485" i="9" s="1"/>
  <c r="S354" i="9"/>
  <c r="T354" i="9" s="1"/>
  <c r="AE1410" i="6"/>
  <c r="AE605" i="6"/>
  <c r="AD1295" i="6"/>
  <c r="AD67" i="6"/>
  <c r="S1952" i="6"/>
  <c r="T1952" i="6" s="1"/>
  <c r="Z1952" i="6" s="1"/>
  <c r="S1679" i="6"/>
  <c r="T1679" i="6" s="1"/>
  <c r="W1679" i="6" s="1"/>
  <c r="V1680" i="6" s="1"/>
  <c r="Z1163" i="6"/>
  <c r="AC67" i="6"/>
  <c r="Y353" i="6"/>
  <c r="AA353" i="6"/>
  <c r="Q354" i="6"/>
  <c r="R354" i="6" s="1"/>
  <c r="AB354" i="6" s="1"/>
  <c r="AD1027" i="6"/>
  <c r="AC872" i="6"/>
  <c r="AE352" i="6"/>
  <c r="W1163" i="6"/>
  <c r="V1164" i="6" s="1"/>
  <c r="AE1162" i="6"/>
  <c r="Y1163" i="6"/>
  <c r="AE222" i="6"/>
  <c r="Z353" i="6"/>
  <c r="AE1678" i="6"/>
  <c r="AE1834" i="6"/>
  <c r="AE1544" i="6"/>
  <c r="AE737" i="6"/>
  <c r="AE1951" i="6"/>
  <c r="Y485" i="6"/>
  <c r="AC1027" i="6"/>
  <c r="AD872" i="6"/>
  <c r="S1411" i="6"/>
  <c r="T1411" i="6" s="1"/>
  <c r="AA1411" i="6" s="1"/>
  <c r="AE1542" i="3"/>
  <c r="AE353" i="3"/>
  <c r="W1543" i="3"/>
  <c r="V1544" i="3" s="1"/>
  <c r="Z1543" i="3"/>
  <c r="AA1543" i="3"/>
  <c r="Y1543" i="3"/>
  <c r="S871" i="3"/>
  <c r="T871" i="3" s="1"/>
  <c r="AA871" i="3" s="1"/>
  <c r="AC870" i="3"/>
  <c r="AE870" i="3" s="1"/>
  <c r="Q1410" i="3"/>
  <c r="R1410" i="3" s="1"/>
  <c r="Z1409" i="3"/>
  <c r="AD1409" i="3" s="1"/>
  <c r="W1409" i="3"/>
  <c r="V1410" i="3" s="1"/>
  <c r="AA1409" i="3"/>
  <c r="AA1295" i="3"/>
  <c r="Q1296" i="3"/>
  <c r="R1296" i="3" s="1"/>
  <c r="AB1296" i="3" s="1"/>
  <c r="AD1949" i="3"/>
  <c r="AE1160" i="3"/>
  <c r="AC1678" i="3"/>
  <c r="AE1678" i="3" s="1"/>
  <c r="S486" i="3"/>
  <c r="T486" i="3" s="1"/>
  <c r="S1161" i="3"/>
  <c r="T1161" i="3" s="1"/>
  <c r="Y735" i="3"/>
  <c r="Y1295" i="3"/>
  <c r="AC604" i="3"/>
  <c r="S354" i="3"/>
  <c r="T354" i="3" s="1"/>
  <c r="Y354" i="3" s="1"/>
  <c r="Z1295" i="3"/>
  <c r="W735" i="3"/>
  <c r="V736" i="3" s="1"/>
  <c r="AE1030" i="3"/>
  <c r="AD604" i="3"/>
  <c r="Z735" i="3"/>
  <c r="S1679" i="3"/>
  <c r="T1679" i="3" s="1"/>
  <c r="AA735" i="3"/>
  <c r="AC1832" i="3"/>
  <c r="AC216" i="3"/>
  <c r="AD216" i="3"/>
  <c r="AD1832" i="3"/>
  <c r="S1544" i="3"/>
  <c r="T1544" i="3" s="1"/>
  <c r="W1544" i="3" s="1"/>
  <c r="V1545" i="3" s="1"/>
  <c r="S1679" i="11"/>
  <c r="T1679" i="11" s="1"/>
  <c r="Q490" i="11"/>
  <c r="R490" i="11" s="1"/>
  <c r="AB490" i="11" s="1"/>
  <c r="W485" i="6"/>
  <c r="V486" i="6" s="1"/>
  <c r="S68" i="6"/>
  <c r="T68" i="6" s="1"/>
  <c r="S223" i="6"/>
  <c r="T223" i="6" s="1"/>
  <c r="S605" i="3"/>
  <c r="T605" i="3" s="1"/>
  <c r="Y489" i="11"/>
  <c r="Q1164" i="6"/>
  <c r="R1164" i="6" s="1"/>
  <c r="Q354" i="11"/>
  <c r="R354" i="11" s="1"/>
  <c r="AB354" i="11" s="1"/>
  <c r="W489" i="11"/>
  <c r="V490" i="11" s="1"/>
  <c r="AC71" i="9"/>
  <c r="W353" i="11"/>
  <c r="V354" i="11" s="1"/>
  <c r="Q486" i="6"/>
  <c r="R486" i="6" s="1"/>
  <c r="AB486" i="6" s="1"/>
  <c r="S1162" i="11"/>
  <c r="T1162" i="11" s="1"/>
  <c r="S873" i="6"/>
  <c r="T873" i="6" s="1"/>
  <c r="AA873" i="6" s="1"/>
  <c r="S1545" i="6"/>
  <c r="T1545" i="6" s="1"/>
  <c r="Y353" i="11"/>
  <c r="AD353" i="11" s="1"/>
  <c r="AA353" i="11"/>
  <c r="Z485" i="6"/>
  <c r="S1833" i="3"/>
  <c r="T1833" i="3" s="1"/>
  <c r="Z1833" i="3" s="1"/>
  <c r="S1295" i="9"/>
  <c r="T1295" i="9" s="1"/>
  <c r="S1950" i="9"/>
  <c r="T1950" i="9" s="1"/>
  <c r="R1296" i="6"/>
  <c r="AB1296" i="6" s="1"/>
  <c r="R736" i="3"/>
  <c r="AB736" i="3" s="1"/>
  <c r="W606" i="6"/>
  <c r="V607" i="6" s="1"/>
  <c r="Z606" i="6"/>
  <c r="AA606" i="6"/>
  <c r="Q607" i="6"/>
  <c r="Y606" i="6"/>
  <c r="AC868" i="9"/>
  <c r="S738" i="6"/>
  <c r="T738" i="6" s="1"/>
  <c r="AB738" i="6"/>
  <c r="AC1833" i="9"/>
  <c r="R72" i="9"/>
  <c r="AB72" i="9" s="1"/>
  <c r="W1835" i="6"/>
  <c r="V1836" i="6" s="1"/>
  <c r="Y1835" i="6"/>
  <c r="AA1835" i="6"/>
  <c r="Q1836" i="6"/>
  <c r="Z1835" i="6"/>
  <c r="W1684" i="9"/>
  <c r="V1685" i="9" s="1"/>
  <c r="Q1685" i="9"/>
  <c r="AA1684" i="9"/>
  <c r="Y1684" i="9"/>
  <c r="Z1684" i="9"/>
  <c r="Z217" i="9"/>
  <c r="W217" i="9"/>
  <c r="V218" i="9" s="1"/>
  <c r="Q218" i="9"/>
  <c r="AA217" i="9"/>
  <c r="Y217" i="9"/>
  <c r="R1834" i="9"/>
  <c r="AB1834" i="9" s="1"/>
  <c r="S1951" i="11"/>
  <c r="T1951" i="11" s="1"/>
  <c r="Z1951" i="11" s="1"/>
  <c r="AB1951" i="11"/>
  <c r="Q739" i="11"/>
  <c r="Y738" i="11"/>
  <c r="W738" i="11"/>
  <c r="V739" i="11" s="1"/>
  <c r="AA738" i="11"/>
  <c r="Z738" i="11"/>
  <c r="R869" i="9"/>
  <c r="AB869" i="9" s="1"/>
  <c r="AC1949" i="3"/>
  <c r="AE598" i="11"/>
  <c r="W69" i="3"/>
  <c r="V70" i="3" s="1"/>
  <c r="Q70" i="3"/>
  <c r="AA69" i="3"/>
  <c r="Y69" i="3"/>
  <c r="Z69" i="3"/>
  <c r="S1028" i="6"/>
  <c r="T1028" i="6" s="1"/>
  <c r="S737" i="9"/>
  <c r="T737" i="9" s="1"/>
  <c r="AB737" i="9"/>
  <c r="R1299" i="11"/>
  <c r="AB1299" i="11" s="1"/>
  <c r="S222" i="11"/>
  <c r="T222" i="11" s="1"/>
  <c r="S1031" i="3"/>
  <c r="T1031" i="3" s="1"/>
  <c r="AB1031" i="3"/>
  <c r="S1413" i="11"/>
  <c r="T1413" i="11" s="1"/>
  <c r="AB1413" i="11"/>
  <c r="Q870" i="11"/>
  <c r="Y869" i="11"/>
  <c r="AA869" i="11"/>
  <c r="Z869" i="11"/>
  <c r="W869" i="11"/>
  <c r="V870" i="11" s="1"/>
  <c r="AC1295" i="6"/>
  <c r="AC1298" i="11"/>
  <c r="R217" i="3"/>
  <c r="AB217" i="3" s="1"/>
  <c r="R1950" i="3"/>
  <c r="AB1950" i="3" s="1"/>
  <c r="Z69" i="11"/>
  <c r="AA69" i="11"/>
  <c r="Q70" i="11"/>
  <c r="W69" i="11"/>
  <c r="V70" i="11" s="1"/>
  <c r="Y69" i="11"/>
  <c r="S602" i="9"/>
  <c r="T602" i="9" s="1"/>
  <c r="AE485" i="3"/>
  <c r="AE1028" i="11" l="1"/>
  <c r="AE1412" i="11"/>
  <c r="AE1678" i="11"/>
  <c r="Q1546" i="11"/>
  <c r="R1546" i="11" s="1"/>
  <c r="AB1546" i="11" s="1"/>
  <c r="AE1950" i="11"/>
  <c r="Z1545" i="11"/>
  <c r="W1545" i="11"/>
  <c r="V1546" i="11" s="1"/>
  <c r="Y1545" i="11"/>
  <c r="Y599" i="11"/>
  <c r="AD599" i="11" s="1"/>
  <c r="AA599" i="11"/>
  <c r="W599" i="11"/>
  <c r="V600" i="11" s="1"/>
  <c r="S1299" i="11"/>
  <c r="T1299" i="11" s="1"/>
  <c r="AA1299" i="11" s="1"/>
  <c r="AC489" i="11"/>
  <c r="Q600" i="11"/>
  <c r="R600" i="11" s="1"/>
  <c r="AB600" i="11" s="1"/>
  <c r="Y1679" i="11"/>
  <c r="Z1679" i="11"/>
  <c r="W1413" i="11"/>
  <c r="V1414" i="11" s="1"/>
  <c r="Q1414" i="11"/>
  <c r="R1414" i="11" s="1"/>
  <c r="AB1414" i="11" s="1"/>
  <c r="Z1413" i="11"/>
  <c r="AD69" i="11"/>
  <c r="AD738" i="11"/>
  <c r="Q1952" i="11"/>
  <c r="R1952" i="11" s="1"/>
  <c r="AB1952" i="11" s="1"/>
  <c r="AE1298" i="11"/>
  <c r="AA1951" i="11"/>
  <c r="Y1951" i="11"/>
  <c r="AD1951" i="11" s="1"/>
  <c r="AA1413" i="11"/>
  <c r="W1951" i="11"/>
  <c r="V1952" i="11" s="1"/>
  <c r="W1679" i="11"/>
  <c r="V1680" i="11" s="1"/>
  <c r="AA1679" i="11"/>
  <c r="Q1680" i="11"/>
  <c r="R1680" i="11" s="1"/>
  <c r="AB1680" i="11" s="1"/>
  <c r="Y1413" i="11"/>
  <c r="AC353" i="11"/>
  <c r="AE353" i="11" s="1"/>
  <c r="AD869" i="11"/>
  <c r="AD489" i="11"/>
  <c r="AD1162" i="9"/>
  <c r="S1163" i="9"/>
  <c r="T1163" i="9" s="1"/>
  <c r="AA1163" i="9" s="1"/>
  <c r="AC1162" i="9"/>
  <c r="AE736" i="9"/>
  <c r="AE353" i="9"/>
  <c r="AE1294" i="9"/>
  <c r="AE1409" i="9"/>
  <c r="AE71" i="9"/>
  <c r="AE1545" i="9"/>
  <c r="S485" i="9"/>
  <c r="T485" i="9" s="1"/>
  <c r="AA485" i="9" s="1"/>
  <c r="S1546" i="9"/>
  <c r="T1546" i="9" s="1"/>
  <c r="AE1833" i="9"/>
  <c r="Q1411" i="9"/>
  <c r="R1411" i="9" s="1"/>
  <c r="AB1411" i="9" s="1"/>
  <c r="Z1410" i="9"/>
  <c r="AA1410" i="9"/>
  <c r="Q1029" i="9"/>
  <c r="R1029" i="9" s="1"/>
  <c r="AB1029" i="9" s="1"/>
  <c r="Y1028" i="9"/>
  <c r="AA1028" i="9"/>
  <c r="W1028" i="9"/>
  <c r="V1029" i="9" s="1"/>
  <c r="Z1028" i="9"/>
  <c r="AE868" i="9"/>
  <c r="Z354" i="9"/>
  <c r="W354" i="9"/>
  <c r="V355" i="9" s="1"/>
  <c r="Q355" i="9"/>
  <c r="R355" i="9" s="1"/>
  <c r="Y354" i="9"/>
  <c r="AA354" i="9"/>
  <c r="AA737" i="9"/>
  <c r="Y737" i="9"/>
  <c r="Z737" i="9"/>
  <c r="W737" i="9"/>
  <c r="V738" i="9" s="1"/>
  <c r="Q738" i="9"/>
  <c r="R738" i="9" s="1"/>
  <c r="AB738" i="9" s="1"/>
  <c r="W1410" i="9"/>
  <c r="V1411" i="9" s="1"/>
  <c r="AE1949" i="9"/>
  <c r="AE601" i="9"/>
  <c r="AD1684" i="9"/>
  <c r="Y1410" i="9"/>
  <c r="AD484" i="9"/>
  <c r="AC484" i="9"/>
  <c r="AE1295" i="6"/>
  <c r="AE67" i="6"/>
  <c r="AD1163" i="6"/>
  <c r="AD353" i="6"/>
  <c r="AC1163" i="6"/>
  <c r="AA1679" i="6"/>
  <c r="AC485" i="6"/>
  <c r="Q1680" i="6"/>
  <c r="R1680" i="6" s="1"/>
  <c r="AB1680" i="6" s="1"/>
  <c r="Z1679" i="6"/>
  <c r="AD1835" i="6"/>
  <c r="Y1679" i="6"/>
  <c r="AE872" i="6"/>
  <c r="AE1027" i="6"/>
  <c r="AC353" i="6"/>
  <c r="Q1953" i="6"/>
  <c r="R1953" i="6" s="1"/>
  <c r="AB1953" i="6" s="1"/>
  <c r="AA1952" i="6"/>
  <c r="AD606" i="6"/>
  <c r="Z1545" i="6"/>
  <c r="Y1545" i="6"/>
  <c r="AA1545" i="6"/>
  <c r="Q1546" i="6"/>
  <c r="R1546" i="6" s="1"/>
  <c r="AB1546" i="6" s="1"/>
  <c r="Q69" i="6"/>
  <c r="R69" i="6" s="1"/>
  <c r="AB69" i="6" s="1"/>
  <c r="W68" i="6"/>
  <c r="V69" i="6" s="1"/>
  <c r="AA68" i="6"/>
  <c r="Z68" i="6"/>
  <c r="Y68" i="6"/>
  <c r="AA223" i="6"/>
  <c r="W223" i="6"/>
  <c r="V224" i="6" s="1"/>
  <c r="Y223" i="6"/>
  <c r="Z223" i="6"/>
  <c r="Q224" i="6"/>
  <c r="R224" i="6" s="1"/>
  <c r="AB224" i="6" s="1"/>
  <c r="AA738" i="6"/>
  <c r="Z738" i="6"/>
  <c r="W738" i="6"/>
  <c r="V739" i="6" s="1"/>
  <c r="Q739" i="6"/>
  <c r="R739" i="6" s="1"/>
  <c r="AB739" i="6" s="1"/>
  <c r="Y738" i="6"/>
  <c r="Q1412" i="6"/>
  <c r="R1412" i="6" s="1"/>
  <c r="AB1412" i="6" s="1"/>
  <c r="W1411" i="6"/>
  <c r="V1412" i="6" s="1"/>
  <c r="W873" i="6"/>
  <c r="V874" i="6" s="1"/>
  <c r="Y1411" i="6"/>
  <c r="Z1411" i="6"/>
  <c r="W1952" i="6"/>
  <c r="V1953" i="6" s="1"/>
  <c r="AD485" i="6"/>
  <c r="Q874" i="6"/>
  <c r="R874" i="6" s="1"/>
  <c r="AB874" i="6" s="1"/>
  <c r="Y1952" i="6"/>
  <c r="AD1952" i="6" s="1"/>
  <c r="S486" i="6"/>
  <c r="T486" i="6" s="1"/>
  <c r="AD1543" i="3"/>
  <c r="Z871" i="3"/>
  <c r="AC1543" i="3"/>
  <c r="Q872" i="3"/>
  <c r="R872" i="3" s="1"/>
  <c r="AB872" i="3" s="1"/>
  <c r="W871" i="3"/>
  <c r="V872" i="3" s="1"/>
  <c r="Y871" i="3"/>
  <c r="AC1409" i="3"/>
  <c r="AE1409" i="3" s="1"/>
  <c r="AE1949" i="3"/>
  <c r="S1296" i="3"/>
  <c r="T1296" i="3" s="1"/>
  <c r="Y1296" i="3" s="1"/>
  <c r="AD735" i="3"/>
  <c r="AC735" i="3"/>
  <c r="AE604" i="3"/>
  <c r="AD1295" i="3"/>
  <c r="AA486" i="3"/>
  <c r="Y486" i="3"/>
  <c r="W486" i="3"/>
  <c r="V487" i="3" s="1"/>
  <c r="Z486" i="3"/>
  <c r="Q487" i="3"/>
  <c r="R487" i="3" s="1"/>
  <c r="AB487" i="3" s="1"/>
  <c r="S736" i="3"/>
  <c r="T736" i="3" s="1"/>
  <c r="Q737" i="3" s="1"/>
  <c r="AC1295" i="3"/>
  <c r="AA1161" i="3"/>
  <c r="Z1161" i="3"/>
  <c r="W1161" i="3"/>
  <c r="V1162" i="3" s="1"/>
  <c r="Y1161" i="3"/>
  <c r="Q1162" i="3"/>
  <c r="R1162" i="3" s="1"/>
  <c r="AB1162" i="3" s="1"/>
  <c r="Z354" i="3"/>
  <c r="AD354" i="3" s="1"/>
  <c r="Q355" i="3"/>
  <c r="R355" i="3" s="1"/>
  <c r="AB355" i="3" s="1"/>
  <c r="AA354" i="3"/>
  <c r="W354" i="3"/>
  <c r="V355" i="3" s="1"/>
  <c r="AA1833" i="3"/>
  <c r="Q606" i="3"/>
  <c r="R606" i="3" s="1"/>
  <c r="AB606" i="3" s="1"/>
  <c r="W605" i="3"/>
  <c r="V606" i="3" s="1"/>
  <c r="Z605" i="3"/>
  <c r="W1679" i="3"/>
  <c r="V1680" i="3" s="1"/>
  <c r="Z1679" i="3"/>
  <c r="Y1679" i="3"/>
  <c r="Q1680" i="3"/>
  <c r="R1680" i="3" s="1"/>
  <c r="AB1680" i="3" s="1"/>
  <c r="AA1679" i="3"/>
  <c r="Z1031" i="3"/>
  <c r="Q1032" i="3"/>
  <c r="W1031" i="3"/>
  <c r="V1032" i="3" s="1"/>
  <c r="Y1031" i="3"/>
  <c r="AA1031" i="3"/>
  <c r="AE1832" i="3"/>
  <c r="Q1834" i="3"/>
  <c r="R1834" i="3" s="1"/>
  <c r="AB1834" i="3" s="1"/>
  <c r="W1833" i="3"/>
  <c r="V1834" i="3" s="1"/>
  <c r="Y1833" i="3"/>
  <c r="AD1833" i="3" s="1"/>
  <c r="AD69" i="3"/>
  <c r="Y1544" i="3"/>
  <c r="AA605" i="3"/>
  <c r="AA1544" i="3"/>
  <c r="Y605" i="3"/>
  <c r="Z1544" i="3"/>
  <c r="AE216" i="3"/>
  <c r="S354" i="6"/>
  <c r="T354" i="6" s="1"/>
  <c r="Z354" i="6" s="1"/>
  <c r="Z873" i="6"/>
  <c r="Q1545" i="3"/>
  <c r="R1545" i="3" s="1"/>
  <c r="S1950" i="3"/>
  <c r="T1950" i="3" s="1"/>
  <c r="AA1950" i="3" s="1"/>
  <c r="Y873" i="6"/>
  <c r="S869" i="9"/>
  <c r="T869" i="9" s="1"/>
  <c r="S354" i="11"/>
  <c r="T354" i="11" s="1"/>
  <c r="Z354" i="11" s="1"/>
  <c r="S1834" i="9"/>
  <c r="T1834" i="9" s="1"/>
  <c r="AC1684" i="9"/>
  <c r="S1296" i="6"/>
  <c r="T1296" i="6" s="1"/>
  <c r="W1545" i="6"/>
  <c r="V1546" i="6" s="1"/>
  <c r="Q1030" i="11"/>
  <c r="R1030" i="11" s="1"/>
  <c r="Y1029" i="11"/>
  <c r="Z1029" i="11"/>
  <c r="W1029" i="11"/>
  <c r="V1030" i="11" s="1"/>
  <c r="W1295" i="9"/>
  <c r="V1296" i="9" s="1"/>
  <c r="Y1295" i="9"/>
  <c r="Z1295" i="9"/>
  <c r="Q1296" i="9"/>
  <c r="AA1295" i="9"/>
  <c r="R218" i="9"/>
  <c r="AB218" i="9" s="1"/>
  <c r="S1164" i="6"/>
  <c r="T1164" i="6" s="1"/>
  <c r="AB1164" i="6"/>
  <c r="R870" i="11"/>
  <c r="AA1028" i="6"/>
  <c r="Q1029" i="6"/>
  <c r="W1028" i="6"/>
  <c r="V1029" i="6" s="1"/>
  <c r="Y1028" i="6"/>
  <c r="Z1028" i="6"/>
  <c r="AC869" i="11"/>
  <c r="Y1832" i="11"/>
  <c r="Z1832" i="11"/>
  <c r="AA1832" i="11"/>
  <c r="W1832" i="11"/>
  <c r="V1833" i="11" s="1"/>
  <c r="Q1833" i="11"/>
  <c r="AC69" i="11"/>
  <c r="S1410" i="3"/>
  <c r="T1410" i="3" s="1"/>
  <c r="AB1410" i="3"/>
  <c r="W602" i="9"/>
  <c r="V603" i="9" s="1"/>
  <c r="Q603" i="9"/>
  <c r="Z602" i="9"/>
  <c r="AA602" i="9"/>
  <c r="Y602" i="9"/>
  <c r="AC69" i="3"/>
  <c r="AC738" i="11"/>
  <c r="R1836" i="6"/>
  <c r="AB1836" i="6" s="1"/>
  <c r="AA1950" i="9"/>
  <c r="Q1951" i="9"/>
  <c r="Z1950" i="9"/>
  <c r="W1950" i="9"/>
  <c r="V1951" i="9" s="1"/>
  <c r="Y1950" i="9"/>
  <c r="R739" i="11"/>
  <c r="AB739" i="11" s="1"/>
  <c r="Y222" i="11"/>
  <c r="W222" i="11"/>
  <c r="V223" i="11" s="1"/>
  <c r="Q223" i="11"/>
  <c r="AA222" i="11"/>
  <c r="Z222" i="11"/>
  <c r="W1162" i="11"/>
  <c r="V1163" i="11" s="1"/>
  <c r="Z1162" i="11"/>
  <c r="Y1162" i="11"/>
  <c r="AA1162" i="11"/>
  <c r="Q1163" i="11"/>
  <c r="R70" i="11"/>
  <c r="AB70" i="11" s="1"/>
  <c r="S217" i="3"/>
  <c r="T217" i="3" s="1"/>
  <c r="R70" i="3"/>
  <c r="AB70" i="3" s="1"/>
  <c r="AC1835" i="6"/>
  <c r="AD217" i="9"/>
  <c r="AC217" i="9"/>
  <c r="R1685" i="9"/>
  <c r="AB1685" i="9" s="1"/>
  <c r="AC606" i="6"/>
  <c r="S72" i="9"/>
  <c r="T72" i="9" s="1"/>
  <c r="S490" i="11"/>
  <c r="T490" i="11" s="1"/>
  <c r="R607" i="6"/>
  <c r="AB607" i="6" s="1"/>
  <c r="AD1545" i="11" l="1"/>
  <c r="AD1162" i="11"/>
  <c r="AC599" i="11"/>
  <c r="AE599" i="11" s="1"/>
  <c r="AC1545" i="11"/>
  <c r="AD1679" i="11"/>
  <c r="AC1679" i="11"/>
  <c r="AE489" i="11"/>
  <c r="AE869" i="11"/>
  <c r="AD1029" i="11"/>
  <c r="S70" i="11"/>
  <c r="T70" i="11" s="1"/>
  <c r="AA70" i="11" s="1"/>
  <c r="AC1413" i="11"/>
  <c r="Q1300" i="11"/>
  <c r="R1300" i="11" s="1"/>
  <c r="AB1300" i="11" s="1"/>
  <c r="AD1413" i="11"/>
  <c r="W1299" i="11"/>
  <c r="V1300" i="11" s="1"/>
  <c r="AE69" i="11"/>
  <c r="Y354" i="11"/>
  <c r="AD354" i="11" s="1"/>
  <c r="AE738" i="11"/>
  <c r="Y1299" i="11"/>
  <c r="AB1030" i="11"/>
  <c r="AD1832" i="11"/>
  <c r="AD222" i="11"/>
  <c r="Z1299" i="11"/>
  <c r="S1030" i="11"/>
  <c r="T1030" i="11" s="1"/>
  <c r="AA354" i="11"/>
  <c r="W354" i="11"/>
  <c r="V355" i="11" s="1"/>
  <c r="AC1029" i="11"/>
  <c r="AC1951" i="11"/>
  <c r="AE1951" i="11" s="1"/>
  <c r="S600" i="11"/>
  <c r="T600" i="11" s="1"/>
  <c r="Q355" i="11"/>
  <c r="R355" i="11" s="1"/>
  <c r="AB355" i="11" s="1"/>
  <c r="AE1162" i="9"/>
  <c r="Q1164" i="9"/>
  <c r="R1164" i="9" s="1"/>
  <c r="AB1164" i="9" s="1"/>
  <c r="W1163" i="9"/>
  <c r="V1164" i="9" s="1"/>
  <c r="Z1163" i="9"/>
  <c r="Y1163" i="9"/>
  <c r="Z485" i="9"/>
  <c r="W485" i="9"/>
  <c r="V486" i="9" s="1"/>
  <c r="Y485" i="9"/>
  <c r="Q486" i="9"/>
  <c r="R486" i="9" s="1"/>
  <c r="S1685" i="9"/>
  <c r="T1685" i="9" s="1"/>
  <c r="Z1546" i="9"/>
  <c r="Y1546" i="9"/>
  <c r="Q1547" i="9"/>
  <c r="W1546" i="9"/>
  <c r="V1547" i="9" s="1"/>
  <c r="AA1546" i="9"/>
  <c r="S1029" i="9"/>
  <c r="T1029" i="9" s="1"/>
  <c r="AD1410" i="9"/>
  <c r="AB355" i="9"/>
  <c r="S355" i="9"/>
  <c r="T355" i="9" s="1"/>
  <c r="Q356" i="9" s="1"/>
  <c r="AD737" i="9"/>
  <c r="AC1410" i="9"/>
  <c r="AC1028" i="9"/>
  <c r="AE1684" i="9"/>
  <c r="AD1028" i="9"/>
  <c r="AC354" i="9"/>
  <c r="AE484" i="9"/>
  <c r="Y1834" i="9"/>
  <c r="Q1835" i="9"/>
  <c r="R1835" i="9" s="1"/>
  <c r="AB1835" i="9" s="1"/>
  <c r="AA1834" i="9"/>
  <c r="W1834" i="9"/>
  <c r="V1835" i="9" s="1"/>
  <c r="Z1834" i="9"/>
  <c r="Y869" i="9"/>
  <c r="Z869" i="9"/>
  <c r="W869" i="9"/>
  <c r="V870" i="9" s="1"/>
  <c r="Q870" i="9"/>
  <c r="R870" i="9" s="1"/>
  <c r="AB870" i="9" s="1"/>
  <c r="AA869" i="9"/>
  <c r="AD354" i="9"/>
  <c r="AD602" i="9"/>
  <c r="AD1295" i="9"/>
  <c r="AE217" i="9"/>
  <c r="AD1950" i="9"/>
  <c r="AC737" i="9"/>
  <c r="AE1163" i="6"/>
  <c r="AE353" i="6"/>
  <c r="AC1679" i="6"/>
  <c r="AD1679" i="6"/>
  <c r="AE485" i="6"/>
  <c r="AE1835" i="6"/>
  <c r="S1680" i="6"/>
  <c r="T1680" i="6" s="1"/>
  <c r="Y1680" i="6" s="1"/>
  <c r="AC1411" i="6"/>
  <c r="AC68" i="6"/>
  <c r="S1546" i="6"/>
  <c r="T1546" i="6" s="1"/>
  <c r="AA1546" i="6" s="1"/>
  <c r="AE606" i="6"/>
  <c r="AD1545" i="6"/>
  <c r="Z486" i="6"/>
  <c r="Y486" i="6"/>
  <c r="S1953" i="6"/>
  <c r="T1953" i="6" s="1"/>
  <c r="W354" i="6"/>
  <c r="V355" i="6" s="1"/>
  <c r="AC738" i="6"/>
  <c r="AC1545" i="6"/>
  <c r="AD873" i="6"/>
  <c r="Y1164" i="6"/>
  <c r="Q1165" i="6"/>
  <c r="R1165" i="6" s="1"/>
  <c r="AB1165" i="6" s="1"/>
  <c r="AA1164" i="6"/>
  <c r="Z1164" i="6"/>
  <c r="W1164" i="6"/>
  <c r="V1165" i="6" s="1"/>
  <c r="AA1296" i="6"/>
  <c r="W1296" i="6"/>
  <c r="V1297" i="6" s="1"/>
  <c r="Q1297" i="6"/>
  <c r="R1297" i="6" s="1"/>
  <c r="AB1297" i="6" s="1"/>
  <c r="Y1296" i="6"/>
  <c r="Z1296" i="6"/>
  <c r="AA486" i="6"/>
  <c r="AC873" i="6"/>
  <c r="AD223" i="6"/>
  <c r="AD68" i="6"/>
  <c r="S1836" i="6"/>
  <c r="T1836" i="6" s="1"/>
  <c r="AA354" i="6"/>
  <c r="AD1028" i="6"/>
  <c r="S739" i="6"/>
  <c r="T739" i="6" s="1"/>
  <c r="AD1411" i="6"/>
  <c r="AC223" i="6"/>
  <c r="AD738" i="6"/>
  <c r="S607" i="6"/>
  <c r="T607" i="6" s="1"/>
  <c r="AC1952" i="6"/>
  <c r="AE1952" i="6" s="1"/>
  <c r="Y354" i="6"/>
  <c r="AD354" i="6" s="1"/>
  <c r="Q487" i="6"/>
  <c r="AD871" i="3"/>
  <c r="AC871" i="3"/>
  <c r="AE1543" i="3"/>
  <c r="W1296" i="3"/>
  <c r="V1297" i="3" s="1"/>
  <c r="AA1296" i="3"/>
  <c r="Q1297" i="3"/>
  <c r="R1297" i="3" s="1"/>
  <c r="AB1297" i="3" s="1"/>
  <c r="Z1296" i="3"/>
  <c r="AD1296" i="3" s="1"/>
  <c r="AE735" i="3"/>
  <c r="AD486" i="3"/>
  <c r="AC486" i="3"/>
  <c r="AD1161" i="3"/>
  <c r="AD1679" i="3"/>
  <c r="S355" i="3"/>
  <c r="T355" i="3" s="1"/>
  <c r="Z355" i="3" s="1"/>
  <c r="AE1295" i="3"/>
  <c r="S70" i="3"/>
  <c r="T70" i="3" s="1"/>
  <c r="Y70" i="3" s="1"/>
  <c r="AD1031" i="3"/>
  <c r="AC1161" i="3"/>
  <c r="AC1679" i="3"/>
  <c r="AC354" i="3"/>
  <c r="AE354" i="3" s="1"/>
  <c r="AC1031" i="3"/>
  <c r="AC1833" i="3"/>
  <c r="AE1833" i="3" s="1"/>
  <c r="R1032" i="3"/>
  <c r="AB1032" i="3" s="1"/>
  <c r="S1680" i="3"/>
  <c r="T1680" i="3" s="1"/>
  <c r="Q1681" i="3" s="1"/>
  <c r="AE69" i="3"/>
  <c r="AD605" i="3"/>
  <c r="AC1544" i="3"/>
  <c r="Y1950" i="3"/>
  <c r="Z1950" i="3"/>
  <c r="Z1410" i="3"/>
  <c r="AA1410" i="3"/>
  <c r="Q1411" i="3"/>
  <c r="R1411" i="3" s="1"/>
  <c r="AB1411" i="3" s="1"/>
  <c r="W1410" i="3"/>
  <c r="V1411" i="3" s="1"/>
  <c r="Y1410" i="3"/>
  <c r="AC605" i="3"/>
  <c r="W1950" i="3"/>
  <c r="V1951" i="3" s="1"/>
  <c r="Z736" i="3"/>
  <c r="Q1951" i="3"/>
  <c r="R1951" i="3" s="1"/>
  <c r="AB1951" i="3" s="1"/>
  <c r="AD1544" i="3"/>
  <c r="AB1545" i="3"/>
  <c r="S1545" i="3"/>
  <c r="T1545" i="3" s="1"/>
  <c r="S739" i="11"/>
  <c r="T739" i="11" s="1"/>
  <c r="S69" i="6"/>
  <c r="T69" i="6" s="1"/>
  <c r="AA736" i="3"/>
  <c r="W736" i="3"/>
  <c r="V737" i="3" s="1"/>
  <c r="Y736" i="3"/>
  <c r="Q355" i="6"/>
  <c r="R355" i="6" s="1"/>
  <c r="AB355" i="6" s="1"/>
  <c r="W486" i="6"/>
  <c r="V487" i="6" s="1"/>
  <c r="S738" i="9"/>
  <c r="T738" i="9" s="1"/>
  <c r="S874" i="6"/>
  <c r="T874" i="6" s="1"/>
  <c r="Y874" i="6" s="1"/>
  <c r="S872" i="3"/>
  <c r="T872" i="3" s="1"/>
  <c r="S1834" i="3"/>
  <c r="T1834" i="3" s="1"/>
  <c r="S218" i="9"/>
  <c r="T218" i="9" s="1"/>
  <c r="AC1832" i="11"/>
  <c r="AC602" i="9"/>
  <c r="S224" i="6"/>
  <c r="T224" i="6" s="1"/>
  <c r="S606" i="3"/>
  <c r="T606" i="3" s="1"/>
  <c r="S1414" i="11"/>
  <c r="T1414" i="11" s="1"/>
  <c r="S487" i="3"/>
  <c r="T487" i="3" s="1"/>
  <c r="R1951" i="9"/>
  <c r="AB1951" i="9" s="1"/>
  <c r="S870" i="11"/>
  <c r="T870" i="11" s="1"/>
  <c r="AB870" i="11"/>
  <c r="R737" i="3"/>
  <c r="AB737" i="3" s="1"/>
  <c r="R1296" i="9"/>
  <c r="AB1296" i="9" s="1"/>
  <c r="R1833" i="11"/>
  <c r="AB1833" i="11" s="1"/>
  <c r="AC1295" i="9"/>
  <c r="AA490" i="11"/>
  <c r="Z490" i="11"/>
  <c r="Q491" i="11"/>
  <c r="W490" i="11"/>
  <c r="V491" i="11" s="1"/>
  <c r="Y490" i="11"/>
  <c r="S1412" i="6"/>
  <c r="T1412" i="6" s="1"/>
  <c r="R1163" i="11"/>
  <c r="AB1163" i="11" s="1"/>
  <c r="R223" i="11"/>
  <c r="AB223" i="11" s="1"/>
  <c r="AC1950" i="9"/>
  <c r="W217" i="3"/>
  <c r="V218" i="3" s="1"/>
  <c r="Q218" i="3"/>
  <c r="Z217" i="3"/>
  <c r="Y217" i="3"/>
  <c r="AA217" i="3"/>
  <c r="R603" i="9"/>
  <c r="AB603" i="9" s="1"/>
  <c r="AC1028" i="6"/>
  <c r="AA72" i="9"/>
  <c r="Y72" i="9"/>
  <c r="W72" i="9"/>
  <c r="V73" i="9" s="1"/>
  <c r="Q73" i="9"/>
  <c r="Z72" i="9"/>
  <c r="R1029" i="6"/>
  <c r="AB1029" i="6" s="1"/>
  <c r="S1680" i="11"/>
  <c r="T1680" i="11" s="1"/>
  <c r="W1680" i="11" s="1"/>
  <c r="V1681" i="11" s="1"/>
  <c r="S1411" i="9"/>
  <c r="T1411" i="9" s="1"/>
  <c r="S1952" i="11"/>
  <c r="T1952" i="11" s="1"/>
  <c r="AC1162" i="11"/>
  <c r="AC222" i="11"/>
  <c r="S1162" i="3"/>
  <c r="T1162" i="3" s="1"/>
  <c r="S1546" i="11"/>
  <c r="T1546" i="11" s="1"/>
  <c r="AE1162" i="11" l="1"/>
  <c r="AE1679" i="11"/>
  <c r="AE1545" i="11"/>
  <c r="AE1029" i="11"/>
  <c r="AE1413" i="11"/>
  <c r="AA739" i="11"/>
  <c r="Q740" i="11"/>
  <c r="R740" i="11" s="1"/>
  <c r="AB740" i="11" s="1"/>
  <c r="Y739" i="11"/>
  <c r="W739" i="11"/>
  <c r="V740" i="11" s="1"/>
  <c r="AD1299" i="11"/>
  <c r="W70" i="11"/>
  <c r="V71" i="11" s="1"/>
  <c r="AC354" i="11"/>
  <c r="AE354" i="11" s="1"/>
  <c r="AA1680" i="11"/>
  <c r="AE222" i="11"/>
  <c r="Z739" i="11"/>
  <c r="AE1832" i="11"/>
  <c r="W1030" i="11"/>
  <c r="V1031" i="11" s="1"/>
  <c r="Y1030" i="11"/>
  <c r="Z1030" i="11"/>
  <c r="Q1031" i="11"/>
  <c r="R1031" i="11" s="1"/>
  <c r="AB1031" i="11" s="1"/>
  <c r="AA1030" i="11"/>
  <c r="Q601" i="11"/>
  <c r="R601" i="11" s="1"/>
  <c r="AB601" i="11" s="1"/>
  <c r="Y600" i="11"/>
  <c r="AA600" i="11"/>
  <c r="W600" i="11"/>
  <c r="V601" i="11" s="1"/>
  <c r="Z600" i="11"/>
  <c r="AC1299" i="11"/>
  <c r="Z70" i="11"/>
  <c r="Z1680" i="11"/>
  <c r="Q1681" i="11"/>
  <c r="R1681" i="11" s="1"/>
  <c r="AB1681" i="11" s="1"/>
  <c r="Q71" i="11"/>
  <c r="R71" i="11" s="1"/>
  <c r="AB71" i="11" s="1"/>
  <c r="Y70" i="11"/>
  <c r="AD490" i="11"/>
  <c r="Y1680" i="11"/>
  <c r="S1164" i="9"/>
  <c r="T1164" i="9" s="1"/>
  <c r="Z1164" i="9" s="1"/>
  <c r="AC1163" i="9"/>
  <c r="AD1163" i="9"/>
  <c r="AD485" i="9"/>
  <c r="AC485" i="9"/>
  <c r="AA1685" i="9"/>
  <c r="Q1686" i="9"/>
  <c r="R1686" i="9" s="1"/>
  <c r="AB1686" i="9" s="1"/>
  <c r="AE602" i="9"/>
  <c r="AE737" i="9"/>
  <c r="AE354" i="9"/>
  <c r="AC869" i="9"/>
  <c r="AA355" i="9"/>
  <c r="Y1685" i="9"/>
  <c r="AE1028" i="9"/>
  <c r="AE1410" i="9"/>
  <c r="AC1834" i="9"/>
  <c r="Z1685" i="9"/>
  <c r="Z1029" i="9"/>
  <c r="Q1030" i="9"/>
  <c r="R1030" i="9" s="1"/>
  <c r="AB1030" i="9" s="1"/>
  <c r="AA1029" i="9"/>
  <c r="Y1029" i="9"/>
  <c r="W1029" i="9"/>
  <c r="V1030" i="9" s="1"/>
  <c r="AD869" i="9"/>
  <c r="R1547" i="9"/>
  <c r="AB1547" i="9" s="1"/>
  <c r="AC1546" i="9"/>
  <c r="AD1546" i="9"/>
  <c r="AD72" i="9"/>
  <c r="AE1295" i="9"/>
  <c r="Z218" i="9"/>
  <c r="W218" i="9"/>
  <c r="V219" i="9" s="1"/>
  <c r="AA218" i="9"/>
  <c r="S1835" i="9"/>
  <c r="T1835" i="9" s="1"/>
  <c r="AE1950" i="9"/>
  <c r="Y355" i="9"/>
  <c r="W355" i="9"/>
  <c r="V356" i="9" s="1"/>
  <c r="Z355" i="9"/>
  <c r="AA738" i="9"/>
  <c r="Z738" i="9"/>
  <c r="Q739" i="9"/>
  <c r="R739" i="9" s="1"/>
  <c r="AB739" i="9" s="1"/>
  <c r="W738" i="9"/>
  <c r="V739" i="9" s="1"/>
  <c r="Y738" i="9"/>
  <c r="Y218" i="9"/>
  <c r="W1685" i="9"/>
  <c r="V1686" i="9" s="1"/>
  <c r="Q219" i="9"/>
  <c r="R219" i="9" s="1"/>
  <c r="AB219" i="9" s="1"/>
  <c r="AD1834" i="9"/>
  <c r="AE1679" i="6"/>
  <c r="AE1411" i="6"/>
  <c r="AC354" i="6"/>
  <c r="AE354" i="6" s="1"/>
  <c r="W1680" i="6"/>
  <c r="V1681" i="6" s="1"/>
  <c r="Z1680" i="6"/>
  <c r="AD1680" i="6" s="1"/>
  <c r="Q1681" i="6"/>
  <c r="R1681" i="6" s="1"/>
  <c r="AB1681" i="6" s="1"/>
  <c r="AA1680" i="6"/>
  <c r="AD486" i="6"/>
  <c r="AE1028" i="6"/>
  <c r="AC486" i="6"/>
  <c r="AE68" i="6"/>
  <c r="AE223" i="6"/>
  <c r="AE1545" i="6"/>
  <c r="Q225" i="6"/>
  <c r="R225" i="6" s="1"/>
  <c r="AB225" i="6" s="1"/>
  <c r="Z224" i="6"/>
  <c r="W224" i="6"/>
  <c r="V225" i="6" s="1"/>
  <c r="AA69" i="6"/>
  <c r="W69" i="6"/>
  <c r="V70" i="6" s="1"/>
  <c r="Q1837" i="6"/>
  <c r="R1837" i="6" s="1"/>
  <c r="AB1837" i="6" s="1"/>
  <c r="AA1836" i="6"/>
  <c r="W607" i="6"/>
  <c r="V608" i="6" s="1"/>
  <c r="Q608" i="6"/>
  <c r="R608" i="6" s="1"/>
  <c r="AB608" i="6" s="1"/>
  <c r="Y607" i="6"/>
  <c r="Z607" i="6"/>
  <c r="Z1953" i="6"/>
  <c r="AA1953" i="6"/>
  <c r="W1953" i="6"/>
  <c r="V1954" i="6" s="1"/>
  <c r="Y1953" i="6"/>
  <c r="Q1954" i="6"/>
  <c r="R1954" i="6" s="1"/>
  <c r="AB1954" i="6" s="1"/>
  <c r="W1546" i="6"/>
  <c r="V1547" i="6" s="1"/>
  <c r="S1029" i="6"/>
  <c r="T1029" i="6" s="1"/>
  <c r="Q1030" i="6" s="1"/>
  <c r="Z1546" i="6"/>
  <c r="AC1296" i="6"/>
  <c r="AE873" i="6"/>
  <c r="AE738" i="6"/>
  <c r="Q1547" i="6"/>
  <c r="R1547" i="6" s="1"/>
  <c r="AB1547" i="6" s="1"/>
  <c r="R487" i="6"/>
  <c r="AB487" i="6" s="1"/>
  <c r="AC1164" i="6"/>
  <c r="AA1412" i="6"/>
  <c r="Q1413" i="6"/>
  <c r="R1413" i="6" s="1"/>
  <c r="AB1413" i="6" s="1"/>
  <c r="Z1412" i="6"/>
  <c r="Y1412" i="6"/>
  <c r="W1412" i="6"/>
  <c r="V1413" i="6" s="1"/>
  <c r="W739" i="6"/>
  <c r="V740" i="6" s="1"/>
  <c r="Q740" i="6"/>
  <c r="R740" i="6" s="1"/>
  <c r="AB740" i="6" s="1"/>
  <c r="Y1546" i="6"/>
  <c r="Y224" i="6"/>
  <c r="Y69" i="6"/>
  <c r="W1836" i="6"/>
  <c r="V1837" i="6" s="1"/>
  <c r="Q875" i="6"/>
  <c r="R875" i="6" s="1"/>
  <c r="AB875" i="6" s="1"/>
  <c r="Q70" i="6"/>
  <c r="R70" i="6" s="1"/>
  <c r="AB70" i="6" s="1"/>
  <c r="W874" i="6"/>
  <c r="V875" i="6" s="1"/>
  <c r="Z1836" i="6"/>
  <c r="AD1296" i="6"/>
  <c r="Y1836" i="6"/>
  <c r="AA874" i="6"/>
  <c r="AA607" i="6"/>
  <c r="S355" i="6"/>
  <c r="T355" i="6" s="1"/>
  <c r="AD1164" i="6"/>
  <c r="Z69" i="6"/>
  <c r="Z874" i="6"/>
  <c r="AD874" i="6" s="1"/>
  <c r="AA224" i="6"/>
  <c r="S1297" i="6"/>
  <c r="T1297" i="6" s="1"/>
  <c r="AE871" i="3"/>
  <c r="AC1296" i="3"/>
  <c r="AE1296" i="3" s="1"/>
  <c r="S1297" i="3"/>
  <c r="T1297" i="3" s="1"/>
  <c r="Q1298" i="3" s="1"/>
  <c r="AE486" i="3"/>
  <c r="AE1161" i="3"/>
  <c r="W355" i="3"/>
  <c r="V356" i="3" s="1"/>
  <c r="Y355" i="3"/>
  <c r="AD355" i="3" s="1"/>
  <c r="AE1031" i="3"/>
  <c r="AA355" i="3"/>
  <c r="AE1679" i="3"/>
  <c r="Q356" i="3"/>
  <c r="R356" i="3" s="1"/>
  <c r="AB356" i="3" s="1"/>
  <c r="AD736" i="3"/>
  <c r="AC1410" i="3"/>
  <c r="AD1410" i="3"/>
  <c r="AD217" i="3"/>
  <c r="AC1950" i="3"/>
  <c r="Z606" i="3"/>
  <c r="Q607" i="3"/>
  <c r="R607" i="3" s="1"/>
  <c r="AE1544" i="3"/>
  <c r="AC736" i="3"/>
  <c r="AE605" i="3"/>
  <c r="AD1950" i="3"/>
  <c r="S1032" i="3"/>
  <c r="T1032" i="3" s="1"/>
  <c r="AA1545" i="3"/>
  <c r="Z1545" i="3"/>
  <c r="W1545" i="3"/>
  <c r="V1546" i="3" s="1"/>
  <c r="Q1546" i="3"/>
  <c r="R1546" i="3" s="1"/>
  <c r="AB1546" i="3" s="1"/>
  <c r="Y1545" i="3"/>
  <c r="AA487" i="3"/>
  <c r="Y487" i="3"/>
  <c r="W487" i="3"/>
  <c r="V488" i="3" s="1"/>
  <c r="Q873" i="3"/>
  <c r="R873" i="3" s="1"/>
  <c r="AB873" i="3" s="1"/>
  <c r="Y872" i="3"/>
  <c r="AA872" i="3"/>
  <c r="W872" i="3"/>
  <c r="V873" i="3" s="1"/>
  <c r="W1834" i="3"/>
  <c r="V1835" i="3" s="1"/>
  <c r="Z1834" i="3"/>
  <c r="Q1835" i="3"/>
  <c r="R1835" i="3" s="1"/>
  <c r="AB1835" i="3" s="1"/>
  <c r="Y1834" i="3"/>
  <c r="AA1834" i="3"/>
  <c r="Q71" i="3"/>
  <c r="R71" i="3" s="1"/>
  <c r="AB71" i="3" s="1"/>
  <c r="W606" i="3"/>
  <c r="V607" i="3" s="1"/>
  <c r="Z70" i="3"/>
  <c r="AD70" i="3" s="1"/>
  <c r="W70" i="3"/>
  <c r="V71" i="3" s="1"/>
  <c r="Y606" i="3"/>
  <c r="AA1680" i="3"/>
  <c r="W1680" i="3"/>
  <c r="V1681" i="3" s="1"/>
  <c r="AA606" i="3"/>
  <c r="Z1680" i="3"/>
  <c r="S1951" i="3"/>
  <c r="T1951" i="3" s="1"/>
  <c r="W1951" i="3" s="1"/>
  <c r="V1952" i="3" s="1"/>
  <c r="Y1680" i="3"/>
  <c r="S1300" i="11"/>
  <c r="T1300" i="11" s="1"/>
  <c r="AA70" i="3"/>
  <c r="Q488" i="3"/>
  <c r="R488" i="3" s="1"/>
  <c r="AB488" i="3" s="1"/>
  <c r="Z487" i="3"/>
  <c r="Z872" i="3"/>
  <c r="S1951" i="9"/>
  <c r="T1951" i="9" s="1"/>
  <c r="S1163" i="11"/>
  <c r="T1163" i="11" s="1"/>
  <c r="Z739" i="6"/>
  <c r="AA739" i="6"/>
  <c r="Y739" i="6"/>
  <c r="S737" i="3"/>
  <c r="T737" i="3" s="1"/>
  <c r="S486" i="9"/>
  <c r="T486" i="9" s="1"/>
  <c r="AB486" i="9"/>
  <c r="S355" i="11"/>
  <c r="T355" i="11" s="1"/>
  <c r="AA1414" i="11"/>
  <c r="W1414" i="11"/>
  <c r="V1415" i="11" s="1"/>
  <c r="Y1414" i="11"/>
  <c r="Q1415" i="11"/>
  <c r="Z1414" i="11"/>
  <c r="S1165" i="6"/>
  <c r="T1165" i="6" s="1"/>
  <c r="S1833" i="11"/>
  <c r="T1833" i="11" s="1"/>
  <c r="S1296" i="9"/>
  <c r="T1296" i="9" s="1"/>
  <c r="R1681" i="3"/>
  <c r="AB1681" i="3" s="1"/>
  <c r="S223" i="11"/>
  <c r="T223" i="11" s="1"/>
  <c r="AC490" i="11"/>
  <c r="S603" i="9"/>
  <c r="T603" i="9" s="1"/>
  <c r="Q604" i="9" s="1"/>
  <c r="AC217" i="3"/>
  <c r="S1411" i="3"/>
  <c r="T1411" i="3" s="1"/>
  <c r="R491" i="11"/>
  <c r="AB491" i="11" s="1"/>
  <c r="Y1546" i="11"/>
  <c r="Q1547" i="11"/>
  <c r="W1546" i="11"/>
  <c r="V1547" i="11" s="1"/>
  <c r="AA1546" i="11"/>
  <c r="Z1546" i="11"/>
  <c r="W1162" i="3"/>
  <c r="V1163" i="3" s="1"/>
  <c r="Q1163" i="3"/>
  <c r="Z1162" i="3"/>
  <c r="Y1162" i="3"/>
  <c r="AA1162" i="3"/>
  <c r="Y1952" i="11"/>
  <c r="AA1952" i="11"/>
  <c r="Q1953" i="11"/>
  <c r="Z1952" i="11"/>
  <c r="W1952" i="11"/>
  <c r="V1953" i="11" s="1"/>
  <c r="R218" i="3"/>
  <c r="AB218" i="3" s="1"/>
  <c r="Q871" i="11"/>
  <c r="Y870" i="11"/>
  <c r="W870" i="11"/>
  <c r="V871" i="11" s="1"/>
  <c r="AA870" i="11"/>
  <c r="Z870" i="11"/>
  <c r="AA1411" i="9"/>
  <c r="Q1412" i="9"/>
  <c r="Z1411" i="9"/>
  <c r="Y1411" i="9"/>
  <c r="W1411" i="9"/>
  <c r="V1412" i="9" s="1"/>
  <c r="R73" i="9"/>
  <c r="AB73" i="9" s="1"/>
  <c r="AC72" i="9"/>
  <c r="S870" i="9"/>
  <c r="T870" i="9" s="1"/>
  <c r="R356" i="9"/>
  <c r="AB356" i="9" s="1"/>
  <c r="AE1299" i="11" l="1"/>
  <c r="AD1030" i="11"/>
  <c r="AE490" i="11"/>
  <c r="AC600" i="11"/>
  <c r="AC70" i="11"/>
  <c r="AC1030" i="11"/>
  <c r="AD600" i="11"/>
  <c r="AC739" i="11"/>
  <c r="AD739" i="11"/>
  <c r="AD870" i="11"/>
  <c r="AD1680" i="11"/>
  <c r="Q1164" i="11"/>
  <c r="R1164" i="11" s="1"/>
  <c r="AB1164" i="11" s="1"/>
  <c r="AA1163" i="11"/>
  <c r="Z1163" i="11"/>
  <c r="Y1300" i="11"/>
  <c r="Z1300" i="11"/>
  <c r="Q1301" i="11"/>
  <c r="R1301" i="11" s="1"/>
  <c r="AB1301" i="11" s="1"/>
  <c r="AC1680" i="11"/>
  <c r="S491" i="11"/>
  <c r="T491" i="11" s="1"/>
  <c r="AD70" i="11"/>
  <c r="AD1952" i="11"/>
  <c r="AD1414" i="11"/>
  <c r="S1031" i="11"/>
  <c r="T1031" i="11" s="1"/>
  <c r="AD1546" i="11"/>
  <c r="AA1164" i="9"/>
  <c r="Q1165" i="9"/>
  <c r="R1165" i="9" s="1"/>
  <c r="AB1165" i="9" s="1"/>
  <c r="AE1163" i="9"/>
  <c r="W1164" i="9"/>
  <c r="V1165" i="9" s="1"/>
  <c r="Y1164" i="9"/>
  <c r="AE485" i="9"/>
  <c r="AD1029" i="9"/>
  <c r="AD1411" i="9"/>
  <c r="AE869" i="9"/>
  <c r="AC1685" i="9"/>
  <c r="AD218" i="9"/>
  <c r="W603" i="9"/>
  <c r="V604" i="9" s="1"/>
  <c r="S73" i="9"/>
  <c r="T73" i="9" s="1"/>
  <c r="Z603" i="9"/>
  <c r="AD1685" i="9"/>
  <c r="AC1029" i="9"/>
  <c r="AC355" i="9"/>
  <c r="S356" i="9"/>
  <c r="T356" i="9" s="1"/>
  <c r="Z356" i="9" s="1"/>
  <c r="AE1834" i="9"/>
  <c r="Y603" i="9"/>
  <c r="AE1546" i="9"/>
  <c r="AA603" i="9"/>
  <c r="S1547" i="9"/>
  <c r="T1547" i="9" s="1"/>
  <c r="AC218" i="9"/>
  <c r="AC738" i="9"/>
  <c r="AE72" i="9"/>
  <c r="AD355" i="9"/>
  <c r="AD738" i="9"/>
  <c r="S219" i="9"/>
  <c r="T219" i="9" s="1"/>
  <c r="W1951" i="9"/>
  <c r="V1952" i="9" s="1"/>
  <c r="Q1952" i="9"/>
  <c r="R1952" i="9" s="1"/>
  <c r="AB1952" i="9" s="1"/>
  <c r="AA1951" i="9"/>
  <c r="Y1951" i="9"/>
  <c r="Z1951" i="9"/>
  <c r="AD1412" i="6"/>
  <c r="AC1680" i="6"/>
  <c r="AE1680" i="6" s="1"/>
  <c r="AE1296" i="6"/>
  <c r="AE486" i="6"/>
  <c r="AC607" i="6"/>
  <c r="AD224" i="6"/>
  <c r="AC1412" i="6"/>
  <c r="AD607" i="6"/>
  <c r="AC224" i="6"/>
  <c r="AC1953" i="6"/>
  <c r="AC69" i="6"/>
  <c r="AC1836" i="6"/>
  <c r="AC874" i="6"/>
  <c r="AE874" i="6" s="1"/>
  <c r="AD1546" i="6"/>
  <c r="AD1953" i="6"/>
  <c r="AE1164" i="6"/>
  <c r="S487" i="6"/>
  <c r="T487" i="6" s="1"/>
  <c r="AD69" i="6"/>
  <c r="S1681" i="6"/>
  <c r="T1681" i="6" s="1"/>
  <c r="Y1029" i="6"/>
  <c r="W1029" i="6"/>
  <c r="V1030" i="6" s="1"/>
  <c r="AD739" i="6"/>
  <c r="Z1029" i="6"/>
  <c r="AD1836" i="6"/>
  <c r="AC1546" i="6"/>
  <c r="AA1029" i="6"/>
  <c r="AA1297" i="3"/>
  <c r="Y1297" i="3"/>
  <c r="Z1297" i="3"/>
  <c r="W1297" i="3"/>
  <c r="V1298" i="3" s="1"/>
  <c r="AE217" i="3"/>
  <c r="AE736" i="3"/>
  <c r="AC355" i="3"/>
  <c r="AE355" i="3" s="1"/>
  <c r="AE1410" i="3"/>
  <c r="S356" i="3"/>
  <c r="T356" i="3" s="1"/>
  <c r="Y356" i="3" s="1"/>
  <c r="AE1950" i="3"/>
  <c r="AD1545" i="3"/>
  <c r="AD606" i="3"/>
  <c r="AC70" i="3"/>
  <c r="AE70" i="3" s="1"/>
  <c r="AD1680" i="3"/>
  <c r="AA1951" i="3"/>
  <c r="AD487" i="3"/>
  <c r="Q1952" i="3"/>
  <c r="AC1834" i="3"/>
  <c r="AC872" i="3"/>
  <c r="Q1033" i="3"/>
  <c r="R1033" i="3" s="1"/>
  <c r="AB1033" i="3" s="1"/>
  <c r="Y1032" i="3"/>
  <c r="W1032" i="3"/>
  <c r="V1033" i="3" s="1"/>
  <c r="Z1032" i="3"/>
  <c r="AA1032" i="3"/>
  <c r="W1411" i="3"/>
  <c r="V1412" i="3" s="1"/>
  <c r="Q1412" i="3"/>
  <c r="R1412" i="3" s="1"/>
  <c r="Y1411" i="3"/>
  <c r="Z1411" i="3"/>
  <c r="AA1411" i="3"/>
  <c r="AC1680" i="3"/>
  <c r="Z1951" i="3"/>
  <c r="AC1162" i="3"/>
  <c r="AD1162" i="3"/>
  <c r="AD872" i="3"/>
  <c r="AC1545" i="3"/>
  <c r="Y1951" i="3"/>
  <c r="AC606" i="3"/>
  <c r="S218" i="3"/>
  <c r="T218" i="3" s="1"/>
  <c r="AC487" i="3"/>
  <c r="AD1834" i="3"/>
  <c r="S875" i="6"/>
  <c r="T875" i="6" s="1"/>
  <c r="W1163" i="11"/>
  <c r="V1164" i="11" s="1"/>
  <c r="Y1163" i="11"/>
  <c r="S71" i="11"/>
  <c r="T71" i="11" s="1"/>
  <c r="S1837" i="6"/>
  <c r="T1837" i="6" s="1"/>
  <c r="AC739" i="6"/>
  <c r="S71" i="3"/>
  <c r="T71" i="3" s="1"/>
  <c r="W1300" i="11"/>
  <c r="V1301" i="11" s="1"/>
  <c r="S1835" i="3"/>
  <c r="T1835" i="3" s="1"/>
  <c r="S739" i="9"/>
  <c r="T739" i="9" s="1"/>
  <c r="AC1414" i="11"/>
  <c r="AC1411" i="9"/>
  <c r="S1954" i="6"/>
  <c r="T1954" i="6" s="1"/>
  <c r="S225" i="6"/>
  <c r="T225" i="6" s="1"/>
  <c r="S488" i="3"/>
  <c r="T488" i="3" s="1"/>
  <c r="S1681" i="11"/>
  <c r="T1681" i="11" s="1"/>
  <c r="Z1681" i="11" s="1"/>
  <c r="S1686" i="9"/>
  <c r="T1686" i="9" s="1"/>
  <c r="S1681" i="3"/>
  <c r="T1681" i="3" s="1"/>
  <c r="S1030" i="9"/>
  <c r="T1030" i="9" s="1"/>
  <c r="AA1030" i="9" s="1"/>
  <c r="AA1300" i="11"/>
  <c r="S1413" i="6"/>
  <c r="T1413" i="6" s="1"/>
  <c r="S601" i="11"/>
  <c r="T601" i="11" s="1"/>
  <c r="S70" i="6"/>
  <c r="T70" i="6" s="1"/>
  <c r="S1546" i="3"/>
  <c r="T1546" i="3" s="1"/>
  <c r="R1415" i="11"/>
  <c r="AB1415" i="11" s="1"/>
  <c r="S873" i="3"/>
  <c r="T873" i="3" s="1"/>
  <c r="S1547" i="6"/>
  <c r="T1547" i="6" s="1"/>
  <c r="S608" i="6"/>
  <c r="T608" i="6" s="1"/>
  <c r="Q1836" i="9"/>
  <c r="W1835" i="9"/>
  <c r="V1836" i="9" s="1"/>
  <c r="Y1835" i="9"/>
  <c r="Z1835" i="9"/>
  <c r="AA1835" i="9"/>
  <c r="R604" i="9"/>
  <c r="AB604" i="9" s="1"/>
  <c r="Y355" i="6"/>
  <c r="Q356" i="6"/>
  <c r="W355" i="6"/>
  <c r="V356" i="6" s="1"/>
  <c r="Z355" i="6"/>
  <c r="AA355" i="6"/>
  <c r="W355" i="11"/>
  <c r="V356" i="11" s="1"/>
  <c r="Z355" i="11"/>
  <c r="AA355" i="11"/>
  <c r="Q356" i="11"/>
  <c r="Y355" i="11"/>
  <c r="W486" i="9"/>
  <c r="V487" i="9" s="1"/>
  <c r="Q487" i="9"/>
  <c r="Y486" i="9"/>
  <c r="Z486" i="9"/>
  <c r="AA486" i="9"/>
  <c r="Y223" i="11"/>
  <c r="AA223" i="11"/>
  <c r="Z223" i="11"/>
  <c r="W223" i="11"/>
  <c r="V224" i="11" s="1"/>
  <c r="Q224" i="11"/>
  <c r="R1163" i="3"/>
  <c r="AB1163" i="3" s="1"/>
  <c r="Q738" i="3"/>
  <c r="AA737" i="3"/>
  <c r="Z737" i="3"/>
  <c r="Y737" i="3"/>
  <c r="W737" i="3"/>
  <c r="V738" i="3" s="1"/>
  <c r="Q1166" i="6"/>
  <c r="Z1165" i="6"/>
  <c r="Y1165" i="6"/>
  <c r="W1165" i="6"/>
  <c r="V1166" i="6" s="1"/>
  <c r="AA1165" i="6"/>
  <c r="AC870" i="11"/>
  <c r="Y870" i="9"/>
  <c r="Z870" i="9"/>
  <c r="W870" i="9"/>
  <c r="V871" i="9" s="1"/>
  <c r="AA870" i="9"/>
  <c r="Q871" i="9"/>
  <c r="R1547" i="11"/>
  <c r="AB1547" i="11" s="1"/>
  <c r="S740" i="11"/>
  <c r="T740" i="11" s="1"/>
  <c r="Q1297" i="9"/>
  <c r="AA1296" i="9"/>
  <c r="W1296" i="9"/>
  <c r="V1297" i="9" s="1"/>
  <c r="Z1296" i="9"/>
  <c r="Y1296" i="9"/>
  <c r="R871" i="11"/>
  <c r="AB871" i="11" s="1"/>
  <c r="AC1952" i="11"/>
  <c r="AC1546" i="11"/>
  <c r="S607" i="3"/>
  <c r="T607" i="3" s="1"/>
  <c r="AB607" i="3"/>
  <c r="R1030" i="6"/>
  <c r="AB1030" i="6" s="1"/>
  <c r="Z1297" i="6"/>
  <c r="AA1297" i="6"/>
  <c r="Q1298" i="6"/>
  <c r="Y1297" i="6"/>
  <c r="W1297" i="6"/>
  <c r="V1298" i="6" s="1"/>
  <c r="AA1833" i="11"/>
  <c r="Q1834" i="11"/>
  <c r="Z1833" i="11"/>
  <c r="Y1833" i="11"/>
  <c r="W1833" i="11"/>
  <c r="V1834" i="11" s="1"/>
  <c r="R1298" i="3"/>
  <c r="AB1298" i="3" s="1"/>
  <c r="R1953" i="11"/>
  <c r="R1412" i="9"/>
  <c r="AB1412" i="9" s="1"/>
  <c r="S740" i="6"/>
  <c r="T740" i="6" s="1"/>
  <c r="AE1030" i="11" l="1"/>
  <c r="AE1546" i="11"/>
  <c r="AE600" i="11"/>
  <c r="AC1300" i="11"/>
  <c r="AE739" i="11"/>
  <c r="AE70" i="11"/>
  <c r="AD1300" i="11"/>
  <c r="AE870" i="11"/>
  <c r="S1164" i="11"/>
  <c r="T1164" i="11" s="1"/>
  <c r="W1164" i="11" s="1"/>
  <c r="V1165" i="11" s="1"/>
  <c r="AC1163" i="11"/>
  <c r="Y740" i="11"/>
  <c r="Z740" i="11"/>
  <c r="Q741" i="11"/>
  <c r="R741" i="11" s="1"/>
  <c r="AB741" i="11" s="1"/>
  <c r="AA740" i="11"/>
  <c r="W601" i="11"/>
  <c r="V602" i="11" s="1"/>
  <c r="Q602" i="11"/>
  <c r="R602" i="11" s="1"/>
  <c r="AB602" i="11" s="1"/>
  <c r="AA601" i="11"/>
  <c r="Z601" i="11"/>
  <c r="AD223" i="11"/>
  <c r="AD355" i="11"/>
  <c r="AD1833" i="11"/>
  <c r="AD1163" i="11"/>
  <c r="Y1681" i="11"/>
  <c r="AD1681" i="11" s="1"/>
  <c r="AA1681" i="11"/>
  <c r="AE1680" i="11"/>
  <c r="Q1682" i="11"/>
  <c r="R1682" i="11" s="1"/>
  <c r="AB1682" i="11" s="1"/>
  <c r="AE1414" i="11"/>
  <c r="Y601" i="11"/>
  <c r="W1681" i="11"/>
  <c r="V1682" i="11" s="1"/>
  <c r="W740" i="11"/>
  <c r="V741" i="11" s="1"/>
  <c r="AE1952" i="11"/>
  <c r="S871" i="11"/>
  <c r="T871" i="11" s="1"/>
  <c r="Y871" i="11" s="1"/>
  <c r="S1165" i="9"/>
  <c r="T1165" i="9" s="1"/>
  <c r="Q1166" i="9" s="1"/>
  <c r="AC1164" i="9"/>
  <c r="AD1164" i="9"/>
  <c r="AE1411" i="9"/>
  <c r="AD1296" i="9"/>
  <c r="AE1029" i="9"/>
  <c r="AE1685" i="9"/>
  <c r="AE218" i="9"/>
  <c r="AD603" i="9"/>
  <c r="AE355" i="9"/>
  <c r="AE738" i="9"/>
  <c r="AC603" i="9"/>
  <c r="S1412" i="9"/>
  <c r="T1412" i="9" s="1"/>
  <c r="Q1413" i="9" s="1"/>
  <c r="Z1686" i="9"/>
  <c r="W1686" i="9"/>
  <c r="V1687" i="9" s="1"/>
  <c r="S604" i="9"/>
  <c r="T604" i="9" s="1"/>
  <c r="AA604" i="9" s="1"/>
  <c r="AA1547" i="9"/>
  <c r="W1547" i="9"/>
  <c r="V1548" i="9" s="1"/>
  <c r="Z1547" i="9"/>
  <c r="Y1547" i="9"/>
  <c r="Q1548" i="9"/>
  <c r="Y1686" i="9"/>
  <c r="W219" i="9"/>
  <c r="V220" i="9" s="1"/>
  <c r="Z219" i="9"/>
  <c r="AA219" i="9"/>
  <c r="Q220" i="9"/>
  <c r="R220" i="9" s="1"/>
  <c r="AB220" i="9" s="1"/>
  <c r="Y219" i="9"/>
  <c r="AC1951" i="9"/>
  <c r="AA356" i="9"/>
  <c r="Q1031" i="9"/>
  <c r="R1031" i="9" s="1"/>
  <c r="AB1031" i="9" s="1"/>
  <c r="AD486" i="9"/>
  <c r="AD1835" i="9"/>
  <c r="AA1686" i="9"/>
  <c r="AD1951" i="9"/>
  <c r="Y356" i="9"/>
  <c r="AD356" i="9" s="1"/>
  <c r="AD870" i="9"/>
  <c r="W1030" i="9"/>
  <c r="V1031" i="9" s="1"/>
  <c r="W356" i="9"/>
  <c r="V357" i="9" s="1"/>
  <c r="AE1412" i="6"/>
  <c r="S1030" i="6"/>
  <c r="T1030" i="6" s="1"/>
  <c r="Q1031" i="6" s="1"/>
  <c r="AD1165" i="6"/>
  <c r="AE607" i="6"/>
  <c r="AE224" i="6"/>
  <c r="AE1953" i="6"/>
  <c r="AE69" i="6"/>
  <c r="AE1546" i="6"/>
  <c r="AD355" i="6"/>
  <c r="Z875" i="6"/>
  <c r="AA875" i="6"/>
  <c r="AE739" i="6"/>
  <c r="W487" i="6"/>
  <c r="V488" i="6" s="1"/>
  <c r="AA487" i="6"/>
  <c r="Q488" i="6"/>
  <c r="R488" i="6" s="1"/>
  <c r="AB488" i="6" s="1"/>
  <c r="Z487" i="6"/>
  <c r="AA1681" i="6"/>
  <c r="Y1681" i="6"/>
  <c r="Q1682" i="6"/>
  <c r="W1681" i="6"/>
  <c r="V1682" i="6" s="1"/>
  <c r="Z1681" i="6"/>
  <c r="AD1029" i="6"/>
  <c r="Y487" i="6"/>
  <c r="AE1836" i="6"/>
  <c r="Y1954" i="6"/>
  <c r="Q1955" i="6"/>
  <c r="R1955" i="6" s="1"/>
  <c r="AB1955" i="6" s="1"/>
  <c r="AA1954" i="6"/>
  <c r="W1954" i="6"/>
  <c r="V1955" i="6" s="1"/>
  <c r="Z1954" i="6"/>
  <c r="AA70" i="6"/>
  <c r="Z70" i="6"/>
  <c r="W70" i="6"/>
  <c r="V71" i="6" s="1"/>
  <c r="Y70" i="6"/>
  <c r="Q71" i="6"/>
  <c r="R71" i="6" s="1"/>
  <c r="AB71" i="6" s="1"/>
  <c r="AA1837" i="6"/>
  <c r="Z1837" i="6"/>
  <c r="W1837" i="6"/>
  <c r="V1838" i="6" s="1"/>
  <c r="Q1838" i="6"/>
  <c r="AC1297" i="6"/>
  <c r="AD1297" i="6"/>
  <c r="W875" i="6"/>
  <c r="V876" i="6" s="1"/>
  <c r="Y875" i="6"/>
  <c r="AC1029" i="6"/>
  <c r="Q876" i="6"/>
  <c r="R876" i="6" s="1"/>
  <c r="AB876" i="6" s="1"/>
  <c r="AC1297" i="3"/>
  <c r="AD1297" i="3"/>
  <c r="AE872" i="3"/>
  <c r="Q357" i="3"/>
  <c r="R357" i="3" s="1"/>
  <c r="AB357" i="3" s="1"/>
  <c r="AE1834" i="3"/>
  <c r="AA356" i="3"/>
  <c r="Z356" i="3"/>
  <c r="AD356" i="3" s="1"/>
  <c r="W356" i="3"/>
  <c r="V357" i="3" s="1"/>
  <c r="AD1951" i="3"/>
  <c r="AE1545" i="3"/>
  <c r="AB1412" i="3"/>
  <c r="S1412" i="3"/>
  <c r="T1412" i="3" s="1"/>
  <c r="AA1412" i="3" s="1"/>
  <c r="AD737" i="3"/>
  <c r="AE606" i="3"/>
  <c r="AE1680" i="3"/>
  <c r="Q1836" i="3"/>
  <c r="R1836" i="3" s="1"/>
  <c r="AB1836" i="3" s="1"/>
  <c r="AA1835" i="3"/>
  <c r="Y1835" i="3"/>
  <c r="Z1835" i="3"/>
  <c r="S1033" i="3"/>
  <c r="T1033" i="3" s="1"/>
  <c r="R1952" i="3"/>
  <c r="AB1952" i="3" s="1"/>
  <c r="AC1411" i="3"/>
  <c r="AD1032" i="3"/>
  <c r="AC1032" i="3"/>
  <c r="AE487" i="3"/>
  <c r="W488" i="3"/>
  <c r="V489" i="3" s="1"/>
  <c r="Q489" i="3"/>
  <c r="R489" i="3" s="1"/>
  <c r="AB489" i="3" s="1"/>
  <c r="AA488" i="3"/>
  <c r="Z488" i="3"/>
  <c r="Y488" i="3"/>
  <c r="AA873" i="3"/>
  <c r="Q874" i="3"/>
  <c r="R874" i="3" s="1"/>
  <c r="AB874" i="3" s="1"/>
  <c r="W873" i="3"/>
  <c r="V874" i="3" s="1"/>
  <c r="Z873" i="3"/>
  <c r="Y873" i="3"/>
  <c r="Q72" i="3"/>
  <c r="R72" i="3" s="1"/>
  <c r="W71" i="3"/>
  <c r="V72" i="3" s="1"/>
  <c r="Z71" i="3"/>
  <c r="Y71" i="3"/>
  <c r="AA71" i="3"/>
  <c r="W607" i="3"/>
  <c r="V608" i="3" s="1"/>
  <c r="AA607" i="3"/>
  <c r="Z607" i="3"/>
  <c r="Y607" i="3"/>
  <c r="Q608" i="3"/>
  <c r="R608" i="3" s="1"/>
  <c r="W1681" i="3"/>
  <c r="V1682" i="3" s="1"/>
  <c r="Y1681" i="3"/>
  <c r="Z1681" i="3"/>
  <c r="AE1162" i="3"/>
  <c r="AD1411" i="3"/>
  <c r="AC1951" i="3"/>
  <c r="Y1030" i="9"/>
  <c r="W1835" i="3"/>
  <c r="V1836" i="3" s="1"/>
  <c r="AA1681" i="3"/>
  <c r="AC355" i="11"/>
  <c r="Y1837" i="6"/>
  <c r="Q1682" i="3"/>
  <c r="R1682" i="3" s="1"/>
  <c r="AB1682" i="3" s="1"/>
  <c r="Q357" i="9"/>
  <c r="R357" i="9" s="1"/>
  <c r="AB357" i="9" s="1"/>
  <c r="AC1165" i="6"/>
  <c r="Z1030" i="9"/>
  <c r="Q1687" i="9"/>
  <c r="R1687" i="9" s="1"/>
  <c r="S1298" i="3"/>
  <c r="T1298" i="3" s="1"/>
  <c r="AA1298" i="3" s="1"/>
  <c r="S1163" i="3"/>
  <c r="T1163" i="3" s="1"/>
  <c r="AA1163" i="3" s="1"/>
  <c r="S1547" i="11"/>
  <c r="T1547" i="11" s="1"/>
  <c r="AC737" i="3"/>
  <c r="AC355" i="6"/>
  <c r="R224" i="11"/>
  <c r="AB224" i="11" s="1"/>
  <c r="R356" i="11"/>
  <c r="AB356" i="11" s="1"/>
  <c r="R356" i="6"/>
  <c r="AB356" i="6" s="1"/>
  <c r="AA225" i="6"/>
  <c r="Y225" i="6"/>
  <c r="Q226" i="6"/>
  <c r="Z225" i="6"/>
  <c r="W225" i="6"/>
  <c r="V226" i="6" s="1"/>
  <c r="R1298" i="6"/>
  <c r="AB1298" i="6" s="1"/>
  <c r="AC870" i="9"/>
  <c r="R1166" i="6"/>
  <c r="AB1166" i="6" s="1"/>
  <c r="Y1547" i="6"/>
  <c r="W1547" i="6"/>
  <c r="V1548" i="6" s="1"/>
  <c r="Q1548" i="6"/>
  <c r="AA1547" i="6"/>
  <c r="Z1547" i="6"/>
  <c r="R1297" i="9"/>
  <c r="AB1297" i="9" s="1"/>
  <c r="Y608" i="6"/>
  <c r="W608" i="6"/>
  <c r="V609" i="6" s="1"/>
  <c r="AA608" i="6"/>
  <c r="Z608" i="6"/>
  <c r="Q609" i="6"/>
  <c r="Q1547" i="3"/>
  <c r="Z1546" i="3"/>
  <c r="W1546" i="3"/>
  <c r="V1547" i="3" s="1"/>
  <c r="Y1546" i="3"/>
  <c r="AA1546" i="3"/>
  <c r="AA218" i="3"/>
  <c r="Z218" i="3"/>
  <c r="Y218" i="3"/>
  <c r="Q219" i="3"/>
  <c r="W218" i="3"/>
  <c r="V219" i="3" s="1"/>
  <c r="S1953" i="11"/>
  <c r="T1953" i="11" s="1"/>
  <c r="AB1953" i="11"/>
  <c r="AC1833" i="11"/>
  <c r="AA739" i="9"/>
  <c r="Y739" i="9"/>
  <c r="W739" i="9"/>
  <c r="V740" i="9" s="1"/>
  <c r="Q740" i="9"/>
  <c r="Z739" i="9"/>
  <c r="AC223" i="11"/>
  <c r="Q1414" i="6"/>
  <c r="AA1413" i="6"/>
  <c r="Z1413" i="6"/>
  <c r="Y1413" i="6"/>
  <c r="W1413" i="6"/>
  <c r="V1414" i="6" s="1"/>
  <c r="AA1031" i="11"/>
  <c r="W1031" i="11"/>
  <c r="V1032" i="11" s="1"/>
  <c r="Q1032" i="11"/>
  <c r="Y1031" i="11"/>
  <c r="Z1031" i="11"/>
  <c r="Z71" i="11"/>
  <c r="W71" i="11"/>
  <c r="V72" i="11" s="1"/>
  <c r="AA71" i="11"/>
  <c r="Q72" i="11"/>
  <c r="Y71" i="11"/>
  <c r="R1834" i="11"/>
  <c r="AB1834" i="11" s="1"/>
  <c r="Q741" i="6"/>
  <c r="W740" i="6"/>
  <c r="V741" i="6" s="1"/>
  <c r="Z740" i="6"/>
  <c r="AA740" i="6"/>
  <c r="Y740" i="6"/>
  <c r="R871" i="9"/>
  <c r="AB871" i="9" s="1"/>
  <c r="AC486" i="9"/>
  <c r="AC1835" i="9"/>
  <c r="S1301" i="11"/>
  <c r="T1301" i="11" s="1"/>
  <c r="W73" i="9"/>
  <c r="V74" i="9" s="1"/>
  <c r="AA73" i="9"/>
  <c r="Y73" i="9"/>
  <c r="Q74" i="9"/>
  <c r="Z73" i="9"/>
  <c r="Q492" i="11"/>
  <c r="Y491" i="11"/>
  <c r="Z491" i="11"/>
  <c r="AA491" i="11"/>
  <c r="W491" i="11"/>
  <c r="V492" i="11" s="1"/>
  <c r="AC1296" i="9"/>
  <c r="R738" i="3"/>
  <c r="R487" i="9"/>
  <c r="AB487" i="9" s="1"/>
  <c r="S1952" i="9"/>
  <c r="T1952" i="9" s="1"/>
  <c r="R1836" i="9"/>
  <c r="AB1836" i="9" s="1"/>
  <c r="S1415" i="11"/>
  <c r="T1415" i="11" s="1"/>
  <c r="S357" i="3" l="1"/>
  <c r="T357" i="3" s="1"/>
  <c r="AE1300" i="11"/>
  <c r="AD601" i="11"/>
  <c r="AE223" i="11"/>
  <c r="AE1163" i="11"/>
  <c r="AC740" i="11"/>
  <c r="AD491" i="11"/>
  <c r="AE355" i="11"/>
  <c r="AE1833" i="11"/>
  <c r="S356" i="11"/>
  <c r="AC601" i="11"/>
  <c r="AC1681" i="11"/>
  <c r="AE1681" i="11" s="1"/>
  <c r="Q872" i="11"/>
  <c r="R872" i="11" s="1"/>
  <c r="AB872" i="11" s="1"/>
  <c r="Q1165" i="11"/>
  <c r="R1165" i="11" s="1"/>
  <c r="AB1165" i="11" s="1"/>
  <c r="AD740" i="11"/>
  <c r="Q1548" i="11"/>
  <c r="R1548" i="11" s="1"/>
  <c r="AA1547" i="11"/>
  <c r="Y1547" i="11"/>
  <c r="W1547" i="11"/>
  <c r="V1548" i="11" s="1"/>
  <c r="Z1547" i="11"/>
  <c r="Y1953" i="11"/>
  <c r="Q1954" i="11"/>
  <c r="R1954" i="11" s="1"/>
  <c r="AB1954" i="11" s="1"/>
  <c r="AA1953" i="11"/>
  <c r="Z1953" i="11"/>
  <c r="W1953" i="11"/>
  <c r="V1954" i="11" s="1"/>
  <c r="Z1301" i="11"/>
  <c r="Q1302" i="11"/>
  <c r="R1302" i="11" s="1"/>
  <c r="AB1302" i="11" s="1"/>
  <c r="AD1031" i="11"/>
  <c r="S602" i="11"/>
  <c r="T602" i="11" s="1"/>
  <c r="Y1164" i="11"/>
  <c r="AA871" i="11"/>
  <c r="Z1164" i="11"/>
  <c r="W871" i="11"/>
  <c r="V872" i="11" s="1"/>
  <c r="AA1164" i="11"/>
  <c r="Z871" i="11"/>
  <c r="AD871" i="11" s="1"/>
  <c r="Y1165" i="9"/>
  <c r="Z1165" i="9"/>
  <c r="AD1165" i="9" s="1"/>
  <c r="W1165" i="9"/>
  <c r="V1166" i="9" s="1"/>
  <c r="AE1164" i="9"/>
  <c r="AA1165" i="9"/>
  <c r="AE1296" i="9"/>
  <c r="AE603" i="9"/>
  <c r="Z1412" i="9"/>
  <c r="W1412" i="9"/>
  <c r="V1413" i="9" s="1"/>
  <c r="AA1412" i="9"/>
  <c r="AD219" i="9"/>
  <c r="AE1835" i="9"/>
  <c r="Y1412" i="9"/>
  <c r="AC1686" i="9"/>
  <c r="AC219" i="9"/>
  <c r="AD1686" i="9"/>
  <c r="AD1547" i="9"/>
  <c r="AC1547" i="9"/>
  <c r="R1548" i="9"/>
  <c r="AB1548" i="9" s="1"/>
  <c r="S1297" i="9"/>
  <c r="T1297" i="9" s="1"/>
  <c r="AE486" i="9"/>
  <c r="W604" i="9"/>
  <c r="V605" i="9" s="1"/>
  <c r="Z604" i="9"/>
  <c r="R1166" i="9"/>
  <c r="Y604" i="9"/>
  <c r="Q605" i="9"/>
  <c r="R605" i="9" s="1"/>
  <c r="AB605" i="9" s="1"/>
  <c r="AE1951" i="9"/>
  <c r="AB1687" i="9"/>
  <c r="S1687" i="9"/>
  <c r="T1687" i="9" s="1"/>
  <c r="AE870" i="9"/>
  <c r="AC356" i="9"/>
  <c r="AE356" i="9" s="1"/>
  <c r="AD73" i="9"/>
  <c r="AD739" i="9"/>
  <c r="AD1030" i="9"/>
  <c r="S1836" i="9"/>
  <c r="T1836" i="9" s="1"/>
  <c r="AC1030" i="9"/>
  <c r="AD875" i="6"/>
  <c r="AE1165" i="6"/>
  <c r="AD740" i="6"/>
  <c r="S1955" i="6"/>
  <c r="T1955" i="6" s="1"/>
  <c r="Q1956" i="6" s="1"/>
  <c r="AE355" i="6"/>
  <c r="Y1030" i="6"/>
  <c r="AC1837" i="6"/>
  <c r="AC487" i="6"/>
  <c r="AD608" i="6"/>
  <c r="AC1954" i="6"/>
  <c r="S488" i="6"/>
  <c r="T488" i="6" s="1"/>
  <c r="W1030" i="6"/>
  <c r="V1031" i="6" s="1"/>
  <c r="AE1297" i="6"/>
  <c r="AD487" i="6"/>
  <c r="AD1954" i="6"/>
  <c r="AE1029" i="6"/>
  <c r="AC70" i="6"/>
  <c r="AA1030" i="6"/>
  <c r="R1838" i="6"/>
  <c r="AB1838" i="6" s="1"/>
  <c r="Z1030" i="6"/>
  <c r="R1682" i="6"/>
  <c r="AB1682" i="6" s="1"/>
  <c r="AD1413" i="6"/>
  <c r="AD1837" i="6"/>
  <c r="AD1681" i="6"/>
  <c r="AC1681" i="6"/>
  <c r="AC875" i="6"/>
  <c r="AD225" i="6"/>
  <c r="AD1547" i="6"/>
  <c r="AD70" i="6"/>
  <c r="AE1297" i="3"/>
  <c r="AC356" i="3"/>
  <c r="AE356" i="3" s="1"/>
  <c r="AE1951" i="3"/>
  <c r="AD71" i="3"/>
  <c r="AE1032" i="3"/>
  <c r="Q1299" i="3"/>
  <c r="R1299" i="3" s="1"/>
  <c r="AD488" i="3"/>
  <c r="AE737" i="3"/>
  <c r="AE1411" i="3"/>
  <c r="Q1164" i="3"/>
  <c r="R1164" i="3" s="1"/>
  <c r="AB1164" i="3" s="1"/>
  <c r="AD1546" i="3"/>
  <c r="Y1163" i="3"/>
  <c r="W1033" i="3"/>
  <c r="V1034" i="3" s="1"/>
  <c r="Q1034" i="3"/>
  <c r="Z1033" i="3"/>
  <c r="AA1033" i="3"/>
  <c r="Y1033" i="3"/>
  <c r="Z1163" i="3"/>
  <c r="AD1835" i="3"/>
  <c r="AC873" i="3"/>
  <c r="AC1835" i="3"/>
  <c r="W1163" i="3"/>
  <c r="V1164" i="3" s="1"/>
  <c r="S1952" i="3"/>
  <c r="T1952" i="3" s="1"/>
  <c r="Z1298" i="3"/>
  <c r="AC607" i="3"/>
  <c r="AD607" i="3"/>
  <c r="W1298" i="3"/>
  <c r="V1299" i="3" s="1"/>
  <c r="AC488" i="3"/>
  <c r="AC71" i="3"/>
  <c r="AC1681" i="3"/>
  <c r="AD873" i="3"/>
  <c r="AC218" i="3"/>
  <c r="AD218" i="3"/>
  <c r="AD1681" i="3"/>
  <c r="Y1301" i="11"/>
  <c r="S741" i="11"/>
  <c r="T741" i="11" s="1"/>
  <c r="S224" i="11"/>
  <c r="T224" i="11" s="1"/>
  <c r="S1031" i="9"/>
  <c r="T1031" i="9" s="1"/>
  <c r="S71" i="6"/>
  <c r="T71" i="6" s="1"/>
  <c r="Y71" i="6" s="1"/>
  <c r="S1166" i="6"/>
  <c r="T1166" i="6" s="1"/>
  <c r="S876" i="6"/>
  <c r="T876" i="6" s="1"/>
  <c r="Y876" i="6" s="1"/>
  <c r="W1301" i="11"/>
  <c r="V1302" i="11" s="1"/>
  <c r="S489" i="3"/>
  <c r="T489" i="3" s="1"/>
  <c r="AA489" i="3" s="1"/>
  <c r="Q1413" i="3"/>
  <c r="R1413" i="3" s="1"/>
  <c r="AB1413" i="3" s="1"/>
  <c r="S1682" i="3"/>
  <c r="T1682" i="3" s="1"/>
  <c r="W1412" i="3"/>
  <c r="V1413" i="3" s="1"/>
  <c r="AA1301" i="11"/>
  <c r="AC1413" i="6"/>
  <c r="Y1412" i="3"/>
  <c r="S1836" i="3"/>
  <c r="T1836" i="3" s="1"/>
  <c r="Y1298" i="3"/>
  <c r="AC1547" i="6"/>
  <c r="S220" i="9"/>
  <c r="T220" i="9" s="1"/>
  <c r="T356" i="11"/>
  <c r="Q357" i="11" s="1"/>
  <c r="S487" i="9"/>
  <c r="T487" i="9" s="1"/>
  <c r="Z1412" i="3"/>
  <c r="S1834" i="11"/>
  <c r="T1834" i="11" s="1"/>
  <c r="R72" i="11"/>
  <c r="AB72" i="11" s="1"/>
  <c r="S1682" i="11"/>
  <c r="T1682" i="11" s="1"/>
  <c r="Y1415" i="11"/>
  <c r="Z1415" i="11"/>
  <c r="Q1416" i="11"/>
  <c r="AA1415" i="11"/>
  <c r="W1415" i="11"/>
  <c r="V1416" i="11" s="1"/>
  <c r="R740" i="9"/>
  <c r="AB740" i="9" s="1"/>
  <c r="S608" i="3"/>
  <c r="T608" i="3" s="1"/>
  <c r="AB608" i="3"/>
  <c r="AC608" i="6"/>
  <c r="Q358" i="3"/>
  <c r="Y357" i="3"/>
  <c r="AA357" i="3"/>
  <c r="Z357" i="3"/>
  <c r="W357" i="3"/>
  <c r="V358" i="3" s="1"/>
  <c r="R741" i="6"/>
  <c r="AB741" i="6" s="1"/>
  <c r="S72" i="3"/>
  <c r="T72" i="3" s="1"/>
  <c r="AB72" i="3"/>
  <c r="AC491" i="11"/>
  <c r="R74" i="9"/>
  <c r="AB74" i="9" s="1"/>
  <c r="R226" i="6"/>
  <c r="AB226" i="6" s="1"/>
  <c r="S871" i="9"/>
  <c r="T871" i="9" s="1"/>
  <c r="R492" i="11"/>
  <c r="AB492" i="11" s="1"/>
  <c r="AC73" i="9"/>
  <c r="AC739" i="9"/>
  <c r="Q1953" i="9"/>
  <c r="Z1952" i="9"/>
  <c r="AA1952" i="9"/>
  <c r="Y1952" i="9"/>
  <c r="W1952" i="9"/>
  <c r="V1953" i="9" s="1"/>
  <c r="AC740" i="6"/>
  <c r="AC1031" i="11"/>
  <c r="R1414" i="6"/>
  <c r="AB1414" i="6" s="1"/>
  <c r="AC1546" i="3"/>
  <c r="R1031" i="6"/>
  <c r="AB1031" i="6" s="1"/>
  <c r="R1413" i="9"/>
  <c r="AB1413" i="9" s="1"/>
  <c r="AC225" i="6"/>
  <c r="S738" i="3"/>
  <c r="T738" i="3" s="1"/>
  <c r="AB738" i="3"/>
  <c r="R1032" i="11"/>
  <c r="AB1032" i="11" s="1"/>
  <c r="R609" i="6"/>
  <c r="AB609" i="6" s="1"/>
  <c r="R1548" i="6"/>
  <c r="AB1548" i="6" s="1"/>
  <c r="S1298" i="6"/>
  <c r="T1298" i="6" s="1"/>
  <c r="AD71" i="11"/>
  <c r="AC71" i="11"/>
  <c r="S357" i="9"/>
  <c r="T357" i="9" s="1"/>
  <c r="R219" i="3"/>
  <c r="AB219" i="3" s="1"/>
  <c r="R1547" i="3"/>
  <c r="S356" i="6"/>
  <c r="T356" i="6" s="1"/>
  <c r="S874" i="3"/>
  <c r="T874" i="3" s="1"/>
  <c r="AE601" i="11" l="1"/>
  <c r="AE740" i="11"/>
  <c r="AD1301" i="11"/>
  <c r="W1834" i="11"/>
  <c r="V1835" i="11" s="1"/>
  <c r="Y1834" i="11"/>
  <c r="AD1953" i="11"/>
  <c r="AE491" i="11"/>
  <c r="Z224" i="11"/>
  <c r="W224" i="11"/>
  <c r="V225" i="11" s="1"/>
  <c r="Y224" i="11"/>
  <c r="AA224" i="11"/>
  <c r="Q225" i="11"/>
  <c r="R225" i="11" s="1"/>
  <c r="AB225" i="11" s="1"/>
  <c r="AC1547" i="11"/>
  <c r="W1682" i="11"/>
  <c r="V1683" i="11" s="1"/>
  <c r="AA1682" i="11"/>
  <c r="Z602" i="11"/>
  <c r="Y602" i="11"/>
  <c r="Q603" i="11"/>
  <c r="R603" i="11" s="1"/>
  <c r="AB603" i="11" s="1"/>
  <c r="W602" i="11"/>
  <c r="V603" i="11" s="1"/>
  <c r="AD1164" i="11"/>
  <c r="AC871" i="11"/>
  <c r="AE871" i="11" s="1"/>
  <c r="AA1834" i="11"/>
  <c r="Z1834" i="11"/>
  <c r="S1032" i="11"/>
  <c r="T1032" i="11" s="1"/>
  <c r="W741" i="11"/>
  <c r="V742" i="11" s="1"/>
  <c r="Z741" i="11"/>
  <c r="Q742" i="11"/>
  <c r="R742" i="11" s="1"/>
  <c r="AB742" i="11" s="1"/>
  <c r="Y741" i="11"/>
  <c r="AA741" i="11"/>
  <c r="Z1682" i="11"/>
  <c r="AC1953" i="11"/>
  <c r="Z356" i="11"/>
  <c r="Y1682" i="11"/>
  <c r="AD1415" i="11"/>
  <c r="Q1683" i="11"/>
  <c r="R1683" i="11" s="1"/>
  <c r="AB1683" i="11" s="1"/>
  <c r="AE1031" i="11"/>
  <c r="W356" i="11"/>
  <c r="V357" i="11" s="1"/>
  <c r="AD1547" i="11"/>
  <c r="AC1164" i="11"/>
  <c r="AC1301" i="11"/>
  <c r="Q1835" i="11"/>
  <c r="R1835" i="11" s="1"/>
  <c r="AB1835" i="11" s="1"/>
  <c r="AC1165" i="9"/>
  <c r="AD1412" i="9"/>
  <c r="AC1412" i="9"/>
  <c r="AE219" i="9"/>
  <c r="AE1686" i="9"/>
  <c r="AE1165" i="9"/>
  <c r="AC604" i="9"/>
  <c r="AE1547" i="9"/>
  <c r="S1548" i="9"/>
  <c r="T1548" i="9" s="1"/>
  <c r="Y1548" i="9" s="1"/>
  <c r="Q1688" i="9"/>
  <c r="R1688" i="9" s="1"/>
  <c r="AB1688" i="9" s="1"/>
  <c r="Z1687" i="9"/>
  <c r="AA1687" i="9"/>
  <c r="W1687" i="9"/>
  <c r="V1688" i="9" s="1"/>
  <c r="W1297" i="9"/>
  <c r="V1298" i="9" s="1"/>
  <c r="Q1298" i="9"/>
  <c r="R1298" i="9" s="1"/>
  <c r="AB1298" i="9" s="1"/>
  <c r="AE739" i="9"/>
  <c r="S1413" i="9"/>
  <c r="T1413" i="9" s="1"/>
  <c r="AD604" i="9"/>
  <c r="Y1297" i="9"/>
  <c r="Z1297" i="9"/>
  <c r="AA1297" i="9"/>
  <c r="AA220" i="9"/>
  <c r="Y220" i="9"/>
  <c r="AE73" i="9"/>
  <c r="AB1166" i="9"/>
  <c r="S1166" i="9"/>
  <c r="T1166" i="9" s="1"/>
  <c r="W487" i="9"/>
  <c r="V488" i="9" s="1"/>
  <c r="AA487" i="9"/>
  <c r="Z487" i="9"/>
  <c r="Q488" i="9"/>
  <c r="R488" i="9" s="1"/>
  <c r="AB488" i="9" s="1"/>
  <c r="Y487" i="9"/>
  <c r="Q1837" i="9"/>
  <c r="R1837" i="9" s="1"/>
  <c r="AB1837" i="9" s="1"/>
  <c r="Z1836" i="9"/>
  <c r="W1836" i="9"/>
  <c r="V1837" i="9" s="1"/>
  <c r="AA1836" i="9"/>
  <c r="Y1836" i="9"/>
  <c r="Y1031" i="9"/>
  <c r="W1031" i="9"/>
  <c r="V1032" i="9" s="1"/>
  <c r="AA1031" i="9"/>
  <c r="Z1031" i="9"/>
  <c r="Q1032" i="9"/>
  <c r="R1032" i="9" s="1"/>
  <c r="AB1032" i="9" s="1"/>
  <c r="AC1952" i="9"/>
  <c r="AD1952" i="9"/>
  <c r="AE1030" i="9"/>
  <c r="Y1687" i="9"/>
  <c r="S605" i="9"/>
  <c r="T605" i="9" s="1"/>
  <c r="AE875" i="6"/>
  <c r="AE740" i="6"/>
  <c r="AE1837" i="6"/>
  <c r="S609" i="6"/>
  <c r="T609" i="6" s="1"/>
  <c r="Z609" i="6" s="1"/>
  <c r="AE1681" i="6"/>
  <c r="AE1954" i="6"/>
  <c r="AA876" i="6"/>
  <c r="AD1030" i="6"/>
  <c r="AE487" i="6"/>
  <c r="AE608" i="6"/>
  <c r="AC1030" i="6"/>
  <c r="AA1955" i="6"/>
  <c r="AE1413" i="6"/>
  <c r="AE1547" i="6"/>
  <c r="AE70" i="6"/>
  <c r="Q1167" i="6"/>
  <c r="R1167" i="6" s="1"/>
  <c r="AB1167" i="6" s="1"/>
  <c r="AA1166" i="6"/>
  <c r="Y488" i="6"/>
  <c r="AA488" i="6"/>
  <c r="Q489" i="6"/>
  <c r="R489" i="6" s="1"/>
  <c r="AB489" i="6" s="1"/>
  <c r="Z488" i="6"/>
  <c r="W488" i="6"/>
  <c r="V489" i="6" s="1"/>
  <c r="Z876" i="6"/>
  <c r="W1955" i="6"/>
  <c r="V1956" i="6" s="1"/>
  <c r="Y1955" i="6"/>
  <c r="AE225" i="6"/>
  <c r="Q72" i="6"/>
  <c r="R72" i="6" s="1"/>
  <c r="AB72" i="6" s="1"/>
  <c r="W71" i="6"/>
  <c r="V72" i="6" s="1"/>
  <c r="S1838" i="6"/>
  <c r="T1838" i="6" s="1"/>
  <c r="Q877" i="6"/>
  <c r="R877" i="6" s="1"/>
  <c r="AB877" i="6" s="1"/>
  <c r="S1682" i="6"/>
  <c r="T1682" i="6" s="1"/>
  <c r="Y1298" i="6"/>
  <c r="Z1298" i="6"/>
  <c r="AA1298" i="6"/>
  <c r="W1298" i="6"/>
  <c r="V1299" i="6" s="1"/>
  <c r="Q1299" i="6"/>
  <c r="R1299" i="6" s="1"/>
  <c r="AB1299" i="6" s="1"/>
  <c r="Z1166" i="6"/>
  <c r="Z1955" i="6"/>
  <c r="Y1166" i="6"/>
  <c r="AE71" i="3"/>
  <c r="AE488" i="3"/>
  <c r="S219" i="3"/>
  <c r="T219" i="3" s="1"/>
  <c r="Y219" i="3" s="1"/>
  <c r="AE873" i="3"/>
  <c r="AE1835" i="3"/>
  <c r="AD1163" i="3"/>
  <c r="AD1298" i="3"/>
  <c r="AE1681" i="3"/>
  <c r="AC1163" i="3"/>
  <c r="AE1546" i="3"/>
  <c r="W489" i="3"/>
  <c r="V490" i="3" s="1"/>
  <c r="Y1952" i="3"/>
  <c r="Z1952" i="3"/>
  <c r="AA1952" i="3"/>
  <c r="W1952" i="3"/>
  <c r="V1953" i="3" s="1"/>
  <c r="Q1953" i="3"/>
  <c r="R1953" i="3" s="1"/>
  <c r="AB1953" i="3" s="1"/>
  <c r="R1034" i="3"/>
  <c r="AB1034" i="3" s="1"/>
  <c r="AC1033" i="3"/>
  <c r="AD1033" i="3"/>
  <c r="AC1298" i="3"/>
  <c r="Q490" i="3"/>
  <c r="R490" i="3" s="1"/>
  <c r="AB490" i="3" s="1"/>
  <c r="Z489" i="3"/>
  <c r="S1164" i="3"/>
  <c r="T1164" i="3" s="1"/>
  <c r="Y489" i="3"/>
  <c r="AD1412" i="3"/>
  <c r="AA608" i="3"/>
  <c r="Y608" i="3"/>
  <c r="W608" i="3"/>
  <c r="V609" i="3" s="1"/>
  <c r="Q609" i="3"/>
  <c r="R609" i="3" s="1"/>
  <c r="AB609" i="3" s="1"/>
  <c r="Z608" i="3"/>
  <c r="Y1836" i="3"/>
  <c r="Z1836" i="3"/>
  <c r="Q1837" i="3"/>
  <c r="R1837" i="3" s="1"/>
  <c r="AB1837" i="3" s="1"/>
  <c r="W1836" i="3"/>
  <c r="V1837" i="3" s="1"/>
  <c r="AA1836" i="3"/>
  <c r="AE607" i="3"/>
  <c r="AD357" i="3"/>
  <c r="AE218" i="3"/>
  <c r="AA356" i="11"/>
  <c r="Z71" i="6"/>
  <c r="AD71" i="6" s="1"/>
  <c r="W876" i="6"/>
  <c r="V877" i="6" s="1"/>
  <c r="Y356" i="11"/>
  <c r="AA71" i="6"/>
  <c r="W1166" i="6"/>
  <c r="V1167" i="6" s="1"/>
  <c r="AA602" i="11"/>
  <c r="S1302" i="11"/>
  <c r="T1302" i="11" s="1"/>
  <c r="W1302" i="11" s="1"/>
  <c r="V1303" i="11" s="1"/>
  <c r="Z220" i="9"/>
  <c r="W220" i="9"/>
  <c r="V221" i="9" s="1"/>
  <c r="AC1415" i="11"/>
  <c r="S72" i="11"/>
  <c r="T72" i="11" s="1"/>
  <c r="W72" i="11" s="1"/>
  <c r="V73" i="11" s="1"/>
  <c r="S492" i="11"/>
  <c r="T492" i="11" s="1"/>
  <c r="Q493" i="11" s="1"/>
  <c r="Q221" i="9"/>
  <c r="R221" i="9" s="1"/>
  <c r="S1031" i="6"/>
  <c r="T1031" i="6" s="1"/>
  <c r="S740" i="9"/>
  <c r="T740" i="9" s="1"/>
  <c r="AC1412" i="3"/>
  <c r="AA356" i="6"/>
  <c r="W356" i="6"/>
  <c r="V357" i="6" s="1"/>
  <c r="Q357" i="6"/>
  <c r="Y356" i="6"/>
  <c r="Z356" i="6"/>
  <c r="R358" i="3"/>
  <c r="AB358" i="3" s="1"/>
  <c r="AA357" i="9"/>
  <c r="Y357" i="9"/>
  <c r="Z357" i="9"/>
  <c r="Q358" i="9"/>
  <c r="W357" i="9"/>
  <c r="V358" i="9" s="1"/>
  <c r="R1956" i="6"/>
  <c r="AB1956" i="6" s="1"/>
  <c r="Q739" i="3"/>
  <c r="AA738" i="3"/>
  <c r="Y738" i="3"/>
  <c r="Z738" i="3"/>
  <c r="W738" i="3"/>
  <c r="V739" i="3" s="1"/>
  <c r="Y72" i="3"/>
  <c r="W72" i="3"/>
  <c r="V73" i="3" s="1"/>
  <c r="AA72" i="3"/>
  <c r="Q73" i="3"/>
  <c r="Z72" i="3"/>
  <c r="R357" i="11"/>
  <c r="AB357" i="11" s="1"/>
  <c r="Q875" i="3"/>
  <c r="Y874" i="3"/>
  <c r="AA874" i="3"/>
  <c r="W874" i="3"/>
  <c r="V875" i="3" s="1"/>
  <c r="Z874" i="3"/>
  <c r="S1954" i="11"/>
  <c r="T1954" i="11" s="1"/>
  <c r="AE71" i="11"/>
  <c r="S1548" i="6"/>
  <c r="T1548" i="6" s="1"/>
  <c r="S741" i="6"/>
  <c r="T741" i="6" s="1"/>
  <c r="S226" i="6"/>
  <c r="T226" i="6" s="1"/>
  <c r="S1413" i="3"/>
  <c r="T1413" i="3" s="1"/>
  <c r="S872" i="11"/>
  <c r="T872" i="11" s="1"/>
  <c r="S1299" i="3"/>
  <c r="T1299" i="3" s="1"/>
  <c r="AB1299" i="3"/>
  <c r="Q872" i="9"/>
  <c r="AA871" i="9"/>
  <c r="W871" i="9"/>
  <c r="V872" i="9" s="1"/>
  <c r="Y871" i="9"/>
  <c r="Z871" i="9"/>
  <c r="R1416" i="11"/>
  <c r="AB1416" i="11" s="1"/>
  <c r="S1548" i="11"/>
  <c r="T1548" i="11" s="1"/>
  <c r="AB1548" i="11"/>
  <c r="W1682" i="3"/>
  <c r="V1683" i="3" s="1"/>
  <c r="Y1682" i="3"/>
  <c r="Z1682" i="3"/>
  <c r="Q1683" i="3"/>
  <c r="AA1682" i="3"/>
  <c r="S1547" i="3"/>
  <c r="T1547" i="3" s="1"/>
  <c r="AB1547" i="3"/>
  <c r="S1165" i="11"/>
  <c r="T1165" i="11" s="1"/>
  <c r="S1414" i="6"/>
  <c r="T1414" i="6" s="1"/>
  <c r="Z1414" i="6" s="1"/>
  <c r="R1953" i="9"/>
  <c r="AB1953" i="9" s="1"/>
  <c r="S74" i="9"/>
  <c r="T74" i="9" s="1"/>
  <c r="AC357" i="3"/>
  <c r="AE1301" i="11" l="1"/>
  <c r="AD602" i="11"/>
  <c r="AD356" i="11"/>
  <c r="AE1953" i="11"/>
  <c r="AC1834" i="11"/>
  <c r="AC224" i="11"/>
  <c r="AC602" i="11"/>
  <c r="AD741" i="11"/>
  <c r="AA1548" i="11"/>
  <c r="Z1548" i="11"/>
  <c r="AE1164" i="11"/>
  <c r="AD1834" i="11"/>
  <c r="AC1682" i="11"/>
  <c r="AE1547" i="11"/>
  <c r="AD224" i="11"/>
  <c r="W1032" i="11"/>
  <c r="V1033" i="11" s="1"/>
  <c r="AA1032" i="11"/>
  <c r="Q1033" i="11"/>
  <c r="R1033" i="11" s="1"/>
  <c r="AB1033" i="11" s="1"/>
  <c r="Z1032" i="11"/>
  <c r="Y1032" i="11"/>
  <c r="S1416" i="11"/>
  <c r="T1416" i="11" s="1"/>
  <c r="Y1416" i="11" s="1"/>
  <c r="Q1166" i="11"/>
  <c r="R1166" i="11" s="1"/>
  <c r="AB1166" i="11" s="1"/>
  <c r="AA1165" i="11"/>
  <c r="Z1165" i="11"/>
  <c r="Y1165" i="11"/>
  <c r="W1165" i="11"/>
  <c r="V1166" i="11" s="1"/>
  <c r="Q1303" i="11"/>
  <c r="R1303" i="11" s="1"/>
  <c r="AB1303" i="11" s="1"/>
  <c r="Q1549" i="11"/>
  <c r="R1549" i="11" s="1"/>
  <c r="AB1549" i="11" s="1"/>
  <c r="AA492" i="11"/>
  <c r="AC741" i="11"/>
  <c r="Y1548" i="11"/>
  <c r="W1548" i="11"/>
  <c r="V1549" i="11" s="1"/>
  <c r="AC356" i="11"/>
  <c r="AE1415" i="11"/>
  <c r="AD1682" i="11"/>
  <c r="AE1412" i="9"/>
  <c r="AA1548" i="9"/>
  <c r="AE604" i="9"/>
  <c r="W1548" i="9"/>
  <c r="V1549" i="9" s="1"/>
  <c r="AD1687" i="9"/>
  <c r="Z1548" i="9"/>
  <c r="AD1548" i="9" s="1"/>
  <c r="Q1549" i="9"/>
  <c r="R1549" i="9" s="1"/>
  <c r="AB1549" i="9" s="1"/>
  <c r="AC1297" i="9"/>
  <c r="AC1031" i="9"/>
  <c r="AD487" i="9"/>
  <c r="AC1687" i="9"/>
  <c r="AC220" i="9"/>
  <c r="AD1297" i="9"/>
  <c r="AC1836" i="9"/>
  <c r="AA605" i="9"/>
  <c r="W605" i="9"/>
  <c r="V606" i="9" s="1"/>
  <c r="Y605" i="9"/>
  <c r="Q1167" i="9"/>
  <c r="R1167" i="9" s="1"/>
  <c r="AB1167" i="9" s="1"/>
  <c r="Z1166" i="9"/>
  <c r="Y1166" i="9"/>
  <c r="W1166" i="9"/>
  <c r="V1167" i="9" s="1"/>
  <c r="AA1166" i="9"/>
  <c r="AD220" i="9"/>
  <c r="AD1031" i="9"/>
  <c r="AE1952" i="9"/>
  <c r="Y740" i="9"/>
  <c r="W740" i="9"/>
  <c r="V741" i="9" s="1"/>
  <c r="AA740" i="9"/>
  <c r="Z740" i="9"/>
  <c r="Q741" i="9"/>
  <c r="R741" i="9" s="1"/>
  <c r="AB741" i="9" s="1"/>
  <c r="AA74" i="9"/>
  <c r="W74" i="9"/>
  <c r="V75" i="9" s="1"/>
  <c r="Y74" i="9"/>
  <c r="Q75" i="9"/>
  <c r="R75" i="9" s="1"/>
  <c r="AB75" i="9" s="1"/>
  <c r="Z74" i="9"/>
  <c r="AC487" i="9"/>
  <c r="Z605" i="9"/>
  <c r="AC357" i="9"/>
  <c r="AD357" i="9"/>
  <c r="AD1836" i="9"/>
  <c r="AD871" i="9"/>
  <c r="Q606" i="9"/>
  <c r="R606" i="9" s="1"/>
  <c r="AC876" i="6"/>
  <c r="AE1030" i="6"/>
  <c r="W609" i="6"/>
  <c r="V610" i="6" s="1"/>
  <c r="Y609" i="6"/>
  <c r="AD609" i="6" s="1"/>
  <c r="AC1955" i="6"/>
  <c r="W1838" i="6"/>
  <c r="V1839" i="6" s="1"/>
  <c r="Z1838" i="6"/>
  <c r="Y1838" i="6"/>
  <c r="AA1838" i="6"/>
  <c r="AD1166" i="6"/>
  <c r="AD876" i="6"/>
  <c r="AA609" i="6"/>
  <c r="Q610" i="6"/>
  <c r="R610" i="6" s="1"/>
  <c r="Q1839" i="6"/>
  <c r="R1839" i="6" s="1"/>
  <c r="AD488" i="6"/>
  <c r="S489" i="6"/>
  <c r="T489" i="6" s="1"/>
  <c r="Q490" i="6" s="1"/>
  <c r="W1682" i="6"/>
  <c r="V1683" i="6" s="1"/>
  <c r="Y1682" i="6"/>
  <c r="Z1682" i="6"/>
  <c r="Q1683" i="6"/>
  <c r="AA1682" i="6"/>
  <c r="AC488" i="6"/>
  <c r="Y226" i="6"/>
  <c r="Q227" i="6"/>
  <c r="R227" i="6" s="1"/>
  <c r="AB227" i="6" s="1"/>
  <c r="Z226" i="6"/>
  <c r="Q1415" i="6"/>
  <c r="R1415" i="6" s="1"/>
  <c r="AB1415" i="6" s="1"/>
  <c r="W1414" i="6"/>
  <c r="V1415" i="6" s="1"/>
  <c r="AA1414" i="6"/>
  <c r="S1167" i="6"/>
  <c r="T1167" i="6" s="1"/>
  <c r="AD1955" i="6"/>
  <c r="AC1166" i="6"/>
  <c r="AD356" i="6"/>
  <c r="AC1298" i="6"/>
  <c r="AD1298" i="6"/>
  <c r="Y1414" i="6"/>
  <c r="AD1414" i="6" s="1"/>
  <c r="AC71" i="6"/>
  <c r="AE71" i="6" s="1"/>
  <c r="W219" i="3"/>
  <c r="V220" i="3" s="1"/>
  <c r="AC489" i="3"/>
  <c r="AE1412" i="3"/>
  <c r="S358" i="3"/>
  <c r="T358" i="3" s="1"/>
  <c r="AE1163" i="3"/>
  <c r="Q220" i="3"/>
  <c r="R220" i="3" s="1"/>
  <c r="AB220" i="3" s="1"/>
  <c r="Z219" i="3"/>
  <c r="AE1298" i="3"/>
  <c r="AA219" i="3"/>
  <c r="AC608" i="3"/>
  <c r="W1299" i="3"/>
  <c r="V1300" i="3" s="1"/>
  <c r="Q1300" i="3"/>
  <c r="R1300" i="3" s="1"/>
  <c r="Z1299" i="3"/>
  <c r="AA1299" i="3"/>
  <c r="Y1299" i="3"/>
  <c r="AC1836" i="3"/>
  <c r="W1164" i="3"/>
  <c r="V1165" i="3" s="1"/>
  <c r="Z1164" i="3"/>
  <c r="Q1165" i="3"/>
  <c r="R1165" i="3" s="1"/>
  <c r="AB1165" i="3" s="1"/>
  <c r="Y1164" i="3"/>
  <c r="AA1164" i="3"/>
  <c r="AD1836" i="3"/>
  <c r="AD489" i="3"/>
  <c r="S1034" i="3"/>
  <c r="T1034" i="3" s="1"/>
  <c r="AD738" i="3"/>
  <c r="AE357" i="3"/>
  <c r="S1953" i="3"/>
  <c r="T1953" i="3" s="1"/>
  <c r="Z1953" i="3" s="1"/>
  <c r="AE1033" i="3"/>
  <c r="AC1952" i="3"/>
  <c r="AD1952" i="3"/>
  <c r="AA1547" i="3"/>
  <c r="Q1548" i="3"/>
  <c r="R1548" i="3" s="1"/>
  <c r="Z1547" i="3"/>
  <c r="Y1547" i="3"/>
  <c r="W1547" i="3"/>
  <c r="V1548" i="3" s="1"/>
  <c r="AD72" i="3"/>
  <c r="AD1682" i="3"/>
  <c r="AD874" i="3"/>
  <c r="AD608" i="3"/>
  <c r="Z492" i="11"/>
  <c r="AA226" i="6"/>
  <c r="AA72" i="11"/>
  <c r="AA1302" i="11"/>
  <c r="S1837" i="9"/>
  <c r="T1837" i="9" s="1"/>
  <c r="AA1837" i="9" s="1"/>
  <c r="S225" i="11"/>
  <c r="T225" i="11" s="1"/>
  <c r="AA225" i="11" s="1"/>
  <c r="Z1302" i="11"/>
  <c r="Y492" i="11"/>
  <c r="Y1302" i="11"/>
  <c r="W492" i="11"/>
  <c r="V493" i="11" s="1"/>
  <c r="S609" i="3"/>
  <c r="T609" i="3" s="1"/>
  <c r="S72" i="6"/>
  <c r="T72" i="6" s="1"/>
  <c r="AA72" i="6" s="1"/>
  <c r="Z72" i="11"/>
  <c r="Y72" i="11"/>
  <c r="AC738" i="3"/>
  <c r="W226" i="6"/>
  <c r="V227" i="6" s="1"/>
  <c r="S1953" i="9"/>
  <c r="T1953" i="9" s="1"/>
  <c r="AC871" i="9"/>
  <c r="AC874" i="3"/>
  <c r="Q73" i="11"/>
  <c r="R73" i="11" s="1"/>
  <c r="S1688" i="9"/>
  <c r="T1688" i="9" s="1"/>
  <c r="Z1688" i="9" s="1"/>
  <c r="S1683" i="11"/>
  <c r="T1683" i="11" s="1"/>
  <c r="S221" i="9"/>
  <c r="T221" i="9" s="1"/>
  <c r="AB221" i="9"/>
  <c r="R875" i="3"/>
  <c r="AB875" i="3" s="1"/>
  <c r="AC356" i="6"/>
  <c r="R493" i="11"/>
  <c r="S1837" i="3"/>
  <c r="T1837" i="3" s="1"/>
  <c r="R1683" i="3"/>
  <c r="AB1683" i="3" s="1"/>
  <c r="S603" i="11"/>
  <c r="T603" i="11" s="1"/>
  <c r="S490" i="3"/>
  <c r="T490" i="3" s="1"/>
  <c r="W741" i="6"/>
  <c r="V742" i="6" s="1"/>
  <c r="Z741" i="6"/>
  <c r="Y741" i="6"/>
  <c r="AA741" i="6"/>
  <c r="Q742" i="6"/>
  <c r="R73" i="3"/>
  <c r="R739" i="3"/>
  <c r="R357" i="6"/>
  <c r="AB357" i="6" s="1"/>
  <c r="Y1031" i="6"/>
  <c r="Q1032" i="6"/>
  <c r="AA1031" i="6"/>
  <c r="Z1031" i="6"/>
  <c r="W1031" i="6"/>
  <c r="V1032" i="6" s="1"/>
  <c r="Y1548" i="6"/>
  <c r="Q1549" i="6"/>
  <c r="Z1548" i="6"/>
  <c r="AA1548" i="6"/>
  <c r="W1548" i="6"/>
  <c r="V1549" i="6" s="1"/>
  <c r="R872" i="9"/>
  <c r="AB872" i="9" s="1"/>
  <c r="AC1682" i="3"/>
  <c r="S1835" i="11"/>
  <c r="T1835" i="11" s="1"/>
  <c r="S488" i="9"/>
  <c r="T488" i="9" s="1"/>
  <c r="Q1414" i="9"/>
  <c r="AA1413" i="9"/>
  <c r="Z1413" i="9"/>
  <c r="W1413" i="9"/>
  <c r="V1414" i="9" s="1"/>
  <c r="Y1413" i="9"/>
  <c r="AC72" i="3"/>
  <c r="S877" i="6"/>
  <c r="T877" i="6" s="1"/>
  <c r="Y877" i="6" s="1"/>
  <c r="Y872" i="11"/>
  <c r="Q873" i="11"/>
  <c r="AA872" i="11"/>
  <c r="W872" i="11"/>
  <c r="V873" i="11" s="1"/>
  <c r="Z872" i="11"/>
  <c r="R358" i="9"/>
  <c r="AB358" i="9" s="1"/>
  <c r="S1298" i="9"/>
  <c r="T1298" i="9" s="1"/>
  <c r="S1299" i="6"/>
  <c r="T1299" i="6" s="1"/>
  <c r="S742" i="11"/>
  <c r="T742" i="11" s="1"/>
  <c r="Q1414" i="3"/>
  <c r="W1413" i="3"/>
  <c r="V1414" i="3" s="1"/>
  <c r="Y1413" i="3"/>
  <c r="AA1413" i="3"/>
  <c r="Z1413" i="3"/>
  <c r="S1032" i="9"/>
  <c r="T1032" i="9" s="1"/>
  <c r="S357" i="11"/>
  <c r="T357" i="11" s="1"/>
  <c r="S1956" i="6"/>
  <c r="T1956" i="6" s="1"/>
  <c r="W1954" i="11"/>
  <c r="V1955" i="11" s="1"/>
  <c r="Q1955" i="11"/>
  <c r="Z1954" i="11"/>
  <c r="Y1954" i="11"/>
  <c r="AA1954" i="11"/>
  <c r="AE356" i="11" l="1"/>
  <c r="AE602" i="11"/>
  <c r="AD1032" i="11"/>
  <c r="Z225" i="11"/>
  <c r="Y225" i="11"/>
  <c r="AE1834" i="11"/>
  <c r="AE741" i="11"/>
  <c r="AE224" i="11"/>
  <c r="AE1682" i="11"/>
  <c r="AC492" i="11"/>
  <c r="AD1165" i="11"/>
  <c r="AD1954" i="11"/>
  <c r="AD1548" i="11"/>
  <c r="Q1417" i="11"/>
  <c r="R1417" i="11" s="1"/>
  <c r="AD872" i="11"/>
  <c r="W225" i="11"/>
  <c r="V226" i="11" s="1"/>
  <c r="AA1416" i="11"/>
  <c r="AC1032" i="11"/>
  <c r="Q226" i="11"/>
  <c r="R226" i="11" s="1"/>
  <c r="AB226" i="11" s="1"/>
  <c r="W1416" i="11"/>
  <c r="V1417" i="11" s="1"/>
  <c r="AD492" i="11"/>
  <c r="Z1416" i="11"/>
  <c r="AD1416" i="11" s="1"/>
  <c r="AC1302" i="11"/>
  <c r="W1683" i="11"/>
  <c r="V1684" i="11" s="1"/>
  <c r="Y1683" i="11"/>
  <c r="Z1683" i="11"/>
  <c r="AA1683" i="11"/>
  <c r="Q1684" i="11"/>
  <c r="R1684" i="11" s="1"/>
  <c r="AB1684" i="11" s="1"/>
  <c r="AC1548" i="11"/>
  <c r="AC72" i="11"/>
  <c r="AD72" i="11"/>
  <c r="AD1302" i="11"/>
  <c r="AC1165" i="11"/>
  <c r="AE1297" i="9"/>
  <c r="AC1548" i="9"/>
  <c r="AE1548" i="9" s="1"/>
  <c r="AE220" i="9"/>
  <c r="AE1687" i="9"/>
  <c r="AE1031" i="9"/>
  <c r="S1549" i="9"/>
  <c r="T1549" i="9" s="1"/>
  <c r="Q1550" i="9" s="1"/>
  <c r="S872" i="9"/>
  <c r="T872" i="9" s="1"/>
  <c r="Q873" i="9" s="1"/>
  <c r="AC605" i="9"/>
  <c r="AE487" i="9"/>
  <c r="S1167" i="9"/>
  <c r="T1167" i="9" s="1"/>
  <c r="Y1167" i="9" s="1"/>
  <c r="Z1837" i="9"/>
  <c r="AD605" i="9"/>
  <c r="Q1838" i="9"/>
  <c r="R1838" i="9" s="1"/>
  <c r="AC740" i="9"/>
  <c r="AE1836" i="9"/>
  <c r="AD1413" i="9"/>
  <c r="AD1166" i="9"/>
  <c r="AC1166" i="9"/>
  <c r="AD74" i="9"/>
  <c r="W221" i="9"/>
  <c r="V222" i="9" s="1"/>
  <c r="Y221" i="9"/>
  <c r="Z221" i="9"/>
  <c r="Q222" i="9"/>
  <c r="R222" i="9" s="1"/>
  <c r="AB222" i="9" s="1"/>
  <c r="AA221" i="9"/>
  <c r="Q1954" i="9"/>
  <c r="R1954" i="9" s="1"/>
  <c r="AB1954" i="9" s="1"/>
  <c r="Y1953" i="9"/>
  <c r="AA1953" i="9"/>
  <c r="W1953" i="9"/>
  <c r="V1954" i="9" s="1"/>
  <c r="S741" i="9"/>
  <c r="T741" i="9" s="1"/>
  <c r="Q742" i="9" s="1"/>
  <c r="W1837" i="9"/>
  <c r="V1838" i="9" s="1"/>
  <c r="AC74" i="9"/>
  <c r="AE871" i="9"/>
  <c r="Y1837" i="9"/>
  <c r="AE357" i="9"/>
  <c r="AD740" i="9"/>
  <c r="AE876" i="6"/>
  <c r="AC609" i="6"/>
  <c r="AE609" i="6" s="1"/>
  <c r="AD1838" i="6"/>
  <c r="AE1955" i="6"/>
  <c r="AC1838" i="6"/>
  <c r="Z489" i="6"/>
  <c r="W489" i="6"/>
  <c r="V490" i="6" s="1"/>
  <c r="Y489" i="6"/>
  <c r="AA1167" i="6"/>
  <c r="W1167" i="6"/>
  <c r="V1168" i="6" s="1"/>
  <c r="Y1167" i="6"/>
  <c r="AE1166" i="6"/>
  <c r="AD1031" i="6"/>
  <c r="AC226" i="6"/>
  <c r="AD1548" i="6"/>
  <c r="AD741" i="6"/>
  <c r="R1683" i="6"/>
  <c r="AB1683" i="6" s="1"/>
  <c r="Q878" i="6"/>
  <c r="R878" i="6" s="1"/>
  <c r="AB878" i="6" s="1"/>
  <c r="AC1682" i="6"/>
  <c r="AD1682" i="6"/>
  <c r="Z877" i="6"/>
  <c r="AD877" i="6" s="1"/>
  <c r="AE356" i="6"/>
  <c r="AA489" i="6"/>
  <c r="W877" i="6"/>
  <c r="V878" i="6" s="1"/>
  <c r="AC1414" i="6"/>
  <c r="AE1414" i="6" s="1"/>
  <c r="S227" i="6"/>
  <c r="T227" i="6" s="1"/>
  <c r="AE488" i="6"/>
  <c r="Y72" i="6"/>
  <c r="W72" i="6"/>
  <c r="V73" i="6" s="1"/>
  <c r="AE1298" i="6"/>
  <c r="AD226" i="6"/>
  <c r="W1953" i="3"/>
  <c r="V1954" i="3" s="1"/>
  <c r="AE489" i="3"/>
  <c r="AD1299" i="3"/>
  <c r="AE1836" i="3"/>
  <c r="AE608" i="3"/>
  <c r="AC219" i="3"/>
  <c r="Y358" i="3"/>
  <c r="AA358" i="3"/>
  <c r="W358" i="3"/>
  <c r="V359" i="3" s="1"/>
  <c r="Z358" i="3"/>
  <c r="Q359" i="3"/>
  <c r="R359" i="3" s="1"/>
  <c r="AB359" i="3" s="1"/>
  <c r="AD219" i="3"/>
  <c r="AC1164" i="3"/>
  <c r="AE738" i="3"/>
  <c r="AD1547" i="3"/>
  <c r="AC1299" i="3"/>
  <c r="AD1164" i="3"/>
  <c r="AE1952" i="3"/>
  <c r="AE72" i="3"/>
  <c r="Y1953" i="3"/>
  <c r="AA1953" i="3"/>
  <c r="Q1954" i="3"/>
  <c r="R1954" i="3" s="1"/>
  <c r="AB1954" i="3" s="1"/>
  <c r="Q1035" i="3"/>
  <c r="AA1034" i="3"/>
  <c r="Y1034" i="3"/>
  <c r="Z1034" i="3"/>
  <c r="W1034" i="3"/>
  <c r="V1035" i="3" s="1"/>
  <c r="Z609" i="3"/>
  <c r="AA609" i="3"/>
  <c r="Q610" i="3"/>
  <c r="R610" i="3" s="1"/>
  <c r="AB610" i="3" s="1"/>
  <c r="W609" i="3"/>
  <c r="V610" i="3" s="1"/>
  <c r="Y609" i="3"/>
  <c r="AE1682" i="3"/>
  <c r="AC1547" i="3"/>
  <c r="AE874" i="3"/>
  <c r="AD1413" i="3"/>
  <c r="S75" i="9"/>
  <c r="T75" i="9" s="1"/>
  <c r="W1688" i="9"/>
  <c r="V1689" i="9" s="1"/>
  <c r="Q73" i="6"/>
  <c r="R73" i="6" s="1"/>
  <c r="AB73" i="6" s="1"/>
  <c r="Z72" i="6"/>
  <c r="AA1688" i="9"/>
  <c r="AA877" i="6"/>
  <c r="Y1688" i="9"/>
  <c r="AD1688" i="9" s="1"/>
  <c r="S358" i="9"/>
  <c r="T358" i="9" s="1"/>
  <c r="Q359" i="9" s="1"/>
  <c r="S1033" i="11"/>
  <c r="T1033" i="11" s="1"/>
  <c r="Q1689" i="9"/>
  <c r="R1689" i="9" s="1"/>
  <c r="AC1954" i="11"/>
  <c r="Q1168" i="6"/>
  <c r="R1168" i="6" s="1"/>
  <c r="AB1168" i="6" s="1"/>
  <c r="Z1953" i="9"/>
  <c r="S220" i="3"/>
  <c r="T220" i="3" s="1"/>
  <c r="Z1167" i="6"/>
  <c r="S1166" i="11"/>
  <c r="T1166" i="11" s="1"/>
  <c r="S1549" i="11"/>
  <c r="T1549" i="11" s="1"/>
  <c r="S357" i="6"/>
  <c r="T357" i="6" s="1"/>
  <c r="S1165" i="3"/>
  <c r="T1165" i="3" s="1"/>
  <c r="Z1165" i="3" s="1"/>
  <c r="AC1413" i="9"/>
  <c r="AC1548" i="6"/>
  <c r="S739" i="3"/>
  <c r="T739" i="3" s="1"/>
  <c r="AB739" i="3"/>
  <c r="R742" i="6"/>
  <c r="AB742" i="6" s="1"/>
  <c r="Q743" i="11"/>
  <c r="Z742" i="11"/>
  <c r="W742" i="11"/>
  <c r="V743" i="11" s="1"/>
  <c r="AA742" i="11"/>
  <c r="Y742" i="11"/>
  <c r="Z488" i="9"/>
  <c r="Q489" i="9"/>
  <c r="Y488" i="9"/>
  <c r="W488" i="9"/>
  <c r="V489" i="9" s="1"/>
  <c r="AA488" i="9"/>
  <c r="S1300" i="3"/>
  <c r="T1300" i="3" s="1"/>
  <c r="AB1300" i="3"/>
  <c r="R1414" i="9"/>
  <c r="AB1414" i="9" s="1"/>
  <c r="AA357" i="11"/>
  <c r="Y357" i="11"/>
  <c r="Z357" i="11"/>
  <c r="Q358" i="11"/>
  <c r="W357" i="11"/>
  <c r="V358" i="11" s="1"/>
  <c r="S1839" i="6"/>
  <c r="T1839" i="6" s="1"/>
  <c r="AB1839" i="6"/>
  <c r="R873" i="11"/>
  <c r="AB873" i="11" s="1"/>
  <c r="Y1299" i="6"/>
  <c r="AA1299" i="6"/>
  <c r="Q1300" i="6"/>
  <c r="W1299" i="6"/>
  <c r="V1300" i="6" s="1"/>
  <c r="Z1299" i="6"/>
  <c r="AC872" i="11"/>
  <c r="R1549" i="6"/>
  <c r="AB1549" i="6" s="1"/>
  <c r="S73" i="3"/>
  <c r="T73" i="3" s="1"/>
  <c r="AB73" i="3"/>
  <c r="AC741" i="6"/>
  <c r="S1683" i="3"/>
  <c r="T1683" i="3" s="1"/>
  <c r="AA490" i="3"/>
  <c r="Z490" i="3"/>
  <c r="Q491" i="3"/>
  <c r="W490" i="3"/>
  <c r="V491" i="3" s="1"/>
  <c r="Y490" i="3"/>
  <c r="W1032" i="9"/>
  <c r="V1033" i="9" s="1"/>
  <c r="Q1033" i="9"/>
  <c r="Y1032" i="9"/>
  <c r="Z1032" i="9"/>
  <c r="AA1032" i="9"/>
  <c r="AA1835" i="11"/>
  <c r="Y1835" i="11"/>
  <c r="Q1836" i="11"/>
  <c r="W1835" i="11"/>
  <c r="V1836" i="11" s="1"/>
  <c r="Z1835" i="11"/>
  <c r="Y603" i="11"/>
  <c r="Q604" i="11"/>
  <c r="AA603" i="11"/>
  <c r="Z603" i="11"/>
  <c r="W603" i="11"/>
  <c r="V604" i="11" s="1"/>
  <c r="S1548" i="3"/>
  <c r="T1548" i="3" s="1"/>
  <c r="AB1548" i="3"/>
  <c r="R490" i="6"/>
  <c r="AB490" i="6" s="1"/>
  <c r="AA1837" i="3"/>
  <c r="Q1838" i="3"/>
  <c r="Y1837" i="3"/>
  <c r="W1837" i="3"/>
  <c r="V1838" i="3" s="1"/>
  <c r="Z1837" i="3"/>
  <c r="AC1413" i="3"/>
  <c r="S610" i="6"/>
  <c r="T610" i="6" s="1"/>
  <c r="W610" i="6" s="1"/>
  <c r="V611" i="6" s="1"/>
  <c r="AB610" i="6"/>
  <c r="R1414" i="3"/>
  <c r="AB1414" i="3" s="1"/>
  <c r="Z1956" i="6"/>
  <c r="Q1957" i="6"/>
  <c r="AA1956" i="6"/>
  <c r="W1956" i="6"/>
  <c r="V1957" i="6" s="1"/>
  <c r="Y1956" i="6"/>
  <c r="Z1298" i="9"/>
  <c r="Q1299" i="9"/>
  <c r="Y1298" i="9"/>
  <c r="W1298" i="9"/>
  <c r="V1299" i="9" s="1"/>
  <c r="AA1298" i="9"/>
  <c r="S73" i="11"/>
  <c r="T73" i="11" s="1"/>
  <c r="AB73" i="11"/>
  <c r="S1303" i="11"/>
  <c r="T1303" i="11" s="1"/>
  <c r="W1303" i="11" s="1"/>
  <c r="V1304" i="11" s="1"/>
  <c r="AC1031" i="6"/>
  <c r="S493" i="11"/>
  <c r="T493" i="11" s="1"/>
  <c r="AB493" i="11"/>
  <c r="S875" i="3"/>
  <c r="T875" i="3" s="1"/>
  <c r="S1415" i="6"/>
  <c r="T1415" i="6" s="1"/>
  <c r="S606" i="9"/>
  <c r="T606" i="9" s="1"/>
  <c r="AB606" i="9"/>
  <c r="R1955" i="11"/>
  <c r="AB1955" i="11" s="1"/>
  <c r="R1032" i="6"/>
  <c r="AB1032" i="6" s="1"/>
  <c r="AD225" i="11" l="1"/>
  <c r="AE1032" i="11"/>
  <c r="AC225" i="11"/>
  <c r="AE1302" i="11"/>
  <c r="AE1548" i="11"/>
  <c r="AE492" i="11"/>
  <c r="AE1165" i="11"/>
  <c r="AD1683" i="11"/>
  <c r="AE1954" i="11"/>
  <c r="AE872" i="11"/>
  <c r="AD742" i="11"/>
  <c r="Y1033" i="11"/>
  <c r="Z1033" i="11"/>
  <c r="W1033" i="11"/>
  <c r="V1034" i="11" s="1"/>
  <c r="Q1034" i="11"/>
  <c r="AE72" i="11"/>
  <c r="AC1683" i="11"/>
  <c r="AC1416" i="11"/>
  <c r="AE1416" i="11" s="1"/>
  <c r="Z73" i="11"/>
  <c r="W73" i="11"/>
  <c r="V74" i="11" s="1"/>
  <c r="Q74" i="11"/>
  <c r="R74" i="11" s="1"/>
  <c r="AB74" i="11" s="1"/>
  <c r="Y73" i="11"/>
  <c r="AA73" i="11"/>
  <c r="Y493" i="11"/>
  <c r="AA493" i="11"/>
  <c r="W493" i="11"/>
  <c r="V494" i="11" s="1"/>
  <c r="Z493" i="11"/>
  <c r="Q494" i="11"/>
  <c r="R494" i="11" s="1"/>
  <c r="AB494" i="11" s="1"/>
  <c r="Z1166" i="11"/>
  <c r="Q1167" i="11"/>
  <c r="R1167" i="11" s="1"/>
  <c r="AB1167" i="11" s="1"/>
  <c r="AD603" i="11"/>
  <c r="AD357" i="11"/>
  <c r="AD1835" i="11"/>
  <c r="AA1033" i="11"/>
  <c r="W1167" i="9"/>
  <c r="V1168" i="9" s="1"/>
  <c r="AD1837" i="9"/>
  <c r="AA1167" i="9"/>
  <c r="AE605" i="9"/>
  <c r="Z1549" i="9"/>
  <c r="W1549" i="9"/>
  <c r="V1550" i="9" s="1"/>
  <c r="Y1549" i="9"/>
  <c r="AA1549" i="9"/>
  <c r="AC1837" i="9"/>
  <c r="Z1167" i="9"/>
  <c r="AE74" i="9"/>
  <c r="AE740" i="9"/>
  <c r="Q1168" i="9"/>
  <c r="R1168" i="9" s="1"/>
  <c r="AB1168" i="9" s="1"/>
  <c r="Z872" i="9"/>
  <c r="Y872" i="9"/>
  <c r="R1550" i="9"/>
  <c r="AB1550" i="9" s="1"/>
  <c r="AE1413" i="9"/>
  <c r="AC1953" i="9"/>
  <c r="W872" i="9"/>
  <c r="V873" i="9" s="1"/>
  <c r="AA872" i="9"/>
  <c r="AE1166" i="9"/>
  <c r="AC221" i="9"/>
  <c r="AA358" i="9"/>
  <c r="W358" i="9"/>
  <c r="V359" i="9" s="1"/>
  <c r="AA606" i="9"/>
  <c r="Q607" i="9"/>
  <c r="R607" i="9" s="1"/>
  <c r="AB607" i="9" s="1"/>
  <c r="Y606" i="9"/>
  <c r="W606" i="9"/>
  <c r="V607" i="9" s="1"/>
  <c r="Z606" i="9"/>
  <c r="AA75" i="9"/>
  <c r="Q76" i="9"/>
  <c r="R76" i="9" s="1"/>
  <c r="AB76" i="9" s="1"/>
  <c r="W75" i="9"/>
  <c r="V76" i="9" s="1"/>
  <c r="Z75" i="9"/>
  <c r="Y75" i="9"/>
  <c r="AC1688" i="9"/>
  <c r="AE1688" i="9" s="1"/>
  <c r="AD1298" i="9"/>
  <c r="AD1953" i="9"/>
  <c r="AD1032" i="9"/>
  <c r="Z358" i="9"/>
  <c r="AD221" i="9"/>
  <c r="AE1031" i="6"/>
  <c r="AE1838" i="6"/>
  <c r="AD489" i="6"/>
  <c r="AC489" i="6"/>
  <c r="AC1167" i="6"/>
  <c r="S1683" i="6"/>
  <c r="T1683" i="6" s="1"/>
  <c r="W1683" i="6" s="1"/>
  <c r="V1684" i="6" s="1"/>
  <c r="AE741" i="6"/>
  <c r="AD1299" i="6"/>
  <c r="AC72" i="6"/>
  <c r="AE226" i="6"/>
  <c r="AE1548" i="6"/>
  <c r="AA227" i="6"/>
  <c r="Z227" i="6"/>
  <c r="W227" i="6"/>
  <c r="V228" i="6" s="1"/>
  <c r="Y610" i="6"/>
  <c r="AE1682" i="6"/>
  <c r="AC877" i="6"/>
  <c r="AE877" i="6" s="1"/>
  <c r="AD72" i="6"/>
  <c r="AA357" i="6"/>
  <c r="W357" i="6"/>
  <c r="V358" i="6" s="1"/>
  <c r="Q358" i="6"/>
  <c r="R358" i="6" s="1"/>
  <c r="AB358" i="6" s="1"/>
  <c r="Y357" i="6"/>
  <c r="Z357" i="6"/>
  <c r="Q611" i="6"/>
  <c r="Y227" i="6"/>
  <c r="AA610" i="6"/>
  <c r="Z610" i="6"/>
  <c r="Q228" i="6"/>
  <c r="R228" i="6" s="1"/>
  <c r="AB228" i="6" s="1"/>
  <c r="AD1167" i="6"/>
  <c r="AD1034" i="3"/>
  <c r="AE1299" i="3"/>
  <c r="AC358" i="3"/>
  <c r="AE1547" i="3"/>
  <c r="AE219" i="3"/>
  <c r="AD358" i="3"/>
  <c r="AE1164" i="3"/>
  <c r="AE1413" i="3"/>
  <c r="R1035" i="3"/>
  <c r="AB1035" i="3" s="1"/>
  <c r="AD1837" i="3"/>
  <c r="AC1953" i="3"/>
  <c r="S1954" i="3"/>
  <c r="T1954" i="3" s="1"/>
  <c r="W1954" i="3" s="1"/>
  <c r="V1955" i="3" s="1"/>
  <c r="AC609" i="3"/>
  <c r="AC1034" i="3"/>
  <c r="AD1953" i="3"/>
  <c r="Y739" i="3"/>
  <c r="Z739" i="3"/>
  <c r="AA739" i="3"/>
  <c r="Q740" i="3"/>
  <c r="R740" i="3" s="1"/>
  <c r="AB740" i="3" s="1"/>
  <c r="W739" i="3"/>
  <c r="V740" i="3" s="1"/>
  <c r="Z1548" i="3"/>
  <c r="Q1549" i="3"/>
  <c r="R1549" i="3" s="1"/>
  <c r="AB1549" i="3" s="1"/>
  <c r="Y1548" i="3"/>
  <c r="W1548" i="3"/>
  <c r="V1549" i="3" s="1"/>
  <c r="AA1548" i="3"/>
  <c r="W73" i="3"/>
  <c r="V74" i="3" s="1"/>
  <c r="Q74" i="3"/>
  <c r="R74" i="3" s="1"/>
  <c r="AB74" i="3" s="1"/>
  <c r="Y73" i="3"/>
  <c r="Z73" i="3"/>
  <c r="AA73" i="3"/>
  <c r="AD609" i="3"/>
  <c r="AC490" i="3"/>
  <c r="AD490" i="3"/>
  <c r="AB1689" i="9"/>
  <c r="Y741" i="9"/>
  <c r="AA1166" i="11"/>
  <c r="AA741" i="9"/>
  <c r="W1166" i="11"/>
  <c r="V1167" i="11" s="1"/>
  <c r="S1684" i="11"/>
  <c r="T1684" i="11" s="1"/>
  <c r="Z741" i="9"/>
  <c r="W741" i="9"/>
  <c r="V742" i="9" s="1"/>
  <c r="Y1166" i="11"/>
  <c r="Y358" i="9"/>
  <c r="S222" i="9"/>
  <c r="T222" i="9" s="1"/>
  <c r="AC742" i="11"/>
  <c r="S359" i="3"/>
  <c r="T359" i="3" s="1"/>
  <c r="Q360" i="3" s="1"/>
  <c r="Y1303" i="11"/>
  <c r="Z1303" i="11"/>
  <c r="W1165" i="3"/>
  <c r="V1166" i="3" s="1"/>
  <c r="AC1299" i="6"/>
  <c r="S226" i="11"/>
  <c r="T226" i="11" s="1"/>
  <c r="Q1166" i="3"/>
  <c r="R1166" i="3" s="1"/>
  <c r="AA1165" i="3"/>
  <c r="Y1165" i="3"/>
  <c r="S1414" i="9"/>
  <c r="T1414" i="9" s="1"/>
  <c r="Y1414" i="9" s="1"/>
  <c r="AA1303" i="11"/>
  <c r="Q1304" i="11"/>
  <c r="R1304" i="11" s="1"/>
  <c r="AB1304" i="11" s="1"/>
  <c r="S742" i="6"/>
  <c r="T742" i="6" s="1"/>
  <c r="Q743" i="6" s="1"/>
  <c r="AD1956" i="6"/>
  <c r="AC1956" i="6"/>
  <c r="Z220" i="3"/>
  <c r="W220" i="3"/>
  <c r="V221" i="3" s="1"/>
  <c r="Q221" i="3"/>
  <c r="Y220" i="3"/>
  <c r="AA220" i="3"/>
  <c r="R1957" i="6"/>
  <c r="AB1957" i="6" s="1"/>
  <c r="R742" i="9"/>
  <c r="AB742" i="9" s="1"/>
  <c r="R359" i="9"/>
  <c r="AB359" i="9" s="1"/>
  <c r="S73" i="6"/>
  <c r="T73" i="6" s="1"/>
  <c r="S1032" i="6"/>
  <c r="T1032" i="6" s="1"/>
  <c r="Y1032" i="6" s="1"/>
  <c r="Q1840" i="6"/>
  <c r="Y1839" i="6"/>
  <c r="W1839" i="6"/>
  <c r="V1840" i="6" s="1"/>
  <c r="AA1839" i="6"/>
  <c r="Z1839" i="6"/>
  <c r="R1838" i="3"/>
  <c r="AB1838" i="3" s="1"/>
  <c r="S490" i="6"/>
  <c r="T490" i="6" s="1"/>
  <c r="S610" i="3"/>
  <c r="T610" i="3" s="1"/>
  <c r="AC1298" i="9"/>
  <c r="Z1415" i="6"/>
  <c r="Y1415" i="6"/>
  <c r="Q1416" i="6"/>
  <c r="AA1415" i="6"/>
  <c r="W1415" i="6"/>
  <c r="V1416" i="6" s="1"/>
  <c r="R604" i="11"/>
  <c r="AB604" i="11" s="1"/>
  <c r="S878" i="6"/>
  <c r="T878" i="6" s="1"/>
  <c r="Q879" i="6" s="1"/>
  <c r="R1299" i="9"/>
  <c r="AB1299" i="9" s="1"/>
  <c r="S1414" i="3"/>
  <c r="T1414" i="3" s="1"/>
  <c r="Z875" i="3"/>
  <c r="AA875" i="3"/>
  <c r="W875" i="3"/>
  <c r="V876" i="3" s="1"/>
  <c r="Q876" i="3"/>
  <c r="Y875" i="3"/>
  <c r="AC603" i="11"/>
  <c r="S1689" i="9"/>
  <c r="T1689" i="9" s="1"/>
  <c r="R1300" i="6"/>
  <c r="AB1300" i="6" s="1"/>
  <c r="S1838" i="9"/>
  <c r="T1838" i="9" s="1"/>
  <c r="AB1838" i="9"/>
  <c r="S1954" i="9"/>
  <c r="T1954" i="9" s="1"/>
  <c r="S1955" i="11"/>
  <c r="T1955" i="11" s="1"/>
  <c r="S1168" i="6"/>
  <c r="T1168" i="6" s="1"/>
  <c r="AC1032" i="9"/>
  <c r="R358" i="11"/>
  <c r="Y1683" i="3"/>
  <c r="W1683" i="3"/>
  <c r="V1684" i="3" s="1"/>
  <c r="Z1683" i="3"/>
  <c r="Q1684" i="3"/>
  <c r="AA1683" i="3"/>
  <c r="AD488" i="9"/>
  <c r="AC488" i="9"/>
  <c r="R1033" i="9"/>
  <c r="AB1033" i="9" s="1"/>
  <c r="S1417" i="11"/>
  <c r="T1417" i="11" s="1"/>
  <c r="AB1417" i="11"/>
  <c r="W1549" i="11"/>
  <c r="V1550" i="11" s="1"/>
  <c r="AA1549" i="11"/>
  <c r="Y1549" i="11"/>
  <c r="Q1550" i="11"/>
  <c r="Z1549" i="11"/>
  <c r="AC357" i="11"/>
  <c r="R489" i="9"/>
  <c r="AB489" i="9" s="1"/>
  <c r="R1836" i="11"/>
  <c r="R491" i="3"/>
  <c r="AB491" i="3" s="1"/>
  <c r="S1549" i="6"/>
  <c r="T1549" i="6" s="1"/>
  <c r="Q1301" i="3"/>
  <c r="W1300" i="3"/>
  <c r="V1301" i="3" s="1"/>
  <c r="Z1300" i="3"/>
  <c r="Y1300" i="3"/>
  <c r="AA1300" i="3"/>
  <c r="S873" i="11"/>
  <c r="T873" i="11" s="1"/>
  <c r="R743" i="11"/>
  <c r="AB743" i="11" s="1"/>
  <c r="R873" i="9"/>
  <c r="AB873" i="9" s="1"/>
  <c r="AC1837" i="3"/>
  <c r="AC1835" i="11"/>
  <c r="AE225" i="11" l="1"/>
  <c r="AD1033" i="11"/>
  <c r="AE1683" i="11"/>
  <c r="AC1033" i="11"/>
  <c r="AE742" i="11"/>
  <c r="AD493" i="11"/>
  <c r="AC1303" i="11"/>
  <c r="AC1166" i="11"/>
  <c r="S743" i="11"/>
  <c r="T743" i="11" s="1"/>
  <c r="Y743" i="11" s="1"/>
  <c r="R1034" i="11"/>
  <c r="AB1034" i="11" s="1"/>
  <c r="S494" i="11"/>
  <c r="T494" i="11" s="1"/>
  <c r="Z494" i="11" s="1"/>
  <c r="Y1417" i="11"/>
  <c r="W1417" i="11"/>
  <c r="V1418" i="11" s="1"/>
  <c r="Q1418" i="11"/>
  <c r="R1418" i="11" s="1"/>
  <c r="AB1418" i="11" s="1"/>
  <c r="AD73" i="11"/>
  <c r="AE357" i="11"/>
  <c r="Y1684" i="11"/>
  <c r="W1684" i="11"/>
  <c r="V1685" i="11" s="1"/>
  <c r="AA1684" i="11"/>
  <c r="AD1303" i="11"/>
  <c r="AA1417" i="11"/>
  <c r="Z1417" i="11"/>
  <c r="AC73" i="11"/>
  <c r="AD1166" i="11"/>
  <c r="AE1835" i="11"/>
  <c r="AD1549" i="11"/>
  <c r="AC493" i="11"/>
  <c r="S1167" i="11"/>
  <c r="T1167" i="11" s="1"/>
  <c r="AE603" i="11"/>
  <c r="S604" i="11"/>
  <c r="T604" i="11" s="1"/>
  <c r="AA604" i="11" s="1"/>
  <c r="AC1167" i="9"/>
  <c r="AE1837" i="9"/>
  <c r="AD1167" i="9"/>
  <c r="AC1549" i="9"/>
  <c r="AD1549" i="9"/>
  <c r="S1168" i="9"/>
  <c r="T1168" i="9" s="1"/>
  <c r="Y1168" i="9" s="1"/>
  <c r="AC872" i="9"/>
  <c r="AE1953" i="9"/>
  <c r="S1550" i="9"/>
  <c r="T1550" i="9" s="1"/>
  <c r="Z1550" i="9" s="1"/>
  <c r="AD872" i="9"/>
  <c r="AE1032" i="9"/>
  <c r="Z1414" i="9"/>
  <c r="AD1414" i="9" s="1"/>
  <c r="AC606" i="9"/>
  <c r="AE221" i="9"/>
  <c r="AD741" i="9"/>
  <c r="AA1838" i="9"/>
  <c r="W1838" i="9"/>
  <c r="V1839" i="9" s="1"/>
  <c r="Q1690" i="9"/>
  <c r="R1690" i="9" s="1"/>
  <c r="AB1690" i="9" s="1"/>
  <c r="W1689" i="9"/>
  <c r="V1690" i="9" s="1"/>
  <c r="S873" i="9"/>
  <c r="T873" i="9" s="1"/>
  <c r="AC741" i="9"/>
  <c r="AD75" i="9"/>
  <c r="AA222" i="9"/>
  <c r="W222" i="9"/>
  <c r="V223" i="9" s="1"/>
  <c r="Z222" i="9"/>
  <c r="Y222" i="9"/>
  <c r="Q223" i="9"/>
  <c r="R223" i="9" s="1"/>
  <c r="Z1838" i="9"/>
  <c r="Y1689" i="9"/>
  <c r="Y1838" i="9"/>
  <c r="AE1298" i="9"/>
  <c r="AC75" i="9"/>
  <c r="AD606" i="9"/>
  <c r="Q1839" i="9"/>
  <c r="R1839" i="9" s="1"/>
  <c r="Z1689" i="9"/>
  <c r="W1414" i="9"/>
  <c r="V1415" i="9" s="1"/>
  <c r="AA1689" i="9"/>
  <c r="AA1414" i="9"/>
  <c r="AC358" i="9"/>
  <c r="AD358" i="9"/>
  <c r="AE489" i="6"/>
  <c r="AD227" i="6"/>
  <c r="AD1415" i="6"/>
  <c r="AE1167" i="6"/>
  <c r="Z1683" i="6"/>
  <c r="Y1683" i="6"/>
  <c r="Q1684" i="6"/>
  <c r="R1684" i="6" s="1"/>
  <c r="AB1684" i="6" s="1"/>
  <c r="AA1683" i="6"/>
  <c r="Y742" i="6"/>
  <c r="AD610" i="6"/>
  <c r="AE1299" i="6"/>
  <c r="AE72" i="6"/>
  <c r="AC610" i="6"/>
  <c r="Z1032" i="6"/>
  <c r="AD1032" i="6" s="1"/>
  <c r="AA1032" i="6"/>
  <c r="W742" i="6"/>
  <c r="V743" i="6" s="1"/>
  <c r="S228" i="6"/>
  <c r="T228" i="6" s="1"/>
  <c r="AA228" i="6" s="1"/>
  <c r="AD357" i="6"/>
  <c r="AA490" i="6"/>
  <c r="Y490" i="6"/>
  <c r="Z490" i="6"/>
  <c r="W490" i="6"/>
  <c r="V491" i="6" s="1"/>
  <c r="Q491" i="6"/>
  <c r="R491" i="6" s="1"/>
  <c r="AB491" i="6" s="1"/>
  <c r="Z742" i="6"/>
  <c r="R611" i="6"/>
  <c r="AB611" i="6" s="1"/>
  <c r="Y878" i="6"/>
  <c r="AA878" i="6"/>
  <c r="AC357" i="6"/>
  <c r="AC227" i="6"/>
  <c r="Q1033" i="6"/>
  <c r="R1033" i="6" s="1"/>
  <c r="AB1033" i="6" s="1"/>
  <c r="W1032" i="6"/>
  <c r="V1033" i="6" s="1"/>
  <c r="AA742" i="6"/>
  <c r="S1300" i="6"/>
  <c r="T1300" i="6" s="1"/>
  <c r="AD1839" i="6"/>
  <c r="AE1034" i="3"/>
  <c r="AE358" i="3"/>
  <c r="S1035" i="3"/>
  <c r="T1035" i="3" s="1"/>
  <c r="Z1035" i="3" s="1"/>
  <c r="AE1953" i="3"/>
  <c r="S1838" i="3"/>
  <c r="T1838" i="3" s="1"/>
  <c r="S1549" i="3"/>
  <c r="T1549" i="3" s="1"/>
  <c r="Z1954" i="3"/>
  <c r="AD1683" i="3"/>
  <c r="AE1837" i="3"/>
  <c r="Y1954" i="3"/>
  <c r="Q1415" i="3"/>
  <c r="R1415" i="3" s="1"/>
  <c r="AB1415" i="3" s="1"/>
  <c r="W1414" i="3"/>
  <c r="V1415" i="3" s="1"/>
  <c r="AE490" i="3"/>
  <c r="AC73" i="3"/>
  <c r="AE609" i="3"/>
  <c r="AA1954" i="3"/>
  <c r="AD1300" i="3"/>
  <c r="Q1955" i="3"/>
  <c r="AD1548" i="3"/>
  <c r="Y610" i="3"/>
  <c r="Z610" i="3"/>
  <c r="AA610" i="3"/>
  <c r="W610" i="3"/>
  <c r="V611" i="3" s="1"/>
  <c r="Q611" i="3"/>
  <c r="R611" i="3" s="1"/>
  <c r="AB611" i="3" s="1"/>
  <c r="AA1414" i="3"/>
  <c r="AD739" i="3"/>
  <c r="Y359" i="3"/>
  <c r="AC1548" i="3"/>
  <c r="AC739" i="3"/>
  <c r="AA359" i="3"/>
  <c r="W359" i="3"/>
  <c r="V360" i="3" s="1"/>
  <c r="S740" i="3"/>
  <c r="T740" i="3" s="1"/>
  <c r="AC1165" i="3"/>
  <c r="AD1165" i="3"/>
  <c r="Z359" i="3"/>
  <c r="Y1414" i="3"/>
  <c r="AD73" i="3"/>
  <c r="AB1166" i="3"/>
  <c r="S1166" i="3"/>
  <c r="T1166" i="3" s="1"/>
  <c r="Y1166" i="3" s="1"/>
  <c r="Q1415" i="9"/>
  <c r="R1415" i="9" s="1"/>
  <c r="AB1415" i="9" s="1"/>
  <c r="Z1684" i="11"/>
  <c r="Q1685" i="11"/>
  <c r="R1685" i="11" s="1"/>
  <c r="AB1685" i="11" s="1"/>
  <c r="Z878" i="6"/>
  <c r="S742" i="9"/>
  <c r="T742" i="9" s="1"/>
  <c r="Z1414" i="3"/>
  <c r="W878" i="6"/>
  <c r="V879" i="6" s="1"/>
  <c r="S76" i="9"/>
  <c r="T76" i="9" s="1"/>
  <c r="S491" i="3"/>
  <c r="T491" i="3" s="1"/>
  <c r="S1957" i="6"/>
  <c r="T1957" i="6" s="1"/>
  <c r="S607" i="9"/>
  <c r="T607" i="9" s="1"/>
  <c r="AE1956" i="6"/>
  <c r="AC1415" i="6"/>
  <c r="AC1839" i="6"/>
  <c r="S359" i="9"/>
  <c r="T359" i="9" s="1"/>
  <c r="R743" i="6"/>
  <c r="S358" i="6"/>
  <c r="T358" i="6" s="1"/>
  <c r="R1840" i="6"/>
  <c r="AB1840" i="6" s="1"/>
  <c r="W73" i="6"/>
  <c r="V74" i="6" s="1"/>
  <c r="Y73" i="6"/>
  <c r="Q74" i="6"/>
  <c r="Z73" i="6"/>
  <c r="AA73" i="6"/>
  <c r="W1168" i="6"/>
  <c r="V1169" i="6" s="1"/>
  <c r="Q1169" i="6"/>
  <c r="Y1168" i="6"/>
  <c r="AA1168" i="6"/>
  <c r="Z1168" i="6"/>
  <c r="AC1300" i="3"/>
  <c r="Y1549" i="6"/>
  <c r="AA1549" i="6"/>
  <c r="W1549" i="6"/>
  <c r="V1550" i="6" s="1"/>
  <c r="Q1550" i="6"/>
  <c r="Z1549" i="6"/>
  <c r="Q1956" i="11"/>
  <c r="W1955" i="11"/>
  <c r="V1956" i="11" s="1"/>
  <c r="Z1955" i="11"/>
  <c r="AA1955" i="11"/>
  <c r="Y1955" i="11"/>
  <c r="Y873" i="11"/>
  <c r="AA873" i="11"/>
  <c r="W873" i="11"/>
  <c r="V874" i="11" s="1"/>
  <c r="Q874" i="11"/>
  <c r="Z873" i="11"/>
  <c r="R1301" i="3"/>
  <c r="AB1301" i="3" s="1"/>
  <c r="S489" i="9"/>
  <c r="T489" i="9" s="1"/>
  <c r="Z489" i="9" s="1"/>
  <c r="AC1683" i="3"/>
  <c r="S1304" i="11"/>
  <c r="T1304" i="11" s="1"/>
  <c r="S74" i="3"/>
  <c r="T74" i="3" s="1"/>
  <c r="Y74" i="3" s="1"/>
  <c r="W1954" i="9"/>
  <c r="V1955" i="9" s="1"/>
  <c r="AA1954" i="9"/>
  <c r="Z1954" i="9"/>
  <c r="Q1955" i="9"/>
  <c r="Y1954" i="9"/>
  <c r="R879" i="6"/>
  <c r="AB879" i="6" s="1"/>
  <c r="AD220" i="3"/>
  <c r="AC220" i="3"/>
  <c r="S1299" i="9"/>
  <c r="T1299" i="9" s="1"/>
  <c r="W1299" i="9" s="1"/>
  <c r="V1300" i="9" s="1"/>
  <c r="R221" i="3"/>
  <c r="AB221" i="3" s="1"/>
  <c r="R1684" i="3"/>
  <c r="AB1684" i="3" s="1"/>
  <c r="Q227" i="11"/>
  <c r="Z226" i="11"/>
  <c r="Y226" i="11"/>
  <c r="W226" i="11"/>
  <c r="V227" i="11" s="1"/>
  <c r="AA226" i="11"/>
  <c r="S1836" i="11"/>
  <c r="T1836" i="11" s="1"/>
  <c r="AB1836" i="11"/>
  <c r="R1550" i="11"/>
  <c r="AB1550" i="11" s="1"/>
  <c r="S358" i="11"/>
  <c r="T358" i="11" s="1"/>
  <c r="AB358" i="11"/>
  <c r="R360" i="3"/>
  <c r="AC1549" i="11"/>
  <c r="S1033" i="9"/>
  <c r="T1033" i="9" s="1"/>
  <c r="AE488" i="9"/>
  <c r="S74" i="11"/>
  <c r="T74" i="11" s="1"/>
  <c r="AD875" i="3"/>
  <c r="AC875" i="3"/>
  <c r="R876" i="3"/>
  <c r="AB876" i="3" s="1"/>
  <c r="R1416" i="6"/>
  <c r="AB1416" i="6" s="1"/>
  <c r="AE1033" i="11" l="1"/>
  <c r="AE1166" i="11"/>
  <c r="AE73" i="11"/>
  <c r="AA743" i="11"/>
  <c r="Q744" i="11"/>
  <c r="R744" i="11" s="1"/>
  <c r="AB744" i="11" s="1"/>
  <c r="Z743" i="11"/>
  <c r="AD743" i="11" s="1"/>
  <c r="AC1684" i="11"/>
  <c r="W743" i="11"/>
  <c r="V744" i="11" s="1"/>
  <c r="AE493" i="11"/>
  <c r="AE1303" i="11"/>
  <c r="AD1417" i="11"/>
  <c r="AC1417" i="11"/>
  <c r="AA494" i="11"/>
  <c r="Y604" i="11"/>
  <c r="Y494" i="11"/>
  <c r="AD494" i="11" s="1"/>
  <c r="Z604" i="11"/>
  <c r="AD226" i="11"/>
  <c r="W494" i="11"/>
  <c r="V495" i="11" s="1"/>
  <c r="AD1955" i="11"/>
  <c r="S1034" i="11"/>
  <c r="T1034" i="11" s="1"/>
  <c r="AA1034" i="11" s="1"/>
  <c r="Y1836" i="11"/>
  <c r="Z1836" i="11"/>
  <c r="W1836" i="11"/>
  <c r="V1837" i="11" s="1"/>
  <c r="Q1837" i="11"/>
  <c r="R1837" i="11" s="1"/>
  <c r="AB1837" i="11" s="1"/>
  <c r="Q605" i="11"/>
  <c r="R605" i="11" s="1"/>
  <c r="AB605" i="11" s="1"/>
  <c r="AD873" i="11"/>
  <c r="W604" i="11"/>
  <c r="V605" i="11" s="1"/>
  <c r="Q495" i="11"/>
  <c r="R495" i="11" s="1"/>
  <c r="AB495" i="11" s="1"/>
  <c r="Z1167" i="11"/>
  <c r="AA1167" i="11"/>
  <c r="Y1167" i="11"/>
  <c r="W1167" i="11"/>
  <c r="V1168" i="11" s="1"/>
  <c r="Q1168" i="11"/>
  <c r="R1168" i="11" s="1"/>
  <c r="AB1168" i="11" s="1"/>
  <c r="AA1304" i="11"/>
  <c r="Y1304" i="11"/>
  <c r="Z1304" i="11"/>
  <c r="Q1305" i="11"/>
  <c r="R1305" i="11" s="1"/>
  <c r="AB1305" i="11" s="1"/>
  <c r="W1304" i="11"/>
  <c r="V1305" i="11" s="1"/>
  <c r="Q359" i="11"/>
  <c r="R359" i="11" s="1"/>
  <c r="W358" i="11"/>
  <c r="V359" i="11" s="1"/>
  <c r="AA358" i="11"/>
  <c r="Y358" i="11"/>
  <c r="Z358" i="11"/>
  <c r="AE1549" i="11"/>
  <c r="AA1836" i="11"/>
  <c r="AD1684" i="11"/>
  <c r="AE1167" i="9"/>
  <c r="AE1549" i="9"/>
  <c r="Q1169" i="9"/>
  <c r="R1169" i="9" s="1"/>
  <c r="AB1169" i="9" s="1"/>
  <c r="Z1168" i="9"/>
  <c r="AD1168" i="9" s="1"/>
  <c r="AA1168" i="9"/>
  <c r="W1168" i="9"/>
  <c r="V1169" i="9" s="1"/>
  <c r="AE872" i="9"/>
  <c r="Q1551" i="9"/>
  <c r="R1551" i="9" s="1"/>
  <c r="AB1551" i="9" s="1"/>
  <c r="AA1550" i="9"/>
  <c r="W1550" i="9"/>
  <c r="V1551" i="9" s="1"/>
  <c r="Y1550" i="9"/>
  <c r="AD1550" i="9" s="1"/>
  <c r="AC1414" i="9"/>
  <c r="AE1414" i="9" s="1"/>
  <c r="AE606" i="9"/>
  <c r="AD222" i="9"/>
  <c r="AE741" i="9"/>
  <c r="AC1838" i="9"/>
  <c r="Y359" i="9"/>
  <c r="W359" i="9"/>
  <c r="V360" i="9" s="1"/>
  <c r="Y873" i="9"/>
  <c r="Q874" i="9"/>
  <c r="R874" i="9" s="1"/>
  <c r="AA873" i="9"/>
  <c r="Z873" i="9"/>
  <c r="W873" i="9"/>
  <c r="V874" i="9" s="1"/>
  <c r="Y742" i="9"/>
  <c r="Q743" i="9"/>
  <c r="R743" i="9" s="1"/>
  <c r="AB743" i="9" s="1"/>
  <c r="Z742" i="9"/>
  <c r="S1415" i="9"/>
  <c r="T1415" i="9" s="1"/>
  <c r="AE75" i="9"/>
  <c r="AE358" i="9"/>
  <c r="Q490" i="9"/>
  <c r="R490" i="9" s="1"/>
  <c r="AB490" i="9" s="1"/>
  <c r="AC222" i="9"/>
  <c r="Z76" i="9"/>
  <c r="W76" i="9"/>
  <c r="V77" i="9" s="1"/>
  <c r="AA76" i="9"/>
  <c r="Y76" i="9"/>
  <c r="AA489" i="9"/>
  <c r="AD1689" i="9"/>
  <c r="AC1689" i="9"/>
  <c r="AD1838" i="9"/>
  <c r="Q1300" i="9"/>
  <c r="R1300" i="9" s="1"/>
  <c r="Z1299" i="9"/>
  <c r="Q360" i="9"/>
  <c r="R360" i="9" s="1"/>
  <c r="AB360" i="9" s="1"/>
  <c r="Y1299" i="9"/>
  <c r="Y489" i="9"/>
  <c r="AD489" i="9" s="1"/>
  <c r="AA1299" i="9"/>
  <c r="AA359" i="9"/>
  <c r="W489" i="9"/>
  <c r="V490" i="9" s="1"/>
  <c r="AD1954" i="9"/>
  <c r="W742" i="9"/>
  <c r="V743" i="9" s="1"/>
  <c r="Z359" i="9"/>
  <c r="AE1415" i="6"/>
  <c r="AE227" i="6"/>
  <c r="AC1683" i="6"/>
  <c r="AD1683" i="6"/>
  <c r="S1416" i="6"/>
  <c r="T1416" i="6" s="1"/>
  <c r="Z1416" i="6" s="1"/>
  <c r="AE610" i="6"/>
  <c r="AC742" i="6"/>
  <c r="AE357" i="6"/>
  <c r="AC1032" i="6"/>
  <c r="AE1032" i="6" s="1"/>
  <c r="AD742" i="6"/>
  <c r="AD1549" i="6"/>
  <c r="AD878" i="6"/>
  <c r="S1684" i="6"/>
  <c r="T1684" i="6" s="1"/>
  <c r="AD490" i="6"/>
  <c r="Y228" i="6"/>
  <c r="W228" i="6"/>
  <c r="V229" i="6" s="1"/>
  <c r="Z228" i="6"/>
  <c r="AA1957" i="6"/>
  <c r="Q1958" i="6"/>
  <c r="R1958" i="6" s="1"/>
  <c r="AB1958" i="6" s="1"/>
  <c r="Y1957" i="6"/>
  <c r="W1957" i="6"/>
  <c r="V1958" i="6" s="1"/>
  <c r="Z1957" i="6"/>
  <c r="Z1300" i="6"/>
  <c r="W1300" i="6"/>
  <c r="V1301" i="6" s="1"/>
  <c r="AA1300" i="6"/>
  <c r="Q1301" i="6"/>
  <c r="R1301" i="6" s="1"/>
  <c r="AB1301" i="6" s="1"/>
  <c r="Y1300" i="6"/>
  <c r="S491" i="6"/>
  <c r="T491" i="6" s="1"/>
  <c r="AD1168" i="6"/>
  <c r="AC878" i="6"/>
  <c r="AD73" i="6"/>
  <c r="S611" i="6"/>
  <c r="T611" i="6" s="1"/>
  <c r="Z611" i="6" s="1"/>
  <c r="AC490" i="6"/>
  <c r="AE1839" i="6"/>
  <c r="Q1036" i="3"/>
  <c r="R1036" i="3" s="1"/>
  <c r="AB1036" i="3" s="1"/>
  <c r="W1035" i="3"/>
  <c r="V1036" i="3" s="1"/>
  <c r="Y1035" i="3"/>
  <c r="AD1035" i="3" s="1"/>
  <c r="AA1035" i="3"/>
  <c r="AE1548" i="3"/>
  <c r="AE875" i="3"/>
  <c r="AE739" i="3"/>
  <c r="AD1954" i="3"/>
  <c r="AE1683" i="3"/>
  <c r="AA1838" i="3"/>
  <c r="Y1838" i="3"/>
  <c r="W1838" i="3"/>
  <c r="V1839" i="3" s="1"/>
  <c r="Z1838" i="3"/>
  <c r="Q1839" i="3"/>
  <c r="R1839" i="3" s="1"/>
  <c r="AB1839" i="3" s="1"/>
  <c r="AC1954" i="3"/>
  <c r="AC610" i="3"/>
  <c r="W1166" i="3"/>
  <c r="V1167" i="3" s="1"/>
  <c r="AD359" i="3"/>
  <c r="AE73" i="3"/>
  <c r="R1955" i="3"/>
  <c r="AB1955" i="3" s="1"/>
  <c r="AE1300" i="3"/>
  <c r="AD1414" i="3"/>
  <c r="AC359" i="3"/>
  <c r="AC1414" i="3"/>
  <c r="AA74" i="3"/>
  <c r="W74" i="3"/>
  <c r="V75" i="3" s="1"/>
  <c r="Q1167" i="3"/>
  <c r="R1167" i="3" s="1"/>
  <c r="AB1167" i="3" s="1"/>
  <c r="Z74" i="3"/>
  <c r="AD74" i="3" s="1"/>
  <c r="Q75" i="3"/>
  <c r="R75" i="3" s="1"/>
  <c r="AB75" i="3" s="1"/>
  <c r="AA1166" i="3"/>
  <c r="AD610" i="3"/>
  <c r="Z1166" i="3"/>
  <c r="AD1166" i="3" s="1"/>
  <c r="AE1165" i="3"/>
  <c r="S1418" i="11"/>
  <c r="T1418" i="11" s="1"/>
  <c r="Y1418" i="11" s="1"/>
  <c r="S611" i="3"/>
  <c r="T611" i="3" s="1"/>
  <c r="S1550" i="11"/>
  <c r="T1550" i="11" s="1"/>
  <c r="Q77" i="9"/>
  <c r="AA742" i="9"/>
  <c r="S221" i="3"/>
  <c r="T221" i="3" s="1"/>
  <c r="AE220" i="3"/>
  <c r="Q229" i="6"/>
  <c r="S876" i="3"/>
  <c r="T876" i="3" s="1"/>
  <c r="Y876" i="3" s="1"/>
  <c r="S879" i="6"/>
  <c r="T879" i="6" s="1"/>
  <c r="S1685" i="11"/>
  <c r="T1685" i="11" s="1"/>
  <c r="Q1686" i="11" s="1"/>
  <c r="AC1955" i="11"/>
  <c r="S1840" i="6"/>
  <c r="T1840" i="6" s="1"/>
  <c r="Q1841" i="6" s="1"/>
  <c r="S1415" i="3"/>
  <c r="T1415" i="3" s="1"/>
  <c r="W1415" i="3" s="1"/>
  <c r="V1416" i="3" s="1"/>
  <c r="S1690" i="9"/>
  <c r="T1690" i="9" s="1"/>
  <c r="S1684" i="3"/>
  <c r="T1684" i="3" s="1"/>
  <c r="S1033" i="6"/>
  <c r="T1033" i="6" s="1"/>
  <c r="S1301" i="3"/>
  <c r="T1301" i="3" s="1"/>
  <c r="Q1302" i="3" s="1"/>
  <c r="R227" i="11"/>
  <c r="AB227" i="11" s="1"/>
  <c r="Y740" i="3"/>
  <c r="AA740" i="3"/>
  <c r="Q741" i="3"/>
  <c r="W740" i="3"/>
  <c r="V741" i="3" s="1"/>
  <c r="Z740" i="3"/>
  <c r="S223" i="9"/>
  <c r="T223" i="9" s="1"/>
  <c r="AB223" i="9"/>
  <c r="S360" i="3"/>
  <c r="T360" i="3" s="1"/>
  <c r="AB360" i="3"/>
  <c r="R74" i="6"/>
  <c r="AB74" i="6" s="1"/>
  <c r="Z491" i="3"/>
  <c r="W491" i="3"/>
  <c r="V492" i="3" s="1"/>
  <c r="Q492" i="3"/>
  <c r="Y491" i="3"/>
  <c r="AA491" i="3"/>
  <c r="R1550" i="6"/>
  <c r="AB1550" i="6" s="1"/>
  <c r="W358" i="6"/>
  <c r="V359" i="6" s="1"/>
  <c r="Z358" i="6"/>
  <c r="AA358" i="6"/>
  <c r="Y358" i="6"/>
  <c r="Q359" i="6"/>
  <c r="Y1549" i="3"/>
  <c r="Q1550" i="3"/>
  <c r="Z1549" i="3"/>
  <c r="W1549" i="3"/>
  <c r="V1550" i="3" s="1"/>
  <c r="AA1549" i="3"/>
  <c r="Y607" i="9"/>
  <c r="AA607" i="9"/>
  <c r="Q608" i="9"/>
  <c r="W607" i="9"/>
  <c r="V608" i="9" s="1"/>
  <c r="Z607" i="9"/>
  <c r="AC73" i="6"/>
  <c r="S743" i="6"/>
  <c r="T743" i="6" s="1"/>
  <c r="AB743" i="6"/>
  <c r="Z74" i="11"/>
  <c r="Y74" i="11"/>
  <c r="W74" i="11"/>
  <c r="V75" i="11" s="1"/>
  <c r="AA74" i="11"/>
  <c r="Q75" i="11"/>
  <c r="Y1033" i="9"/>
  <c r="Z1033" i="9"/>
  <c r="W1033" i="9"/>
  <c r="V1034" i="9" s="1"/>
  <c r="AA1033" i="9"/>
  <c r="Q1034" i="9"/>
  <c r="AC226" i="11"/>
  <c r="R874" i="11"/>
  <c r="AB874" i="11" s="1"/>
  <c r="AC1549" i="6"/>
  <c r="S1839" i="9"/>
  <c r="T1839" i="9" s="1"/>
  <c r="AB1839" i="9"/>
  <c r="AC1954" i="9"/>
  <c r="AC1168" i="6"/>
  <c r="R1955" i="9"/>
  <c r="AB1955" i="9" s="1"/>
  <c r="R1169" i="6"/>
  <c r="AB1169" i="6" s="1"/>
  <c r="AC873" i="11"/>
  <c r="R1956" i="11"/>
  <c r="AB1956" i="11" s="1"/>
  <c r="AE1684" i="11" l="1"/>
  <c r="AE1955" i="11"/>
  <c r="AC743" i="11"/>
  <c r="AE743" i="11" s="1"/>
  <c r="AE1417" i="11"/>
  <c r="AC604" i="11"/>
  <c r="AC1167" i="11"/>
  <c r="AC1304" i="11"/>
  <c r="AD604" i="11"/>
  <c r="S744" i="11"/>
  <c r="T744" i="11" s="1"/>
  <c r="Z744" i="11" s="1"/>
  <c r="AC494" i="11"/>
  <c r="AE494" i="11" s="1"/>
  <c r="AE226" i="11"/>
  <c r="AA1418" i="11"/>
  <c r="AC358" i="11"/>
  <c r="Q1035" i="11"/>
  <c r="R1035" i="11" s="1"/>
  <c r="AB1035" i="11" s="1"/>
  <c r="Z1034" i="11"/>
  <c r="Y1034" i="11"/>
  <c r="W1034" i="11"/>
  <c r="V1035" i="11" s="1"/>
  <c r="AB359" i="11"/>
  <c r="S359" i="11"/>
  <c r="T359" i="11" s="1"/>
  <c r="S1168" i="11"/>
  <c r="T1168" i="11" s="1"/>
  <c r="AD1167" i="11"/>
  <c r="S874" i="11"/>
  <c r="T874" i="11" s="1"/>
  <c r="AA874" i="11" s="1"/>
  <c r="Y1685" i="11"/>
  <c r="AC1836" i="11"/>
  <c r="AE873" i="11"/>
  <c r="AD1836" i="11"/>
  <c r="W1418" i="11"/>
  <c r="V1419" i="11" s="1"/>
  <c r="Q1419" i="11"/>
  <c r="R1419" i="11" s="1"/>
  <c r="AB1419" i="11" s="1"/>
  <c r="AD358" i="11"/>
  <c r="AD1304" i="11"/>
  <c r="Z1418" i="11"/>
  <c r="S495" i="11"/>
  <c r="T495" i="11" s="1"/>
  <c r="Z1685" i="11"/>
  <c r="AA1685" i="11"/>
  <c r="S605" i="11"/>
  <c r="T605" i="11" s="1"/>
  <c r="AC1168" i="9"/>
  <c r="AE1168" i="9" s="1"/>
  <c r="S1551" i="9"/>
  <c r="T1551" i="9" s="1"/>
  <c r="Z1551" i="9" s="1"/>
  <c r="AC1550" i="9"/>
  <c r="AE1550" i="9" s="1"/>
  <c r="R77" i="9"/>
  <c r="AB77" i="9" s="1"/>
  <c r="AC742" i="9"/>
  <c r="AE222" i="9"/>
  <c r="AC1299" i="9"/>
  <c r="AE1838" i="9"/>
  <c r="AA1415" i="9"/>
  <c r="Z1415" i="9"/>
  <c r="AC873" i="9"/>
  <c r="AD359" i="9"/>
  <c r="AD873" i="9"/>
  <c r="AC359" i="9"/>
  <c r="AD76" i="9"/>
  <c r="S490" i="9"/>
  <c r="T490" i="9" s="1"/>
  <c r="AD742" i="9"/>
  <c r="AE1689" i="9"/>
  <c r="AA223" i="9"/>
  <c r="Z223" i="9"/>
  <c r="Q224" i="9"/>
  <c r="R224" i="9" s="1"/>
  <c r="W223" i="9"/>
  <c r="V224" i="9" s="1"/>
  <c r="Y223" i="9"/>
  <c r="AA1690" i="9"/>
  <c r="Y1690" i="9"/>
  <c r="W1690" i="9"/>
  <c r="V1691" i="9" s="1"/>
  <c r="Q1691" i="9"/>
  <c r="R1691" i="9" s="1"/>
  <c r="AB1691" i="9" s="1"/>
  <c r="W1839" i="9"/>
  <c r="V1840" i="9" s="1"/>
  <c r="Y1839" i="9"/>
  <c r="Q1840" i="9"/>
  <c r="R1840" i="9" s="1"/>
  <c r="AB1840" i="9" s="1"/>
  <c r="Z1839" i="9"/>
  <c r="AA1839" i="9"/>
  <c r="AD607" i="9"/>
  <c r="W1415" i="9"/>
  <c r="V1416" i="9" s="1"/>
  <c r="AD1033" i="9"/>
  <c r="Y1415" i="9"/>
  <c r="Q1416" i="9"/>
  <c r="R1416" i="9" s="1"/>
  <c r="AC76" i="9"/>
  <c r="AE1954" i="9"/>
  <c r="AC489" i="9"/>
  <c r="AE489" i="9" s="1"/>
  <c r="AD1299" i="9"/>
  <c r="S74" i="6"/>
  <c r="T74" i="6" s="1"/>
  <c r="Z74" i="6" s="1"/>
  <c r="AE1683" i="6"/>
  <c r="W1416" i="6"/>
  <c r="V1417" i="6" s="1"/>
  <c r="Q1417" i="6"/>
  <c r="R1417" i="6" s="1"/>
  <c r="AB1417" i="6" s="1"/>
  <c r="AA1416" i="6"/>
  <c r="Y1416" i="6"/>
  <c r="AD1416" i="6" s="1"/>
  <c r="AE742" i="6"/>
  <c r="AC228" i="6"/>
  <c r="AE1549" i="6"/>
  <c r="AE73" i="6"/>
  <c r="AC1300" i="6"/>
  <c r="AD228" i="6"/>
  <c r="AE1168" i="6"/>
  <c r="S1958" i="6"/>
  <c r="T1958" i="6" s="1"/>
  <c r="W1958" i="6" s="1"/>
  <c r="V1959" i="6" s="1"/>
  <c r="AC1957" i="6"/>
  <c r="Z1684" i="6"/>
  <c r="Q1685" i="6"/>
  <c r="AA1684" i="6"/>
  <c r="Y1684" i="6"/>
  <c r="W1684" i="6"/>
  <c r="V1685" i="6" s="1"/>
  <c r="AD1300" i="6"/>
  <c r="W1840" i="6"/>
  <c r="V1841" i="6" s="1"/>
  <c r="AE490" i="6"/>
  <c r="AA1840" i="6"/>
  <c r="AA611" i="6"/>
  <c r="AE878" i="6"/>
  <c r="Q1034" i="6"/>
  <c r="R1034" i="6" s="1"/>
  <c r="AB1034" i="6" s="1"/>
  <c r="Z1033" i="6"/>
  <c r="Y1033" i="6"/>
  <c r="AA1033" i="6"/>
  <c r="Q880" i="6"/>
  <c r="R880" i="6" s="1"/>
  <c r="W879" i="6"/>
  <c r="V880" i="6" s="1"/>
  <c r="Z879" i="6"/>
  <c r="Y879" i="6"/>
  <c r="AA879" i="6"/>
  <c r="Q492" i="6"/>
  <c r="R492" i="6" s="1"/>
  <c r="AB492" i="6" s="1"/>
  <c r="AA491" i="6"/>
  <c r="Z491" i="6"/>
  <c r="Y491" i="6"/>
  <c r="Y743" i="6"/>
  <c r="Q744" i="6"/>
  <c r="R744" i="6" s="1"/>
  <c r="AB744" i="6" s="1"/>
  <c r="W743" i="6"/>
  <c r="V744" i="6" s="1"/>
  <c r="AA743" i="6"/>
  <c r="Z743" i="6"/>
  <c r="Y1840" i="6"/>
  <c r="Z1840" i="6"/>
  <c r="W611" i="6"/>
  <c r="V612" i="6" s="1"/>
  <c r="Y611" i="6"/>
  <c r="Q612" i="6"/>
  <c r="R612" i="6" s="1"/>
  <c r="AB612" i="6" s="1"/>
  <c r="AD1957" i="6"/>
  <c r="R229" i="6"/>
  <c r="AB229" i="6" s="1"/>
  <c r="AD358" i="6"/>
  <c r="AC1035" i="3"/>
  <c r="AE1035" i="3" s="1"/>
  <c r="AE1954" i="3"/>
  <c r="AC1838" i="3"/>
  <c r="AE1414" i="3"/>
  <c r="AE610" i="3"/>
  <c r="AD1838" i="3"/>
  <c r="S1036" i="3"/>
  <c r="T1036" i="3" s="1"/>
  <c r="Z1036" i="3" s="1"/>
  <c r="AA611" i="3"/>
  <c r="Q612" i="3"/>
  <c r="R612" i="3" s="1"/>
  <c r="AB612" i="3" s="1"/>
  <c r="AD1549" i="3"/>
  <c r="W611" i="3"/>
  <c r="V612" i="3" s="1"/>
  <c r="Y1415" i="3"/>
  <c r="AE359" i="3"/>
  <c r="Q1416" i="3"/>
  <c r="R1416" i="3" s="1"/>
  <c r="AB1416" i="3" s="1"/>
  <c r="S1955" i="3"/>
  <c r="T1955" i="3" s="1"/>
  <c r="Z876" i="3"/>
  <c r="AD876" i="3" s="1"/>
  <c r="Z1415" i="3"/>
  <c r="Q877" i="3"/>
  <c r="R877" i="3" s="1"/>
  <c r="AB877" i="3" s="1"/>
  <c r="AA1415" i="3"/>
  <c r="W876" i="3"/>
  <c r="V877" i="3" s="1"/>
  <c r="AA360" i="3"/>
  <c r="Z360" i="3"/>
  <c r="W360" i="3"/>
  <c r="V361" i="3" s="1"/>
  <c r="Q361" i="3"/>
  <c r="R361" i="3" s="1"/>
  <c r="AB361" i="3" s="1"/>
  <c r="Y360" i="3"/>
  <c r="Y1684" i="3"/>
  <c r="W1684" i="3"/>
  <c r="V1685" i="3" s="1"/>
  <c r="Z1684" i="3"/>
  <c r="AA1684" i="3"/>
  <c r="Q1685" i="3"/>
  <c r="R1685" i="3" s="1"/>
  <c r="AB1685" i="3" s="1"/>
  <c r="W1301" i="3"/>
  <c r="V1302" i="3" s="1"/>
  <c r="AC74" i="3"/>
  <c r="AE74" i="3" s="1"/>
  <c r="AA1301" i="3"/>
  <c r="AC1166" i="3"/>
  <c r="AE1166" i="3" s="1"/>
  <c r="Y1301" i="3"/>
  <c r="S75" i="3"/>
  <c r="T75" i="3" s="1"/>
  <c r="Z1301" i="3"/>
  <c r="Y611" i="3"/>
  <c r="AD740" i="3"/>
  <c r="S1169" i="6"/>
  <c r="T1169" i="6" s="1"/>
  <c r="AC358" i="6"/>
  <c r="S227" i="11"/>
  <c r="T227" i="11" s="1"/>
  <c r="Q228" i="11" s="1"/>
  <c r="S1837" i="11"/>
  <c r="T1837" i="11" s="1"/>
  <c r="W1033" i="6"/>
  <c r="V1034" i="6" s="1"/>
  <c r="Z611" i="3"/>
  <c r="AA876" i="3"/>
  <c r="W491" i="6"/>
  <c r="V492" i="6" s="1"/>
  <c r="S1839" i="3"/>
  <c r="T1839" i="3" s="1"/>
  <c r="AC1033" i="9"/>
  <c r="W1685" i="11"/>
  <c r="V1686" i="11" s="1"/>
  <c r="S1167" i="3"/>
  <c r="T1167" i="3" s="1"/>
  <c r="Q1168" i="3" s="1"/>
  <c r="AC1549" i="3"/>
  <c r="S1550" i="6"/>
  <c r="T1550" i="6" s="1"/>
  <c r="Y1550" i="6" s="1"/>
  <c r="Z1690" i="9"/>
  <c r="S743" i="9"/>
  <c r="T743" i="9" s="1"/>
  <c r="R1841" i="6"/>
  <c r="AB1841" i="6" s="1"/>
  <c r="R359" i="6"/>
  <c r="AB359" i="6" s="1"/>
  <c r="AD74" i="11"/>
  <c r="AC74" i="11"/>
  <c r="AD491" i="3"/>
  <c r="AC491" i="3"/>
  <c r="S1300" i="9"/>
  <c r="T1300" i="9" s="1"/>
  <c r="AB1300" i="9"/>
  <c r="Y221" i="3"/>
  <c r="W221" i="3"/>
  <c r="V222" i="3" s="1"/>
  <c r="Z221" i="3"/>
  <c r="AA221" i="3"/>
  <c r="Q222" i="3"/>
  <c r="R1686" i="11"/>
  <c r="AB1686" i="11" s="1"/>
  <c r="S1169" i="9"/>
  <c r="T1169" i="9" s="1"/>
  <c r="Y1169" i="9" s="1"/>
  <c r="R608" i="9"/>
  <c r="AB608" i="9" s="1"/>
  <c r="S874" i="9"/>
  <c r="T874" i="9" s="1"/>
  <c r="Y874" i="9" s="1"/>
  <c r="AB874" i="9"/>
  <c r="R492" i="3"/>
  <c r="AB492" i="3" s="1"/>
  <c r="R741" i="3"/>
  <c r="AB741" i="3" s="1"/>
  <c r="R1034" i="9"/>
  <c r="AB1034" i="9" s="1"/>
  <c r="R1302" i="3"/>
  <c r="AB1302" i="3" s="1"/>
  <c r="R75" i="11"/>
  <c r="AB75" i="11" s="1"/>
  <c r="S1956" i="11"/>
  <c r="T1956" i="11" s="1"/>
  <c r="S360" i="9"/>
  <c r="T360" i="9" s="1"/>
  <c r="S1955" i="9"/>
  <c r="T1955" i="9" s="1"/>
  <c r="AA1550" i="11"/>
  <c r="W1550" i="11"/>
  <c r="V1551" i="11" s="1"/>
  <c r="Z1550" i="11"/>
  <c r="Q1551" i="11"/>
  <c r="Y1550" i="11"/>
  <c r="S1305" i="11"/>
  <c r="T1305" i="11" s="1"/>
  <c r="S1301" i="6"/>
  <c r="T1301" i="6" s="1"/>
  <c r="AC607" i="9"/>
  <c r="R1550" i="3"/>
  <c r="AC740" i="3"/>
  <c r="AE1167" i="11" l="1"/>
  <c r="AE1304" i="11"/>
  <c r="Z874" i="11"/>
  <c r="AE604" i="11"/>
  <c r="Q875" i="11"/>
  <c r="R875" i="11" s="1"/>
  <c r="AB875" i="11" s="1"/>
  <c r="W874" i="11"/>
  <c r="V875" i="11" s="1"/>
  <c r="Y874" i="11"/>
  <c r="S1035" i="11"/>
  <c r="T1035" i="11" s="1"/>
  <c r="W1035" i="11" s="1"/>
  <c r="V1036" i="11" s="1"/>
  <c r="W1168" i="11"/>
  <c r="V1169" i="11" s="1"/>
  <c r="AA1168" i="11"/>
  <c r="AC1418" i="11"/>
  <c r="AD1685" i="11"/>
  <c r="Z359" i="11"/>
  <c r="Y359" i="11"/>
  <c r="Q360" i="11"/>
  <c r="R360" i="11" s="1"/>
  <c r="AB360" i="11" s="1"/>
  <c r="AA359" i="11"/>
  <c r="W359" i="11"/>
  <c r="V360" i="11" s="1"/>
  <c r="AC1685" i="11"/>
  <c r="Z1168" i="11"/>
  <c r="W227" i="11"/>
  <c r="V228" i="11" s="1"/>
  <c r="AE358" i="11"/>
  <c r="AE1836" i="11"/>
  <c r="AD1034" i="11"/>
  <c r="AC1034" i="11"/>
  <c r="AA605" i="11"/>
  <c r="W605" i="11"/>
  <c r="V606" i="11" s="1"/>
  <c r="Q606" i="11"/>
  <c r="R606" i="11" s="1"/>
  <c r="AB606" i="11" s="1"/>
  <c r="Z605" i="11"/>
  <c r="AA1837" i="11"/>
  <c r="Y1837" i="11"/>
  <c r="Z1837" i="11"/>
  <c r="Q1838" i="11"/>
  <c r="R1838" i="11" s="1"/>
  <c r="AB1838" i="11" s="1"/>
  <c r="W1837" i="11"/>
  <c r="V1838" i="11" s="1"/>
  <c r="AA227" i="11"/>
  <c r="Y605" i="11"/>
  <c r="Y227" i="11"/>
  <c r="Q1169" i="11"/>
  <c r="R1169" i="11" s="1"/>
  <c r="AB1169" i="11" s="1"/>
  <c r="AD1418" i="11"/>
  <c r="AA744" i="11"/>
  <c r="AD1550" i="11"/>
  <c r="Y744" i="11"/>
  <c r="AD744" i="11" s="1"/>
  <c r="Z227" i="11"/>
  <c r="Y1168" i="11"/>
  <c r="Q1552" i="9"/>
  <c r="R1552" i="9" s="1"/>
  <c r="AB1552" i="9" s="1"/>
  <c r="W1551" i="9"/>
  <c r="V1552" i="9" s="1"/>
  <c r="Y1551" i="9"/>
  <c r="AD1551" i="9" s="1"/>
  <c r="AA1551" i="9"/>
  <c r="AE742" i="9"/>
  <c r="S608" i="9"/>
  <c r="T608" i="9" s="1"/>
  <c r="W608" i="9" s="1"/>
  <c r="V609" i="9" s="1"/>
  <c r="Z1169" i="9"/>
  <c r="AD1169" i="9" s="1"/>
  <c r="AE1299" i="9"/>
  <c r="Q1170" i="9"/>
  <c r="R1170" i="9" s="1"/>
  <c r="S77" i="9"/>
  <c r="T77" i="9" s="1"/>
  <c r="W77" i="9" s="1"/>
  <c r="V78" i="9" s="1"/>
  <c r="AE607" i="9"/>
  <c r="AE359" i="9"/>
  <c r="AC1839" i="9"/>
  <c r="AD1415" i="9"/>
  <c r="AE873" i="9"/>
  <c r="AA874" i="9"/>
  <c r="Z490" i="9"/>
  <c r="W490" i="9"/>
  <c r="V491" i="9" s="1"/>
  <c r="Y490" i="9"/>
  <c r="Q491" i="9"/>
  <c r="R491" i="9" s="1"/>
  <c r="AB491" i="9" s="1"/>
  <c r="AA490" i="9"/>
  <c r="AE76" i="9"/>
  <c r="AD223" i="9"/>
  <c r="AC1415" i="9"/>
  <c r="AC1690" i="9"/>
  <c r="AE1033" i="9"/>
  <c r="AD1839" i="9"/>
  <c r="W1300" i="9"/>
  <c r="V1301" i="9" s="1"/>
  <c r="Q1301" i="9"/>
  <c r="R1301" i="9" s="1"/>
  <c r="AB1301" i="9" s="1"/>
  <c r="Z1300" i="9"/>
  <c r="AA1300" i="9"/>
  <c r="Y1300" i="9"/>
  <c r="AB1416" i="9"/>
  <c r="AC223" i="9"/>
  <c r="AD1690" i="9"/>
  <c r="AA1169" i="9"/>
  <c r="W1169" i="9"/>
  <c r="V1170" i="9" s="1"/>
  <c r="Z874" i="9"/>
  <c r="AD874" i="9" s="1"/>
  <c r="W874" i="9"/>
  <c r="V875" i="9" s="1"/>
  <c r="Q875" i="9"/>
  <c r="R875" i="9" s="1"/>
  <c r="AB875" i="9" s="1"/>
  <c r="AC1416" i="6"/>
  <c r="AE1416" i="6" s="1"/>
  <c r="AD879" i="6"/>
  <c r="AE228" i="6"/>
  <c r="AE1300" i="6"/>
  <c r="W74" i="6"/>
  <c r="V75" i="6" s="1"/>
  <c r="S229" i="6"/>
  <c r="T229" i="6" s="1"/>
  <c r="Z229" i="6" s="1"/>
  <c r="Y1958" i="6"/>
  <c r="AE1957" i="6"/>
  <c r="AC491" i="6"/>
  <c r="AC1033" i="6"/>
  <c r="AD1684" i="6"/>
  <c r="AC1684" i="6"/>
  <c r="Y74" i="6"/>
  <c r="AD74" i="6" s="1"/>
  <c r="AE358" i="6"/>
  <c r="AD743" i="6"/>
  <c r="R1685" i="6"/>
  <c r="AB1685" i="6" s="1"/>
  <c r="AA74" i="6"/>
  <c r="AD1033" i="6"/>
  <c r="Q75" i="6"/>
  <c r="R75" i="6" s="1"/>
  <c r="AB75" i="6" s="1"/>
  <c r="AD491" i="6"/>
  <c r="AB880" i="6"/>
  <c r="S880" i="6"/>
  <c r="T880" i="6" s="1"/>
  <c r="Z1169" i="6"/>
  <c r="AA1169" i="6"/>
  <c r="W1169" i="6"/>
  <c r="V1170" i="6" s="1"/>
  <c r="Q1170" i="6"/>
  <c r="R1170" i="6" s="1"/>
  <c r="AB1170" i="6" s="1"/>
  <c r="Y1169" i="6"/>
  <c r="Q1959" i="6"/>
  <c r="R1959" i="6" s="1"/>
  <c r="AB1959" i="6" s="1"/>
  <c r="S612" i="6"/>
  <c r="T612" i="6" s="1"/>
  <c r="AA612" i="6" s="1"/>
  <c r="Q1551" i="6"/>
  <c r="R1551" i="6" s="1"/>
  <c r="AB1551" i="6" s="1"/>
  <c r="W1550" i="6"/>
  <c r="V1551" i="6" s="1"/>
  <c r="Z1958" i="6"/>
  <c r="AC743" i="6"/>
  <c r="AC611" i="6"/>
  <c r="AD611" i="6"/>
  <c r="AA1958" i="6"/>
  <c r="Z1550" i="6"/>
  <c r="AD1550" i="6" s="1"/>
  <c r="AA1550" i="6"/>
  <c r="AD1840" i="6"/>
  <c r="AC879" i="6"/>
  <c r="AC1840" i="6"/>
  <c r="AE1838" i="3"/>
  <c r="W1036" i="3"/>
  <c r="V1037" i="3" s="1"/>
  <c r="Q1037" i="3"/>
  <c r="R1037" i="3" s="1"/>
  <c r="AB1037" i="3" s="1"/>
  <c r="Y1036" i="3"/>
  <c r="AD1036" i="3" s="1"/>
  <c r="AA1036" i="3"/>
  <c r="AE1549" i="3"/>
  <c r="AD360" i="3"/>
  <c r="AC611" i="3"/>
  <c r="AD1415" i="3"/>
  <c r="S1416" i="3"/>
  <c r="T1416" i="3" s="1"/>
  <c r="AE740" i="3"/>
  <c r="Z1955" i="3"/>
  <c r="Y1955" i="3"/>
  <c r="Q1956" i="3"/>
  <c r="AA1955" i="3"/>
  <c r="W1955" i="3"/>
  <c r="V1956" i="3" s="1"/>
  <c r="AC1684" i="3"/>
  <c r="AC1415" i="3"/>
  <c r="S877" i="3"/>
  <c r="T877" i="3" s="1"/>
  <c r="AC360" i="3"/>
  <c r="AC876" i="3"/>
  <c r="AE876" i="3" s="1"/>
  <c r="AA1839" i="3"/>
  <c r="Q1840" i="3"/>
  <c r="R1840" i="3" s="1"/>
  <c r="AB1840" i="3" s="1"/>
  <c r="Y1839" i="3"/>
  <c r="W75" i="3"/>
  <c r="V76" i="3" s="1"/>
  <c r="AA75" i="3"/>
  <c r="AD1301" i="3"/>
  <c r="Y1167" i="3"/>
  <c r="Z1167" i="3"/>
  <c r="AD221" i="3"/>
  <c r="AD611" i="3"/>
  <c r="AD1684" i="3"/>
  <c r="AC1301" i="3"/>
  <c r="W744" i="11"/>
  <c r="V745" i="11" s="1"/>
  <c r="AA1167" i="3"/>
  <c r="W1839" i="3"/>
  <c r="V1840" i="3" s="1"/>
  <c r="AE74" i="11"/>
  <c r="AE491" i="3"/>
  <c r="Q745" i="11"/>
  <c r="R745" i="11" s="1"/>
  <c r="AB745" i="11" s="1"/>
  <c r="W1167" i="3"/>
  <c r="V1168" i="3" s="1"/>
  <c r="Z1839" i="3"/>
  <c r="S1685" i="3"/>
  <c r="T1685" i="3" s="1"/>
  <c r="Z1685" i="3" s="1"/>
  <c r="S1419" i="11"/>
  <c r="T1419" i="11" s="1"/>
  <c r="S1691" i="9"/>
  <c r="T1691" i="9" s="1"/>
  <c r="S359" i="6"/>
  <c r="T359" i="6" s="1"/>
  <c r="S1302" i="3"/>
  <c r="T1302" i="3" s="1"/>
  <c r="W1302" i="3" s="1"/>
  <c r="V1303" i="3" s="1"/>
  <c r="S1034" i="9"/>
  <c r="T1034" i="9" s="1"/>
  <c r="W1034" i="9" s="1"/>
  <c r="V1035" i="9" s="1"/>
  <c r="S1417" i="6"/>
  <c r="T1417" i="6" s="1"/>
  <c r="AA1417" i="6" s="1"/>
  <c r="Q76" i="3"/>
  <c r="R76" i="3" s="1"/>
  <c r="AB76" i="3" s="1"/>
  <c r="S744" i="6"/>
  <c r="T744" i="6" s="1"/>
  <c r="Z744" i="6" s="1"/>
  <c r="S1686" i="11"/>
  <c r="T1686" i="11" s="1"/>
  <c r="Y1686" i="11" s="1"/>
  <c r="Y75" i="3"/>
  <c r="S75" i="11"/>
  <c r="T75" i="11" s="1"/>
  <c r="Q76" i="11" s="1"/>
  <c r="S492" i="3"/>
  <c r="T492" i="3" s="1"/>
  <c r="Z492" i="3" s="1"/>
  <c r="S1034" i="6"/>
  <c r="T1034" i="6" s="1"/>
  <c r="Z75" i="3"/>
  <c r="S1841" i="6"/>
  <c r="T1841" i="6" s="1"/>
  <c r="AA1955" i="9"/>
  <c r="Z1955" i="9"/>
  <c r="Q1956" i="9"/>
  <c r="Y1955" i="9"/>
  <c r="W1955" i="9"/>
  <c r="V1956" i="9" s="1"/>
  <c r="Q361" i="9"/>
  <c r="Y360" i="9"/>
  <c r="Z360" i="9"/>
  <c r="W360" i="9"/>
  <c r="V361" i="9" s="1"/>
  <c r="AA360" i="9"/>
  <c r="R222" i="3"/>
  <c r="AB222" i="3" s="1"/>
  <c r="Q744" i="9"/>
  <c r="Z743" i="9"/>
  <c r="W743" i="9"/>
  <c r="V744" i="9" s="1"/>
  <c r="AA743" i="9"/>
  <c r="Y743" i="9"/>
  <c r="S224" i="9"/>
  <c r="T224" i="9" s="1"/>
  <c r="AB224" i="9"/>
  <c r="S1550" i="3"/>
  <c r="T1550" i="3" s="1"/>
  <c r="AB1550" i="3"/>
  <c r="Y495" i="11"/>
  <c r="W495" i="11"/>
  <c r="V496" i="11" s="1"/>
  <c r="Q496" i="11"/>
  <c r="Z495" i="11"/>
  <c r="AA495" i="11"/>
  <c r="AA1956" i="11"/>
  <c r="Z1956" i="11"/>
  <c r="Y1956" i="11"/>
  <c r="Q1957" i="11"/>
  <c r="W1956" i="11"/>
  <c r="V1957" i="11" s="1"/>
  <c r="R1168" i="3"/>
  <c r="AB1168" i="3" s="1"/>
  <c r="Y1301" i="6"/>
  <c r="W1301" i="6"/>
  <c r="V1302" i="6" s="1"/>
  <c r="Z1301" i="6"/>
  <c r="Q1302" i="6"/>
  <c r="AA1301" i="6"/>
  <c r="AC221" i="3"/>
  <c r="AC1550" i="11"/>
  <c r="S492" i="6"/>
  <c r="T492" i="6" s="1"/>
  <c r="R1551" i="11"/>
  <c r="AB1551" i="11" s="1"/>
  <c r="Y1305" i="11"/>
  <c r="W1305" i="11"/>
  <c r="V1306" i="11" s="1"/>
  <c r="Z1305" i="11"/>
  <c r="Q1306" i="11"/>
  <c r="AA1305" i="11"/>
  <c r="S1840" i="9"/>
  <c r="T1840" i="9" s="1"/>
  <c r="S741" i="3"/>
  <c r="T741" i="3" s="1"/>
  <c r="S361" i="3"/>
  <c r="T361" i="3" s="1"/>
  <c r="S612" i="3"/>
  <c r="T612" i="3" s="1"/>
  <c r="S1416" i="9"/>
  <c r="T1416" i="9" s="1"/>
  <c r="R228" i="11"/>
  <c r="AB228" i="11" s="1"/>
  <c r="AD874" i="11" l="1"/>
  <c r="AC874" i="11"/>
  <c r="Z1035" i="11"/>
  <c r="Y1035" i="11"/>
  <c r="AC1168" i="11"/>
  <c r="AE1418" i="11"/>
  <c r="Q1036" i="11"/>
  <c r="R1036" i="11" s="1"/>
  <c r="AB1036" i="11" s="1"/>
  <c r="AA1035" i="11"/>
  <c r="AD359" i="11"/>
  <c r="AD1956" i="11"/>
  <c r="AD1168" i="11"/>
  <c r="AC744" i="11"/>
  <c r="AE744" i="11" s="1"/>
  <c r="Z1686" i="11"/>
  <c r="AD1686" i="11" s="1"/>
  <c r="AE1034" i="11"/>
  <c r="AE1685" i="11"/>
  <c r="AA1686" i="11"/>
  <c r="AC359" i="11"/>
  <c r="Q1420" i="11"/>
  <c r="R1420" i="11" s="1"/>
  <c r="AB1420" i="11" s="1"/>
  <c r="Z1419" i="11"/>
  <c r="Y1419" i="11"/>
  <c r="W1686" i="11"/>
  <c r="V1687" i="11" s="1"/>
  <c r="AE1550" i="11"/>
  <c r="AC605" i="11"/>
  <c r="AC1837" i="11"/>
  <c r="AD605" i="11"/>
  <c r="AC227" i="11"/>
  <c r="AD1305" i="11"/>
  <c r="W1419" i="11"/>
  <c r="V1420" i="11" s="1"/>
  <c r="Z75" i="11"/>
  <c r="AA1419" i="11"/>
  <c r="AD495" i="11"/>
  <c r="W75" i="11"/>
  <c r="V76" i="11" s="1"/>
  <c r="Q1687" i="11"/>
  <c r="R1687" i="11" s="1"/>
  <c r="AB1687" i="11" s="1"/>
  <c r="AD227" i="11"/>
  <c r="AD1837" i="11"/>
  <c r="Y75" i="11"/>
  <c r="S1552" i="9"/>
  <c r="T1552" i="9" s="1"/>
  <c r="Z1552" i="9" s="1"/>
  <c r="Z77" i="9"/>
  <c r="AC1551" i="9"/>
  <c r="AE1551" i="9" s="1"/>
  <c r="AE1415" i="9"/>
  <c r="AA77" i="9"/>
  <c r="AC1169" i="9"/>
  <c r="AE1169" i="9" s="1"/>
  <c r="Y77" i="9"/>
  <c r="Q78" i="9"/>
  <c r="R78" i="9" s="1"/>
  <c r="AB78" i="9" s="1"/>
  <c r="AC874" i="9"/>
  <c r="AE874" i="9" s="1"/>
  <c r="AE1690" i="9"/>
  <c r="AE1839" i="9"/>
  <c r="AD490" i="9"/>
  <c r="AD743" i="9"/>
  <c r="AC490" i="9"/>
  <c r="Y1034" i="9"/>
  <c r="AE223" i="9"/>
  <c r="Q609" i="9"/>
  <c r="R609" i="9" s="1"/>
  <c r="AB609" i="9" s="1"/>
  <c r="Z224" i="9"/>
  <c r="W224" i="9"/>
  <c r="V225" i="9" s="1"/>
  <c r="Y224" i="9"/>
  <c r="Q225" i="9"/>
  <c r="R225" i="9" s="1"/>
  <c r="AD1300" i="9"/>
  <c r="Q1035" i="9"/>
  <c r="R1035" i="9" s="1"/>
  <c r="AB1035" i="9" s="1"/>
  <c r="Y608" i="9"/>
  <c r="AA1034" i="9"/>
  <c r="AA608" i="9"/>
  <c r="Z1034" i="9"/>
  <c r="Z608" i="9"/>
  <c r="W1416" i="9"/>
  <c r="V1417" i="9" s="1"/>
  <c r="Q1417" i="9"/>
  <c r="R1417" i="9" s="1"/>
  <c r="AB1417" i="9" s="1"/>
  <c r="Z1416" i="9"/>
  <c r="AA1416" i="9"/>
  <c r="Y1416" i="9"/>
  <c r="Q1692" i="9"/>
  <c r="R1692" i="9" s="1"/>
  <c r="AB1692" i="9" s="1"/>
  <c r="Z1691" i="9"/>
  <c r="W1691" i="9"/>
  <c r="V1692" i="9" s="1"/>
  <c r="AA1691" i="9"/>
  <c r="Y1691" i="9"/>
  <c r="AD1955" i="9"/>
  <c r="AD360" i="9"/>
  <c r="AA224" i="9"/>
  <c r="AC1300" i="9"/>
  <c r="AE879" i="6"/>
  <c r="Q1418" i="6"/>
  <c r="R1418" i="6" s="1"/>
  <c r="AB1418" i="6" s="1"/>
  <c r="Q230" i="6"/>
  <c r="R230" i="6" s="1"/>
  <c r="AB230" i="6" s="1"/>
  <c r="AA229" i="6"/>
  <c r="AE1033" i="6"/>
  <c r="W229" i="6"/>
  <c r="V230" i="6" s="1"/>
  <c r="Y229" i="6"/>
  <c r="AD229" i="6" s="1"/>
  <c r="AE491" i="6"/>
  <c r="AE1684" i="6"/>
  <c r="AD1301" i="6"/>
  <c r="Z612" i="6"/>
  <c r="AD1958" i="6"/>
  <c r="S1959" i="6"/>
  <c r="T1959" i="6" s="1"/>
  <c r="Y1959" i="6" s="1"/>
  <c r="AC74" i="6"/>
  <c r="AE74" i="6" s="1"/>
  <c r="W612" i="6"/>
  <c r="V613" i="6" s="1"/>
  <c r="AA1841" i="6"/>
  <c r="Z1841" i="6"/>
  <c r="Q613" i="6"/>
  <c r="R613" i="6" s="1"/>
  <c r="AB613" i="6" s="1"/>
  <c r="Y612" i="6"/>
  <c r="AA744" i="6"/>
  <c r="AE743" i="6"/>
  <c r="AC1169" i="6"/>
  <c r="S1685" i="6"/>
  <c r="T1685" i="6" s="1"/>
  <c r="Y1034" i="6"/>
  <c r="Z1034" i="6"/>
  <c r="Q1035" i="6"/>
  <c r="R1035" i="6" s="1"/>
  <c r="W1034" i="6"/>
  <c r="V1035" i="6" s="1"/>
  <c r="AA1034" i="6"/>
  <c r="W359" i="6"/>
  <c r="V360" i="6" s="1"/>
  <c r="Z359" i="6"/>
  <c r="Y359" i="6"/>
  <c r="Y1417" i="6"/>
  <c r="Z1417" i="6"/>
  <c r="W1417" i="6"/>
  <c r="V1418" i="6" s="1"/>
  <c r="Q1842" i="6"/>
  <c r="R1842" i="6" s="1"/>
  <c r="AB1842" i="6" s="1"/>
  <c r="Y1841" i="6"/>
  <c r="AC1958" i="6"/>
  <c r="AE611" i="6"/>
  <c r="AC1550" i="6"/>
  <c r="AE1550" i="6" s="1"/>
  <c r="W1841" i="6"/>
  <c r="V1842" i="6" s="1"/>
  <c r="AE1840" i="6"/>
  <c r="Y744" i="6"/>
  <c r="AD744" i="6" s="1"/>
  <c r="AD1169" i="6"/>
  <c r="AC1036" i="3"/>
  <c r="AE1036" i="3" s="1"/>
  <c r="AE360" i="3"/>
  <c r="AE611" i="3"/>
  <c r="AE1684" i="3"/>
  <c r="AE1415" i="3"/>
  <c r="AE221" i="3"/>
  <c r="W1416" i="3"/>
  <c r="V1417" i="3" s="1"/>
  <c r="Q1417" i="3"/>
  <c r="R1417" i="3" s="1"/>
  <c r="AB1417" i="3" s="1"/>
  <c r="Z1416" i="3"/>
  <c r="AD1839" i="3"/>
  <c r="S1840" i="3"/>
  <c r="T1840" i="3" s="1"/>
  <c r="Q1841" i="3" s="1"/>
  <c r="Q1686" i="3"/>
  <c r="R1686" i="3" s="1"/>
  <c r="AB1686" i="3" s="1"/>
  <c r="Y877" i="3"/>
  <c r="AA877" i="3"/>
  <c r="Z877" i="3"/>
  <c r="W877" i="3"/>
  <c r="V878" i="3" s="1"/>
  <c r="Q878" i="3"/>
  <c r="R878" i="3" s="1"/>
  <c r="AB878" i="3" s="1"/>
  <c r="W1685" i="3"/>
  <c r="V1686" i="3" s="1"/>
  <c r="R1956" i="3"/>
  <c r="AB1956" i="3" s="1"/>
  <c r="Y1685" i="3"/>
  <c r="AD1685" i="3" s="1"/>
  <c r="AD1167" i="3"/>
  <c r="AA1416" i="3"/>
  <c r="S1037" i="3"/>
  <c r="T1037" i="3" s="1"/>
  <c r="Y1416" i="3"/>
  <c r="Q1303" i="3"/>
  <c r="R1303" i="3" s="1"/>
  <c r="AA1685" i="3"/>
  <c r="AC1839" i="3"/>
  <c r="AD1955" i="3"/>
  <c r="AC1955" i="3"/>
  <c r="AC75" i="3"/>
  <c r="W1550" i="3"/>
  <c r="V1551" i="3" s="1"/>
  <c r="Q1551" i="3"/>
  <c r="R1551" i="3" s="1"/>
  <c r="AB1551" i="3" s="1"/>
  <c r="AA1550" i="3"/>
  <c r="Y1550" i="3"/>
  <c r="Z1550" i="3"/>
  <c r="AE1301" i="3"/>
  <c r="Y1302" i="3"/>
  <c r="Q493" i="3"/>
  <c r="AA492" i="3"/>
  <c r="AA1302" i="3"/>
  <c r="Y492" i="3"/>
  <c r="AD492" i="3" s="1"/>
  <c r="AC1167" i="3"/>
  <c r="W492" i="3"/>
  <c r="V493" i="3" s="1"/>
  <c r="Z1302" i="3"/>
  <c r="AD75" i="3"/>
  <c r="W744" i="6"/>
  <c r="V745" i="6" s="1"/>
  <c r="S491" i="9"/>
  <c r="T491" i="9" s="1"/>
  <c r="W491" i="9" s="1"/>
  <c r="V492" i="9" s="1"/>
  <c r="AC1301" i="6"/>
  <c r="AC1305" i="11"/>
  <c r="Q745" i="6"/>
  <c r="R745" i="6" s="1"/>
  <c r="AB745" i="6" s="1"/>
  <c r="AA75" i="11"/>
  <c r="S1168" i="3"/>
  <c r="T1168" i="3" s="1"/>
  <c r="AC1955" i="9"/>
  <c r="AC1956" i="11"/>
  <c r="S1838" i="11"/>
  <c r="T1838" i="11" s="1"/>
  <c r="S875" i="9"/>
  <c r="T875" i="9" s="1"/>
  <c r="S360" i="11"/>
  <c r="T360" i="11" s="1"/>
  <c r="S745" i="11"/>
  <c r="T745" i="11" s="1"/>
  <c r="S1301" i="9"/>
  <c r="T1301" i="9" s="1"/>
  <c r="Q1302" i="9" s="1"/>
  <c r="Q360" i="6"/>
  <c r="R360" i="6" s="1"/>
  <c r="AB360" i="6" s="1"/>
  <c r="AA359" i="6"/>
  <c r="S1551" i="11"/>
  <c r="T1551" i="11" s="1"/>
  <c r="Z1551" i="11" s="1"/>
  <c r="S76" i="3"/>
  <c r="T76" i="3" s="1"/>
  <c r="S1169" i="11"/>
  <c r="T1169" i="11" s="1"/>
  <c r="S1551" i="6"/>
  <c r="T1551" i="6" s="1"/>
  <c r="S75" i="6"/>
  <c r="T75" i="6" s="1"/>
  <c r="S606" i="11"/>
  <c r="T606" i="11" s="1"/>
  <c r="AC743" i="9"/>
  <c r="Y741" i="3"/>
  <c r="Z741" i="3"/>
  <c r="Q742" i="3"/>
  <c r="AA741" i="3"/>
  <c r="W741" i="3"/>
  <c r="V742" i="3" s="1"/>
  <c r="R496" i="11"/>
  <c r="AB496" i="11" s="1"/>
  <c r="AA492" i="6"/>
  <c r="W492" i="6"/>
  <c r="V493" i="6" s="1"/>
  <c r="Q493" i="6"/>
  <c r="Y492" i="6"/>
  <c r="Z492" i="6"/>
  <c r="Q881" i="6"/>
  <c r="Z880" i="6"/>
  <c r="W880" i="6"/>
  <c r="V881" i="6" s="1"/>
  <c r="AA880" i="6"/>
  <c r="Y880" i="6"/>
  <c r="Y1840" i="9"/>
  <c r="Z1840" i="9"/>
  <c r="Q1841" i="9"/>
  <c r="AA1840" i="9"/>
  <c r="W1840" i="9"/>
  <c r="V1841" i="9" s="1"/>
  <c r="Q613" i="3"/>
  <c r="W612" i="3"/>
  <c r="V613" i="3" s="1"/>
  <c r="Y612" i="3"/>
  <c r="AA612" i="3"/>
  <c r="Z612" i="3"/>
  <c r="R1957" i="11"/>
  <c r="AB1957" i="11" s="1"/>
  <c r="AC495" i="11"/>
  <c r="R744" i="9"/>
  <c r="AB744" i="9" s="1"/>
  <c r="R1956" i="9"/>
  <c r="AB1956" i="9" s="1"/>
  <c r="AC360" i="9"/>
  <c r="S1170" i="9"/>
  <c r="T1170" i="9" s="1"/>
  <c r="AB1170" i="9"/>
  <c r="Z361" i="3"/>
  <c r="W361" i="3"/>
  <c r="V362" i="3" s="1"/>
  <c r="AA361" i="3"/>
  <c r="Q362" i="3"/>
  <c r="Y361" i="3"/>
  <c r="R76" i="11"/>
  <c r="AB76" i="11" s="1"/>
  <c r="R361" i="9"/>
  <c r="AB361" i="9" s="1"/>
  <c r="R1302" i="6"/>
  <c r="AB1302" i="6" s="1"/>
  <c r="R1306" i="11"/>
  <c r="AB1306" i="11" s="1"/>
  <c r="S228" i="11"/>
  <c r="T228" i="11" s="1"/>
  <c r="S1170" i="6"/>
  <c r="T1170" i="6" s="1"/>
  <c r="S222" i="3"/>
  <c r="T222" i="3" s="1"/>
  <c r="S875" i="11"/>
  <c r="T875" i="11" s="1"/>
  <c r="AD1035" i="11" l="1"/>
  <c r="AE874" i="11"/>
  <c r="AE227" i="11"/>
  <c r="AC1035" i="11"/>
  <c r="AE1168" i="11"/>
  <c r="AE1305" i="11"/>
  <c r="AE359" i="11"/>
  <c r="S1036" i="11"/>
  <c r="T1036" i="11" s="1"/>
  <c r="Q1037" i="11" s="1"/>
  <c r="AE1956" i="11"/>
  <c r="AC1686" i="11"/>
  <c r="AE1686" i="11" s="1"/>
  <c r="S496" i="11"/>
  <c r="T496" i="11" s="1"/>
  <c r="Z496" i="11" s="1"/>
  <c r="AE605" i="11"/>
  <c r="AD1419" i="11"/>
  <c r="AC1419" i="11"/>
  <c r="AE495" i="11"/>
  <c r="W1551" i="11"/>
  <c r="V1552" i="11" s="1"/>
  <c r="Y1551" i="11"/>
  <c r="AD1551" i="11" s="1"/>
  <c r="AA1551" i="11"/>
  <c r="Q1552" i="11"/>
  <c r="R1552" i="11" s="1"/>
  <c r="AB1552" i="11" s="1"/>
  <c r="AE1837" i="11"/>
  <c r="Z745" i="11"/>
  <c r="Q746" i="11"/>
  <c r="R746" i="11" s="1"/>
  <c r="AB746" i="11" s="1"/>
  <c r="Y745" i="11"/>
  <c r="AA745" i="11"/>
  <c r="W745" i="11"/>
  <c r="V746" i="11" s="1"/>
  <c r="Y360" i="11"/>
  <c r="AA360" i="11"/>
  <c r="Q361" i="11"/>
  <c r="R361" i="11" s="1"/>
  <c r="AB361" i="11" s="1"/>
  <c r="W360" i="11"/>
  <c r="V361" i="11" s="1"/>
  <c r="Z360" i="11"/>
  <c r="AC75" i="11"/>
  <c r="AD75" i="11"/>
  <c r="Y1552" i="9"/>
  <c r="AD1552" i="9" s="1"/>
  <c r="Q1553" i="9"/>
  <c r="R1553" i="9" s="1"/>
  <c r="AB1553" i="9" s="1"/>
  <c r="W1552" i="9"/>
  <c r="V1553" i="9" s="1"/>
  <c r="AA1552" i="9"/>
  <c r="AD77" i="9"/>
  <c r="AC77" i="9"/>
  <c r="S78" i="9"/>
  <c r="T78" i="9" s="1"/>
  <c r="AA78" i="9" s="1"/>
  <c r="AE743" i="9"/>
  <c r="AD1840" i="9"/>
  <c r="AE490" i="9"/>
  <c r="AE1300" i="9"/>
  <c r="AC608" i="9"/>
  <c r="Z1301" i="9"/>
  <c r="AD1034" i="9"/>
  <c r="Y1301" i="9"/>
  <c r="AA491" i="9"/>
  <c r="AE1955" i="9"/>
  <c r="W1301" i="9"/>
  <c r="V1302" i="9" s="1"/>
  <c r="AA1301" i="9"/>
  <c r="Z491" i="9"/>
  <c r="AC224" i="9"/>
  <c r="AD608" i="9"/>
  <c r="AD224" i="9"/>
  <c r="AC1034" i="9"/>
  <c r="AE360" i="9"/>
  <c r="Q492" i="9"/>
  <c r="R492" i="9" s="1"/>
  <c r="AB492" i="9" s="1"/>
  <c r="AD1691" i="9"/>
  <c r="AC1691" i="9"/>
  <c r="Y491" i="9"/>
  <c r="S361" i="9"/>
  <c r="T361" i="9" s="1"/>
  <c r="Q362" i="9" s="1"/>
  <c r="AD1416" i="9"/>
  <c r="Z875" i="9"/>
  <c r="AA875" i="9"/>
  <c r="W875" i="9"/>
  <c r="V876" i="9" s="1"/>
  <c r="Q876" i="9"/>
  <c r="R876" i="9" s="1"/>
  <c r="AB876" i="9" s="1"/>
  <c r="Z1170" i="9"/>
  <c r="AA1170" i="9"/>
  <c r="Q1171" i="9"/>
  <c r="R1171" i="9" s="1"/>
  <c r="AB1171" i="9" s="1"/>
  <c r="Y1170" i="9"/>
  <c r="W1170" i="9"/>
  <c r="V1171" i="9" s="1"/>
  <c r="AC1416" i="9"/>
  <c r="S1417" i="9"/>
  <c r="T1417" i="9" s="1"/>
  <c r="Y1417" i="9" s="1"/>
  <c r="S230" i="6"/>
  <c r="T230" i="6" s="1"/>
  <c r="AA230" i="6" s="1"/>
  <c r="AD612" i="6"/>
  <c r="AD359" i="6"/>
  <c r="AC229" i="6"/>
  <c r="AE229" i="6" s="1"/>
  <c r="AE1958" i="6"/>
  <c r="AC612" i="6"/>
  <c r="AE1301" i="6"/>
  <c r="AC744" i="6"/>
  <c r="AE744" i="6" s="1"/>
  <c r="Z1959" i="6"/>
  <c r="AD1959" i="6" s="1"/>
  <c r="AC1417" i="6"/>
  <c r="AD1841" i="6"/>
  <c r="AC1034" i="6"/>
  <c r="S1302" i="6"/>
  <c r="T1302" i="6" s="1"/>
  <c r="W1685" i="6"/>
  <c r="V1686" i="6" s="1"/>
  <c r="Z1685" i="6"/>
  <c r="Q1686" i="6"/>
  <c r="Y1685" i="6"/>
  <c r="AA1685" i="6"/>
  <c r="W1959" i="6"/>
  <c r="V1960" i="6" s="1"/>
  <c r="AC1841" i="6"/>
  <c r="Q1960" i="6"/>
  <c r="R1960" i="6" s="1"/>
  <c r="AB1960" i="6" s="1"/>
  <c r="AA1959" i="6"/>
  <c r="AE1169" i="6"/>
  <c r="AB1035" i="6"/>
  <c r="AC359" i="6"/>
  <c r="AD1417" i="6"/>
  <c r="AD880" i="6"/>
  <c r="AD492" i="6"/>
  <c r="AD1034" i="6"/>
  <c r="AD1416" i="3"/>
  <c r="AC1550" i="3"/>
  <c r="AE1839" i="3"/>
  <c r="S1956" i="3"/>
  <c r="T1956" i="3" s="1"/>
  <c r="Q1957" i="3" s="1"/>
  <c r="AD361" i="3"/>
  <c r="W1168" i="3"/>
  <c r="V1169" i="3" s="1"/>
  <c r="Q1169" i="3"/>
  <c r="R1169" i="3" s="1"/>
  <c r="AB1169" i="3" s="1"/>
  <c r="AA1168" i="3"/>
  <c r="Y1840" i="3"/>
  <c r="Z1840" i="3"/>
  <c r="AD741" i="3"/>
  <c r="AC877" i="3"/>
  <c r="AA1840" i="3"/>
  <c r="W1840" i="3"/>
  <c r="V1841" i="3" s="1"/>
  <c r="AC1685" i="3"/>
  <c r="AE1685" i="3" s="1"/>
  <c r="AE1167" i="3"/>
  <c r="S1551" i="3"/>
  <c r="T1551" i="3" s="1"/>
  <c r="Q1552" i="3" s="1"/>
  <c r="AE1955" i="3"/>
  <c r="AD877" i="3"/>
  <c r="W76" i="3"/>
  <c r="V77" i="3" s="1"/>
  <c r="Z76" i="3"/>
  <c r="Y1037" i="3"/>
  <c r="Q1038" i="3"/>
  <c r="W1037" i="3"/>
  <c r="V1038" i="3" s="1"/>
  <c r="AA1037" i="3"/>
  <c r="Z1037" i="3"/>
  <c r="R493" i="3"/>
  <c r="AB493" i="3" s="1"/>
  <c r="AC492" i="3"/>
  <c r="AE492" i="3" s="1"/>
  <c r="AC1416" i="3"/>
  <c r="AE75" i="3"/>
  <c r="AC612" i="3"/>
  <c r="AD612" i="3"/>
  <c r="Y1168" i="3"/>
  <c r="AD1302" i="3"/>
  <c r="Z1168" i="3"/>
  <c r="AD1550" i="3"/>
  <c r="AC1302" i="3"/>
  <c r="S1692" i="9"/>
  <c r="T1692" i="9" s="1"/>
  <c r="Y875" i="9"/>
  <c r="S1420" i="11"/>
  <c r="T1420" i="11" s="1"/>
  <c r="AC741" i="3"/>
  <c r="S76" i="11"/>
  <c r="T76" i="11" s="1"/>
  <c r="W76" i="11" s="1"/>
  <c r="V77" i="11" s="1"/>
  <c r="Q77" i="3"/>
  <c r="R77" i="3" s="1"/>
  <c r="S745" i="6"/>
  <c r="T745" i="6" s="1"/>
  <c r="Y76" i="3"/>
  <c r="S1686" i="3"/>
  <c r="T1686" i="3" s="1"/>
  <c r="S1956" i="9"/>
  <c r="T1956" i="9" s="1"/>
  <c r="S878" i="3"/>
  <c r="T878" i="3" s="1"/>
  <c r="W878" i="3" s="1"/>
  <c r="V879" i="3" s="1"/>
  <c r="AA76" i="3"/>
  <c r="S1687" i="11"/>
  <c r="T1687" i="11" s="1"/>
  <c r="S360" i="6"/>
  <c r="T360" i="6" s="1"/>
  <c r="Z360" i="6" s="1"/>
  <c r="S1417" i="3"/>
  <c r="T1417" i="3" s="1"/>
  <c r="S613" i="6"/>
  <c r="T613" i="6" s="1"/>
  <c r="S1842" i="6"/>
  <c r="T1842" i="6" s="1"/>
  <c r="S1306" i="11"/>
  <c r="T1306" i="11" s="1"/>
  <c r="S1957" i="11"/>
  <c r="T1957" i="11" s="1"/>
  <c r="S1035" i="6"/>
  <c r="T1035" i="6" s="1"/>
  <c r="S1035" i="9"/>
  <c r="T1035" i="9" s="1"/>
  <c r="S609" i="9"/>
  <c r="T609" i="9" s="1"/>
  <c r="S1303" i="3"/>
  <c r="T1303" i="3" s="1"/>
  <c r="AB1303" i="3"/>
  <c r="Z1551" i="6"/>
  <c r="W1551" i="6"/>
  <c r="V1552" i="6" s="1"/>
  <c r="Q1552" i="6"/>
  <c r="Y1551" i="6"/>
  <c r="AA1551" i="6"/>
  <c r="R613" i="3"/>
  <c r="AB613" i="3" s="1"/>
  <c r="Q223" i="3"/>
  <c r="W222" i="3"/>
  <c r="V223" i="3" s="1"/>
  <c r="Z222" i="3"/>
  <c r="AA222" i="3"/>
  <c r="Y222" i="3"/>
  <c r="R1302" i="9"/>
  <c r="AB1302" i="9" s="1"/>
  <c r="S225" i="9"/>
  <c r="T225" i="9" s="1"/>
  <c r="Q226" i="9" s="1"/>
  <c r="AB225" i="9"/>
  <c r="AA75" i="6"/>
  <c r="Q76" i="6"/>
  <c r="W75" i="6"/>
  <c r="V76" i="6" s="1"/>
  <c r="Y75" i="6"/>
  <c r="Z75" i="6"/>
  <c r="AC880" i="6"/>
  <c r="R742" i="3"/>
  <c r="AB742" i="3" s="1"/>
  <c r="R881" i="6"/>
  <c r="AB881" i="6" s="1"/>
  <c r="AA228" i="11"/>
  <c r="Q229" i="11"/>
  <c r="Y228" i="11"/>
  <c r="Z228" i="11"/>
  <c r="W228" i="11"/>
  <c r="V229" i="11" s="1"/>
  <c r="Y1169" i="11"/>
  <c r="AA1169" i="11"/>
  <c r="Q1170" i="11"/>
  <c r="W1169" i="11"/>
  <c r="V1170" i="11" s="1"/>
  <c r="Z1169" i="11"/>
  <c r="AC492" i="6"/>
  <c r="Q1171" i="6"/>
  <c r="Y1170" i="6"/>
  <c r="W1170" i="6"/>
  <c r="V1171" i="6" s="1"/>
  <c r="Z1170" i="6"/>
  <c r="AA1170" i="6"/>
  <c r="R493" i="6"/>
  <c r="AB493" i="6" s="1"/>
  <c r="Z1838" i="11"/>
  <c r="AA1838" i="11"/>
  <c r="W1838" i="11"/>
  <c r="V1839" i="11" s="1"/>
  <c r="Q1839" i="11"/>
  <c r="Y1838" i="11"/>
  <c r="R1841" i="9"/>
  <c r="AB1841" i="9" s="1"/>
  <c r="Z606" i="11"/>
  <c r="Q607" i="11"/>
  <c r="Y606" i="11"/>
  <c r="AA606" i="11"/>
  <c r="W606" i="11"/>
  <c r="V607" i="11" s="1"/>
  <c r="R1841" i="3"/>
  <c r="AB1841" i="3" s="1"/>
  <c r="AC361" i="3"/>
  <c r="Y875" i="11"/>
  <c r="W875" i="11"/>
  <c r="V876" i="11" s="1"/>
  <c r="Q876" i="11"/>
  <c r="AA875" i="11"/>
  <c r="Z875" i="11"/>
  <c r="R362" i="3"/>
  <c r="AB362" i="3" s="1"/>
  <c r="S1418" i="6"/>
  <c r="T1418" i="6" s="1"/>
  <c r="S744" i="9"/>
  <c r="T744" i="9" s="1"/>
  <c r="AC1840" i="9"/>
  <c r="Z230" i="6" l="1"/>
  <c r="AE1035" i="11"/>
  <c r="AA1036" i="11"/>
  <c r="W1036" i="11"/>
  <c r="V1037" i="11" s="1"/>
  <c r="Y1036" i="11"/>
  <c r="Z1036" i="11"/>
  <c r="AE1419" i="11"/>
  <c r="AC360" i="11"/>
  <c r="AD360" i="11"/>
  <c r="AC1551" i="11"/>
  <c r="AE1551" i="11" s="1"/>
  <c r="Y1957" i="11"/>
  <c r="AA1957" i="11"/>
  <c r="AA1420" i="11"/>
  <c r="W1420" i="11"/>
  <c r="V1421" i="11" s="1"/>
  <c r="Z1420" i="11"/>
  <c r="Q1421" i="11"/>
  <c r="R1421" i="11" s="1"/>
  <c r="AB1421" i="11" s="1"/>
  <c r="Y1420" i="11"/>
  <c r="Z76" i="11"/>
  <c r="AD745" i="11"/>
  <c r="AA76" i="11"/>
  <c r="AD875" i="11"/>
  <c r="Q1958" i="11"/>
  <c r="R1958" i="11" s="1"/>
  <c r="AB1958" i="11" s="1"/>
  <c r="Z1957" i="11"/>
  <c r="AE75" i="11"/>
  <c r="AD228" i="11"/>
  <c r="Q497" i="11"/>
  <c r="R497" i="11" s="1"/>
  <c r="AB497" i="11" s="1"/>
  <c r="Y76" i="11"/>
  <c r="AA496" i="11"/>
  <c r="AD606" i="11"/>
  <c r="Y496" i="11"/>
  <c r="AD496" i="11" s="1"/>
  <c r="AC745" i="11"/>
  <c r="Q77" i="11"/>
  <c r="R77" i="11" s="1"/>
  <c r="AD1169" i="11"/>
  <c r="AD1838" i="11"/>
  <c r="W496" i="11"/>
  <c r="V497" i="11" s="1"/>
  <c r="AC1552" i="9"/>
  <c r="AE1552" i="9" s="1"/>
  <c r="S1553" i="9"/>
  <c r="T1553" i="9" s="1"/>
  <c r="W1553" i="9" s="1"/>
  <c r="V1554" i="9" s="1"/>
  <c r="AE77" i="9"/>
  <c r="Y78" i="9"/>
  <c r="Q79" i="9"/>
  <c r="R79" i="9" s="1"/>
  <c r="AB79" i="9" s="1"/>
  <c r="AE1840" i="9"/>
  <c r="Z78" i="9"/>
  <c r="W78" i="9"/>
  <c r="V79" i="9" s="1"/>
  <c r="AD491" i="9"/>
  <c r="AE608" i="9"/>
  <c r="S1841" i="9"/>
  <c r="T1841" i="9" s="1"/>
  <c r="AA1841" i="9" s="1"/>
  <c r="AD1301" i="9"/>
  <c r="AE1034" i="9"/>
  <c r="AC1301" i="9"/>
  <c r="Z1417" i="9"/>
  <c r="AD1417" i="9" s="1"/>
  <c r="AC491" i="9"/>
  <c r="AD875" i="9"/>
  <c r="AC1170" i="9"/>
  <c r="AE224" i="9"/>
  <c r="AE1416" i="9"/>
  <c r="AE1691" i="9"/>
  <c r="W1417" i="9"/>
  <c r="V1418" i="9" s="1"/>
  <c r="AA1417" i="9"/>
  <c r="Q1418" i="9"/>
  <c r="R1418" i="9" s="1"/>
  <c r="AB1418" i="9" s="1"/>
  <c r="AA1956" i="9"/>
  <c r="Q1957" i="9"/>
  <c r="R1957" i="9" s="1"/>
  <c r="AB1957" i="9" s="1"/>
  <c r="Z1956" i="9"/>
  <c r="Y1956" i="9"/>
  <c r="W1956" i="9"/>
  <c r="V1957" i="9" s="1"/>
  <c r="S492" i="9"/>
  <c r="T492" i="9" s="1"/>
  <c r="AC875" i="9"/>
  <c r="AD1170" i="9"/>
  <c r="Z1035" i="9"/>
  <c r="AA1035" i="9"/>
  <c r="W1035" i="9"/>
  <c r="V1036" i="9" s="1"/>
  <c r="Q1036" i="9"/>
  <c r="R1036" i="9" s="1"/>
  <c r="Y1035" i="9"/>
  <c r="W609" i="9"/>
  <c r="V610" i="9" s="1"/>
  <c r="AA609" i="9"/>
  <c r="Y609" i="9"/>
  <c r="Q610" i="9"/>
  <c r="R610" i="9" s="1"/>
  <c r="AB610" i="9" s="1"/>
  <c r="Z609" i="9"/>
  <c r="Q1693" i="9"/>
  <c r="R1693" i="9" s="1"/>
  <c r="AB1693" i="9" s="1"/>
  <c r="AA1692" i="9"/>
  <c r="Z1692" i="9"/>
  <c r="AA225" i="9"/>
  <c r="S1302" i="9"/>
  <c r="T1302" i="9" s="1"/>
  <c r="Y225" i="9"/>
  <c r="Z225" i="9"/>
  <c r="W225" i="9"/>
  <c r="V226" i="9" s="1"/>
  <c r="Q231" i="6"/>
  <c r="R231" i="6" s="1"/>
  <c r="AB231" i="6" s="1"/>
  <c r="Y230" i="6"/>
  <c r="AC230" i="6" s="1"/>
  <c r="W230" i="6"/>
  <c r="V231" i="6" s="1"/>
  <c r="AE612" i="6"/>
  <c r="AE359" i="6"/>
  <c r="AE1841" i="6"/>
  <c r="AE880" i="6"/>
  <c r="AE1034" i="6"/>
  <c r="Q1843" i="6"/>
  <c r="R1843" i="6" s="1"/>
  <c r="AB1843" i="6" s="1"/>
  <c r="Z1842" i="6"/>
  <c r="AA1842" i="6"/>
  <c r="AE1417" i="6"/>
  <c r="AC1959" i="6"/>
  <c r="AE1959" i="6" s="1"/>
  <c r="W1842" i="6"/>
  <c r="V1843" i="6" s="1"/>
  <c r="W1302" i="6"/>
  <c r="V1303" i="6" s="1"/>
  <c r="Y1302" i="6"/>
  <c r="Z1302" i="6"/>
  <c r="Q1303" i="6"/>
  <c r="R1303" i="6" s="1"/>
  <c r="AB1303" i="6" s="1"/>
  <c r="AA1302" i="6"/>
  <c r="Y1842" i="6"/>
  <c r="AD1551" i="6"/>
  <c r="AD1685" i="6"/>
  <c r="AC1685" i="6"/>
  <c r="R1686" i="6"/>
  <c r="AB1686" i="6" s="1"/>
  <c r="AA613" i="6"/>
  <c r="Y613" i="6"/>
  <c r="W613" i="6"/>
  <c r="V614" i="6" s="1"/>
  <c r="Z613" i="6"/>
  <c r="Q614" i="6"/>
  <c r="R614" i="6" s="1"/>
  <c r="AB614" i="6" s="1"/>
  <c r="W1035" i="6"/>
  <c r="V1036" i="6" s="1"/>
  <c r="Z1035" i="6"/>
  <c r="Q1036" i="6"/>
  <c r="R1036" i="6" s="1"/>
  <c r="AB1036" i="6" s="1"/>
  <c r="Y1035" i="6"/>
  <c r="AA1035" i="6"/>
  <c r="AA745" i="6"/>
  <c r="Q746" i="6"/>
  <c r="R746" i="6" s="1"/>
  <c r="AB746" i="6" s="1"/>
  <c r="S493" i="6"/>
  <c r="T493" i="6" s="1"/>
  <c r="AE492" i="6"/>
  <c r="AD230" i="6"/>
  <c r="AD1170" i="6"/>
  <c r="S881" i="6"/>
  <c r="T881" i="6" s="1"/>
  <c r="AD75" i="6"/>
  <c r="AE1416" i="3"/>
  <c r="W1956" i="3"/>
  <c r="V1957" i="3" s="1"/>
  <c r="AA1956" i="3"/>
  <c r="Z1956" i="3"/>
  <c r="Y1956" i="3"/>
  <c r="AE1550" i="3"/>
  <c r="AE361" i="3"/>
  <c r="AE877" i="3"/>
  <c r="AD1840" i="3"/>
  <c r="AE741" i="3"/>
  <c r="AD76" i="3"/>
  <c r="AC1840" i="3"/>
  <c r="Y1551" i="3"/>
  <c r="Z1551" i="3"/>
  <c r="W1551" i="3"/>
  <c r="V1552" i="3" s="1"/>
  <c r="AE1302" i="3"/>
  <c r="AA1551" i="3"/>
  <c r="AC1168" i="3"/>
  <c r="S493" i="3"/>
  <c r="T493" i="3" s="1"/>
  <c r="Q494" i="3" s="1"/>
  <c r="R494" i="3" s="1"/>
  <c r="AB494" i="3" s="1"/>
  <c r="S362" i="3"/>
  <c r="T362" i="3" s="1"/>
  <c r="AD1037" i="3"/>
  <c r="AC1037" i="3"/>
  <c r="R1957" i="3"/>
  <c r="AB1957" i="3" s="1"/>
  <c r="S1841" i="3"/>
  <c r="T1841" i="3" s="1"/>
  <c r="R1038" i="3"/>
  <c r="AB1038" i="3" s="1"/>
  <c r="Z878" i="3"/>
  <c r="Q879" i="3"/>
  <c r="R879" i="3" s="1"/>
  <c r="AB879" i="3" s="1"/>
  <c r="AA878" i="3"/>
  <c r="AE612" i="3"/>
  <c r="AC76" i="3"/>
  <c r="AD1168" i="3"/>
  <c r="Y878" i="3"/>
  <c r="AC222" i="3"/>
  <c r="AD222" i="3"/>
  <c r="AB77" i="3"/>
  <c r="S77" i="3"/>
  <c r="T77" i="3" s="1"/>
  <c r="W1957" i="11"/>
  <c r="V1958" i="11" s="1"/>
  <c r="S361" i="11"/>
  <c r="T361" i="11" s="1"/>
  <c r="Q362" i="11" s="1"/>
  <c r="W1692" i="9"/>
  <c r="V1693" i="9" s="1"/>
  <c r="AA360" i="6"/>
  <c r="W361" i="9"/>
  <c r="V362" i="9" s="1"/>
  <c r="Y745" i="6"/>
  <c r="Y1692" i="9"/>
  <c r="Z745" i="6"/>
  <c r="S1171" i="9"/>
  <c r="T1171" i="9" s="1"/>
  <c r="AC1551" i="6"/>
  <c r="W745" i="6"/>
  <c r="V746" i="6" s="1"/>
  <c r="AC606" i="11"/>
  <c r="Q361" i="6"/>
  <c r="R361" i="6" s="1"/>
  <c r="AB361" i="6" s="1"/>
  <c r="Y361" i="9"/>
  <c r="S746" i="11"/>
  <c r="T746" i="11" s="1"/>
  <c r="W360" i="6"/>
  <c r="V361" i="6" s="1"/>
  <c r="S1552" i="11"/>
  <c r="T1552" i="11" s="1"/>
  <c r="AA361" i="9"/>
  <c r="AC1170" i="6"/>
  <c r="Y360" i="6"/>
  <c r="AD360" i="6" s="1"/>
  <c r="Z361" i="9"/>
  <c r="AC1838" i="11"/>
  <c r="S613" i="3"/>
  <c r="T613" i="3" s="1"/>
  <c r="S876" i="9"/>
  <c r="T876" i="9" s="1"/>
  <c r="S1960" i="6"/>
  <c r="T1960" i="6" s="1"/>
  <c r="Y1960" i="6" s="1"/>
  <c r="Z1306" i="11"/>
  <c r="AA1306" i="11"/>
  <c r="Q1307" i="11"/>
  <c r="W1306" i="11"/>
  <c r="V1307" i="11" s="1"/>
  <c r="Y1306" i="11"/>
  <c r="R607" i="11"/>
  <c r="AB607" i="11" s="1"/>
  <c r="R1552" i="6"/>
  <c r="W1686" i="3"/>
  <c r="V1687" i="3" s="1"/>
  <c r="Q1687" i="3"/>
  <c r="Z1686" i="3"/>
  <c r="AA1686" i="3"/>
  <c r="Y1686" i="3"/>
  <c r="R1171" i="6"/>
  <c r="AB1171" i="6" s="1"/>
  <c r="R226" i="9"/>
  <c r="R1037" i="11"/>
  <c r="AB1037" i="11" s="1"/>
  <c r="Z1687" i="11"/>
  <c r="Q1688" i="11"/>
  <c r="AA1687" i="11"/>
  <c r="W1687" i="11"/>
  <c r="V1688" i="11" s="1"/>
  <c r="Y1687" i="11"/>
  <c r="AC228" i="11"/>
  <c r="R223" i="3"/>
  <c r="AB223" i="3" s="1"/>
  <c r="R362" i="9"/>
  <c r="AB362" i="9" s="1"/>
  <c r="R1170" i="11"/>
  <c r="AB1170" i="11" s="1"/>
  <c r="Z1417" i="3"/>
  <c r="Q1418" i="3"/>
  <c r="AA1417" i="3"/>
  <c r="W1417" i="3"/>
  <c r="V1418" i="3" s="1"/>
  <c r="Y1417" i="3"/>
  <c r="Y1303" i="3"/>
  <c r="Q1304" i="3"/>
  <c r="W1303" i="3"/>
  <c r="V1304" i="3" s="1"/>
  <c r="Z1303" i="3"/>
  <c r="AA1303" i="3"/>
  <c r="R1552" i="3"/>
  <c r="AB1552" i="3" s="1"/>
  <c r="AC75" i="6"/>
  <c r="Q745" i="9"/>
  <c r="W744" i="9"/>
  <c r="V745" i="9" s="1"/>
  <c r="Z744" i="9"/>
  <c r="AA744" i="9"/>
  <c r="Y744" i="9"/>
  <c r="R1839" i="11"/>
  <c r="AB1839" i="11" s="1"/>
  <c r="AC1169" i="11"/>
  <c r="R76" i="6"/>
  <c r="AB76" i="6" s="1"/>
  <c r="Z1418" i="6"/>
  <c r="AA1418" i="6"/>
  <c r="Q1419" i="6"/>
  <c r="Y1418" i="6"/>
  <c r="W1418" i="6"/>
  <c r="V1419" i="6" s="1"/>
  <c r="R876" i="11"/>
  <c r="AB876" i="11" s="1"/>
  <c r="S1169" i="3"/>
  <c r="T1169" i="3" s="1"/>
  <c r="AC875" i="11"/>
  <c r="R229" i="11"/>
  <c r="AB229" i="11" s="1"/>
  <c r="S742" i="3"/>
  <c r="T742" i="3" s="1"/>
  <c r="AD1036" i="11" l="1"/>
  <c r="AC1036" i="11"/>
  <c r="S1421" i="11"/>
  <c r="T1421" i="11" s="1"/>
  <c r="Q1422" i="11" s="1"/>
  <c r="AE228" i="11"/>
  <c r="S497" i="11"/>
  <c r="T497" i="11" s="1"/>
  <c r="AE360" i="11"/>
  <c r="AC1957" i="11"/>
  <c r="AD1420" i="11"/>
  <c r="AC1420" i="11"/>
  <c r="AD1957" i="11"/>
  <c r="AC76" i="11"/>
  <c r="AE875" i="11"/>
  <c r="AE606" i="11"/>
  <c r="AB77" i="11"/>
  <c r="S77" i="11"/>
  <c r="T77" i="11" s="1"/>
  <c r="Q78" i="11" s="1"/>
  <c r="AE1169" i="11"/>
  <c r="AE745" i="11"/>
  <c r="AD1306" i="11"/>
  <c r="S876" i="11"/>
  <c r="T876" i="11" s="1"/>
  <c r="W876" i="11" s="1"/>
  <c r="V877" i="11" s="1"/>
  <c r="AD76" i="11"/>
  <c r="S1958" i="11"/>
  <c r="T1958" i="11" s="1"/>
  <c r="Y1552" i="11"/>
  <c r="Q1553" i="11"/>
  <c r="R1553" i="11" s="1"/>
  <c r="AB1553" i="11" s="1"/>
  <c r="W1552" i="11"/>
  <c r="V1553" i="11" s="1"/>
  <c r="AA1552" i="11"/>
  <c r="Z1552" i="11"/>
  <c r="Q747" i="11"/>
  <c r="R747" i="11" s="1"/>
  <c r="AB747" i="11" s="1"/>
  <c r="Y746" i="11"/>
  <c r="AA746" i="11"/>
  <c r="W746" i="11"/>
  <c r="V747" i="11" s="1"/>
  <c r="Z746" i="11"/>
  <c r="AE1838" i="11"/>
  <c r="AA361" i="11"/>
  <c r="S1839" i="11"/>
  <c r="T1839" i="11" s="1"/>
  <c r="S1170" i="11"/>
  <c r="T1170" i="11" s="1"/>
  <c r="AD1687" i="11"/>
  <c r="Y361" i="11"/>
  <c r="W361" i="11"/>
  <c r="V362" i="11" s="1"/>
  <c r="Z361" i="11"/>
  <c r="AC496" i="11"/>
  <c r="AE496" i="11" s="1"/>
  <c r="Q1554" i="9"/>
  <c r="R1554" i="9" s="1"/>
  <c r="AB1554" i="9" s="1"/>
  <c r="Y1553" i="9"/>
  <c r="AA1553" i="9"/>
  <c r="Z1553" i="9"/>
  <c r="AE1170" i="9"/>
  <c r="S79" i="9"/>
  <c r="T79" i="9" s="1"/>
  <c r="W79" i="9" s="1"/>
  <c r="V80" i="9" s="1"/>
  <c r="AC78" i="9"/>
  <c r="AE875" i="9"/>
  <c r="AD78" i="9"/>
  <c r="AC609" i="9"/>
  <c r="AE1301" i="9"/>
  <c r="AE491" i="9"/>
  <c r="AD1956" i="9"/>
  <c r="AD1692" i="9"/>
  <c r="AC1417" i="9"/>
  <c r="AE1417" i="9" s="1"/>
  <c r="S1957" i="9"/>
  <c r="T1957" i="9" s="1"/>
  <c r="Z1957" i="9" s="1"/>
  <c r="S362" i="9"/>
  <c r="T362" i="9" s="1"/>
  <c r="AC1956" i="9"/>
  <c r="AC225" i="9"/>
  <c r="W492" i="9"/>
  <c r="V493" i="9" s="1"/>
  <c r="Z492" i="9"/>
  <c r="Y492" i="9"/>
  <c r="Q493" i="9"/>
  <c r="R493" i="9" s="1"/>
  <c r="AB493" i="9" s="1"/>
  <c r="Z1841" i="9"/>
  <c r="W1841" i="9"/>
  <c r="V1842" i="9" s="1"/>
  <c r="AC1035" i="9"/>
  <c r="Q1842" i="9"/>
  <c r="R1842" i="9" s="1"/>
  <c r="AC1692" i="9"/>
  <c r="AD361" i="9"/>
  <c r="AD609" i="9"/>
  <c r="Y1841" i="9"/>
  <c r="Q877" i="9"/>
  <c r="R877" i="9" s="1"/>
  <c r="AB877" i="9" s="1"/>
  <c r="Z876" i="9"/>
  <c r="Y876" i="9"/>
  <c r="Z1171" i="9"/>
  <c r="Y1171" i="9"/>
  <c r="W1171" i="9"/>
  <c r="V1172" i="9" s="1"/>
  <c r="Q1172" i="9"/>
  <c r="R1172" i="9" s="1"/>
  <c r="AB1172" i="9" s="1"/>
  <c r="AA1171" i="9"/>
  <c r="AD1035" i="9"/>
  <c r="AA492" i="9"/>
  <c r="AD225" i="9"/>
  <c r="AC361" i="9"/>
  <c r="AC744" i="9"/>
  <c r="AD744" i="9"/>
  <c r="S231" i="6"/>
  <c r="T231" i="6" s="1"/>
  <c r="AA231" i="6" s="1"/>
  <c r="AE230" i="6"/>
  <c r="AD1302" i="6"/>
  <c r="AC613" i="6"/>
  <c r="AC1842" i="6"/>
  <c r="S1686" i="6"/>
  <c r="T1686" i="6" s="1"/>
  <c r="AC1302" i="6"/>
  <c r="AC360" i="6"/>
  <c r="AE360" i="6" s="1"/>
  <c r="Q1961" i="6"/>
  <c r="R1961" i="6" s="1"/>
  <c r="AB1961" i="6" s="1"/>
  <c r="Z1960" i="6"/>
  <c r="AD1960" i="6" s="1"/>
  <c r="AD1842" i="6"/>
  <c r="AD1035" i="6"/>
  <c r="AE1170" i="6"/>
  <c r="AA1960" i="6"/>
  <c r="AD745" i="6"/>
  <c r="AE1551" i="6"/>
  <c r="AE1685" i="6"/>
  <c r="Q882" i="6"/>
  <c r="R882" i="6" s="1"/>
  <c r="AA881" i="6"/>
  <c r="Z881" i="6"/>
  <c r="Y881" i="6"/>
  <c r="W881" i="6"/>
  <c r="V882" i="6" s="1"/>
  <c r="W493" i="6"/>
  <c r="V494" i="6" s="1"/>
  <c r="AA493" i="6"/>
  <c r="Y493" i="6"/>
  <c r="AC1035" i="6"/>
  <c r="S1843" i="6"/>
  <c r="T1843" i="6" s="1"/>
  <c r="AE75" i="6"/>
  <c r="AC1418" i="6"/>
  <c r="AD1418" i="6"/>
  <c r="AD613" i="6"/>
  <c r="S1303" i="6"/>
  <c r="T1303" i="6" s="1"/>
  <c r="AC745" i="6"/>
  <c r="AC1956" i="3"/>
  <c r="AD1956" i="3"/>
  <c r="AE1037" i="3"/>
  <c r="AE1840" i="3"/>
  <c r="S1038" i="3"/>
  <c r="T1038" i="3" s="1"/>
  <c r="Y1038" i="3" s="1"/>
  <c r="AD1551" i="3"/>
  <c r="AC878" i="3"/>
  <c r="AE1168" i="3"/>
  <c r="AC1551" i="3"/>
  <c r="AE76" i="3"/>
  <c r="S1957" i="3"/>
  <c r="T1957" i="3" s="1"/>
  <c r="Z1957" i="3" s="1"/>
  <c r="Z1841" i="3"/>
  <c r="Q1842" i="3"/>
  <c r="R1842" i="3" s="1"/>
  <c r="AB1842" i="3" s="1"/>
  <c r="W1841" i="3"/>
  <c r="V1842" i="3" s="1"/>
  <c r="Z493" i="3"/>
  <c r="AA493" i="3"/>
  <c r="Y493" i="3"/>
  <c r="W493" i="3"/>
  <c r="V494" i="3" s="1"/>
  <c r="AD1686" i="3"/>
  <c r="AD1303" i="3"/>
  <c r="AA1841" i="3"/>
  <c r="Y77" i="3"/>
  <c r="Q78" i="3"/>
  <c r="R78" i="3" s="1"/>
  <c r="AB78" i="3" s="1"/>
  <c r="W77" i="3"/>
  <c r="V78" i="3" s="1"/>
  <c r="AA77" i="3"/>
  <c r="Z77" i="3"/>
  <c r="Q614" i="3"/>
  <c r="R614" i="3" s="1"/>
  <c r="W613" i="3"/>
  <c r="V614" i="3" s="1"/>
  <c r="AA613" i="3"/>
  <c r="Z613" i="3"/>
  <c r="Y613" i="3"/>
  <c r="AE222" i="3"/>
  <c r="Y1841" i="3"/>
  <c r="AD878" i="3"/>
  <c r="S223" i="3"/>
  <c r="T223" i="3" s="1"/>
  <c r="Y223" i="3" s="1"/>
  <c r="W876" i="9"/>
  <c r="V877" i="9" s="1"/>
  <c r="AC1686" i="3"/>
  <c r="S229" i="11"/>
  <c r="T229" i="11" s="1"/>
  <c r="W229" i="11" s="1"/>
  <c r="V230" i="11" s="1"/>
  <c r="Q494" i="6"/>
  <c r="R494" i="6" s="1"/>
  <c r="AB494" i="6" s="1"/>
  <c r="S494" i="3"/>
  <c r="T494" i="3" s="1"/>
  <c r="Z493" i="6"/>
  <c r="S361" i="6"/>
  <c r="T361" i="6" s="1"/>
  <c r="W1960" i="6"/>
  <c r="V1961" i="6" s="1"/>
  <c r="S1418" i="9"/>
  <c r="T1418" i="9" s="1"/>
  <c r="AC1303" i="3"/>
  <c r="S1036" i="6"/>
  <c r="T1036" i="6" s="1"/>
  <c r="S1171" i="6"/>
  <c r="T1171" i="6" s="1"/>
  <c r="AC1306" i="11"/>
  <c r="AA876" i="9"/>
  <c r="S1037" i="11"/>
  <c r="T1037" i="11" s="1"/>
  <c r="S610" i="9"/>
  <c r="T610" i="9" s="1"/>
  <c r="S1552" i="6"/>
  <c r="T1552" i="6" s="1"/>
  <c r="AB1552" i="6"/>
  <c r="R1419" i="6"/>
  <c r="R1304" i="3"/>
  <c r="AB1304" i="3" s="1"/>
  <c r="S226" i="9"/>
  <c r="T226" i="9" s="1"/>
  <c r="AB226" i="9"/>
  <c r="AD1417" i="3"/>
  <c r="AC1417" i="3"/>
  <c r="Z1302" i="9"/>
  <c r="AA1302" i="9"/>
  <c r="Q1303" i="9"/>
  <c r="W1302" i="9"/>
  <c r="V1303" i="9" s="1"/>
  <c r="Y1302" i="9"/>
  <c r="R362" i="11"/>
  <c r="AB362" i="11" s="1"/>
  <c r="Y1169" i="3"/>
  <c r="W1169" i="3"/>
  <c r="V1170" i="3" s="1"/>
  <c r="Z1169" i="3"/>
  <c r="Q1170" i="3"/>
  <c r="AA1169" i="3"/>
  <c r="R1687" i="3"/>
  <c r="AB1687" i="3" s="1"/>
  <c r="R1418" i="3"/>
  <c r="AB1418" i="3" s="1"/>
  <c r="R1688" i="11"/>
  <c r="AB1688" i="11" s="1"/>
  <c r="S879" i="3"/>
  <c r="T879" i="3" s="1"/>
  <c r="R745" i="9"/>
  <c r="AB745" i="9" s="1"/>
  <c r="R1307" i="11"/>
  <c r="AB1307" i="11" s="1"/>
  <c r="S1036" i="9"/>
  <c r="T1036" i="9" s="1"/>
  <c r="AB1036" i="9"/>
  <c r="AA362" i="3"/>
  <c r="Z362" i="3"/>
  <c r="Q363" i="3"/>
  <c r="W362" i="3"/>
  <c r="V363" i="3" s="1"/>
  <c r="Y362" i="3"/>
  <c r="S76" i="6"/>
  <c r="T76" i="6" s="1"/>
  <c r="S1693" i="9"/>
  <c r="T1693" i="9" s="1"/>
  <c r="S1552" i="3"/>
  <c r="T1552" i="3" s="1"/>
  <c r="Z742" i="3"/>
  <c r="Y742" i="3"/>
  <c r="W742" i="3"/>
  <c r="V743" i="3" s="1"/>
  <c r="AA742" i="3"/>
  <c r="Q743" i="3"/>
  <c r="AC1687" i="11"/>
  <c r="S746" i="6"/>
  <c r="T746" i="6" s="1"/>
  <c r="S614" i="6"/>
  <c r="T614" i="6" s="1"/>
  <c r="S607" i="11"/>
  <c r="T607" i="11" s="1"/>
  <c r="AE1036" i="11" l="1"/>
  <c r="AE1420" i="11"/>
  <c r="W497" i="11"/>
  <c r="V498" i="11" s="1"/>
  <c r="Y497" i="11"/>
  <c r="AA497" i="11"/>
  <c r="Z497" i="11"/>
  <c r="Q498" i="11"/>
  <c r="R498" i="11" s="1"/>
  <c r="AB498" i="11" s="1"/>
  <c r="Z229" i="11"/>
  <c r="AA1421" i="11"/>
  <c r="AE1957" i="11"/>
  <c r="W1421" i="11"/>
  <c r="V1422" i="11" s="1"/>
  <c r="W77" i="11"/>
  <c r="V78" i="11" s="1"/>
  <c r="Q230" i="11"/>
  <c r="R230" i="11" s="1"/>
  <c r="AB230" i="11" s="1"/>
  <c r="Z77" i="11"/>
  <c r="Z1421" i="11"/>
  <c r="AC746" i="11"/>
  <c r="AE76" i="11"/>
  <c r="AC361" i="11"/>
  <c r="Y1421" i="11"/>
  <c r="AE1306" i="11"/>
  <c r="Y876" i="11"/>
  <c r="Z876" i="11"/>
  <c r="AE1687" i="11"/>
  <c r="AA876" i="11"/>
  <c r="Q877" i="11"/>
  <c r="R877" i="11" s="1"/>
  <c r="AB877" i="11" s="1"/>
  <c r="W1037" i="11"/>
  <c r="V1038" i="11" s="1"/>
  <c r="AA1037" i="11"/>
  <c r="Y1037" i="11"/>
  <c r="Z1170" i="11"/>
  <c r="AA1170" i="11"/>
  <c r="Y1170" i="11"/>
  <c r="W1170" i="11"/>
  <c r="V1171" i="11" s="1"/>
  <c r="Q1171" i="11"/>
  <c r="R1171" i="11" s="1"/>
  <c r="AB1171" i="11" s="1"/>
  <c r="Z1839" i="11"/>
  <c r="Y1839" i="11"/>
  <c r="AA1839" i="11"/>
  <c r="Q1840" i="11"/>
  <c r="R1840" i="11" s="1"/>
  <c r="AB1840" i="11" s="1"/>
  <c r="W1839" i="11"/>
  <c r="V1840" i="11" s="1"/>
  <c r="AD746" i="11"/>
  <c r="AA229" i="11"/>
  <c r="AD361" i="11"/>
  <c r="Y77" i="11"/>
  <c r="AA77" i="11"/>
  <c r="Y229" i="11"/>
  <c r="AC1552" i="11"/>
  <c r="AD1552" i="11"/>
  <c r="S1554" i="9"/>
  <c r="T1554" i="9" s="1"/>
  <c r="W1554" i="9" s="1"/>
  <c r="V1555" i="9" s="1"/>
  <c r="AD1553" i="9"/>
  <c r="AC1553" i="9"/>
  <c r="Q80" i="9"/>
  <c r="R80" i="9" s="1"/>
  <c r="AB80" i="9" s="1"/>
  <c r="Z79" i="9"/>
  <c r="Y79" i="9"/>
  <c r="Q1555" i="9"/>
  <c r="R1555" i="9" s="1"/>
  <c r="AB1555" i="9" s="1"/>
  <c r="AA79" i="9"/>
  <c r="AE361" i="9"/>
  <c r="AE78" i="9"/>
  <c r="AE609" i="9"/>
  <c r="AD1171" i="9"/>
  <c r="AE1692" i="9"/>
  <c r="AE1956" i="9"/>
  <c r="AD492" i="9"/>
  <c r="AE225" i="9"/>
  <c r="AD1841" i="9"/>
  <c r="AD876" i="9"/>
  <c r="AC492" i="9"/>
  <c r="AC876" i="9"/>
  <c r="AC1841" i="9"/>
  <c r="W226" i="9"/>
  <c r="V227" i="9" s="1"/>
  <c r="Q227" i="9"/>
  <c r="R227" i="9" s="1"/>
  <c r="AB227" i="9" s="1"/>
  <c r="AA226" i="9"/>
  <c r="Y226" i="9"/>
  <c r="Z226" i="9"/>
  <c r="AC1171" i="9"/>
  <c r="AE1035" i="9"/>
  <c r="AE744" i="9"/>
  <c r="Z1036" i="9"/>
  <c r="AA1036" i="9"/>
  <c r="W1036" i="9"/>
  <c r="V1037" i="9" s="1"/>
  <c r="Q1037" i="9"/>
  <c r="R1037" i="9" s="1"/>
  <c r="AB1037" i="9" s="1"/>
  <c r="Y1036" i="9"/>
  <c r="Y1418" i="9"/>
  <c r="AA1418" i="9"/>
  <c r="Z1418" i="9"/>
  <c r="Q1419" i="9"/>
  <c r="W1418" i="9"/>
  <c r="V1419" i="9" s="1"/>
  <c r="AC1302" i="9"/>
  <c r="AD1302" i="9"/>
  <c r="Y1957" i="9"/>
  <c r="AD1957" i="9" s="1"/>
  <c r="W1957" i="9"/>
  <c r="V1958" i="9" s="1"/>
  <c r="AA1957" i="9"/>
  <c r="Q1958" i="9"/>
  <c r="R1958" i="9" s="1"/>
  <c r="AB1958" i="9" s="1"/>
  <c r="Q232" i="6"/>
  <c r="R232" i="6" s="1"/>
  <c r="AB232" i="6" s="1"/>
  <c r="Z231" i="6"/>
  <c r="W231" i="6"/>
  <c r="V232" i="6" s="1"/>
  <c r="Y231" i="6"/>
  <c r="AE745" i="6"/>
  <c r="AC881" i="6"/>
  <c r="AE1842" i="6"/>
  <c r="AE1302" i="6"/>
  <c r="AE613" i="6"/>
  <c r="W1686" i="6"/>
  <c r="V1687" i="6" s="1"/>
  <c r="Y1686" i="6"/>
  <c r="Q1687" i="6"/>
  <c r="R1687" i="6" s="1"/>
  <c r="AB1687" i="6" s="1"/>
  <c r="Z1686" i="6"/>
  <c r="AA1686" i="6"/>
  <c r="AC493" i="6"/>
  <c r="AC1960" i="6"/>
  <c r="AE1960" i="6" s="1"/>
  <c r="Z1036" i="6"/>
  <c r="AA1036" i="6"/>
  <c r="Z1171" i="6"/>
  <c r="W1171" i="6"/>
  <c r="V1172" i="6" s="1"/>
  <c r="Q1172" i="6"/>
  <c r="R1172" i="6" s="1"/>
  <c r="AB882" i="6"/>
  <c r="S882" i="6"/>
  <c r="T882" i="6" s="1"/>
  <c r="Z882" i="6" s="1"/>
  <c r="AD881" i="6"/>
  <c r="AE1035" i="6"/>
  <c r="Z361" i="6"/>
  <c r="W361" i="6"/>
  <c r="V362" i="6" s="1"/>
  <c r="Q362" i="6"/>
  <c r="R362" i="6" s="1"/>
  <c r="AB362" i="6" s="1"/>
  <c r="AA361" i="6"/>
  <c r="Y361" i="6"/>
  <c r="AA1843" i="6"/>
  <c r="W1843" i="6"/>
  <c r="V1844" i="6" s="1"/>
  <c r="Y1843" i="6"/>
  <c r="Z1843" i="6"/>
  <c r="W1036" i="6"/>
  <c r="V1037" i="6" s="1"/>
  <c r="AA1171" i="6"/>
  <c r="Q1037" i="6"/>
  <c r="R1037" i="6" s="1"/>
  <c r="AE1418" i="6"/>
  <c r="Y1036" i="6"/>
  <c r="Y1171" i="6"/>
  <c r="AD493" i="6"/>
  <c r="AE1956" i="3"/>
  <c r="AE878" i="3"/>
  <c r="AE1551" i="3"/>
  <c r="Q1958" i="3"/>
  <c r="R1958" i="3" s="1"/>
  <c r="AB1958" i="3" s="1"/>
  <c r="Q1039" i="3"/>
  <c r="R1039" i="3" s="1"/>
  <c r="AA1957" i="3"/>
  <c r="Y1957" i="3"/>
  <c r="AD1957" i="3" s="1"/>
  <c r="AA1038" i="3"/>
  <c r="AD1841" i="3"/>
  <c r="W1957" i="3"/>
  <c r="V1958" i="3" s="1"/>
  <c r="AD493" i="3"/>
  <c r="W1038" i="3"/>
  <c r="V1039" i="3" s="1"/>
  <c r="Z223" i="3"/>
  <c r="AD223" i="3" s="1"/>
  <c r="AC493" i="3"/>
  <c r="Q495" i="3"/>
  <c r="R495" i="3" s="1"/>
  <c r="AB495" i="3" s="1"/>
  <c r="AA494" i="3"/>
  <c r="Z494" i="3"/>
  <c r="Y494" i="3"/>
  <c r="Z1038" i="3"/>
  <c r="AE1686" i="3"/>
  <c r="AC613" i="3"/>
  <c r="Q224" i="3"/>
  <c r="R224" i="3" s="1"/>
  <c r="AB224" i="3" s="1"/>
  <c r="AA223" i="3"/>
  <c r="W223" i="3"/>
  <c r="V224" i="3" s="1"/>
  <c r="AE1303" i="3"/>
  <c r="AD613" i="3"/>
  <c r="AC77" i="3"/>
  <c r="AD1169" i="3"/>
  <c r="AC1841" i="3"/>
  <c r="AD362" i="3"/>
  <c r="W494" i="3"/>
  <c r="V495" i="3" s="1"/>
  <c r="AD77" i="3"/>
  <c r="S494" i="6"/>
  <c r="T494" i="6" s="1"/>
  <c r="Q495" i="6" s="1"/>
  <c r="S1553" i="11"/>
  <c r="T1553" i="11" s="1"/>
  <c r="Q1844" i="6"/>
  <c r="R1844" i="6" s="1"/>
  <c r="AB1844" i="6" s="1"/>
  <c r="Z1037" i="11"/>
  <c r="Q1038" i="11"/>
  <c r="R1038" i="11" s="1"/>
  <c r="AB1038" i="11" s="1"/>
  <c r="S747" i="11"/>
  <c r="T747" i="11" s="1"/>
  <c r="S877" i="9"/>
  <c r="T877" i="9" s="1"/>
  <c r="S1418" i="3"/>
  <c r="T1418" i="3" s="1"/>
  <c r="Q1419" i="3" s="1"/>
  <c r="S493" i="9"/>
  <c r="T493" i="9" s="1"/>
  <c r="S1304" i="3"/>
  <c r="T1304" i="3" s="1"/>
  <c r="AC362" i="3"/>
  <c r="S1961" i="6"/>
  <c r="T1961" i="6" s="1"/>
  <c r="AC1169" i="3"/>
  <c r="S1842" i="3"/>
  <c r="T1842" i="3" s="1"/>
  <c r="AA1842" i="3" s="1"/>
  <c r="S78" i="3"/>
  <c r="T78" i="3" s="1"/>
  <c r="S1842" i="9"/>
  <c r="T1842" i="9" s="1"/>
  <c r="AB1842" i="9"/>
  <c r="AA1693" i="9"/>
  <c r="Q1694" i="9"/>
  <c r="W1693" i="9"/>
  <c r="V1694" i="9" s="1"/>
  <c r="Z1693" i="9"/>
  <c r="Y1693" i="9"/>
  <c r="Q747" i="6"/>
  <c r="W746" i="6"/>
  <c r="V747" i="6" s="1"/>
  <c r="Y746" i="6"/>
  <c r="AA746" i="6"/>
  <c r="Z746" i="6"/>
  <c r="S745" i="9"/>
  <c r="T745" i="9" s="1"/>
  <c r="S1688" i="11"/>
  <c r="T1688" i="11" s="1"/>
  <c r="Y1552" i="3"/>
  <c r="AA1552" i="3"/>
  <c r="W1552" i="3"/>
  <c r="V1553" i="3" s="1"/>
  <c r="Z1552" i="3"/>
  <c r="Q1553" i="3"/>
  <c r="S1419" i="6"/>
  <c r="T1419" i="6" s="1"/>
  <c r="AA1419" i="6" s="1"/>
  <c r="AB1419" i="6"/>
  <c r="Q608" i="11"/>
  <c r="AA607" i="11"/>
  <c r="Y607" i="11"/>
  <c r="Z607" i="11"/>
  <c r="W607" i="11"/>
  <c r="V608" i="11" s="1"/>
  <c r="R1422" i="11"/>
  <c r="S614" i="3"/>
  <c r="T614" i="3" s="1"/>
  <c r="AB614" i="3"/>
  <c r="Z614" i="6"/>
  <c r="AA614" i="6"/>
  <c r="Q615" i="6"/>
  <c r="Y614" i="6"/>
  <c r="W614" i="6"/>
  <c r="V615" i="6" s="1"/>
  <c r="R1170" i="3"/>
  <c r="AB1170" i="3" s="1"/>
  <c r="S362" i="11"/>
  <c r="T362" i="11" s="1"/>
  <c r="AA362" i="11" s="1"/>
  <c r="Y879" i="3"/>
  <c r="AA879" i="3"/>
  <c r="Q880" i="3"/>
  <c r="W879" i="3"/>
  <c r="V880" i="3" s="1"/>
  <c r="Z879" i="3"/>
  <c r="S1172" i="9"/>
  <c r="T1172" i="9" s="1"/>
  <c r="S1307" i="11"/>
  <c r="T1307" i="11" s="1"/>
  <c r="R78" i="11"/>
  <c r="AB78" i="11" s="1"/>
  <c r="R1303" i="9"/>
  <c r="AB1303" i="9" s="1"/>
  <c r="R363" i="3"/>
  <c r="AB363" i="3" s="1"/>
  <c r="W76" i="6"/>
  <c r="V77" i="6" s="1"/>
  <c r="AA76" i="6"/>
  <c r="Y76" i="6"/>
  <c r="Q77" i="6"/>
  <c r="Z76" i="6"/>
  <c r="R743" i="3"/>
  <c r="Y1552" i="6"/>
  <c r="Z1552" i="6"/>
  <c r="Q1553" i="6"/>
  <c r="AA1552" i="6"/>
  <c r="W1552" i="6"/>
  <c r="V1553" i="6" s="1"/>
  <c r="Z362" i="9"/>
  <c r="AA362" i="9"/>
  <c r="Y362" i="9"/>
  <c r="Q363" i="9"/>
  <c r="W362" i="9"/>
  <c r="V363" i="9" s="1"/>
  <c r="Z1303" i="6"/>
  <c r="Y1303" i="6"/>
  <c r="W1303" i="6"/>
  <c r="V1304" i="6" s="1"/>
  <c r="Q1304" i="6"/>
  <c r="AA1303" i="6"/>
  <c r="AA610" i="9"/>
  <c r="W610" i="9"/>
  <c r="V611" i="9" s="1"/>
  <c r="Y610" i="9"/>
  <c r="Q611" i="9"/>
  <c r="Z610" i="9"/>
  <c r="AD742" i="3"/>
  <c r="AC742" i="3"/>
  <c r="Z1958" i="11"/>
  <c r="Q1959" i="11"/>
  <c r="W1958" i="11"/>
  <c r="V1959" i="11" s="1"/>
  <c r="Y1958" i="11"/>
  <c r="AA1958" i="11"/>
  <c r="S1687" i="3"/>
  <c r="T1687" i="3" s="1"/>
  <c r="AE1417" i="3"/>
  <c r="Z1554" i="9" l="1"/>
  <c r="Y1554" i="9"/>
  <c r="AD497" i="11"/>
  <c r="AC497" i="11"/>
  <c r="AD229" i="11"/>
  <c r="AE746" i="11"/>
  <c r="AD77" i="11"/>
  <c r="AC229" i="11"/>
  <c r="AE361" i="11"/>
  <c r="AC1421" i="11"/>
  <c r="AD1839" i="11"/>
  <c r="AC1037" i="11"/>
  <c r="AD1421" i="11"/>
  <c r="AC77" i="11"/>
  <c r="AD1170" i="11"/>
  <c r="AC876" i="11"/>
  <c r="AC1839" i="11"/>
  <c r="AD876" i="11"/>
  <c r="S1038" i="11"/>
  <c r="T1038" i="11" s="1"/>
  <c r="W1038" i="11" s="1"/>
  <c r="V1039" i="11" s="1"/>
  <c r="AC1170" i="11"/>
  <c r="W1307" i="11"/>
  <c r="V1308" i="11" s="1"/>
  <c r="Y1307" i="11"/>
  <c r="Q1308" i="11"/>
  <c r="R1308" i="11" s="1"/>
  <c r="AB1308" i="11" s="1"/>
  <c r="Z1307" i="11"/>
  <c r="AA1307" i="11"/>
  <c r="W747" i="11"/>
  <c r="V748" i="11" s="1"/>
  <c r="Q748" i="11"/>
  <c r="R748" i="11" s="1"/>
  <c r="AB748" i="11" s="1"/>
  <c r="Y747" i="11"/>
  <c r="AA747" i="11"/>
  <c r="AA1553" i="11"/>
  <c r="Y1553" i="11"/>
  <c r="Z1553" i="11"/>
  <c r="W1553" i="11"/>
  <c r="V1554" i="11" s="1"/>
  <c r="Q1554" i="11"/>
  <c r="R1554" i="11" s="1"/>
  <c r="AB1554" i="11" s="1"/>
  <c r="AD607" i="11"/>
  <c r="AE1552" i="11"/>
  <c r="W362" i="11"/>
  <c r="V363" i="11" s="1"/>
  <c r="Q363" i="11"/>
  <c r="R363" i="11" s="1"/>
  <c r="AB363" i="11" s="1"/>
  <c r="AD1037" i="11"/>
  <c r="Z362" i="11"/>
  <c r="Y362" i="11"/>
  <c r="S1171" i="11"/>
  <c r="T1171" i="11" s="1"/>
  <c r="Y1171" i="11" s="1"/>
  <c r="S1840" i="11"/>
  <c r="T1840" i="11" s="1"/>
  <c r="AA1554" i="9"/>
  <c r="AE1553" i="9"/>
  <c r="AD1554" i="9"/>
  <c r="AC79" i="9"/>
  <c r="AC1554" i="9"/>
  <c r="AD79" i="9"/>
  <c r="S1555" i="9"/>
  <c r="T1555" i="9" s="1"/>
  <c r="Q1556" i="9" s="1"/>
  <c r="R1556" i="9" s="1"/>
  <c r="AB1556" i="9" s="1"/>
  <c r="AE1171" i="9"/>
  <c r="AE492" i="9"/>
  <c r="AE876" i="9"/>
  <c r="AC1418" i="9"/>
  <c r="AE1841" i="9"/>
  <c r="AC1957" i="9"/>
  <c r="AE1957" i="9" s="1"/>
  <c r="AD1036" i="9"/>
  <c r="R1419" i="9"/>
  <c r="AB1419" i="9" s="1"/>
  <c r="AC226" i="9"/>
  <c r="AD226" i="9"/>
  <c r="AC1036" i="9"/>
  <c r="AD1693" i="9"/>
  <c r="W1172" i="9"/>
  <c r="V1173" i="9" s="1"/>
  <c r="Z1172" i="9"/>
  <c r="Y1172" i="9"/>
  <c r="AA1172" i="9"/>
  <c r="Q1173" i="9"/>
  <c r="R1173" i="9" s="1"/>
  <c r="AD1418" i="9"/>
  <c r="AD610" i="9"/>
  <c r="AE1302" i="9"/>
  <c r="AC231" i="6"/>
  <c r="AD231" i="6"/>
  <c r="S232" i="6"/>
  <c r="T232" i="6" s="1"/>
  <c r="W232" i="6" s="1"/>
  <c r="V233" i="6" s="1"/>
  <c r="AE881" i="6"/>
  <c r="AD1036" i="6"/>
  <c r="AD1686" i="6"/>
  <c r="W882" i="6"/>
  <c r="V883" i="6" s="1"/>
  <c r="AC1686" i="6"/>
  <c r="AD1171" i="6"/>
  <c r="AD1303" i="6"/>
  <c r="AE493" i="6"/>
  <c r="Q883" i="6"/>
  <c r="R883" i="6" s="1"/>
  <c r="AB883" i="6" s="1"/>
  <c r="AD76" i="6"/>
  <c r="AD1552" i="6"/>
  <c r="AC1843" i="6"/>
  <c r="AC1171" i="6"/>
  <c r="AC1036" i="6"/>
  <c r="AB1037" i="6"/>
  <c r="S1037" i="6"/>
  <c r="T1037" i="6" s="1"/>
  <c r="Y1037" i="6" s="1"/>
  <c r="AD614" i="6"/>
  <c r="AA882" i="6"/>
  <c r="AD361" i="6"/>
  <c r="S1687" i="6"/>
  <c r="T1687" i="6" s="1"/>
  <c r="Y882" i="6"/>
  <c r="AD882" i="6" s="1"/>
  <c r="AA494" i="6"/>
  <c r="AD1843" i="6"/>
  <c r="Y494" i="6"/>
  <c r="Z1419" i="6"/>
  <c r="W1419" i="6"/>
  <c r="V1420" i="6" s="1"/>
  <c r="Q1420" i="6"/>
  <c r="R1420" i="6" s="1"/>
  <c r="AB1420" i="6" s="1"/>
  <c r="W494" i="6"/>
  <c r="V495" i="6" s="1"/>
  <c r="AD746" i="6"/>
  <c r="Z494" i="6"/>
  <c r="Y1419" i="6"/>
  <c r="AC361" i="6"/>
  <c r="AC223" i="3"/>
  <c r="AE223" i="3" s="1"/>
  <c r="AC1038" i="3"/>
  <c r="AC494" i="3"/>
  <c r="AE1841" i="3"/>
  <c r="AB1039" i="3"/>
  <c r="S1039" i="3"/>
  <c r="T1039" i="3" s="1"/>
  <c r="Z1039" i="3" s="1"/>
  <c r="AC1957" i="3"/>
  <c r="AE1957" i="3" s="1"/>
  <c r="AE362" i="3"/>
  <c r="AE493" i="3"/>
  <c r="S1958" i="3"/>
  <c r="T1958" i="3" s="1"/>
  <c r="Z1958" i="3" s="1"/>
  <c r="AD1038" i="3"/>
  <c r="AD494" i="3"/>
  <c r="AE613" i="3"/>
  <c r="AD879" i="3"/>
  <c r="Y1418" i="3"/>
  <c r="AE77" i="3"/>
  <c r="Y1304" i="3"/>
  <c r="Q1305" i="3"/>
  <c r="R1305" i="3" s="1"/>
  <c r="AB1305" i="3" s="1"/>
  <c r="AA1304" i="3"/>
  <c r="W1304" i="3"/>
  <c r="V1305" i="3" s="1"/>
  <c r="Z614" i="3"/>
  <c r="AA614" i="3"/>
  <c r="Q615" i="3"/>
  <c r="R615" i="3" s="1"/>
  <c r="AB615" i="3" s="1"/>
  <c r="W614" i="3"/>
  <c r="V615" i="3" s="1"/>
  <c r="Y614" i="3"/>
  <c r="AA1418" i="3"/>
  <c r="W1418" i="3"/>
  <c r="V1419" i="3" s="1"/>
  <c r="AD1552" i="3"/>
  <c r="Z1418" i="3"/>
  <c r="AE1169" i="3"/>
  <c r="AC614" i="6"/>
  <c r="S363" i="3"/>
  <c r="T363" i="3" s="1"/>
  <c r="AA363" i="3" s="1"/>
  <c r="Z747" i="11"/>
  <c r="S80" i="9"/>
  <c r="T80" i="9" s="1"/>
  <c r="Z1842" i="3"/>
  <c r="Y1842" i="3"/>
  <c r="W1842" i="3"/>
  <c r="V1843" i="3" s="1"/>
  <c r="AE742" i="3"/>
  <c r="S224" i="3"/>
  <c r="T224" i="3" s="1"/>
  <c r="AA224" i="3" s="1"/>
  <c r="S495" i="3"/>
  <c r="T495" i="3" s="1"/>
  <c r="AC76" i="6"/>
  <c r="Q1843" i="3"/>
  <c r="R1843" i="3" s="1"/>
  <c r="AB1843" i="3" s="1"/>
  <c r="Z1304" i="3"/>
  <c r="S230" i="11"/>
  <c r="T230" i="11" s="1"/>
  <c r="Q231" i="11" s="1"/>
  <c r="S227" i="9"/>
  <c r="T227" i="9" s="1"/>
  <c r="W227" i="9" s="1"/>
  <c r="V228" i="9" s="1"/>
  <c r="S1303" i="9"/>
  <c r="T1303" i="9" s="1"/>
  <c r="AC610" i="9"/>
  <c r="AC879" i="3"/>
  <c r="S498" i="11"/>
  <c r="T498" i="11" s="1"/>
  <c r="S362" i="6"/>
  <c r="T362" i="6" s="1"/>
  <c r="S1170" i="3"/>
  <c r="T1170" i="3" s="1"/>
  <c r="Q1171" i="3" s="1"/>
  <c r="AA877" i="9"/>
  <c r="Q878" i="9"/>
  <c r="W877" i="9"/>
  <c r="V878" i="9" s="1"/>
  <c r="Y877" i="9"/>
  <c r="Z877" i="9"/>
  <c r="AA78" i="3"/>
  <c r="Q79" i="3"/>
  <c r="Z78" i="3"/>
  <c r="W78" i="3"/>
  <c r="V79" i="3" s="1"/>
  <c r="Y78" i="3"/>
  <c r="R1959" i="11"/>
  <c r="AB1959" i="11" s="1"/>
  <c r="AD362" i="9"/>
  <c r="AC362" i="9"/>
  <c r="S1422" i="11"/>
  <c r="T1422" i="11" s="1"/>
  <c r="AB1422" i="11"/>
  <c r="AC1552" i="3"/>
  <c r="R1694" i="9"/>
  <c r="AB1694" i="9" s="1"/>
  <c r="AC607" i="11"/>
  <c r="Y493" i="9"/>
  <c r="Z493" i="9"/>
  <c r="Q494" i="9"/>
  <c r="W493" i="9"/>
  <c r="V494" i="9" s="1"/>
  <c r="AA493" i="9"/>
  <c r="R363" i="9"/>
  <c r="AB363" i="9" s="1"/>
  <c r="R615" i="6"/>
  <c r="AB615" i="6" s="1"/>
  <c r="Q1689" i="11"/>
  <c r="Y1688" i="11"/>
  <c r="Z1688" i="11"/>
  <c r="AA1688" i="11"/>
  <c r="W1688" i="11"/>
  <c r="V1689" i="11" s="1"/>
  <c r="AA1687" i="3"/>
  <c r="Q1688" i="3"/>
  <c r="Z1687" i="3"/>
  <c r="W1687" i="3"/>
  <c r="V1688" i="3" s="1"/>
  <c r="Y1687" i="3"/>
  <c r="AA1961" i="6"/>
  <c r="Y1961" i="6"/>
  <c r="Q1962" i="6"/>
  <c r="Z1961" i="6"/>
  <c r="W1961" i="6"/>
  <c r="V1962" i="6" s="1"/>
  <c r="AC746" i="6"/>
  <c r="AD1958" i="11"/>
  <c r="AC1958" i="11"/>
  <c r="Z745" i="9"/>
  <c r="W745" i="9"/>
  <c r="V746" i="9" s="1"/>
  <c r="AA745" i="9"/>
  <c r="Y745" i="9"/>
  <c r="Q746" i="9"/>
  <c r="R1304" i="6"/>
  <c r="AB1304" i="6" s="1"/>
  <c r="R1553" i="6"/>
  <c r="AB1553" i="6" s="1"/>
  <c r="S1958" i="9"/>
  <c r="T1958" i="9" s="1"/>
  <c r="S743" i="3"/>
  <c r="T743" i="3" s="1"/>
  <c r="AB743" i="3"/>
  <c r="S1844" i="6"/>
  <c r="T1844" i="6" s="1"/>
  <c r="R1419" i="3"/>
  <c r="AB1419" i="3" s="1"/>
  <c r="R608" i="11"/>
  <c r="AB608" i="11" s="1"/>
  <c r="R495" i="6"/>
  <c r="AB495" i="6" s="1"/>
  <c r="AC1303" i="6"/>
  <c r="AC1552" i="6"/>
  <c r="S78" i="11"/>
  <c r="T78" i="11" s="1"/>
  <c r="R880" i="3"/>
  <c r="AB880" i="3" s="1"/>
  <c r="R1553" i="3"/>
  <c r="AB1553" i="3" s="1"/>
  <c r="S1172" i="6"/>
  <c r="T1172" i="6" s="1"/>
  <c r="AB1172" i="6"/>
  <c r="R747" i="6"/>
  <c r="AB747" i="6" s="1"/>
  <c r="R611" i="9"/>
  <c r="AB611" i="9" s="1"/>
  <c r="S877" i="11"/>
  <c r="T877" i="11" s="1"/>
  <c r="R77" i="6"/>
  <c r="AB77" i="6" s="1"/>
  <c r="S1037" i="9"/>
  <c r="T1037" i="9" s="1"/>
  <c r="Z1842" i="9"/>
  <c r="Q1843" i="9"/>
  <c r="AA1842" i="9"/>
  <c r="Y1842" i="9"/>
  <c r="W1842" i="9"/>
  <c r="V1843" i="9" s="1"/>
  <c r="AC1693" i="9"/>
  <c r="AE497" i="11" l="1"/>
  <c r="AE77" i="11"/>
  <c r="AE229" i="11"/>
  <c r="AE1421" i="11"/>
  <c r="AC362" i="11"/>
  <c r="AE1037" i="11"/>
  <c r="AD1688" i="11"/>
  <c r="AD362" i="11"/>
  <c r="AE1839" i="11"/>
  <c r="AE607" i="11"/>
  <c r="AE876" i="11"/>
  <c r="AC1553" i="11"/>
  <c r="AE1170" i="11"/>
  <c r="AC747" i="11"/>
  <c r="AC1307" i="11"/>
  <c r="AA498" i="11"/>
  <c r="W498" i="11"/>
  <c r="V499" i="11" s="1"/>
  <c r="Y498" i="11"/>
  <c r="Q499" i="11"/>
  <c r="R499" i="11" s="1"/>
  <c r="AB499" i="11" s="1"/>
  <c r="Z498" i="11"/>
  <c r="Y1840" i="11"/>
  <c r="AA1840" i="11"/>
  <c r="W1840" i="11"/>
  <c r="V1841" i="11" s="1"/>
  <c r="AA1422" i="11"/>
  <c r="Q1423" i="11"/>
  <c r="R1423" i="11" s="1"/>
  <c r="W1422" i="11"/>
  <c r="V1423" i="11" s="1"/>
  <c r="Z1422" i="11"/>
  <c r="Y1422" i="11"/>
  <c r="Q1172" i="11"/>
  <c r="R1172" i="11" s="1"/>
  <c r="AB1172" i="11" s="1"/>
  <c r="AA230" i="11"/>
  <c r="AD747" i="11"/>
  <c r="Y230" i="11"/>
  <c r="AD1553" i="11"/>
  <c r="Z1038" i="11"/>
  <c r="Z230" i="11"/>
  <c r="AD1307" i="11"/>
  <c r="W230" i="11"/>
  <c r="V231" i="11" s="1"/>
  <c r="Q1039" i="11"/>
  <c r="R1039" i="11" s="1"/>
  <c r="AB1039" i="11" s="1"/>
  <c r="AE1554" i="9"/>
  <c r="AE79" i="9"/>
  <c r="Z1555" i="9"/>
  <c r="AA1555" i="9"/>
  <c r="Y1555" i="9"/>
  <c r="W1555" i="9"/>
  <c r="V1556" i="9" s="1"/>
  <c r="AE1693" i="9"/>
  <c r="AE1418" i="9"/>
  <c r="AE1036" i="9"/>
  <c r="Z1303" i="9"/>
  <c r="W1303" i="9"/>
  <c r="V1304" i="9" s="1"/>
  <c r="Q1304" i="9"/>
  <c r="R1304" i="9" s="1"/>
  <c r="AB1304" i="9" s="1"/>
  <c r="AA1303" i="9"/>
  <c r="AE610" i="9"/>
  <c r="AE226" i="9"/>
  <c r="AA227" i="9"/>
  <c r="AC1172" i="9"/>
  <c r="Y227" i="9"/>
  <c r="S1419" i="9"/>
  <c r="T1419" i="9" s="1"/>
  <c r="AA1419" i="9" s="1"/>
  <c r="AD877" i="9"/>
  <c r="AD1842" i="9"/>
  <c r="AD493" i="9"/>
  <c r="Z1958" i="9"/>
  <c r="AA1958" i="9"/>
  <c r="W1958" i="9"/>
  <c r="V1959" i="9" s="1"/>
  <c r="Z80" i="9"/>
  <c r="W80" i="9"/>
  <c r="V81" i="9" s="1"/>
  <c r="Q81" i="9"/>
  <c r="R81" i="9" s="1"/>
  <c r="AB81" i="9" s="1"/>
  <c r="Y80" i="9"/>
  <c r="AA80" i="9"/>
  <c r="AD1172" i="9"/>
  <c r="Q228" i="9"/>
  <c r="R228" i="9" s="1"/>
  <c r="AB228" i="9" s="1"/>
  <c r="AE231" i="6"/>
  <c r="Q233" i="6"/>
  <c r="R233" i="6" s="1"/>
  <c r="AB233" i="6" s="1"/>
  <c r="AA232" i="6"/>
  <c r="Z232" i="6"/>
  <c r="Y232" i="6"/>
  <c r="AD232" i="6" s="1"/>
  <c r="AE1686" i="6"/>
  <c r="AE1036" i="6"/>
  <c r="AE1171" i="6"/>
  <c r="AE1303" i="6"/>
  <c r="AE746" i="6"/>
  <c r="AE76" i="6"/>
  <c r="AE1843" i="6"/>
  <c r="AC882" i="6"/>
  <c r="AE882" i="6" s="1"/>
  <c r="AE1552" i="6"/>
  <c r="Z1172" i="6"/>
  <c r="Q1173" i="6"/>
  <c r="R1173" i="6" s="1"/>
  <c r="AB1173" i="6" s="1"/>
  <c r="Y1172" i="6"/>
  <c r="AA1172" i="6"/>
  <c r="AD1419" i="6"/>
  <c r="AE361" i="6"/>
  <c r="S495" i="6"/>
  <c r="T495" i="6" s="1"/>
  <c r="AE614" i="6"/>
  <c r="Y1687" i="6"/>
  <c r="AA1687" i="6"/>
  <c r="Q1688" i="6"/>
  <c r="Z1687" i="6"/>
  <c r="W1687" i="6"/>
  <c r="V1688" i="6" s="1"/>
  <c r="AD494" i="6"/>
  <c r="AC1419" i="6"/>
  <c r="Q1845" i="6"/>
  <c r="R1845" i="6" s="1"/>
  <c r="AA1844" i="6"/>
  <c r="W1844" i="6"/>
  <c r="V1845" i="6" s="1"/>
  <c r="Y1844" i="6"/>
  <c r="Z1844" i="6"/>
  <c r="AA362" i="6"/>
  <c r="Y362" i="6"/>
  <c r="Q363" i="6"/>
  <c r="Z362" i="6"/>
  <c r="W362" i="6"/>
  <c r="V363" i="6" s="1"/>
  <c r="S1304" i="6"/>
  <c r="T1304" i="6" s="1"/>
  <c r="W1172" i="6"/>
  <c r="V1173" i="6" s="1"/>
  <c r="S883" i="6"/>
  <c r="T883" i="6" s="1"/>
  <c r="AD1961" i="6"/>
  <c r="AC494" i="6"/>
  <c r="AE1038" i="3"/>
  <c r="AE494" i="3"/>
  <c r="AD1842" i="3"/>
  <c r="Y1039" i="3"/>
  <c r="AD1039" i="3" s="1"/>
  <c r="AA1039" i="3"/>
  <c r="W1039" i="3"/>
  <c r="V1040" i="3" s="1"/>
  <c r="S1553" i="3"/>
  <c r="T1553" i="3" s="1"/>
  <c r="Y1553" i="3" s="1"/>
  <c r="Q1040" i="3"/>
  <c r="R1040" i="3" s="1"/>
  <c r="AB1040" i="3" s="1"/>
  <c r="W1958" i="3"/>
  <c r="V1959" i="3" s="1"/>
  <c r="Y1958" i="3"/>
  <c r="AD1958" i="3" s="1"/>
  <c r="Q1959" i="3"/>
  <c r="R1959" i="3" s="1"/>
  <c r="AA1958" i="3"/>
  <c r="AC1304" i="3"/>
  <c r="AD1418" i="3"/>
  <c r="AE879" i="3"/>
  <c r="AC1418" i="3"/>
  <c r="AD1687" i="3"/>
  <c r="AA495" i="3"/>
  <c r="Y495" i="3"/>
  <c r="AC614" i="3"/>
  <c r="AD614" i="3"/>
  <c r="AE1552" i="3"/>
  <c r="AC1842" i="3"/>
  <c r="W743" i="3"/>
  <c r="V744" i="3" s="1"/>
  <c r="AA743" i="3"/>
  <c r="Q744" i="3"/>
  <c r="R744" i="3" s="1"/>
  <c r="Y743" i="3"/>
  <c r="Z743" i="3"/>
  <c r="Y363" i="3"/>
  <c r="Q496" i="3"/>
  <c r="R496" i="3" s="1"/>
  <c r="AB496" i="3" s="1"/>
  <c r="Z363" i="3"/>
  <c r="W495" i="3"/>
  <c r="V496" i="3" s="1"/>
  <c r="Z495" i="3"/>
  <c r="W363" i="3"/>
  <c r="V364" i="3" s="1"/>
  <c r="W224" i="3"/>
  <c r="V225" i="3" s="1"/>
  <c r="Y224" i="3"/>
  <c r="Q364" i="3"/>
  <c r="R364" i="3" s="1"/>
  <c r="AB364" i="3" s="1"/>
  <c r="Z224" i="3"/>
  <c r="Q225" i="3"/>
  <c r="R225" i="3" s="1"/>
  <c r="AB225" i="3" s="1"/>
  <c r="AD78" i="3"/>
  <c r="AD1304" i="3"/>
  <c r="W1171" i="11"/>
  <c r="V1172" i="11" s="1"/>
  <c r="S880" i="3"/>
  <c r="T880" i="3" s="1"/>
  <c r="Q881" i="3" s="1"/>
  <c r="AE1958" i="11"/>
  <c r="Q1038" i="6"/>
  <c r="R1038" i="6" s="1"/>
  <c r="AB1038" i="6" s="1"/>
  <c r="Z227" i="9"/>
  <c r="S1556" i="9"/>
  <c r="T1556" i="9" s="1"/>
  <c r="W1170" i="3"/>
  <c r="V1171" i="3" s="1"/>
  <c r="AA1170" i="3"/>
  <c r="Z1171" i="11"/>
  <c r="AD1171" i="11" s="1"/>
  <c r="AE362" i="9"/>
  <c r="S611" i="9"/>
  <c r="T611" i="9" s="1"/>
  <c r="Q1959" i="9"/>
  <c r="R1959" i="9" s="1"/>
  <c r="AB1959" i="9" s="1"/>
  <c r="AA1171" i="11"/>
  <c r="Z1170" i="3"/>
  <c r="Y1303" i="9"/>
  <c r="Y1958" i="9"/>
  <c r="Y1170" i="3"/>
  <c r="AC78" i="3"/>
  <c r="S1694" i="9"/>
  <c r="T1694" i="9" s="1"/>
  <c r="S1305" i="3"/>
  <c r="T1305" i="3" s="1"/>
  <c r="AA1038" i="11"/>
  <c r="S1419" i="3"/>
  <c r="T1419" i="3" s="1"/>
  <c r="W1419" i="3" s="1"/>
  <c r="V1420" i="3" s="1"/>
  <c r="S1554" i="11"/>
  <c r="T1554" i="11" s="1"/>
  <c r="W1037" i="6"/>
  <c r="V1038" i="6" s="1"/>
  <c r="Q1841" i="11"/>
  <c r="S1959" i="11"/>
  <c r="T1959" i="11" s="1"/>
  <c r="S748" i="11"/>
  <c r="T748" i="11" s="1"/>
  <c r="S608" i="11"/>
  <c r="T608" i="11" s="1"/>
  <c r="Q609" i="11" s="1"/>
  <c r="AA1037" i="6"/>
  <c r="S1420" i="6"/>
  <c r="T1420" i="6" s="1"/>
  <c r="Z1840" i="11"/>
  <c r="Z1037" i="6"/>
  <c r="AD1037" i="6" s="1"/>
  <c r="S1843" i="3"/>
  <c r="T1843" i="3" s="1"/>
  <c r="S363" i="11"/>
  <c r="T363" i="11" s="1"/>
  <c r="Y1038" i="11"/>
  <c r="S747" i="6"/>
  <c r="T747" i="6" s="1"/>
  <c r="AC1688" i="11"/>
  <c r="AC493" i="9"/>
  <c r="S615" i="3"/>
  <c r="T615" i="3" s="1"/>
  <c r="Q616" i="3" s="1"/>
  <c r="R1688" i="3"/>
  <c r="AB1688" i="3" s="1"/>
  <c r="R1171" i="3"/>
  <c r="AC877" i="9"/>
  <c r="AC1842" i="9"/>
  <c r="S363" i="9"/>
  <c r="T363" i="9" s="1"/>
  <c r="W1037" i="9"/>
  <c r="V1038" i="9" s="1"/>
  <c r="AA1037" i="9"/>
  <c r="Z1037" i="9"/>
  <c r="Q1038" i="9"/>
  <c r="Y1037" i="9"/>
  <c r="R79" i="3"/>
  <c r="AB79" i="3" s="1"/>
  <c r="R878" i="9"/>
  <c r="AB878" i="9" s="1"/>
  <c r="S1173" i="9"/>
  <c r="T1173" i="9" s="1"/>
  <c r="AB1173" i="9"/>
  <c r="R1843" i="9"/>
  <c r="AB1843" i="9" s="1"/>
  <c r="S77" i="6"/>
  <c r="T77" i="6" s="1"/>
  <c r="Q878" i="11"/>
  <c r="W877" i="11"/>
  <c r="V878" i="11" s="1"/>
  <c r="AA877" i="11"/>
  <c r="Y877" i="11"/>
  <c r="Z877" i="11"/>
  <c r="R746" i="9"/>
  <c r="AC1687" i="3"/>
  <c r="S615" i="6"/>
  <c r="T615" i="6" s="1"/>
  <c r="AD745" i="9"/>
  <c r="AC745" i="9"/>
  <c r="R494" i="9"/>
  <c r="AB494" i="9" s="1"/>
  <c r="R1962" i="6"/>
  <c r="AB1962" i="6" s="1"/>
  <c r="R1689" i="11"/>
  <c r="AB1689" i="11" s="1"/>
  <c r="Z78" i="11"/>
  <c r="Y78" i="11"/>
  <c r="Q79" i="11"/>
  <c r="AA78" i="11"/>
  <c r="W78" i="11"/>
  <c r="V79" i="11" s="1"/>
  <c r="S1308" i="11"/>
  <c r="T1308" i="11" s="1"/>
  <c r="S1553" i="6"/>
  <c r="T1553" i="6" s="1"/>
  <c r="AC1961" i="6"/>
  <c r="R231" i="11"/>
  <c r="AB231" i="11" s="1"/>
  <c r="T233" i="6" l="1"/>
  <c r="Y233" i="6" s="1"/>
  <c r="AE362" i="11"/>
  <c r="AE747" i="11"/>
  <c r="AE1688" i="11"/>
  <c r="AC1171" i="11"/>
  <c r="AE1171" i="11" s="1"/>
  <c r="AD78" i="11"/>
  <c r="AE1553" i="11"/>
  <c r="AD1038" i="11"/>
  <c r="AC1840" i="11"/>
  <c r="AE1307" i="11"/>
  <c r="AD1422" i="11"/>
  <c r="AC498" i="11"/>
  <c r="AC230" i="11"/>
  <c r="Z363" i="11"/>
  <c r="AA363" i="11"/>
  <c r="AD498" i="11"/>
  <c r="AC1422" i="11"/>
  <c r="Y608" i="11"/>
  <c r="AA608" i="11"/>
  <c r="Y1959" i="11"/>
  <c r="Q1960" i="11"/>
  <c r="R1960" i="11" s="1"/>
  <c r="W1959" i="11"/>
  <c r="V1960" i="11" s="1"/>
  <c r="Z1959" i="11"/>
  <c r="AA1959" i="11"/>
  <c r="AD1840" i="11"/>
  <c r="AC877" i="11"/>
  <c r="AD877" i="11"/>
  <c r="Z608" i="11"/>
  <c r="S1689" i="11"/>
  <c r="T1689" i="11" s="1"/>
  <c r="Y1689" i="11" s="1"/>
  <c r="AD230" i="11"/>
  <c r="W363" i="11"/>
  <c r="V364" i="11" s="1"/>
  <c r="Q364" i="11"/>
  <c r="R364" i="11" s="1"/>
  <c r="AB364" i="11" s="1"/>
  <c r="R1841" i="11"/>
  <c r="AB1841" i="11" s="1"/>
  <c r="Y363" i="11"/>
  <c r="AC1555" i="9"/>
  <c r="AD1555" i="9"/>
  <c r="W1419" i="9"/>
  <c r="V1420" i="9" s="1"/>
  <c r="Y1419" i="9"/>
  <c r="AD1303" i="9"/>
  <c r="AD1958" i="9"/>
  <c r="AE1842" i="9"/>
  <c r="AC227" i="9"/>
  <c r="Q612" i="9"/>
  <c r="R612" i="9" s="1"/>
  <c r="W611" i="9"/>
  <c r="V612" i="9" s="1"/>
  <c r="AE1172" i="9"/>
  <c r="AD227" i="9"/>
  <c r="AE493" i="9"/>
  <c r="AE877" i="9"/>
  <c r="Z1419" i="9"/>
  <c r="Q1420" i="9"/>
  <c r="R1420" i="9" s="1"/>
  <c r="AB1420" i="9" s="1"/>
  <c r="AD1037" i="9"/>
  <c r="AC80" i="9"/>
  <c r="AC1958" i="9"/>
  <c r="Z363" i="9"/>
  <c r="AA363" i="9"/>
  <c r="Y363" i="9"/>
  <c r="Q364" i="9"/>
  <c r="R364" i="9" s="1"/>
  <c r="AB364" i="9" s="1"/>
  <c r="W363" i="9"/>
  <c r="V364" i="9" s="1"/>
  <c r="AA1173" i="9"/>
  <c r="Z1173" i="9"/>
  <c r="W1173" i="9"/>
  <c r="V1174" i="9" s="1"/>
  <c r="Q1174" i="9"/>
  <c r="R1174" i="9" s="1"/>
  <c r="AB1174" i="9" s="1"/>
  <c r="Y1173" i="9"/>
  <c r="AD80" i="9"/>
  <c r="Z611" i="9"/>
  <c r="AA611" i="9"/>
  <c r="Y611" i="9"/>
  <c r="AC1303" i="9"/>
  <c r="S233" i="6"/>
  <c r="AC232" i="6"/>
  <c r="AE232" i="6" s="1"/>
  <c r="AE494" i="6"/>
  <c r="AC362" i="6"/>
  <c r="R363" i="6"/>
  <c r="AB363" i="6" s="1"/>
  <c r="Q234" i="6"/>
  <c r="R234" i="6" s="1"/>
  <c r="AB234" i="6" s="1"/>
  <c r="AC1037" i="6"/>
  <c r="AE1037" i="6" s="1"/>
  <c r="S1962" i="6"/>
  <c r="T1962" i="6" s="1"/>
  <c r="Q1963" i="6" s="1"/>
  <c r="Z495" i="6"/>
  <c r="AA495" i="6"/>
  <c r="W495" i="6"/>
  <c r="V496" i="6" s="1"/>
  <c r="Q496" i="6"/>
  <c r="R496" i="6" s="1"/>
  <c r="AB496" i="6" s="1"/>
  <c r="Y495" i="6"/>
  <c r="AC1172" i="6"/>
  <c r="AA233" i="6"/>
  <c r="AD1172" i="6"/>
  <c r="R1688" i="6"/>
  <c r="AB1688" i="6" s="1"/>
  <c r="Z233" i="6"/>
  <c r="AD233" i="6" s="1"/>
  <c r="AE1961" i="6"/>
  <c r="W233" i="6"/>
  <c r="V234" i="6" s="1"/>
  <c r="AC1687" i="6"/>
  <c r="AD1687" i="6"/>
  <c r="AE1419" i="6"/>
  <c r="Y1304" i="6"/>
  <c r="Z1304" i="6"/>
  <c r="AA1304" i="6"/>
  <c r="W1304" i="6"/>
  <c r="V1305" i="6" s="1"/>
  <c r="Q1305" i="6"/>
  <c r="AA1420" i="6"/>
  <c r="W1420" i="6"/>
  <c r="V1421" i="6" s="1"/>
  <c r="Y1420" i="6"/>
  <c r="Q1421" i="6"/>
  <c r="R1421" i="6" s="1"/>
  <c r="AB1421" i="6" s="1"/>
  <c r="Z1420" i="6"/>
  <c r="AD1844" i="6"/>
  <c r="AD362" i="6"/>
  <c r="AC1844" i="6"/>
  <c r="AE1842" i="3"/>
  <c r="AC1039" i="3"/>
  <c r="AE1039" i="3" s="1"/>
  <c r="S1040" i="3"/>
  <c r="T1040" i="3" s="1"/>
  <c r="Y1040" i="3" s="1"/>
  <c r="AC363" i="3"/>
  <c r="AE1418" i="3"/>
  <c r="AC1958" i="3"/>
  <c r="AE1958" i="3" s="1"/>
  <c r="AB1959" i="3"/>
  <c r="S1959" i="3"/>
  <c r="T1959" i="3" s="1"/>
  <c r="W1959" i="3" s="1"/>
  <c r="V1960" i="3" s="1"/>
  <c r="S79" i="3"/>
  <c r="T79" i="3" s="1"/>
  <c r="AE1304" i="3"/>
  <c r="AE614" i="3"/>
  <c r="W1553" i="3"/>
  <c r="V1554" i="3" s="1"/>
  <c r="AC1170" i="3"/>
  <c r="AE1687" i="3"/>
  <c r="AD495" i="3"/>
  <c r="Z615" i="3"/>
  <c r="AA615" i="3"/>
  <c r="Y880" i="3"/>
  <c r="Y615" i="3"/>
  <c r="Z880" i="3"/>
  <c r="Z1553" i="3"/>
  <c r="AD1553" i="3" s="1"/>
  <c r="AD224" i="3"/>
  <c r="AC495" i="3"/>
  <c r="AA880" i="3"/>
  <c r="AA1553" i="3"/>
  <c r="Q1554" i="3"/>
  <c r="R1554" i="3" s="1"/>
  <c r="AB1554" i="3" s="1"/>
  <c r="Z1843" i="3"/>
  <c r="Q1844" i="3"/>
  <c r="R1844" i="3" s="1"/>
  <c r="AB1844" i="3" s="1"/>
  <c r="W1843" i="3"/>
  <c r="V1844" i="3" s="1"/>
  <c r="Y1843" i="3"/>
  <c r="S364" i="3"/>
  <c r="T364" i="3" s="1"/>
  <c r="AA1419" i="3"/>
  <c r="Q1420" i="3"/>
  <c r="R1420" i="3" s="1"/>
  <c r="AB1420" i="3" s="1"/>
  <c r="AD743" i="3"/>
  <c r="AC743" i="3"/>
  <c r="Y1419" i="3"/>
  <c r="AE78" i="3"/>
  <c r="Z1419" i="3"/>
  <c r="W615" i="3"/>
  <c r="V616" i="3" s="1"/>
  <c r="AC224" i="3"/>
  <c r="W880" i="3"/>
  <c r="V881" i="3" s="1"/>
  <c r="AD1170" i="3"/>
  <c r="AD363" i="3"/>
  <c r="S1304" i="9"/>
  <c r="T1304" i="9" s="1"/>
  <c r="W608" i="11"/>
  <c r="V609" i="11" s="1"/>
  <c r="S1039" i="11"/>
  <c r="T1039" i="11" s="1"/>
  <c r="S225" i="3"/>
  <c r="T225" i="3" s="1"/>
  <c r="AA1843" i="3"/>
  <c r="S1173" i="6"/>
  <c r="T1173" i="6" s="1"/>
  <c r="S81" i="9"/>
  <c r="T81" i="9" s="1"/>
  <c r="S1688" i="3"/>
  <c r="T1688" i="3" s="1"/>
  <c r="Y1688" i="3" s="1"/>
  <c r="S1172" i="11"/>
  <c r="T1172" i="11" s="1"/>
  <c r="S1038" i="6"/>
  <c r="T1038" i="6" s="1"/>
  <c r="Z1038" i="6" s="1"/>
  <c r="S499" i="11"/>
  <c r="T499" i="11" s="1"/>
  <c r="Q500" i="11" s="1"/>
  <c r="S228" i="9"/>
  <c r="T228" i="9" s="1"/>
  <c r="AA228" i="9" s="1"/>
  <c r="S231" i="11"/>
  <c r="T231" i="11" s="1"/>
  <c r="W231" i="11" s="1"/>
  <c r="V232" i="11" s="1"/>
  <c r="AC78" i="11"/>
  <c r="AC1038" i="11"/>
  <c r="Y1694" i="9"/>
  <c r="Z1694" i="9"/>
  <c r="AA1694" i="9"/>
  <c r="W1694" i="9"/>
  <c r="V1695" i="9" s="1"/>
  <c r="Q1695" i="9"/>
  <c r="Y615" i="6"/>
  <c r="Q616" i="6"/>
  <c r="W615" i="6"/>
  <c r="V616" i="6" s="1"/>
  <c r="Z615" i="6"/>
  <c r="AA615" i="6"/>
  <c r="Y1556" i="9"/>
  <c r="Z1556" i="9"/>
  <c r="Q1557" i="9"/>
  <c r="W1556" i="9"/>
  <c r="V1557" i="9" s="1"/>
  <c r="AA1556" i="9"/>
  <c r="R79" i="11"/>
  <c r="S744" i="3"/>
  <c r="T744" i="3" s="1"/>
  <c r="AB744" i="3"/>
  <c r="W1554" i="11"/>
  <c r="V1555" i="11" s="1"/>
  <c r="Z1554" i="11"/>
  <c r="AA1554" i="11"/>
  <c r="Q1555" i="11"/>
  <c r="Y1554" i="11"/>
  <c r="S1171" i="3"/>
  <c r="T1171" i="3" s="1"/>
  <c r="AB1171" i="3"/>
  <c r="Z1305" i="3"/>
  <c r="AA1305" i="3"/>
  <c r="Q1306" i="3"/>
  <c r="Y1305" i="3"/>
  <c r="W1305" i="3"/>
  <c r="V1306" i="3" s="1"/>
  <c r="Y747" i="6"/>
  <c r="Z747" i="6"/>
  <c r="W747" i="6"/>
  <c r="V748" i="6" s="1"/>
  <c r="AA747" i="6"/>
  <c r="Q748" i="6"/>
  <c r="Y1553" i="6"/>
  <c r="AA1553" i="6"/>
  <c r="Q1554" i="6"/>
  <c r="W1553" i="6"/>
  <c r="V1554" i="6" s="1"/>
  <c r="Z1553" i="6"/>
  <c r="AE745" i="9"/>
  <c r="S1959" i="9"/>
  <c r="T1959" i="9" s="1"/>
  <c r="Q1309" i="11"/>
  <c r="Z1308" i="11"/>
  <c r="W1308" i="11"/>
  <c r="V1309" i="11" s="1"/>
  <c r="Y1308" i="11"/>
  <c r="AA1308" i="11"/>
  <c r="R881" i="3"/>
  <c r="AB881" i="3" s="1"/>
  <c r="R878" i="11"/>
  <c r="AB878" i="11" s="1"/>
  <c r="R616" i="3"/>
  <c r="Y77" i="6"/>
  <c r="W77" i="6"/>
  <c r="V78" i="6" s="1"/>
  <c r="AA77" i="6"/>
  <c r="Z77" i="6"/>
  <c r="Q78" i="6"/>
  <c r="R609" i="11"/>
  <c r="AB609" i="11" s="1"/>
  <c r="AA748" i="11"/>
  <c r="Y748" i="11"/>
  <c r="W748" i="11"/>
  <c r="V749" i="11" s="1"/>
  <c r="Z748" i="11"/>
  <c r="Q749" i="11"/>
  <c r="S1845" i="6"/>
  <c r="T1845" i="6" s="1"/>
  <c r="W1845" i="6" s="1"/>
  <c r="V1846" i="6" s="1"/>
  <c r="AB1845" i="6"/>
  <c r="S746" i="9"/>
  <c r="T746" i="9" s="1"/>
  <c r="AB746" i="9"/>
  <c r="W883" i="6"/>
  <c r="V884" i="6" s="1"/>
  <c r="AA883" i="6"/>
  <c r="Y883" i="6"/>
  <c r="Q884" i="6"/>
  <c r="Z883" i="6"/>
  <c r="AC1037" i="9"/>
  <c r="S494" i="9"/>
  <c r="T494" i="9" s="1"/>
  <c r="S1843" i="9"/>
  <c r="T1843" i="9" s="1"/>
  <c r="S878" i="9"/>
  <c r="T878" i="9" s="1"/>
  <c r="R1038" i="9"/>
  <c r="AB1038" i="9" s="1"/>
  <c r="S496" i="3"/>
  <c r="T496" i="3" s="1"/>
  <c r="S1423" i="11"/>
  <c r="T1423" i="11" s="1"/>
  <c r="AB1423" i="11"/>
  <c r="S609" i="11" l="1"/>
  <c r="T609" i="11" s="1"/>
  <c r="Z609" i="11" s="1"/>
  <c r="AE1038" i="11"/>
  <c r="AE78" i="11"/>
  <c r="AE1840" i="11"/>
  <c r="AE230" i="11"/>
  <c r="AD1554" i="11"/>
  <c r="AE498" i="11"/>
  <c r="AD363" i="11"/>
  <c r="AD608" i="11"/>
  <c r="AE1422" i="11"/>
  <c r="Z499" i="11"/>
  <c r="AC1959" i="11"/>
  <c r="AC608" i="11"/>
  <c r="AC363" i="11"/>
  <c r="Q1040" i="11"/>
  <c r="R1040" i="11" s="1"/>
  <c r="AB1040" i="11" s="1"/>
  <c r="Z1039" i="11"/>
  <c r="Y1039" i="11"/>
  <c r="W1039" i="11"/>
  <c r="V1040" i="11" s="1"/>
  <c r="AA1039" i="11"/>
  <c r="AB1960" i="11"/>
  <c r="S1960" i="11"/>
  <c r="T1960" i="11" s="1"/>
  <c r="W1423" i="11"/>
  <c r="V1424" i="11" s="1"/>
  <c r="Y1423" i="11"/>
  <c r="AA1423" i="11"/>
  <c r="Q1424" i="11"/>
  <c r="R1424" i="11" s="1"/>
  <c r="Z1423" i="11"/>
  <c r="Z1172" i="11"/>
  <c r="W1172" i="11"/>
  <c r="V1173" i="11" s="1"/>
  <c r="W1689" i="11"/>
  <c r="V1690" i="11" s="1"/>
  <c r="W499" i="11"/>
  <c r="V500" i="11" s="1"/>
  <c r="Y499" i="11"/>
  <c r="S1841" i="11"/>
  <c r="T1841" i="11" s="1"/>
  <c r="AA1689" i="11"/>
  <c r="Q1690" i="11"/>
  <c r="R1690" i="11" s="1"/>
  <c r="AB1690" i="11" s="1"/>
  <c r="AD748" i="11"/>
  <c r="Z1689" i="11"/>
  <c r="AD1689" i="11" s="1"/>
  <c r="AD1308" i="11"/>
  <c r="AD1959" i="11"/>
  <c r="AE877" i="11"/>
  <c r="AA499" i="11"/>
  <c r="AE1555" i="9"/>
  <c r="AC1419" i="9"/>
  <c r="AE1303" i="9"/>
  <c r="S1420" i="9"/>
  <c r="T1420" i="9" s="1"/>
  <c r="Y1420" i="9" s="1"/>
  <c r="AE1958" i="9"/>
  <c r="AD611" i="9"/>
  <c r="AE227" i="9"/>
  <c r="AE1037" i="9"/>
  <c r="AC363" i="9"/>
  <c r="AE80" i="9"/>
  <c r="AD1419" i="9"/>
  <c r="Y1304" i="9"/>
  <c r="Q1305" i="9"/>
  <c r="R1305" i="9" s="1"/>
  <c r="AB1305" i="9" s="1"/>
  <c r="Z1304" i="9"/>
  <c r="Q747" i="9"/>
  <c r="R747" i="9" s="1"/>
  <c r="AB747" i="9" s="1"/>
  <c r="AA746" i="9"/>
  <c r="W746" i="9"/>
  <c r="V747" i="9" s="1"/>
  <c r="AC611" i="9"/>
  <c r="AD1173" i="9"/>
  <c r="AA1959" i="9"/>
  <c r="Y1959" i="9"/>
  <c r="Z1959" i="9"/>
  <c r="Y746" i="9"/>
  <c r="Z746" i="9"/>
  <c r="AC1173" i="9"/>
  <c r="AD1556" i="9"/>
  <c r="AD363" i="9"/>
  <c r="AD1694" i="9"/>
  <c r="AE362" i="6"/>
  <c r="AE1172" i="6"/>
  <c r="AC1420" i="6"/>
  <c r="AC495" i="6"/>
  <c r="Z1962" i="6"/>
  <c r="AA1962" i="6"/>
  <c r="W1962" i="6"/>
  <c r="V1963" i="6" s="1"/>
  <c r="Y1962" i="6"/>
  <c r="S363" i="6"/>
  <c r="T363" i="6" s="1"/>
  <c r="AA363" i="6" s="1"/>
  <c r="AD495" i="6"/>
  <c r="AC1304" i="6"/>
  <c r="AC233" i="6"/>
  <c r="AE233" i="6" s="1"/>
  <c r="AD1420" i="6"/>
  <c r="S1688" i="6"/>
  <c r="T1688" i="6" s="1"/>
  <c r="AA1845" i="6"/>
  <c r="AD747" i="6"/>
  <c r="Z1845" i="6"/>
  <c r="AE1687" i="6"/>
  <c r="AD77" i="6"/>
  <c r="AD615" i="6"/>
  <c r="R1305" i="6"/>
  <c r="AB1305" i="6" s="1"/>
  <c r="Y1845" i="6"/>
  <c r="AE1844" i="6"/>
  <c r="AA1038" i="6"/>
  <c r="Q1846" i="6"/>
  <c r="R1846" i="6" s="1"/>
  <c r="AB1846" i="6" s="1"/>
  <c r="AD1304" i="6"/>
  <c r="AD1553" i="6"/>
  <c r="AD883" i="6"/>
  <c r="Z1040" i="3"/>
  <c r="AD1040" i="3" s="1"/>
  <c r="Q1041" i="3"/>
  <c r="R1041" i="3" s="1"/>
  <c r="AB1041" i="3" s="1"/>
  <c r="AE363" i="3"/>
  <c r="W1040" i="3"/>
  <c r="V1041" i="3" s="1"/>
  <c r="AA1040" i="3"/>
  <c r="Z1959" i="3"/>
  <c r="Y1959" i="3"/>
  <c r="AE1170" i="3"/>
  <c r="AA1959" i="3"/>
  <c r="Q1960" i="3"/>
  <c r="R1960" i="3" s="1"/>
  <c r="AB1960" i="3" s="1"/>
  <c r="Z79" i="3"/>
  <c r="W79" i="3"/>
  <c r="V80" i="3" s="1"/>
  <c r="AA79" i="3"/>
  <c r="Y79" i="3"/>
  <c r="Q80" i="3"/>
  <c r="R80" i="3" s="1"/>
  <c r="AB80" i="3" s="1"/>
  <c r="S881" i="3"/>
  <c r="T881" i="3" s="1"/>
  <c r="W881" i="3" s="1"/>
  <c r="V882" i="3" s="1"/>
  <c r="AC1843" i="3"/>
  <c r="AE495" i="3"/>
  <c r="AC880" i="3"/>
  <c r="AE224" i="3"/>
  <c r="AC1553" i="3"/>
  <c r="AE1553" i="3" s="1"/>
  <c r="AD880" i="3"/>
  <c r="AC615" i="3"/>
  <c r="AD1419" i="3"/>
  <c r="AE743" i="3"/>
  <c r="Z1171" i="3"/>
  <c r="Y1171" i="3"/>
  <c r="AC1419" i="3"/>
  <c r="AD615" i="3"/>
  <c r="Z225" i="3"/>
  <c r="Q226" i="3"/>
  <c r="R226" i="3" s="1"/>
  <c r="AB226" i="3" s="1"/>
  <c r="W225" i="3"/>
  <c r="V226" i="3" s="1"/>
  <c r="Z364" i="3"/>
  <c r="W364" i="3"/>
  <c r="V365" i="3" s="1"/>
  <c r="Q365" i="3"/>
  <c r="R365" i="3" s="1"/>
  <c r="AB365" i="3" s="1"/>
  <c r="AA364" i="3"/>
  <c r="Z744" i="3"/>
  <c r="AA744" i="3"/>
  <c r="Y744" i="3"/>
  <c r="Q745" i="3"/>
  <c r="W744" i="3"/>
  <c r="V745" i="3" s="1"/>
  <c r="Z1688" i="3"/>
  <c r="AD1688" i="3" s="1"/>
  <c r="AA1171" i="3"/>
  <c r="Q1172" i="3"/>
  <c r="R1172" i="3" s="1"/>
  <c r="AB1172" i="3" s="1"/>
  <c r="W1171" i="3"/>
  <c r="V1172" i="3" s="1"/>
  <c r="AD1305" i="3"/>
  <c r="AD1843" i="3"/>
  <c r="S1554" i="3"/>
  <c r="T1554" i="3" s="1"/>
  <c r="Y1554" i="3" s="1"/>
  <c r="Z228" i="9"/>
  <c r="Q1173" i="11"/>
  <c r="R1173" i="11" s="1"/>
  <c r="Q1960" i="9"/>
  <c r="R1960" i="9" s="1"/>
  <c r="AB1960" i="9" s="1"/>
  <c r="AA1304" i="9"/>
  <c r="Q229" i="9"/>
  <c r="R229" i="9" s="1"/>
  <c r="AB229" i="9" s="1"/>
  <c r="S1174" i="9"/>
  <c r="T1174" i="9" s="1"/>
  <c r="W1959" i="9"/>
  <c r="V1960" i="9" s="1"/>
  <c r="S234" i="6"/>
  <c r="T234" i="6" s="1"/>
  <c r="Q235" i="6" s="1"/>
  <c r="W1304" i="9"/>
  <c r="V1305" i="9" s="1"/>
  <c r="W1688" i="3"/>
  <c r="V1689" i="3" s="1"/>
  <c r="S364" i="11"/>
  <c r="T364" i="11" s="1"/>
  <c r="W1038" i="6"/>
  <c r="V1039" i="6" s="1"/>
  <c r="Q1039" i="6"/>
  <c r="R1039" i="6" s="1"/>
  <c r="AB1039" i="6" s="1"/>
  <c r="Y364" i="3"/>
  <c r="AA225" i="3"/>
  <c r="Q232" i="11"/>
  <c r="Y228" i="9"/>
  <c r="AA1172" i="11"/>
  <c r="Y225" i="3"/>
  <c r="Y1038" i="6"/>
  <c r="AD1038" i="6" s="1"/>
  <c r="AC1554" i="11"/>
  <c r="Z231" i="11"/>
  <c r="W228" i="9"/>
  <c r="V229" i="9" s="1"/>
  <c r="Y1172" i="11"/>
  <c r="S1038" i="9"/>
  <c r="T1038" i="9" s="1"/>
  <c r="AA1688" i="3"/>
  <c r="Q1689" i="3"/>
  <c r="R1689" i="3" s="1"/>
  <c r="AB1689" i="3" s="1"/>
  <c r="AA231" i="11"/>
  <c r="S1844" i="3"/>
  <c r="T1844" i="3" s="1"/>
  <c r="Y231" i="11"/>
  <c r="S612" i="9"/>
  <c r="T612" i="9" s="1"/>
  <c r="W612" i="9" s="1"/>
  <c r="V613" i="9" s="1"/>
  <c r="AB612" i="9"/>
  <c r="AC883" i="6"/>
  <c r="R1554" i="6"/>
  <c r="AB1554" i="6" s="1"/>
  <c r="R748" i="6"/>
  <c r="AB748" i="6" s="1"/>
  <c r="AC1305" i="3"/>
  <c r="AC1694" i="9"/>
  <c r="R1555" i="11"/>
  <c r="AB1555" i="11" s="1"/>
  <c r="Q495" i="9"/>
  <c r="W494" i="9"/>
  <c r="V495" i="9" s="1"/>
  <c r="AA494" i="9"/>
  <c r="Y494" i="9"/>
  <c r="Z494" i="9"/>
  <c r="AC1308" i="11"/>
  <c r="R1306" i="3"/>
  <c r="AB1306" i="3" s="1"/>
  <c r="AC1556" i="9"/>
  <c r="AA1843" i="9"/>
  <c r="Y1843" i="9"/>
  <c r="Z1843" i="9"/>
  <c r="W1843" i="9"/>
  <c r="V1844" i="9" s="1"/>
  <c r="Q1844" i="9"/>
  <c r="R1963" i="6"/>
  <c r="AB1963" i="6" s="1"/>
  <c r="AC748" i="11"/>
  <c r="S616" i="3"/>
  <c r="T616" i="3" s="1"/>
  <c r="AB616" i="3"/>
  <c r="R884" i="6"/>
  <c r="AB884" i="6" s="1"/>
  <c r="R1557" i="9"/>
  <c r="AB1557" i="9" s="1"/>
  <c r="R78" i="6"/>
  <c r="AB78" i="6" s="1"/>
  <c r="R749" i="11"/>
  <c r="AB749" i="11" s="1"/>
  <c r="S364" i="9"/>
  <c r="T364" i="9" s="1"/>
  <c r="AC1553" i="6"/>
  <c r="R616" i="6"/>
  <c r="AB616" i="6" s="1"/>
  <c r="AC615" i="6"/>
  <c r="S79" i="11"/>
  <c r="T79" i="11" s="1"/>
  <c r="Z79" i="11" s="1"/>
  <c r="AB79" i="11"/>
  <c r="Q82" i="9"/>
  <c r="AA81" i="9"/>
  <c r="Y81" i="9"/>
  <c r="W81" i="9"/>
  <c r="V82" i="9" s="1"/>
  <c r="Z81" i="9"/>
  <c r="W1173" i="6"/>
  <c r="V1174" i="6" s="1"/>
  <c r="Q1174" i="6"/>
  <c r="Y1173" i="6"/>
  <c r="AA1173" i="6"/>
  <c r="Z1173" i="6"/>
  <c r="Z878" i="9"/>
  <c r="Y878" i="9"/>
  <c r="W878" i="9"/>
  <c r="V879" i="9" s="1"/>
  <c r="AA878" i="9"/>
  <c r="Q879" i="9"/>
  <c r="S1420" i="3"/>
  <c r="T1420" i="3" s="1"/>
  <c r="Z1420" i="3" s="1"/>
  <c r="S496" i="6"/>
  <c r="T496" i="6" s="1"/>
  <c r="AA496" i="3"/>
  <c r="W496" i="3"/>
  <c r="V497" i="3" s="1"/>
  <c r="Q497" i="3"/>
  <c r="Z496" i="3"/>
  <c r="Y496" i="3"/>
  <c r="AC77" i="6"/>
  <c r="S878" i="11"/>
  <c r="T878" i="11" s="1"/>
  <c r="W878" i="11" s="1"/>
  <c r="V879" i="11" s="1"/>
  <c r="R500" i="11"/>
  <c r="AB500" i="11" s="1"/>
  <c r="R1309" i="11"/>
  <c r="AB1309" i="11" s="1"/>
  <c r="S1421" i="6"/>
  <c r="T1421" i="6" s="1"/>
  <c r="Q1422" i="6" s="1"/>
  <c r="AC747" i="6"/>
  <c r="R1695" i="9"/>
  <c r="AB1695" i="9" s="1"/>
  <c r="AD231" i="11" l="1"/>
  <c r="AE1554" i="11"/>
  <c r="AE608" i="11"/>
  <c r="AE363" i="11"/>
  <c r="AC231" i="11"/>
  <c r="AD1172" i="11"/>
  <c r="AC1039" i="11"/>
  <c r="AE1959" i="11"/>
  <c r="AD499" i="11"/>
  <c r="AD1039" i="11"/>
  <c r="AE748" i="11"/>
  <c r="AC499" i="11"/>
  <c r="AC1689" i="11"/>
  <c r="AE1689" i="11" s="1"/>
  <c r="Y1960" i="11"/>
  <c r="Z1960" i="11"/>
  <c r="AA1960" i="11"/>
  <c r="Q1961" i="11"/>
  <c r="R1961" i="11" s="1"/>
  <c r="AB1961" i="11" s="1"/>
  <c r="W1960" i="11"/>
  <c r="V1961" i="11" s="1"/>
  <c r="AB1173" i="11"/>
  <c r="S1173" i="11"/>
  <c r="T1173" i="11" s="1"/>
  <c r="Z1173" i="11" s="1"/>
  <c r="Y609" i="11"/>
  <c r="AD609" i="11" s="1"/>
  <c r="AD1423" i="11"/>
  <c r="Z1841" i="11"/>
  <c r="W1841" i="11"/>
  <c r="V1842" i="11" s="1"/>
  <c r="AA1841" i="11"/>
  <c r="Q1842" i="11"/>
  <c r="Y1841" i="11"/>
  <c r="Y79" i="11"/>
  <c r="AD79" i="11" s="1"/>
  <c r="Y878" i="11"/>
  <c r="Z878" i="11"/>
  <c r="W79" i="11"/>
  <c r="V80" i="11" s="1"/>
  <c r="Q80" i="11"/>
  <c r="R80" i="11" s="1"/>
  <c r="AA79" i="11"/>
  <c r="AC1172" i="11"/>
  <c r="AE1308" i="11"/>
  <c r="AC1423" i="11"/>
  <c r="AE1419" i="9"/>
  <c r="W1420" i="9"/>
  <c r="V1421" i="9" s="1"/>
  <c r="AE611" i="9"/>
  <c r="Z1420" i="9"/>
  <c r="Q1421" i="9"/>
  <c r="R1421" i="9" s="1"/>
  <c r="AB1421" i="9" s="1"/>
  <c r="AA1420" i="9"/>
  <c r="AE363" i="9"/>
  <c r="AD878" i="9"/>
  <c r="AC1959" i="9"/>
  <c r="AC1304" i="9"/>
  <c r="AD1304" i="9"/>
  <c r="Y612" i="9"/>
  <c r="AE1556" i="9"/>
  <c r="AD746" i="9"/>
  <c r="Q1039" i="9"/>
  <c r="R1039" i="9" s="1"/>
  <c r="AB1039" i="9" s="1"/>
  <c r="Y1038" i="9"/>
  <c r="AA1038" i="9"/>
  <c r="AD1843" i="9"/>
  <c r="Z612" i="9"/>
  <c r="AD81" i="9"/>
  <c r="AA612" i="9"/>
  <c r="AE1173" i="9"/>
  <c r="AE1694" i="9"/>
  <c r="AC228" i="9"/>
  <c r="AD228" i="9"/>
  <c r="Q613" i="9"/>
  <c r="R613" i="9" s="1"/>
  <c r="AB613" i="9" s="1"/>
  <c r="Z1038" i="9"/>
  <c r="AD494" i="9"/>
  <c r="W1038" i="9"/>
  <c r="V1039" i="9" s="1"/>
  <c r="AD1959" i="9"/>
  <c r="AC746" i="9"/>
  <c r="AE1420" i="6"/>
  <c r="AD1962" i="6"/>
  <c r="AE615" i="6"/>
  <c r="AE883" i="6"/>
  <c r="AE1304" i="6"/>
  <c r="AE495" i="6"/>
  <c r="AC1962" i="6"/>
  <c r="W363" i="6"/>
  <c r="V364" i="6" s="1"/>
  <c r="S1554" i="6"/>
  <c r="T1554" i="6" s="1"/>
  <c r="W1554" i="6" s="1"/>
  <c r="V1555" i="6" s="1"/>
  <c r="Z363" i="6"/>
  <c r="Y363" i="6"/>
  <c r="Q364" i="6"/>
  <c r="R364" i="6" s="1"/>
  <c r="AB364" i="6" s="1"/>
  <c r="S1039" i="6"/>
  <c r="T1039" i="6" s="1"/>
  <c r="Z1039" i="6" s="1"/>
  <c r="AE77" i="6"/>
  <c r="AC1038" i="6"/>
  <c r="AE1038" i="6" s="1"/>
  <c r="Y234" i="6"/>
  <c r="AD1845" i="6"/>
  <c r="AE747" i="6"/>
  <c r="AD1173" i="6"/>
  <c r="Q1689" i="6"/>
  <c r="Y1688" i="6"/>
  <c r="AA1688" i="6"/>
  <c r="W1688" i="6"/>
  <c r="V1689" i="6" s="1"/>
  <c r="Z1688" i="6"/>
  <c r="S748" i="6"/>
  <c r="T748" i="6" s="1"/>
  <c r="AA234" i="6"/>
  <c r="AA1421" i="6"/>
  <c r="AE1553" i="6"/>
  <c r="S1305" i="6"/>
  <c r="T1305" i="6" s="1"/>
  <c r="S616" i="6"/>
  <c r="T616" i="6" s="1"/>
  <c r="AA616" i="6" s="1"/>
  <c r="W1421" i="6"/>
  <c r="V1422" i="6" s="1"/>
  <c r="Z1421" i="6"/>
  <c r="AC1845" i="6"/>
  <c r="Y1421" i="6"/>
  <c r="AD225" i="3"/>
  <c r="AC1040" i="3"/>
  <c r="AE1040" i="3" s="1"/>
  <c r="AD1959" i="3"/>
  <c r="S1041" i="3"/>
  <c r="T1041" i="3" s="1"/>
  <c r="Q1042" i="3" s="1"/>
  <c r="R1042" i="3" s="1"/>
  <c r="AB1042" i="3" s="1"/>
  <c r="AC1959" i="3"/>
  <c r="AD1171" i="3"/>
  <c r="AC744" i="3"/>
  <c r="S1306" i="3"/>
  <c r="T1306" i="3" s="1"/>
  <c r="AA1306" i="3" s="1"/>
  <c r="AD79" i="3"/>
  <c r="AC79" i="3"/>
  <c r="AE1843" i="3"/>
  <c r="AE880" i="3"/>
  <c r="S1960" i="3"/>
  <c r="T1960" i="3" s="1"/>
  <c r="AE615" i="3"/>
  <c r="AE1419" i="3"/>
  <c r="AC1688" i="3"/>
  <c r="AE1688" i="3" s="1"/>
  <c r="AC1171" i="3"/>
  <c r="AC364" i="3"/>
  <c r="R745" i="3"/>
  <c r="AB745" i="3" s="1"/>
  <c r="AA1420" i="3"/>
  <c r="Q1421" i="3"/>
  <c r="R1421" i="3" s="1"/>
  <c r="AB1421" i="3" s="1"/>
  <c r="Q1555" i="3"/>
  <c r="R1555" i="3" s="1"/>
  <c r="AB1555" i="3" s="1"/>
  <c r="AC225" i="3"/>
  <c r="Z881" i="3"/>
  <c r="AE1305" i="3"/>
  <c r="Y1844" i="3"/>
  <c r="W1844" i="3"/>
  <c r="V1845" i="3" s="1"/>
  <c r="Q1845" i="3"/>
  <c r="R1845" i="3" s="1"/>
  <c r="AB1845" i="3" s="1"/>
  <c r="AA1844" i="3"/>
  <c r="Q882" i="3"/>
  <c r="R882" i="3" s="1"/>
  <c r="AB882" i="3" s="1"/>
  <c r="AA881" i="3"/>
  <c r="Z1554" i="3"/>
  <c r="AD1554" i="3" s="1"/>
  <c r="W1420" i="3"/>
  <c r="V1421" i="3" s="1"/>
  <c r="AD364" i="3"/>
  <c r="S226" i="3"/>
  <c r="T226" i="3" s="1"/>
  <c r="W226" i="3" s="1"/>
  <c r="V227" i="3" s="1"/>
  <c r="Y1420" i="3"/>
  <c r="AD1420" i="3" s="1"/>
  <c r="Y881" i="3"/>
  <c r="AA1554" i="3"/>
  <c r="AD744" i="3"/>
  <c r="W1554" i="3"/>
  <c r="V1555" i="3" s="1"/>
  <c r="AD496" i="3"/>
  <c r="S500" i="11"/>
  <c r="T500" i="11" s="1"/>
  <c r="AA878" i="11"/>
  <c r="R232" i="11"/>
  <c r="AC878" i="9"/>
  <c r="Q879" i="11"/>
  <c r="R879" i="11" s="1"/>
  <c r="S1963" i="6"/>
  <c r="T1963" i="6" s="1"/>
  <c r="S80" i="3"/>
  <c r="T80" i="3" s="1"/>
  <c r="Z234" i="6"/>
  <c r="W609" i="11"/>
  <c r="V610" i="11" s="1"/>
  <c r="Q610" i="11"/>
  <c r="R610" i="11" s="1"/>
  <c r="AB610" i="11" s="1"/>
  <c r="W234" i="6"/>
  <c r="V235" i="6" s="1"/>
  <c r="S1695" i="9"/>
  <c r="T1695" i="9" s="1"/>
  <c r="AA609" i="11"/>
  <c r="Z1844" i="3"/>
  <c r="S1690" i="11"/>
  <c r="T1690" i="11" s="1"/>
  <c r="S884" i="6"/>
  <c r="T884" i="6" s="1"/>
  <c r="S1172" i="3"/>
  <c r="T1172" i="3" s="1"/>
  <c r="Y1172" i="3" s="1"/>
  <c r="S229" i="9"/>
  <c r="T229" i="9" s="1"/>
  <c r="Y229" i="9" s="1"/>
  <c r="S1309" i="11"/>
  <c r="T1309" i="11" s="1"/>
  <c r="Q1310" i="11" s="1"/>
  <c r="S1846" i="6"/>
  <c r="T1846" i="6" s="1"/>
  <c r="S1305" i="9"/>
  <c r="T1305" i="9" s="1"/>
  <c r="S365" i="3"/>
  <c r="T365" i="3" s="1"/>
  <c r="W365" i="3" s="1"/>
  <c r="V366" i="3" s="1"/>
  <c r="S1960" i="9"/>
  <c r="T1960" i="9" s="1"/>
  <c r="AC81" i="9"/>
  <c r="S1040" i="11"/>
  <c r="T1040" i="11" s="1"/>
  <c r="S747" i="9"/>
  <c r="T747" i="9" s="1"/>
  <c r="Z496" i="6"/>
  <c r="AA496" i="6"/>
  <c r="Q497" i="6"/>
  <c r="Y496" i="6"/>
  <c r="W496" i="6"/>
  <c r="V497" i="6" s="1"/>
  <c r="W364" i="9"/>
  <c r="V365" i="9" s="1"/>
  <c r="AA364" i="9"/>
  <c r="Q365" i="9"/>
  <c r="Z364" i="9"/>
  <c r="Y364" i="9"/>
  <c r="R495" i="9"/>
  <c r="AB495" i="9" s="1"/>
  <c r="AC1173" i="6"/>
  <c r="R235" i="6"/>
  <c r="AB235" i="6" s="1"/>
  <c r="R1844" i="9"/>
  <c r="AB1844" i="9" s="1"/>
  <c r="AC496" i="3"/>
  <c r="R1174" i="6"/>
  <c r="AB1174" i="6" s="1"/>
  <c r="R82" i="9"/>
  <c r="AB82" i="9" s="1"/>
  <c r="Q1175" i="9"/>
  <c r="AA1174" i="9"/>
  <c r="Y1174" i="9"/>
  <c r="Z1174" i="9"/>
  <c r="W1174" i="9"/>
  <c r="V1175" i="9" s="1"/>
  <c r="Q365" i="11"/>
  <c r="Z364" i="11"/>
  <c r="AA364" i="11"/>
  <c r="Y364" i="11"/>
  <c r="W364" i="11"/>
  <c r="V365" i="11" s="1"/>
  <c r="R879" i="9"/>
  <c r="AB879" i="9" s="1"/>
  <c r="AA616" i="3"/>
  <c r="W616" i="3"/>
  <c r="V617" i="3" s="1"/>
  <c r="Q617" i="3"/>
  <c r="Z616" i="3"/>
  <c r="Y616" i="3"/>
  <c r="R497" i="3"/>
  <c r="AB497" i="3" s="1"/>
  <c r="R1422" i="6"/>
  <c r="AB1422" i="6" s="1"/>
  <c r="S1689" i="3"/>
  <c r="T1689" i="3" s="1"/>
  <c r="S749" i="11"/>
  <c r="T749" i="11" s="1"/>
  <c r="S78" i="6"/>
  <c r="T78" i="6" s="1"/>
  <c r="S1557" i="9"/>
  <c r="T1557" i="9" s="1"/>
  <c r="S1424" i="11"/>
  <c r="T1424" i="11" s="1"/>
  <c r="AB1424" i="11"/>
  <c r="AC1843" i="9"/>
  <c r="AC494" i="9"/>
  <c r="S1555" i="11"/>
  <c r="T1555" i="11" s="1"/>
  <c r="AE1845" i="6" l="1"/>
  <c r="AE231" i="11"/>
  <c r="Y1173" i="11"/>
  <c r="AD1173" i="11" s="1"/>
  <c r="AC1960" i="11"/>
  <c r="AD1960" i="11"/>
  <c r="AE1172" i="11"/>
  <c r="AE1039" i="11"/>
  <c r="AC609" i="11"/>
  <c r="AE609" i="11" s="1"/>
  <c r="AD364" i="11"/>
  <c r="AE499" i="11"/>
  <c r="W1173" i="11"/>
  <c r="V1174" i="11" s="1"/>
  <c r="AA1690" i="11"/>
  <c r="Q1691" i="11"/>
  <c r="R1691" i="11" s="1"/>
  <c r="AB1691" i="11" s="1"/>
  <c r="W1690" i="11"/>
  <c r="V1691" i="11" s="1"/>
  <c r="Z1690" i="11"/>
  <c r="AC878" i="11"/>
  <c r="AD878" i="11"/>
  <c r="AE1423" i="11"/>
  <c r="AC79" i="11"/>
  <c r="AE79" i="11" s="1"/>
  <c r="W1424" i="11"/>
  <c r="V1425" i="11" s="1"/>
  <c r="Q1425" i="11"/>
  <c r="R1425" i="11" s="1"/>
  <c r="AB1425" i="11" s="1"/>
  <c r="Z1424" i="11"/>
  <c r="AA1424" i="11"/>
  <c r="Y1424" i="11"/>
  <c r="Y1040" i="11"/>
  <c r="AA1040" i="11"/>
  <c r="Q1041" i="11"/>
  <c r="R1041" i="11" s="1"/>
  <c r="W1040" i="11"/>
  <c r="V1041" i="11" s="1"/>
  <c r="Z1040" i="11"/>
  <c r="R1842" i="11"/>
  <c r="AB1842" i="11" s="1"/>
  <c r="Y1690" i="11"/>
  <c r="Q1174" i="11"/>
  <c r="R1174" i="11" s="1"/>
  <c r="AB1174" i="11" s="1"/>
  <c r="AA1173" i="11"/>
  <c r="Z1309" i="11"/>
  <c r="AD1841" i="11"/>
  <c r="AC1841" i="11"/>
  <c r="AC1420" i="9"/>
  <c r="AD1420" i="9"/>
  <c r="AE1304" i="9"/>
  <c r="AE1959" i="9"/>
  <c r="AE878" i="9"/>
  <c r="AE746" i="9"/>
  <c r="AE494" i="9"/>
  <c r="AD364" i="9"/>
  <c r="AE1843" i="9"/>
  <c r="AC1038" i="9"/>
  <c r="AC612" i="9"/>
  <c r="AD1038" i="9"/>
  <c r="AD612" i="9"/>
  <c r="AE81" i="9"/>
  <c r="Z229" i="9"/>
  <c r="AD229" i="9" s="1"/>
  <c r="W747" i="9"/>
  <c r="V748" i="9" s="1"/>
  <c r="AA747" i="9"/>
  <c r="Y747" i="9"/>
  <c r="Z747" i="9"/>
  <c r="Q748" i="9"/>
  <c r="R748" i="9" s="1"/>
  <c r="AB748" i="9" s="1"/>
  <c r="Z1305" i="9"/>
  <c r="AA1305" i="9"/>
  <c r="Q1306" i="9"/>
  <c r="R1306" i="9" s="1"/>
  <c r="AB1306" i="9" s="1"/>
  <c r="W1305" i="9"/>
  <c r="V1306" i="9" s="1"/>
  <c r="AE228" i="9"/>
  <c r="S1039" i="9"/>
  <c r="T1039" i="9" s="1"/>
  <c r="W1039" i="9" s="1"/>
  <c r="V1040" i="9" s="1"/>
  <c r="Q230" i="9"/>
  <c r="R230" i="9" s="1"/>
  <c r="AB230" i="9" s="1"/>
  <c r="W229" i="9"/>
  <c r="V230" i="9" s="1"/>
  <c r="AD1174" i="9"/>
  <c r="S364" i="6"/>
  <c r="T364" i="6" s="1"/>
  <c r="Z364" i="6" s="1"/>
  <c r="AE1962" i="6"/>
  <c r="Z748" i="6"/>
  <c r="W748" i="6"/>
  <c r="V749" i="6" s="1"/>
  <c r="AA1039" i="6"/>
  <c r="AD1421" i="6"/>
  <c r="AC234" i="6"/>
  <c r="AC363" i="6"/>
  <c r="AD363" i="6"/>
  <c r="AC1421" i="6"/>
  <c r="Q749" i="6"/>
  <c r="R749" i="6" s="1"/>
  <c r="AB749" i="6" s="1"/>
  <c r="W1039" i="6"/>
  <c r="V1040" i="6" s="1"/>
  <c r="Z616" i="6"/>
  <c r="AD234" i="6"/>
  <c r="Z1554" i="6"/>
  <c r="Q1555" i="6"/>
  <c r="R1555" i="6" s="1"/>
  <c r="AB1555" i="6" s="1"/>
  <c r="AA748" i="6"/>
  <c r="W616" i="6"/>
  <c r="V617" i="6" s="1"/>
  <c r="AE1173" i="6"/>
  <c r="AC1688" i="6"/>
  <c r="AD1688" i="6"/>
  <c r="R1689" i="6"/>
  <c r="AB1689" i="6" s="1"/>
  <c r="Y1554" i="6"/>
  <c r="AA1554" i="6"/>
  <c r="Q1040" i="6"/>
  <c r="R1040" i="6" s="1"/>
  <c r="AB1040" i="6" s="1"/>
  <c r="Y884" i="6"/>
  <c r="AA884" i="6"/>
  <c r="Q885" i="6"/>
  <c r="R885" i="6" s="1"/>
  <c r="AB885" i="6" s="1"/>
  <c r="W884" i="6"/>
  <c r="V885" i="6" s="1"/>
  <c r="Z884" i="6"/>
  <c r="Q1964" i="6"/>
  <c r="R1964" i="6" s="1"/>
  <c r="AB1964" i="6" s="1"/>
  <c r="Z1963" i="6"/>
  <c r="AA1963" i="6"/>
  <c r="W1963" i="6"/>
  <c r="V1964" i="6" s="1"/>
  <c r="Y1963" i="6"/>
  <c r="Q617" i="6"/>
  <c r="R617" i="6" s="1"/>
  <c r="AB617" i="6" s="1"/>
  <c r="Y1305" i="6"/>
  <c r="AA1305" i="6"/>
  <c r="Z1305" i="6"/>
  <c r="W1305" i="6"/>
  <c r="V1306" i="6" s="1"/>
  <c r="Q1306" i="6"/>
  <c r="Y616" i="6"/>
  <c r="AE225" i="3"/>
  <c r="AA1041" i="3"/>
  <c r="Z1041" i="3"/>
  <c r="S1042" i="3"/>
  <c r="T1042" i="3" s="1"/>
  <c r="Y1042" i="3" s="1"/>
  <c r="Y1041" i="3"/>
  <c r="W1041" i="3"/>
  <c r="V1042" i="3" s="1"/>
  <c r="AE1959" i="3"/>
  <c r="AE1171" i="3"/>
  <c r="AE79" i="3"/>
  <c r="AE744" i="3"/>
  <c r="AD616" i="3"/>
  <c r="W1960" i="3"/>
  <c r="V1961" i="3" s="1"/>
  <c r="Y1960" i="3"/>
  <c r="AA1960" i="3"/>
  <c r="Q1961" i="3"/>
  <c r="R1961" i="3" s="1"/>
  <c r="AB1961" i="3" s="1"/>
  <c r="Z1960" i="3"/>
  <c r="AC1844" i="3"/>
  <c r="AE364" i="3"/>
  <c r="AE496" i="3"/>
  <c r="Q227" i="3"/>
  <c r="R227" i="3" s="1"/>
  <c r="AB227" i="3" s="1"/>
  <c r="Y1306" i="3"/>
  <c r="AC881" i="3"/>
  <c r="S745" i="3"/>
  <c r="T745" i="3" s="1"/>
  <c r="AD881" i="3"/>
  <c r="AA226" i="3"/>
  <c r="AC1420" i="3"/>
  <c r="AE1420" i="3" s="1"/>
  <c r="S1421" i="3"/>
  <c r="T1421" i="3" s="1"/>
  <c r="AD1844" i="3"/>
  <c r="Z365" i="3"/>
  <c r="Z226" i="3"/>
  <c r="AC1554" i="3"/>
  <c r="AE1554" i="3" s="1"/>
  <c r="Z1306" i="3"/>
  <c r="S1555" i="3"/>
  <c r="T1555" i="3" s="1"/>
  <c r="Y226" i="3"/>
  <c r="Q1307" i="3"/>
  <c r="R1307" i="3" s="1"/>
  <c r="AB1307" i="3" s="1"/>
  <c r="AA365" i="3"/>
  <c r="W1306" i="3"/>
  <c r="V1307" i="3" s="1"/>
  <c r="Y365" i="3"/>
  <c r="Q366" i="3"/>
  <c r="R366" i="3" s="1"/>
  <c r="AB366" i="3" s="1"/>
  <c r="AB879" i="11"/>
  <c r="W1172" i="3"/>
  <c r="V1173" i="3" s="1"/>
  <c r="Y748" i="6"/>
  <c r="Q1173" i="3"/>
  <c r="R1173" i="3" s="1"/>
  <c r="AB1173" i="3" s="1"/>
  <c r="AA1309" i="11"/>
  <c r="S882" i="3"/>
  <c r="T882" i="3" s="1"/>
  <c r="Y1039" i="6"/>
  <c r="Z1172" i="3"/>
  <c r="AD1172" i="3" s="1"/>
  <c r="AA229" i="9"/>
  <c r="W1309" i="11"/>
  <c r="V1310" i="11" s="1"/>
  <c r="Y1309" i="11"/>
  <c r="AB232" i="11"/>
  <c r="S232" i="11"/>
  <c r="T232" i="11" s="1"/>
  <c r="S1844" i="9"/>
  <c r="T1844" i="9" s="1"/>
  <c r="S235" i="6"/>
  <c r="T235" i="6" s="1"/>
  <c r="AA1172" i="3"/>
  <c r="S879" i="9"/>
  <c r="T879" i="9" s="1"/>
  <c r="Y1305" i="9"/>
  <c r="S497" i="3"/>
  <c r="T497" i="3" s="1"/>
  <c r="Q498" i="3" s="1"/>
  <c r="S495" i="9"/>
  <c r="T495" i="9" s="1"/>
  <c r="S1961" i="11"/>
  <c r="T1961" i="11" s="1"/>
  <c r="Y1961" i="11" s="1"/>
  <c r="S610" i="11"/>
  <c r="T610" i="11" s="1"/>
  <c r="S1845" i="3"/>
  <c r="T1845" i="3" s="1"/>
  <c r="R365" i="9"/>
  <c r="AB365" i="9" s="1"/>
  <c r="AC1174" i="9"/>
  <c r="AA80" i="3"/>
  <c r="W80" i="3"/>
  <c r="V81" i="3" s="1"/>
  <c r="Y80" i="3"/>
  <c r="Z80" i="3"/>
  <c r="Q81" i="3"/>
  <c r="S613" i="9"/>
  <c r="T613" i="9" s="1"/>
  <c r="Y613" i="9" s="1"/>
  <c r="S1421" i="9"/>
  <c r="T1421" i="9" s="1"/>
  <c r="Z500" i="11"/>
  <c r="W500" i="11"/>
  <c r="V501" i="11" s="1"/>
  <c r="Y500" i="11"/>
  <c r="AA500" i="11"/>
  <c r="Q501" i="11"/>
  <c r="S879" i="11"/>
  <c r="T879" i="11" s="1"/>
  <c r="S1422" i="6"/>
  <c r="T1422" i="6" s="1"/>
  <c r="Q1556" i="11"/>
  <c r="AA1555" i="11"/>
  <c r="W1555" i="11"/>
  <c r="V1556" i="11" s="1"/>
  <c r="Y1555" i="11"/>
  <c r="Z1555" i="11"/>
  <c r="Y1695" i="9"/>
  <c r="AA1695" i="9"/>
  <c r="Q1696" i="9"/>
  <c r="W1695" i="9"/>
  <c r="V1696" i="9" s="1"/>
  <c r="Z1695" i="9"/>
  <c r="AC364" i="11"/>
  <c r="R1175" i="9"/>
  <c r="AB1175" i="9" s="1"/>
  <c r="S80" i="11"/>
  <c r="T80" i="11" s="1"/>
  <c r="AB80" i="11"/>
  <c r="R1310" i="11"/>
  <c r="AB1310" i="11" s="1"/>
  <c r="AA78" i="6"/>
  <c r="W78" i="6"/>
  <c r="V79" i="6" s="1"/>
  <c r="Q79" i="6"/>
  <c r="Y78" i="6"/>
  <c r="Z78" i="6"/>
  <c r="Z1960" i="9"/>
  <c r="Q1961" i="9"/>
  <c r="AA1960" i="9"/>
  <c r="W1960" i="9"/>
  <c r="V1961" i="9" s="1"/>
  <c r="Y1960" i="9"/>
  <c r="Q750" i="11"/>
  <c r="Y749" i="11"/>
  <c r="W749" i="11"/>
  <c r="V750" i="11" s="1"/>
  <c r="Z749" i="11"/>
  <c r="AA749" i="11"/>
  <c r="R617" i="3"/>
  <c r="R365" i="11"/>
  <c r="AB365" i="11" s="1"/>
  <c r="AD496" i="6"/>
  <c r="AC496" i="6"/>
  <c r="W1846" i="6"/>
  <c r="V1847" i="6" s="1"/>
  <c r="Q1847" i="6"/>
  <c r="AA1846" i="6"/>
  <c r="Y1846" i="6"/>
  <c r="Z1846" i="6"/>
  <c r="Q1558" i="9"/>
  <c r="W1557" i="9"/>
  <c r="V1558" i="9" s="1"/>
  <c r="AA1557" i="9"/>
  <c r="Y1557" i="9"/>
  <c r="Z1557" i="9"/>
  <c r="AC616" i="3"/>
  <c r="Q1690" i="3"/>
  <c r="Y1689" i="3"/>
  <c r="Z1689" i="3"/>
  <c r="AA1689" i="3"/>
  <c r="W1689" i="3"/>
  <c r="V1690" i="3" s="1"/>
  <c r="S82" i="9"/>
  <c r="T82" i="9" s="1"/>
  <c r="S1174" i="6"/>
  <c r="T1174" i="6" s="1"/>
  <c r="AC364" i="9"/>
  <c r="R497" i="6"/>
  <c r="AB497" i="6" s="1"/>
  <c r="AD1690" i="11" l="1"/>
  <c r="AC1173" i="11"/>
  <c r="AE1173" i="11" s="1"/>
  <c r="AE1960" i="11"/>
  <c r="AE364" i="11"/>
  <c r="AE1841" i="11"/>
  <c r="AC1040" i="11"/>
  <c r="AD1424" i="11"/>
  <c r="AE878" i="11"/>
  <c r="S1842" i="11"/>
  <c r="T1842" i="11" s="1"/>
  <c r="AD749" i="11"/>
  <c r="AD1040" i="11"/>
  <c r="Z80" i="11"/>
  <c r="W80" i="11"/>
  <c r="V81" i="11" s="1"/>
  <c r="Q81" i="11"/>
  <c r="R81" i="11" s="1"/>
  <c r="AB81" i="11" s="1"/>
  <c r="AA80" i="11"/>
  <c r="Y80" i="11"/>
  <c r="AB1041" i="11"/>
  <c r="Q880" i="11"/>
  <c r="R880" i="11" s="1"/>
  <c r="AB880" i="11" s="1"/>
  <c r="AA879" i="11"/>
  <c r="Z879" i="11"/>
  <c r="Y879" i="11"/>
  <c r="W879" i="11"/>
  <c r="V880" i="11" s="1"/>
  <c r="S1041" i="11"/>
  <c r="T1041" i="11" s="1"/>
  <c r="Z1041" i="11" s="1"/>
  <c r="S1691" i="11"/>
  <c r="T1691" i="11" s="1"/>
  <c r="AC1309" i="11"/>
  <c r="AD1309" i="11"/>
  <c r="AD1555" i="11"/>
  <c r="AC1424" i="11"/>
  <c r="AC1690" i="11"/>
  <c r="AE1420" i="9"/>
  <c r="AE364" i="9"/>
  <c r="Q1040" i="9"/>
  <c r="R1040" i="9" s="1"/>
  <c r="W613" i="9"/>
  <c r="V614" i="9" s="1"/>
  <c r="Z1039" i="9"/>
  <c r="AD747" i="9"/>
  <c r="AE1038" i="9"/>
  <c r="AE612" i="9"/>
  <c r="AA1039" i="9"/>
  <c r="AC229" i="9"/>
  <c r="AE229" i="9" s="1"/>
  <c r="AA613" i="9"/>
  <c r="Y1039" i="9"/>
  <c r="AC747" i="9"/>
  <c r="AD1960" i="9"/>
  <c r="AD1695" i="9"/>
  <c r="Y1421" i="9"/>
  <c r="Q1422" i="9"/>
  <c r="AA1421" i="9"/>
  <c r="W1421" i="9"/>
  <c r="V1422" i="9" s="1"/>
  <c r="Z1421" i="9"/>
  <c r="Z613" i="9"/>
  <c r="AD1305" i="9"/>
  <c r="Q496" i="9"/>
  <c r="R496" i="9" s="1"/>
  <c r="AB496" i="9" s="1"/>
  <c r="AA495" i="9"/>
  <c r="Y495" i="9"/>
  <c r="W495" i="9"/>
  <c r="V496" i="9" s="1"/>
  <c r="Z495" i="9"/>
  <c r="Q614" i="9"/>
  <c r="R614" i="9" s="1"/>
  <c r="AB614" i="9" s="1"/>
  <c r="AC1305" i="9"/>
  <c r="AD1557" i="9"/>
  <c r="AE1174" i="9"/>
  <c r="Q365" i="6"/>
  <c r="R365" i="6" s="1"/>
  <c r="AB365" i="6" s="1"/>
  <c r="Y364" i="6"/>
  <c r="AD364" i="6" s="1"/>
  <c r="W364" i="6"/>
  <c r="V365" i="6" s="1"/>
  <c r="AA364" i="6"/>
  <c r="AD1554" i="6"/>
  <c r="S1689" i="6"/>
  <c r="T1689" i="6" s="1"/>
  <c r="Z1689" i="6" s="1"/>
  <c r="AE234" i="6"/>
  <c r="AC616" i="6"/>
  <c r="AE1421" i="6"/>
  <c r="AD616" i="6"/>
  <c r="AE363" i="6"/>
  <c r="S617" i="6"/>
  <c r="T617" i="6" s="1"/>
  <c r="AC1554" i="6"/>
  <c r="AC1963" i="6"/>
  <c r="Y235" i="6"/>
  <c r="W235" i="6"/>
  <c r="V236" i="6" s="1"/>
  <c r="AE1688" i="6"/>
  <c r="AC884" i="6"/>
  <c r="AD1846" i="6"/>
  <c r="AD1305" i="6"/>
  <c r="AC1305" i="6"/>
  <c r="Z235" i="6"/>
  <c r="Q236" i="6"/>
  <c r="R236" i="6" s="1"/>
  <c r="AB236" i="6" s="1"/>
  <c r="S1964" i="6"/>
  <c r="T1964" i="6" s="1"/>
  <c r="AA235" i="6"/>
  <c r="S885" i="6"/>
  <c r="T885" i="6" s="1"/>
  <c r="AD78" i="6"/>
  <c r="AD1963" i="6"/>
  <c r="AC748" i="6"/>
  <c r="AD748" i="6"/>
  <c r="R1306" i="6"/>
  <c r="S497" i="6"/>
  <c r="T497" i="6" s="1"/>
  <c r="AC1039" i="6"/>
  <c r="AD1039" i="6"/>
  <c r="AD884" i="6"/>
  <c r="AD1041" i="3"/>
  <c r="Q1043" i="3"/>
  <c r="R1043" i="3" s="1"/>
  <c r="AB1043" i="3" s="1"/>
  <c r="Z1042" i="3"/>
  <c r="AD1042" i="3" s="1"/>
  <c r="W1042" i="3"/>
  <c r="V1043" i="3" s="1"/>
  <c r="AC1041" i="3"/>
  <c r="AE616" i="3"/>
  <c r="AA1042" i="3"/>
  <c r="AD1960" i="3"/>
  <c r="S1961" i="3"/>
  <c r="T1961" i="3" s="1"/>
  <c r="Q1962" i="3" s="1"/>
  <c r="R1962" i="3" s="1"/>
  <c r="AB1962" i="3" s="1"/>
  <c r="AE1844" i="3"/>
  <c r="AC1306" i="3"/>
  <c r="AD365" i="3"/>
  <c r="AC1960" i="3"/>
  <c r="AE881" i="3"/>
  <c r="AD1306" i="3"/>
  <c r="Y1421" i="3"/>
  <c r="Z1421" i="3"/>
  <c r="W1421" i="3"/>
  <c r="V1422" i="3" s="1"/>
  <c r="Q746" i="3"/>
  <c r="R746" i="3" s="1"/>
  <c r="AB746" i="3" s="1"/>
  <c r="Y745" i="3"/>
  <c r="Z745" i="3"/>
  <c r="W745" i="3"/>
  <c r="V746" i="3" s="1"/>
  <c r="AA745" i="3"/>
  <c r="AC226" i="3"/>
  <c r="AC365" i="3"/>
  <c r="AA1421" i="3"/>
  <c r="AC1172" i="3"/>
  <c r="AE1172" i="3" s="1"/>
  <c r="Q1422" i="3"/>
  <c r="R1422" i="3" s="1"/>
  <c r="AB1422" i="3" s="1"/>
  <c r="AD226" i="3"/>
  <c r="AA882" i="3"/>
  <c r="Y882" i="3"/>
  <c r="W882" i="3"/>
  <c r="V883" i="3" s="1"/>
  <c r="Q883" i="3"/>
  <c r="R883" i="3" s="1"/>
  <c r="AB883" i="3" s="1"/>
  <c r="Z882" i="3"/>
  <c r="AD1689" i="3"/>
  <c r="Y497" i="3"/>
  <c r="AA497" i="3"/>
  <c r="W497" i="3"/>
  <c r="V498" i="3" s="1"/>
  <c r="S366" i="3"/>
  <c r="T366" i="3" s="1"/>
  <c r="AD80" i="3"/>
  <c r="Q1962" i="11"/>
  <c r="R1962" i="11" s="1"/>
  <c r="AB1962" i="11" s="1"/>
  <c r="AC1695" i="9"/>
  <c r="W1961" i="11"/>
  <c r="V1962" i="11" s="1"/>
  <c r="S1175" i="9"/>
  <c r="T1175" i="9" s="1"/>
  <c r="S748" i="9"/>
  <c r="T748" i="9" s="1"/>
  <c r="S365" i="11"/>
  <c r="T365" i="11" s="1"/>
  <c r="AA1961" i="11"/>
  <c r="S1173" i="3"/>
  <c r="T1173" i="3" s="1"/>
  <c r="Y232" i="11"/>
  <c r="W232" i="11"/>
  <c r="V233" i="11" s="1"/>
  <c r="Z232" i="11"/>
  <c r="AA232" i="11"/>
  <c r="Q233" i="11"/>
  <c r="R233" i="11" s="1"/>
  <c r="AB233" i="11" s="1"/>
  <c r="Z1961" i="11"/>
  <c r="AD1961" i="11" s="1"/>
  <c r="S1306" i="9"/>
  <c r="T1306" i="9" s="1"/>
  <c r="S1425" i="11"/>
  <c r="T1425" i="11" s="1"/>
  <c r="AE496" i="6"/>
  <c r="S1040" i="6"/>
  <c r="T1040" i="6" s="1"/>
  <c r="Q1041" i="6" s="1"/>
  <c r="S230" i="9"/>
  <c r="T230" i="9" s="1"/>
  <c r="Z497" i="3"/>
  <c r="S227" i="3"/>
  <c r="T227" i="3" s="1"/>
  <c r="S1555" i="6"/>
  <c r="T1555" i="6" s="1"/>
  <c r="Y1555" i="6" s="1"/>
  <c r="S1310" i="11"/>
  <c r="T1310" i="11" s="1"/>
  <c r="AC1689" i="3"/>
  <c r="R79" i="6"/>
  <c r="AB79" i="6" s="1"/>
  <c r="Y879" i="9"/>
  <c r="Z879" i="9"/>
  <c r="W879" i="9"/>
  <c r="V880" i="9" s="1"/>
  <c r="Q880" i="9"/>
  <c r="AA879" i="9"/>
  <c r="R1690" i="3"/>
  <c r="AB1690" i="3" s="1"/>
  <c r="W82" i="9"/>
  <c r="V83" i="9" s="1"/>
  <c r="Y82" i="9"/>
  <c r="Q83" i="9"/>
  <c r="Z82" i="9"/>
  <c r="AA82" i="9"/>
  <c r="R1961" i="9"/>
  <c r="AB1961" i="9" s="1"/>
  <c r="W1422" i="6"/>
  <c r="V1423" i="6" s="1"/>
  <c r="Q1423" i="6"/>
  <c r="Z1422" i="6"/>
  <c r="Y1422" i="6"/>
  <c r="AA1422" i="6"/>
  <c r="R1558" i="9"/>
  <c r="AB1558" i="9" s="1"/>
  <c r="AC749" i="11"/>
  <c r="AC1555" i="11"/>
  <c r="W1555" i="3"/>
  <c r="V1556" i="3" s="1"/>
  <c r="Z1555" i="3"/>
  <c r="Q1556" i="3"/>
  <c r="AA1555" i="3"/>
  <c r="Y1555" i="3"/>
  <c r="S365" i="9"/>
  <c r="T365" i="9" s="1"/>
  <c r="AA1174" i="6"/>
  <c r="Y1174" i="6"/>
  <c r="Q1175" i="6"/>
  <c r="Z1174" i="6"/>
  <c r="W1174" i="6"/>
  <c r="V1175" i="6" s="1"/>
  <c r="R750" i="11"/>
  <c r="AB750" i="11" s="1"/>
  <c r="Z1844" i="9"/>
  <c r="AA1844" i="9"/>
  <c r="Q1845" i="9"/>
  <c r="W1844" i="9"/>
  <c r="V1845" i="9" s="1"/>
  <c r="Y1844" i="9"/>
  <c r="R501" i="11"/>
  <c r="AB501" i="11" s="1"/>
  <c r="R81" i="3"/>
  <c r="AB81" i="3" s="1"/>
  <c r="AC1846" i="6"/>
  <c r="R498" i="3"/>
  <c r="AB498" i="3" s="1"/>
  <c r="R1556" i="11"/>
  <c r="AB1556" i="11" s="1"/>
  <c r="AD500" i="11"/>
  <c r="AC500" i="11"/>
  <c r="AC80" i="3"/>
  <c r="R1847" i="6"/>
  <c r="S617" i="3"/>
  <c r="T617" i="3" s="1"/>
  <c r="AB617" i="3"/>
  <c r="AC1960" i="9"/>
  <c r="R1696" i="9"/>
  <c r="AB1696" i="9" s="1"/>
  <c r="AA1845" i="3"/>
  <c r="Q1846" i="3"/>
  <c r="Z1845" i="3"/>
  <c r="W1845" i="3"/>
  <c r="V1846" i="3" s="1"/>
  <c r="Y1845" i="3"/>
  <c r="AA610" i="11"/>
  <c r="Q611" i="11"/>
  <c r="Y610" i="11"/>
  <c r="W610" i="11"/>
  <c r="V611" i="11" s="1"/>
  <c r="Z610" i="11"/>
  <c r="AC1557" i="9"/>
  <c r="S1174" i="11"/>
  <c r="T1174" i="11" s="1"/>
  <c r="AC78" i="6"/>
  <c r="S1307" i="3"/>
  <c r="T1307" i="3" s="1"/>
  <c r="S749" i="6"/>
  <c r="T749" i="6" s="1"/>
  <c r="AE1690" i="11" l="1"/>
  <c r="AE1040" i="11"/>
  <c r="AC879" i="11"/>
  <c r="AE1424" i="11"/>
  <c r="Q1042" i="11"/>
  <c r="R1042" i="11" s="1"/>
  <c r="AB1042" i="11" s="1"/>
  <c r="AD879" i="11"/>
  <c r="Y1041" i="11"/>
  <c r="AD1041" i="11" s="1"/>
  <c r="AE749" i="11"/>
  <c r="AC1961" i="11"/>
  <c r="AE1961" i="11" s="1"/>
  <c r="S880" i="11"/>
  <c r="T880" i="11" s="1"/>
  <c r="AD232" i="11"/>
  <c r="W1041" i="11"/>
  <c r="V1042" i="11" s="1"/>
  <c r="AD80" i="11"/>
  <c r="Z1310" i="11"/>
  <c r="AA1310" i="11"/>
  <c r="W1310" i="11"/>
  <c r="V1311" i="11" s="1"/>
  <c r="Y1310" i="11"/>
  <c r="Q1311" i="11"/>
  <c r="R1311" i="11" s="1"/>
  <c r="AB1311" i="11" s="1"/>
  <c r="W1691" i="11"/>
  <c r="V1692" i="11" s="1"/>
  <c r="Q1692" i="11"/>
  <c r="R1692" i="11" s="1"/>
  <c r="AB1692" i="11" s="1"/>
  <c r="AA1691" i="11"/>
  <c r="Z1691" i="11"/>
  <c r="Y1691" i="11"/>
  <c r="AD610" i="11"/>
  <c r="AC80" i="11"/>
  <c r="S750" i="11"/>
  <c r="T750" i="11" s="1"/>
  <c r="AA1041" i="11"/>
  <c r="AE1555" i="11"/>
  <c r="AE1309" i="11"/>
  <c r="Q1843" i="11"/>
  <c r="W1842" i="11"/>
  <c r="V1843" i="11" s="1"/>
  <c r="Y1842" i="11"/>
  <c r="Z1842" i="11"/>
  <c r="AA1842" i="11"/>
  <c r="AC613" i="9"/>
  <c r="AE747" i="9"/>
  <c r="AC1039" i="9"/>
  <c r="AD1039" i="9"/>
  <c r="AC495" i="9"/>
  <c r="AE1960" i="9"/>
  <c r="AD82" i="9"/>
  <c r="AE1695" i="9"/>
  <c r="R1422" i="9"/>
  <c r="AB1422" i="9" s="1"/>
  <c r="AD613" i="9"/>
  <c r="AC879" i="9"/>
  <c r="AD1421" i="9"/>
  <c r="Z1306" i="9"/>
  <c r="W1306" i="9"/>
  <c r="V1307" i="9" s="1"/>
  <c r="W1175" i="9"/>
  <c r="V1176" i="9" s="1"/>
  <c r="AA1175" i="9"/>
  <c r="Q1307" i="9"/>
  <c r="R1307" i="9" s="1"/>
  <c r="AB1307" i="9" s="1"/>
  <c r="AE1305" i="9"/>
  <c r="Y1306" i="9"/>
  <c r="AC1421" i="9"/>
  <c r="AE1557" i="9"/>
  <c r="Z365" i="9"/>
  <c r="AA365" i="9"/>
  <c r="W365" i="9"/>
  <c r="V366" i="9" s="1"/>
  <c r="Y365" i="9"/>
  <c r="Q366" i="9"/>
  <c r="R366" i="9" s="1"/>
  <c r="AB366" i="9" s="1"/>
  <c r="Z230" i="9"/>
  <c r="Q231" i="9"/>
  <c r="R231" i="9" s="1"/>
  <c r="AB231" i="9" s="1"/>
  <c r="W230" i="9"/>
  <c r="V231" i="9" s="1"/>
  <c r="Y230" i="9"/>
  <c r="AA230" i="9"/>
  <c r="AD879" i="9"/>
  <c r="Q1176" i="9"/>
  <c r="R1176" i="9" s="1"/>
  <c r="AB1176" i="9" s="1"/>
  <c r="Z1175" i="9"/>
  <c r="AD495" i="9"/>
  <c r="Y1175" i="9"/>
  <c r="AA1306" i="9"/>
  <c r="S365" i="6"/>
  <c r="T365" i="6" s="1"/>
  <c r="W365" i="6" s="1"/>
  <c r="V366" i="6" s="1"/>
  <c r="AC364" i="6"/>
  <c r="AE364" i="6" s="1"/>
  <c r="AE1554" i="6"/>
  <c r="AE616" i="6"/>
  <c r="AE1963" i="6"/>
  <c r="Q1690" i="6"/>
  <c r="R1690" i="6" s="1"/>
  <c r="AB1690" i="6" s="1"/>
  <c r="AA1689" i="6"/>
  <c r="AD1422" i="6"/>
  <c r="AE1305" i="6"/>
  <c r="Y1689" i="6"/>
  <c r="AD1689" i="6" s="1"/>
  <c r="W1689" i="6"/>
  <c r="V1690" i="6" s="1"/>
  <c r="AA617" i="6"/>
  <c r="Y617" i="6"/>
  <c r="Q618" i="6"/>
  <c r="R618" i="6" s="1"/>
  <c r="AB618" i="6" s="1"/>
  <c r="W617" i="6"/>
  <c r="V618" i="6" s="1"/>
  <c r="AD235" i="6"/>
  <c r="AE884" i="6"/>
  <c r="Y1040" i="6"/>
  <c r="AE78" i="6"/>
  <c r="AC235" i="6"/>
  <c r="S236" i="6"/>
  <c r="T236" i="6" s="1"/>
  <c r="Q498" i="6"/>
  <c r="R498" i="6" s="1"/>
  <c r="AB498" i="6" s="1"/>
  <c r="W497" i="6"/>
  <c r="V498" i="6" s="1"/>
  <c r="AA497" i="6"/>
  <c r="Z497" i="6"/>
  <c r="Y497" i="6"/>
  <c r="Q1965" i="6"/>
  <c r="R1965" i="6" s="1"/>
  <c r="AB1965" i="6" s="1"/>
  <c r="AA1964" i="6"/>
  <c r="Y1964" i="6"/>
  <c r="Z1964" i="6"/>
  <c r="W1964" i="6"/>
  <c r="V1965" i="6" s="1"/>
  <c r="W885" i="6"/>
  <c r="V886" i="6" s="1"/>
  <c r="Y885" i="6"/>
  <c r="Q886" i="6"/>
  <c r="R886" i="6" s="1"/>
  <c r="AB886" i="6" s="1"/>
  <c r="AB1306" i="6"/>
  <c r="S1306" i="6"/>
  <c r="T1306" i="6" s="1"/>
  <c r="Q1556" i="6"/>
  <c r="R1556" i="6" s="1"/>
  <c r="AB1556" i="6" s="1"/>
  <c r="AE1039" i="6"/>
  <c r="AE748" i="6"/>
  <c r="AA1040" i="6"/>
  <c r="AE1846" i="6"/>
  <c r="Z1555" i="6"/>
  <c r="AD1555" i="6" s="1"/>
  <c r="AA1555" i="6"/>
  <c r="Z1040" i="6"/>
  <c r="AD1174" i="6"/>
  <c r="W1040" i="6"/>
  <c r="V1041" i="6" s="1"/>
  <c r="W1555" i="6"/>
  <c r="V1556" i="6" s="1"/>
  <c r="Z617" i="6"/>
  <c r="AE1041" i="3"/>
  <c r="AC1042" i="3"/>
  <c r="AE1042" i="3" s="1"/>
  <c r="S1043" i="3"/>
  <c r="T1043" i="3" s="1"/>
  <c r="Q1044" i="3" s="1"/>
  <c r="R1044" i="3" s="1"/>
  <c r="AB1044" i="3" s="1"/>
  <c r="AE1960" i="3"/>
  <c r="S81" i="3"/>
  <c r="T81" i="3" s="1"/>
  <c r="W81" i="3" s="1"/>
  <c r="V82" i="3" s="1"/>
  <c r="AE1306" i="3"/>
  <c r="AD497" i="3"/>
  <c r="W1961" i="3"/>
  <c r="V1962" i="3" s="1"/>
  <c r="AE365" i="3"/>
  <c r="Y1961" i="3"/>
  <c r="AA1961" i="3"/>
  <c r="Z1961" i="3"/>
  <c r="S1690" i="3"/>
  <c r="T1690" i="3" s="1"/>
  <c r="AC1421" i="3"/>
  <c r="S1962" i="3"/>
  <c r="T1962" i="3" s="1"/>
  <c r="Q1963" i="3" s="1"/>
  <c r="R1963" i="3" s="1"/>
  <c r="AB1963" i="3" s="1"/>
  <c r="AD1421" i="3"/>
  <c r="AE80" i="3"/>
  <c r="S746" i="3"/>
  <c r="T746" i="3" s="1"/>
  <c r="AA746" i="3" s="1"/>
  <c r="AE226" i="3"/>
  <c r="AD882" i="3"/>
  <c r="AD745" i="3"/>
  <c r="AC745" i="3"/>
  <c r="Y227" i="3"/>
  <c r="W227" i="3"/>
  <c r="V228" i="3" s="1"/>
  <c r="AC882" i="3"/>
  <c r="AD1555" i="3"/>
  <c r="Z1173" i="3"/>
  <c r="AA1173" i="3"/>
  <c r="Y1173" i="3"/>
  <c r="Q1174" i="3"/>
  <c r="R1174" i="3" s="1"/>
  <c r="AB1174" i="3" s="1"/>
  <c r="W1173" i="3"/>
  <c r="V1174" i="3" s="1"/>
  <c r="W617" i="3"/>
  <c r="V618" i="3" s="1"/>
  <c r="Z617" i="3"/>
  <c r="AA617" i="3"/>
  <c r="Q618" i="3"/>
  <c r="R618" i="3" s="1"/>
  <c r="Y617" i="3"/>
  <c r="AA227" i="3"/>
  <c r="AE1689" i="3"/>
  <c r="S883" i="3"/>
  <c r="T883" i="3" s="1"/>
  <c r="W883" i="3" s="1"/>
  <c r="V884" i="3" s="1"/>
  <c r="AD1845" i="3"/>
  <c r="AC232" i="11"/>
  <c r="AC497" i="3"/>
  <c r="S1696" i="9"/>
  <c r="T1696" i="9" s="1"/>
  <c r="S233" i="11"/>
  <c r="T233" i="11" s="1"/>
  <c r="S1422" i="3"/>
  <c r="T1422" i="3" s="1"/>
  <c r="S1556" i="11"/>
  <c r="T1556" i="11" s="1"/>
  <c r="Z885" i="6"/>
  <c r="S501" i="11"/>
  <c r="T501" i="11" s="1"/>
  <c r="S1961" i="9"/>
  <c r="T1961" i="9" s="1"/>
  <c r="Q228" i="3"/>
  <c r="R228" i="3" s="1"/>
  <c r="AB228" i="3" s="1"/>
  <c r="S81" i="11"/>
  <c r="T81" i="11" s="1"/>
  <c r="AA81" i="11" s="1"/>
  <c r="AA885" i="6"/>
  <c r="Z227" i="3"/>
  <c r="S1558" i="9"/>
  <c r="T1558" i="9" s="1"/>
  <c r="S79" i="6"/>
  <c r="T79" i="6" s="1"/>
  <c r="R1846" i="3"/>
  <c r="AB1846" i="3" s="1"/>
  <c r="R1041" i="6"/>
  <c r="AB1041" i="6" s="1"/>
  <c r="AD1844" i="9"/>
  <c r="AC1844" i="9"/>
  <c r="AC1422" i="6"/>
  <c r="R1556" i="3"/>
  <c r="AB1556" i="3" s="1"/>
  <c r="R611" i="11"/>
  <c r="AB611" i="11" s="1"/>
  <c r="R1175" i="6"/>
  <c r="AB1175" i="6" s="1"/>
  <c r="AC1845" i="3"/>
  <c r="Q750" i="6"/>
  <c r="W749" i="6"/>
  <c r="V750" i="6" s="1"/>
  <c r="AA749" i="6"/>
  <c r="Y749" i="6"/>
  <c r="Z749" i="6"/>
  <c r="Q1175" i="11"/>
  <c r="AA1174" i="11"/>
  <c r="Z1174" i="11"/>
  <c r="W1174" i="11"/>
  <c r="V1175" i="11" s="1"/>
  <c r="Y1174" i="11"/>
  <c r="S498" i="3"/>
  <c r="T498" i="3" s="1"/>
  <c r="R1845" i="9"/>
  <c r="AB1845" i="9" s="1"/>
  <c r="AC1174" i="6"/>
  <c r="S496" i="9"/>
  <c r="T496" i="9" s="1"/>
  <c r="W496" i="9" s="1"/>
  <c r="V497" i="9" s="1"/>
  <c r="R1423" i="6"/>
  <c r="AB1423" i="6" s="1"/>
  <c r="AC82" i="9"/>
  <c r="R880" i="9"/>
  <c r="AB880" i="9" s="1"/>
  <c r="Q1426" i="11"/>
  <c r="AA1425" i="11"/>
  <c r="Y1425" i="11"/>
  <c r="W1425" i="11"/>
  <c r="V1426" i="11" s="1"/>
  <c r="Z1425" i="11"/>
  <c r="Y748" i="9"/>
  <c r="W748" i="9"/>
  <c r="V749" i="9" s="1"/>
  <c r="Q749" i="9"/>
  <c r="AA748" i="9"/>
  <c r="Z748" i="9"/>
  <c r="S1040" i="9"/>
  <c r="T1040" i="9" s="1"/>
  <c r="AB1040" i="9"/>
  <c r="AC610" i="11"/>
  <c r="W365" i="11"/>
  <c r="V366" i="11" s="1"/>
  <c r="Z365" i="11"/>
  <c r="Q366" i="11"/>
  <c r="Y365" i="11"/>
  <c r="AA365" i="11"/>
  <c r="Q367" i="3"/>
  <c r="Y366" i="3"/>
  <c r="Z366" i="3"/>
  <c r="AA366" i="3"/>
  <c r="W366" i="3"/>
  <c r="V367" i="3" s="1"/>
  <c r="R83" i="9"/>
  <c r="AB83" i="9" s="1"/>
  <c r="W1307" i="3"/>
  <c r="V1308" i="3" s="1"/>
  <c r="Q1308" i="3"/>
  <c r="AA1307" i="3"/>
  <c r="Z1307" i="3"/>
  <c r="Y1307" i="3"/>
  <c r="S1847" i="6"/>
  <c r="T1847" i="6" s="1"/>
  <c r="AB1847" i="6"/>
  <c r="AE500" i="11"/>
  <c r="AC1555" i="3"/>
  <c r="S1962" i="11"/>
  <c r="T1962" i="11" s="1"/>
  <c r="S614" i="9"/>
  <c r="T614" i="9" s="1"/>
  <c r="AE879" i="11" l="1"/>
  <c r="AC1041" i="11"/>
  <c r="AE1041" i="11" s="1"/>
  <c r="Y880" i="11"/>
  <c r="Z880" i="11"/>
  <c r="AD1174" i="11"/>
  <c r="W81" i="11"/>
  <c r="V82" i="11" s="1"/>
  <c r="Q82" i="11"/>
  <c r="R82" i="11" s="1"/>
  <c r="AE232" i="11"/>
  <c r="Z81" i="11"/>
  <c r="AD1425" i="11"/>
  <c r="AD365" i="11"/>
  <c r="Q881" i="11"/>
  <c r="R881" i="11" s="1"/>
  <c r="AB881" i="11" s="1"/>
  <c r="AD1691" i="11"/>
  <c r="AC1691" i="11"/>
  <c r="Y81" i="11"/>
  <c r="AE80" i="11"/>
  <c r="AD1310" i="11"/>
  <c r="Y233" i="11"/>
  <c r="Z233" i="11"/>
  <c r="W233" i="11"/>
  <c r="V234" i="11" s="1"/>
  <c r="Q234" i="11"/>
  <c r="R234" i="11" s="1"/>
  <c r="AB234" i="11" s="1"/>
  <c r="AA233" i="11"/>
  <c r="W501" i="11"/>
  <c r="V502" i="11" s="1"/>
  <c r="Y501" i="11"/>
  <c r="Z501" i="11"/>
  <c r="Q502" i="11"/>
  <c r="R502" i="11" s="1"/>
  <c r="AA501" i="11"/>
  <c r="R1843" i="11"/>
  <c r="AB1843" i="11" s="1"/>
  <c r="AC1310" i="11"/>
  <c r="AD1842" i="11"/>
  <c r="AC1842" i="11"/>
  <c r="AE610" i="11"/>
  <c r="W880" i="11"/>
  <c r="V881" i="11" s="1"/>
  <c r="AA880" i="11"/>
  <c r="AE1421" i="9"/>
  <c r="AE613" i="9"/>
  <c r="AE1039" i="9"/>
  <c r="AE495" i="9"/>
  <c r="AE82" i="9"/>
  <c r="AD1306" i="9"/>
  <c r="S1422" i="9"/>
  <c r="T1422" i="9" s="1"/>
  <c r="AE879" i="9"/>
  <c r="S1307" i="9"/>
  <c r="T1307" i="9" s="1"/>
  <c r="Q1308" i="9" s="1"/>
  <c r="AC230" i="9"/>
  <c r="AC365" i="9"/>
  <c r="AC1306" i="9"/>
  <c r="AC1175" i="9"/>
  <c r="Y496" i="9"/>
  <c r="S83" i="9"/>
  <c r="T83" i="9" s="1"/>
  <c r="Y1961" i="9"/>
  <c r="AA1961" i="9"/>
  <c r="Q1962" i="9"/>
  <c r="R1962" i="9" s="1"/>
  <c r="AB1962" i="9" s="1"/>
  <c r="W1961" i="9"/>
  <c r="V1962" i="9" s="1"/>
  <c r="Z1961" i="9"/>
  <c r="Q1041" i="9"/>
  <c r="R1041" i="9" s="1"/>
  <c r="AB1041" i="9" s="1"/>
  <c r="AA1040" i="9"/>
  <c r="Y1040" i="9"/>
  <c r="W1040" i="9"/>
  <c r="V1041" i="9" s="1"/>
  <c r="Z1040" i="9"/>
  <c r="Z1558" i="9"/>
  <c r="AA1558" i="9"/>
  <c r="Q1559" i="9"/>
  <c r="R1559" i="9" s="1"/>
  <c r="AB1559" i="9" s="1"/>
  <c r="W1558" i="9"/>
  <c r="V1559" i="9" s="1"/>
  <c r="Y1558" i="9"/>
  <c r="AD230" i="9"/>
  <c r="AD1175" i="9"/>
  <c r="AD365" i="9"/>
  <c r="AD748" i="9"/>
  <c r="AA496" i="9"/>
  <c r="Y365" i="6"/>
  <c r="Q366" i="6"/>
  <c r="R366" i="6" s="1"/>
  <c r="AB366" i="6" s="1"/>
  <c r="AA365" i="6"/>
  <c r="Z365" i="6"/>
  <c r="AE1422" i="6"/>
  <c r="S1690" i="6"/>
  <c r="T1690" i="6" s="1"/>
  <c r="Y1690" i="6" s="1"/>
  <c r="AC1689" i="6"/>
  <c r="AE1689" i="6" s="1"/>
  <c r="AD617" i="6"/>
  <c r="AC617" i="6"/>
  <c r="AC1555" i="6"/>
  <c r="AE1555" i="6" s="1"/>
  <c r="AE235" i="6"/>
  <c r="AD885" i="6"/>
  <c r="S498" i="6"/>
  <c r="T498" i="6" s="1"/>
  <c r="AC1964" i="6"/>
  <c r="AC1040" i="6"/>
  <c r="W236" i="6"/>
  <c r="V237" i="6" s="1"/>
  <c r="AA236" i="6"/>
  <c r="Y236" i="6"/>
  <c r="Q237" i="6"/>
  <c r="R237" i="6" s="1"/>
  <c r="AB237" i="6" s="1"/>
  <c r="Z236" i="6"/>
  <c r="AD1964" i="6"/>
  <c r="Z1847" i="6"/>
  <c r="Q1848" i="6"/>
  <c r="R1848" i="6" s="1"/>
  <c r="Y1847" i="6"/>
  <c r="AA1847" i="6"/>
  <c r="W1847" i="6"/>
  <c r="V1848" i="6" s="1"/>
  <c r="S1423" i="6"/>
  <c r="T1423" i="6" s="1"/>
  <c r="AC885" i="6"/>
  <c r="AE1174" i="6"/>
  <c r="AC497" i="6"/>
  <c r="AD497" i="6"/>
  <c r="AD749" i="6"/>
  <c r="AD1040" i="6"/>
  <c r="AA1306" i="6"/>
  <c r="Y1306" i="6"/>
  <c r="Q1307" i="6"/>
  <c r="Z1306" i="6"/>
  <c r="W1306" i="6"/>
  <c r="V1307" i="6" s="1"/>
  <c r="Y1043" i="3"/>
  <c r="W1043" i="3"/>
  <c r="V1044" i="3" s="1"/>
  <c r="AA1043" i="3"/>
  <c r="Z1043" i="3"/>
  <c r="S1556" i="3"/>
  <c r="T1556" i="3" s="1"/>
  <c r="Y1556" i="3" s="1"/>
  <c r="AA81" i="3"/>
  <c r="AA1962" i="3"/>
  <c r="Q82" i="3"/>
  <c r="R82" i="3" s="1"/>
  <c r="AB82" i="3" s="1"/>
  <c r="Z1962" i="3"/>
  <c r="Y81" i="3"/>
  <c r="AE497" i="3"/>
  <c r="W1962" i="3"/>
  <c r="V1963" i="3" s="1"/>
  <c r="Z81" i="3"/>
  <c r="AD1961" i="3"/>
  <c r="AE1421" i="3"/>
  <c r="Q1691" i="3"/>
  <c r="R1691" i="3" s="1"/>
  <c r="AB1691" i="3" s="1"/>
  <c r="Y1690" i="3"/>
  <c r="AC1961" i="3"/>
  <c r="Y1962" i="3"/>
  <c r="AD227" i="3"/>
  <c r="AA1690" i="3"/>
  <c r="Q747" i="3"/>
  <c r="R747" i="3" s="1"/>
  <c r="AB747" i="3" s="1"/>
  <c r="W746" i="3"/>
  <c r="V747" i="3" s="1"/>
  <c r="Z1690" i="3"/>
  <c r="Z746" i="3"/>
  <c r="AD1173" i="3"/>
  <c r="AE745" i="3"/>
  <c r="Y746" i="3"/>
  <c r="AE1555" i="3"/>
  <c r="AE882" i="3"/>
  <c r="AE1845" i="3"/>
  <c r="AC1173" i="3"/>
  <c r="AD366" i="3"/>
  <c r="AD617" i="3"/>
  <c r="Y1422" i="3"/>
  <c r="AA1422" i="3"/>
  <c r="Q1423" i="3"/>
  <c r="R1423" i="3" s="1"/>
  <c r="AB1423" i="3" s="1"/>
  <c r="Z1422" i="3"/>
  <c r="W1422" i="3"/>
  <c r="V1423" i="3" s="1"/>
  <c r="Y498" i="3"/>
  <c r="AA498" i="3"/>
  <c r="Q499" i="3"/>
  <c r="R499" i="3" s="1"/>
  <c r="Z498" i="3"/>
  <c r="W498" i="3"/>
  <c r="V499" i="3" s="1"/>
  <c r="Y883" i="3"/>
  <c r="W1690" i="3"/>
  <c r="V1691" i="3" s="1"/>
  <c r="AA883" i="3"/>
  <c r="AD1307" i="3"/>
  <c r="AC227" i="3"/>
  <c r="AC617" i="3"/>
  <c r="S1846" i="3"/>
  <c r="T1846" i="3" s="1"/>
  <c r="Z1846" i="3" s="1"/>
  <c r="Q884" i="3"/>
  <c r="R884" i="3" s="1"/>
  <c r="AB884" i="3" s="1"/>
  <c r="S886" i="6"/>
  <c r="T886" i="6" s="1"/>
  <c r="Z496" i="9"/>
  <c r="S228" i="3"/>
  <c r="T228" i="3" s="1"/>
  <c r="Z883" i="3"/>
  <c r="Q497" i="9"/>
  <c r="R497" i="9" s="1"/>
  <c r="AB497" i="9" s="1"/>
  <c r="S1963" i="3"/>
  <c r="T1963" i="3" s="1"/>
  <c r="S1041" i="6"/>
  <c r="T1041" i="6" s="1"/>
  <c r="S880" i="9"/>
  <c r="T880" i="9" s="1"/>
  <c r="Z880" i="9" s="1"/>
  <c r="S1556" i="6"/>
  <c r="T1556" i="6" s="1"/>
  <c r="S231" i="9"/>
  <c r="T231" i="9" s="1"/>
  <c r="AC1425" i="11"/>
  <c r="S1965" i="6"/>
  <c r="T1965" i="6" s="1"/>
  <c r="S1175" i="6"/>
  <c r="T1175" i="6" s="1"/>
  <c r="S618" i="6"/>
  <c r="T618" i="6" s="1"/>
  <c r="Q619" i="6" s="1"/>
  <c r="AC366" i="3"/>
  <c r="S1692" i="11"/>
  <c r="T1692" i="11" s="1"/>
  <c r="AA1692" i="11" s="1"/>
  <c r="S1174" i="3"/>
  <c r="T1174" i="3" s="1"/>
  <c r="S1176" i="9"/>
  <c r="T1176" i="9" s="1"/>
  <c r="S618" i="3"/>
  <c r="T618" i="3" s="1"/>
  <c r="AB618" i="3"/>
  <c r="S1044" i="3"/>
  <c r="T1044" i="3" s="1"/>
  <c r="AC365" i="11"/>
  <c r="R1426" i="11"/>
  <c r="AB1426" i="11" s="1"/>
  <c r="AC1174" i="11"/>
  <c r="S611" i="11"/>
  <c r="T611" i="11" s="1"/>
  <c r="R750" i="6"/>
  <c r="AB750" i="6" s="1"/>
  <c r="S1042" i="11"/>
  <c r="T1042" i="11" s="1"/>
  <c r="R1308" i="3"/>
  <c r="AB1308" i="3" s="1"/>
  <c r="W614" i="9"/>
  <c r="V615" i="9" s="1"/>
  <c r="AA614" i="9"/>
  <c r="Z614" i="9"/>
  <c r="Q615" i="9"/>
  <c r="Y614" i="9"/>
  <c r="R1175" i="11"/>
  <c r="AB1175" i="11" s="1"/>
  <c r="AA1696" i="9"/>
  <c r="Y1696" i="9"/>
  <c r="Q1697" i="9"/>
  <c r="W1696" i="9"/>
  <c r="V1697" i="9" s="1"/>
  <c r="Z1696" i="9"/>
  <c r="R367" i="3"/>
  <c r="AB367" i="3" s="1"/>
  <c r="Q751" i="11"/>
  <c r="AA750" i="11"/>
  <c r="W750" i="11"/>
  <c r="V751" i="11" s="1"/>
  <c r="Y750" i="11"/>
  <c r="Z750" i="11"/>
  <c r="Z1556" i="11"/>
  <c r="Y1556" i="11"/>
  <c r="W1556" i="11"/>
  <c r="V1557" i="11" s="1"/>
  <c r="AA1556" i="11"/>
  <c r="Q1557" i="11"/>
  <c r="R749" i="9"/>
  <c r="AB749" i="9" s="1"/>
  <c r="Z79" i="6"/>
  <c r="W79" i="6"/>
  <c r="V80" i="6" s="1"/>
  <c r="Q80" i="6"/>
  <c r="AA79" i="6"/>
  <c r="Y79" i="6"/>
  <c r="R366" i="11"/>
  <c r="AB366" i="11" s="1"/>
  <c r="AC749" i="6"/>
  <c r="Q1963" i="11"/>
  <c r="Y1962" i="11"/>
  <c r="Z1962" i="11"/>
  <c r="AA1962" i="11"/>
  <c r="W1962" i="11"/>
  <c r="V1963" i="11" s="1"/>
  <c r="AC1307" i="3"/>
  <c r="AC748" i="9"/>
  <c r="S366" i="9"/>
  <c r="T366" i="9" s="1"/>
  <c r="S1845" i="9"/>
  <c r="T1845" i="9" s="1"/>
  <c r="S1311" i="11"/>
  <c r="T1311" i="11" s="1"/>
  <c r="AE1844" i="9"/>
  <c r="AD880" i="11" l="1"/>
  <c r="AC880" i="11"/>
  <c r="AE365" i="11"/>
  <c r="AE1310" i="11"/>
  <c r="AE1691" i="11"/>
  <c r="AE1842" i="11"/>
  <c r="AD81" i="11"/>
  <c r="AE1174" i="11"/>
  <c r="AE1425" i="11"/>
  <c r="S1175" i="11"/>
  <c r="T1175" i="11" s="1"/>
  <c r="Q1693" i="11"/>
  <c r="R1693" i="11" s="1"/>
  <c r="AB1693" i="11" s="1"/>
  <c r="Z1692" i="11"/>
  <c r="W1692" i="11"/>
  <c r="V1693" i="11" s="1"/>
  <c r="AC81" i="11"/>
  <c r="AD1962" i="11"/>
  <c r="AD501" i="11"/>
  <c r="AD1556" i="11"/>
  <c r="Y1692" i="11"/>
  <c r="S1843" i="11"/>
  <c r="T1843" i="11" s="1"/>
  <c r="S234" i="11"/>
  <c r="T234" i="11" s="1"/>
  <c r="AD750" i="11"/>
  <c r="AC501" i="11"/>
  <c r="S1426" i="11"/>
  <c r="T1426" i="11" s="1"/>
  <c r="AC233" i="11"/>
  <c r="AD233" i="11"/>
  <c r="Q1423" i="9"/>
  <c r="R1423" i="9" s="1"/>
  <c r="AB1423" i="9" s="1"/>
  <c r="W1422" i="9"/>
  <c r="V1423" i="9" s="1"/>
  <c r="Z1422" i="9"/>
  <c r="Y1422" i="9"/>
  <c r="AA1422" i="9"/>
  <c r="AE1306" i="9"/>
  <c r="AE748" i="9"/>
  <c r="AE230" i="9"/>
  <c r="AE365" i="9"/>
  <c r="AE1175" i="9"/>
  <c r="AD1961" i="9"/>
  <c r="AC1040" i="9"/>
  <c r="AC496" i="9"/>
  <c r="AC1558" i="9"/>
  <c r="W231" i="9"/>
  <c r="V232" i="9" s="1"/>
  <c r="AA231" i="9"/>
  <c r="Q232" i="9"/>
  <c r="R232" i="9" s="1"/>
  <c r="AB232" i="9" s="1"/>
  <c r="Y231" i="9"/>
  <c r="Y83" i="9"/>
  <c r="Z83" i="9"/>
  <c r="AA83" i="9"/>
  <c r="W83" i="9"/>
  <c r="V84" i="9" s="1"/>
  <c r="Q84" i="9"/>
  <c r="R84" i="9" s="1"/>
  <c r="AB84" i="9" s="1"/>
  <c r="AC1961" i="9"/>
  <c r="Z1307" i="9"/>
  <c r="W880" i="9"/>
  <c r="V881" i="9" s="1"/>
  <c r="Q881" i="9"/>
  <c r="R881" i="9" s="1"/>
  <c r="AB881" i="9" s="1"/>
  <c r="Y880" i="9"/>
  <c r="AD880" i="9" s="1"/>
  <c r="Z1176" i="9"/>
  <c r="Q1177" i="9"/>
  <c r="R1177" i="9" s="1"/>
  <c r="AB1177" i="9" s="1"/>
  <c r="AA1176" i="9"/>
  <c r="W1176" i="9"/>
  <c r="V1177" i="9" s="1"/>
  <c r="Y1176" i="9"/>
  <c r="Y1307" i="9"/>
  <c r="AD1040" i="9"/>
  <c r="AD496" i="9"/>
  <c r="Z231" i="9"/>
  <c r="AC1696" i="9"/>
  <c r="AD1696" i="9"/>
  <c r="AC614" i="9"/>
  <c r="AD614" i="9"/>
  <c r="AA880" i="9"/>
  <c r="AD1558" i="9"/>
  <c r="AD365" i="6"/>
  <c r="AC365" i="6"/>
  <c r="Q1691" i="6"/>
  <c r="R1691" i="6" s="1"/>
  <c r="AB1691" i="6" s="1"/>
  <c r="S366" i="6"/>
  <c r="T366" i="6" s="1"/>
  <c r="AA366" i="6" s="1"/>
  <c r="Z1690" i="6"/>
  <c r="AD1690" i="6" s="1"/>
  <c r="AA1690" i="6"/>
  <c r="W1690" i="6"/>
  <c r="V1691" i="6" s="1"/>
  <c r="AE617" i="6"/>
  <c r="AE885" i="6"/>
  <c r="AE1040" i="6"/>
  <c r="AC236" i="6"/>
  <c r="AE1964" i="6"/>
  <c r="AA498" i="6"/>
  <c r="W498" i="6"/>
  <c r="V499" i="6" s="1"/>
  <c r="Z498" i="6"/>
  <c r="Y498" i="6"/>
  <c r="AD79" i="6"/>
  <c r="Q1557" i="6"/>
  <c r="R1557" i="6" s="1"/>
  <c r="AB1557" i="6" s="1"/>
  <c r="Y1556" i="6"/>
  <c r="Z1556" i="6"/>
  <c r="AD236" i="6"/>
  <c r="AC1847" i="6"/>
  <c r="AD1847" i="6"/>
  <c r="Q499" i="6"/>
  <c r="R499" i="6" s="1"/>
  <c r="AB499" i="6" s="1"/>
  <c r="W1423" i="6"/>
  <c r="V1424" i="6" s="1"/>
  <c r="Y1423" i="6"/>
  <c r="AA1423" i="6"/>
  <c r="Z1423" i="6"/>
  <c r="Q1424" i="6"/>
  <c r="R1424" i="6" s="1"/>
  <c r="AB1424" i="6" s="1"/>
  <c r="Y1041" i="6"/>
  <c r="Z1041" i="6"/>
  <c r="AA1041" i="6"/>
  <c r="W1041" i="6"/>
  <c r="V1042" i="6" s="1"/>
  <c r="Q887" i="6"/>
  <c r="R887" i="6" s="1"/>
  <c r="AB887" i="6" s="1"/>
  <c r="AA886" i="6"/>
  <c r="W1175" i="6"/>
  <c r="V1176" i="6" s="1"/>
  <c r="Z1175" i="6"/>
  <c r="Y1965" i="6"/>
  <c r="AA1965" i="6"/>
  <c r="Q1966" i="6"/>
  <c r="R1966" i="6" s="1"/>
  <c r="AB1966" i="6" s="1"/>
  <c r="Z1965" i="6"/>
  <c r="AA1556" i="6"/>
  <c r="R1307" i="6"/>
  <c r="AB1307" i="6" s="1"/>
  <c r="AE749" i="6"/>
  <c r="AE497" i="6"/>
  <c r="AC1306" i="6"/>
  <c r="AD1306" i="6"/>
  <c r="AD1043" i="3"/>
  <c r="AE366" i="3"/>
  <c r="AC1043" i="3"/>
  <c r="AC746" i="3"/>
  <c r="AE1961" i="3"/>
  <c r="AC1962" i="3"/>
  <c r="AD81" i="3"/>
  <c r="AC81" i="3"/>
  <c r="AC1690" i="3"/>
  <c r="AE227" i="3"/>
  <c r="AD1690" i="3"/>
  <c r="AD1962" i="3"/>
  <c r="AD746" i="3"/>
  <c r="Z1556" i="3"/>
  <c r="AD1556" i="3" s="1"/>
  <c r="S747" i="3"/>
  <c r="T747" i="3" s="1"/>
  <c r="Q748" i="3" s="1"/>
  <c r="AE1173" i="3"/>
  <c r="Z228" i="3"/>
  <c r="Y228" i="3"/>
  <c r="Z1963" i="3"/>
  <c r="Q1964" i="3"/>
  <c r="R1964" i="3" s="1"/>
  <c r="AB1964" i="3" s="1"/>
  <c r="AA1963" i="3"/>
  <c r="AD498" i="3"/>
  <c r="AE617" i="3"/>
  <c r="AC883" i="3"/>
  <c r="AC1422" i="3"/>
  <c r="Z1174" i="3"/>
  <c r="Q1175" i="3"/>
  <c r="R1175" i="3" s="1"/>
  <c r="AB1175" i="3" s="1"/>
  <c r="W1174" i="3"/>
  <c r="V1175" i="3" s="1"/>
  <c r="Y1174" i="3"/>
  <c r="AA1174" i="3"/>
  <c r="Y1846" i="3"/>
  <c r="AD1846" i="3" s="1"/>
  <c r="Q1847" i="3"/>
  <c r="R1847" i="3" s="1"/>
  <c r="AB1847" i="3" s="1"/>
  <c r="W228" i="3"/>
  <c r="V229" i="3" s="1"/>
  <c r="AC498" i="3"/>
  <c r="Y1963" i="3"/>
  <c r="AD1963" i="3" s="1"/>
  <c r="AD883" i="3"/>
  <c r="Q229" i="3"/>
  <c r="R229" i="3" s="1"/>
  <c r="AB229" i="3" s="1"/>
  <c r="AA228" i="3"/>
  <c r="W1963" i="3"/>
  <c r="V1964" i="3" s="1"/>
  <c r="AA1846" i="3"/>
  <c r="AE1307" i="3"/>
  <c r="AD1422" i="3"/>
  <c r="W1556" i="3"/>
  <c r="V1557" i="3" s="1"/>
  <c r="Z618" i="6"/>
  <c r="AA1175" i="6"/>
  <c r="Y886" i="6"/>
  <c r="W618" i="6"/>
  <c r="V619" i="6" s="1"/>
  <c r="AA1556" i="3"/>
  <c r="S749" i="9"/>
  <c r="T749" i="9" s="1"/>
  <c r="Q750" i="9" s="1"/>
  <c r="S750" i="6"/>
  <c r="T750" i="6" s="1"/>
  <c r="Y750" i="6" s="1"/>
  <c r="Q1557" i="3"/>
  <c r="R1557" i="3" s="1"/>
  <c r="AB1557" i="3" s="1"/>
  <c r="Y1175" i="6"/>
  <c r="W1846" i="3"/>
  <c r="V1847" i="3" s="1"/>
  <c r="W1307" i="9"/>
  <c r="V1308" i="9" s="1"/>
  <c r="AA618" i="6"/>
  <c r="Q1176" i="6"/>
  <c r="R1176" i="6" s="1"/>
  <c r="S82" i="3"/>
  <c r="T82" i="3" s="1"/>
  <c r="Z82" i="3" s="1"/>
  <c r="S1559" i="9"/>
  <c r="T1559" i="9" s="1"/>
  <c r="Q1560" i="9" s="1"/>
  <c r="Q1042" i="6"/>
  <c r="R1042" i="6" s="1"/>
  <c r="W1556" i="6"/>
  <c r="V1557" i="6" s="1"/>
  <c r="AA1307" i="9"/>
  <c r="Y618" i="6"/>
  <c r="S1308" i="3"/>
  <c r="T1308" i="3" s="1"/>
  <c r="S237" i="6"/>
  <c r="T237" i="6" s="1"/>
  <c r="Y237" i="6" s="1"/>
  <c r="W1965" i="6"/>
  <c r="V1966" i="6" s="1"/>
  <c r="W886" i="6"/>
  <c r="V887" i="6" s="1"/>
  <c r="S881" i="11"/>
  <c r="T881" i="11" s="1"/>
  <c r="S1691" i="3"/>
  <c r="T1691" i="3" s="1"/>
  <c r="S1423" i="3"/>
  <c r="T1423" i="3" s="1"/>
  <c r="Z886" i="6"/>
  <c r="S366" i="11"/>
  <c r="T366" i="11" s="1"/>
  <c r="S1962" i="9"/>
  <c r="T1962" i="9" s="1"/>
  <c r="AC1556" i="11"/>
  <c r="Z618" i="3"/>
  <c r="Y618" i="3"/>
  <c r="W618" i="3"/>
  <c r="V619" i="3" s="1"/>
  <c r="Q619" i="3"/>
  <c r="AA618" i="3"/>
  <c r="AC1962" i="11"/>
  <c r="R1963" i="11"/>
  <c r="AB1963" i="11" s="1"/>
  <c r="R1697" i="9"/>
  <c r="AB1697" i="9" s="1"/>
  <c r="S497" i="9"/>
  <c r="T497" i="9" s="1"/>
  <c r="W1845" i="9"/>
  <c r="V1846" i="9" s="1"/>
  <c r="Q1846" i="9"/>
  <c r="Z1845" i="9"/>
  <c r="AA1845" i="9"/>
  <c r="Y1845" i="9"/>
  <c r="S502" i="11"/>
  <c r="T502" i="11" s="1"/>
  <c r="Z502" i="11" s="1"/>
  <c r="AB502" i="11"/>
  <c r="Z366" i="9"/>
  <c r="Q367" i="9"/>
  <c r="Y366" i="9"/>
  <c r="W366" i="9"/>
  <c r="V367" i="9" s="1"/>
  <c r="AA366" i="9"/>
  <c r="AC750" i="11"/>
  <c r="S499" i="3"/>
  <c r="T499" i="3" s="1"/>
  <c r="AB499" i="3"/>
  <c r="R615" i="9"/>
  <c r="AB615" i="9" s="1"/>
  <c r="S1848" i="6"/>
  <c r="T1848" i="6" s="1"/>
  <c r="AB1848" i="6"/>
  <c r="AA1311" i="11"/>
  <c r="Z1311" i="11"/>
  <c r="Q1312" i="11"/>
  <c r="W1311" i="11"/>
  <c r="V1312" i="11" s="1"/>
  <c r="Y1311" i="11"/>
  <c r="Q1045" i="3"/>
  <c r="AA1044" i="3"/>
  <c r="Z1044" i="3"/>
  <c r="Y1044" i="3"/>
  <c r="W1044" i="3"/>
  <c r="V1045" i="3" s="1"/>
  <c r="AC79" i="6"/>
  <c r="S884" i="3"/>
  <c r="T884" i="3" s="1"/>
  <c r="R1557" i="11"/>
  <c r="AB1557" i="11" s="1"/>
  <c r="S367" i="3"/>
  <c r="T367" i="3" s="1"/>
  <c r="Q368" i="3" s="1"/>
  <c r="S82" i="11"/>
  <c r="T82" i="11" s="1"/>
  <c r="AB82" i="11"/>
  <c r="W611" i="11"/>
  <c r="V612" i="11" s="1"/>
  <c r="AA611" i="11"/>
  <c r="Y611" i="11"/>
  <c r="Z611" i="11"/>
  <c r="Q612" i="11"/>
  <c r="R80" i="6"/>
  <c r="AB80" i="6" s="1"/>
  <c r="R751" i="11"/>
  <c r="AB751" i="11" s="1"/>
  <c r="S1041" i="9"/>
  <c r="T1041" i="9" s="1"/>
  <c r="R1308" i="9"/>
  <c r="AB1308" i="9" s="1"/>
  <c r="R619" i="6"/>
  <c r="AB619" i="6" s="1"/>
  <c r="AA1042" i="11"/>
  <c r="Y1042" i="11"/>
  <c r="W1042" i="11"/>
  <c r="V1043" i="11" s="1"/>
  <c r="Q1043" i="11"/>
  <c r="Z1042" i="11"/>
  <c r="AE880" i="11" l="1"/>
  <c r="AE1556" i="11"/>
  <c r="AE81" i="11"/>
  <c r="AD1311" i="11"/>
  <c r="Y502" i="11"/>
  <c r="AD502" i="11" s="1"/>
  <c r="W502" i="11"/>
  <c r="V503" i="11" s="1"/>
  <c r="AE1962" i="11"/>
  <c r="W234" i="11"/>
  <c r="V235" i="11" s="1"/>
  <c r="AA234" i="11"/>
  <c r="Q235" i="11"/>
  <c r="R235" i="11" s="1"/>
  <c r="AB235" i="11" s="1"/>
  <c r="Y366" i="11"/>
  <c r="Z366" i="11"/>
  <c r="Q1176" i="11"/>
  <c r="R1176" i="11" s="1"/>
  <c r="AB1176" i="11" s="1"/>
  <c r="Y1175" i="11"/>
  <c r="AA1175" i="11"/>
  <c r="Z1175" i="11"/>
  <c r="W1175" i="11"/>
  <c r="V1176" i="11" s="1"/>
  <c r="AE501" i="11"/>
  <c r="Q503" i="11"/>
  <c r="R503" i="11" s="1"/>
  <c r="AD1692" i="11"/>
  <c r="AD1042" i="11"/>
  <c r="AA502" i="11"/>
  <c r="AA1426" i="11"/>
  <c r="Z1426" i="11"/>
  <c r="Y1426" i="11"/>
  <c r="Q1427" i="11"/>
  <c r="R1427" i="11" s="1"/>
  <c r="AB1427" i="11" s="1"/>
  <c r="W1426" i="11"/>
  <c r="V1427" i="11" s="1"/>
  <c r="Q882" i="11"/>
  <c r="R882" i="11" s="1"/>
  <c r="AB882" i="11" s="1"/>
  <c r="W881" i="11"/>
  <c r="V882" i="11" s="1"/>
  <c r="AA881" i="11"/>
  <c r="Z881" i="11"/>
  <c r="Y881" i="11"/>
  <c r="Z1843" i="11"/>
  <c r="AA1843" i="11"/>
  <c r="W1843" i="11"/>
  <c r="V1844" i="11" s="1"/>
  <c r="Q1844" i="11"/>
  <c r="Y1843" i="11"/>
  <c r="W366" i="11"/>
  <c r="V367" i="11" s="1"/>
  <c r="AA366" i="11"/>
  <c r="AE750" i="11"/>
  <c r="S1693" i="11"/>
  <c r="T1693" i="11" s="1"/>
  <c r="AC1692" i="11"/>
  <c r="Q367" i="11"/>
  <c r="R367" i="11" s="1"/>
  <c r="AB367" i="11" s="1"/>
  <c r="Z234" i="11"/>
  <c r="Y234" i="11"/>
  <c r="AD611" i="11"/>
  <c r="S1963" i="11"/>
  <c r="T1963" i="11" s="1"/>
  <c r="AE233" i="11"/>
  <c r="S1423" i="9"/>
  <c r="T1423" i="9" s="1"/>
  <c r="W1423" i="9" s="1"/>
  <c r="V1424" i="9" s="1"/>
  <c r="AE496" i="9"/>
  <c r="Z1559" i="9"/>
  <c r="AC1422" i="9"/>
  <c r="AD1422" i="9"/>
  <c r="AE1558" i="9"/>
  <c r="AE1961" i="9"/>
  <c r="AE1040" i="9"/>
  <c r="AC1307" i="9"/>
  <c r="AC231" i="9"/>
  <c r="AD1845" i="9"/>
  <c r="AC83" i="9"/>
  <c r="AA1423" i="9"/>
  <c r="Z1962" i="9"/>
  <c r="Y1962" i="9"/>
  <c r="Z749" i="9"/>
  <c r="AD231" i="9"/>
  <c r="AD83" i="9"/>
  <c r="AE614" i="9"/>
  <c r="AA749" i="9"/>
  <c r="AC880" i="9"/>
  <c r="AE880" i="9" s="1"/>
  <c r="Y749" i="9"/>
  <c r="AD1307" i="9"/>
  <c r="Y1559" i="9"/>
  <c r="W749" i="9"/>
  <c r="V750" i="9" s="1"/>
  <c r="Y497" i="9"/>
  <c r="Q498" i="9"/>
  <c r="R498" i="9" s="1"/>
  <c r="AB498" i="9" s="1"/>
  <c r="Z497" i="9"/>
  <c r="AA497" i="9"/>
  <c r="W497" i="9"/>
  <c r="V498" i="9" s="1"/>
  <c r="Q1963" i="9"/>
  <c r="R1963" i="9" s="1"/>
  <c r="AB1963" i="9" s="1"/>
  <c r="AA1559" i="9"/>
  <c r="AD1176" i="9"/>
  <c r="W1962" i="9"/>
  <c r="V1963" i="9" s="1"/>
  <c r="W1559" i="9"/>
  <c r="V1560" i="9" s="1"/>
  <c r="Z1423" i="9"/>
  <c r="AA1962" i="9"/>
  <c r="AE1696" i="9"/>
  <c r="AC1176" i="9"/>
  <c r="AE365" i="6"/>
  <c r="AC1690" i="6"/>
  <c r="AE1690" i="6" s="1"/>
  <c r="Y366" i="6"/>
  <c r="Q367" i="6"/>
  <c r="R367" i="6" s="1"/>
  <c r="AB367" i="6" s="1"/>
  <c r="W366" i="6"/>
  <c r="V367" i="6" s="1"/>
  <c r="Z366" i="6"/>
  <c r="AE236" i="6"/>
  <c r="AD498" i="6"/>
  <c r="Z750" i="6"/>
  <c r="AD750" i="6" s="1"/>
  <c r="Q751" i="6"/>
  <c r="R751" i="6" s="1"/>
  <c r="AB751" i="6" s="1"/>
  <c r="AC1965" i="6"/>
  <c r="AD886" i="6"/>
  <c r="AD1965" i="6"/>
  <c r="AA237" i="6"/>
  <c r="S1307" i="6"/>
  <c r="T1307" i="6" s="1"/>
  <c r="AC498" i="6"/>
  <c r="S1691" i="6"/>
  <c r="T1691" i="6" s="1"/>
  <c r="AA1691" i="6" s="1"/>
  <c r="AC1556" i="6"/>
  <c r="AC1423" i="6"/>
  <c r="AE1847" i="6"/>
  <c r="S499" i="6"/>
  <c r="T499" i="6" s="1"/>
  <c r="W750" i="6"/>
  <c r="V751" i="6" s="1"/>
  <c r="AE79" i="6"/>
  <c r="AA750" i="6"/>
  <c r="Q1849" i="6"/>
  <c r="R1849" i="6" s="1"/>
  <c r="Z1848" i="6"/>
  <c r="AC886" i="6"/>
  <c r="AD1556" i="6"/>
  <c r="AD1175" i="6"/>
  <c r="AB1176" i="6"/>
  <c r="S1176" i="6"/>
  <c r="T1176" i="6" s="1"/>
  <c r="AC1041" i="6"/>
  <c r="AD1041" i="6"/>
  <c r="AC1175" i="6"/>
  <c r="W1848" i="6"/>
  <c r="V1849" i="6" s="1"/>
  <c r="Y1848" i="6"/>
  <c r="Z237" i="6"/>
  <c r="AD237" i="6" s="1"/>
  <c r="AA1848" i="6"/>
  <c r="AD618" i="6"/>
  <c r="AD1423" i="6"/>
  <c r="W237" i="6"/>
  <c r="V238" i="6" s="1"/>
  <c r="AE1306" i="6"/>
  <c r="Q238" i="6"/>
  <c r="AE1043" i="3"/>
  <c r="AE746" i="3"/>
  <c r="AD618" i="3"/>
  <c r="AD1174" i="3"/>
  <c r="AE1962" i="3"/>
  <c r="AE81" i="3"/>
  <c r="AE1690" i="3"/>
  <c r="Z747" i="3"/>
  <c r="AA747" i="3"/>
  <c r="AC228" i="3"/>
  <c r="Y747" i="3"/>
  <c r="AD228" i="3"/>
  <c r="W747" i="3"/>
  <c r="V748" i="3" s="1"/>
  <c r="AC1846" i="3"/>
  <c r="AE1846" i="3" s="1"/>
  <c r="AC1556" i="3"/>
  <c r="AE1556" i="3" s="1"/>
  <c r="AE883" i="3"/>
  <c r="AE498" i="3"/>
  <c r="AE1422" i="3"/>
  <c r="Q1692" i="3"/>
  <c r="R1692" i="3" s="1"/>
  <c r="AB1692" i="3" s="1"/>
  <c r="AA1691" i="3"/>
  <c r="Z1691" i="3"/>
  <c r="Y499" i="3"/>
  <c r="Z499" i="3"/>
  <c r="Z1308" i="3"/>
  <c r="AA1308" i="3"/>
  <c r="W1308" i="3"/>
  <c r="V1309" i="3" s="1"/>
  <c r="Y1308" i="3"/>
  <c r="Q1309" i="3"/>
  <c r="R1309" i="3" s="1"/>
  <c r="Z1423" i="3"/>
  <c r="Y1423" i="3"/>
  <c r="AA1423" i="3"/>
  <c r="W1423" i="3"/>
  <c r="V1424" i="3" s="1"/>
  <c r="Q1424" i="3"/>
  <c r="R1424" i="3" s="1"/>
  <c r="AB1424" i="3" s="1"/>
  <c r="Z367" i="3"/>
  <c r="Y1691" i="3"/>
  <c r="Y82" i="3"/>
  <c r="AD82" i="3" s="1"/>
  <c r="AD1044" i="3"/>
  <c r="AC1174" i="3"/>
  <c r="AA499" i="3"/>
  <c r="Q83" i="3"/>
  <c r="R83" i="3" s="1"/>
  <c r="AB83" i="3" s="1"/>
  <c r="Y367" i="3"/>
  <c r="W1691" i="3"/>
  <c r="V1692" i="3" s="1"/>
  <c r="W82" i="3"/>
  <c r="V83" i="3" s="1"/>
  <c r="AA367" i="3"/>
  <c r="Q500" i="3"/>
  <c r="R500" i="3" s="1"/>
  <c r="AB500" i="3" s="1"/>
  <c r="W499" i="3"/>
  <c r="V500" i="3" s="1"/>
  <c r="AA82" i="3"/>
  <c r="W367" i="3"/>
  <c r="V368" i="3" s="1"/>
  <c r="AC1963" i="3"/>
  <c r="AE1963" i="3" s="1"/>
  <c r="AC1044" i="3"/>
  <c r="S619" i="6"/>
  <c r="T619" i="6" s="1"/>
  <c r="S881" i="9"/>
  <c r="T881" i="9" s="1"/>
  <c r="AC618" i="6"/>
  <c r="S1175" i="3"/>
  <c r="T1175" i="3" s="1"/>
  <c r="W1175" i="3" s="1"/>
  <c r="V1176" i="3" s="1"/>
  <c r="S1966" i="6"/>
  <c r="T1966" i="6" s="1"/>
  <c r="S84" i="9"/>
  <c r="T84" i="9" s="1"/>
  <c r="Y84" i="9" s="1"/>
  <c r="S80" i="6"/>
  <c r="T80" i="6" s="1"/>
  <c r="S1557" i="11"/>
  <c r="T1557" i="11" s="1"/>
  <c r="S1847" i="3"/>
  <c r="T1847" i="3" s="1"/>
  <c r="S1964" i="3"/>
  <c r="T1964" i="3" s="1"/>
  <c r="Y1964" i="3" s="1"/>
  <c r="R612" i="11"/>
  <c r="AB612" i="11" s="1"/>
  <c r="R1043" i="11"/>
  <c r="AB1043" i="11" s="1"/>
  <c r="AD366" i="9"/>
  <c r="AC366" i="9"/>
  <c r="AC1845" i="9"/>
  <c r="R619" i="3"/>
  <c r="AB619" i="3" s="1"/>
  <c r="R1560" i="9"/>
  <c r="AB1560" i="9" s="1"/>
  <c r="S751" i="11"/>
  <c r="T751" i="11" s="1"/>
  <c r="AC611" i="11"/>
  <c r="R368" i="3"/>
  <c r="AB368" i="3" s="1"/>
  <c r="S232" i="9"/>
  <c r="T232" i="9" s="1"/>
  <c r="R367" i="9"/>
  <c r="AB367" i="9" s="1"/>
  <c r="S887" i="6"/>
  <c r="T887" i="6" s="1"/>
  <c r="S1697" i="9"/>
  <c r="T1697" i="9" s="1"/>
  <c r="W1697" i="9" s="1"/>
  <c r="V1698" i="9" s="1"/>
  <c r="R750" i="9"/>
  <c r="AB750" i="9" s="1"/>
  <c r="Q1042" i="9"/>
  <c r="Y1041" i="9"/>
  <c r="AA1041" i="9"/>
  <c r="W1041" i="9"/>
  <c r="V1042" i="9" s="1"/>
  <c r="Z1041" i="9"/>
  <c r="AC1042" i="11"/>
  <c r="AA82" i="11"/>
  <c r="Q83" i="11"/>
  <c r="W82" i="11"/>
  <c r="V83" i="11" s="1"/>
  <c r="Y82" i="11"/>
  <c r="Z82" i="11"/>
  <c r="AC618" i="3"/>
  <c r="R748" i="3"/>
  <c r="AB748" i="3" s="1"/>
  <c r="R1045" i="3"/>
  <c r="AB1045" i="3" s="1"/>
  <c r="S1308" i="9"/>
  <c r="T1308" i="9" s="1"/>
  <c r="S229" i="3"/>
  <c r="T229" i="3" s="1"/>
  <c r="S1557" i="6"/>
  <c r="T1557" i="6" s="1"/>
  <c r="AC1311" i="11"/>
  <c r="S615" i="9"/>
  <c r="T615" i="9" s="1"/>
  <c r="R1846" i="9"/>
  <c r="AB1846" i="9" s="1"/>
  <c r="S1177" i="9"/>
  <c r="T1177" i="9" s="1"/>
  <c r="S1557" i="3"/>
  <c r="T1557" i="3" s="1"/>
  <c r="Z884" i="3"/>
  <c r="AA884" i="3"/>
  <c r="Y884" i="3"/>
  <c r="Q885" i="3"/>
  <c r="W884" i="3"/>
  <c r="V885" i="3" s="1"/>
  <c r="R1312" i="11"/>
  <c r="AB1312" i="11" s="1"/>
  <c r="S1042" i="6"/>
  <c r="T1042" i="6" s="1"/>
  <c r="W1042" i="6" s="1"/>
  <c r="V1043" i="6" s="1"/>
  <c r="AB1042" i="6"/>
  <c r="S1424" i="6"/>
  <c r="T1424" i="6" s="1"/>
  <c r="AD234" i="11" l="1"/>
  <c r="AE1042" i="11"/>
  <c r="AC502" i="11"/>
  <c r="AE502" i="11" s="1"/>
  <c r="AE1311" i="11"/>
  <c r="AE1692" i="11"/>
  <c r="AC1426" i="11"/>
  <c r="AC1175" i="11"/>
  <c r="S235" i="11"/>
  <c r="T235" i="11" s="1"/>
  <c r="AD1426" i="11"/>
  <c r="AC881" i="11"/>
  <c r="AC366" i="11"/>
  <c r="AD1175" i="11"/>
  <c r="AD366" i="11"/>
  <c r="AE611" i="11"/>
  <c r="Y1557" i="11"/>
  <c r="AA1557" i="11"/>
  <c r="Z1557" i="11"/>
  <c r="Q1558" i="11"/>
  <c r="R1558" i="11" s="1"/>
  <c r="W1963" i="11"/>
  <c r="V1964" i="11" s="1"/>
  <c r="AA1963" i="11"/>
  <c r="Z1963" i="11"/>
  <c r="Q1964" i="11"/>
  <c r="R1964" i="11" s="1"/>
  <c r="AB1964" i="11" s="1"/>
  <c r="Y1963" i="11"/>
  <c r="R1844" i="11"/>
  <c r="AB1844" i="11" s="1"/>
  <c r="AD82" i="11"/>
  <c r="AD881" i="11"/>
  <c r="AC234" i="11"/>
  <c r="AC1843" i="11"/>
  <c r="AD1843" i="11"/>
  <c r="Q1424" i="9"/>
  <c r="R1424" i="9" s="1"/>
  <c r="AB1424" i="9" s="1"/>
  <c r="Y1423" i="9"/>
  <c r="AC1423" i="9" s="1"/>
  <c r="AE1307" i="9"/>
  <c r="S1560" i="9"/>
  <c r="T1560" i="9" s="1"/>
  <c r="AE231" i="9"/>
  <c r="AE1422" i="9"/>
  <c r="Z84" i="9"/>
  <c r="AD84" i="9" s="1"/>
  <c r="AA84" i="9"/>
  <c r="AD1559" i="9"/>
  <c r="AD749" i="9"/>
  <c r="S1846" i="9"/>
  <c r="T1846" i="9" s="1"/>
  <c r="AE83" i="9"/>
  <c r="AE1176" i="9"/>
  <c r="AE1845" i="9"/>
  <c r="AC749" i="9"/>
  <c r="AC1559" i="9"/>
  <c r="Y881" i="9"/>
  <c r="W881" i="9"/>
  <c r="V882" i="9" s="1"/>
  <c r="AA881" i="9"/>
  <c r="AD1962" i="9"/>
  <c r="AC497" i="9"/>
  <c r="AD1041" i="9"/>
  <c r="AC1962" i="9"/>
  <c r="Y1697" i="9"/>
  <c r="W84" i="9"/>
  <c r="V85" i="9" s="1"/>
  <c r="AA1697" i="9"/>
  <c r="Q85" i="9"/>
  <c r="R85" i="9" s="1"/>
  <c r="AB85" i="9" s="1"/>
  <c r="Z1697" i="9"/>
  <c r="Q1698" i="9"/>
  <c r="R1698" i="9" s="1"/>
  <c r="AB1698" i="9" s="1"/>
  <c r="Z881" i="9"/>
  <c r="AD497" i="9"/>
  <c r="AD366" i="6"/>
  <c r="AC366" i="6"/>
  <c r="S367" i="6"/>
  <c r="T367" i="6" s="1"/>
  <c r="AA367" i="6" s="1"/>
  <c r="AE498" i="6"/>
  <c r="AC237" i="6"/>
  <c r="AE237" i="6" s="1"/>
  <c r="AE1556" i="6"/>
  <c r="AC750" i="6"/>
  <c r="AE750" i="6" s="1"/>
  <c r="AC1848" i="6"/>
  <c r="AA1307" i="6"/>
  <c r="Y1307" i="6"/>
  <c r="Z1691" i="6"/>
  <c r="AE886" i="6"/>
  <c r="AE1423" i="6"/>
  <c r="Y1691" i="6"/>
  <c r="AE1965" i="6"/>
  <c r="Q1692" i="6"/>
  <c r="R1692" i="6" s="1"/>
  <c r="AB1692" i="6" s="1"/>
  <c r="W1691" i="6"/>
  <c r="V1692" i="6" s="1"/>
  <c r="Z1307" i="6"/>
  <c r="Q1308" i="6"/>
  <c r="R1308" i="6" s="1"/>
  <c r="AB1308" i="6" s="1"/>
  <c r="W1307" i="6"/>
  <c r="V1308" i="6" s="1"/>
  <c r="W619" i="6"/>
  <c r="V620" i="6" s="1"/>
  <c r="Z619" i="6"/>
  <c r="Q620" i="6"/>
  <c r="R620" i="6" s="1"/>
  <c r="AB620" i="6" s="1"/>
  <c r="AE1175" i="6"/>
  <c r="AA619" i="6"/>
  <c r="Y619" i="6"/>
  <c r="AE618" i="6"/>
  <c r="AD1848" i="6"/>
  <c r="W1966" i="6"/>
  <c r="V1967" i="6" s="1"/>
  <c r="AA1966" i="6"/>
  <c r="Y1966" i="6"/>
  <c r="Z1966" i="6"/>
  <c r="Y1042" i="6"/>
  <c r="AA1042" i="6"/>
  <c r="AE1041" i="6"/>
  <c r="Z1042" i="6"/>
  <c r="R238" i="6"/>
  <c r="AB238" i="6" s="1"/>
  <c r="Q1043" i="6"/>
  <c r="R1043" i="6" s="1"/>
  <c r="AB1043" i="6" s="1"/>
  <c r="AE618" i="3"/>
  <c r="AE1174" i="3"/>
  <c r="S1045" i="3"/>
  <c r="AD747" i="3"/>
  <c r="AE228" i="3"/>
  <c r="AC747" i="3"/>
  <c r="AD367" i="3"/>
  <c r="Z1175" i="3"/>
  <c r="Y1175" i="3"/>
  <c r="AC367" i="3"/>
  <c r="AC1308" i="3"/>
  <c r="AE1044" i="3"/>
  <c r="AD499" i="3"/>
  <c r="AC82" i="3"/>
  <c r="AE82" i="3" s="1"/>
  <c r="Q1176" i="3"/>
  <c r="R1176" i="3" s="1"/>
  <c r="AB1176" i="3" s="1"/>
  <c r="AC499" i="3"/>
  <c r="AA1175" i="3"/>
  <c r="AC1423" i="3"/>
  <c r="AB1309" i="3"/>
  <c r="S1309" i="3"/>
  <c r="T1309" i="3" s="1"/>
  <c r="Z1309" i="3" s="1"/>
  <c r="Y1847" i="3"/>
  <c r="W1847" i="3"/>
  <c r="V1848" i="3" s="1"/>
  <c r="Q1848" i="3"/>
  <c r="R1848" i="3" s="1"/>
  <c r="AB1848" i="3" s="1"/>
  <c r="Z1847" i="3"/>
  <c r="AA1847" i="3"/>
  <c r="AD1423" i="3"/>
  <c r="W1964" i="3"/>
  <c r="V1965" i="3" s="1"/>
  <c r="S83" i="3"/>
  <c r="T83" i="3" s="1"/>
  <c r="AA1964" i="3"/>
  <c r="AC1691" i="3"/>
  <c r="AD1691" i="3"/>
  <c r="Z1964" i="3"/>
  <c r="AD1964" i="3" s="1"/>
  <c r="AD1308" i="3"/>
  <c r="S619" i="3"/>
  <c r="T619" i="3" s="1"/>
  <c r="AA619" i="3" s="1"/>
  <c r="S1692" i="3"/>
  <c r="T1692" i="3" s="1"/>
  <c r="Q1967" i="6"/>
  <c r="R1967" i="6" s="1"/>
  <c r="Q882" i="9"/>
  <c r="R882" i="9" s="1"/>
  <c r="AE366" i="9"/>
  <c r="S751" i="6"/>
  <c r="T751" i="6" s="1"/>
  <c r="AA751" i="6" s="1"/>
  <c r="W1557" i="11"/>
  <c r="V1558" i="11" s="1"/>
  <c r="Q1965" i="3"/>
  <c r="R1965" i="3" s="1"/>
  <c r="AB1965" i="3" s="1"/>
  <c r="S1424" i="3"/>
  <c r="T1424" i="3" s="1"/>
  <c r="S367" i="11"/>
  <c r="T367" i="11" s="1"/>
  <c r="S1312" i="11"/>
  <c r="T1312" i="11" s="1"/>
  <c r="S1176" i="11"/>
  <c r="T1176" i="11" s="1"/>
  <c r="S1043" i="11"/>
  <c r="T1043" i="11" s="1"/>
  <c r="AC1041" i="9"/>
  <c r="S882" i="11"/>
  <c r="T882" i="11" s="1"/>
  <c r="S498" i="9"/>
  <c r="T498" i="9" s="1"/>
  <c r="S500" i="3"/>
  <c r="T500" i="3" s="1"/>
  <c r="Q1558" i="6"/>
  <c r="AA1557" i="6"/>
  <c r="Z1557" i="6"/>
  <c r="Y1557" i="6"/>
  <c r="W1557" i="6"/>
  <c r="V1558" i="6" s="1"/>
  <c r="Z229" i="3"/>
  <c r="Q230" i="3"/>
  <c r="W229" i="3"/>
  <c r="V230" i="3" s="1"/>
  <c r="Y229" i="3"/>
  <c r="AA229" i="3"/>
  <c r="AC82" i="11"/>
  <c r="S367" i="9"/>
  <c r="T367" i="9" s="1"/>
  <c r="Y1176" i="6"/>
  <c r="Q1177" i="6"/>
  <c r="AA1176" i="6"/>
  <c r="Z1176" i="6"/>
  <c r="W1176" i="6"/>
  <c r="V1177" i="6" s="1"/>
  <c r="S1427" i="11"/>
  <c r="T1427" i="11" s="1"/>
  <c r="S748" i="3"/>
  <c r="T748" i="3" s="1"/>
  <c r="R83" i="11"/>
  <c r="AB83" i="11" s="1"/>
  <c r="R1042" i="9"/>
  <c r="AB1042" i="9" s="1"/>
  <c r="S503" i="11"/>
  <c r="T503" i="11" s="1"/>
  <c r="AB503" i="11"/>
  <c r="Y499" i="6"/>
  <c r="Z499" i="6"/>
  <c r="W499" i="6"/>
  <c r="V500" i="6" s="1"/>
  <c r="AA499" i="6"/>
  <c r="Q500" i="6"/>
  <c r="W1557" i="3"/>
  <c r="V1558" i="3" s="1"/>
  <c r="Z1557" i="3"/>
  <c r="Q1558" i="3"/>
  <c r="AA1557" i="3"/>
  <c r="Y1557" i="3"/>
  <c r="W615" i="9"/>
  <c r="V616" i="9" s="1"/>
  <c r="Z615" i="9"/>
  <c r="Y615" i="9"/>
  <c r="AA615" i="9"/>
  <c r="Q616" i="9"/>
  <c r="Z1177" i="9"/>
  <c r="Q1178" i="9"/>
  <c r="AA1177" i="9"/>
  <c r="Y1177" i="9"/>
  <c r="W1177" i="9"/>
  <c r="V1178" i="9" s="1"/>
  <c r="AA1693" i="11"/>
  <c r="Y1693" i="11"/>
  <c r="Q1694" i="11"/>
  <c r="W1693" i="11"/>
  <c r="V1694" i="11" s="1"/>
  <c r="Z1693" i="11"/>
  <c r="S1849" i="6"/>
  <c r="T1849" i="6" s="1"/>
  <c r="AB1849" i="6"/>
  <c r="T1045" i="3"/>
  <c r="W1308" i="9"/>
  <c r="V1309" i="9" s="1"/>
  <c r="Y1308" i="9"/>
  <c r="Q1309" i="9"/>
  <c r="Z1308" i="9"/>
  <c r="AA1308" i="9"/>
  <c r="S750" i="9"/>
  <c r="T750" i="9" s="1"/>
  <c r="S368" i="3"/>
  <c r="T368" i="3" s="1"/>
  <c r="Q888" i="6"/>
  <c r="Z887" i="6"/>
  <c r="W887" i="6"/>
  <c r="V888" i="6" s="1"/>
  <c r="Y887" i="6"/>
  <c r="AA887" i="6"/>
  <c r="S612" i="11"/>
  <c r="T612" i="11" s="1"/>
  <c r="W751" i="11"/>
  <c r="V752" i="11" s="1"/>
  <c r="Q752" i="11"/>
  <c r="AA751" i="11"/>
  <c r="Z751" i="11"/>
  <c r="Y751" i="11"/>
  <c r="Y232" i="9"/>
  <c r="W232" i="9"/>
  <c r="V233" i="9" s="1"/>
  <c r="Z232" i="9"/>
  <c r="Q233" i="9"/>
  <c r="AA232" i="9"/>
  <c r="R885" i="3"/>
  <c r="AB885" i="3" s="1"/>
  <c r="Y1424" i="6"/>
  <c r="Q1425" i="6"/>
  <c r="Z1424" i="6"/>
  <c r="AA1424" i="6"/>
  <c r="W1424" i="6"/>
  <c r="V1425" i="6" s="1"/>
  <c r="S1963" i="9"/>
  <c r="T1963" i="9" s="1"/>
  <c r="AD884" i="3"/>
  <c r="AC884" i="3"/>
  <c r="AA80" i="6"/>
  <c r="Q81" i="6"/>
  <c r="W80" i="6"/>
  <c r="V81" i="6" s="1"/>
  <c r="Y80" i="6"/>
  <c r="Z80" i="6"/>
  <c r="AE234" i="11" l="1"/>
  <c r="AE881" i="11"/>
  <c r="AD1693" i="11"/>
  <c r="AC1557" i="11"/>
  <c r="AE1426" i="11"/>
  <c r="AE1175" i="11"/>
  <c r="S1844" i="11"/>
  <c r="T1844" i="11" s="1"/>
  <c r="Z1844" i="11" s="1"/>
  <c r="S83" i="11"/>
  <c r="T83" i="11" s="1"/>
  <c r="W83" i="11" s="1"/>
  <c r="V84" i="11" s="1"/>
  <c r="AD751" i="11"/>
  <c r="AE366" i="11"/>
  <c r="AE82" i="11"/>
  <c r="AA503" i="11"/>
  <c r="Q504" i="11"/>
  <c r="R504" i="11" s="1"/>
  <c r="AB504" i="11" s="1"/>
  <c r="W503" i="11"/>
  <c r="V504" i="11" s="1"/>
  <c r="Z503" i="11"/>
  <c r="Y503" i="11"/>
  <c r="AC1963" i="11"/>
  <c r="Z1312" i="11"/>
  <c r="AA1312" i="11"/>
  <c r="Y1312" i="11"/>
  <c r="W1312" i="11"/>
  <c r="V1313" i="11" s="1"/>
  <c r="AE1843" i="11"/>
  <c r="AD1963" i="11"/>
  <c r="AD1557" i="11"/>
  <c r="S1424" i="9"/>
  <c r="T1424" i="9" s="1"/>
  <c r="AA1424" i="9" s="1"/>
  <c r="AD1423" i="9"/>
  <c r="AE1423" i="9" s="1"/>
  <c r="AD615" i="9"/>
  <c r="AC84" i="9"/>
  <c r="AE84" i="9" s="1"/>
  <c r="AE1559" i="9"/>
  <c r="AC881" i="9"/>
  <c r="AE749" i="9"/>
  <c r="Z1846" i="9"/>
  <c r="Q1847" i="9"/>
  <c r="R1847" i="9" s="1"/>
  <c r="AB1847" i="9" s="1"/>
  <c r="AA1846" i="9"/>
  <c r="W1846" i="9"/>
  <c r="V1847" i="9" s="1"/>
  <c r="Y1846" i="9"/>
  <c r="AD881" i="9"/>
  <c r="W367" i="9"/>
  <c r="V368" i="9" s="1"/>
  <c r="Q368" i="9"/>
  <c r="R368" i="9" s="1"/>
  <c r="AB368" i="9" s="1"/>
  <c r="AE1962" i="9"/>
  <c r="Z367" i="9"/>
  <c r="AD1308" i="9"/>
  <c r="AA367" i="9"/>
  <c r="AE1041" i="9"/>
  <c r="AE497" i="9"/>
  <c r="Z498" i="9"/>
  <c r="AA498" i="9"/>
  <c r="Y367" i="9"/>
  <c r="AD1697" i="9"/>
  <c r="AD232" i="9"/>
  <c r="AD1177" i="9"/>
  <c r="AC1697" i="9"/>
  <c r="AE366" i="6"/>
  <c r="W367" i="6"/>
  <c r="V368" i="6" s="1"/>
  <c r="Q368" i="6"/>
  <c r="R368" i="6" s="1"/>
  <c r="AB368" i="6" s="1"/>
  <c r="Y367" i="6"/>
  <c r="Z367" i="6"/>
  <c r="AD1966" i="6"/>
  <c r="AD1307" i="6"/>
  <c r="AE1848" i="6"/>
  <c r="AD1691" i="6"/>
  <c r="AD619" i="6"/>
  <c r="AC1307" i="6"/>
  <c r="AC1691" i="6"/>
  <c r="AC619" i="6"/>
  <c r="AC1966" i="6"/>
  <c r="S1692" i="6"/>
  <c r="T1692" i="6" s="1"/>
  <c r="S1308" i="6"/>
  <c r="T1308" i="6" s="1"/>
  <c r="AC1042" i="6"/>
  <c r="AD1424" i="6"/>
  <c r="S238" i="6"/>
  <c r="T238" i="6" s="1"/>
  <c r="AA238" i="6" s="1"/>
  <c r="AD1557" i="6"/>
  <c r="Y1849" i="6"/>
  <c r="Q1850" i="6"/>
  <c r="R1850" i="6" s="1"/>
  <c r="AB1850" i="6" s="1"/>
  <c r="W1849" i="6"/>
  <c r="V1850" i="6" s="1"/>
  <c r="Z1849" i="6"/>
  <c r="AA1849" i="6"/>
  <c r="AD887" i="6"/>
  <c r="Z751" i="6"/>
  <c r="AD1042" i="6"/>
  <c r="AD499" i="6"/>
  <c r="AD1176" i="6"/>
  <c r="Q752" i="6"/>
  <c r="R752" i="6" s="1"/>
  <c r="Y751" i="6"/>
  <c r="AD80" i="6"/>
  <c r="W751" i="6"/>
  <c r="V752" i="6" s="1"/>
  <c r="AD1175" i="3"/>
  <c r="AE747" i="3"/>
  <c r="AE1423" i="3"/>
  <c r="AE367" i="3"/>
  <c r="AD229" i="3"/>
  <c r="AE1308" i="3"/>
  <c r="AC1175" i="3"/>
  <c r="AE499" i="3"/>
  <c r="AC1964" i="3"/>
  <c r="AE1964" i="3" s="1"/>
  <c r="AC1847" i="3"/>
  <c r="W83" i="3"/>
  <c r="V84" i="3" s="1"/>
  <c r="Z83" i="3"/>
  <c r="Q84" i="3"/>
  <c r="R84" i="3" s="1"/>
  <c r="AB84" i="3" s="1"/>
  <c r="Q1693" i="3"/>
  <c r="R1693" i="3" s="1"/>
  <c r="AB1693" i="3" s="1"/>
  <c r="W1692" i="3"/>
  <c r="V1693" i="3" s="1"/>
  <c r="AA1692" i="3"/>
  <c r="Z1692" i="3"/>
  <c r="S1176" i="3"/>
  <c r="T1176" i="3" s="1"/>
  <c r="Q1310" i="3"/>
  <c r="R1310" i="3" s="1"/>
  <c r="AB1310" i="3" s="1"/>
  <c r="AA1309" i="3"/>
  <c r="W500" i="3"/>
  <c r="V501" i="3" s="1"/>
  <c r="Y500" i="3"/>
  <c r="AA1424" i="3"/>
  <c r="Z1424" i="3"/>
  <c r="Y1424" i="3"/>
  <c r="W1424" i="3"/>
  <c r="V1425" i="3" s="1"/>
  <c r="Q1425" i="3"/>
  <c r="R1425" i="3" s="1"/>
  <c r="AB1425" i="3" s="1"/>
  <c r="Z748" i="3"/>
  <c r="W748" i="3"/>
  <c r="V749" i="3" s="1"/>
  <c r="Q749" i="3"/>
  <c r="R749" i="3" s="1"/>
  <c r="AB749" i="3" s="1"/>
  <c r="Y748" i="3"/>
  <c r="AD1847" i="3"/>
  <c r="Y1309" i="3"/>
  <c r="AD1309" i="3" s="1"/>
  <c r="AA83" i="3"/>
  <c r="AE1691" i="3"/>
  <c r="AD1557" i="3"/>
  <c r="W1309" i="3"/>
  <c r="V1310" i="3" s="1"/>
  <c r="Y1692" i="3"/>
  <c r="Y83" i="3"/>
  <c r="Y619" i="3"/>
  <c r="W498" i="9"/>
  <c r="V499" i="9" s="1"/>
  <c r="Z500" i="3"/>
  <c r="Q499" i="9"/>
  <c r="R499" i="9" s="1"/>
  <c r="AB499" i="9" s="1"/>
  <c r="Q1313" i="11"/>
  <c r="R1313" i="11" s="1"/>
  <c r="AB1313" i="11" s="1"/>
  <c r="Q501" i="3"/>
  <c r="R501" i="3" s="1"/>
  <c r="S1698" i="9"/>
  <c r="T1698" i="9" s="1"/>
  <c r="AA500" i="3"/>
  <c r="Q620" i="3"/>
  <c r="R620" i="3" s="1"/>
  <c r="AB620" i="3" s="1"/>
  <c r="Z619" i="3"/>
  <c r="W619" i="3"/>
  <c r="V620" i="3" s="1"/>
  <c r="AA748" i="3"/>
  <c r="Y498" i="9"/>
  <c r="S1848" i="3"/>
  <c r="T1848" i="3" s="1"/>
  <c r="AE884" i="3"/>
  <c r="S1043" i="6"/>
  <c r="T1043" i="6" s="1"/>
  <c r="AC1557" i="3"/>
  <c r="AC1176" i="6"/>
  <c r="AC229" i="3"/>
  <c r="S1965" i="3"/>
  <c r="T1965" i="3" s="1"/>
  <c r="W1965" i="3" s="1"/>
  <c r="V1966" i="3" s="1"/>
  <c r="S1042" i="9"/>
  <c r="T1042" i="9" s="1"/>
  <c r="S1964" i="11"/>
  <c r="T1964" i="11" s="1"/>
  <c r="AA1964" i="11" s="1"/>
  <c r="S620" i="6"/>
  <c r="T620" i="6" s="1"/>
  <c r="Z620" i="6" s="1"/>
  <c r="AC751" i="11"/>
  <c r="S85" i="9"/>
  <c r="T85" i="9" s="1"/>
  <c r="R1177" i="6"/>
  <c r="AB1177" i="6" s="1"/>
  <c r="Z1560" i="9"/>
  <c r="W1560" i="9"/>
  <c r="V1561" i="9" s="1"/>
  <c r="AA1560" i="9"/>
  <c r="Q1561" i="9"/>
  <c r="Y1560" i="9"/>
  <c r="AA1963" i="9"/>
  <c r="Q1964" i="9"/>
  <c r="Z1963" i="9"/>
  <c r="Y1963" i="9"/>
  <c r="W1963" i="9"/>
  <c r="V1964" i="9" s="1"/>
  <c r="R500" i="6"/>
  <c r="AB500" i="6" s="1"/>
  <c r="Y1427" i="11"/>
  <c r="AA1427" i="11"/>
  <c r="W1427" i="11"/>
  <c r="V1428" i="11" s="1"/>
  <c r="Z1427" i="11"/>
  <c r="Q1428" i="11"/>
  <c r="W1045" i="3"/>
  <c r="V1046" i="3" s="1"/>
  <c r="AA1045" i="3"/>
  <c r="Q1046" i="3"/>
  <c r="Z1045" i="3"/>
  <c r="Y1045" i="3"/>
  <c r="Q1044" i="11"/>
  <c r="Z1043" i="11"/>
  <c r="Y1043" i="11"/>
  <c r="AA1043" i="11"/>
  <c r="W1043" i="11"/>
  <c r="V1044" i="11" s="1"/>
  <c r="S1967" i="6"/>
  <c r="T1967" i="6" s="1"/>
  <c r="AB1967" i="6"/>
  <c r="W367" i="11"/>
  <c r="V368" i="11" s="1"/>
  <c r="Y367" i="11"/>
  <c r="Z367" i="11"/>
  <c r="Q368" i="11"/>
  <c r="AA367" i="11"/>
  <c r="R1558" i="6"/>
  <c r="AB1558" i="6" s="1"/>
  <c r="R1558" i="3"/>
  <c r="AB1558" i="3" s="1"/>
  <c r="R1425" i="6"/>
  <c r="AB1425" i="6" s="1"/>
  <c r="AC887" i="6"/>
  <c r="R81" i="6"/>
  <c r="AB81" i="6" s="1"/>
  <c r="R1178" i="9"/>
  <c r="AB1178" i="9" s="1"/>
  <c r="Q613" i="11"/>
  <c r="W612" i="11"/>
  <c r="V613" i="11" s="1"/>
  <c r="Z612" i="11"/>
  <c r="Y612" i="11"/>
  <c r="AA612" i="11"/>
  <c r="Y1176" i="11"/>
  <c r="AA1176" i="11"/>
  <c r="W1176" i="11"/>
  <c r="V1177" i="11" s="1"/>
  <c r="Z1176" i="11"/>
  <c r="Q1177" i="11"/>
  <c r="R233" i="9"/>
  <c r="AB233" i="9" s="1"/>
  <c r="R752" i="11"/>
  <c r="AB752" i="11" s="1"/>
  <c r="R1309" i="9"/>
  <c r="AB1309" i="9" s="1"/>
  <c r="R1694" i="11"/>
  <c r="AB1694" i="11" s="1"/>
  <c r="S1558" i="11"/>
  <c r="T1558" i="11" s="1"/>
  <c r="AB1558" i="11"/>
  <c r="AC499" i="6"/>
  <c r="R616" i="9"/>
  <c r="AB616" i="9" s="1"/>
  <c r="S882" i="9"/>
  <c r="T882" i="9" s="1"/>
  <c r="AA882" i="9" s="1"/>
  <c r="AB882" i="9"/>
  <c r="AC1308" i="9"/>
  <c r="AC1693" i="11"/>
  <c r="AC615" i="9"/>
  <c r="Q1425" i="9"/>
  <c r="Z1424" i="9"/>
  <c r="W1424" i="9"/>
  <c r="V1425" i="9" s="1"/>
  <c r="W368" i="3"/>
  <c r="V369" i="3" s="1"/>
  <c r="Y368" i="3"/>
  <c r="Z368" i="3"/>
  <c r="Q369" i="3"/>
  <c r="AA368" i="3"/>
  <c r="R230" i="3"/>
  <c r="AB230" i="3" s="1"/>
  <c r="AC1424" i="6"/>
  <c r="AC232" i="9"/>
  <c r="AA235" i="11"/>
  <c r="W235" i="11"/>
  <c r="V236" i="11" s="1"/>
  <c r="Z235" i="11"/>
  <c r="Q236" i="11"/>
  <c r="Y235" i="11"/>
  <c r="AC80" i="6"/>
  <c r="S885" i="3"/>
  <c r="T885" i="3" s="1"/>
  <c r="R888" i="6"/>
  <c r="AB888" i="6" s="1"/>
  <c r="AA882" i="11"/>
  <c r="Q883" i="11"/>
  <c r="Z882" i="11"/>
  <c r="W882" i="11"/>
  <c r="V883" i="11" s="1"/>
  <c r="Y882" i="11"/>
  <c r="AC1177" i="9"/>
  <c r="Y750" i="9"/>
  <c r="W750" i="9"/>
  <c r="V751" i="9" s="1"/>
  <c r="Q751" i="9"/>
  <c r="AA750" i="9"/>
  <c r="Z750" i="9"/>
  <c r="AC1557" i="6"/>
  <c r="AD1043" i="11" l="1"/>
  <c r="AE1693" i="11"/>
  <c r="AE1557" i="11"/>
  <c r="W1844" i="11"/>
  <c r="V1845" i="11" s="1"/>
  <c r="Y1844" i="11"/>
  <c r="AD1844" i="11" s="1"/>
  <c r="AA1844" i="11"/>
  <c r="AE751" i="11"/>
  <c r="Q1845" i="11"/>
  <c r="R1845" i="11" s="1"/>
  <c r="AB1845" i="11" s="1"/>
  <c r="AC1312" i="11"/>
  <c r="AD503" i="11"/>
  <c r="Y83" i="11"/>
  <c r="AD1427" i="11"/>
  <c r="AD612" i="11"/>
  <c r="AD882" i="11"/>
  <c r="AD235" i="11"/>
  <c r="AC503" i="11"/>
  <c r="AD1312" i="11"/>
  <c r="AD367" i="11"/>
  <c r="Y1964" i="11"/>
  <c r="Q1965" i="11"/>
  <c r="R1965" i="11" s="1"/>
  <c r="AB1965" i="11" s="1"/>
  <c r="AE1963" i="11"/>
  <c r="AA1558" i="11"/>
  <c r="Q1559" i="11"/>
  <c r="R1559" i="11" s="1"/>
  <c r="AB1559" i="11" s="1"/>
  <c r="Y1558" i="11"/>
  <c r="W1558" i="11"/>
  <c r="V1559" i="11" s="1"/>
  <c r="Z1558" i="11"/>
  <c r="Z1964" i="11"/>
  <c r="W1964" i="11"/>
  <c r="V1965" i="11" s="1"/>
  <c r="Q84" i="11"/>
  <c r="R84" i="11" s="1"/>
  <c r="AB84" i="11" s="1"/>
  <c r="AD1176" i="11"/>
  <c r="Z83" i="11"/>
  <c r="Y1424" i="9"/>
  <c r="AD1424" i="9" s="1"/>
  <c r="AE615" i="9"/>
  <c r="AD1846" i="9"/>
  <c r="AE881" i="9"/>
  <c r="AE1177" i="9"/>
  <c r="AD367" i="9"/>
  <c r="AE1308" i="9"/>
  <c r="AD1963" i="9"/>
  <c r="AC1846" i="9"/>
  <c r="W882" i="9"/>
  <c r="V883" i="9" s="1"/>
  <c r="Z882" i="9"/>
  <c r="AE232" i="9"/>
  <c r="Q883" i="9"/>
  <c r="R883" i="9" s="1"/>
  <c r="AC498" i="9"/>
  <c r="W1042" i="9"/>
  <c r="V1043" i="9" s="1"/>
  <c r="AA1042" i="9"/>
  <c r="Q1043" i="9"/>
  <c r="R1043" i="9" s="1"/>
  <c r="AB1043" i="9" s="1"/>
  <c r="Y1042" i="9"/>
  <c r="Z1042" i="9"/>
  <c r="Y1698" i="9"/>
  <c r="AA1698" i="9"/>
  <c r="AA85" i="9"/>
  <c r="Y85" i="9"/>
  <c r="Q86" i="9"/>
  <c r="R86" i="9" s="1"/>
  <c r="AB86" i="9" s="1"/>
  <c r="W85" i="9"/>
  <c r="V86" i="9" s="1"/>
  <c r="Z85" i="9"/>
  <c r="AE1697" i="9"/>
  <c r="AD750" i="9"/>
  <c r="S233" i="9"/>
  <c r="T233" i="9" s="1"/>
  <c r="Q234" i="9" s="1"/>
  <c r="Y882" i="9"/>
  <c r="AC367" i="9"/>
  <c r="AD498" i="9"/>
  <c r="AD367" i="6"/>
  <c r="S368" i="6"/>
  <c r="T368" i="6" s="1"/>
  <c r="W368" i="6" s="1"/>
  <c r="V369" i="6" s="1"/>
  <c r="AC367" i="6"/>
  <c r="AE1966" i="6"/>
  <c r="AD1849" i="6"/>
  <c r="AE1307" i="6"/>
  <c r="AE1691" i="6"/>
  <c r="AE619" i="6"/>
  <c r="AE1557" i="6"/>
  <c r="Z238" i="6"/>
  <c r="Q239" i="6"/>
  <c r="R239" i="6" s="1"/>
  <c r="AB239" i="6" s="1"/>
  <c r="AE499" i="6"/>
  <c r="AE1042" i="6"/>
  <c r="Y1692" i="6"/>
  <c r="AA1692" i="6"/>
  <c r="W1692" i="6"/>
  <c r="V1693" i="6" s="1"/>
  <c r="Q1693" i="6"/>
  <c r="R1693" i="6" s="1"/>
  <c r="AB1693" i="6" s="1"/>
  <c r="Z1692" i="6"/>
  <c r="AA1308" i="6"/>
  <c r="Q1309" i="6"/>
  <c r="R1309" i="6" s="1"/>
  <c r="AB1309" i="6" s="1"/>
  <c r="W1308" i="6"/>
  <c r="V1309" i="6" s="1"/>
  <c r="Y1308" i="6"/>
  <c r="Z1308" i="6"/>
  <c r="Y238" i="6"/>
  <c r="Y620" i="6"/>
  <c r="AD620" i="6" s="1"/>
  <c r="AC1849" i="6"/>
  <c r="AE1176" i="6"/>
  <c r="AE1424" i="6"/>
  <c r="W238" i="6"/>
  <c r="V239" i="6" s="1"/>
  <c r="AE887" i="6"/>
  <c r="AE80" i="6"/>
  <c r="AB752" i="6"/>
  <c r="S752" i="6"/>
  <c r="T752" i="6" s="1"/>
  <c r="AD751" i="6"/>
  <c r="S1177" i="6"/>
  <c r="T1177" i="6" s="1"/>
  <c r="Y1177" i="6" s="1"/>
  <c r="AC751" i="6"/>
  <c r="AE1175" i="3"/>
  <c r="AC1424" i="3"/>
  <c r="AE229" i="3"/>
  <c r="AE1557" i="3"/>
  <c r="AC619" i="3"/>
  <c r="AC500" i="3"/>
  <c r="AC1309" i="3"/>
  <c r="AE1309" i="3" s="1"/>
  <c r="AA1965" i="3"/>
  <c r="AE1847" i="3"/>
  <c r="Z1965" i="3"/>
  <c r="AD83" i="3"/>
  <c r="Q1966" i="3"/>
  <c r="R1966" i="3" s="1"/>
  <c r="AB1966" i="3" s="1"/>
  <c r="AD1692" i="3"/>
  <c r="AD748" i="3"/>
  <c r="Y1965" i="3"/>
  <c r="AD619" i="3"/>
  <c r="W1848" i="3"/>
  <c r="V1849" i="3" s="1"/>
  <c r="Y1848" i="3"/>
  <c r="AA1848" i="3"/>
  <c r="Q1849" i="3"/>
  <c r="R1849" i="3" s="1"/>
  <c r="AB1849" i="3" s="1"/>
  <c r="AC83" i="3"/>
  <c r="AC1692" i="3"/>
  <c r="AD368" i="3"/>
  <c r="AC748" i="3"/>
  <c r="AD500" i="3"/>
  <c r="AD1424" i="3"/>
  <c r="AD1045" i="3"/>
  <c r="S1313" i="11"/>
  <c r="T1313" i="11" s="1"/>
  <c r="AC368" i="3"/>
  <c r="W620" i="6"/>
  <c r="V621" i="6" s="1"/>
  <c r="Z1698" i="9"/>
  <c r="AA620" i="6"/>
  <c r="AC750" i="9"/>
  <c r="Q621" i="6"/>
  <c r="R621" i="6" s="1"/>
  <c r="AA83" i="11"/>
  <c r="S1178" i="9"/>
  <c r="T1178" i="9" s="1"/>
  <c r="W1698" i="9"/>
  <c r="V1699" i="9" s="1"/>
  <c r="S1558" i="6"/>
  <c r="T1558" i="6" s="1"/>
  <c r="S368" i="9"/>
  <c r="T368" i="9" s="1"/>
  <c r="AC1043" i="11"/>
  <c r="S500" i="6"/>
  <c r="T500" i="6" s="1"/>
  <c r="Q1699" i="9"/>
  <c r="R1699" i="9" s="1"/>
  <c r="AB1699" i="9" s="1"/>
  <c r="S1850" i="6"/>
  <c r="T1850" i="6" s="1"/>
  <c r="S1425" i="3"/>
  <c r="T1425" i="3" s="1"/>
  <c r="S1309" i="9"/>
  <c r="T1309" i="9" s="1"/>
  <c r="AA1309" i="9" s="1"/>
  <c r="S1425" i="6"/>
  <c r="T1425" i="6" s="1"/>
  <c r="AC235" i="11"/>
  <c r="S1310" i="3"/>
  <c r="T1310" i="3" s="1"/>
  <c r="S752" i="11"/>
  <c r="T752" i="11" s="1"/>
  <c r="AC367" i="11"/>
  <c r="Z1848" i="3"/>
  <c r="S84" i="3"/>
  <c r="T84" i="3" s="1"/>
  <c r="S230" i="3"/>
  <c r="T230" i="3" s="1"/>
  <c r="S616" i="9"/>
  <c r="T616" i="9" s="1"/>
  <c r="S749" i="3"/>
  <c r="T749" i="3" s="1"/>
  <c r="R751" i="9"/>
  <c r="AB751" i="9" s="1"/>
  <c r="Q1968" i="6"/>
  <c r="Z1967" i="6"/>
  <c r="W1967" i="6"/>
  <c r="V1968" i="6" s="1"/>
  <c r="Y1967" i="6"/>
  <c r="AA1967" i="6"/>
  <c r="S499" i="9"/>
  <c r="T499" i="9" s="1"/>
  <c r="S1847" i="9"/>
  <c r="T1847" i="9" s="1"/>
  <c r="R368" i="11"/>
  <c r="AB368" i="11" s="1"/>
  <c r="AC612" i="11"/>
  <c r="S81" i="6"/>
  <c r="T81" i="6" s="1"/>
  <c r="AC1427" i="11"/>
  <c r="R1964" i="9"/>
  <c r="AB1964" i="9" s="1"/>
  <c r="R236" i="11"/>
  <c r="AB236" i="11" s="1"/>
  <c r="S501" i="3"/>
  <c r="T501" i="3" s="1"/>
  <c r="AB501" i="3"/>
  <c r="S1694" i="11"/>
  <c r="T1694" i="11" s="1"/>
  <c r="R1177" i="11"/>
  <c r="AB1177" i="11" s="1"/>
  <c r="AD1560" i="9"/>
  <c r="AC1560" i="9"/>
  <c r="R613" i="11"/>
  <c r="AB613" i="11" s="1"/>
  <c r="R1561" i="9"/>
  <c r="AB1561" i="9" s="1"/>
  <c r="S888" i="6"/>
  <c r="T888" i="6" s="1"/>
  <c r="Z885" i="3"/>
  <c r="AA885" i="3"/>
  <c r="W885" i="3"/>
  <c r="V886" i="3" s="1"/>
  <c r="Q886" i="3"/>
  <c r="Y885" i="3"/>
  <c r="S620" i="3"/>
  <c r="T620" i="3" s="1"/>
  <c r="S1693" i="3"/>
  <c r="T1693" i="3" s="1"/>
  <c r="Q1694" i="3" s="1"/>
  <c r="AC1045" i="3"/>
  <c r="R1428" i="11"/>
  <c r="AB1428" i="11" s="1"/>
  <c r="Y1176" i="3"/>
  <c r="W1176" i="3"/>
  <c r="V1177" i="3" s="1"/>
  <c r="Z1176" i="3"/>
  <c r="AA1176" i="3"/>
  <c r="Q1177" i="3"/>
  <c r="R369" i="3"/>
  <c r="AB369" i="3" s="1"/>
  <c r="R1425" i="9"/>
  <c r="AB1425" i="9" s="1"/>
  <c r="S504" i="11"/>
  <c r="T504" i="11" s="1"/>
  <c r="W504" i="11" s="1"/>
  <c r="V505" i="11" s="1"/>
  <c r="R1044" i="11"/>
  <c r="AB1044" i="11" s="1"/>
  <c r="AC882" i="11"/>
  <c r="AA1043" i="6"/>
  <c r="Y1043" i="6"/>
  <c r="W1043" i="6"/>
  <c r="V1044" i="6" s="1"/>
  <c r="Z1043" i="6"/>
  <c r="Q1044" i="6"/>
  <c r="R883" i="11"/>
  <c r="AC1176" i="11"/>
  <c r="S1558" i="3"/>
  <c r="T1558" i="3" s="1"/>
  <c r="R1046" i="3"/>
  <c r="AB1046" i="3" s="1"/>
  <c r="AC1963" i="9"/>
  <c r="AC1424" i="9" l="1"/>
  <c r="AE1043" i="11"/>
  <c r="AE1312" i="11"/>
  <c r="AC1964" i="11"/>
  <c r="AC1844" i="11"/>
  <c r="AE1844" i="11" s="1"/>
  <c r="Y504" i="11"/>
  <c r="S613" i="11"/>
  <c r="T613" i="11" s="1"/>
  <c r="AE1427" i="11"/>
  <c r="AE882" i="11"/>
  <c r="S1845" i="11"/>
  <c r="T1845" i="11" s="1"/>
  <c r="W1845" i="11" s="1"/>
  <c r="V1846" i="11" s="1"/>
  <c r="AE503" i="11"/>
  <c r="AE612" i="11"/>
  <c r="AC1558" i="11"/>
  <c r="AE235" i="11"/>
  <c r="Q505" i="11"/>
  <c r="R505" i="11" s="1"/>
  <c r="AB505" i="11" s="1"/>
  <c r="AE367" i="11"/>
  <c r="AD1558" i="11"/>
  <c r="AC83" i="11"/>
  <c r="Q1314" i="11"/>
  <c r="AA1313" i="11"/>
  <c r="Z1313" i="11"/>
  <c r="Y1313" i="11"/>
  <c r="W1313" i="11"/>
  <c r="V1314" i="11" s="1"/>
  <c r="Z1694" i="11"/>
  <c r="W1694" i="11"/>
  <c r="V1695" i="11" s="1"/>
  <c r="AD1964" i="11"/>
  <c r="AD83" i="11"/>
  <c r="AE1176" i="11"/>
  <c r="AE1846" i="9"/>
  <c r="AE367" i="9"/>
  <c r="AE750" i="9"/>
  <c r="AE1963" i="9"/>
  <c r="AE498" i="9"/>
  <c r="AD882" i="9"/>
  <c r="Z233" i="9"/>
  <c r="Y233" i="9"/>
  <c r="W233" i="9"/>
  <c r="V234" i="9" s="1"/>
  <c r="AA233" i="9"/>
  <c r="AE1424" i="9"/>
  <c r="W1178" i="9"/>
  <c r="V1179" i="9" s="1"/>
  <c r="Q1179" i="9"/>
  <c r="R1179" i="9" s="1"/>
  <c r="AB1179" i="9" s="1"/>
  <c r="Z1178" i="9"/>
  <c r="AA1178" i="9"/>
  <c r="Y1178" i="9"/>
  <c r="AC1042" i="9"/>
  <c r="W1309" i="9"/>
  <c r="V1310" i="9" s="1"/>
  <c r="Z1309" i="9"/>
  <c r="AC1698" i="9"/>
  <c r="AC85" i="9"/>
  <c r="AA368" i="9"/>
  <c r="Z368" i="9"/>
  <c r="Q369" i="9"/>
  <c r="R369" i="9" s="1"/>
  <c r="AB369" i="9" s="1"/>
  <c r="Y368" i="9"/>
  <c r="W368" i="9"/>
  <c r="V369" i="9" s="1"/>
  <c r="Q1310" i="9"/>
  <c r="R1310" i="9" s="1"/>
  <c r="AB1310" i="9" s="1"/>
  <c r="Y1309" i="9"/>
  <c r="AD1698" i="9"/>
  <c r="AC882" i="9"/>
  <c r="AD1042" i="9"/>
  <c r="AD85" i="9"/>
  <c r="AD238" i="6"/>
  <c r="AE367" i="6"/>
  <c r="Q369" i="6"/>
  <c r="R369" i="6" s="1"/>
  <c r="AB369" i="6" s="1"/>
  <c r="AA368" i="6"/>
  <c r="Y368" i="6"/>
  <c r="Z368" i="6"/>
  <c r="AD1308" i="6"/>
  <c r="AE1849" i="6"/>
  <c r="T239" i="6"/>
  <c r="Z239" i="6" s="1"/>
  <c r="S1309" i="6"/>
  <c r="T1309" i="6" s="1"/>
  <c r="AA1309" i="6" s="1"/>
  <c r="S239" i="6"/>
  <c r="AC1692" i="6"/>
  <c r="AC238" i="6"/>
  <c r="AC620" i="6"/>
  <c r="AE620" i="6" s="1"/>
  <c r="AD1692" i="6"/>
  <c r="AC1308" i="6"/>
  <c r="W500" i="6"/>
  <c r="V501" i="6" s="1"/>
  <c r="Y500" i="6"/>
  <c r="S1693" i="6"/>
  <c r="T1693" i="6" s="1"/>
  <c r="AA1177" i="6"/>
  <c r="AE751" i="6"/>
  <c r="Q1559" i="6"/>
  <c r="R1559" i="6" s="1"/>
  <c r="AB1559" i="6" s="1"/>
  <c r="Z1558" i="6"/>
  <c r="W1558" i="6"/>
  <c r="V1559" i="6" s="1"/>
  <c r="Y1558" i="6"/>
  <c r="AA1558" i="6"/>
  <c r="Z1425" i="6"/>
  <c r="Q1426" i="6"/>
  <c r="R1426" i="6" s="1"/>
  <c r="AB1426" i="6" s="1"/>
  <c r="W1425" i="6"/>
  <c r="V1426" i="6" s="1"/>
  <c r="Y1850" i="6"/>
  <c r="W1850" i="6"/>
  <c r="V1851" i="6" s="1"/>
  <c r="Q1851" i="6"/>
  <c r="R1851" i="6" s="1"/>
  <c r="AA1850" i="6"/>
  <c r="Z1850" i="6"/>
  <c r="Q1178" i="6"/>
  <c r="R1178" i="6" s="1"/>
  <c r="AB1178" i="6" s="1"/>
  <c r="AD1967" i="6"/>
  <c r="Q501" i="6"/>
  <c r="Z500" i="6"/>
  <c r="W1177" i="6"/>
  <c r="V1178" i="6" s="1"/>
  <c r="AD1043" i="6"/>
  <c r="Z1177" i="6"/>
  <c r="AD1177" i="6" s="1"/>
  <c r="AA500" i="6"/>
  <c r="AE1424" i="3"/>
  <c r="AD1176" i="3"/>
  <c r="AC1965" i="3"/>
  <c r="AE500" i="3"/>
  <c r="AE748" i="3"/>
  <c r="AE619" i="3"/>
  <c r="AE1692" i="3"/>
  <c r="AE83" i="3"/>
  <c r="AD1965" i="3"/>
  <c r="AD1848" i="3"/>
  <c r="AE1045" i="3"/>
  <c r="AA1310" i="3"/>
  <c r="Y1310" i="3"/>
  <c r="Q1311" i="3"/>
  <c r="R1311" i="3" s="1"/>
  <c r="Z1310" i="3"/>
  <c r="W1310" i="3"/>
  <c r="V1311" i="3" s="1"/>
  <c r="W230" i="3"/>
  <c r="V231" i="3" s="1"/>
  <c r="Y230" i="3"/>
  <c r="Q231" i="3"/>
  <c r="R231" i="3" s="1"/>
  <c r="AB231" i="3" s="1"/>
  <c r="Z230" i="3"/>
  <c r="AA230" i="3"/>
  <c r="Y84" i="3"/>
  <c r="Q85" i="3"/>
  <c r="R85" i="3" s="1"/>
  <c r="AB85" i="3" s="1"/>
  <c r="W84" i="3"/>
  <c r="V85" i="3" s="1"/>
  <c r="Z84" i="3"/>
  <c r="AA84" i="3"/>
  <c r="W1425" i="3"/>
  <c r="V1426" i="3" s="1"/>
  <c r="Y1425" i="3"/>
  <c r="AA1425" i="3"/>
  <c r="Z1425" i="3"/>
  <c r="Q1426" i="3"/>
  <c r="R1426" i="3" s="1"/>
  <c r="AB1426" i="3" s="1"/>
  <c r="W620" i="3"/>
  <c r="V621" i="3" s="1"/>
  <c r="Q621" i="3"/>
  <c r="R621" i="3" s="1"/>
  <c r="AB621" i="3" s="1"/>
  <c r="Y620" i="3"/>
  <c r="AA620" i="3"/>
  <c r="Z620" i="3"/>
  <c r="Y501" i="3"/>
  <c r="Q502" i="3"/>
  <c r="R502" i="3" s="1"/>
  <c r="AB502" i="3" s="1"/>
  <c r="W501" i="3"/>
  <c r="V502" i="3" s="1"/>
  <c r="AA501" i="3"/>
  <c r="Z501" i="3"/>
  <c r="Y749" i="3"/>
  <c r="Q750" i="3"/>
  <c r="R750" i="3" s="1"/>
  <c r="AB750" i="3" s="1"/>
  <c r="W749" i="3"/>
  <c r="V750" i="3" s="1"/>
  <c r="Z749" i="3"/>
  <c r="AA749" i="3"/>
  <c r="Z1693" i="3"/>
  <c r="AC1848" i="3"/>
  <c r="AE368" i="3"/>
  <c r="AA1694" i="11"/>
  <c r="S1046" i="3"/>
  <c r="Y1694" i="11"/>
  <c r="W1693" i="3"/>
  <c r="V1694" i="3" s="1"/>
  <c r="Y1693" i="3"/>
  <c r="S1428" i="11"/>
  <c r="T1428" i="11" s="1"/>
  <c r="AA504" i="11"/>
  <c r="AA1693" i="3"/>
  <c r="AA1425" i="6"/>
  <c r="Y1425" i="6"/>
  <c r="S1043" i="9"/>
  <c r="T1043" i="9" s="1"/>
  <c r="Z504" i="11"/>
  <c r="Q1695" i="11"/>
  <c r="S1425" i="9"/>
  <c r="T1425" i="9" s="1"/>
  <c r="S1177" i="11"/>
  <c r="T1177" i="11" s="1"/>
  <c r="S1849" i="3"/>
  <c r="T1849" i="3" s="1"/>
  <c r="Z1849" i="3" s="1"/>
  <c r="S1965" i="11"/>
  <c r="T1965" i="11" s="1"/>
  <c r="W1965" i="11" s="1"/>
  <c r="V1966" i="11" s="1"/>
  <c r="S86" i="9"/>
  <c r="T86" i="9" s="1"/>
  <c r="S1699" i="9"/>
  <c r="T1699" i="9" s="1"/>
  <c r="Z1699" i="9" s="1"/>
  <c r="S368" i="11"/>
  <c r="T368" i="11" s="1"/>
  <c r="S369" i="3"/>
  <c r="T369" i="3" s="1"/>
  <c r="S236" i="11"/>
  <c r="T236" i="11" s="1"/>
  <c r="S84" i="11"/>
  <c r="T84" i="11" s="1"/>
  <c r="Z499" i="9"/>
  <c r="AA499" i="9"/>
  <c r="W499" i="9"/>
  <c r="V500" i="9" s="1"/>
  <c r="Q500" i="9"/>
  <c r="Y499" i="9"/>
  <c r="R1694" i="3"/>
  <c r="AB1694" i="3" s="1"/>
  <c r="S1964" i="9"/>
  <c r="T1964" i="9" s="1"/>
  <c r="AC1967" i="6"/>
  <c r="S883" i="11"/>
  <c r="T883" i="11" s="1"/>
  <c r="AA883" i="11" s="1"/>
  <c r="AB883" i="11"/>
  <c r="AD885" i="3"/>
  <c r="AC885" i="3"/>
  <c r="Z888" i="6"/>
  <c r="Y888" i="6"/>
  <c r="Q889" i="6"/>
  <c r="W888" i="6"/>
  <c r="V889" i="6" s="1"/>
  <c r="AA888" i="6"/>
  <c r="R1044" i="6"/>
  <c r="AB1044" i="6" s="1"/>
  <c r="S1044" i="11"/>
  <c r="T1044" i="11" s="1"/>
  <c r="Y1044" i="11" s="1"/>
  <c r="S1966" i="3"/>
  <c r="T1966" i="3" s="1"/>
  <c r="R886" i="3"/>
  <c r="AB886" i="3" s="1"/>
  <c r="S1561" i="9"/>
  <c r="T1561" i="9" s="1"/>
  <c r="S1559" i="11"/>
  <c r="T1559" i="11" s="1"/>
  <c r="AA81" i="6"/>
  <c r="Z81" i="6"/>
  <c r="W81" i="6"/>
  <c r="V82" i="6" s="1"/>
  <c r="Q82" i="6"/>
  <c r="Y81" i="6"/>
  <c r="Y1558" i="3"/>
  <c r="Q1559" i="3"/>
  <c r="Z1558" i="3"/>
  <c r="AA1558" i="3"/>
  <c r="W1558" i="3"/>
  <c r="V1559" i="3" s="1"/>
  <c r="Z752" i="11"/>
  <c r="Y752" i="11"/>
  <c r="W752" i="11"/>
  <c r="V753" i="11" s="1"/>
  <c r="Q753" i="11"/>
  <c r="AA752" i="11"/>
  <c r="R1968" i="6"/>
  <c r="AB1968" i="6" s="1"/>
  <c r="AC1176" i="3"/>
  <c r="AA1847" i="9"/>
  <c r="Q1848" i="9"/>
  <c r="Z1847" i="9"/>
  <c r="Y1847" i="9"/>
  <c r="W1847" i="9"/>
  <c r="V1848" i="9" s="1"/>
  <c r="S621" i="6"/>
  <c r="T621" i="6" s="1"/>
  <c r="AB621" i="6"/>
  <c r="T1046" i="3"/>
  <c r="AC1043" i="6"/>
  <c r="R234" i="9"/>
  <c r="AB234" i="9" s="1"/>
  <c r="R1177" i="3"/>
  <c r="AB1177" i="3" s="1"/>
  <c r="AE1560" i="9"/>
  <c r="AA752" i="6"/>
  <c r="Z752" i="6"/>
  <c r="Y752" i="6"/>
  <c r="W752" i="6"/>
  <c r="V753" i="6" s="1"/>
  <c r="Q753" i="6"/>
  <c r="Y616" i="9"/>
  <c r="Q617" i="9"/>
  <c r="Z616" i="9"/>
  <c r="AA616" i="9"/>
  <c r="W616" i="9"/>
  <c r="V617" i="9" s="1"/>
  <c r="S751" i="9"/>
  <c r="T751" i="9" s="1"/>
  <c r="S883" i="9"/>
  <c r="T883" i="9" s="1"/>
  <c r="AB883" i="9"/>
  <c r="AE1964" i="11" l="1"/>
  <c r="Y613" i="11"/>
  <c r="Q614" i="11"/>
  <c r="R614" i="11" s="1"/>
  <c r="AB614" i="11" s="1"/>
  <c r="AA613" i="11"/>
  <c r="W613" i="11"/>
  <c r="V614" i="11" s="1"/>
  <c r="Z613" i="11"/>
  <c r="Y1845" i="11"/>
  <c r="AA1845" i="11"/>
  <c r="Z1845" i="11"/>
  <c r="Q1846" i="11"/>
  <c r="R1846" i="11" s="1"/>
  <c r="AB1846" i="11" s="1"/>
  <c r="AC504" i="11"/>
  <c r="AD1694" i="11"/>
  <c r="Z1044" i="11"/>
  <c r="AD1044" i="11" s="1"/>
  <c r="AE1558" i="11"/>
  <c r="AA1044" i="11"/>
  <c r="AD504" i="11"/>
  <c r="AC1313" i="11"/>
  <c r="R1314" i="11"/>
  <c r="AB1314" i="11" s="1"/>
  <c r="W883" i="11"/>
  <c r="V884" i="11" s="1"/>
  <c r="Q884" i="11"/>
  <c r="R884" i="11" s="1"/>
  <c r="AB884" i="11" s="1"/>
  <c r="Y1965" i="11"/>
  <c r="AD1313" i="11"/>
  <c r="AE83" i="11"/>
  <c r="Y84" i="11"/>
  <c r="Z84" i="11"/>
  <c r="W84" i="11"/>
  <c r="V85" i="11" s="1"/>
  <c r="Q85" i="11"/>
  <c r="R85" i="11" s="1"/>
  <c r="AB85" i="11" s="1"/>
  <c r="AA84" i="11"/>
  <c r="Y236" i="11"/>
  <c r="W236" i="11"/>
  <c r="V237" i="11" s="1"/>
  <c r="Z236" i="11"/>
  <c r="AA236" i="11"/>
  <c r="Q237" i="11"/>
  <c r="R237" i="11" s="1"/>
  <c r="AB237" i="11" s="1"/>
  <c r="AA1177" i="11"/>
  <c r="Q1178" i="11"/>
  <c r="R1178" i="11" s="1"/>
  <c r="Z1177" i="11"/>
  <c r="W1177" i="11"/>
  <c r="V1178" i="11" s="1"/>
  <c r="Y1177" i="11"/>
  <c r="W1428" i="11"/>
  <c r="V1429" i="11" s="1"/>
  <c r="AA1428" i="11"/>
  <c r="Y1428" i="11"/>
  <c r="Q1429" i="11"/>
  <c r="R1429" i="11" s="1"/>
  <c r="Z1428" i="11"/>
  <c r="AA1965" i="11"/>
  <c r="R1695" i="11"/>
  <c r="Q1045" i="11"/>
  <c r="R1045" i="11" s="1"/>
  <c r="Z1965" i="11"/>
  <c r="Y883" i="11"/>
  <c r="W1044" i="11"/>
  <c r="V1045" i="11" s="1"/>
  <c r="Z883" i="11"/>
  <c r="Q1966" i="11"/>
  <c r="R1966" i="11" s="1"/>
  <c r="AB1966" i="11" s="1"/>
  <c r="AC1694" i="11"/>
  <c r="AD368" i="9"/>
  <c r="AE882" i="9"/>
  <c r="AC233" i="9"/>
  <c r="AD233" i="9"/>
  <c r="AD1178" i="9"/>
  <c r="AE1698" i="9"/>
  <c r="S1310" i="9"/>
  <c r="T1310" i="9" s="1"/>
  <c r="AE1042" i="9"/>
  <c r="AC1178" i="9"/>
  <c r="Y1561" i="9"/>
  <c r="Z1561" i="9"/>
  <c r="Q1562" i="9"/>
  <c r="R1562" i="9" s="1"/>
  <c r="AB1562" i="9" s="1"/>
  <c r="AD1309" i="9"/>
  <c r="AE85" i="9"/>
  <c r="AA883" i="9"/>
  <c r="Y883" i="9"/>
  <c r="W883" i="9"/>
  <c r="V884" i="9" s="1"/>
  <c r="Z883" i="9"/>
  <c r="Q884" i="9"/>
  <c r="R884" i="9" s="1"/>
  <c r="AB884" i="9" s="1"/>
  <c r="AA1043" i="9"/>
  <c r="Q1044" i="9"/>
  <c r="R1044" i="9" s="1"/>
  <c r="AB1044" i="9" s="1"/>
  <c r="AD616" i="9"/>
  <c r="AA1561" i="9"/>
  <c r="AC368" i="9"/>
  <c r="AD1847" i="9"/>
  <c r="W1699" i="9"/>
  <c r="V1700" i="9" s="1"/>
  <c r="AC1309" i="9"/>
  <c r="AD368" i="6"/>
  <c r="AE238" i="6"/>
  <c r="AE1308" i="6"/>
  <c r="AC368" i="6"/>
  <c r="W239" i="6"/>
  <c r="V240" i="6" s="1"/>
  <c r="AD240" i="6" s="1"/>
  <c r="Y239" i="6"/>
  <c r="AD239" i="6" s="1"/>
  <c r="Q240" i="6"/>
  <c r="R240" i="6" s="1"/>
  <c r="AB240" i="6" s="1"/>
  <c r="AA239" i="6"/>
  <c r="Q1310" i="6"/>
  <c r="R1310" i="6" s="1"/>
  <c r="AB1310" i="6" s="1"/>
  <c r="W1309" i="6"/>
  <c r="V1310" i="6" s="1"/>
  <c r="S1044" i="6"/>
  <c r="T1044" i="6" s="1"/>
  <c r="Q1045" i="6" s="1"/>
  <c r="Z1309" i="6"/>
  <c r="Y1309" i="6"/>
  <c r="AD752" i="6"/>
  <c r="AE1692" i="6"/>
  <c r="AD1425" i="6"/>
  <c r="AC1558" i="6"/>
  <c r="AD1558" i="6"/>
  <c r="AD81" i="6"/>
  <c r="AC1177" i="6"/>
  <c r="AE1177" i="6" s="1"/>
  <c r="AE1967" i="6"/>
  <c r="AC500" i="6"/>
  <c r="Z1693" i="6"/>
  <c r="AA1693" i="6"/>
  <c r="Q1694" i="6"/>
  <c r="W1693" i="6"/>
  <c r="V1694" i="6" s="1"/>
  <c r="Y1693" i="6"/>
  <c r="AE1043" i="6"/>
  <c r="AD1850" i="6"/>
  <c r="W621" i="6"/>
  <c r="V622" i="6" s="1"/>
  <c r="Q622" i="6"/>
  <c r="R622" i="6" s="1"/>
  <c r="AB622" i="6" s="1"/>
  <c r="Z621" i="6"/>
  <c r="Y621" i="6"/>
  <c r="AA621" i="6"/>
  <c r="AC1425" i="6"/>
  <c r="R501" i="6"/>
  <c r="AB501" i="6" s="1"/>
  <c r="AD888" i="6"/>
  <c r="S1426" i="6"/>
  <c r="T1426" i="6" s="1"/>
  <c r="Z1426" i="6" s="1"/>
  <c r="AC1850" i="6"/>
  <c r="AD500" i="6"/>
  <c r="AE1176" i="3"/>
  <c r="AE1965" i="3"/>
  <c r="AD1558" i="3"/>
  <c r="AC230" i="3"/>
  <c r="AC1310" i="3"/>
  <c r="AD84" i="3"/>
  <c r="AC1425" i="3"/>
  <c r="AB1311" i="3"/>
  <c r="S1311" i="3"/>
  <c r="T1311" i="3" s="1"/>
  <c r="AC501" i="3"/>
  <c r="S621" i="3"/>
  <c r="T621" i="3" s="1"/>
  <c r="Q1850" i="3"/>
  <c r="R1850" i="3" s="1"/>
  <c r="AB1850" i="3" s="1"/>
  <c r="AE1848" i="3"/>
  <c r="AC620" i="3"/>
  <c r="AD749" i="3"/>
  <c r="AD620" i="3"/>
  <c r="AC84" i="3"/>
  <c r="Z1966" i="3"/>
  <c r="Q1967" i="3"/>
  <c r="R1967" i="3" s="1"/>
  <c r="AB1967" i="3" s="1"/>
  <c r="Y1966" i="3"/>
  <c r="AA1966" i="3"/>
  <c r="W1966" i="3"/>
  <c r="V1967" i="3" s="1"/>
  <c r="Y369" i="3"/>
  <c r="AA369" i="3"/>
  <c r="Q370" i="3"/>
  <c r="R370" i="3" s="1"/>
  <c r="AB370" i="3" s="1"/>
  <c r="AC749" i="3"/>
  <c r="AD1693" i="3"/>
  <c r="AD501" i="3"/>
  <c r="AD1310" i="3"/>
  <c r="AA1849" i="3"/>
  <c r="AC1693" i="3"/>
  <c r="AD1425" i="3"/>
  <c r="AD230" i="3"/>
  <c r="AE885" i="3"/>
  <c r="Q1700" i="9"/>
  <c r="R1700" i="9" s="1"/>
  <c r="Y1699" i="9"/>
  <c r="AD1699" i="9" s="1"/>
  <c r="AC888" i="6"/>
  <c r="W369" i="3"/>
  <c r="V370" i="3" s="1"/>
  <c r="S505" i="11"/>
  <c r="T505" i="11" s="1"/>
  <c r="S369" i="6"/>
  <c r="T369" i="6" s="1"/>
  <c r="W1561" i="9"/>
  <c r="V1562" i="9" s="1"/>
  <c r="W1849" i="3"/>
  <c r="V1850" i="3" s="1"/>
  <c r="AA1699" i="9"/>
  <c r="S502" i="3"/>
  <c r="T502" i="3" s="1"/>
  <c r="Q503" i="3" s="1"/>
  <c r="Z369" i="3"/>
  <c r="S1968" i="6"/>
  <c r="T1968" i="6" s="1"/>
  <c r="S886" i="3"/>
  <c r="T886" i="3" s="1"/>
  <c r="W886" i="3" s="1"/>
  <c r="V887" i="3" s="1"/>
  <c r="W1043" i="9"/>
  <c r="V1044" i="9" s="1"/>
  <c r="S1179" i="9"/>
  <c r="T1179" i="9" s="1"/>
  <c r="S1694" i="3"/>
  <c r="T1694" i="3" s="1"/>
  <c r="Z1694" i="3" s="1"/>
  <c r="AC1558" i="3"/>
  <c r="Y1043" i="9"/>
  <c r="AC616" i="9"/>
  <c r="Y1849" i="3"/>
  <c r="AD1849" i="3" s="1"/>
  <c r="Z1043" i="9"/>
  <c r="S1178" i="6"/>
  <c r="T1178" i="6" s="1"/>
  <c r="S231" i="3"/>
  <c r="T231" i="3" s="1"/>
  <c r="S1426" i="3"/>
  <c r="T1426" i="3" s="1"/>
  <c r="W1426" i="3" s="1"/>
  <c r="V1427" i="3" s="1"/>
  <c r="R1559" i="3"/>
  <c r="AB1559" i="3" s="1"/>
  <c r="R889" i="6"/>
  <c r="AB889" i="6" s="1"/>
  <c r="AC752" i="6"/>
  <c r="S1177" i="3"/>
  <c r="T1177" i="3" s="1"/>
  <c r="S234" i="9"/>
  <c r="T234" i="9" s="1"/>
  <c r="S85" i="3"/>
  <c r="T85" i="3" s="1"/>
  <c r="S1559" i="6"/>
  <c r="T1559" i="6" s="1"/>
  <c r="AD752" i="11"/>
  <c r="AC752" i="11"/>
  <c r="AD499" i="9"/>
  <c r="AC499" i="9"/>
  <c r="R500" i="9"/>
  <c r="AB500" i="9" s="1"/>
  <c r="AA1425" i="9"/>
  <c r="Q1426" i="9"/>
  <c r="W1425" i="9"/>
  <c r="V1426" i="9" s="1"/>
  <c r="Z1425" i="9"/>
  <c r="Y1425" i="9"/>
  <c r="W1046" i="3"/>
  <c r="V1047" i="3" s="1"/>
  <c r="AA1046" i="3"/>
  <c r="Z1046" i="3"/>
  <c r="Q1047" i="3"/>
  <c r="Y1046" i="3"/>
  <c r="AC1847" i="9"/>
  <c r="AC81" i="6"/>
  <c r="S1851" i="6"/>
  <c r="T1851" i="6" s="1"/>
  <c r="Z1851" i="6" s="1"/>
  <c r="AB1851" i="6"/>
  <c r="W1964" i="9"/>
  <c r="V1965" i="9" s="1"/>
  <c r="Y1964" i="9"/>
  <c r="Q1965" i="9"/>
  <c r="AA1964" i="9"/>
  <c r="Z1964" i="9"/>
  <c r="R753" i="6"/>
  <c r="AB753" i="6" s="1"/>
  <c r="Y86" i="9"/>
  <c r="Q87" i="9"/>
  <c r="Z86" i="9"/>
  <c r="W86" i="9"/>
  <c r="V87" i="9" s="1"/>
  <c r="AA86" i="9"/>
  <c r="R82" i="6"/>
  <c r="AB82" i="6" s="1"/>
  <c r="Z368" i="11"/>
  <c r="Y368" i="11"/>
  <c r="Q369" i="11"/>
  <c r="W368" i="11"/>
  <c r="V369" i="11" s="1"/>
  <c r="AA368" i="11"/>
  <c r="Y1559" i="11"/>
  <c r="Q1560" i="11"/>
  <c r="W1559" i="11"/>
  <c r="V1560" i="11" s="1"/>
  <c r="AA1559" i="11"/>
  <c r="Z1559" i="11"/>
  <c r="R753" i="11"/>
  <c r="AB753" i="11" s="1"/>
  <c r="AA751" i="9"/>
  <c r="Q752" i="9"/>
  <c r="Y751" i="9"/>
  <c r="W751" i="9"/>
  <c r="V752" i="9" s="1"/>
  <c r="Z751" i="9"/>
  <c r="R617" i="9"/>
  <c r="AB617" i="9" s="1"/>
  <c r="S369" i="9"/>
  <c r="T369" i="9" s="1"/>
  <c r="R1848" i="9"/>
  <c r="AB1848" i="9" s="1"/>
  <c r="S750" i="3"/>
  <c r="T750" i="3" s="1"/>
  <c r="AD1845" i="11" l="1"/>
  <c r="AD613" i="11"/>
  <c r="AC1845" i="11"/>
  <c r="AC613" i="11"/>
  <c r="AC1044" i="11"/>
  <c r="AE1044" i="11" s="1"/>
  <c r="AE1694" i="11"/>
  <c r="AE504" i="11"/>
  <c r="AC236" i="11"/>
  <c r="AE752" i="11"/>
  <c r="AD84" i="11"/>
  <c r="AB1045" i="11"/>
  <c r="S1045" i="11"/>
  <c r="AC1965" i="11"/>
  <c r="AC1428" i="11"/>
  <c r="AE1313" i="11"/>
  <c r="S1314" i="11"/>
  <c r="T1314" i="11" s="1"/>
  <c r="AB1178" i="11"/>
  <c r="S1178" i="11"/>
  <c r="T1178" i="11" s="1"/>
  <c r="Z1178" i="11" s="1"/>
  <c r="AC1177" i="11"/>
  <c r="AD1428" i="11"/>
  <c r="AD1965" i="11"/>
  <c r="W505" i="11"/>
  <c r="V506" i="11" s="1"/>
  <c r="Q506" i="11"/>
  <c r="R506" i="11" s="1"/>
  <c r="AB506" i="11" s="1"/>
  <c r="AA505" i="11"/>
  <c r="Z505" i="11"/>
  <c r="Y505" i="11"/>
  <c r="AB1695" i="11"/>
  <c r="S1695" i="11"/>
  <c r="T1695" i="11" s="1"/>
  <c r="AC883" i="11"/>
  <c r="AD883" i="11"/>
  <c r="S1846" i="11"/>
  <c r="T1846" i="11" s="1"/>
  <c r="AC368" i="11"/>
  <c r="AD368" i="11"/>
  <c r="AC84" i="11"/>
  <c r="AD1177" i="11"/>
  <c r="S1966" i="11"/>
  <c r="T1966" i="11" s="1"/>
  <c r="Q1967" i="11" s="1"/>
  <c r="AD1559" i="11"/>
  <c r="AD236" i="11"/>
  <c r="AE368" i="9"/>
  <c r="AE233" i="9"/>
  <c r="AE1178" i="9"/>
  <c r="AD1425" i="9"/>
  <c r="AA1310" i="9"/>
  <c r="Q1311" i="9"/>
  <c r="Y1310" i="9"/>
  <c r="Z1310" i="9"/>
  <c r="W1310" i="9"/>
  <c r="V1311" i="9" s="1"/>
  <c r="AC1561" i="9"/>
  <c r="AD1561" i="9"/>
  <c r="S500" i="9"/>
  <c r="T500" i="9" s="1"/>
  <c r="AA500" i="9" s="1"/>
  <c r="AD86" i="9"/>
  <c r="AE499" i="9"/>
  <c r="S1848" i="9"/>
  <c r="AD751" i="9"/>
  <c r="AE1309" i="9"/>
  <c r="AD1043" i="9"/>
  <c r="AD1964" i="9"/>
  <c r="AC883" i="9"/>
  <c r="AC1699" i="9"/>
  <c r="AE1699" i="9" s="1"/>
  <c r="AD883" i="9"/>
  <c r="AE1847" i="9"/>
  <c r="AE616" i="9"/>
  <c r="AE368" i="6"/>
  <c r="AC239" i="6"/>
  <c r="AE239" i="6" s="1"/>
  <c r="S240" i="6"/>
  <c r="T240" i="6"/>
  <c r="W240" i="6" s="1"/>
  <c r="V241" i="6" s="1"/>
  <c r="AD241" i="6" s="1"/>
  <c r="S1310" i="6"/>
  <c r="T1310" i="6" s="1"/>
  <c r="Z1310" i="6" s="1"/>
  <c r="AD1309" i="6"/>
  <c r="AC1309" i="6"/>
  <c r="AE752" i="6"/>
  <c r="AE81" i="6"/>
  <c r="AE1425" i="6"/>
  <c r="AE1558" i="6"/>
  <c r="S753" i="6"/>
  <c r="T753" i="6" s="1"/>
  <c r="Z753" i="6" s="1"/>
  <c r="S889" i="6"/>
  <c r="T889" i="6" s="1"/>
  <c r="W889" i="6" s="1"/>
  <c r="V890" i="6" s="1"/>
  <c r="AE500" i="6"/>
  <c r="AC621" i="6"/>
  <c r="Y369" i="6"/>
  <c r="Z369" i="6"/>
  <c r="W369" i="6"/>
  <c r="V370" i="6" s="1"/>
  <c r="Q370" i="6"/>
  <c r="R370" i="6" s="1"/>
  <c r="AB370" i="6" s="1"/>
  <c r="AA369" i="6"/>
  <c r="Q1179" i="6"/>
  <c r="R1179" i="6" s="1"/>
  <c r="AB1179" i="6" s="1"/>
  <c r="W1178" i="6"/>
  <c r="V1179" i="6" s="1"/>
  <c r="AD621" i="6"/>
  <c r="R1694" i="6"/>
  <c r="AB1694" i="6" s="1"/>
  <c r="AE888" i="6"/>
  <c r="S501" i="6"/>
  <c r="T501" i="6" s="1"/>
  <c r="AA501" i="6" s="1"/>
  <c r="AE1850" i="6"/>
  <c r="AC1693" i="6"/>
  <c r="AD1693" i="6"/>
  <c r="Q1969" i="6"/>
  <c r="R1969" i="6" s="1"/>
  <c r="AB1969" i="6" s="1"/>
  <c r="Z1968" i="6"/>
  <c r="AA1968" i="6"/>
  <c r="W1968" i="6"/>
  <c r="V1969" i="6" s="1"/>
  <c r="Y1968" i="6"/>
  <c r="AA1044" i="6"/>
  <c r="Q1852" i="6"/>
  <c r="R1852" i="6" s="1"/>
  <c r="AB1852" i="6" s="1"/>
  <c r="AA1178" i="6"/>
  <c r="Y1851" i="6"/>
  <c r="AD1851" i="6" s="1"/>
  <c r="Y1178" i="6"/>
  <c r="AA1851" i="6"/>
  <c r="AA1426" i="6"/>
  <c r="W1851" i="6"/>
  <c r="V1852" i="6" s="1"/>
  <c r="Z1044" i="6"/>
  <c r="Z1178" i="6"/>
  <c r="Y1044" i="6"/>
  <c r="Y1426" i="6"/>
  <c r="AD1426" i="6" s="1"/>
  <c r="W1044" i="6"/>
  <c r="V1045" i="6" s="1"/>
  <c r="Q1427" i="6"/>
  <c r="R1427" i="6" s="1"/>
  <c r="AB1427" i="6" s="1"/>
  <c r="AE84" i="3"/>
  <c r="AE1310" i="3"/>
  <c r="AE1558" i="3"/>
  <c r="AE230" i="3"/>
  <c r="AE1425" i="3"/>
  <c r="W1694" i="3"/>
  <c r="V1695" i="3" s="1"/>
  <c r="Y621" i="3"/>
  <c r="W621" i="3"/>
  <c r="V622" i="3" s="1"/>
  <c r="Q622" i="3"/>
  <c r="R622" i="3" s="1"/>
  <c r="AB622" i="3" s="1"/>
  <c r="Z621" i="3"/>
  <c r="AA621" i="3"/>
  <c r="Y1694" i="3"/>
  <c r="AD1694" i="3" s="1"/>
  <c r="Z502" i="3"/>
  <c r="Q1695" i="3"/>
  <c r="R1695" i="3" s="1"/>
  <c r="AB1695" i="3" s="1"/>
  <c r="AE620" i="3"/>
  <c r="AE501" i="3"/>
  <c r="AD1966" i="3"/>
  <c r="AD369" i="3"/>
  <c r="Y1426" i="3"/>
  <c r="Z886" i="3"/>
  <c r="Q1427" i="3"/>
  <c r="AE749" i="3"/>
  <c r="AA886" i="3"/>
  <c r="AA1426" i="3"/>
  <c r="AC1966" i="3"/>
  <c r="Q887" i="3"/>
  <c r="R887" i="3" s="1"/>
  <c r="AB887" i="3" s="1"/>
  <c r="Y886" i="3"/>
  <c r="Q232" i="3"/>
  <c r="R232" i="3" s="1"/>
  <c r="AB232" i="3" s="1"/>
  <c r="W231" i="3"/>
  <c r="V232" i="3" s="1"/>
  <c r="Z231" i="3"/>
  <c r="AC1046" i="3"/>
  <c r="AD1046" i="3"/>
  <c r="W502" i="3"/>
  <c r="V503" i="3" s="1"/>
  <c r="AA1694" i="3"/>
  <c r="AA502" i="3"/>
  <c r="AC1849" i="3"/>
  <c r="AE1849" i="3" s="1"/>
  <c r="Y502" i="3"/>
  <c r="AD502" i="3" s="1"/>
  <c r="AC369" i="3"/>
  <c r="AE1693" i="3"/>
  <c r="AB1700" i="9"/>
  <c r="S1700" i="9"/>
  <c r="T1700" i="9" s="1"/>
  <c r="S1850" i="3"/>
  <c r="T1850" i="3" s="1"/>
  <c r="Y231" i="3"/>
  <c r="S1044" i="9"/>
  <c r="T1044" i="9" s="1"/>
  <c r="AA231" i="3"/>
  <c r="W1426" i="6"/>
  <c r="V1427" i="6" s="1"/>
  <c r="S617" i="9"/>
  <c r="T617" i="9" s="1"/>
  <c r="S370" i="3"/>
  <c r="T370" i="3" s="1"/>
  <c r="Z1426" i="3"/>
  <c r="S614" i="11"/>
  <c r="T614" i="11" s="1"/>
  <c r="T1848" i="9"/>
  <c r="W1848" i="9" s="1"/>
  <c r="V1849" i="9" s="1"/>
  <c r="S85" i="11"/>
  <c r="T85" i="11" s="1"/>
  <c r="Z85" i="11" s="1"/>
  <c r="S1562" i="9"/>
  <c r="T1562" i="9" s="1"/>
  <c r="Z1562" i="9" s="1"/>
  <c r="AC1043" i="9"/>
  <c r="AC86" i="9"/>
  <c r="T1045" i="11"/>
  <c r="W1045" i="11" s="1"/>
  <c r="V1046" i="11" s="1"/>
  <c r="S237" i="11"/>
  <c r="T237" i="11" s="1"/>
  <c r="Y237" i="11" s="1"/>
  <c r="S884" i="11"/>
  <c r="T884" i="11" s="1"/>
  <c r="Y884" i="11" s="1"/>
  <c r="R1047" i="3"/>
  <c r="AB1047" i="3" s="1"/>
  <c r="Y1179" i="9"/>
  <c r="Q1180" i="9"/>
  <c r="W1179" i="9"/>
  <c r="V1180" i="9" s="1"/>
  <c r="AA1179" i="9"/>
  <c r="Z1179" i="9"/>
  <c r="R1560" i="11"/>
  <c r="AB1560" i="11" s="1"/>
  <c r="W369" i="9"/>
  <c r="V370" i="9" s="1"/>
  <c r="Q370" i="9"/>
  <c r="Z369" i="9"/>
  <c r="AA369" i="9"/>
  <c r="Y369" i="9"/>
  <c r="R503" i="3"/>
  <c r="AB503" i="3" s="1"/>
  <c r="R1311" i="9"/>
  <c r="AB1311" i="9" s="1"/>
  <c r="W1177" i="3"/>
  <c r="V1178" i="3" s="1"/>
  <c r="Y1177" i="3"/>
  <c r="Q1178" i="3"/>
  <c r="AA1177" i="3"/>
  <c r="Z1177" i="3"/>
  <c r="Y1311" i="3"/>
  <c r="Q1312" i="3"/>
  <c r="Z1311" i="3"/>
  <c r="W1311" i="3"/>
  <c r="V1312" i="3" s="1"/>
  <c r="AA1311" i="3"/>
  <c r="R87" i="9"/>
  <c r="AB87" i="9" s="1"/>
  <c r="R1426" i="9"/>
  <c r="AB1426" i="9" s="1"/>
  <c r="S1429" i="11"/>
  <c r="T1429" i="11" s="1"/>
  <c r="AB1429" i="11"/>
  <c r="Y1559" i="6"/>
  <c r="AA1559" i="6"/>
  <c r="Z1559" i="6"/>
  <c r="W1559" i="6"/>
  <c r="V1560" i="6" s="1"/>
  <c r="Q1560" i="6"/>
  <c r="Y85" i="3"/>
  <c r="Q86" i="3"/>
  <c r="W85" i="3"/>
  <c r="V86" i="3" s="1"/>
  <c r="AA85" i="3"/>
  <c r="Z85" i="3"/>
  <c r="AC1559" i="11"/>
  <c r="R1045" i="6"/>
  <c r="AB1045" i="6" s="1"/>
  <c r="W750" i="3"/>
  <c r="V751" i="3" s="1"/>
  <c r="Z750" i="3"/>
  <c r="AA750" i="3"/>
  <c r="Y750" i="3"/>
  <c r="Q751" i="3"/>
  <c r="S622" i="6"/>
  <c r="T622" i="6" s="1"/>
  <c r="AA234" i="9"/>
  <c r="W234" i="9"/>
  <c r="V235" i="9" s="1"/>
  <c r="Z234" i="9"/>
  <c r="Y234" i="9"/>
  <c r="Q235" i="9"/>
  <c r="AC751" i="9"/>
  <c r="S753" i="11"/>
  <c r="T753" i="11" s="1"/>
  <c r="S82" i="6"/>
  <c r="T82" i="6" s="1"/>
  <c r="R1965" i="9"/>
  <c r="AB1965" i="9" s="1"/>
  <c r="AC1425" i="9"/>
  <c r="R752" i="9"/>
  <c r="AB752" i="9" s="1"/>
  <c r="R369" i="11"/>
  <c r="AB369" i="11" s="1"/>
  <c r="AC1964" i="9"/>
  <c r="S1967" i="3"/>
  <c r="T1967" i="3" s="1"/>
  <c r="S884" i="9"/>
  <c r="T884" i="9" s="1"/>
  <c r="S1559" i="3"/>
  <c r="T1559" i="3" s="1"/>
  <c r="AE1845" i="11" l="1"/>
  <c r="AE613" i="11"/>
  <c r="AD505" i="11"/>
  <c r="AE236" i="11"/>
  <c r="S1560" i="11"/>
  <c r="T1560" i="11" s="1"/>
  <c r="Z1560" i="11" s="1"/>
  <c r="AE84" i="11"/>
  <c r="AE1965" i="11"/>
  <c r="AE1428" i="11"/>
  <c r="AA1314" i="11"/>
  <c r="Y1314" i="11"/>
  <c r="Z1314" i="11"/>
  <c r="W1314" i="11"/>
  <c r="V1315" i="11" s="1"/>
  <c r="Q1315" i="11"/>
  <c r="R1315" i="11" s="1"/>
  <c r="AB1315" i="11" s="1"/>
  <c r="AE1559" i="11"/>
  <c r="AC505" i="11"/>
  <c r="Q615" i="11"/>
  <c r="R615" i="11" s="1"/>
  <c r="W614" i="11"/>
  <c r="V615" i="11" s="1"/>
  <c r="AA614" i="11"/>
  <c r="AE1177" i="11"/>
  <c r="AA1045" i="11"/>
  <c r="Q1179" i="11"/>
  <c r="R1179" i="11" s="1"/>
  <c r="AB1179" i="11" s="1"/>
  <c r="AA1966" i="11"/>
  <c r="W1178" i="11"/>
  <c r="V1179" i="11" s="1"/>
  <c r="Q1046" i="11"/>
  <c r="R1046" i="11" s="1"/>
  <c r="AB1046" i="11" s="1"/>
  <c r="Y1966" i="11"/>
  <c r="AA1178" i="11"/>
  <c r="Y1045" i="11"/>
  <c r="Z1966" i="11"/>
  <c r="AA884" i="11"/>
  <c r="AA85" i="11"/>
  <c r="W1695" i="11"/>
  <c r="V1696" i="11" s="1"/>
  <c r="Q1696" i="11"/>
  <c r="R1696" i="11" s="1"/>
  <c r="AB1696" i="11" s="1"/>
  <c r="AA1695" i="11"/>
  <c r="Z1695" i="11"/>
  <c r="Y1695" i="11"/>
  <c r="Y614" i="11"/>
  <c r="Y1178" i="11"/>
  <c r="AD1178" i="11" s="1"/>
  <c r="Q86" i="11"/>
  <c r="R86" i="11" s="1"/>
  <c r="AB86" i="11" s="1"/>
  <c r="Z1846" i="11"/>
  <c r="W1846" i="11"/>
  <c r="V1847" i="11" s="1"/>
  <c r="Y1846" i="11"/>
  <c r="Q1847" i="11"/>
  <c r="AA1846" i="11"/>
  <c r="AE883" i="11"/>
  <c r="AE368" i="11"/>
  <c r="W1966" i="11"/>
  <c r="V1967" i="11" s="1"/>
  <c r="W884" i="11"/>
  <c r="V885" i="11" s="1"/>
  <c r="W85" i="11"/>
  <c r="V86" i="11" s="1"/>
  <c r="AE1043" i="9"/>
  <c r="AD234" i="9"/>
  <c r="AC1310" i="9"/>
  <c r="AE86" i="9"/>
  <c r="AE1425" i="9"/>
  <c r="AE751" i="9"/>
  <c r="AE1561" i="9"/>
  <c r="AD1310" i="9"/>
  <c r="S1426" i="9"/>
  <c r="T1426" i="9" s="1"/>
  <c r="Z1426" i="9" s="1"/>
  <c r="AE883" i="9"/>
  <c r="AE1964" i="9"/>
  <c r="AA1562" i="9"/>
  <c r="Y1562" i="9"/>
  <c r="AD1562" i="9" s="1"/>
  <c r="W500" i="9"/>
  <c r="V501" i="9" s="1"/>
  <c r="W617" i="9"/>
  <c r="V618" i="9" s="1"/>
  <c r="Y617" i="9"/>
  <c r="AA617" i="9"/>
  <c r="Z617" i="9"/>
  <c r="W1044" i="9"/>
  <c r="V1045" i="9" s="1"/>
  <c r="AA1044" i="9"/>
  <c r="Y1044" i="9"/>
  <c r="Z1044" i="9"/>
  <c r="Q1045" i="9"/>
  <c r="R1045" i="9" s="1"/>
  <c r="AB1045" i="9" s="1"/>
  <c r="W1700" i="9"/>
  <c r="V1701" i="9" s="1"/>
  <c r="Q1701" i="9"/>
  <c r="R1701" i="9" s="1"/>
  <c r="AB1701" i="9" s="1"/>
  <c r="Y1700" i="9"/>
  <c r="AA1700" i="9"/>
  <c r="Z1700" i="9"/>
  <c r="Q1849" i="9"/>
  <c r="R1849" i="9" s="1"/>
  <c r="AB1849" i="9" s="1"/>
  <c r="Z1848" i="9"/>
  <c r="AD1179" i="9"/>
  <c r="Y1848" i="9"/>
  <c r="AA1848" i="9"/>
  <c r="S87" i="9"/>
  <c r="T87" i="9" s="1"/>
  <c r="AC369" i="9"/>
  <c r="AD369" i="9"/>
  <c r="AA240" i="6"/>
  <c r="AA1310" i="6"/>
  <c r="Y240" i="6"/>
  <c r="Z240" i="6"/>
  <c r="Y1310" i="6"/>
  <c r="Q1311" i="6"/>
  <c r="R1311" i="6" s="1"/>
  <c r="AB1311" i="6" s="1"/>
  <c r="W1310" i="6"/>
  <c r="V1311" i="6" s="1"/>
  <c r="AE1309" i="6"/>
  <c r="Q241" i="6"/>
  <c r="R241" i="6" s="1"/>
  <c r="AB241" i="6" s="1"/>
  <c r="AC1851" i="6"/>
  <c r="AE1851" i="6" s="1"/>
  <c r="Y753" i="6"/>
  <c r="AD753" i="6" s="1"/>
  <c r="AC369" i="6"/>
  <c r="AA753" i="6"/>
  <c r="Q754" i="6"/>
  <c r="R754" i="6" s="1"/>
  <c r="AB754" i="6" s="1"/>
  <c r="W753" i="6"/>
  <c r="V754" i="6" s="1"/>
  <c r="AD1044" i="6"/>
  <c r="AC1178" i="6"/>
  <c r="AE621" i="6"/>
  <c r="AD369" i="6"/>
  <c r="Q502" i="6"/>
  <c r="R502" i="6" s="1"/>
  <c r="AB502" i="6" s="1"/>
  <c r="W501" i="6"/>
  <c r="V502" i="6" s="1"/>
  <c r="Z501" i="6"/>
  <c r="AC1968" i="6"/>
  <c r="Q890" i="6"/>
  <c r="R890" i="6" s="1"/>
  <c r="AB890" i="6" s="1"/>
  <c r="Y501" i="6"/>
  <c r="AD1178" i="6"/>
  <c r="AC1426" i="6"/>
  <c r="AE1426" i="6" s="1"/>
  <c r="S1694" i="6"/>
  <c r="T1694" i="6" s="1"/>
  <c r="AE1693" i="6"/>
  <c r="S1045" i="6"/>
  <c r="T1045" i="6" s="1"/>
  <c r="AA82" i="6"/>
  <c r="Y82" i="6"/>
  <c r="Q83" i="6"/>
  <c r="R83" i="6" s="1"/>
  <c r="AB83" i="6" s="1"/>
  <c r="S370" i="6"/>
  <c r="T370" i="6" s="1"/>
  <c r="Z370" i="6" s="1"/>
  <c r="Y889" i="6"/>
  <c r="AC1044" i="6"/>
  <c r="AD1968" i="6"/>
  <c r="AA889" i="6"/>
  <c r="AD1559" i="6"/>
  <c r="AE1966" i="3"/>
  <c r="AC621" i="3"/>
  <c r="AD886" i="3"/>
  <c r="AD1177" i="3"/>
  <c r="AD85" i="3"/>
  <c r="AE369" i="3"/>
  <c r="S503" i="3"/>
  <c r="T503" i="3" s="1"/>
  <c r="Z503" i="3" s="1"/>
  <c r="S232" i="3"/>
  <c r="T232" i="3" s="1"/>
  <c r="Y232" i="3" s="1"/>
  <c r="S1695" i="3"/>
  <c r="T1695" i="3" s="1"/>
  <c r="Y1695" i="3" s="1"/>
  <c r="AD1426" i="3"/>
  <c r="AC1694" i="3"/>
  <c r="AE1694" i="3" s="1"/>
  <c r="AC886" i="3"/>
  <c r="AD621" i="3"/>
  <c r="AA1850" i="3"/>
  <c r="W1850" i="3"/>
  <c r="V1851" i="3" s="1"/>
  <c r="Q1851" i="3"/>
  <c r="R1851" i="3" s="1"/>
  <c r="AB1851" i="3" s="1"/>
  <c r="AD750" i="3"/>
  <c r="R1427" i="3"/>
  <c r="AB1427" i="3" s="1"/>
  <c r="AD231" i="3"/>
  <c r="S887" i="3"/>
  <c r="T887" i="3" s="1"/>
  <c r="S1047" i="3"/>
  <c r="Q371" i="3"/>
  <c r="W370" i="3"/>
  <c r="V371" i="3" s="1"/>
  <c r="Y370" i="3"/>
  <c r="AA370" i="3"/>
  <c r="Z1850" i="3"/>
  <c r="AD1311" i="3"/>
  <c r="Y1850" i="3"/>
  <c r="AE1046" i="3"/>
  <c r="AC231" i="3"/>
  <c r="AC502" i="3"/>
  <c r="AE502" i="3" s="1"/>
  <c r="AC1426" i="3"/>
  <c r="S1965" i="9"/>
  <c r="T1965" i="9" s="1"/>
  <c r="Z82" i="6"/>
  <c r="Y500" i="9"/>
  <c r="S1179" i="6"/>
  <c r="T1179" i="6" s="1"/>
  <c r="Q1563" i="9"/>
  <c r="R1563" i="9" s="1"/>
  <c r="AB1563" i="9" s="1"/>
  <c r="Z614" i="11"/>
  <c r="Z370" i="3"/>
  <c r="Q501" i="9"/>
  <c r="R501" i="9" s="1"/>
  <c r="AB501" i="9" s="1"/>
  <c r="W237" i="11"/>
  <c r="V238" i="11" s="1"/>
  <c r="Q618" i="9"/>
  <c r="R618" i="9" s="1"/>
  <c r="AB618" i="9" s="1"/>
  <c r="W1562" i="9"/>
  <c r="V1563" i="9" s="1"/>
  <c r="Z889" i="6"/>
  <c r="AC85" i="3"/>
  <c r="Q885" i="11"/>
  <c r="R885" i="11" s="1"/>
  <c r="AB885" i="11" s="1"/>
  <c r="S1969" i="6"/>
  <c r="T1969" i="6" s="1"/>
  <c r="Z237" i="11"/>
  <c r="AD237" i="11" s="1"/>
  <c r="S369" i="11"/>
  <c r="T369" i="11" s="1"/>
  <c r="T506" i="11"/>
  <c r="AA506" i="11" s="1"/>
  <c r="AC1311" i="3"/>
  <c r="Z500" i="9"/>
  <c r="Z1045" i="11"/>
  <c r="S1427" i="6"/>
  <c r="T1427" i="6" s="1"/>
  <c r="AA237" i="11"/>
  <c r="Y85" i="11"/>
  <c r="AD85" i="11" s="1"/>
  <c r="Q238" i="11"/>
  <c r="R238" i="11" s="1"/>
  <c r="AB238" i="11" s="1"/>
  <c r="W82" i="6"/>
  <c r="V83" i="6" s="1"/>
  <c r="S506" i="11"/>
  <c r="Z884" i="11"/>
  <c r="AC1179" i="9"/>
  <c r="R86" i="3"/>
  <c r="AB86" i="3" s="1"/>
  <c r="R1312" i="3"/>
  <c r="AB1312" i="3" s="1"/>
  <c r="R235" i="9"/>
  <c r="AB235" i="9" s="1"/>
  <c r="Y1429" i="11"/>
  <c r="Z1429" i="11"/>
  <c r="Q1430" i="11"/>
  <c r="AA1429" i="11"/>
  <c r="W1429" i="11"/>
  <c r="V1430" i="11" s="1"/>
  <c r="AC234" i="9"/>
  <c r="Q754" i="11"/>
  <c r="Y753" i="11"/>
  <c r="AA753" i="11"/>
  <c r="W753" i="11"/>
  <c r="V754" i="11" s="1"/>
  <c r="Z753" i="11"/>
  <c r="R1178" i="3"/>
  <c r="AB1178" i="3" s="1"/>
  <c r="AA884" i="9"/>
  <c r="Y884" i="9"/>
  <c r="Q885" i="9"/>
  <c r="Z884" i="9"/>
  <c r="W884" i="9"/>
  <c r="V885" i="9" s="1"/>
  <c r="S1852" i="6"/>
  <c r="T1852" i="6" s="1"/>
  <c r="R751" i="3"/>
  <c r="AB751" i="3" s="1"/>
  <c r="S622" i="3"/>
  <c r="T622" i="3" s="1"/>
  <c r="Y622" i="3" s="1"/>
  <c r="AC1177" i="3"/>
  <c r="Q1968" i="3"/>
  <c r="Z1967" i="3"/>
  <c r="Y1967" i="3"/>
  <c r="W1967" i="3"/>
  <c r="V1968" i="3" s="1"/>
  <c r="AA1967" i="3"/>
  <c r="AC750" i="3"/>
  <c r="Q623" i="6"/>
  <c r="Y622" i="6"/>
  <c r="W622" i="6"/>
  <c r="V623" i="6" s="1"/>
  <c r="Z622" i="6"/>
  <c r="AA622" i="6"/>
  <c r="AC1559" i="6"/>
  <c r="R370" i="9"/>
  <c r="AB370" i="9" s="1"/>
  <c r="R1967" i="11"/>
  <c r="AB1967" i="11" s="1"/>
  <c r="R1560" i="6"/>
  <c r="AB1560" i="6" s="1"/>
  <c r="Y1559" i="3"/>
  <c r="W1559" i="3"/>
  <c r="V1560" i="3" s="1"/>
  <c r="Z1559" i="3"/>
  <c r="Q1560" i="3"/>
  <c r="AA1559" i="3"/>
  <c r="S752" i="9"/>
  <c r="T752" i="9" s="1"/>
  <c r="S1311" i="9"/>
  <c r="T1311" i="9" s="1"/>
  <c r="R1180" i="9"/>
  <c r="AB1180" i="9" s="1"/>
  <c r="T1047" i="3"/>
  <c r="AE505" i="11" l="1"/>
  <c r="S1696" i="11"/>
  <c r="S1315" i="11"/>
  <c r="T1315" i="11" s="1"/>
  <c r="Q1316" i="11" s="1"/>
  <c r="R1316" i="11" s="1"/>
  <c r="AB1316" i="11" s="1"/>
  <c r="AC1178" i="11"/>
  <c r="AE1178" i="11" s="1"/>
  <c r="AC237" i="11"/>
  <c r="AE237" i="11" s="1"/>
  <c r="AC1966" i="11"/>
  <c r="AC1045" i="11"/>
  <c r="AC884" i="11"/>
  <c r="AD1314" i="11"/>
  <c r="AC1314" i="11"/>
  <c r="Z506" i="11"/>
  <c r="AD506" i="11" s="1"/>
  <c r="AD1966" i="11"/>
  <c r="AD1045" i="11"/>
  <c r="AC614" i="11"/>
  <c r="Y1560" i="11"/>
  <c r="AD1560" i="11" s="1"/>
  <c r="AA1560" i="11"/>
  <c r="Y506" i="11"/>
  <c r="Q1561" i="11"/>
  <c r="R1561" i="11" s="1"/>
  <c r="AB1561" i="11" s="1"/>
  <c r="W1560" i="11"/>
  <c r="V1561" i="11" s="1"/>
  <c r="AD753" i="11"/>
  <c r="AD1429" i="11"/>
  <c r="Q507" i="11"/>
  <c r="R507" i="11" s="1"/>
  <c r="T507" i="11" s="1"/>
  <c r="AD884" i="11"/>
  <c r="W369" i="11"/>
  <c r="V370" i="11" s="1"/>
  <c r="Y369" i="11"/>
  <c r="Q370" i="11"/>
  <c r="R370" i="11" s="1"/>
  <c r="AB370" i="11" s="1"/>
  <c r="AC85" i="11"/>
  <c r="AE85" i="11" s="1"/>
  <c r="AC1846" i="11"/>
  <c r="AD1846" i="11"/>
  <c r="AD1695" i="11"/>
  <c r="AC1695" i="11"/>
  <c r="AD614" i="11"/>
  <c r="W506" i="11"/>
  <c r="V507" i="11" s="1"/>
  <c r="AD507" i="11" s="1"/>
  <c r="T1696" i="11"/>
  <c r="R1847" i="11"/>
  <c r="AB1847" i="11" s="1"/>
  <c r="AE234" i="9"/>
  <c r="AE1310" i="9"/>
  <c r="AC1562" i="9"/>
  <c r="AE1562" i="9" s="1"/>
  <c r="AD500" i="9"/>
  <c r="AD1848" i="9"/>
  <c r="AD1700" i="9"/>
  <c r="AD617" i="9"/>
  <c r="AD1044" i="9"/>
  <c r="AE1179" i="9"/>
  <c r="Z1965" i="9"/>
  <c r="Q1966" i="9"/>
  <c r="R1966" i="9" s="1"/>
  <c r="AB1966" i="9" s="1"/>
  <c r="Y1965" i="9"/>
  <c r="AA1965" i="9"/>
  <c r="W1965" i="9"/>
  <c r="V1966" i="9" s="1"/>
  <c r="W87" i="9"/>
  <c r="V88" i="9" s="1"/>
  <c r="Q88" i="9"/>
  <c r="R88" i="9" s="1"/>
  <c r="AB88" i="9" s="1"/>
  <c r="AA87" i="9"/>
  <c r="Y87" i="9"/>
  <c r="Z87" i="9"/>
  <c r="AC617" i="9"/>
  <c r="AC1700" i="9"/>
  <c r="AC500" i="9"/>
  <c r="AE369" i="9"/>
  <c r="Q1427" i="9"/>
  <c r="R1427" i="9" s="1"/>
  <c r="AB1427" i="9" s="1"/>
  <c r="W1426" i="9"/>
  <c r="V1427" i="9" s="1"/>
  <c r="AC1044" i="9"/>
  <c r="AD884" i="9"/>
  <c r="AC1848" i="9"/>
  <c r="AC1310" i="6"/>
  <c r="AC240" i="6"/>
  <c r="AE240" i="6" s="1"/>
  <c r="AD1310" i="6"/>
  <c r="S1311" i="6"/>
  <c r="T1311" i="6" s="1"/>
  <c r="Y1311" i="6" s="1"/>
  <c r="S241" i="6"/>
  <c r="T241" i="6"/>
  <c r="Y241" i="6" s="1"/>
  <c r="AE1178" i="6"/>
  <c r="AD501" i="6"/>
  <c r="AC753" i="6"/>
  <c r="AE753" i="6" s="1"/>
  <c r="AE369" i="6"/>
  <c r="AD82" i="6"/>
  <c r="S502" i="6"/>
  <c r="T502" i="6" s="1"/>
  <c r="Z502" i="6" s="1"/>
  <c r="AE1044" i="6"/>
  <c r="AC501" i="6"/>
  <c r="S890" i="6"/>
  <c r="T890" i="6" s="1"/>
  <c r="Z890" i="6" s="1"/>
  <c r="AE1968" i="6"/>
  <c r="Y1045" i="6"/>
  <c r="W1045" i="6"/>
  <c r="V1046" i="6" s="1"/>
  <c r="Z1045" i="6"/>
  <c r="AD889" i="6"/>
  <c r="AA1694" i="6"/>
  <c r="Y1694" i="6"/>
  <c r="Q1695" i="6"/>
  <c r="W1694" i="6"/>
  <c r="V1695" i="6" s="1"/>
  <c r="Z1694" i="6"/>
  <c r="AA370" i="6"/>
  <c r="AC82" i="6"/>
  <c r="AA1427" i="6"/>
  <c r="Y1427" i="6"/>
  <c r="W1427" i="6"/>
  <c r="V1428" i="6" s="1"/>
  <c r="Z1427" i="6"/>
  <c r="Q1428" i="6"/>
  <c r="R1428" i="6" s="1"/>
  <c r="AB1428" i="6" s="1"/>
  <c r="AE1559" i="6"/>
  <c r="AA1045" i="6"/>
  <c r="W370" i="6"/>
  <c r="V371" i="6" s="1"/>
  <c r="Q1046" i="6"/>
  <c r="R1046" i="6" s="1"/>
  <c r="AB1046" i="6" s="1"/>
  <c r="AD622" i="6"/>
  <c r="Y370" i="6"/>
  <c r="AD370" i="6" s="1"/>
  <c r="AC889" i="6"/>
  <c r="AE85" i="3"/>
  <c r="AE1177" i="3"/>
  <c r="AE886" i="3"/>
  <c r="AE621" i="3"/>
  <c r="AD1967" i="3"/>
  <c r="W503" i="3"/>
  <c r="V504" i="3" s="1"/>
  <c r="Y503" i="3"/>
  <c r="AD503" i="3" s="1"/>
  <c r="S1851" i="3"/>
  <c r="T1851" i="3" s="1"/>
  <c r="Q1852" i="3" s="1"/>
  <c r="AA503" i="3"/>
  <c r="Q504" i="3"/>
  <c r="R504" i="3" s="1"/>
  <c r="AC1850" i="3"/>
  <c r="Z232" i="3"/>
  <c r="AD232" i="3" s="1"/>
  <c r="Q1696" i="3"/>
  <c r="R1696" i="3" s="1"/>
  <c r="AB1696" i="3" s="1"/>
  <c r="R371" i="3"/>
  <c r="AB371" i="3" s="1"/>
  <c r="AE1426" i="3"/>
  <c r="W1695" i="3"/>
  <c r="V1696" i="3" s="1"/>
  <c r="AD1559" i="3"/>
  <c r="AE231" i="3"/>
  <c r="Q233" i="3"/>
  <c r="R233" i="3" s="1"/>
  <c r="AB233" i="3" s="1"/>
  <c r="W232" i="3"/>
  <c r="V233" i="3" s="1"/>
  <c r="S1427" i="3"/>
  <c r="T1427" i="3" s="1"/>
  <c r="Y1427" i="3" s="1"/>
  <c r="AA232" i="3"/>
  <c r="W622" i="3"/>
  <c r="V623" i="3" s="1"/>
  <c r="AA1695" i="3"/>
  <c r="AE750" i="3"/>
  <c r="Z622" i="3"/>
  <c r="AD622" i="3" s="1"/>
  <c r="AA622" i="3"/>
  <c r="AE1311" i="3"/>
  <c r="AD370" i="3"/>
  <c r="AC370" i="3"/>
  <c r="Q623" i="3"/>
  <c r="R623" i="3" s="1"/>
  <c r="AB623" i="3" s="1"/>
  <c r="AD1850" i="3"/>
  <c r="AA1426" i="9"/>
  <c r="Z369" i="11"/>
  <c r="S1563" i="9"/>
  <c r="T1563" i="9" s="1"/>
  <c r="AC1967" i="3"/>
  <c r="Z1695" i="3"/>
  <c r="Q371" i="6"/>
  <c r="R371" i="6" s="1"/>
  <c r="AB371" i="6" s="1"/>
  <c r="Y1426" i="9"/>
  <c r="AD1426" i="9" s="1"/>
  <c r="AA369" i="11"/>
  <c r="S1967" i="11"/>
  <c r="T1967" i="11" s="1"/>
  <c r="W1967" i="11" s="1"/>
  <c r="V1968" i="11" s="1"/>
  <c r="S86" i="11"/>
  <c r="T86" i="11" s="1"/>
  <c r="W86" i="11" s="1"/>
  <c r="V87" i="11" s="1"/>
  <c r="S1560" i="6"/>
  <c r="T1560" i="6" s="1"/>
  <c r="Z1560" i="6" s="1"/>
  <c r="S1701" i="9"/>
  <c r="T1701" i="9" s="1"/>
  <c r="W1701" i="9" s="1"/>
  <c r="V1702" i="9" s="1"/>
  <c r="S235" i="9"/>
  <c r="T235" i="9" s="1"/>
  <c r="S1179" i="11"/>
  <c r="T1179" i="11" s="1"/>
  <c r="S83" i="6"/>
  <c r="T83" i="6" s="1"/>
  <c r="S618" i="9"/>
  <c r="T618" i="9" s="1"/>
  <c r="S1178" i="3"/>
  <c r="T1178" i="3" s="1"/>
  <c r="W1178" i="3" s="1"/>
  <c r="V1179" i="3" s="1"/>
  <c r="AC753" i="11"/>
  <c r="S86" i="3"/>
  <c r="T86" i="3" s="1"/>
  <c r="R1968" i="3"/>
  <c r="AB1968" i="3" s="1"/>
  <c r="R885" i="9"/>
  <c r="AB885" i="9" s="1"/>
  <c r="R754" i="11"/>
  <c r="AB754" i="11" s="1"/>
  <c r="AC884" i="9"/>
  <c r="S501" i="9"/>
  <c r="T501" i="9" s="1"/>
  <c r="AA501" i="9" s="1"/>
  <c r="R1430" i="11"/>
  <c r="AB1430" i="11" s="1"/>
  <c r="Y887" i="3"/>
  <c r="AA887" i="3"/>
  <c r="W887" i="3"/>
  <c r="V888" i="3" s="1"/>
  <c r="Z887" i="3"/>
  <c r="Q888" i="3"/>
  <c r="AA1969" i="6"/>
  <c r="Z1969" i="6"/>
  <c r="W1969" i="6"/>
  <c r="V1970" i="6" s="1"/>
  <c r="Q1970" i="6"/>
  <c r="Y1969" i="6"/>
  <c r="W1047" i="3"/>
  <c r="V1048" i="3" s="1"/>
  <c r="AD1048" i="3" s="1"/>
  <c r="AA1047" i="3"/>
  <c r="Y1047" i="3"/>
  <c r="Z1047" i="3"/>
  <c r="Q1048" i="3"/>
  <c r="R1560" i="3"/>
  <c r="AB1560" i="3" s="1"/>
  <c r="AC622" i="6"/>
  <c r="S754" i="6"/>
  <c r="T754" i="6" s="1"/>
  <c r="AA754" i="6" s="1"/>
  <c r="S751" i="3"/>
  <c r="T751" i="3" s="1"/>
  <c r="Z751" i="3" s="1"/>
  <c r="S885" i="11"/>
  <c r="T885" i="11" s="1"/>
  <c r="AC1429" i="11"/>
  <c r="Z1311" i="9"/>
  <c r="W1311" i="9"/>
  <c r="V1312" i="9" s="1"/>
  <c r="Y1311" i="9"/>
  <c r="Q1312" i="9"/>
  <c r="AA1311" i="9"/>
  <c r="Y752" i="9"/>
  <c r="Q753" i="9"/>
  <c r="AA752" i="9"/>
  <c r="W752" i="9"/>
  <c r="V753" i="9" s="1"/>
  <c r="Z752" i="9"/>
  <c r="W1852" i="6"/>
  <c r="V1853" i="6" s="1"/>
  <c r="AA1852" i="6"/>
  <c r="Z1852" i="6"/>
  <c r="Q1853" i="6"/>
  <c r="Y1852" i="6"/>
  <c r="AC1559" i="3"/>
  <c r="Q1180" i="6"/>
  <c r="Y1179" i="6"/>
  <c r="AA1179" i="6"/>
  <c r="Z1179" i="6"/>
  <c r="W1179" i="6"/>
  <c r="V1180" i="6" s="1"/>
  <c r="S1180" i="9"/>
  <c r="T1180" i="9" s="1"/>
  <c r="R623" i="6"/>
  <c r="AB623" i="6" s="1"/>
  <c r="T238" i="11"/>
  <c r="S1045" i="9"/>
  <c r="T1045" i="9" s="1"/>
  <c r="S1046" i="11"/>
  <c r="T1046" i="11" s="1"/>
  <c r="S1312" i="3"/>
  <c r="T1312" i="3" s="1"/>
  <c r="Q1313" i="3" s="1"/>
  <c r="S370" i="9"/>
  <c r="T370" i="9" s="1"/>
  <c r="S238" i="11"/>
  <c r="S1849" i="9"/>
  <c r="T1849" i="9" s="1"/>
  <c r="S615" i="11"/>
  <c r="T615" i="11" s="1"/>
  <c r="AB615" i="11"/>
  <c r="AA1315" i="11" l="1"/>
  <c r="W1315" i="11"/>
  <c r="V1316" i="11" s="1"/>
  <c r="AC369" i="11"/>
  <c r="AE1045" i="11"/>
  <c r="AE753" i="11"/>
  <c r="Z1315" i="11"/>
  <c r="Y1315" i="11"/>
  <c r="AE1966" i="11"/>
  <c r="AE884" i="11"/>
  <c r="AE614" i="11"/>
  <c r="AE1695" i="11"/>
  <c r="AE1314" i="11"/>
  <c r="AA615" i="11"/>
  <c r="W615" i="11"/>
  <c r="V616" i="11" s="1"/>
  <c r="S370" i="11"/>
  <c r="T370" i="11" s="1"/>
  <c r="AC1560" i="11"/>
  <c r="AE1560" i="11" s="1"/>
  <c r="Q616" i="11"/>
  <c r="R616" i="11" s="1"/>
  <c r="AB616" i="11" s="1"/>
  <c r="AC506" i="11"/>
  <c r="AE506" i="11" s="1"/>
  <c r="Y615" i="11"/>
  <c r="AE1846" i="11"/>
  <c r="AE1429" i="11"/>
  <c r="AA86" i="11"/>
  <c r="Z615" i="11"/>
  <c r="S1847" i="11"/>
  <c r="T1847" i="11" s="1"/>
  <c r="W885" i="11"/>
  <c r="V886" i="11" s="1"/>
  <c r="AA885" i="11"/>
  <c r="Z885" i="11"/>
  <c r="Q886" i="11"/>
  <c r="R886" i="11" s="1"/>
  <c r="Y885" i="11"/>
  <c r="Z1179" i="11"/>
  <c r="AA1179" i="11"/>
  <c r="Y1179" i="11"/>
  <c r="W1179" i="11"/>
  <c r="V1180" i="11" s="1"/>
  <c r="Q1180" i="11"/>
  <c r="R1180" i="11" s="1"/>
  <c r="AB1180" i="11" s="1"/>
  <c r="Y86" i="11"/>
  <c r="AA1967" i="11"/>
  <c r="Z86" i="11"/>
  <c r="Z1696" i="11"/>
  <c r="Y1696" i="11"/>
  <c r="Q1697" i="11"/>
  <c r="R1697" i="11" s="1"/>
  <c r="AB1697" i="11" s="1"/>
  <c r="AA1696" i="11"/>
  <c r="W1696" i="11"/>
  <c r="V1697" i="11" s="1"/>
  <c r="Q87" i="11"/>
  <c r="R87" i="11" s="1"/>
  <c r="AB87" i="11" s="1"/>
  <c r="Z1967" i="11"/>
  <c r="AD369" i="11"/>
  <c r="Q1968" i="11"/>
  <c r="R1968" i="11" s="1"/>
  <c r="AB1968" i="11" s="1"/>
  <c r="AE1848" i="9"/>
  <c r="AE500" i="9"/>
  <c r="AE1044" i="9"/>
  <c r="Z235" i="9"/>
  <c r="W235" i="9"/>
  <c r="V236" i="9" s="1"/>
  <c r="AE1700" i="9"/>
  <c r="Q1564" i="9"/>
  <c r="R1564" i="9" s="1"/>
  <c r="AB1564" i="9" s="1"/>
  <c r="AA1563" i="9"/>
  <c r="W1563" i="9"/>
  <c r="V1564" i="9" s="1"/>
  <c r="AD752" i="9"/>
  <c r="AA1701" i="9"/>
  <c r="AC1965" i="9"/>
  <c r="Z1701" i="9"/>
  <c r="AC1426" i="9"/>
  <c r="AE1426" i="9" s="1"/>
  <c r="AE617" i="9"/>
  <c r="AD1965" i="9"/>
  <c r="AC87" i="9"/>
  <c r="AA235" i="9"/>
  <c r="Y1701" i="9"/>
  <c r="Z501" i="9"/>
  <c r="Q236" i="9"/>
  <c r="R236" i="9" s="1"/>
  <c r="Q502" i="9"/>
  <c r="R502" i="9" s="1"/>
  <c r="AB502" i="9" s="1"/>
  <c r="AD1311" i="9"/>
  <c r="AE884" i="9"/>
  <c r="Y235" i="9"/>
  <c r="W501" i="9"/>
  <c r="V502" i="9" s="1"/>
  <c r="Z1563" i="9"/>
  <c r="Y501" i="9"/>
  <c r="Q1702" i="9"/>
  <c r="R1702" i="9" s="1"/>
  <c r="Y1563" i="9"/>
  <c r="AD87" i="9"/>
  <c r="AE1310" i="6"/>
  <c r="AA1311" i="6"/>
  <c r="W1311" i="6"/>
  <c r="V1312" i="6" s="1"/>
  <c r="Z1311" i="6"/>
  <c r="Q1312" i="6"/>
  <c r="R1312" i="6" s="1"/>
  <c r="AB1312" i="6" s="1"/>
  <c r="Z241" i="6"/>
  <c r="Q242" i="6"/>
  <c r="R242" i="6" s="1"/>
  <c r="AB242" i="6" s="1"/>
  <c r="AA241" i="6"/>
  <c r="W241" i="6"/>
  <c r="V242" i="6" s="1"/>
  <c r="AD242" i="6" s="1"/>
  <c r="AE501" i="6"/>
  <c r="W502" i="6"/>
  <c r="V503" i="6" s="1"/>
  <c r="S623" i="6"/>
  <c r="T623" i="6" s="1"/>
  <c r="AA502" i="6"/>
  <c r="AE889" i="6"/>
  <c r="Y502" i="6"/>
  <c r="AD502" i="6" s="1"/>
  <c r="Q503" i="6"/>
  <c r="R503" i="6" s="1"/>
  <c r="AB503" i="6" s="1"/>
  <c r="AE82" i="6"/>
  <c r="Y1560" i="6"/>
  <c r="AD1560" i="6" s="1"/>
  <c r="AC1045" i="6"/>
  <c r="Z754" i="6"/>
  <c r="Y754" i="6"/>
  <c r="W1560" i="6"/>
  <c r="V1561" i="6" s="1"/>
  <c r="AA1560" i="6"/>
  <c r="AD1852" i="6"/>
  <c r="R1695" i="6"/>
  <c r="AB1695" i="6" s="1"/>
  <c r="W754" i="6"/>
  <c r="V755" i="6" s="1"/>
  <c r="AE622" i="6"/>
  <c r="AD1311" i="6"/>
  <c r="AD1969" i="6"/>
  <c r="AD1694" i="6"/>
  <c r="AC1694" i="6"/>
  <c r="AC370" i="6"/>
  <c r="AE370" i="6" s="1"/>
  <c r="Q1561" i="6"/>
  <c r="R1561" i="6" s="1"/>
  <c r="AB1561" i="6" s="1"/>
  <c r="Q755" i="6"/>
  <c r="R755" i="6" s="1"/>
  <c r="AB755" i="6" s="1"/>
  <c r="AC1427" i="6"/>
  <c r="AD1045" i="6"/>
  <c r="Q84" i="6"/>
  <c r="R84" i="6" s="1"/>
  <c r="AB84" i="6" s="1"/>
  <c r="W83" i="6"/>
  <c r="V84" i="6" s="1"/>
  <c r="W890" i="6"/>
  <c r="V891" i="6" s="1"/>
  <c r="AA890" i="6"/>
  <c r="AD1427" i="6"/>
  <c r="AD1179" i="6"/>
  <c r="AD1047" i="3"/>
  <c r="AE1967" i="3"/>
  <c r="AC503" i="3"/>
  <c r="AE503" i="3" s="1"/>
  <c r="AD887" i="3"/>
  <c r="AE1850" i="3"/>
  <c r="W1851" i="3"/>
  <c r="V1852" i="3" s="1"/>
  <c r="Z1851" i="3"/>
  <c r="Y1851" i="3"/>
  <c r="AA1851" i="3"/>
  <c r="AC1695" i="3"/>
  <c r="AE1559" i="3"/>
  <c r="W1312" i="3"/>
  <c r="V1313" i="3" s="1"/>
  <c r="Z1312" i="3"/>
  <c r="AA1178" i="3"/>
  <c r="Z1178" i="3"/>
  <c r="S371" i="3"/>
  <c r="T371" i="3" s="1"/>
  <c r="Q372" i="3" s="1"/>
  <c r="R372" i="3" s="1"/>
  <c r="AB372" i="3" s="1"/>
  <c r="Y1178" i="3"/>
  <c r="AC232" i="3"/>
  <c r="AE232" i="3" s="1"/>
  <c r="W1427" i="3"/>
  <c r="V1428" i="3" s="1"/>
  <c r="Q1179" i="3"/>
  <c r="R1179" i="3" s="1"/>
  <c r="AB1179" i="3" s="1"/>
  <c r="Y1312" i="3"/>
  <c r="S1696" i="3"/>
  <c r="T1696" i="3" s="1"/>
  <c r="Q1697" i="3" s="1"/>
  <c r="S1968" i="3"/>
  <c r="T1968" i="3" s="1"/>
  <c r="AE370" i="3"/>
  <c r="AA1427" i="3"/>
  <c r="AD1695" i="3"/>
  <c r="Z1427" i="3"/>
  <c r="AD1427" i="3" s="1"/>
  <c r="Q1428" i="3"/>
  <c r="R1428" i="3" s="1"/>
  <c r="AB1428" i="3" s="1"/>
  <c r="AA1312" i="3"/>
  <c r="AC622" i="3"/>
  <c r="AE622" i="3" s="1"/>
  <c r="W751" i="3"/>
  <c r="V752" i="3" s="1"/>
  <c r="AA751" i="3"/>
  <c r="Q752" i="3"/>
  <c r="R752" i="3" s="1"/>
  <c r="AB752" i="3" s="1"/>
  <c r="AC887" i="3"/>
  <c r="Y83" i="6"/>
  <c r="Y1967" i="11"/>
  <c r="Y751" i="3"/>
  <c r="AD751" i="3" s="1"/>
  <c r="Z83" i="6"/>
  <c r="S1316" i="11"/>
  <c r="T1316" i="11" s="1"/>
  <c r="Z1316" i="11" s="1"/>
  <c r="AA83" i="6"/>
  <c r="Q891" i="6"/>
  <c r="AC1179" i="6"/>
  <c r="S754" i="11"/>
  <c r="T754" i="11" s="1"/>
  <c r="Y754" i="11" s="1"/>
  <c r="Y890" i="6"/>
  <c r="AD890" i="6" s="1"/>
  <c r="S1561" i="11"/>
  <c r="T1561" i="11" s="1"/>
  <c r="W1561" i="11" s="1"/>
  <c r="V1562" i="11" s="1"/>
  <c r="S885" i="9"/>
  <c r="T885" i="9" s="1"/>
  <c r="Q886" i="9" s="1"/>
  <c r="S1427" i="9"/>
  <c r="T1427" i="9" s="1"/>
  <c r="S1430" i="11"/>
  <c r="T1430" i="11" s="1"/>
  <c r="S623" i="3"/>
  <c r="T623" i="3" s="1"/>
  <c r="S371" i="6"/>
  <c r="T371" i="6" s="1"/>
  <c r="S88" i="9"/>
  <c r="T88" i="9" s="1"/>
  <c r="Y88" i="9" s="1"/>
  <c r="AC1047" i="3"/>
  <c r="W1045" i="9"/>
  <c r="V1046" i="9" s="1"/>
  <c r="AA1045" i="9"/>
  <c r="Z1045" i="9"/>
  <c r="Y1045" i="9"/>
  <c r="Q1046" i="9"/>
  <c r="AA618" i="9"/>
  <c r="Z618" i="9"/>
  <c r="Y618" i="9"/>
  <c r="W618" i="9"/>
  <c r="V619" i="9" s="1"/>
  <c r="Q619" i="9"/>
  <c r="R888" i="3"/>
  <c r="S1428" i="6"/>
  <c r="T1428" i="6" s="1"/>
  <c r="Y1046" i="11"/>
  <c r="AA1046" i="11"/>
  <c r="Q1047" i="11"/>
  <c r="W1046" i="11"/>
  <c r="V1047" i="11" s="1"/>
  <c r="Z1046" i="11"/>
  <c r="Z86" i="3"/>
  <c r="Q87" i="3"/>
  <c r="W86" i="3"/>
  <c r="V87" i="3" s="1"/>
  <c r="AA86" i="3"/>
  <c r="Y86" i="3"/>
  <c r="AA370" i="9"/>
  <c r="Y370" i="9"/>
  <c r="Z370" i="9"/>
  <c r="W370" i="9"/>
  <c r="V371" i="9" s="1"/>
  <c r="Q371" i="9"/>
  <c r="R1313" i="3"/>
  <c r="AB1313" i="3" s="1"/>
  <c r="S504" i="3"/>
  <c r="T504" i="3" s="1"/>
  <c r="W504" i="3" s="1"/>
  <c r="V505" i="3" s="1"/>
  <c r="AB504" i="3"/>
  <c r="S1966" i="9"/>
  <c r="T1966" i="9" s="1"/>
  <c r="R753" i="9"/>
  <c r="AB753" i="9" s="1"/>
  <c r="S1046" i="6"/>
  <c r="T1046" i="6" s="1"/>
  <c r="AC752" i="9"/>
  <c r="R1048" i="3"/>
  <c r="AB1048" i="3" s="1"/>
  <c r="R1970" i="6"/>
  <c r="AB1970" i="6" s="1"/>
  <c r="Y1849" i="9"/>
  <c r="Q1850" i="9"/>
  <c r="AA1849" i="9"/>
  <c r="Z1849" i="9"/>
  <c r="W1849" i="9"/>
  <c r="V1850" i="9" s="1"/>
  <c r="R1180" i="6"/>
  <c r="AB1180" i="6" s="1"/>
  <c r="R1852" i="3"/>
  <c r="AB1852" i="3" s="1"/>
  <c r="AC1969" i="6"/>
  <c r="Q508" i="11"/>
  <c r="AA507" i="11"/>
  <c r="Y507" i="11"/>
  <c r="Z507" i="11"/>
  <c r="W507" i="11"/>
  <c r="V508" i="11" s="1"/>
  <c r="AD508" i="11" s="1"/>
  <c r="Z238" i="11"/>
  <c r="Y238" i="11"/>
  <c r="AA238" i="11"/>
  <c r="Q239" i="11"/>
  <c r="W238" i="11"/>
  <c r="V239" i="11" s="1"/>
  <c r="Q1181" i="9"/>
  <c r="W1180" i="9"/>
  <c r="V1181" i="9" s="1"/>
  <c r="AA1180" i="9"/>
  <c r="Z1180" i="9"/>
  <c r="Y1180" i="9"/>
  <c r="AC1852" i="6"/>
  <c r="R1312" i="9"/>
  <c r="AB1312" i="9" s="1"/>
  <c r="S507" i="11"/>
  <c r="AB507" i="11"/>
  <c r="S233" i="3"/>
  <c r="T233" i="3" s="1"/>
  <c r="R1853" i="6"/>
  <c r="AB1853" i="6" s="1"/>
  <c r="AC1311" i="9"/>
  <c r="S1560" i="3"/>
  <c r="T1560" i="3" s="1"/>
  <c r="AD238" i="11" l="1"/>
  <c r="AD1315" i="11"/>
  <c r="AE369" i="11"/>
  <c r="AC1315" i="11"/>
  <c r="AC1967" i="11"/>
  <c r="AC615" i="11"/>
  <c r="S1697" i="11"/>
  <c r="T1697" i="11" s="1"/>
  <c r="AD615" i="11"/>
  <c r="Z754" i="11"/>
  <c r="AD754" i="11" s="1"/>
  <c r="AC1179" i="11"/>
  <c r="AC86" i="11"/>
  <c r="AD885" i="11"/>
  <c r="Q1317" i="11"/>
  <c r="R1317" i="11" s="1"/>
  <c r="T1317" i="11" s="1"/>
  <c r="Q755" i="11"/>
  <c r="R755" i="11" s="1"/>
  <c r="AB755" i="11" s="1"/>
  <c r="Y1316" i="11"/>
  <c r="AD1316" i="11" s="1"/>
  <c r="W1316" i="11"/>
  <c r="V1317" i="11" s="1"/>
  <c r="AA754" i="11"/>
  <c r="W754" i="11"/>
  <c r="V755" i="11" s="1"/>
  <c r="AA1430" i="11"/>
  <c r="W1430" i="11"/>
  <c r="V1431" i="11" s="1"/>
  <c r="Y1430" i="11"/>
  <c r="Z1430" i="11"/>
  <c r="Q1431" i="11"/>
  <c r="R1431" i="11" s="1"/>
  <c r="AB1431" i="11" s="1"/>
  <c r="Z1561" i="11"/>
  <c r="AC1696" i="11"/>
  <c r="AD1696" i="11"/>
  <c r="AD1179" i="11"/>
  <c r="AA1316" i="11"/>
  <c r="AC885" i="11"/>
  <c r="Y1561" i="11"/>
  <c r="AA1847" i="11"/>
  <c r="Z1847" i="11"/>
  <c r="Y1847" i="11"/>
  <c r="Q1848" i="11"/>
  <c r="W1847" i="11"/>
  <c r="V1848" i="11" s="1"/>
  <c r="AD1967" i="11"/>
  <c r="AD1046" i="11"/>
  <c r="AD86" i="11"/>
  <c r="AD501" i="9"/>
  <c r="AD1180" i="9"/>
  <c r="AD1045" i="9"/>
  <c r="AD235" i="9"/>
  <c r="AD618" i="9"/>
  <c r="AC235" i="9"/>
  <c r="Z88" i="9"/>
  <c r="AD88" i="9" s="1"/>
  <c r="Z1427" i="9"/>
  <c r="Y1427" i="9"/>
  <c r="AC1563" i="9"/>
  <c r="AC1701" i="9"/>
  <c r="Q89" i="9"/>
  <c r="R89" i="9" s="1"/>
  <c r="AB89" i="9" s="1"/>
  <c r="Z885" i="9"/>
  <c r="S1312" i="9"/>
  <c r="T1312" i="9" s="1"/>
  <c r="AA1312" i="9" s="1"/>
  <c r="AE1965" i="9"/>
  <c r="W1966" i="9"/>
  <c r="V1967" i="9" s="1"/>
  <c r="AA1966" i="9"/>
  <c r="Y1966" i="9"/>
  <c r="Z1966" i="9"/>
  <c r="Q1967" i="9"/>
  <c r="R1967" i="9" s="1"/>
  <c r="AB1967" i="9" s="1"/>
  <c r="AD1701" i="9"/>
  <c r="AA885" i="9"/>
  <c r="AE752" i="9"/>
  <c r="AE87" i="9"/>
  <c r="AE1311" i="9"/>
  <c r="W1427" i="9"/>
  <c r="V1428" i="9" s="1"/>
  <c r="AD1849" i="9"/>
  <c r="AA1427" i="9"/>
  <c r="W88" i="9"/>
  <c r="V89" i="9" s="1"/>
  <c r="AA88" i="9"/>
  <c r="Q1428" i="9"/>
  <c r="R1428" i="9" s="1"/>
  <c r="AB1428" i="9" s="1"/>
  <c r="Y885" i="9"/>
  <c r="AC501" i="9"/>
  <c r="AE501" i="9" s="1"/>
  <c r="W885" i="9"/>
  <c r="V886" i="9" s="1"/>
  <c r="AD370" i="9"/>
  <c r="AD1563" i="9"/>
  <c r="AC1311" i="6"/>
  <c r="AE1311" i="6" s="1"/>
  <c r="T242" i="6"/>
  <c r="W242" i="6" s="1"/>
  <c r="V243" i="6" s="1"/>
  <c r="AC241" i="6"/>
  <c r="AE241" i="6" s="1"/>
  <c r="S242" i="6"/>
  <c r="AC502" i="6"/>
  <c r="AE502" i="6" s="1"/>
  <c r="S503" i="6"/>
  <c r="T503" i="6" s="1"/>
  <c r="Q504" i="6" s="1"/>
  <c r="AD754" i="6"/>
  <c r="AE1694" i="6"/>
  <c r="S1180" i="6"/>
  <c r="T1180" i="6" s="1"/>
  <c r="W1180" i="6" s="1"/>
  <c r="V1181" i="6" s="1"/>
  <c r="AC754" i="6"/>
  <c r="R891" i="6"/>
  <c r="AB891" i="6" s="1"/>
  <c r="AE1179" i="6"/>
  <c r="AC1560" i="6"/>
  <c r="AE1560" i="6" s="1"/>
  <c r="S1695" i="6"/>
  <c r="T1695" i="6" s="1"/>
  <c r="AE1045" i="6"/>
  <c r="AE1427" i="6"/>
  <c r="AE1852" i="6"/>
  <c r="AE1969" i="6"/>
  <c r="AC890" i="6"/>
  <c r="AE890" i="6" s="1"/>
  <c r="AD83" i="6"/>
  <c r="AC83" i="6"/>
  <c r="AD1178" i="3"/>
  <c r="AE1047" i="3"/>
  <c r="AD1851" i="3"/>
  <c r="AE887" i="3"/>
  <c r="AC1851" i="3"/>
  <c r="AE1695" i="3"/>
  <c r="Y1696" i="3"/>
  <c r="AC1312" i="3"/>
  <c r="AD1312" i="3"/>
  <c r="AC1427" i="3"/>
  <c r="AE1427" i="3" s="1"/>
  <c r="W1968" i="3"/>
  <c r="V1969" i="3" s="1"/>
  <c r="Y1968" i="3"/>
  <c r="W1696" i="3"/>
  <c r="V1697" i="3" s="1"/>
  <c r="AA371" i="3"/>
  <c r="S752" i="3"/>
  <c r="T752" i="3" s="1"/>
  <c r="Z1696" i="3"/>
  <c r="AA1696" i="3"/>
  <c r="AC1178" i="3"/>
  <c r="W371" i="3"/>
  <c r="V372" i="3" s="1"/>
  <c r="Y371" i="3"/>
  <c r="Z371" i="3"/>
  <c r="AC751" i="3"/>
  <c r="AE751" i="3" s="1"/>
  <c r="S1428" i="3"/>
  <c r="T1428" i="3" s="1"/>
  <c r="AA1428" i="3" s="1"/>
  <c r="AA623" i="3"/>
  <c r="Q624" i="3"/>
  <c r="R624" i="3" s="1"/>
  <c r="AB624" i="3" s="1"/>
  <c r="Z623" i="3"/>
  <c r="Y623" i="3"/>
  <c r="W623" i="3"/>
  <c r="V624" i="3" s="1"/>
  <c r="S1852" i="3"/>
  <c r="T1852" i="3" s="1"/>
  <c r="Q1969" i="3"/>
  <c r="R1969" i="3" s="1"/>
  <c r="AB1969" i="3" s="1"/>
  <c r="AA1968" i="3"/>
  <c r="Z1968" i="3"/>
  <c r="Q505" i="3"/>
  <c r="R505" i="3" s="1"/>
  <c r="AB505" i="3" s="1"/>
  <c r="Z504" i="3"/>
  <c r="AA504" i="3"/>
  <c r="Y504" i="3"/>
  <c r="S1179" i="3"/>
  <c r="T1179" i="3" s="1"/>
  <c r="AA1561" i="11"/>
  <c r="S1312" i="6"/>
  <c r="T1312" i="6" s="1"/>
  <c r="W1312" i="6" s="1"/>
  <c r="V1313" i="6" s="1"/>
  <c r="T1048" i="3"/>
  <c r="Q1049" i="3" s="1"/>
  <c r="S1048" i="3"/>
  <c r="Q1562" i="11"/>
  <c r="R1562" i="11" s="1"/>
  <c r="AB1562" i="11" s="1"/>
  <c r="S1968" i="11"/>
  <c r="T1968" i="11" s="1"/>
  <c r="S87" i="11"/>
  <c r="T87" i="11" s="1"/>
  <c r="W87" i="11" s="1"/>
  <c r="V88" i="11" s="1"/>
  <c r="S1180" i="11"/>
  <c r="T1180" i="11" s="1"/>
  <c r="Z1180" i="11" s="1"/>
  <c r="AC1180" i="9"/>
  <c r="S616" i="11"/>
  <c r="T616" i="11" s="1"/>
  <c r="S1564" i="9"/>
  <c r="T1564" i="9" s="1"/>
  <c r="S1561" i="6"/>
  <c r="T1561" i="6" s="1"/>
  <c r="AA1561" i="6" s="1"/>
  <c r="S372" i="3"/>
  <c r="AC1046" i="11"/>
  <c r="S1853" i="6"/>
  <c r="S84" i="6"/>
  <c r="T84" i="6" s="1"/>
  <c r="Z84" i="6" s="1"/>
  <c r="S1970" i="6"/>
  <c r="T1970" i="6" s="1"/>
  <c r="R371" i="9"/>
  <c r="AB371" i="9" s="1"/>
  <c r="R87" i="3"/>
  <c r="AB87" i="3" s="1"/>
  <c r="R1047" i="11"/>
  <c r="T1047" i="11" s="1"/>
  <c r="S888" i="3"/>
  <c r="T888" i="3" s="1"/>
  <c r="AB888" i="3"/>
  <c r="S753" i="9"/>
  <c r="T753" i="9" s="1"/>
  <c r="W1560" i="3"/>
  <c r="V1561" i="3" s="1"/>
  <c r="AA1560" i="3"/>
  <c r="Z1560" i="3"/>
  <c r="Q1561" i="3"/>
  <c r="Y1560" i="3"/>
  <c r="R239" i="11"/>
  <c r="AB239" i="11" s="1"/>
  <c r="AC1849" i="9"/>
  <c r="Y371" i="6"/>
  <c r="W371" i="6"/>
  <c r="V372" i="6" s="1"/>
  <c r="Z371" i="6"/>
  <c r="AA371" i="6"/>
  <c r="Q372" i="6"/>
  <c r="S886" i="11"/>
  <c r="T886" i="11" s="1"/>
  <c r="AB886" i="11"/>
  <c r="S1702" i="9"/>
  <c r="T1702" i="9" s="1"/>
  <c r="AB1702" i="9"/>
  <c r="R508" i="11"/>
  <c r="AB508" i="11" s="1"/>
  <c r="AA370" i="11"/>
  <c r="Z370" i="11"/>
  <c r="W370" i="11"/>
  <c r="V371" i="11" s="1"/>
  <c r="Q371" i="11"/>
  <c r="Y370" i="11"/>
  <c r="AC370" i="9"/>
  <c r="Z1428" i="6"/>
  <c r="Q1429" i="6"/>
  <c r="AA1428" i="6"/>
  <c r="Y1428" i="6"/>
  <c r="W1428" i="6"/>
  <c r="V1429" i="6" s="1"/>
  <c r="R619" i="9"/>
  <c r="AB619" i="9" s="1"/>
  <c r="AD86" i="3"/>
  <c r="AC86" i="3"/>
  <c r="AC507" i="11"/>
  <c r="AE507" i="11" s="1"/>
  <c r="R1850" i="9"/>
  <c r="AB1850" i="9" s="1"/>
  <c r="R886" i="9"/>
  <c r="AB886" i="9" s="1"/>
  <c r="S236" i="9"/>
  <c r="T236" i="9" s="1"/>
  <c r="AB236" i="9"/>
  <c r="S755" i="6"/>
  <c r="T755" i="6" s="1"/>
  <c r="S1313" i="3"/>
  <c r="T1313" i="3" s="1"/>
  <c r="AC618" i="9"/>
  <c r="R1046" i="9"/>
  <c r="AB1046" i="9" s="1"/>
  <c r="W233" i="3"/>
  <c r="V234" i="3" s="1"/>
  <c r="AA233" i="3"/>
  <c r="Y233" i="3"/>
  <c r="Q234" i="3"/>
  <c r="Z233" i="3"/>
  <c r="AC238" i="11"/>
  <c r="AE238" i="11" s="1"/>
  <c r="R1697" i="3"/>
  <c r="AB1697" i="3" s="1"/>
  <c r="Q624" i="6"/>
  <c r="AA623" i="6"/>
  <c r="Z623" i="6"/>
  <c r="W623" i="6"/>
  <c r="V624" i="6" s="1"/>
  <c r="Y623" i="6"/>
  <c r="T1853" i="6"/>
  <c r="R1181" i="9"/>
  <c r="Y1046" i="6"/>
  <c r="Z1046" i="6"/>
  <c r="W1046" i="6"/>
  <c r="V1047" i="6" s="1"/>
  <c r="AA1046" i="6"/>
  <c r="Q1047" i="6"/>
  <c r="S502" i="9"/>
  <c r="T502" i="9" s="1"/>
  <c r="T372" i="3"/>
  <c r="AC1045" i="9"/>
  <c r="AE1180" i="9" l="1"/>
  <c r="AE1315" i="11"/>
  <c r="AE1967" i="11"/>
  <c r="AE615" i="11"/>
  <c r="AE885" i="11"/>
  <c r="AA1180" i="11"/>
  <c r="W1180" i="11"/>
  <c r="V1181" i="11" s="1"/>
  <c r="AC1561" i="11"/>
  <c r="Y1697" i="11"/>
  <c r="W1697" i="11"/>
  <c r="V1698" i="11" s="1"/>
  <c r="Z1697" i="11"/>
  <c r="Q1698" i="11"/>
  <c r="R1698" i="11" s="1"/>
  <c r="AB1698" i="11" s="1"/>
  <c r="AC1316" i="11"/>
  <c r="AE1316" i="11" s="1"/>
  <c r="AE1046" i="11"/>
  <c r="AE1179" i="11"/>
  <c r="Q1181" i="11"/>
  <c r="R1181" i="11" s="1"/>
  <c r="AB1181" i="11" s="1"/>
  <c r="AA1697" i="11"/>
  <c r="AC754" i="11"/>
  <c r="AE754" i="11" s="1"/>
  <c r="AE86" i="11"/>
  <c r="AD370" i="11"/>
  <c r="T239" i="11"/>
  <c r="AA239" i="11" s="1"/>
  <c r="AC1430" i="11"/>
  <c r="S239" i="11"/>
  <c r="AD1430" i="11"/>
  <c r="W886" i="11"/>
  <c r="V887" i="11" s="1"/>
  <c r="Q887" i="11"/>
  <c r="R887" i="11" s="1"/>
  <c r="AB887" i="11" s="1"/>
  <c r="Z886" i="11"/>
  <c r="Y886" i="11"/>
  <c r="AA886" i="11"/>
  <c r="Z616" i="11"/>
  <c r="W616" i="11"/>
  <c r="V617" i="11" s="1"/>
  <c r="Q617" i="11"/>
  <c r="R617" i="11" s="1"/>
  <c r="AB617" i="11" s="1"/>
  <c r="AA616" i="11"/>
  <c r="R1848" i="11"/>
  <c r="AB1848" i="11" s="1"/>
  <c r="Q88" i="11"/>
  <c r="R88" i="11" s="1"/>
  <c r="Y1180" i="11"/>
  <c r="AD1180" i="11" s="1"/>
  <c r="AC1847" i="11"/>
  <c r="AD1847" i="11"/>
  <c r="Y87" i="11"/>
  <c r="AE1696" i="11"/>
  <c r="AA87" i="11"/>
  <c r="Z87" i="11"/>
  <c r="AD1561" i="11"/>
  <c r="AE1045" i="9"/>
  <c r="AE618" i="9"/>
  <c r="AE235" i="9"/>
  <c r="AD1427" i="9"/>
  <c r="AE1701" i="9"/>
  <c r="AC88" i="9"/>
  <c r="AE88" i="9" s="1"/>
  <c r="AD1966" i="9"/>
  <c r="AC1427" i="9"/>
  <c r="AC1966" i="9"/>
  <c r="AE1563" i="9"/>
  <c r="AD885" i="9"/>
  <c r="S1967" i="9"/>
  <c r="T1967" i="9" s="1"/>
  <c r="Y1967" i="9" s="1"/>
  <c r="Q1703" i="9"/>
  <c r="R1703" i="9" s="1"/>
  <c r="AB1703" i="9" s="1"/>
  <c r="Y1702" i="9"/>
  <c r="Y1312" i="9"/>
  <c r="W1312" i="9"/>
  <c r="V1313" i="9" s="1"/>
  <c r="Z1312" i="9"/>
  <c r="AC885" i="9"/>
  <c r="Q237" i="9"/>
  <c r="R237" i="9" s="1"/>
  <c r="AB237" i="9" s="1"/>
  <c r="Y236" i="9"/>
  <c r="AA236" i="9"/>
  <c r="Z236" i="9"/>
  <c r="W236" i="9"/>
  <c r="V237" i="9" s="1"/>
  <c r="S1428" i="9"/>
  <c r="T1428" i="9" s="1"/>
  <c r="Z1702" i="9"/>
  <c r="W1702" i="9"/>
  <c r="V1703" i="9" s="1"/>
  <c r="AE370" i="9"/>
  <c r="Q1313" i="9"/>
  <c r="R1313" i="9" s="1"/>
  <c r="AB1313" i="9" s="1"/>
  <c r="AA1702" i="9"/>
  <c r="AE1849" i="9"/>
  <c r="AA242" i="6"/>
  <c r="Q243" i="6"/>
  <c r="R243" i="6" s="1"/>
  <c r="AB243" i="6" s="1"/>
  <c r="Z242" i="6"/>
  <c r="Y242" i="6"/>
  <c r="AD1046" i="6"/>
  <c r="Z1561" i="6"/>
  <c r="AA503" i="6"/>
  <c r="Y503" i="6"/>
  <c r="W503" i="6"/>
  <c r="V504" i="6" s="1"/>
  <c r="Z503" i="6"/>
  <c r="Q1181" i="6"/>
  <c r="R1181" i="6" s="1"/>
  <c r="AB1181" i="6" s="1"/>
  <c r="AE754" i="6"/>
  <c r="Y1180" i="6"/>
  <c r="AA1180" i="6"/>
  <c r="S891" i="6"/>
  <c r="T891" i="6" s="1"/>
  <c r="W891" i="6" s="1"/>
  <c r="V892" i="6" s="1"/>
  <c r="Z1695" i="6"/>
  <c r="W1695" i="6"/>
  <c r="V1696" i="6" s="1"/>
  <c r="Y1695" i="6"/>
  <c r="Q1696" i="6"/>
  <c r="R1696" i="6" s="1"/>
  <c r="AB1696" i="6" s="1"/>
  <c r="AA1695" i="6"/>
  <c r="Z1180" i="6"/>
  <c r="AD371" i="6"/>
  <c r="AE83" i="6"/>
  <c r="Q85" i="6"/>
  <c r="R85" i="6" s="1"/>
  <c r="AB85" i="6" s="1"/>
  <c r="W84" i="6"/>
  <c r="V85" i="6" s="1"/>
  <c r="AA1312" i="6"/>
  <c r="Z755" i="6"/>
  <c r="W755" i="6"/>
  <c r="V756" i="6" s="1"/>
  <c r="Y755" i="6"/>
  <c r="Q756" i="6"/>
  <c r="R756" i="6" s="1"/>
  <c r="AB756" i="6" s="1"/>
  <c r="AA755" i="6"/>
  <c r="Q1313" i="6"/>
  <c r="R1313" i="6" s="1"/>
  <c r="Q1562" i="6"/>
  <c r="R1562" i="6" s="1"/>
  <c r="AB1562" i="6" s="1"/>
  <c r="W1561" i="6"/>
  <c r="V1562" i="6" s="1"/>
  <c r="Y1561" i="6"/>
  <c r="AD623" i="6"/>
  <c r="Y1312" i="6"/>
  <c r="AE1178" i="3"/>
  <c r="AD371" i="3"/>
  <c r="AE1851" i="3"/>
  <c r="AD504" i="3"/>
  <c r="AD1696" i="3"/>
  <c r="AC371" i="3"/>
  <c r="AE1312" i="3"/>
  <c r="AD1968" i="3"/>
  <c r="Z1048" i="3"/>
  <c r="Z752" i="3"/>
  <c r="AA752" i="3"/>
  <c r="AC504" i="3"/>
  <c r="W1428" i="3"/>
  <c r="V1429" i="3" s="1"/>
  <c r="AC1696" i="3"/>
  <c r="Z1428" i="3"/>
  <c r="AD1560" i="3"/>
  <c r="AD233" i="3"/>
  <c r="W752" i="3"/>
  <c r="V753" i="3" s="1"/>
  <c r="Q753" i="3"/>
  <c r="R753" i="3" s="1"/>
  <c r="AB753" i="3" s="1"/>
  <c r="Y1428" i="3"/>
  <c r="Y752" i="3"/>
  <c r="Q1429" i="3"/>
  <c r="R1429" i="3" s="1"/>
  <c r="AB1429" i="3" s="1"/>
  <c r="Y1048" i="3"/>
  <c r="AD623" i="3"/>
  <c r="W1313" i="3"/>
  <c r="V1314" i="3" s="1"/>
  <c r="Y1313" i="3"/>
  <c r="Z1313" i="3"/>
  <c r="Q1314" i="3"/>
  <c r="R1314" i="3" s="1"/>
  <c r="AB1314" i="3" s="1"/>
  <c r="AA1313" i="3"/>
  <c r="Q1180" i="3"/>
  <c r="R1180" i="3" s="1"/>
  <c r="AB1180" i="3" s="1"/>
  <c r="W1179" i="3"/>
  <c r="V1180" i="3" s="1"/>
  <c r="AA1179" i="3"/>
  <c r="Y1179" i="3"/>
  <c r="Z1179" i="3"/>
  <c r="AC1968" i="3"/>
  <c r="AC623" i="3"/>
  <c r="W1048" i="3"/>
  <c r="V1049" i="3" s="1"/>
  <c r="AD1049" i="3" s="1"/>
  <c r="AA1048" i="3"/>
  <c r="S371" i="9"/>
  <c r="T371" i="9" s="1"/>
  <c r="AA371" i="9" s="1"/>
  <c r="S886" i="9"/>
  <c r="T886" i="9" s="1"/>
  <c r="S1850" i="9"/>
  <c r="T1850" i="9" s="1"/>
  <c r="S89" i="9"/>
  <c r="T89" i="9" s="1"/>
  <c r="AA84" i="6"/>
  <c r="AC371" i="6"/>
  <c r="Y84" i="6"/>
  <c r="AD84" i="6" s="1"/>
  <c r="Z1312" i="6"/>
  <c r="Y616" i="11"/>
  <c r="T508" i="11"/>
  <c r="Q509" i="11" s="1"/>
  <c r="S508" i="11"/>
  <c r="S87" i="3"/>
  <c r="T87" i="3" s="1"/>
  <c r="AC623" i="6"/>
  <c r="S505" i="3"/>
  <c r="T505" i="3" s="1"/>
  <c r="S1969" i="3"/>
  <c r="T1969" i="3" s="1"/>
  <c r="Z1969" i="3" s="1"/>
  <c r="W1852" i="3"/>
  <c r="V1853" i="3" s="1"/>
  <c r="Z1852" i="3"/>
  <c r="AA1852" i="3"/>
  <c r="Y1852" i="3"/>
  <c r="Q1853" i="3"/>
  <c r="S624" i="3"/>
  <c r="T624" i="3" s="1"/>
  <c r="R1561" i="3"/>
  <c r="AB1561" i="3" s="1"/>
  <c r="Z888" i="3"/>
  <c r="W888" i="3"/>
  <c r="V889" i="3" s="1"/>
  <c r="AA888" i="3"/>
  <c r="Y888" i="3"/>
  <c r="Q889" i="3"/>
  <c r="S1181" i="9"/>
  <c r="T1181" i="9" s="1"/>
  <c r="AB1181" i="9"/>
  <c r="S1697" i="3"/>
  <c r="T1697" i="3" s="1"/>
  <c r="S1046" i="9"/>
  <c r="T1046" i="9" s="1"/>
  <c r="S619" i="9"/>
  <c r="T619" i="9" s="1"/>
  <c r="W619" i="9" s="1"/>
  <c r="V620" i="9" s="1"/>
  <c r="AC1046" i="6"/>
  <c r="Y1564" i="9"/>
  <c r="Q1565" i="9"/>
  <c r="AA1564" i="9"/>
  <c r="W1564" i="9"/>
  <c r="V1565" i="9" s="1"/>
  <c r="Z1564" i="9"/>
  <c r="R624" i="6"/>
  <c r="AB624" i="6" s="1"/>
  <c r="R234" i="3"/>
  <c r="AB234" i="3" s="1"/>
  <c r="AA502" i="9"/>
  <c r="Z502" i="9"/>
  <c r="Q503" i="9"/>
  <c r="Y502" i="9"/>
  <c r="W502" i="9"/>
  <c r="V503" i="9" s="1"/>
  <c r="R504" i="6"/>
  <c r="AB504" i="6" s="1"/>
  <c r="AD1428" i="6"/>
  <c r="AC1428" i="6"/>
  <c r="W372" i="3"/>
  <c r="V373" i="3" s="1"/>
  <c r="Q373" i="3"/>
  <c r="Y372" i="3"/>
  <c r="AA372" i="3"/>
  <c r="Z372" i="3"/>
  <c r="Y1968" i="11"/>
  <c r="AA1968" i="11"/>
  <c r="W1968" i="11"/>
  <c r="V1969" i="11" s="1"/>
  <c r="Q1969" i="11"/>
  <c r="Z1968" i="11"/>
  <c r="W1970" i="6"/>
  <c r="V1971" i="6" s="1"/>
  <c r="Z1970" i="6"/>
  <c r="Q1971" i="6"/>
  <c r="Y1970" i="6"/>
  <c r="AA1970" i="6"/>
  <c r="Q1854" i="6"/>
  <c r="W1853" i="6"/>
  <c r="V1854" i="6" s="1"/>
  <c r="AD1854" i="6" s="1"/>
  <c r="AA1853" i="6"/>
  <c r="Y1853" i="6"/>
  <c r="Z1853" i="6"/>
  <c r="AC233" i="3"/>
  <c r="AE86" i="3"/>
  <c r="R1429" i="6"/>
  <c r="AB1429" i="6" s="1"/>
  <c r="AC370" i="11"/>
  <c r="W1317" i="11"/>
  <c r="V1318" i="11" s="1"/>
  <c r="AD1318" i="11" s="1"/>
  <c r="AA1317" i="11"/>
  <c r="Z1317" i="11"/>
  <c r="Q1318" i="11"/>
  <c r="Y1317" i="11"/>
  <c r="Y1047" i="11"/>
  <c r="Q1048" i="11"/>
  <c r="Z1047" i="11"/>
  <c r="W1047" i="11"/>
  <c r="V1048" i="11" s="1"/>
  <c r="AD1048" i="11" s="1"/>
  <c r="AA1047" i="11"/>
  <c r="Z753" i="9"/>
  <c r="AA753" i="9"/>
  <c r="W753" i="9"/>
  <c r="V754" i="9" s="1"/>
  <c r="Y753" i="9"/>
  <c r="Q754" i="9"/>
  <c r="R1047" i="6"/>
  <c r="AB1047" i="6" s="1"/>
  <c r="S1431" i="11"/>
  <c r="T1431" i="11" s="1"/>
  <c r="W1431" i="11" s="1"/>
  <c r="V1432" i="11" s="1"/>
  <c r="S1562" i="11"/>
  <c r="T1562" i="11" s="1"/>
  <c r="Z1562" i="11" s="1"/>
  <c r="S755" i="11"/>
  <c r="T755" i="11" s="1"/>
  <c r="AA755" i="11" s="1"/>
  <c r="R371" i="11"/>
  <c r="AB371" i="11" s="1"/>
  <c r="S1317" i="11"/>
  <c r="AB1317" i="11"/>
  <c r="S1047" i="11"/>
  <c r="AB1047" i="11"/>
  <c r="R1049" i="3"/>
  <c r="AB1049" i="3" s="1"/>
  <c r="R372" i="6"/>
  <c r="AB372" i="6" s="1"/>
  <c r="AC1560" i="3"/>
  <c r="Y508" i="11" l="1"/>
  <c r="S1848" i="11"/>
  <c r="T1848" i="11" s="1"/>
  <c r="AD1697" i="11"/>
  <c r="AE1561" i="11"/>
  <c r="S1698" i="11"/>
  <c r="T1698" i="11" s="1"/>
  <c r="Y1698" i="11" s="1"/>
  <c r="AD886" i="11"/>
  <c r="AC1180" i="11"/>
  <c r="AE1180" i="11" s="1"/>
  <c r="Y239" i="11"/>
  <c r="AD239" i="11" s="1"/>
  <c r="W239" i="11"/>
  <c r="V240" i="11" s="1"/>
  <c r="AD240" i="11" s="1"/>
  <c r="Q240" i="11"/>
  <c r="R240" i="11" s="1"/>
  <c r="AB240" i="11" s="1"/>
  <c r="AC1697" i="11"/>
  <c r="AD87" i="11"/>
  <c r="Y755" i="11"/>
  <c r="AE370" i="11"/>
  <c r="Z239" i="11"/>
  <c r="AE1430" i="11"/>
  <c r="W755" i="11"/>
  <c r="V756" i="11" s="1"/>
  <c r="W508" i="11"/>
  <c r="V509" i="11" s="1"/>
  <c r="AD509" i="11" s="1"/>
  <c r="Z508" i="11"/>
  <c r="AA508" i="11"/>
  <c r="Q756" i="11"/>
  <c r="R756" i="11" s="1"/>
  <c r="AB756" i="11" s="1"/>
  <c r="AD1317" i="11"/>
  <c r="AD1968" i="11"/>
  <c r="AC616" i="11"/>
  <c r="AD616" i="11"/>
  <c r="AA1431" i="11"/>
  <c r="AC87" i="11"/>
  <c r="AE1847" i="11"/>
  <c r="S1181" i="11"/>
  <c r="T1181" i="11" s="1"/>
  <c r="S617" i="11"/>
  <c r="T617" i="11" s="1"/>
  <c r="AA617" i="11" s="1"/>
  <c r="Z755" i="11"/>
  <c r="Y1431" i="11"/>
  <c r="Q1432" i="11"/>
  <c r="R1432" i="11" s="1"/>
  <c r="AB1432" i="11" s="1"/>
  <c r="AC886" i="11"/>
  <c r="Z1431" i="11"/>
  <c r="AD1047" i="11"/>
  <c r="AE1427" i="9"/>
  <c r="AD1312" i="9"/>
  <c r="Q1968" i="9"/>
  <c r="R1968" i="9" s="1"/>
  <c r="AE1966" i="9"/>
  <c r="AA1967" i="9"/>
  <c r="AC236" i="9"/>
  <c r="Z1967" i="9"/>
  <c r="AD1702" i="9"/>
  <c r="W1967" i="9"/>
  <c r="V1968" i="9" s="1"/>
  <c r="AC1312" i="9"/>
  <c r="AE885" i="9"/>
  <c r="AD502" i="9"/>
  <c r="W1428" i="9"/>
  <c r="V1429" i="9" s="1"/>
  <c r="Z1428" i="9"/>
  <c r="AA1428" i="9"/>
  <c r="Y1428" i="9"/>
  <c r="Q1429" i="9"/>
  <c r="R1429" i="9" s="1"/>
  <c r="AB1429" i="9" s="1"/>
  <c r="W886" i="9"/>
  <c r="V887" i="9" s="1"/>
  <c r="AA886" i="9"/>
  <c r="Z886" i="9"/>
  <c r="W89" i="9"/>
  <c r="V90" i="9" s="1"/>
  <c r="Q90" i="9"/>
  <c r="R90" i="9" s="1"/>
  <c r="AB90" i="9" s="1"/>
  <c r="Z89" i="9"/>
  <c r="Y89" i="9"/>
  <c r="AA89" i="9"/>
  <c r="Z1046" i="9"/>
  <c r="Q1047" i="9"/>
  <c r="R1047" i="9" s="1"/>
  <c r="AB1047" i="9" s="1"/>
  <c r="AA1046" i="9"/>
  <c r="Y1046" i="9"/>
  <c r="W1046" i="9"/>
  <c r="V1047" i="9" s="1"/>
  <c r="Z1850" i="9"/>
  <c r="AA1850" i="9"/>
  <c r="Q1851" i="9"/>
  <c r="R1851" i="9" s="1"/>
  <c r="AB1851" i="9" s="1"/>
  <c r="Y1850" i="9"/>
  <c r="W1850" i="9"/>
  <c r="V1851" i="9" s="1"/>
  <c r="Z619" i="9"/>
  <c r="Q620" i="9"/>
  <c r="R620" i="9" s="1"/>
  <c r="AB620" i="9" s="1"/>
  <c r="Y371" i="9"/>
  <c r="AC1702" i="9"/>
  <c r="Y886" i="9"/>
  <c r="Y619" i="9"/>
  <c r="AA619" i="9"/>
  <c r="AD236" i="9"/>
  <c r="Q887" i="9"/>
  <c r="R887" i="9" s="1"/>
  <c r="AB887" i="9" s="1"/>
  <c r="AD1564" i="9"/>
  <c r="Z371" i="9"/>
  <c r="AE1046" i="6"/>
  <c r="T243" i="6"/>
  <c r="Y243" i="6" s="1"/>
  <c r="S243" i="6"/>
  <c r="AC242" i="6"/>
  <c r="AE242" i="6" s="1"/>
  <c r="AD503" i="6"/>
  <c r="AD1180" i="6"/>
  <c r="AC503" i="6"/>
  <c r="Y891" i="6"/>
  <c r="Q892" i="6"/>
  <c r="R892" i="6" s="1"/>
  <c r="AB892" i="6" s="1"/>
  <c r="AD1695" i="6"/>
  <c r="AC1180" i="6"/>
  <c r="AE623" i="6"/>
  <c r="Z891" i="6"/>
  <c r="AA891" i="6"/>
  <c r="T1047" i="6"/>
  <c r="AA1047" i="6" s="1"/>
  <c r="AC1695" i="6"/>
  <c r="S1181" i="6"/>
  <c r="T1181" i="6" s="1"/>
  <c r="Q1182" i="6" s="1"/>
  <c r="AD755" i="6"/>
  <c r="AC1312" i="6"/>
  <c r="AE371" i="6"/>
  <c r="S1696" i="6"/>
  <c r="T1696" i="6" s="1"/>
  <c r="Y1696" i="6" s="1"/>
  <c r="AD1970" i="6"/>
  <c r="S372" i="6"/>
  <c r="T372" i="6" s="1"/>
  <c r="Q373" i="6" s="1"/>
  <c r="S1429" i="6"/>
  <c r="T1429" i="6" s="1"/>
  <c r="AD1312" i="6"/>
  <c r="AC1561" i="6"/>
  <c r="AD1561" i="6"/>
  <c r="AD1853" i="6"/>
  <c r="AC755" i="6"/>
  <c r="S624" i="6"/>
  <c r="T624" i="6" s="1"/>
  <c r="AE233" i="3"/>
  <c r="AE371" i="3"/>
  <c r="AE504" i="3"/>
  <c r="AE1696" i="3"/>
  <c r="AC1179" i="3"/>
  <c r="AD752" i="3"/>
  <c r="AE623" i="3"/>
  <c r="AE1968" i="3"/>
  <c r="AE1560" i="3"/>
  <c r="S1049" i="3"/>
  <c r="AC1048" i="3"/>
  <c r="AE1048" i="3" s="1"/>
  <c r="AC752" i="3"/>
  <c r="AD1428" i="3"/>
  <c r="AC1313" i="3"/>
  <c r="AC1428" i="3"/>
  <c r="AD1852" i="3"/>
  <c r="Q1698" i="3"/>
  <c r="R1698" i="3" s="1"/>
  <c r="AB1698" i="3" s="1"/>
  <c r="W1697" i="3"/>
  <c r="V1698" i="3" s="1"/>
  <c r="Z1697" i="3"/>
  <c r="AA1697" i="3"/>
  <c r="Y1697" i="3"/>
  <c r="Q506" i="3"/>
  <c r="R506" i="3" s="1"/>
  <c r="AB506" i="3" s="1"/>
  <c r="AA505" i="3"/>
  <c r="W505" i="3"/>
  <c r="V506" i="3" s="1"/>
  <c r="Y505" i="3"/>
  <c r="AD372" i="3"/>
  <c r="AD1313" i="3"/>
  <c r="AA1969" i="3"/>
  <c r="T1049" i="3"/>
  <c r="Q1050" i="3" s="1"/>
  <c r="AD1179" i="3"/>
  <c r="S237" i="9"/>
  <c r="T237" i="9" s="1"/>
  <c r="Z237" i="9" s="1"/>
  <c r="S1703" i="9"/>
  <c r="T1703" i="9" s="1"/>
  <c r="S371" i="11"/>
  <c r="T371" i="11" s="1"/>
  <c r="Q372" i="11" s="1"/>
  <c r="S1561" i="3"/>
  <c r="T1561" i="3" s="1"/>
  <c r="Y1969" i="3"/>
  <c r="AD1969" i="3" s="1"/>
  <c r="Q1970" i="3"/>
  <c r="Q1563" i="11"/>
  <c r="R1563" i="11" s="1"/>
  <c r="AB1563" i="11" s="1"/>
  <c r="Q372" i="9"/>
  <c r="R372" i="9" s="1"/>
  <c r="AB372" i="9" s="1"/>
  <c r="W1969" i="3"/>
  <c r="V1970" i="3" s="1"/>
  <c r="Z505" i="3"/>
  <c r="AC502" i="9"/>
  <c r="Y1562" i="11"/>
  <c r="AD1562" i="11" s="1"/>
  <c r="W371" i="9"/>
  <c r="V372" i="9" s="1"/>
  <c r="AC84" i="6"/>
  <c r="AE84" i="6" s="1"/>
  <c r="S1180" i="3"/>
  <c r="T1180" i="3" s="1"/>
  <c r="AA1562" i="11"/>
  <c r="S753" i="3"/>
  <c r="T753" i="3" s="1"/>
  <c r="Y753" i="3" s="1"/>
  <c r="AC1564" i="9"/>
  <c r="S1429" i="3"/>
  <c r="T1429" i="3" s="1"/>
  <c r="Y1429" i="3" s="1"/>
  <c r="S1313" i="9"/>
  <c r="T1313" i="9" s="1"/>
  <c r="S1314" i="3"/>
  <c r="T1314" i="3" s="1"/>
  <c r="Z1314" i="3" s="1"/>
  <c r="S887" i="11"/>
  <c r="T887" i="11" s="1"/>
  <c r="S85" i="6"/>
  <c r="T85" i="6" s="1"/>
  <c r="AC1852" i="3"/>
  <c r="AC1047" i="11"/>
  <c r="W1562" i="11"/>
  <c r="V1563" i="11" s="1"/>
  <c r="AE1428" i="6"/>
  <c r="S1562" i="6"/>
  <c r="T1562" i="6" s="1"/>
  <c r="S756" i="6"/>
  <c r="T756" i="6" s="1"/>
  <c r="R1318" i="11"/>
  <c r="AB1318" i="11" s="1"/>
  <c r="W624" i="3"/>
  <c r="V625" i="3" s="1"/>
  <c r="Q625" i="3"/>
  <c r="Y624" i="3"/>
  <c r="AA624" i="3"/>
  <c r="Z624" i="3"/>
  <c r="R754" i="9"/>
  <c r="AB754" i="9" s="1"/>
  <c r="R1048" i="11"/>
  <c r="AB1048" i="11" s="1"/>
  <c r="AD753" i="9"/>
  <c r="AC753" i="9"/>
  <c r="AC1968" i="11"/>
  <c r="R503" i="9"/>
  <c r="AB503" i="9" s="1"/>
  <c r="S1047" i="6"/>
  <c r="R509" i="11"/>
  <c r="AB509" i="11" s="1"/>
  <c r="AC1853" i="6"/>
  <c r="S1313" i="6"/>
  <c r="T1313" i="6" s="1"/>
  <c r="AB1313" i="6"/>
  <c r="AD888" i="3"/>
  <c r="AC888" i="3"/>
  <c r="R1854" i="6"/>
  <c r="AB1854" i="6" s="1"/>
  <c r="R1969" i="11"/>
  <c r="AB1969" i="11" s="1"/>
  <c r="AC1970" i="6"/>
  <c r="R373" i="3"/>
  <c r="AB373" i="3" s="1"/>
  <c r="S88" i="11"/>
  <c r="T88" i="11" s="1"/>
  <c r="AA88" i="11" s="1"/>
  <c r="AB88" i="11"/>
  <c r="R1971" i="6"/>
  <c r="AB1971" i="6" s="1"/>
  <c r="R889" i="3"/>
  <c r="AB889" i="3" s="1"/>
  <c r="S504" i="6"/>
  <c r="T504" i="6" s="1"/>
  <c r="AC372" i="3"/>
  <c r="Q1182" i="9"/>
  <c r="AA1181" i="9"/>
  <c r="W1181" i="9"/>
  <c r="V1182" i="9" s="1"/>
  <c r="Y1181" i="9"/>
  <c r="Z1181" i="9"/>
  <c r="R1853" i="3"/>
  <c r="AB1853" i="3" s="1"/>
  <c r="W87" i="3"/>
  <c r="V88" i="3" s="1"/>
  <c r="Z87" i="3"/>
  <c r="Q88" i="3"/>
  <c r="AA87" i="3"/>
  <c r="Y87" i="3"/>
  <c r="AC1317" i="11"/>
  <c r="S234" i="3"/>
  <c r="T234" i="3" s="1"/>
  <c r="R1565" i="9"/>
  <c r="AB1565" i="9" s="1"/>
  <c r="Z617" i="11" l="1"/>
  <c r="AE1697" i="11"/>
  <c r="AE87" i="11"/>
  <c r="AC239" i="11"/>
  <c r="AE239" i="11" s="1"/>
  <c r="AE886" i="11"/>
  <c r="T240" i="11"/>
  <c r="W240" i="11" s="1"/>
  <c r="V241" i="11" s="1"/>
  <c r="AD241" i="11" s="1"/>
  <c r="Q1699" i="11"/>
  <c r="R1699" i="11" s="1"/>
  <c r="AB1699" i="11" s="1"/>
  <c r="AD755" i="11"/>
  <c r="Z1698" i="11"/>
  <c r="AD1698" i="11" s="1"/>
  <c r="AC508" i="11"/>
  <c r="AE508" i="11" s="1"/>
  <c r="AD1431" i="11"/>
  <c r="AA1698" i="11"/>
  <c r="W1698" i="11"/>
  <c r="V1699" i="11" s="1"/>
  <c r="AE1317" i="11"/>
  <c r="W88" i="11"/>
  <c r="V89" i="11" s="1"/>
  <c r="AC1431" i="11"/>
  <c r="Z371" i="11"/>
  <c r="AC1562" i="11"/>
  <c r="AE1562" i="11" s="1"/>
  <c r="AA887" i="11"/>
  <c r="W887" i="11"/>
  <c r="V888" i="11" s="1"/>
  <c r="Q888" i="11"/>
  <c r="R888" i="11" s="1"/>
  <c r="AB888" i="11" s="1"/>
  <c r="Y887" i="11"/>
  <c r="Z887" i="11"/>
  <c r="AA1848" i="11"/>
  <c r="Z1848" i="11"/>
  <c r="Y1848" i="11"/>
  <c r="Q1849" i="11"/>
  <c r="W1848" i="11"/>
  <c r="V1849" i="11" s="1"/>
  <c r="AC755" i="11"/>
  <c r="AA371" i="11"/>
  <c r="Z88" i="11"/>
  <c r="Y617" i="11"/>
  <c r="Y371" i="11"/>
  <c r="AD371" i="11" s="1"/>
  <c r="Q89" i="11"/>
  <c r="R89" i="11" s="1"/>
  <c r="Q618" i="11"/>
  <c r="R618" i="11" s="1"/>
  <c r="AB618" i="11" s="1"/>
  <c r="AE1968" i="11"/>
  <c r="W617" i="11"/>
  <c r="V618" i="11" s="1"/>
  <c r="AE1047" i="11"/>
  <c r="AE616" i="11"/>
  <c r="W371" i="11"/>
  <c r="V372" i="11" s="1"/>
  <c r="Y88" i="11"/>
  <c r="AE1312" i="9"/>
  <c r="AC1967" i="9"/>
  <c r="AC371" i="9"/>
  <c r="AE1702" i="9"/>
  <c r="AE236" i="9"/>
  <c r="AD1967" i="9"/>
  <c r="Q238" i="9"/>
  <c r="R238" i="9" s="1"/>
  <c r="AB238" i="9" s="1"/>
  <c r="AA237" i="9"/>
  <c r="AD619" i="9"/>
  <c r="AE502" i="9"/>
  <c r="AD1428" i="9"/>
  <c r="AD886" i="9"/>
  <c r="AC1046" i="9"/>
  <c r="Y237" i="9"/>
  <c r="AD237" i="9" s="1"/>
  <c r="AE1564" i="9"/>
  <c r="AD89" i="9"/>
  <c r="AC1428" i="9"/>
  <c r="AC886" i="9"/>
  <c r="Z1313" i="9"/>
  <c r="AA1313" i="9"/>
  <c r="Q1314" i="9"/>
  <c r="R1314" i="9" s="1"/>
  <c r="AB1314" i="9" s="1"/>
  <c r="AC1850" i="9"/>
  <c r="AC619" i="9"/>
  <c r="W1703" i="9"/>
  <c r="V1704" i="9" s="1"/>
  <c r="Z1703" i="9"/>
  <c r="Y1703" i="9"/>
  <c r="AD1850" i="9"/>
  <c r="S1047" i="9"/>
  <c r="T1047" i="9" s="1"/>
  <c r="AA1047" i="9" s="1"/>
  <c r="AD1181" i="9"/>
  <c r="W1313" i="9"/>
  <c r="V1314" i="9" s="1"/>
  <c r="AC89" i="9"/>
  <c r="AD371" i="9"/>
  <c r="AD1046" i="9"/>
  <c r="W237" i="9"/>
  <c r="V238" i="9" s="1"/>
  <c r="Z243" i="6"/>
  <c r="AA243" i="6"/>
  <c r="W243" i="6"/>
  <c r="V244" i="6" s="1"/>
  <c r="Q244" i="6"/>
  <c r="R244" i="6" s="1"/>
  <c r="AB244" i="6" s="1"/>
  <c r="AE1180" i="6"/>
  <c r="AE503" i="6"/>
  <c r="Q1048" i="6"/>
  <c r="R1048" i="6" s="1"/>
  <c r="AB1048" i="6" s="1"/>
  <c r="AC891" i="6"/>
  <c r="AD891" i="6"/>
  <c r="AA1181" i="6"/>
  <c r="W1181" i="6"/>
  <c r="V1182" i="6" s="1"/>
  <c r="AE1312" i="6"/>
  <c r="Y1181" i="6"/>
  <c r="AE1695" i="6"/>
  <c r="Z1181" i="6"/>
  <c r="W1696" i="6"/>
  <c r="V1697" i="6" s="1"/>
  <c r="Z372" i="6"/>
  <c r="Z1047" i="6"/>
  <c r="W1047" i="6"/>
  <c r="V1048" i="6" s="1"/>
  <c r="AD1048" i="6" s="1"/>
  <c r="Y1047" i="6"/>
  <c r="AE755" i="6"/>
  <c r="Q1697" i="6"/>
  <c r="R1697" i="6" s="1"/>
  <c r="AB1697" i="6" s="1"/>
  <c r="Q1430" i="6"/>
  <c r="R1430" i="6" s="1"/>
  <c r="AB1430" i="6" s="1"/>
  <c r="Z1429" i="6"/>
  <c r="Z1696" i="6"/>
  <c r="AD1696" i="6" s="1"/>
  <c r="AA1696" i="6"/>
  <c r="Y1429" i="6"/>
  <c r="Y372" i="6"/>
  <c r="AA1429" i="6"/>
  <c r="W372" i="6"/>
  <c r="V373" i="6" s="1"/>
  <c r="AE1970" i="6"/>
  <c r="AA372" i="6"/>
  <c r="W1429" i="6"/>
  <c r="V1430" i="6" s="1"/>
  <c r="Z85" i="6"/>
  <c r="AA85" i="6"/>
  <c r="Q86" i="6"/>
  <c r="R86" i="6" s="1"/>
  <c r="AB86" i="6" s="1"/>
  <c r="Y85" i="6"/>
  <c r="W85" i="6"/>
  <c r="V86" i="6" s="1"/>
  <c r="AA1313" i="6"/>
  <c r="Y1313" i="6"/>
  <c r="Q1314" i="6"/>
  <c r="R1314" i="6" s="1"/>
  <c r="AB1314" i="6" s="1"/>
  <c r="W1313" i="6"/>
  <c r="V1314" i="6" s="1"/>
  <c r="Z1313" i="6"/>
  <c r="AA624" i="6"/>
  <c r="W624" i="6"/>
  <c r="V625" i="6" s="1"/>
  <c r="Y624" i="6"/>
  <c r="Q625" i="6"/>
  <c r="R625" i="6" s="1"/>
  <c r="AB625" i="6" s="1"/>
  <c r="Z624" i="6"/>
  <c r="AE1853" i="6"/>
  <c r="AE1561" i="6"/>
  <c r="AE1179" i="3"/>
  <c r="AE752" i="3"/>
  <c r="AD1697" i="3"/>
  <c r="AE1428" i="3"/>
  <c r="S889" i="3"/>
  <c r="T889" i="3" s="1"/>
  <c r="Z889" i="3" s="1"/>
  <c r="Z1049" i="3"/>
  <c r="S373" i="3"/>
  <c r="AE1852" i="3"/>
  <c r="Y1049" i="3"/>
  <c r="W1049" i="3"/>
  <c r="V1050" i="3" s="1"/>
  <c r="AD1050" i="3" s="1"/>
  <c r="AA1049" i="3"/>
  <c r="AE1313" i="3"/>
  <c r="Z1180" i="3"/>
  <c r="Q1181" i="3"/>
  <c r="R1181" i="3" s="1"/>
  <c r="AA1180" i="3"/>
  <c r="Y1180" i="3"/>
  <c r="W1180" i="3"/>
  <c r="V1181" i="3" s="1"/>
  <c r="W753" i="3"/>
  <c r="V754" i="3" s="1"/>
  <c r="AD624" i="3"/>
  <c r="R1970" i="3"/>
  <c r="S1853" i="3"/>
  <c r="Y1561" i="3"/>
  <c r="Z1561" i="3"/>
  <c r="AA1561" i="3"/>
  <c r="Q1562" i="3"/>
  <c r="W1561" i="3"/>
  <c r="V1562" i="3" s="1"/>
  <c r="AA1314" i="3"/>
  <c r="AD87" i="3"/>
  <c r="W1314" i="3"/>
  <c r="V1315" i="3" s="1"/>
  <c r="Z753" i="3"/>
  <c r="AA753" i="3"/>
  <c r="Y1314" i="3"/>
  <c r="AD1314" i="3" s="1"/>
  <c r="AC1697" i="3"/>
  <c r="AC505" i="3"/>
  <c r="Q754" i="3"/>
  <c r="R754" i="3" s="1"/>
  <c r="AB754" i="3" s="1"/>
  <c r="AA1429" i="3"/>
  <c r="Q1315" i="3"/>
  <c r="R1315" i="3" s="1"/>
  <c r="AB1315" i="3" s="1"/>
  <c r="AE372" i="3"/>
  <c r="AC1969" i="3"/>
  <c r="AE1969" i="3" s="1"/>
  <c r="AD505" i="3"/>
  <c r="Q1704" i="9"/>
  <c r="R1704" i="9" s="1"/>
  <c r="AB1704" i="9" s="1"/>
  <c r="Y1313" i="9"/>
  <c r="AA1703" i="9"/>
  <c r="Z1429" i="3"/>
  <c r="AD1429" i="3" s="1"/>
  <c r="S1318" i="11"/>
  <c r="T1853" i="3"/>
  <c r="AA1853" i="3" s="1"/>
  <c r="T1854" i="6"/>
  <c r="Z1854" i="6" s="1"/>
  <c r="Q1430" i="3"/>
  <c r="R1430" i="3" s="1"/>
  <c r="AB1430" i="3" s="1"/>
  <c r="AC87" i="3"/>
  <c r="S1429" i="9"/>
  <c r="T1429" i="9" s="1"/>
  <c r="W1429" i="3"/>
  <c r="V1430" i="3" s="1"/>
  <c r="S503" i="9"/>
  <c r="T503" i="9" s="1"/>
  <c r="AE753" i="9"/>
  <c r="S892" i="6"/>
  <c r="T892" i="6" s="1"/>
  <c r="T1048" i="11"/>
  <c r="Q1049" i="11" s="1"/>
  <c r="S372" i="9"/>
  <c r="T372" i="9" s="1"/>
  <c r="S1048" i="11"/>
  <c r="S240" i="11"/>
  <c r="S1854" i="6"/>
  <c r="S90" i="9"/>
  <c r="T90" i="9" s="1"/>
  <c r="Q91" i="9" s="1"/>
  <c r="S754" i="9"/>
  <c r="T754" i="9" s="1"/>
  <c r="T373" i="3"/>
  <c r="Y373" i="3" s="1"/>
  <c r="S1851" i="9"/>
  <c r="T1851" i="9" s="1"/>
  <c r="AE888" i="3"/>
  <c r="S756" i="11"/>
  <c r="T756" i="11" s="1"/>
  <c r="Z1562" i="6"/>
  <c r="W1562" i="6"/>
  <c r="V1563" i="6" s="1"/>
  <c r="AA1562" i="6"/>
  <c r="Q1563" i="6"/>
  <c r="Y1562" i="6"/>
  <c r="AA756" i="6"/>
  <c r="Z756" i="6"/>
  <c r="Q757" i="6"/>
  <c r="Y756" i="6"/>
  <c r="W756" i="6"/>
  <c r="V757" i="6" s="1"/>
  <c r="AA1181" i="11"/>
  <c r="Y1181" i="11"/>
  <c r="Q1182" i="11"/>
  <c r="W1181" i="11"/>
  <c r="V1182" i="11" s="1"/>
  <c r="Z1181" i="11"/>
  <c r="AA504" i="6"/>
  <c r="Y504" i="6"/>
  <c r="Z504" i="6"/>
  <c r="W504" i="6"/>
  <c r="V505" i="6" s="1"/>
  <c r="Q505" i="6"/>
  <c r="S1968" i="9"/>
  <c r="T1968" i="9" s="1"/>
  <c r="AB1968" i="9"/>
  <c r="W234" i="3"/>
  <c r="V235" i="3" s="1"/>
  <c r="Q235" i="3"/>
  <c r="Y234" i="3"/>
  <c r="Z234" i="3"/>
  <c r="AA234" i="3"/>
  <c r="AC624" i="3"/>
  <c r="S887" i="9"/>
  <c r="T887" i="9" s="1"/>
  <c r="R625" i="3"/>
  <c r="AB625" i="3" s="1"/>
  <c r="AC1181" i="9"/>
  <c r="R1182" i="6"/>
  <c r="AB1182" i="6" s="1"/>
  <c r="T506" i="3"/>
  <c r="R88" i="3"/>
  <c r="AB88" i="3" s="1"/>
  <c r="R1182" i="9"/>
  <c r="AB1182" i="9" s="1"/>
  <c r="R372" i="11"/>
  <c r="AB372" i="11" s="1"/>
  <c r="S1565" i="9"/>
  <c r="T1565" i="9" s="1"/>
  <c r="S506" i="3"/>
  <c r="R1050" i="3"/>
  <c r="AB1050" i="3" s="1"/>
  <c r="S620" i="9"/>
  <c r="T620" i="9" s="1"/>
  <c r="S1698" i="3"/>
  <c r="T1698" i="3" s="1"/>
  <c r="S1971" i="6"/>
  <c r="T1971" i="6" s="1"/>
  <c r="S1432" i="11"/>
  <c r="T1432" i="11" s="1"/>
  <c r="S1969" i="11"/>
  <c r="T1969" i="11" s="1"/>
  <c r="T509" i="11"/>
  <c r="AD243" i="6"/>
  <c r="R373" i="6"/>
  <c r="AB373" i="6" s="1"/>
  <c r="S509" i="11"/>
  <c r="S1563" i="11"/>
  <c r="T1563" i="11" s="1"/>
  <c r="T1318" i="11"/>
  <c r="AD617" i="11" l="1"/>
  <c r="Y240" i="11"/>
  <c r="AA240" i="11"/>
  <c r="AC1698" i="11"/>
  <c r="AE1698" i="11" s="1"/>
  <c r="Z240" i="11"/>
  <c r="Q241" i="11"/>
  <c r="R241" i="11" s="1"/>
  <c r="AB241" i="11" s="1"/>
  <c r="AE755" i="11"/>
  <c r="AC617" i="11"/>
  <c r="AE1431" i="11"/>
  <c r="AC887" i="11"/>
  <c r="AD88" i="11"/>
  <c r="AC88" i="11"/>
  <c r="AD1181" i="11"/>
  <c r="AC371" i="11"/>
  <c r="AE371" i="11" s="1"/>
  <c r="AD887" i="11"/>
  <c r="Y756" i="11"/>
  <c r="W756" i="11"/>
  <c r="V757" i="11" s="1"/>
  <c r="Q757" i="11"/>
  <c r="R757" i="11" s="1"/>
  <c r="AA756" i="11"/>
  <c r="Z756" i="11"/>
  <c r="AC1848" i="11"/>
  <c r="AD1848" i="11"/>
  <c r="Y1048" i="11"/>
  <c r="W1048" i="11"/>
  <c r="V1049" i="11" s="1"/>
  <c r="AD1049" i="11" s="1"/>
  <c r="S888" i="11"/>
  <c r="T888" i="11" s="1"/>
  <c r="Z1048" i="11"/>
  <c r="R1849" i="11"/>
  <c r="AB1849" i="11" s="1"/>
  <c r="AE1967" i="9"/>
  <c r="AE371" i="9"/>
  <c r="AC237" i="9"/>
  <c r="AE237" i="9" s="1"/>
  <c r="AE1181" i="9"/>
  <c r="AE1046" i="9"/>
  <c r="AE619" i="9"/>
  <c r="Y1047" i="9"/>
  <c r="AE886" i="9"/>
  <c r="AE1428" i="9"/>
  <c r="Q1048" i="9"/>
  <c r="W1047" i="9"/>
  <c r="V1048" i="9" s="1"/>
  <c r="AE89" i="9"/>
  <c r="AD1313" i="9"/>
  <c r="Z1047" i="9"/>
  <c r="AC1313" i="9"/>
  <c r="AD1703" i="9"/>
  <c r="AC1703" i="9"/>
  <c r="AA90" i="9"/>
  <c r="AE1850" i="9"/>
  <c r="AA887" i="9"/>
  <c r="Q888" i="9"/>
  <c r="R888" i="9" s="1"/>
  <c r="AB888" i="9" s="1"/>
  <c r="Z887" i="9"/>
  <c r="Y887" i="9"/>
  <c r="W887" i="9"/>
  <c r="V888" i="9" s="1"/>
  <c r="Q1852" i="9"/>
  <c r="Y1851" i="9"/>
  <c r="W1851" i="9"/>
  <c r="V1852" i="9" s="1"/>
  <c r="AA1851" i="9"/>
  <c r="Z1851" i="9"/>
  <c r="Q1969" i="9"/>
  <c r="R1969" i="9" s="1"/>
  <c r="AB1969" i="9" s="1"/>
  <c r="W1968" i="9"/>
  <c r="V1969" i="9" s="1"/>
  <c r="AA1968" i="9"/>
  <c r="Y1968" i="9"/>
  <c r="Z1968" i="9"/>
  <c r="Z503" i="9"/>
  <c r="Q504" i="9"/>
  <c r="R504" i="9" s="1"/>
  <c r="AB504" i="9" s="1"/>
  <c r="Y503" i="9"/>
  <c r="W503" i="9"/>
  <c r="V504" i="9" s="1"/>
  <c r="AA503" i="9"/>
  <c r="Y1429" i="9"/>
  <c r="Z1429" i="9"/>
  <c r="W1429" i="9"/>
  <c r="V1430" i="9" s="1"/>
  <c r="AA1429" i="9"/>
  <c r="Q1430" i="9"/>
  <c r="R1430" i="9" s="1"/>
  <c r="AB1430" i="9" s="1"/>
  <c r="Y90" i="9"/>
  <c r="W90" i="9"/>
  <c r="V91" i="9" s="1"/>
  <c r="AC243" i="6"/>
  <c r="AE243" i="6" s="1"/>
  <c r="AD372" i="6"/>
  <c r="AD1047" i="6"/>
  <c r="AD1181" i="6"/>
  <c r="AC1181" i="6"/>
  <c r="AE891" i="6"/>
  <c r="AC1047" i="6"/>
  <c r="AC1696" i="6"/>
  <c r="AE1696" i="6" s="1"/>
  <c r="AC372" i="6"/>
  <c r="AC1429" i="6"/>
  <c r="AD1429" i="6"/>
  <c r="AD85" i="6"/>
  <c r="W1854" i="6"/>
  <c r="V1855" i="6" s="1"/>
  <c r="AD1855" i="6" s="1"/>
  <c r="AC85" i="6"/>
  <c r="AD1313" i="6"/>
  <c r="AD504" i="6"/>
  <c r="S1430" i="6"/>
  <c r="T1430" i="6" s="1"/>
  <c r="Z892" i="6"/>
  <c r="Q893" i="6"/>
  <c r="R893" i="6" s="1"/>
  <c r="AB893" i="6" s="1"/>
  <c r="W892" i="6"/>
  <c r="V893" i="6" s="1"/>
  <c r="AD624" i="6"/>
  <c r="S1697" i="6"/>
  <c r="T1697" i="6" s="1"/>
  <c r="S86" i="6"/>
  <c r="T86" i="6" s="1"/>
  <c r="S1314" i="6"/>
  <c r="T1314" i="6" s="1"/>
  <c r="Y1314" i="6" s="1"/>
  <c r="AC624" i="6"/>
  <c r="AA1854" i="6"/>
  <c r="AD756" i="6"/>
  <c r="Y1854" i="6"/>
  <c r="AC1313" i="6"/>
  <c r="Q1855" i="6"/>
  <c r="R1855" i="6" s="1"/>
  <c r="AB1855" i="6" s="1"/>
  <c r="AD1180" i="3"/>
  <c r="AE1697" i="3"/>
  <c r="AC1049" i="3"/>
  <c r="AE1049" i="3" s="1"/>
  <c r="AC1561" i="3"/>
  <c r="AE87" i="3"/>
  <c r="AE624" i="3"/>
  <c r="W889" i="3"/>
  <c r="V890" i="3" s="1"/>
  <c r="Z1853" i="3"/>
  <c r="Y1853" i="3"/>
  <c r="AC1314" i="3"/>
  <c r="AE1314" i="3" s="1"/>
  <c r="AC753" i="3"/>
  <c r="AA889" i="3"/>
  <c r="Q890" i="3"/>
  <c r="R890" i="3" s="1"/>
  <c r="AB890" i="3" s="1"/>
  <c r="R1562" i="3"/>
  <c r="AC1180" i="3"/>
  <c r="AB1970" i="3"/>
  <c r="S1970" i="3"/>
  <c r="T1970" i="3" s="1"/>
  <c r="W373" i="3"/>
  <c r="V374" i="3" s="1"/>
  <c r="AD374" i="3" s="1"/>
  <c r="AD753" i="3"/>
  <c r="Q374" i="3"/>
  <c r="R374" i="3" s="1"/>
  <c r="AB374" i="3" s="1"/>
  <c r="AC1429" i="3"/>
  <c r="AE1429" i="3" s="1"/>
  <c r="AE505" i="3"/>
  <c r="T1050" i="3"/>
  <c r="Z1050" i="3" s="1"/>
  <c r="W1853" i="3"/>
  <c r="V1854" i="3" s="1"/>
  <c r="AD1854" i="3" s="1"/>
  <c r="S625" i="3"/>
  <c r="T625" i="3" s="1"/>
  <c r="AA373" i="3"/>
  <c r="Z373" i="3"/>
  <c r="AD373" i="3" s="1"/>
  <c r="Q1854" i="3"/>
  <c r="S1050" i="3"/>
  <c r="AD234" i="3"/>
  <c r="AD1561" i="3"/>
  <c r="S618" i="11"/>
  <c r="T618" i="11" s="1"/>
  <c r="Y889" i="3"/>
  <c r="AD889" i="3" s="1"/>
  <c r="S238" i="9"/>
  <c r="T238" i="9" s="1"/>
  <c r="Q239" i="9" s="1"/>
  <c r="T1048" i="6"/>
  <c r="W1048" i="6" s="1"/>
  <c r="V1049" i="6" s="1"/>
  <c r="AD1049" i="6" s="1"/>
  <c r="Z90" i="9"/>
  <c r="S754" i="3"/>
  <c r="T754" i="3" s="1"/>
  <c r="S1314" i="9"/>
  <c r="T1314" i="9" s="1"/>
  <c r="AA1048" i="11"/>
  <c r="S1315" i="3"/>
  <c r="T1315" i="3" s="1"/>
  <c r="S1182" i="9"/>
  <c r="S1699" i="11"/>
  <c r="T1699" i="11" s="1"/>
  <c r="W1699" i="11" s="1"/>
  <c r="V1700" i="11" s="1"/>
  <c r="S625" i="6"/>
  <c r="T625" i="6" s="1"/>
  <c r="AA892" i="6"/>
  <c r="Y892" i="6"/>
  <c r="T373" i="6"/>
  <c r="Y373" i="6" s="1"/>
  <c r="AC1181" i="11"/>
  <c r="S373" i="6"/>
  <c r="S1430" i="3"/>
  <c r="T1430" i="3" s="1"/>
  <c r="Q1431" i="3" s="1"/>
  <c r="S1048" i="6"/>
  <c r="T1182" i="9"/>
  <c r="AA1182" i="9" s="1"/>
  <c r="R1182" i="11"/>
  <c r="AB1182" i="11" s="1"/>
  <c r="Y754" i="9"/>
  <c r="W754" i="9"/>
  <c r="V755" i="9" s="1"/>
  <c r="Q755" i="9"/>
  <c r="Z754" i="9"/>
  <c r="AA754" i="9"/>
  <c r="Z506" i="3"/>
  <c r="Q507" i="3"/>
  <c r="W506" i="3"/>
  <c r="V507" i="3" s="1"/>
  <c r="AD507" i="3" s="1"/>
  <c r="AA506" i="3"/>
  <c r="Y506" i="3"/>
  <c r="AC234" i="3"/>
  <c r="Y1565" i="9"/>
  <c r="W1565" i="9"/>
  <c r="V1566" i="9" s="1"/>
  <c r="Q1566" i="9"/>
  <c r="Z1565" i="9"/>
  <c r="AA1565" i="9"/>
  <c r="AD1562" i="6"/>
  <c r="AC1562" i="6"/>
  <c r="R1048" i="9"/>
  <c r="AB1048" i="9" s="1"/>
  <c r="W620" i="9"/>
  <c r="V621" i="9" s="1"/>
  <c r="AA620" i="9"/>
  <c r="Z620" i="9"/>
  <c r="Y620" i="9"/>
  <c r="Q621" i="9"/>
  <c r="R235" i="3"/>
  <c r="AB235" i="3" s="1"/>
  <c r="R1049" i="11"/>
  <c r="AB1049" i="11" s="1"/>
  <c r="R91" i="9"/>
  <c r="AB91" i="9" s="1"/>
  <c r="Y1971" i="6"/>
  <c r="Q1972" i="6"/>
  <c r="AA1971" i="6"/>
  <c r="Z1971" i="6"/>
  <c r="W1971" i="6"/>
  <c r="V1972" i="6" s="1"/>
  <c r="AA1432" i="11"/>
  <c r="W1432" i="11"/>
  <c r="V1433" i="11" s="1"/>
  <c r="Z1432" i="11"/>
  <c r="Y1432" i="11"/>
  <c r="Q1433" i="11"/>
  <c r="AA1318" i="11"/>
  <c r="W1318" i="11"/>
  <c r="V1319" i="11" s="1"/>
  <c r="AD1319" i="11" s="1"/>
  <c r="Z1318" i="11"/>
  <c r="Y1318" i="11"/>
  <c r="Q1319" i="11"/>
  <c r="W1563" i="11"/>
  <c r="V1564" i="11" s="1"/>
  <c r="Z1563" i="11"/>
  <c r="Y1563" i="11"/>
  <c r="Q1564" i="11"/>
  <c r="AA1563" i="11"/>
  <c r="R757" i="6"/>
  <c r="AB757" i="6" s="1"/>
  <c r="W372" i="9"/>
  <c r="V373" i="9" s="1"/>
  <c r="Y372" i="9"/>
  <c r="Q373" i="9"/>
  <c r="AA372" i="9"/>
  <c r="Z372" i="9"/>
  <c r="Q1699" i="3"/>
  <c r="Y1698" i="3"/>
  <c r="Z1698" i="3"/>
  <c r="W1698" i="3"/>
  <c r="V1699" i="3" s="1"/>
  <c r="AA1698" i="3"/>
  <c r="Q1970" i="11"/>
  <c r="AA1969" i="11"/>
  <c r="W1969" i="11"/>
  <c r="V1970" i="11" s="1"/>
  <c r="Z1969" i="11"/>
  <c r="Y1969" i="11"/>
  <c r="S89" i="11"/>
  <c r="T89" i="11" s="1"/>
  <c r="W89" i="11" s="1"/>
  <c r="V90" i="11" s="1"/>
  <c r="AB89" i="11"/>
  <c r="AC504" i="6"/>
  <c r="S1181" i="3"/>
  <c r="T1181" i="3" s="1"/>
  <c r="AB1181" i="3"/>
  <c r="R1563" i="6"/>
  <c r="AB1563" i="6" s="1"/>
  <c r="W509" i="11"/>
  <c r="V510" i="11" s="1"/>
  <c r="Z509" i="11"/>
  <c r="Y509" i="11"/>
  <c r="AA509" i="11"/>
  <c r="Q510" i="11"/>
  <c r="T1182" i="6"/>
  <c r="T244" i="6"/>
  <c r="S372" i="11"/>
  <c r="T372" i="11" s="1"/>
  <c r="S88" i="3"/>
  <c r="T88" i="3" s="1"/>
  <c r="S1182" i="6"/>
  <c r="S244" i="6"/>
  <c r="S1704" i="9"/>
  <c r="T1704" i="9" s="1"/>
  <c r="R505" i="6"/>
  <c r="AB505" i="6" s="1"/>
  <c r="AC756" i="6"/>
  <c r="AE617" i="11" l="1"/>
  <c r="AC240" i="11"/>
  <c r="AE240" i="11" s="1"/>
  <c r="AE88" i="11"/>
  <c r="AE887" i="11"/>
  <c r="AD1432" i="11"/>
  <c r="S1849" i="11"/>
  <c r="T1849" i="11" s="1"/>
  <c r="Z1849" i="11" s="1"/>
  <c r="Y89" i="11"/>
  <c r="AE1181" i="11"/>
  <c r="T1049" i="11"/>
  <c r="Q1050" i="11" s="1"/>
  <c r="Y618" i="11"/>
  <c r="Z618" i="11"/>
  <c r="AA618" i="11"/>
  <c r="Q90" i="11"/>
  <c r="R90" i="11" s="1"/>
  <c r="AB90" i="11" s="1"/>
  <c r="AC1048" i="11"/>
  <c r="AE1048" i="11" s="1"/>
  <c r="AE1848" i="11"/>
  <c r="AC756" i="11"/>
  <c r="AB757" i="11"/>
  <c r="S757" i="11"/>
  <c r="T757" i="11" s="1"/>
  <c r="AD1563" i="11"/>
  <c r="AA89" i="11"/>
  <c r="Q1700" i="11"/>
  <c r="R1700" i="11" s="1"/>
  <c r="Q619" i="11"/>
  <c r="R619" i="11" s="1"/>
  <c r="AB619" i="11" s="1"/>
  <c r="Z89" i="11"/>
  <c r="AA1699" i="11"/>
  <c r="W618" i="11"/>
  <c r="V619" i="11" s="1"/>
  <c r="AD1969" i="11"/>
  <c r="AD756" i="11"/>
  <c r="AD1047" i="9"/>
  <c r="AD620" i="9"/>
  <c r="S1048" i="9"/>
  <c r="T1048" i="9"/>
  <c r="Z1048" i="9" s="1"/>
  <c r="AD1048" i="9" s="1"/>
  <c r="AC1047" i="9"/>
  <c r="AC1968" i="9"/>
  <c r="AE1703" i="9"/>
  <c r="Y238" i="9"/>
  <c r="AD754" i="9"/>
  <c r="AA238" i="9"/>
  <c r="Z238" i="9"/>
  <c r="AD887" i="9"/>
  <c r="AE1313" i="9"/>
  <c r="S504" i="9"/>
  <c r="T504" i="9" s="1"/>
  <c r="W238" i="9"/>
  <c r="V239" i="9" s="1"/>
  <c r="AC90" i="9"/>
  <c r="Z1182" i="9"/>
  <c r="AC503" i="9"/>
  <c r="AD1851" i="9"/>
  <c r="AC1851" i="9"/>
  <c r="AD1968" i="9"/>
  <c r="AD372" i="9"/>
  <c r="Y1182" i="9"/>
  <c r="W1314" i="9"/>
  <c r="V1315" i="9" s="1"/>
  <c r="AA1314" i="9"/>
  <c r="Z1314" i="9"/>
  <c r="Q1315" i="9"/>
  <c r="R1315" i="9" s="1"/>
  <c r="AB1315" i="9" s="1"/>
  <c r="Y1314" i="9"/>
  <c r="R1852" i="9"/>
  <c r="S1852" i="9" s="1"/>
  <c r="S1430" i="9"/>
  <c r="T1430" i="9" s="1"/>
  <c r="W1182" i="9"/>
  <c r="V1183" i="9" s="1"/>
  <c r="AD1183" i="9" s="1"/>
  <c r="AD1429" i="9"/>
  <c r="Q1183" i="9"/>
  <c r="R1183" i="9" s="1"/>
  <c r="AB1183" i="9" s="1"/>
  <c r="AD90" i="9"/>
  <c r="AD503" i="9"/>
  <c r="AC1429" i="9"/>
  <c r="AC887" i="9"/>
  <c r="AD1565" i="9"/>
  <c r="AE372" i="6"/>
  <c r="AE1047" i="6"/>
  <c r="AE1181" i="6"/>
  <c r="AA1048" i="6"/>
  <c r="AA625" i="6"/>
  <c r="Q626" i="6"/>
  <c r="R626" i="6" s="1"/>
  <c r="AB626" i="6" s="1"/>
  <c r="S1855" i="6"/>
  <c r="AE85" i="6"/>
  <c r="AE1429" i="6"/>
  <c r="AD1971" i="6"/>
  <c r="AE504" i="6"/>
  <c r="W625" i="6"/>
  <c r="V626" i="6" s="1"/>
  <c r="Q1431" i="6"/>
  <c r="R1431" i="6" s="1"/>
  <c r="AB1431" i="6" s="1"/>
  <c r="AA1430" i="6"/>
  <c r="Z1430" i="6"/>
  <c r="Q1049" i="6"/>
  <c r="R1049" i="6" s="1"/>
  <c r="AB1049" i="6" s="1"/>
  <c r="S893" i="6"/>
  <c r="T893" i="6" s="1"/>
  <c r="AD892" i="6"/>
  <c r="Z625" i="6"/>
  <c r="T1855" i="6"/>
  <c r="AA1855" i="6" s="1"/>
  <c r="Q374" i="6"/>
  <c r="R374" i="6" s="1"/>
  <c r="AB374" i="6" s="1"/>
  <c r="AE1313" i="6"/>
  <c r="AE624" i="6"/>
  <c r="Z1697" i="6"/>
  <c r="Y1697" i="6"/>
  <c r="W1697" i="6"/>
  <c r="V1698" i="6" s="1"/>
  <c r="AA1697" i="6"/>
  <c r="Q1698" i="6"/>
  <c r="AA1314" i="6"/>
  <c r="Y1430" i="6"/>
  <c r="AA373" i="6"/>
  <c r="W373" i="6"/>
  <c r="V374" i="6" s="1"/>
  <c r="AD374" i="6" s="1"/>
  <c r="W1430" i="6"/>
  <c r="V1431" i="6" s="1"/>
  <c r="AC892" i="6"/>
  <c r="AE756" i="6"/>
  <c r="AC1854" i="6"/>
  <c r="AE1854" i="6" s="1"/>
  <c r="Z373" i="6"/>
  <c r="AD373" i="6" s="1"/>
  <c r="Y625" i="6"/>
  <c r="W1314" i="6"/>
  <c r="V1315" i="6" s="1"/>
  <c r="AE753" i="3"/>
  <c r="AD1853" i="3"/>
  <c r="AE1180" i="3"/>
  <c r="AC1853" i="3"/>
  <c r="AE1561" i="3"/>
  <c r="AE234" i="3"/>
  <c r="W1050" i="3"/>
  <c r="V1051" i="3" s="1"/>
  <c r="AD1051" i="3" s="1"/>
  <c r="W1430" i="3"/>
  <c r="V1431" i="3" s="1"/>
  <c r="Z1970" i="3"/>
  <c r="Q1971" i="3"/>
  <c r="R1971" i="3" s="1"/>
  <c r="AB1971" i="3" s="1"/>
  <c r="Y1970" i="3"/>
  <c r="W1970" i="3"/>
  <c r="V1971" i="3" s="1"/>
  <c r="AA1970" i="3"/>
  <c r="AB1562" i="3"/>
  <c r="S1562" i="3"/>
  <c r="T1562" i="3" s="1"/>
  <c r="Y1315" i="3"/>
  <c r="W1315" i="3"/>
  <c r="V1316" i="3" s="1"/>
  <c r="Q1316" i="3"/>
  <c r="R1316" i="3" s="1"/>
  <c r="AB1316" i="3" s="1"/>
  <c r="Z1315" i="3"/>
  <c r="AA1315" i="3"/>
  <c r="W754" i="3"/>
  <c r="V755" i="3" s="1"/>
  <c r="Q755" i="3"/>
  <c r="R755" i="3" s="1"/>
  <c r="AB755" i="3" s="1"/>
  <c r="Z754" i="3"/>
  <c r="Y754" i="3"/>
  <c r="AA754" i="3"/>
  <c r="Z625" i="3"/>
  <c r="AA625" i="3"/>
  <c r="Q626" i="3"/>
  <c r="R626" i="3" s="1"/>
  <c r="AB626" i="3" s="1"/>
  <c r="Z1181" i="3"/>
  <c r="Y1181" i="3"/>
  <c r="W1181" i="3"/>
  <c r="V1182" i="3" s="1"/>
  <c r="AA1181" i="3"/>
  <c r="Q1182" i="3"/>
  <c r="R1182" i="3" s="1"/>
  <c r="AB1182" i="3" s="1"/>
  <c r="Y1050" i="3"/>
  <c r="Q1051" i="3"/>
  <c r="R1051" i="3" s="1"/>
  <c r="AB1051" i="3" s="1"/>
  <c r="AC889" i="3"/>
  <c r="AE889" i="3" s="1"/>
  <c r="Y1430" i="3"/>
  <c r="AA1050" i="3"/>
  <c r="AA1430" i="3"/>
  <c r="R1854" i="3"/>
  <c r="AB1854" i="3" s="1"/>
  <c r="AC373" i="3"/>
  <c r="AE373" i="3" s="1"/>
  <c r="Z1430" i="3"/>
  <c r="AD1698" i="3"/>
  <c r="S1969" i="9"/>
  <c r="T1969" i="9" s="1"/>
  <c r="Y625" i="3"/>
  <c r="Y1048" i="6"/>
  <c r="W625" i="3"/>
  <c r="V626" i="3" s="1"/>
  <c r="Z1048" i="6"/>
  <c r="AC1698" i="3"/>
  <c r="S1049" i="11"/>
  <c r="AC1969" i="11"/>
  <c r="S888" i="9"/>
  <c r="T888" i="9" s="1"/>
  <c r="T374" i="3"/>
  <c r="Z374" i="3" s="1"/>
  <c r="T1182" i="11"/>
  <c r="W1182" i="11" s="1"/>
  <c r="V1183" i="11" s="1"/>
  <c r="AD1183" i="11" s="1"/>
  <c r="S890" i="3"/>
  <c r="T890" i="3" s="1"/>
  <c r="S374" i="3"/>
  <c r="S1182" i="11"/>
  <c r="Y1699" i="11"/>
  <c r="Z1314" i="6"/>
  <c r="AD1314" i="6" s="1"/>
  <c r="Z1699" i="11"/>
  <c r="Q1315" i="6"/>
  <c r="R1315" i="6" s="1"/>
  <c r="AB1315" i="6" s="1"/>
  <c r="AC1565" i="9"/>
  <c r="S757" i="6"/>
  <c r="T757" i="6" s="1"/>
  <c r="AC1318" i="11"/>
  <c r="AE1318" i="11" s="1"/>
  <c r="AC1971" i="6"/>
  <c r="S241" i="11"/>
  <c r="T241" i="11" s="1"/>
  <c r="W241" i="11" s="1"/>
  <c r="V242" i="11" s="1"/>
  <c r="AD242" i="11" s="1"/>
  <c r="S235" i="3"/>
  <c r="T235" i="3" s="1"/>
  <c r="AC620" i="9"/>
  <c r="Q1705" i="9"/>
  <c r="W1704" i="9"/>
  <c r="V1705" i="9" s="1"/>
  <c r="AA1704" i="9"/>
  <c r="Y1704" i="9"/>
  <c r="Z1704" i="9"/>
  <c r="Q373" i="11"/>
  <c r="AA372" i="11"/>
  <c r="W372" i="11"/>
  <c r="V373" i="11" s="1"/>
  <c r="Y372" i="11"/>
  <c r="Z372" i="11"/>
  <c r="AE1562" i="6"/>
  <c r="R510" i="11"/>
  <c r="AB510" i="11" s="1"/>
  <c r="R1319" i="11"/>
  <c r="AB1319" i="11" s="1"/>
  <c r="R1972" i="6"/>
  <c r="AB1972" i="6" s="1"/>
  <c r="R507" i="3"/>
  <c r="AB507" i="3" s="1"/>
  <c r="R1431" i="3"/>
  <c r="AB1431" i="3" s="1"/>
  <c r="R1566" i="9"/>
  <c r="Y244" i="6"/>
  <c r="AA244" i="6"/>
  <c r="W244" i="6"/>
  <c r="V245" i="6" s="1"/>
  <c r="AD245" i="6" s="1"/>
  <c r="Z244" i="6"/>
  <c r="AD244" i="6" s="1"/>
  <c r="Q245" i="6"/>
  <c r="R1564" i="11"/>
  <c r="S91" i="9"/>
  <c r="T91" i="9" s="1"/>
  <c r="R755" i="9"/>
  <c r="AB755" i="9" s="1"/>
  <c r="R1699" i="3"/>
  <c r="AB1699" i="3" s="1"/>
  <c r="R1970" i="11"/>
  <c r="AB1970" i="11" s="1"/>
  <c r="R373" i="9"/>
  <c r="AB373" i="9" s="1"/>
  <c r="AC1563" i="11"/>
  <c r="R1433" i="11"/>
  <c r="AB1433" i="11" s="1"/>
  <c r="R239" i="9"/>
  <c r="AB239" i="9" s="1"/>
  <c r="AD506" i="3"/>
  <c r="AC506" i="3"/>
  <c r="AC509" i="11"/>
  <c r="AE509" i="11" s="1"/>
  <c r="R621" i="9"/>
  <c r="AB621" i="9" s="1"/>
  <c r="Q889" i="11"/>
  <c r="Y888" i="11"/>
  <c r="AA888" i="11"/>
  <c r="W888" i="11"/>
  <c r="V889" i="11" s="1"/>
  <c r="Z888" i="11"/>
  <c r="Q1183" i="6"/>
  <c r="AA1182" i="6"/>
  <c r="W1182" i="6"/>
  <c r="V1183" i="6" s="1"/>
  <c r="AD1183" i="6" s="1"/>
  <c r="Z1182" i="6"/>
  <c r="Y1182" i="6"/>
  <c r="S505" i="6"/>
  <c r="T505" i="6" s="1"/>
  <c r="AA86" i="6"/>
  <c r="Z86" i="6"/>
  <c r="W86" i="6"/>
  <c r="V87" i="6" s="1"/>
  <c r="Q87" i="6"/>
  <c r="Y86" i="6"/>
  <c r="W88" i="3"/>
  <c r="V89" i="3" s="1"/>
  <c r="Z88" i="3"/>
  <c r="Q89" i="3"/>
  <c r="AA88" i="3"/>
  <c r="Y88" i="3"/>
  <c r="S1563" i="6"/>
  <c r="T1563" i="6" s="1"/>
  <c r="AC372" i="9"/>
  <c r="AC1432" i="11"/>
  <c r="AC754" i="9"/>
  <c r="AE1432" i="11" l="1"/>
  <c r="W1849" i="11"/>
  <c r="V1850" i="11" s="1"/>
  <c r="AA1849" i="11"/>
  <c r="Q1850" i="11"/>
  <c r="R1850" i="11" s="1"/>
  <c r="AB1850" i="11" s="1"/>
  <c r="AE756" i="11"/>
  <c r="Y1849" i="11"/>
  <c r="AD1849" i="11" s="1"/>
  <c r="Y1049" i="11"/>
  <c r="AC618" i="11"/>
  <c r="W1049" i="11"/>
  <c r="V1050" i="11" s="1"/>
  <c r="AD1050" i="11" s="1"/>
  <c r="AA1049" i="11"/>
  <c r="Z1049" i="11"/>
  <c r="AA1182" i="11"/>
  <c r="Y1182" i="11"/>
  <c r="S90" i="11"/>
  <c r="T90" i="11" s="1"/>
  <c r="AE1969" i="11"/>
  <c r="AC89" i="11"/>
  <c r="AD89" i="11"/>
  <c r="AD888" i="11"/>
  <c r="AE1563" i="11"/>
  <c r="AD618" i="11"/>
  <c r="AC1699" i="11"/>
  <c r="AD1699" i="11"/>
  <c r="Z241" i="11"/>
  <c r="Z1182" i="11"/>
  <c r="S619" i="11"/>
  <c r="T619" i="11" s="1"/>
  <c r="AD372" i="11"/>
  <c r="AA241" i="11"/>
  <c r="Q1183" i="11"/>
  <c r="R1183" i="11" s="1"/>
  <c r="AD1182" i="9"/>
  <c r="AD238" i="9"/>
  <c r="AE1047" i="9"/>
  <c r="AA1048" i="9"/>
  <c r="Q1049" i="9"/>
  <c r="R1049" i="9" s="1"/>
  <c r="AB1049" i="9" s="1"/>
  <c r="Y1048" i="9"/>
  <c r="W1048" i="9"/>
  <c r="V1049" i="9" s="1"/>
  <c r="AD1049" i="9" s="1"/>
  <c r="AE620" i="9"/>
  <c r="AC238" i="9"/>
  <c r="AC1182" i="9"/>
  <c r="AE754" i="9"/>
  <c r="AE1968" i="9"/>
  <c r="AE503" i="9"/>
  <c r="AE887" i="9"/>
  <c r="AA888" i="9"/>
  <c r="W888" i="9"/>
  <c r="V889" i="9" s="1"/>
  <c r="Z888" i="9"/>
  <c r="Q889" i="9"/>
  <c r="R889" i="9" s="1"/>
  <c r="AB889" i="9" s="1"/>
  <c r="AE372" i="9"/>
  <c r="AE90" i="9"/>
  <c r="AD1314" i="9"/>
  <c r="S1315" i="9"/>
  <c r="T1315" i="9" s="1"/>
  <c r="AE1851" i="9"/>
  <c r="Y91" i="9"/>
  <c r="W91" i="9"/>
  <c r="V92" i="9" s="1"/>
  <c r="AA91" i="9"/>
  <c r="Q92" i="9"/>
  <c r="R92" i="9" s="1"/>
  <c r="AB92" i="9" s="1"/>
  <c r="AE1565" i="9"/>
  <c r="AD1704" i="9"/>
  <c r="T373" i="9"/>
  <c r="Z373" i="9" s="1"/>
  <c r="AE1429" i="9"/>
  <c r="Z1969" i="9"/>
  <c r="Q1970" i="9"/>
  <c r="R1970" i="9" s="1"/>
  <c r="AB1970" i="9" s="1"/>
  <c r="Y1969" i="9"/>
  <c r="AA1969" i="9"/>
  <c r="W1969" i="9"/>
  <c r="V1970" i="9" s="1"/>
  <c r="W1430" i="9"/>
  <c r="V1431" i="9" s="1"/>
  <c r="AA1430" i="9"/>
  <c r="Q1431" i="9"/>
  <c r="R1431" i="9" s="1"/>
  <c r="AB1431" i="9" s="1"/>
  <c r="Z1430" i="9"/>
  <c r="Y1430" i="9"/>
  <c r="Z91" i="9"/>
  <c r="T239" i="9"/>
  <c r="Q240" i="9" s="1"/>
  <c r="AC1314" i="9"/>
  <c r="AB1852" i="9"/>
  <c r="T1852" i="9"/>
  <c r="AD1182" i="6"/>
  <c r="AC373" i="6"/>
  <c r="AE373" i="6" s="1"/>
  <c r="AE892" i="6"/>
  <c r="AE1971" i="6"/>
  <c r="AC1430" i="6"/>
  <c r="AD1430" i="6"/>
  <c r="AD86" i="6"/>
  <c r="Q1856" i="6"/>
  <c r="R1856" i="6" s="1"/>
  <c r="AB1856" i="6" s="1"/>
  <c r="Z893" i="6"/>
  <c r="W893" i="6"/>
  <c r="V894" i="6" s="1"/>
  <c r="Q894" i="6"/>
  <c r="R894" i="6" s="1"/>
  <c r="AB894" i="6" s="1"/>
  <c r="AA893" i="6"/>
  <c r="Y893" i="6"/>
  <c r="S374" i="6"/>
  <c r="Y1855" i="6"/>
  <c r="W1855" i="6"/>
  <c r="V1856" i="6" s="1"/>
  <c r="AD1856" i="6" s="1"/>
  <c r="Z1855" i="6"/>
  <c r="R1698" i="6"/>
  <c r="AB1698" i="6" s="1"/>
  <c r="T1049" i="6"/>
  <c r="AA1049" i="6" s="1"/>
  <c r="AC1048" i="6"/>
  <c r="AE1048" i="6" s="1"/>
  <c r="AD1697" i="6"/>
  <c r="AC1697" i="6"/>
  <c r="S1049" i="6"/>
  <c r="AC1314" i="6"/>
  <c r="AE1314" i="6" s="1"/>
  <c r="AC625" i="6"/>
  <c r="AD625" i="6"/>
  <c r="S1431" i="6"/>
  <c r="T1431" i="6" s="1"/>
  <c r="AE1853" i="3"/>
  <c r="AC754" i="3"/>
  <c r="AC1050" i="3"/>
  <c r="AE1050" i="3" s="1"/>
  <c r="S1971" i="3"/>
  <c r="T1971" i="3" s="1"/>
  <c r="Z1971" i="3" s="1"/>
  <c r="S1182" i="3"/>
  <c r="AD625" i="3"/>
  <c r="AC1430" i="3"/>
  <c r="AE1698" i="3"/>
  <c r="AC1315" i="3"/>
  <c r="AD1970" i="3"/>
  <c r="AC1970" i="3"/>
  <c r="Q1563" i="3"/>
  <c r="R1563" i="3" s="1"/>
  <c r="AB1563" i="3" s="1"/>
  <c r="W1562" i="3"/>
  <c r="V1563" i="3" s="1"/>
  <c r="AA1562" i="3"/>
  <c r="Y1562" i="3"/>
  <c r="Z1562" i="3"/>
  <c r="Y235" i="3"/>
  <c r="W235" i="3"/>
  <c r="V236" i="3" s="1"/>
  <c r="Q236" i="3"/>
  <c r="R236" i="3" s="1"/>
  <c r="AB236" i="3" s="1"/>
  <c r="Z235" i="3"/>
  <c r="AA235" i="3"/>
  <c r="AD88" i="3"/>
  <c r="AD1181" i="3"/>
  <c r="S1854" i="3"/>
  <c r="AC1181" i="3"/>
  <c r="AD1430" i="3"/>
  <c r="AC625" i="3"/>
  <c r="T1854" i="3"/>
  <c r="AD754" i="3"/>
  <c r="AD1315" i="3"/>
  <c r="S755" i="3"/>
  <c r="T755" i="3" s="1"/>
  <c r="W755" i="3" s="1"/>
  <c r="V756" i="3" s="1"/>
  <c r="Q242" i="11"/>
  <c r="R242" i="11" s="1"/>
  <c r="AB242" i="11" s="1"/>
  <c r="S373" i="9"/>
  <c r="T1319" i="11"/>
  <c r="Q1320" i="11" s="1"/>
  <c r="Y241" i="11"/>
  <c r="Y374" i="3"/>
  <c r="AA374" i="3"/>
  <c r="T510" i="11"/>
  <c r="Z510" i="11" s="1"/>
  <c r="Q375" i="3"/>
  <c r="R375" i="3" s="1"/>
  <c r="AB375" i="3" s="1"/>
  <c r="AE506" i="3"/>
  <c r="S1433" i="11"/>
  <c r="T1433" i="11" s="1"/>
  <c r="T1182" i="3"/>
  <c r="Q1183" i="3" s="1"/>
  <c r="S755" i="9"/>
  <c r="T755" i="9" s="1"/>
  <c r="S1431" i="3"/>
  <c r="T1431" i="3" s="1"/>
  <c r="Y1431" i="3" s="1"/>
  <c r="S1319" i="11"/>
  <c r="T1183" i="9"/>
  <c r="Q1184" i="9" s="1"/>
  <c r="Y888" i="9"/>
  <c r="W374" i="3"/>
  <c r="V375" i="3" s="1"/>
  <c r="AD375" i="3" s="1"/>
  <c r="S1183" i="9"/>
  <c r="R245" i="6"/>
  <c r="AB245" i="6" s="1"/>
  <c r="W757" i="11"/>
  <c r="V758" i="11" s="1"/>
  <c r="AA757" i="11"/>
  <c r="Q758" i="11"/>
  <c r="Z757" i="11"/>
  <c r="Y757" i="11"/>
  <c r="S1700" i="11"/>
  <c r="T1700" i="11" s="1"/>
  <c r="AB1700" i="11"/>
  <c r="AA505" i="6"/>
  <c r="Z505" i="6"/>
  <c r="Q506" i="6"/>
  <c r="Y505" i="6"/>
  <c r="W505" i="6"/>
  <c r="V506" i="6" s="1"/>
  <c r="S1564" i="11"/>
  <c r="T1564" i="11" s="1"/>
  <c r="AB1564" i="11"/>
  <c r="S1566" i="9"/>
  <c r="T1566" i="9" s="1"/>
  <c r="AB1566" i="9"/>
  <c r="R89" i="3"/>
  <c r="AB89" i="3" s="1"/>
  <c r="R1183" i="6"/>
  <c r="AB1183" i="6" s="1"/>
  <c r="S621" i="9"/>
  <c r="T621" i="9" s="1"/>
  <c r="R1050" i="11"/>
  <c r="AB1050" i="11" s="1"/>
  <c r="S626" i="6"/>
  <c r="T626" i="6" s="1"/>
  <c r="S1699" i="3"/>
  <c r="T1699" i="3" s="1"/>
  <c r="W504" i="9"/>
  <c r="V505" i="9" s="1"/>
  <c r="Z504" i="9"/>
  <c r="Q505" i="9"/>
  <c r="Y504" i="9"/>
  <c r="AA504" i="9"/>
  <c r="R373" i="11"/>
  <c r="AB373" i="11" s="1"/>
  <c r="Z757" i="6"/>
  <c r="W757" i="6"/>
  <c r="V758" i="6" s="1"/>
  <c r="AA757" i="6"/>
  <c r="Q758" i="6"/>
  <c r="Y757" i="6"/>
  <c r="AC86" i="6"/>
  <c r="AC1704" i="9"/>
  <c r="T1051" i="3"/>
  <c r="R87" i="6"/>
  <c r="AB87" i="6" s="1"/>
  <c r="AA1563" i="6"/>
  <c r="Y1563" i="6"/>
  <c r="W1563" i="6"/>
  <c r="V1564" i="6" s="1"/>
  <c r="Q1564" i="6"/>
  <c r="Z1563" i="6"/>
  <c r="T374" i="6"/>
  <c r="S1051" i="3"/>
  <c r="AC244" i="6"/>
  <c r="AE244" i="6" s="1"/>
  <c r="S510" i="11"/>
  <c r="Y890" i="3"/>
  <c r="Z890" i="3"/>
  <c r="Q891" i="3"/>
  <c r="W890" i="3"/>
  <c r="V891" i="3" s="1"/>
  <c r="AA890" i="3"/>
  <c r="AC1182" i="6"/>
  <c r="S626" i="3"/>
  <c r="T626" i="3" s="1"/>
  <c r="T507" i="3"/>
  <c r="S1972" i="6"/>
  <c r="T1972" i="6" s="1"/>
  <c r="AC888" i="11"/>
  <c r="AC88" i="3"/>
  <c r="R889" i="11"/>
  <c r="AB889" i="11" s="1"/>
  <c r="S239" i="9"/>
  <c r="S1970" i="11"/>
  <c r="T1970" i="11" s="1"/>
  <c r="S1315" i="6"/>
  <c r="T1315" i="6" s="1"/>
  <c r="Y1315" i="6" s="1"/>
  <c r="S1316" i="3"/>
  <c r="T1316" i="3" s="1"/>
  <c r="S507" i="3"/>
  <c r="AC372" i="11"/>
  <c r="R1705" i="9"/>
  <c r="AB1705" i="9" s="1"/>
  <c r="AD1182" i="11" l="1"/>
  <c r="AC1849" i="11"/>
  <c r="AE1849" i="11" s="1"/>
  <c r="AE618" i="11"/>
  <c r="AE888" i="11"/>
  <c r="AC1049" i="11"/>
  <c r="AE1049" i="11" s="1"/>
  <c r="AC1182" i="11"/>
  <c r="AA90" i="11"/>
  <c r="Z90" i="11"/>
  <c r="Y90" i="11"/>
  <c r="Q91" i="11"/>
  <c r="R91" i="11" s="1"/>
  <c r="AE89" i="11"/>
  <c r="Y1319" i="11"/>
  <c r="W90" i="11"/>
  <c r="V91" i="11" s="1"/>
  <c r="AD757" i="11"/>
  <c r="W510" i="11"/>
  <c r="V511" i="11" s="1"/>
  <c r="AD511" i="11" s="1"/>
  <c r="AE372" i="11"/>
  <c r="Q511" i="11"/>
  <c r="R511" i="11" s="1"/>
  <c r="AB511" i="11" s="1"/>
  <c r="S1850" i="11"/>
  <c r="T1850" i="11" s="1"/>
  <c r="AA1970" i="11"/>
  <c r="Y1970" i="11"/>
  <c r="W1970" i="11"/>
  <c r="V1971" i="11" s="1"/>
  <c r="Z1970" i="11"/>
  <c r="Q1971" i="11"/>
  <c r="Y1433" i="11"/>
  <c r="AA1433" i="11"/>
  <c r="W1433" i="11"/>
  <c r="V1434" i="11" s="1"/>
  <c r="Q1434" i="11"/>
  <c r="R1434" i="11" s="1"/>
  <c r="Z1433" i="11"/>
  <c r="AB1183" i="11"/>
  <c r="S1183" i="11"/>
  <c r="T1183" i="11"/>
  <c r="Q1184" i="11" s="1"/>
  <c r="Z619" i="11"/>
  <c r="Q620" i="11"/>
  <c r="R620" i="11" s="1"/>
  <c r="AB620" i="11" s="1"/>
  <c r="AA619" i="11"/>
  <c r="W619" i="11"/>
  <c r="V620" i="11" s="1"/>
  <c r="Y619" i="11"/>
  <c r="W1319" i="11"/>
  <c r="V1320" i="11" s="1"/>
  <c r="AD1320" i="11" s="1"/>
  <c r="AA1319" i="11"/>
  <c r="AC241" i="11"/>
  <c r="AE241" i="11" s="1"/>
  <c r="Z1319" i="11"/>
  <c r="AA510" i="11"/>
  <c r="Y510" i="11"/>
  <c r="S1050" i="11"/>
  <c r="AE1699" i="11"/>
  <c r="AE1182" i="9"/>
  <c r="AE238" i="9"/>
  <c r="AC1048" i="9"/>
  <c r="AE1048" i="9" s="1"/>
  <c r="AD504" i="9"/>
  <c r="AE1314" i="9"/>
  <c r="AC1969" i="9"/>
  <c r="W239" i="9"/>
  <c r="V240" i="9" s="1"/>
  <c r="AD240" i="9" s="1"/>
  <c r="AC1430" i="9"/>
  <c r="Y373" i="9"/>
  <c r="AD373" i="9" s="1"/>
  <c r="AD91" i="9"/>
  <c r="W373" i="9"/>
  <c r="V374" i="9" s="1"/>
  <c r="AD374" i="9" s="1"/>
  <c r="AD1430" i="9"/>
  <c r="AA373" i="9"/>
  <c r="AE1704" i="9"/>
  <c r="Q374" i="9"/>
  <c r="R374" i="9" s="1"/>
  <c r="AB374" i="9" s="1"/>
  <c r="Z239" i="9"/>
  <c r="Y239" i="9"/>
  <c r="AA239" i="9"/>
  <c r="AC91" i="9"/>
  <c r="Z1852" i="9"/>
  <c r="Y1852" i="9"/>
  <c r="W1852" i="9"/>
  <c r="V1853" i="9" s="1"/>
  <c r="AA1852" i="9"/>
  <c r="Q1853" i="9"/>
  <c r="R1853" i="9" s="1"/>
  <c r="AB1853" i="9" s="1"/>
  <c r="AC888" i="9"/>
  <c r="AD888" i="9"/>
  <c r="AD1969" i="9"/>
  <c r="AE1182" i="6"/>
  <c r="AD505" i="6"/>
  <c r="S1183" i="6"/>
  <c r="AE1430" i="6"/>
  <c r="AE86" i="6"/>
  <c r="AD893" i="6"/>
  <c r="S894" i="6"/>
  <c r="T894" i="6" s="1"/>
  <c r="Q895" i="6" s="1"/>
  <c r="Q1050" i="6"/>
  <c r="R1050" i="6" s="1"/>
  <c r="AB1050" i="6" s="1"/>
  <c r="AC1855" i="6"/>
  <c r="AE1855" i="6" s="1"/>
  <c r="AC893" i="6"/>
  <c r="Z1315" i="6"/>
  <c r="AD1315" i="6" s="1"/>
  <c r="Y1049" i="6"/>
  <c r="W1049" i="6"/>
  <c r="V1050" i="6" s="1"/>
  <c r="AA1315" i="6"/>
  <c r="Z1049" i="6"/>
  <c r="W1315" i="6"/>
  <c r="V1316" i="6" s="1"/>
  <c r="Q1316" i="6"/>
  <c r="R1316" i="6" s="1"/>
  <c r="AB1316" i="6" s="1"/>
  <c r="T1183" i="6"/>
  <c r="AA1183" i="6" s="1"/>
  <c r="S1698" i="6"/>
  <c r="T1698" i="6" s="1"/>
  <c r="AD757" i="6"/>
  <c r="AE1697" i="6"/>
  <c r="Q1432" i="6"/>
  <c r="R1432" i="6" s="1"/>
  <c r="AB1432" i="6" s="1"/>
  <c r="W1431" i="6"/>
  <c r="V1432" i="6" s="1"/>
  <c r="Y1431" i="6"/>
  <c r="AA1431" i="6"/>
  <c r="Z1431" i="6"/>
  <c r="AD1563" i="6"/>
  <c r="AE625" i="6"/>
  <c r="W1182" i="3"/>
  <c r="V1183" i="3" s="1"/>
  <c r="AD1183" i="3" s="1"/>
  <c r="W1971" i="3"/>
  <c r="V1972" i="3" s="1"/>
  <c r="Y1971" i="3"/>
  <c r="AD1971" i="3" s="1"/>
  <c r="AE754" i="3"/>
  <c r="AE625" i="3"/>
  <c r="AA1971" i="3"/>
  <c r="S1563" i="3"/>
  <c r="T1563" i="3" s="1"/>
  <c r="W1563" i="3" s="1"/>
  <c r="V1564" i="3" s="1"/>
  <c r="AE1315" i="3"/>
  <c r="AD1562" i="3"/>
  <c r="Q1972" i="3"/>
  <c r="R1972" i="3" s="1"/>
  <c r="AB1972" i="3" s="1"/>
  <c r="AE88" i="3"/>
  <c r="AE1970" i="3"/>
  <c r="AE1430" i="3"/>
  <c r="Q756" i="3"/>
  <c r="R756" i="3" s="1"/>
  <c r="AB756" i="3" s="1"/>
  <c r="Z1431" i="3"/>
  <c r="AD1431" i="3" s="1"/>
  <c r="W1431" i="3"/>
  <c r="V1432" i="3" s="1"/>
  <c r="Y755" i="3"/>
  <c r="AA1431" i="3"/>
  <c r="AC1562" i="3"/>
  <c r="Z755" i="3"/>
  <c r="Q1432" i="3"/>
  <c r="R1432" i="3" s="1"/>
  <c r="AB1432" i="3" s="1"/>
  <c r="AC374" i="3"/>
  <c r="AE374" i="3" s="1"/>
  <c r="AC235" i="3"/>
  <c r="AA755" i="3"/>
  <c r="W1854" i="3"/>
  <c r="V1855" i="3" s="1"/>
  <c r="AD1855" i="3" s="1"/>
  <c r="Z1854" i="3"/>
  <c r="Q1855" i="3"/>
  <c r="AA1854" i="3"/>
  <c r="Y1854" i="3"/>
  <c r="AD890" i="3"/>
  <c r="AE1181" i="3"/>
  <c r="AD235" i="3"/>
  <c r="S1856" i="6"/>
  <c r="AA1182" i="3"/>
  <c r="W1183" i="9"/>
  <c r="V1184" i="9" s="1"/>
  <c r="AD1184" i="9" s="1"/>
  <c r="S245" i="6"/>
  <c r="T1050" i="11"/>
  <c r="Q1051" i="11" s="1"/>
  <c r="Y1183" i="9"/>
  <c r="T1856" i="6"/>
  <c r="Z1856" i="6" s="1"/>
  <c r="S889" i="11"/>
  <c r="T889" i="11" s="1"/>
  <c r="AA889" i="11" s="1"/>
  <c r="S1970" i="9"/>
  <c r="T1970" i="9" s="1"/>
  <c r="Z1970" i="9" s="1"/>
  <c r="Z1182" i="3"/>
  <c r="AA1183" i="9"/>
  <c r="T245" i="6"/>
  <c r="Q246" i="6" s="1"/>
  <c r="Y1182" i="3"/>
  <c r="Z1183" i="9"/>
  <c r="AC1563" i="6"/>
  <c r="T375" i="3"/>
  <c r="Z375" i="3" s="1"/>
  <c r="AC757" i="6"/>
  <c r="S92" i="9"/>
  <c r="T92" i="9" s="1"/>
  <c r="S1431" i="9"/>
  <c r="T1431" i="9" s="1"/>
  <c r="AA1431" i="9" s="1"/>
  <c r="S375" i="3"/>
  <c r="S889" i="9"/>
  <c r="T889" i="9" s="1"/>
  <c r="AC504" i="9"/>
  <c r="W1566" i="9"/>
  <c r="V1567" i="9" s="1"/>
  <c r="AA1566" i="9"/>
  <c r="Q1567" i="9"/>
  <c r="Z1566" i="9"/>
  <c r="Y1566" i="9"/>
  <c r="W374" i="6"/>
  <c r="V375" i="6" s="1"/>
  <c r="AD375" i="6" s="1"/>
  <c r="AA374" i="6"/>
  <c r="Q375" i="6"/>
  <c r="Z374" i="6"/>
  <c r="Y374" i="6"/>
  <c r="R240" i="9"/>
  <c r="AB240" i="9" s="1"/>
  <c r="AA1972" i="6"/>
  <c r="W1972" i="6"/>
  <c r="V1973" i="6" s="1"/>
  <c r="Q1973" i="6"/>
  <c r="Y1972" i="6"/>
  <c r="Z1972" i="6"/>
  <c r="R1184" i="9"/>
  <c r="AB1184" i="9" s="1"/>
  <c r="T373" i="11"/>
  <c r="AC890" i="3"/>
  <c r="W1700" i="11"/>
  <c r="V1701" i="11" s="1"/>
  <c r="Z1700" i="11"/>
  <c r="AA1700" i="11"/>
  <c r="Q1701" i="11"/>
  <c r="Y1700" i="11"/>
  <c r="W507" i="3"/>
  <c r="V508" i="3" s="1"/>
  <c r="AD508" i="3" s="1"/>
  <c r="Y507" i="3"/>
  <c r="Q508" i="3"/>
  <c r="Z507" i="3"/>
  <c r="AA507" i="3"/>
  <c r="T242" i="11"/>
  <c r="Z626" i="3"/>
  <c r="W626" i="3"/>
  <c r="V627" i="3" s="1"/>
  <c r="Q627" i="3"/>
  <c r="AA626" i="3"/>
  <c r="Y626" i="3"/>
  <c r="T1049" i="9"/>
  <c r="R1564" i="6"/>
  <c r="AB1564" i="6" s="1"/>
  <c r="S242" i="11"/>
  <c r="Z1316" i="3"/>
  <c r="AA1316" i="3"/>
  <c r="Q1317" i="3"/>
  <c r="Y1316" i="3"/>
  <c r="W1316" i="3"/>
  <c r="V1317" i="3" s="1"/>
  <c r="S1049" i="9"/>
  <c r="S373" i="11"/>
  <c r="Y1315" i="9"/>
  <c r="Q1316" i="9"/>
  <c r="AA1315" i="9"/>
  <c r="W1315" i="9"/>
  <c r="V1316" i="9" s="1"/>
  <c r="Z1315" i="9"/>
  <c r="S1705" i="9"/>
  <c r="T1705" i="9" s="1"/>
  <c r="Q622" i="9"/>
  <c r="Y621" i="9"/>
  <c r="AA621" i="9"/>
  <c r="Z621" i="9"/>
  <c r="W621" i="9"/>
  <c r="V622" i="9" s="1"/>
  <c r="S236" i="3"/>
  <c r="T236" i="3" s="1"/>
  <c r="R891" i="3"/>
  <c r="AB891" i="3" s="1"/>
  <c r="R505" i="9"/>
  <c r="AB505" i="9" s="1"/>
  <c r="R1183" i="3"/>
  <c r="T1183" i="3" s="1"/>
  <c r="AC505" i="6"/>
  <c r="AC757" i="11"/>
  <c r="AA1051" i="3"/>
  <c r="W1051" i="3"/>
  <c r="V1052" i="3" s="1"/>
  <c r="AD1052" i="3" s="1"/>
  <c r="Q1052" i="3"/>
  <c r="Y1051" i="3"/>
  <c r="Z1051" i="3"/>
  <c r="R758" i="6"/>
  <c r="AB758" i="6" s="1"/>
  <c r="Y755" i="9"/>
  <c r="AA755" i="9"/>
  <c r="Z755" i="9"/>
  <c r="W755" i="9"/>
  <c r="V756" i="9" s="1"/>
  <c r="Q756" i="9"/>
  <c r="AD510" i="11"/>
  <c r="S89" i="3"/>
  <c r="T89" i="3" s="1"/>
  <c r="R1320" i="11"/>
  <c r="AB1320" i="11" s="1"/>
  <c r="R506" i="6"/>
  <c r="AB506" i="6" s="1"/>
  <c r="Q1700" i="3"/>
  <c r="AA1699" i="3"/>
  <c r="W1699" i="3"/>
  <c r="V1700" i="3" s="1"/>
  <c r="Y1699" i="3"/>
  <c r="Z1699" i="3"/>
  <c r="AA1564" i="11"/>
  <c r="Y1564" i="11"/>
  <c r="Z1564" i="11"/>
  <c r="W1564" i="11"/>
  <c r="V1565" i="11" s="1"/>
  <c r="Q1565" i="11"/>
  <c r="S87" i="6"/>
  <c r="T87" i="6" s="1"/>
  <c r="R758" i="11"/>
  <c r="AB758" i="11" s="1"/>
  <c r="Z626" i="6"/>
  <c r="W626" i="6"/>
  <c r="V627" i="6" s="1"/>
  <c r="Y626" i="6"/>
  <c r="Q627" i="6"/>
  <c r="AA626" i="6"/>
  <c r="AE1182" i="11" l="1"/>
  <c r="AE757" i="11"/>
  <c r="AD90" i="11"/>
  <c r="AD1700" i="11"/>
  <c r="AD1433" i="11"/>
  <c r="Y1850" i="11"/>
  <c r="AA1850" i="11"/>
  <c r="Q890" i="11"/>
  <c r="AC510" i="11"/>
  <c r="AE510" i="11" s="1"/>
  <c r="AC1970" i="11"/>
  <c r="AC619" i="11"/>
  <c r="AC90" i="11"/>
  <c r="Z1183" i="11"/>
  <c r="AC1319" i="11"/>
  <c r="AE1319" i="11" s="1"/>
  <c r="Q1851" i="11"/>
  <c r="R1851" i="11" s="1"/>
  <c r="AB1851" i="11" s="1"/>
  <c r="Z1850" i="11"/>
  <c r="AD1564" i="11"/>
  <c r="Z889" i="11"/>
  <c r="W889" i="11"/>
  <c r="V890" i="11" s="1"/>
  <c r="W1850" i="11"/>
  <c r="V1851" i="11" s="1"/>
  <c r="Y889" i="11"/>
  <c r="AC1433" i="11"/>
  <c r="S758" i="11"/>
  <c r="T758" i="11" s="1"/>
  <c r="W758" i="11" s="1"/>
  <c r="V759" i="11" s="1"/>
  <c r="R1971" i="11"/>
  <c r="AB1971" i="11" s="1"/>
  <c r="AA1183" i="11"/>
  <c r="Y1050" i="11"/>
  <c r="W1183" i="11"/>
  <c r="V1184" i="11" s="1"/>
  <c r="AD619" i="11"/>
  <c r="AD1970" i="11"/>
  <c r="Z1050" i="11"/>
  <c r="AA1050" i="11"/>
  <c r="Y1183" i="11"/>
  <c r="W1050" i="11"/>
  <c r="V1051" i="11" s="1"/>
  <c r="AD1051" i="11" s="1"/>
  <c r="AE504" i="9"/>
  <c r="AD239" i="9"/>
  <c r="AE1969" i="9"/>
  <c r="AC239" i="9"/>
  <c r="AC373" i="9"/>
  <c r="AE373" i="9" s="1"/>
  <c r="AE91" i="9"/>
  <c r="Y889" i="9"/>
  <c r="W889" i="9"/>
  <c r="V890" i="9" s="1"/>
  <c r="AD755" i="9"/>
  <c r="AE1430" i="9"/>
  <c r="Z92" i="9"/>
  <c r="Y92" i="9"/>
  <c r="W92" i="9"/>
  <c r="V93" i="9" s="1"/>
  <c r="W1970" i="9"/>
  <c r="V1971" i="9" s="1"/>
  <c r="T1853" i="9"/>
  <c r="AC1183" i="9"/>
  <c r="AE1183" i="9" s="1"/>
  <c r="AD621" i="9"/>
  <c r="Q890" i="9"/>
  <c r="R890" i="9" s="1"/>
  <c r="AB890" i="9" s="1"/>
  <c r="S1853" i="9"/>
  <c r="T1184" i="9"/>
  <c r="W1184" i="9" s="1"/>
  <c r="V1185" i="9" s="1"/>
  <c r="AD1852" i="9"/>
  <c r="AC1852" i="9"/>
  <c r="Y1431" i="9"/>
  <c r="Y1970" i="9"/>
  <c r="AD1970" i="9" s="1"/>
  <c r="AE888" i="9"/>
  <c r="Z1431" i="9"/>
  <c r="AD1315" i="9"/>
  <c r="Q93" i="9"/>
  <c r="R93" i="9" s="1"/>
  <c r="AB93" i="9" s="1"/>
  <c r="AD1566" i="9"/>
  <c r="Q1971" i="9"/>
  <c r="R1971" i="9" s="1"/>
  <c r="AB1971" i="9" s="1"/>
  <c r="W1431" i="9"/>
  <c r="V1432" i="9" s="1"/>
  <c r="Q1432" i="9"/>
  <c r="R1432" i="9" s="1"/>
  <c r="AA92" i="9"/>
  <c r="AA1970" i="9"/>
  <c r="AE505" i="6"/>
  <c r="W1183" i="6"/>
  <c r="V1184" i="6" s="1"/>
  <c r="Q1184" i="6"/>
  <c r="R1184" i="6" s="1"/>
  <c r="AB1184" i="6" s="1"/>
  <c r="Y1183" i="6"/>
  <c r="AE893" i="6"/>
  <c r="Y894" i="6"/>
  <c r="S758" i="6"/>
  <c r="T758" i="6" s="1"/>
  <c r="Y758" i="6" s="1"/>
  <c r="W894" i="6"/>
  <c r="V895" i="6" s="1"/>
  <c r="Z894" i="6"/>
  <c r="AA894" i="6"/>
  <c r="AC1049" i="6"/>
  <c r="AE1049" i="6" s="1"/>
  <c r="Z1183" i="6"/>
  <c r="S1050" i="6"/>
  <c r="AE757" i="6"/>
  <c r="AC1315" i="6"/>
  <c r="AE1315" i="6" s="1"/>
  <c r="AE1563" i="6"/>
  <c r="AC1431" i="6"/>
  <c r="Y1856" i="6"/>
  <c r="Y87" i="6"/>
  <c r="W87" i="6"/>
  <c r="V88" i="6" s="1"/>
  <c r="Z87" i="6"/>
  <c r="Y245" i="6"/>
  <c r="Z1698" i="6"/>
  <c r="Q1699" i="6"/>
  <c r="Y1698" i="6"/>
  <c r="AA1698" i="6"/>
  <c r="W1698" i="6"/>
  <c r="V1699" i="6" s="1"/>
  <c r="W1856" i="6"/>
  <c r="V1857" i="6" s="1"/>
  <c r="AD1857" i="6" s="1"/>
  <c r="AA245" i="6"/>
  <c r="Q88" i="6"/>
  <c r="R88" i="6" s="1"/>
  <c r="AB88" i="6" s="1"/>
  <c r="AA1856" i="6"/>
  <c r="Z245" i="6"/>
  <c r="AD1972" i="6"/>
  <c r="AA87" i="6"/>
  <c r="Q1857" i="6"/>
  <c r="R1857" i="6" s="1"/>
  <c r="AB1857" i="6" s="1"/>
  <c r="W245" i="6"/>
  <c r="V246" i="6" s="1"/>
  <c r="AD246" i="6" s="1"/>
  <c r="AD1431" i="6"/>
  <c r="S1564" i="6"/>
  <c r="T1564" i="6" s="1"/>
  <c r="AD1182" i="3"/>
  <c r="AC1971" i="3"/>
  <c r="AE1971" i="3" s="1"/>
  <c r="AE235" i="3"/>
  <c r="S1972" i="3"/>
  <c r="T1972" i="3" s="1"/>
  <c r="AA1972" i="3" s="1"/>
  <c r="Q1564" i="3"/>
  <c r="R1564" i="3" s="1"/>
  <c r="AB1564" i="3" s="1"/>
  <c r="AA1563" i="3"/>
  <c r="Z1563" i="3"/>
  <c r="AE1562" i="3"/>
  <c r="Y1563" i="3"/>
  <c r="AD755" i="3"/>
  <c r="Q237" i="3"/>
  <c r="R237" i="3" s="1"/>
  <c r="AB237" i="3" s="1"/>
  <c r="W236" i="3"/>
  <c r="V237" i="3" s="1"/>
  <c r="Y236" i="3"/>
  <c r="AC1431" i="3"/>
  <c r="AE1431" i="3" s="1"/>
  <c r="AC1854" i="3"/>
  <c r="AE1854" i="3" s="1"/>
  <c r="AC755" i="3"/>
  <c r="AA89" i="3"/>
  <c r="Y89" i="3"/>
  <c r="Q90" i="3"/>
  <c r="R90" i="3" s="1"/>
  <c r="AB90" i="3" s="1"/>
  <c r="W89" i="3"/>
  <c r="V90" i="3" s="1"/>
  <c r="Z89" i="3"/>
  <c r="AD1699" i="3"/>
  <c r="AA236" i="3"/>
  <c r="AE890" i="3"/>
  <c r="Q376" i="3"/>
  <c r="R376" i="3" s="1"/>
  <c r="AB376" i="3" s="1"/>
  <c r="R1855" i="3"/>
  <c r="AB1855" i="3" s="1"/>
  <c r="AC1182" i="3"/>
  <c r="Z236" i="3"/>
  <c r="S756" i="3"/>
  <c r="T756" i="3" s="1"/>
  <c r="Q757" i="3" s="1"/>
  <c r="Z889" i="9"/>
  <c r="AA889" i="9"/>
  <c r="S620" i="11"/>
  <c r="T620" i="11" s="1"/>
  <c r="AC1566" i="9"/>
  <c r="Y375" i="3"/>
  <c r="T374" i="9"/>
  <c r="AA374" i="9" s="1"/>
  <c r="AC1564" i="11"/>
  <c r="T1320" i="11"/>
  <c r="AA1320" i="11" s="1"/>
  <c r="S1184" i="9"/>
  <c r="T240" i="9"/>
  <c r="Q241" i="9" s="1"/>
  <c r="W375" i="3"/>
  <c r="V376" i="3" s="1"/>
  <c r="AD376" i="3" s="1"/>
  <c r="S374" i="9"/>
  <c r="S1320" i="11"/>
  <c r="S505" i="9"/>
  <c r="T505" i="9" s="1"/>
  <c r="Y505" i="9" s="1"/>
  <c r="S891" i="3"/>
  <c r="T891" i="3" s="1"/>
  <c r="S240" i="9"/>
  <c r="AA375" i="3"/>
  <c r="T511" i="11"/>
  <c r="AA511" i="11" s="1"/>
  <c r="AC1972" i="6"/>
  <c r="S511" i="11"/>
  <c r="S1316" i="6"/>
  <c r="T1316" i="6" s="1"/>
  <c r="AA1316" i="6" s="1"/>
  <c r="S1432" i="6"/>
  <c r="T1432" i="6" s="1"/>
  <c r="Z373" i="11"/>
  <c r="Y373" i="11"/>
  <c r="W373" i="11"/>
  <c r="V374" i="11" s="1"/>
  <c r="AD374" i="11" s="1"/>
  <c r="Q374" i="11"/>
  <c r="AA373" i="11"/>
  <c r="R1973" i="6"/>
  <c r="AB1973" i="6" s="1"/>
  <c r="R622" i="9"/>
  <c r="AB622" i="9" s="1"/>
  <c r="R627" i="6"/>
  <c r="AB627" i="6" s="1"/>
  <c r="R1051" i="11"/>
  <c r="AB1051" i="11" s="1"/>
  <c r="AD626" i="6"/>
  <c r="AC626" i="6"/>
  <c r="R1184" i="11"/>
  <c r="AB1184" i="11" s="1"/>
  <c r="Y1705" i="9"/>
  <c r="W1705" i="9"/>
  <c r="V1706" i="9" s="1"/>
  <c r="AA1705" i="9"/>
  <c r="Z1705" i="9"/>
  <c r="Q1706" i="9"/>
  <c r="AC1699" i="3"/>
  <c r="R756" i="9"/>
  <c r="AB756" i="9" s="1"/>
  <c r="R890" i="11"/>
  <c r="AB890" i="11" s="1"/>
  <c r="AC1051" i="3"/>
  <c r="AE1051" i="3" s="1"/>
  <c r="R1052" i="3"/>
  <c r="AB1052" i="3" s="1"/>
  <c r="AA1183" i="3"/>
  <c r="W1183" i="3"/>
  <c r="V1184" i="3" s="1"/>
  <c r="AD1184" i="3" s="1"/>
  <c r="Z1183" i="3"/>
  <c r="Q1184" i="3"/>
  <c r="Y1183" i="3"/>
  <c r="S91" i="11"/>
  <c r="T91" i="11" s="1"/>
  <c r="AB91" i="11"/>
  <c r="R1317" i="3"/>
  <c r="AB1317" i="3" s="1"/>
  <c r="AC507" i="3"/>
  <c r="AE507" i="3" s="1"/>
  <c r="R1565" i="11"/>
  <c r="AB1565" i="11" s="1"/>
  <c r="S1183" i="3"/>
  <c r="AB1183" i="3"/>
  <c r="R1316" i="9"/>
  <c r="AB1316" i="9" s="1"/>
  <c r="Y1049" i="9"/>
  <c r="AA1049" i="9"/>
  <c r="Z1049" i="9"/>
  <c r="W1049" i="9"/>
  <c r="V1050" i="9" s="1"/>
  <c r="Q1050" i="9"/>
  <c r="AC374" i="6"/>
  <c r="AE374" i="6" s="1"/>
  <c r="R1567" i="9"/>
  <c r="R627" i="3"/>
  <c r="AB627" i="3" s="1"/>
  <c r="AD1316" i="3"/>
  <c r="AC1316" i="3"/>
  <c r="W242" i="11"/>
  <c r="V243" i="11" s="1"/>
  <c r="AD243" i="11" s="1"/>
  <c r="Z242" i="11"/>
  <c r="Q243" i="11"/>
  <c r="Y242" i="11"/>
  <c r="AA242" i="11"/>
  <c r="R508" i="3"/>
  <c r="AB508" i="3" s="1"/>
  <c r="R246" i="6"/>
  <c r="AB246" i="6" s="1"/>
  <c r="R1700" i="3"/>
  <c r="AB1700" i="3" s="1"/>
  <c r="T506" i="6"/>
  <c r="S1432" i="3"/>
  <c r="T1432" i="3" s="1"/>
  <c r="AC755" i="9"/>
  <c r="S1434" i="11"/>
  <c r="T1434" i="11" s="1"/>
  <c r="AA1434" i="11" s="1"/>
  <c r="AB1434" i="11"/>
  <c r="AC621" i="9"/>
  <c r="AC1315" i="9"/>
  <c r="R895" i="6"/>
  <c r="AB895" i="6" s="1"/>
  <c r="AD626" i="3"/>
  <c r="AC626" i="3"/>
  <c r="AC1700" i="11"/>
  <c r="S506" i="6"/>
  <c r="R1701" i="11"/>
  <c r="AB1701" i="11" s="1"/>
  <c r="T1050" i="6"/>
  <c r="R375" i="6"/>
  <c r="AB375" i="6" s="1"/>
  <c r="AE1700" i="11" l="1"/>
  <c r="AE1433" i="11"/>
  <c r="AD1850" i="11"/>
  <c r="AE90" i="11"/>
  <c r="AC1850" i="11"/>
  <c r="Y511" i="11"/>
  <c r="W511" i="11"/>
  <c r="V512" i="11" s="1"/>
  <c r="AD512" i="11" s="1"/>
  <c r="AE1564" i="11"/>
  <c r="AE1970" i="11"/>
  <c r="AD889" i="11"/>
  <c r="AC889" i="11"/>
  <c r="AC1183" i="11"/>
  <c r="AE1183" i="11" s="1"/>
  <c r="AE619" i="11"/>
  <c r="Q621" i="11"/>
  <c r="Z620" i="11"/>
  <c r="S1971" i="11"/>
  <c r="T1971" i="11" s="1"/>
  <c r="AC1050" i="11"/>
  <c r="AE1050" i="11" s="1"/>
  <c r="W91" i="11"/>
  <c r="V92" i="11" s="1"/>
  <c r="AA91" i="11"/>
  <c r="Z91" i="11"/>
  <c r="Y91" i="11"/>
  <c r="Q92" i="11"/>
  <c r="R92" i="11" s="1"/>
  <c r="Y1434" i="11"/>
  <c r="Q1435" i="11"/>
  <c r="R1435" i="11" s="1"/>
  <c r="AB1435" i="11" s="1"/>
  <c r="AA620" i="11"/>
  <c r="AD373" i="11"/>
  <c r="S1851" i="11"/>
  <c r="T1851" i="11" s="1"/>
  <c r="Q759" i="11"/>
  <c r="R759" i="11" s="1"/>
  <c r="AB759" i="11" s="1"/>
  <c r="AA758" i="11"/>
  <c r="Z1320" i="11"/>
  <c r="W1434" i="11"/>
  <c r="V1435" i="11" s="1"/>
  <c r="Y1320" i="11"/>
  <c r="Z1434" i="11"/>
  <c r="AE239" i="9"/>
  <c r="AD889" i="9"/>
  <c r="AD1705" i="9"/>
  <c r="AE755" i="9"/>
  <c r="S756" i="9"/>
  <c r="T756" i="9" s="1"/>
  <c r="AA756" i="9" s="1"/>
  <c r="AD92" i="9"/>
  <c r="W374" i="9"/>
  <c r="V375" i="9" s="1"/>
  <c r="AD375" i="9" s="1"/>
  <c r="Y240" i="9"/>
  <c r="Z1184" i="9"/>
  <c r="Z240" i="9"/>
  <c r="AC92" i="9"/>
  <c r="Y1184" i="9"/>
  <c r="Y374" i="9"/>
  <c r="AA1184" i="9"/>
  <c r="AA240" i="9"/>
  <c r="Q1185" i="9"/>
  <c r="R1185" i="9" s="1"/>
  <c r="W240" i="9"/>
  <c r="V241" i="9" s="1"/>
  <c r="AD241" i="9" s="1"/>
  <c r="AD1431" i="9"/>
  <c r="AE1852" i="9"/>
  <c r="AA1853" i="9"/>
  <c r="Y1853" i="9"/>
  <c r="W1853" i="9"/>
  <c r="V1854" i="9" s="1"/>
  <c r="AD1854" i="9" s="1"/>
  <c r="Q1854" i="9"/>
  <c r="Z1853" i="9"/>
  <c r="AC889" i="9"/>
  <c r="AE621" i="9"/>
  <c r="AC1970" i="9"/>
  <c r="AE1970" i="9" s="1"/>
  <c r="AC1431" i="9"/>
  <c r="AE1566" i="9"/>
  <c r="AA505" i="9"/>
  <c r="Z505" i="9"/>
  <c r="AD505" i="9" s="1"/>
  <c r="AE1315" i="9"/>
  <c r="Q506" i="9"/>
  <c r="R506" i="9" s="1"/>
  <c r="AB506" i="9" s="1"/>
  <c r="W505" i="9"/>
  <c r="V506" i="9" s="1"/>
  <c r="AC1183" i="6"/>
  <c r="AE1183" i="6" s="1"/>
  <c r="AC894" i="6"/>
  <c r="AD894" i="6"/>
  <c r="Z1316" i="6"/>
  <c r="W1316" i="6"/>
  <c r="V1317" i="6" s="1"/>
  <c r="AC1856" i="6"/>
  <c r="AE1856" i="6" s="1"/>
  <c r="S375" i="6"/>
  <c r="AE626" i="6"/>
  <c r="AE1431" i="6"/>
  <c r="Q1317" i="6"/>
  <c r="R1317" i="6" s="1"/>
  <c r="T1317" i="6" s="1"/>
  <c r="AC87" i="6"/>
  <c r="S1857" i="6"/>
  <c r="AC245" i="6"/>
  <c r="AE245" i="6" s="1"/>
  <c r="AD1698" i="6"/>
  <c r="AC1698" i="6"/>
  <c r="R1699" i="6"/>
  <c r="AB1699" i="6" s="1"/>
  <c r="AD87" i="6"/>
  <c r="Q1433" i="6"/>
  <c r="R1433" i="6" s="1"/>
  <c r="AB1433" i="6" s="1"/>
  <c r="Z1432" i="6"/>
  <c r="AA1564" i="6"/>
  <c r="Q1565" i="6"/>
  <c r="R1565" i="6" s="1"/>
  <c r="AB1565" i="6" s="1"/>
  <c r="Y1564" i="6"/>
  <c r="Z1564" i="6"/>
  <c r="W1564" i="6"/>
  <c r="V1565" i="6" s="1"/>
  <c r="AA758" i="6"/>
  <c r="T1857" i="6"/>
  <c r="Q1858" i="6" s="1"/>
  <c r="Y1316" i="6"/>
  <c r="AE1972" i="6"/>
  <c r="AE1182" i="3"/>
  <c r="AD1563" i="3"/>
  <c r="S1564" i="3"/>
  <c r="T1564" i="3" s="1"/>
  <c r="AA1564" i="3" s="1"/>
  <c r="AD236" i="3"/>
  <c r="Q1973" i="3"/>
  <c r="R1973" i="3" s="1"/>
  <c r="AB1973" i="3" s="1"/>
  <c r="W1972" i="3"/>
  <c r="V1973" i="3" s="1"/>
  <c r="Z1972" i="3"/>
  <c r="AC1563" i="3"/>
  <c r="Y1972" i="3"/>
  <c r="AE1316" i="3"/>
  <c r="AE755" i="3"/>
  <c r="AC236" i="3"/>
  <c r="AC89" i="3"/>
  <c r="W756" i="3"/>
  <c r="V757" i="3" s="1"/>
  <c r="Y756" i="3"/>
  <c r="Z756" i="3"/>
  <c r="S1052" i="3"/>
  <c r="AD89" i="3"/>
  <c r="T1855" i="3"/>
  <c r="Z1855" i="3" s="1"/>
  <c r="S1855" i="3"/>
  <c r="Y891" i="3"/>
  <c r="Q892" i="3"/>
  <c r="AA891" i="3"/>
  <c r="Z891" i="3"/>
  <c r="W891" i="3"/>
  <c r="V892" i="3" s="1"/>
  <c r="S237" i="3"/>
  <c r="T237" i="3" s="1"/>
  <c r="AA756" i="3"/>
  <c r="S90" i="3"/>
  <c r="T90" i="3" s="1"/>
  <c r="AE1699" i="3"/>
  <c r="AC375" i="3"/>
  <c r="AE375" i="3" s="1"/>
  <c r="Y1432" i="6"/>
  <c r="Y620" i="11"/>
  <c r="Z758" i="11"/>
  <c r="W758" i="6"/>
  <c r="V759" i="6" s="1"/>
  <c r="W620" i="11"/>
  <c r="V621" i="11" s="1"/>
  <c r="Z511" i="11"/>
  <c r="Y758" i="11"/>
  <c r="Q759" i="6"/>
  <c r="R759" i="6" s="1"/>
  <c r="W1320" i="11"/>
  <c r="V1321" i="11" s="1"/>
  <c r="AD1321" i="11" s="1"/>
  <c r="Q375" i="9"/>
  <c r="R375" i="9" s="1"/>
  <c r="AB375" i="9" s="1"/>
  <c r="W1432" i="6"/>
  <c r="V1433" i="6" s="1"/>
  <c r="T375" i="6"/>
  <c r="Y375" i="6" s="1"/>
  <c r="Q512" i="11"/>
  <c r="R512" i="11" s="1"/>
  <c r="AB512" i="11" s="1"/>
  <c r="S627" i="3"/>
  <c r="T627" i="3" s="1"/>
  <c r="Z758" i="6"/>
  <c r="Q1321" i="11"/>
  <c r="R1321" i="11" s="1"/>
  <c r="AB1321" i="11" s="1"/>
  <c r="Z374" i="9"/>
  <c r="AA1432" i="6"/>
  <c r="T508" i="3"/>
  <c r="W508" i="3" s="1"/>
  <c r="V509" i="3" s="1"/>
  <c r="AC1183" i="3"/>
  <c r="AE1183" i="3" s="1"/>
  <c r="S508" i="3"/>
  <c r="S1565" i="11"/>
  <c r="T1565" i="11" s="1"/>
  <c r="S627" i="6"/>
  <c r="T627" i="6" s="1"/>
  <c r="Z627" i="6" s="1"/>
  <c r="S93" i="9"/>
  <c r="T93" i="9" s="1"/>
  <c r="AC242" i="11"/>
  <c r="AE242" i="11" s="1"/>
  <c r="S890" i="9"/>
  <c r="T890" i="9" s="1"/>
  <c r="T1052" i="3"/>
  <c r="Q1053" i="3" s="1"/>
  <c r="S890" i="11"/>
  <c r="T890" i="11" s="1"/>
  <c r="AA890" i="11" s="1"/>
  <c r="T1184" i="11"/>
  <c r="AA1184" i="11" s="1"/>
  <c r="S1184" i="11"/>
  <c r="S622" i="9"/>
  <c r="T622" i="9" s="1"/>
  <c r="AA622" i="9" s="1"/>
  <c r="S1973" i="6"/>
  <c r="T1973" i="6" s="1"/>
  <c r="AA1432" i="3"/>
  <c r="W1432" i="3"/>
  <c r="V1433" i="3" s="1"/>
  <c r="Q1433" i="3"/>
  <c r="Y1432" i="3"/>
  <c r="Z1432" i="3"/>
  <c r="S1567" i="9"/>
  <c r="T1567" i="9" s="1"/>
  <c r="AB1567" i="9"/>
  <c r="T246" i="6"/>
  <c r="R243" i="11"/>
  <c r="AB243" i="11" s="1"/>
  <c r="T1316" i="9"/>
  <c r="T1317" i="3"/>
  <c r="Z1050" i="6"/>
  <c r="AA1050" i="6"/>
  <c r="Q1051" i="6"/>
  <c r="W1050" i="6"/>
  <c r="V1051" i="6" s="1"/>
  <c r="Y1050" i="6"/>
  <c r="AC1049" i="9"/>
  <c r="AE1049" i="9" s="1"/>
  <c r="T1184" i="6"/>
  <c r="S1701" i="11"/>
  <c r="T1701" i="11" s="1"/>
  <c r="S895" i="6"/>
  <c r="T895" i="6" s="1"/>
  <c r="S246" i="6"/>
  <c r="R757" i="3"/>
  <c r="AB757" i="3" s="1"/>
  <c r="S1316" i="9"/>
  <c r="S1317" i="3"/>
  <c r="AC1705" i="9"/>
  <c r="S1432" i="9"/>
  <c r="T1432" i="9" s="1"/>
  <c r="AB1432" i="9"/>
  <c r="S1184" i="6"/>
  <c r="S1971" i="9"/>
  <c r="T1971" i="9" s="1"/>
  <c r="R241" i="9"/>
  <c r="AB241" i="9" s="1"/>
  <c r="S88" i="6"/>
  <c r="T88" i="6" s="1"/>
  <c r="T1051" i="11"/>
  <c r="S1051" i="11"/>
  <c r="R374" i="11"/>
  <c r="AB374" i="11" s="1"/>
  <c r="R1706" i="9"/>
  <c r="AB1706" i="9" s="1"/>
  <c r="T376" i="3"/>
  <c r="AE626" i="3"/>
  <c r="S1700" i="3"/>
  <c r="T1700" i="3" s="1"/>
  <c r="R1184" i="3"/>
  <c r="AB1184" i="3" s="1"/>
  <c r="S376" i="3"/>
  <c r="R621" i="11"/>
  <c r="AB621" i="11" s="1"/>
  <c r="AC373" i="11"/>
  <c r="AA506" i="6"/>
  <c r="Y506" i="6"/>
  <c r="W506" i="6"/>
  <c r="V507" i="6" s="1"/>
  <c r="AD507" i="6" s="1"/>
  <c r="Z506" i="6"/>
  <c r="Q507" i="6"/>
  <c r="R1050" i="9"/>
  <c r="AB1050" i="9" s="1"/>
  <c r="AE1850" i="11" l="1"/>
  <c r="AC511" i="11"/>
  <c r="AE511" i="11" s="1"/>
  <c r="AE889" i="11"/>
  <c r="AD1434" i="11"/>
  <c r="S512" i="11"/>
  <c r="AC1434" i="11"/>
  <c r="AD620" i="11"/>
  <c r="AC91" i="11"/>
  <c r="AC1320" i="11"/>
  <c r="AE1320" i="11" s="1"/>
  <c r="AE373" i="11"/>
  <c r="AD758" i="11"/>
  <c r="Q1185" i="11"/>
  <c r="R1185" i="11" s="1"/>
  <c r="AB1185" i="11" s="1"/>
  <c r="AC620" i="11"/>
  <c r="AD91" i="11"/>
  <c r="S374" i="11"/>
  <c r="Y1184" i="11"/>
  <c r="S1321" i="11"/>
  <c r="W1971" i="11"/>
  <c r="V1972" i="11" s="1"/>
  <c r="Q1972" i="11"/>
  <c r="R1972" i="11" s="1"/>
  <c r="AB1972" i="11" s="1"/>
  <c r="Z1971" i="11"/>
  <c r="Y1971" i="11"/>
  <c r="AA1971" i="11"/>
  <c r="Q1852" i="11"/>
  <c r="AA1851" i="11"/>
  <c r="Z1851" i="11"/>
  <c r="W1851" i="11"/>
  <c r="V1852" i="11" s="1"/>
  <c r="Y1851" i="11"/>
  <c r="Z1184" i="11"/>
  <c r="AD1184" i="11" s="1"/>
  <c r="AE889" i="9"/>
  <c r="AC374" i="9"/>
  <c r="AE374" i="9" s="1"/>
  <c r="AD1853" i="9"/>
  <c r="AE1705" i="9"/>
  <c r="AE92" i="9"/>
  <c r="AC240" i="9"/>
  <c r="AE240" i="9" s="1"/>
  <c r="Y622" i="9"/>
  <c r="AC1184" i="9"/>
  <c r="AE1184" i="9" s="1"/>
  <c r="AB1185" i="9"/>
  <c r="S1185" i="9"/>
  <c r="AE1431" i="9"/>
  <c r="T1185" i="9"/>
  <c r="Z1185" i="9" s="1"/>
  <c r="Z622" i="9"/>
  <c r="Q757" i="9"/>
  <c r="R757" i="9" s="1"/>
  <c r="AB757" i="9" s="1"/>
  <c r="R1854" i="9"/>
  <c r="S1854" i="9" s="1"/>
  <c r="AC1853" i="9"/>
  <c r="Y93" i="9"/>
  <c r="Z93" i="9"/>
  <c r="AA93" i="9"/>
  <c r="Q94" i="9"/>
  <c r="R94" i="9" s="1"/>
  <c r="AB94" i="9" s="1"/>
  <c r="Z1432" i="9"/>
  <c r="Q1433" i="9"/>
  <c r="AA1432" i="9"/>
  <c r="W1432" i="9"/>
  <c r="V1433" i="9" s="1"/>
  <c r="Y1432" i="9"/>
  <c r="Y890" i="9"/>
  <c r="Q891" i="9"/>
  <c r="R891" i="9" s="1"/>
  <c r="AB891" i="9" s="1"/>
  <c r="Z890" i="9"/>
  <c r="W890" i="9"/>
  <c r="V891" i="9" s="1"/>
  <c r="AC505" i="9"/>
  <c r="AE505" i="9" s="1"/>
  <c r="Q623" i="9"/>
  <c r="R623" i="9" s="1"/>
  <c r="AB623" i="9" s="1"/>
  <c r="T375" i="9"/>
  <c r="Q376" i="9" s="1"/>
  <c r="Y756" i="9"/>
  <c r="W622" i="9"/>
  <c r="V623" i="9" s="1"/>
  <c r="AD506" i="6"/>
  <c r="AA627" i="6"/>
  <c r="AD1316" i="6"/>
  <c r="AE894" i="6"/>
  <c r="S1699" i="6"/>
  <c r="T1699" i="6" s="1"/>
  <c r="AC758" i="6"/>
  <c r="AD1432" i="6"/>
  <c r="AE1698" i="6"/>
  <c r="W627" i="6"/>
  <c r="V628" i="6" s="1"/>
  <c r="AC1564" i="6"/>
  <c r="AA375" i="6"/>
  <c r="Z375" i="6"/>
  <c r="AD758" i="6"/>
  <c r="AE87" i="6"/>
  <c r="Q1974" i="6"/>
  <c r="R1974" i="6" s="1"/>
  <c r="AA1973" i="6"/>
  <c r="Q628" i="6"/>
  <c r="R628" i="6" s="1"/>
  <c r="Y627" i="6"/>
  <c r="AD627" i="6" s="1"/>
  <c r="Y1857" i="6"/>
  <c r="AA1857" i="6"/>
  <c r="Z1973" i="6"/>
  <c r="W1973" i="6"/>
  <c r="V1974" i="6" s="1"/>
  <c r="Z1857" i="6"/>
  <c r="AD1564" i="6"/>
  <c r="W1857" i="6"/>
  <c r="V1858" i="6" s="1"/>
  <c r="AD1858" i="6" s="1"/>
  <c r="AC1316" i="6"/>
  <c r="Y1973" i="6"/>
  <c r="AC1432" i="6"/>
  <c r="AE236" i="3"/>
  <c r="AE1563" i="3"/>
  <c r="AD1972" i="3"/>
  <c r="S1973" i="3"/>
  <c r="T1973" i="3" s="1"/>
  <c r="Y1973" i="3" s="1"/>
  <c r="Z1564" i="3"/>
  <c r="AC1972" i="3"/>
  <c r="Q1565" i="3"/>
  <c r="R1565" i="3" s="1"/>
  <c r="AB1565" i="3" s="1"/>
  <c r="S757" i="3"/>
  <c r="T757" i="3" s="1"/>
  <c r="W1564" i="3"/>
  <c r="V1565" i="3" s="1"/>
  <c r="Y1564" i="3"/>
  <c r="Z508" i="3"/>
  <c r="Y508" i="3"/>
  <c r="Q509" i="3"/>
  <c r="R509" i="3" s="1"/>
  <c r="AD756" i="3"/>
  <c r="AC756" i="3"/>
  <c r="Y1052" i="3"/>
  <c r="AE89" i="3"/>
  <c r="Y1855" i="3"/>
  <c r="W1855" i="3"/>
  <c r="V1856" i="3" s="1"/>
  <c r="AD1856" i="3" s="1"/>
  <c r="AA1855" i="3"/>
  <c r="AC891" i="3"/>
  <c r="Q1856" i="3"/>
  <c r="R1856" i="3" s="1"/>
  <c r="AB1856" i="3" s="1"/>
  <c r="T1184" i="3"/>
  <c r="W1184" i="3" s="1"/>
  <c r="V1185" i="3" s="1"/>
  <c r="AD1185" i="3" s="1"/>
  <c r="S1184" i="3"/>
  <c r="R892" i="3"/>
  <c r="Z237" i="3"/>
  <c r="Y237" i="3"/>
  <c r="W237" i="3"/>
  <c r="V238" i="3" s="1"/>
  <c r="AA237" i="3"/>
  <c r="Q238" i="3"/>
  <c r="R238" i="3" s="1"/>
  <c r="AB238" i="3" s="1"/>
  <c r="AA1700" i="3"/>
  <c r="Y1700" i="3"/>
  <c r="W1700" i="3"/>
  <c r="V1701" i="3" s="1"/>
  <c r="Z1700" i="3"/>
  <c r="Q1701" i="3"/>
  <c r="R1701" i="3" s="1"/>
  <c r="AB1701" i="3" s="1"/>
  <c r="W1052" i="3"/>
  <c r="V1053" i="3" s="1"/>
  <c r="AD1432" i="3"/>
  <c r="Z1052" i="3"/>
  <c r="AA508" i="3"/>
  <c r="AD891" i="3"/>
  <c r="AB759" i="6"/>
  <c r="S759" i="6"/>
  <c r="T759" i="6" s="1"/>
  <c r="S241" i="9"/>
  <c r="W756" i="9"/>
  <c r="V757" i="9" s="1"/>
  <c r="Q891" i="11"/>
  <c r="T243" i="11"/>
  <c r="Q244" i="11" s="1"/>
  <c r="Q376" i="6"/>
  <c r="R376" i="6" s="1"/>
  <c r="AB376" i="6" s="1"/>
  <c r="W93" i="9"/>
  <c r="V94" i="9" s="1"/>
  <c r="Z756" i="9"/>
  <c r="Z890" i="11"/>
  <c r="W375" i="6"/>
  <c r="V376" i="6" s="1"/>
  <c r="W890" i="11"/>
  <c r="V891" i="11" s="1"/>
  <c r="Y890" i="11"/>
  <c r="T374" i="11"/>
  <c r="Y374" i="11" s="1"/>
  <c r="AC758" i="11"/>
  <c r="AA1052" i="3"/>
  <c r="AA890" i="9"/>
  <c r="W1184" i="11"/>
  <c r="V1185" i="11" s="1"/>
  <c r="AD1185" i="11" s="1"/>
  <c r="S759" i="11"/>
  <c r="T759" i="11" s="1"/>
  <c r="T241" i="9"/>
  <c r="W241" i="9" s="1"/>
  <c r="V242" i="9" s="1"/>
  <c r="AD242" i="9" s="1"/>
  <c r="T506" i="9"/>
  <c r="Z506" i="9" s="1"/>
  <c r="S1435" i="11"/>
  <c r="T1435" i="11" s="1"/>
  <c r="S506" i="9"/>
  <c r="T512" i="11"/>
  <c r="Y512" i="11" s="1"/>
  <c r="AC506" i="6"/>
  <c r="S621" i="11"/>
  <c r="T621" i="11" s="1"/>
  <c r="S1565" i="6"/>
  <c r="T1565" i="6" s="1"/>
  <c r="AA1565" i="6" s="1"/>
  <c r="S1433" i="6"/>
  <c r="T1433" i="6" s="1"/>
  <c r="W376" i="3"/>
  <c r="V377" i="3" s="1"/>
  <c r="AD377" i="3" s="1"/>
  <c r="AA376" i="3"/>
  <c r="Q377" i="3"/>
  <c r="Y376" i="3"/>
  <c r="Z376" i="3"/>
  <c r="Z895" i="6"/>
  <c r="AA895" i="6"/>
  <c r="W895" i="6"/>
  <c r="V896" i="6" s="1"/>
  <c r="Q896" i="6"/>
  <c r="Y895" i="6"/>
  <c r="Z1971" i="9"/>
  <c r="Q1972" i="9"/>
  <c r="AA1971" i="9"/>
  <c r="Y1971" i="9"/>
  <c r="W1971" i="9"/>
  <c r="V1972" i="9" s="1"/>
  <c r="R1051" i="6"/>
  <c r="AB1051" i="6" s="1"/>
  <c r="AA1316" i="9"/>
  <c r="Y1316" i="9"/>
  <c r="Z1316" i="9"/>
  <c r="Q1317" i="9"/>
  <c r="W1316" i="9"/>
  <c r="V1317" i="9" s="1"/>
  <c r="Z1317" i="6"/>
  <c r="AA1317" i="6"/>
  <c r="Y1317" i="6"/>
  <c r="AD1317" i="6" s="1"/>
  <c r="Q1318" i="6"/>
  <c r="W1317" i="6"/>
  <c r="V1318" i="6" s="1"/>
  <c r="AD1318" i="6" s="1"/>
  <c r="W1051" i="11"/>
  <c r="V1052" i="11" s="1"/>
  <c r="Y1051" i="11"/>
  <c r="AA1051" i="11"/>
  <c r="Q1052" i="11"/>
  <c r="Z1051" i="11"/>
  <c r="W1317" i="3"/>
  <c r="V1318" i="3" s="1"/>
  <c r="AD1318" i="3" s="1"/>
  <c r="AA1317" i="3"/>
  <c r="Y1317" i="3"/>
  <c r="Q1318" i="3"/>
  <c r="Z1317" i="3"/>
  <c r="R1433" i="3"/>
  <c r="AB1433" i="3" s="1"/>
  <c r="AA90" i="3"/>
  <c r="Q91" i="3"/>
  <c r="Z90" i="3"/>
  <c r="Y90" i="3"/>
  <c r="W90" i="3"/>
  <c r="V91" i="3" s="1"/>
  <c r="S1706" i="9"/>
  <c r="T1706" i="9" s="1"/>
  <c r="S1317" i="6"/>
  <c r="AB1317" i="6"/>
  <c r="W627" i="3"/>
  <c r="V628" i="3" s="1"/>
  <c r="AA627" i="3"/>
  <c r="Z627" i="3"/>
  <c r="Q628" i="3"/>
  <c r="Y627" i="3"/>
  <c r="S92" i="11"/>
  <c r="T92" i="11" s="1"/>
  <c r="AB92" i="11"/>
  <c r="S243" i="11"/>
  <c r="Q89" i="6"/>
  <c r="Z88" i="6"/>
  <c r="Y88" i="6"/>
  <c r="W88" i="6"/>
  <c r="V89" i="6" s="1"/>
  <c r="AA88" i="6"/>
  <c r="Z1184" i="6"/>
  <c r="Q1185" i="6"/>
  <c r="Y1184" i="6"/>
  <c r="AA1184" i="6"/>
  <c r="W1184" i="6"/>
  <c r="V1185" i="6" s="1"/>
  <c r="AD1185" i="6" s="1"/>
  <c r="W1567" i="9"/>
  <c r="V1568" i="9" s="1"/>
  <c r="Y1567" i="9"/>
  <c r="Q1568" i="9"/>
  <c r="AA1567" i="9"/>
  <c r="Z1567" i="9"/>
  <c r="Q1566" i="11"/>
  <c r="W1565" i="11"/>
  <c r="V1566" i="11" s="1"/>
  <c r="AA1565" i="11"/>
  <c r="Z1565" i="11"/>
  <c r="Y1565" i="11"/>
  <c r="T1050" i="9"/>
  <c r="R507" i="6"/>
  <c r="AB507" i="6" s="1"/>
  <c r="S1050" i="9"/>
  <c r="R1858" i="6"/>
  <c r="AB1858" i="6" s="1"/>
  <c r="S375" i="9"/>
  <c r="Z1701" i="11"/>
  <c r="AA1701" i="11"/>
  <c r="W1701" i="11"/>
  <c r="V1702" i="11" s="1"/>
  <c r="Y1701" i="11"/>
  <c r="Q1702" i="11"/>
  <c r="R1053" i="3"/>
  <c r="AB1053" i="3" s="1"/>
  <c r="AD1050" i="6"/>
  <c r="AC1050" i="6"/>
  <c r="AA246" i="6"/>
  <c r="Y246" i="6"/>
  <c r="W246" i="6"/>
  <c r="V247" i="6" s="1"/>
  <c r="AD247" i="6" s="1"/>
  <c r="Q247" i="6"/>
  <c r="Z246" i="6"/>
  <c r="T1321" i="11"/>
  <c r="AC1432" i="3"/>
  <c r="AD1701" i="11" l="1"/>
  <c r="AC1184" i="11"/>
  <c r="AE1184" i="11" s="1"/>
  <c r="AE91" i="11"/>
  <c r="AE1434" i="11"/>
  <c r="W374" i="11"/>
  <c r="V375" i="11" s="1"/>
  <c r="AD375" i="11" s="1"/>
  <c r="AA374" i="11"/>
  <c r="Q375" i="11"/>
  <c r="R375" i="11" s="1"/>
  <c r="T375" i="11" s="1"/>
  <c r="Q1436" i="11"/>
  <c r="R1436" i="11" s="1"/>
  <c r="AB1436" i="11" s="1"/>
  <c r="Z1435" i="11"/>
  <c r="Z374" i="11"/>
  <c r="Z243" i="11"/>
  <c r="AE620" i="11"/>
  <c r="AD890" i="11"/>
  <c r="Y1435" i="11"/>
  <c r="AE758" i="11"/>
  <c r="AA1435" i="11"/>
  <c r="Q622" i="11"/>
  <c r="R622" i="11" s="1"/>
  <c r="W621" i="11"/>
  <c r="V622" i="11" s="1"/>
  <c r="AA621" i="11"/>
  <c r="W759" i="11"/>
  <c r="V760" i="11" s="1"/>
  <c r="Y759" i="11"/>
  <c r="AA759" i="11"/>
  <c r="Z759" i="11"/>
  <c r="Q760" i="11"/>
  <c r="R760" i="11" s="1"/>
  <c r="AB760" i="11" s="1"/>
  <c r="W92" i="11"/>
  <c r="V93" i="11" s="1"/>
  <c r="Q93" i="11"/>
  <c r="R93" i="11" s="1"/>
  <c r="AB93" i="11" s="1"/>
  <c r="AA92" i="11"/>
  <c r="Z92" i="11"/>
  <c r="Y92" i="11"/>
  <c r="AC1851" i="11"/>
  <c r="AD1851" i="11"/>
  <c r="AC890" i="11"/>
  <c r="Q513" i="11"/>
  <c r="R513" i="11" s="1"/>
  <c r="AB513" i="11" s="1"/>
  <c r="AD1971" i="11"/>
  <c r="AC1971" i="11"/>
  <c r="W512" i="11"/>
  <c r="V513" i="11" s="1"/>
  <c r="AD513" i="11" s="1"/>
  <c r="AA243" i="11"/>
  <c r="AD1565" i="11"/>
  <c r="W243" i="11"/>
  <c r="V244" i="11" s="1"/>
  <c r="AD244" i="11" s="1"/>
  <c r="S1972" i="11"/>
  <c r="T1972" i="11" s="1"/>
  <c r="Z1972" i="11" s="1"/>
  <c r="R1852" i="11"/>
  <c r="AB1852" i="11" s="1"/>
  <c r="Z512" i="11"/>
  <c r="AE1853" i="9"/>
  <c r="Z375" i="9"/>
  <c r="AD622" i="9"/>
  <c r="Y375" i="9"/>
  <c r="Y1185" i="9"/>
  <c r="AA1185" i="9"/>
  <c r="AC622" i="9"/>
  <c r="Q242" i="9"/>
  <c r="R242" i="9" s="1"/>
  <c r="AB242" i="9" s="1"/>
  <c r="AD1567" i="9"/>
  <c r="AA241" i="9"/>
  <c r="Q1186" i="9"/>
  <c r="R1186" i="9" s="1"/>
  <c r="AB1186" i="9" s="1"/>
  <c r="W1185" i="9"/>
  <c r="V1186" i="9" s="1"/>
  <c r="AD1186" i="9" s="1"/>
  <c r="Y506" i="9"/>
  <c r="AA506" i="9"/>
  <c r="AC756" i="9"/>
  <c r="S623" i="9"/>
  <c r="T623" i="9" s="1"/>
  <c r="AD1316" i="9"/>
  <c r="AB1854" i="9"/>
  <c r="T1854" i="9"/>
  <c r="W506" i="9"/>
  <c r="V507" i="9" s="1"/>
  <c r="AD507" i="9" s="1"/>
  <c r="AC1432" i="9"/>
  <c r="Q507" i="9"/>
  <c r="R507" i="9" s="1"/>
  <c r="AB507" i="9" s="1"/>
  <c r="AC890" i="9"/>
  <c r="W375" i="9"/>
  <c r="V376" i="9" s="1"/>
  <c r="AD376" i="9" s="1"/>
  <c r="AD1971" i="9"/>
  <c r="R1433" i="9"/>
  <c r="Z241" i="9"/>
  <c r="Y241" i="9"/>
  <c r="AA375" i="9"/>
  <c r="AD756" i="9"/>
  <c r="AD890" i="9"/>
  <c r="AD1432" i="9"/>
  <c r="AC93" i="9"/>
  <c r="AD93" i="9"/>
  <c r="AE506" i="6"/>
  <c r="AE1316" i="6"/>
  <c r="AE1432" i="6"/>
  <c r="AE758" i="6"/>
  <c r="AC375" i="6"/>
  <c r="AE375" i="6" s="1"/>
  <c r="AC627" i="6"/>
  <c r="AE627" i="6" s="1"/>
  <c r="AE1564" i="6"/>
  <c r="AC1857" i="6"/>
  <c r="AE1857" i="6" s="1"/>
  <c r="AC1973" i="6"/>
  <c r="S376" i="6"/>
  <c r="AB628" i="6"/>
  <c r="S628" i="6"/>
  <c r="T628" i="6" s="1"/>
  <c r="Z628" i="6" s="1"/>
  <c r="Y1699" i="6"/>
  <c r="Z1699" i="6"/>
  <c r="Q1700" i="6"/>
  <c r="AA1699" i="6"/>
  <c r="W1699" i="6"/>
  <c r="V1700" i="6" s="1"/>
  <c r="Q1434" i="6"/>
  <c r="R1434" i="6" s="1"/>
  <c r="Z1433" i="6"/>
  <c r="Y1433" i="6"/>
  <c r="AA1433" i="6"/>
  <c r="W1433" i="6"/>
  <c r="V1434" i="6" s="1"/>
  <c r="Y1565" i="6"/>
  <c r="AD895" i="6"/>
  <c r="AD1973" i="6"/>
  <c r="W1565" i="6"/>
  <c r="V1566" i="6" s="1"/>
  <c r="AC88" i="6"/>
  <c r="AD88" i="6"/>
  <c r="Q1566" i="6"/>
  <c r="R1566" i="6" s="1"/>
  <c r="AB1566" i="6" s="1"/>
  <c r="W1973" i="3"/>
  <c r="V1974" i="3" s="1"/>
  <c r="Z1973" i="3"/>
  <c r="AD1973" i="3" s="1"/>
  <c r="Q1974" i="3"/>
  <c r="R1974" i="3" s="1"/>
  <c r="AB1974" i="3" s="1"/>
  <c r="AE1972" i="3"/>
  <c r="AA1973" i="3"/>
  <c r="W757" i="3"/>
  <c r="V758" i="3" s="1"/>
  <c r="Z757" i="3"/>
  <c r="AD1564" i="3"/>
  <c r="AE756" i="3"/>
  <c r="S1565" i="3"/>
  <c r="T1565" i="3" s="1"/>
  <c r="Y1565" i="3" s="1"/>
  <c r="AA757" i="3"/>
  <c r="AC1564" i="3"/>
  <c r="AC508" i="3"/>
  <c r="AE508" i="3" s="1"/>
  <c r="AB509" i="3"/>
  <c r="T509" i="3"/>
  <c r="Y509" i="3" s="1"/>
  <c r="AD627" i="3"/>
  <c r="T1856" i="3"/>
  <c r="Y1856" i="3" s="1"/>
  <c r="AA1184" i="3"/>
  <c r="Z1184" i="3"/>
  <c r="AC1855" i="3"/>
  <c r="AE1855" i="3" s="1"/>
  <c r="Y757" i="3"/>
  <c r="Q758" i="3"/>
  <c r="R758" i="3" s="1"/>
  <c r="AB758" i="3" s="1"/>
  <c r="AC1052" i="3"/>
  <c r="AE1052" i="3" s="1"/>
  <c r="AE891" i="3"/>
  <c r="Y1184" i="3"/>
  <c r="Q1185" i="3"/>
  <c r="R1185" i="3" s="1"/>
  <c r="AB1185" i="3" s="1"/>
  <c r="S1856" i="3"/>
  <c r="AD237" i="3"/>
  <c r="AB892" i="3"/>
  <c r="S892" i="3"/>
  <c r="T892" i="3" s="1"/>
  <c r="AC1700" i="3"/>
  <c r="AC237" i="3"/>
  <c r="AE1432" i="3"/>
  <c r="AD1317" i="3"/>
  <c r="AD90" i="3"/>
  <c r="AD1700" i="3"/>
  <c r="Y621" i="11"/>
  <c r="R891" i="11"/>
  <c r="S891" i="11" s="1"/>
  <c r="AC1565" i="11"/>
  <c r="S509" i="3"/>
  <c r="S238" i="3"/>
  <c r="T238" i="3" s="1"/>
  <c r="S1433" i="3"/>
  <c r="T1433" i="3" s="1"/>
  <c r="AC1971" i="9"/>
  <c r="AA512" i="11"/>
  <c r="AC627" i="3"/>
  <c r="Y243" i="11"/>
  <c r="Z621" i="11"/>
  <c r="W1435" i="11"/>
  <c r="V1436" i="11" s="1"/>
  <c r="AC90" i="3"/>
  <c r="AE1050" i="6"/>
  <c r="AC1701" i="11"/>
  <c r="S757" i="9"/>
  <c r="T757" i="9" s="1"/>
  <c r="Z1565" i="6"/>
  <c r="S1053" i="3"/>
  <c r="S1701" i="3"/>
  <c r="T1701" i="3" s="1"/>
  <c r="T1185" i="11"/>
  <c r="Q1186" i="11" s="1"/>
  <c r="AC246" i="6"/>
  <c r="AE246" i="6" s="1"/>
  <c r="S1185" i="11"/>
  <c r="Y1050" i="9"/>
  <c r="W1050" i="9"/>
  <c r="V1051" i="9" s="1"/>
  <c r="AD1051" i="9" s="1"/>
  <c r="Z1050" i="9"/>
  <c r="AD1050" i="9" s="1"/>
  <c r="AA1050" i="9"/>
  <c r="Q1051" i="9"/>
  <c r="AC376" i="3"/>
  <c r="AE376" i="3" s="1"/>
  <c r="AD1185" i="9"/>
  <c r="R1702" i="11"/>
  <c r="AB1702" i="11" s="1"/>
  <c r="R89" i="6"/>
  <c r="AB89" i="6" s="1"/>
  <c r="R628" i="3"/>
  <c r="AB628" i="3" s="1"/>
  <c r="AC1317" i="3"/>
  <c r="AC1317" i="6"/>
  <c r="AE1317" i="6" s="1"/>
  <c r="R1972" i="9"/>
  <c r="AB1972" i="9" s="1"/>
  <c r="AA1706" i="9"/>
  <c r="Z1706" i="9"/>
  <c r="Q1707" i="9"/>
  <c r="Y1706" i="9"/>
  <c r="W1706" i="9"/>
  <c r="V1707" i="9" s="1"/>
  <c r="W1321" i="11"/>
  <c r="V1322" i="11" s="1"/>
  <c r="AD1322" i="11" s="1"/>
  <c r="Y1321" i="11"/>
  <c r="Q1322" i="11"/>
  <c r="AA1321" i="11"/>
  <c r="Z1321" i="11"/>
  <c r="W759" i="6"/>
  <c r="V760" i="6" s="1"/>
  <c r="Z759" i="6"/>
  <c r="AA759" i="6"/>
  <c r="Q760" i="6"/>
  <c r="Y759" i="6"/>
  <c r="T507" i="6"/>
  <c r="R1566" i="11"/>
  <c r="AB1566" i="11" s="1"/>
  <c r="R1568" i="9"/>
  <c r="S94" i="9"/>
  <c r="T94" i="9" s="1"/>
  <c r="R91" i="3"/>
  <c r="AB91" i="3" s="1"/>
  <c r="R1052" i="11"/>
  <c r="AB1052" i="11" s="1"/>
  <c r="S1974" i="6"/>
  <c r="T1974" i="6" s="1"/>
  <c r="AB1974" i="6"/>
  <c r="AC895" i="6"/>
  <c r="S507" i="6"/>
  <c r="AC1567" i="9"/>
  <c r="S891" i="9"/>
  <c r="T891" i="9" s="1"/>
  <c r="T1051" i="6"/>
  <c r="R896" i="6"/>
  <c r="AB896" i="6" s="1"/>
  <c r="R1185" i="6"/>
  <c r="AB1185" i="6" s="1"/>
  <c r="AD506" i="9"/>
  <c r="R1317" i="9"/>
  <c r="AB1317" i="9" s="1"/>
  <c r="AC1316" i="9"/>
  <c r="R377" i="3"/>
  <c r="AB377" i="3" s="1"/>
  <c r="R244" i="11"/>
  <c r="AB244" i="11" s="1"/>
  <c r="R1318" i="3"/>
  <c r="AB1318" i="3" s="1"/>
  <c r="R1318" i="6"/>
  <c r="T1318" i="6" s="1"/>
  <c r="T1858" i="6"/>
  <c r="R247" i="6"/>
  <c r="T1053" i="3"/>
  <c r="S1858" i="6"/>
  <c r="R376" i="9"/>
  <c r="AB376" i="9" s="1"/>
  <c r="AD1184" i="6"/>
  <c r="AC1184" i="6"/>
  <c r="T376" i="6"/>
  <c r="AC1051" i="11"/>
  <c r="AE1051" i="11" s="1"/>
  <c r="S1051" i="6"/>
  <c r="AE1701" i="11" l="1"/>
  <c r="AD1435" i="11"/>
  <c r="AC374" i="11"/>
  <c r="AE374" i="11" s="1"/>
  <c r="AC1435" i="11"/>
  <c r="T513" i="11"/>
  <c r="W513" i="11" s="1"/>
  <c r="V514" i="11" s="1"/>
  <c r="AD514" i="11" s="1"/>
  <c r="AC512" i="11"/>
  <c r="AE512" i="11" s="1"/>
  <c r="S1566" i="11"/>
  <c r="T1566" i="11" s="1"/>
  <c r="W1566" i="11" s="1"/>
  <c r="V1567" i="11" s="1"/>
  <c r="AE1565" i="11"/>
  <c r="AC243" i="11"/>
  <c r="AE243" i="11" s="1"/>
  <c r="AE890" i="11"/>
  <c r="AB622" i="11"/>
  <c r="S622" i="11"/>
  <c r="T622" i="11" s="1"/>
  <c r="Z1185" i="11"/>
  <c r="AE1971" i="11"/>
  <c r="S1852" i="11"/>
  <c r="T1852" i="11" s="1"/>
  <c r="AD621" i="11"/>
  <c r="AB891" i="11"/>
  <c r="Y1185" i="11"/>
  <c r="AE1851" i="11"/>
  <c r="AA1185" i="11"/>
  <c r="AD92" i="11"/>
  <c r="AD759" i="11"/>
  <c r="S1702" i="11"/>
  <c r="T1702" i="11" s="1"/>
  <c r="W1185" i="11"/>
  <c r="V1186" i="11" s="1"/>
  <c r="AD1186" i="11" s="1"/>
  <c r="T891" i="11"/>
  <c r="AA891" i="11" s="1"/>
  <c r="AC92" i="11"/>
  <c r="Q1973" i="11"/>
  <c r="R1973" i="11" s="1"/>
  <c r="AB1973" i="11" s="1"/>
  <c r="W1972" i="11"/>
  <c r="V1973" i="11" s="1"/>
  <c r="Y1972" i="11"/>
  <c r="AA1972" i="11"/>
  <c r="S1436" i="11"/>
  <c r="T1436" i="11" s="1"/>
  <c r="AC621" i="11"/>
  <c r="AC759" i="11"/>
  <c r="AC1185" i="9"/>
  <c r="AE1185" i="9" s="1"/>
  <c r="AE756" i="9"/>
  <c r="AE890" i="9"/>
  <c r="AE1971" i="9"/>
  <c r="AE622" i="9"/>
  <c r="AC375" i="9"/>
  <c r="AE375" i="9" s="1"/>
  <c r="AE1567" i="9"/>
  <c r="AE1316" i="9"/>
  <c r="AC506" i="9"/>
  <c r="AE506" i="9" s="1"/>
  <c r="S1186" i="9"/>
  <c r="Q624" i="9"/>
  <c r="R624" i="9" s="1"/>
  <c r="AB624" i="9" s="1"/>
  <c r="Z623" i="9"/>
  <c r="Y623" i="9"/>
  <c r="W623" i="9"/>
  <c r="V624" i="9" s="1"/>
  <c r="AA623" i="9"/>
  <c r="AA94" i="9"/>
  <c r="W94" i="9"/>
  <c r="V95" i="9" s="1"/>
  <c r="AE1432" i="9"/>
  <c r="AC241" i="9"/>
  <c r="AE241" i="9" s="1"/>
  <c r="Q95" i="9"/>
  <c r="R95" i="9" s="1"/>
  <c r="AB95" i="9" s="1"/>
  <c r="Y94" i="9"/>
  <c r="Z1854" i="9"/>
  <c r="Q1855" i="9"/>
  <c r="AA1854" i="9"/>
  <c r="Y1854" i="9"/>
  <c r="W1854" i="9"/>
  <c r="V1855" i="9" s="1"/>
  <c r="AD1855" i="9" s="1"/>
  <c r="Z94" i="9"/>
  <c r="W757" i="9"/>
  <c r="V758" i="9" s="1"/>
  <c r="Z757" i="9"/>
  <c r="Y757" i="9"/>
  <c r="Q758" i="9"/>
  <c r="R758" i="9" s="1"/>
  <c r="AB758" i="9" s="1"/>
  <c r="AA757" i="9"/>
  <c r="AD1706" i="9"/>
  <c r="AB1433" i="9"/>
  <c r="AE93" i="9"/>
  <c r="S1433" i="9"/>
  <c r="T1433" i="9" s="1"/>
  <c r="AE1973" i="6"/>
  <c r="AD1433" i="6"/>
  <c r="S896" i="6"/>
  <c r="T896" i="6" s="1"/>
  <c r="Y896" i="6" s="1"/>
  <c r="AC1433" i="6"/>
  <c r="AC1565" i="6"/>
  <c r="R1700" i="6"/>
  <c r="AB1700" i="6" s="1"/>
  <c r="AE88" i="6"/>
  <c r="AE895" i="6"/>
  <c r="AC1699" i="6"/>
  <c r="AD1699" i="6"/>
  <c r="Q1975" i="6"/>
  <c r="R1975" i="6" s="1"/>
  <c r="AB1975" i="6" s="1"/>
  <c r="AA1974" i="6"/>
  <c r="Z1974" i="6"/>
  <c r="Y1974" i="6"/>
  <c r="W1974" i="6"/>
  <c r="V1975" i="6" s="1"/>
  <c r="W628" i="6"/>
  <c r="V629" i="6" s="1"/>
  <c r="Y628" i="6"/>
  <c r="AD628" i="6" s="1"/>
  <c r="AA628" i="6"/>
  <c r="Q629" i="6"/>
  <c r="R629" i="6" s="1"/>
  <c r="AD1565" i="6"/>
  <c r="AD759" i="6"/>
  <c r="S1974" i="3"/>
  <c r="T1974" i="3" s="1"/>
  <c r="Y1974" i="3" s="1"/>
  <c r="AC1973" i="3"/>
  <c r="AE1973" i="3" s="1"/>
  <c r="W1565" i="3"/>
  <c r="V1566" i="3" s="1"/>
  <c r="Q1566" i="3"/>
  <c r="R1566" i="3" s="1"/>
  <c r="AB1566" i="3" s="1"/>
  <c r="AD757" i="3"/>
  <c r="AE1564" i="3"/>
  <c r="Z1565" i="3"/>
  <c r="AD1565" i="3" s="1"/>
  <c r="AA1565" i="3"/>
  <c r="AA509" i="3"/>
  <c r="Q510" i="3"/>
  <c r="R510" i="3" s="1"/>
  <c r="AB510" i="3" s="1"/>
  <c r="W509" i="3"/>
  <c r="V510" i="3" s="1"/>
  <c r="AD510" i="3" s="1"/>
  <c r="Z509" i="3"/>
  <c r="AD509" i="3" s="1"/>
  <c r="AE627" i="3"/>
  <c r="AA1856" i="3"/>
  <c r="W1856" i="3"/>
  <c r="V1857" i="3" s="1"/>
  <c r="AD1857" i="3" s="1"/>
  <c r="Q1857" i="3"/>
  <c r="R1857" i="3" s="1"/>
  <c r="AB1857" i="3" s="1"/>
  <c r="Z1856" i="3"/>
  <c r="AC757" i="3"/>
  <c r="AC1184" i="3"/>
  <c r="AE1184" i="3" s="1"/>
  <c r="AE1700" i="3"/>
  <c r="AE237" i="3"/>
  <c r="Z892" i="3"/>
  <c r="Y892" i="3"/>
  <c r="AA892" i="3"/>
  <c r="W892" i="3"/>
  <c r="V893" i="3" s="1"/>
  <c r="Q893" i="3"/>
  <c r="R893" i="3" s="1"/>
  <c r="AB893" i="3" s="1"/>
  <c r="S377" i="3"/>
  <c r="AE1317" i="3"/>
  <c r="W238" i="3"/>
  <c r="V239" i="3" s="1"/>
  <c r="Z238" i="3"/>
  <c r="Q239" i="3"/>
  <c r="R239" i="3" s="1"/>
  <c r="Y238" i="3"/>
  <c r="AA238" i="3"/>
  <c r="AE90" i="3"/>
  <c r="T242" i="9"/>
  <c r="Y242" i="9" s="1"/>
  <c r="S242" i="9"/>
  <c r="T1186" i="9"/>
  <c r="Z1186" i="9" s="1"/>
  <c r="AC759" i="6"/>
  <c r="S93" i="11"/>
  <c r="T93" i="11" s="1"/>
  <c r="T1052" i="11"/>
  <c r="AA1052" i="11" s="1"/>
  <c r="T376" i="9"/>
  <c r="AA376" i="9" s="1"/>
  <c r="T1318" i="3"/>
  <c r="Z1318" i="3" s="1"/>
  <c r="S376" i="9"/>
  <c r="S1318" i="3"/>
  <c r="S507" i="9"/>
  <c r="T1317" i="9"/>
  <c r="Z1317" i="9" s="1"/>
  <c r="T1185" i="6"/>
  <c r="Q1186" i="6" s="1"/>
  <c r="S1052" i="11"/>
  <c r="AC1706" i="9"/>
  <c r="T1185" i="3"/>
  <c r="W1185" i="3" s="1"/>
  <c r="V1186" i="3" s="1"/>
  <c r="AD1186" i="3" s="1"/>
  <c r="S1317" i="9"/>
  <c r="S1185" i="6"/>
  <c r="S1566" i="6"/>
  <c r="T1566" i="6" s="1"/>
  <c r="S1185" i="3"/>
  <c r="S91" i="3"/>
  <c r="T91" i="3" s="1"/>
  <c r="S513" i="11"/>
  <c r="S628" i="3"/>
  <c r="T628" i="3" s="1"/>
  <c r="S1972" i="9"/>
  <c r="T1972" i="9" s="1"/>
  <c r="AC1321" i="11"/>
  <c r="AE1321" i="11" s="1"/>
  <c r="S760" i="11"/>
  <c r="T760" i="11" s="1"/>
  <c r="S89" i="6"/>
  <c r="T89" i="6" s="1"/>
  <c r="W1318" i="6"/>
  <c r="V1319" i="6" s="1"/>
  <c r="AD1319" i="6" s="1"/>
  <c r="Q1319" i="6"/>
  <c r="AA1318" i="6"/>
  <c r="Y1318" i="6"/>
  <c r="Z1318" i="6"/>
  <c r="Y1051" i="6"/>
  <c r="Z1051" i="6"/>
  <c r="AD1051" i="6" s="1"/>
  <c r="W1051" i="6"/>
  <c r="V1052" i="6" s="1"/>
  <c r="AD1052" i="6" s="1"/>
  <c r="Q1052" i="6"/>
  <c r="AA1051" i="6"/>
  <c r="R760" i="6"/>
  <c r="AB760" i="6" s="1"/>
  <c r="S1568" i="9"/>
  <c r="T1568" i="9" s="1"/>
  <c r="W1568" i="9" s="1"/>
  <c r="V1569" i="9" s="1"/>
  <c r="AB1568" i="9"/>
  <c r="R1051" i="9"/>
  <c r="AB1051" i="9" s="1"/>
  <c r="R1186" i="11"/>
  <c r="Z1053" i="3"/>
  <c r="Y1053" i="3"/>
  <c r="W1053" i="3"/>
  <c r="V1054" i="3" s="1"/>
  <c r="AD1054" i="3" s="1"/>
  <c r="AA1053" i="3"/>
  <c r="Q1054" i="3"/>
  <c r="Q376" i="11"/>
  <c r="Y375" i="11"/>
  <c r="W375" i="11"/>
  <c r="V376" i="11" s="1"/>
  <c r="AD376" i="11" s="1"/>
  <c r="AA375" i="11"/>
  <c r="Z375" i="11"/>
  <c r="S247" i="6"/>
  <c r="AB247" i="6"/>
  <c r="W1858" i="6"/>
  <c r="V1859" i="6" s="1"/>
  <c r="AD1859" i="6" s="1"/>
  <c r="Z1858" i="6"/>
  <c r="Q1859" i="6"/>
  <c r="Y1858" i="6"/>
  <c r="AA1858" i="6"/>
  <c r="S1318" i="6"/>
  <c r="AB1318" i="6"/>
  <c r="S1434" i="6"/>
  <c r="T1434" i="6" s="1"/>
  <c r="AA1434" i="6" s="1"/>
  <c r="AB1434" i="6"/>
  <c r="W1433" i="3"/>
  <c r="V1434" i="3" s="1"/>
  <c r="Q1434" i="3"/>
  <c r="Y1433" i="3"/>
  <c r="Z1433" i="3"/>
  <c r="AA1433" i="3"/>
  <c r="Q892" i="9"/>
  <c r="W891" i="9"/>
  <c r="V892" i="9" s="1"/>
  <c r="Y891" i="9"/>
  <c r="AA891" i="9"/>
  <c r="Z891" i="9"/>
  <c r="R1707" i="9"/>
  <c r="AB1707" i="9" s="1"/>
  <c r="Y376" i="6"/>
  <c r="AA376" i="6"/>
  <c r="Z376" i="6"/>
  <c r="AD376" i="6" s="1"/>
  <c r="W376" i="6"/>
  <c r="V377" i="6" s="1"/>
  <c r="AD377" i="6" s="1"/>
  <c r="Q377" i="6"/>
  <c r="AA1701" i="3"/>
  <c r="Q1702" i="3"/>
  <c r="Y1701" i="3"/>
  <c r="Z1701" i="3"/>
  <c r="W1701" i="3"/>
  <c r="V1702" i="3" s="1"/>
  <c r="T244" i="11"/>
  <c r="AE1184" i="6"/>
  <c r="T247" i="6"/>
  <c r="S244" i="11"/>
  <c r="T377" i="3"/>
  <c r="T507" i="9"/>
  <c r="S375" i="11"/>
  <c r="AB375" i="11"/>
  <c r="S758" i="3"/>
  <c r="T758" i="3" s="1"/>
  <c r="W507" i="6"/>
  <c r="V508" i="6" s="1"/>
  <c r="Q508" i="6"/>
  <c r="Z507" i="6"/>
  <c r="AA507" i="6"/>
  <c r="Y507" i="6"/>
  <c r="R1322" i="11"/>
  <c r="AB1322" i="11" s="1"/>
  <c r="AC1050" i="9"/>
  <c r="AE1050" i="9" s="1"/>
  <c r="AE1435" i="11" l="1"/>
  <c r="Z513" i="11"/>
  <c r="AA513" i="11"/>
  <c r="Q514" i="11"/>
  <c r="R514" i="11" s="1"/>
  <c r="AB514" i="11" s="1"/>
  <c r="Y513" i="11"/>
  <c r="AE621" i="11"/>
  <c r="AC1185" i="11"/>
  <c r="AE1185" i="11" s="1"/>
  <c r="AA622" i="11"/>
  <c r="W622" i="11"/>
  <c r="V623" i="11" s="1"/>
  <c r="Y622" i="11"/>
  <c r="Z622" i="11"/>
  <c r="Q623" i="11"/>
  <c r="R623" i="11" s="1"/>
  <c r="AB623" i="11" s="1"/>
  <c r="Q1567" i="11"/>
  <c r="R1567" i="11" s="1"/>
  <c r="AB1567" i="11" s="1"/>
  <c r="Y891" i="11"/>
  <c r="W891" i="11"/>
  <c r="V892" i="11" s="1"/>
  <c r="Q892" i="11"/>
  <c r="R892" i="11" s="1"/>
  <c r="AB892" i="11" s="1"/>
  <c r="AA1702" i="11"/>
  <c r="W1702" i="11"/>
  <c r="V1703" i="11" s="1"/>
  <c r="T1322" i="11"/>
  <c r="Z1322" i="11" s="1"/>
  <c r="S1322" i="11"/>
  <c r="Z891" i="11"/>
  <c r="S1973" i="11"/>
  <c r="T1973" i="11" s="1"/>
  <c r="AA1973" i="11" s="1"/>
  <c r="AE92" i="11"/>
  <c r="AE759" i="11"/>
  <c r="Q761" i="11"/>
  <c r="R761" i="11" s="1"/>
  <c r="AB761" i="11" s="1"/>
  <c r="Y760" i="11"/>
  <c r="Z760" i="11"/>
  <c r="W760" i="11"/>
  <c r="V761" i="11" s="1"/>
  <c r="AA760" i="11"/>
  <c r="Q94" i="11"/>
  <c r="R94" i="11" s="1"/>
  <c r="AB94" i="11" s="1"/>
  <c r="AA93" i="11"/>
  <c r="Z93" i="11"/>
  <c r="Y93" i="11"/>
  <c r="W93" i="11"/>
  <c r="V94" i="11" s="1"/>
  <c r="Z1436" i="11"/>
  <c r="Y1436" i="11"/>
  <c r="Q1437" i="11"/>
  <c r="R1437" i="11" s="1"/>
  <c r="AA1436" i="11"/>
  <c r="W1436" i="11"/>
  <c r="V1437" i="11" s="1"/>
  <c r="Q1703" i="11"/>
  <c r="R1703" i="11" s="1"/>
  <c r="AB1703" i="11" s="1"/>
  <c r="Y1852" i="11"/>
  <c r="Z1852" i="11"/>
  <c r="Q1853" i="11"/>
  <c r="AA1852" i="11"/>
  <c r="W1852" i="11"/>
  <c r="V1853" i="11" s="1"/>
  <c r="W1052" i="11"/>
  <c r="V1053" i="11" s="1"/>
  <c r="AD1053" i="11" s="1"/>
  <c r="Y1566" i="11"/>
  <c r="Z1566" i="11"/>
  <c r="Y1702" i="11"/>
  <c r="AA1566" i="11"/>
  <c r="AD1972" i="11"/>
  <c r="AC1972" i="11"/>
  <c r="AA1317" i="9"/>
  <c r="AD623" i="9"/>
  <c r="AD94" i="9"/>
  <c r="Z376" i="9"/>
  <c r="AD757" i="9"/>
  <c r="AA242" i="9"/>
  <c r="Z242" i="9"/>
  <c r="AA1568" i="9"/>
  <c r="Y1568" i="9"/>
  <c r="AC94" i="9"/>
  <c r="Q243" i="9"/>
  <c r="R243" i="9" s="1"/>
  <c r="AB243" i="9" s="1"/>
  <c r="AC1854" i="9"/>
  <c r="AE1854" i="9" s="1"/>
  <c r="Q1318" i="9"/>
  <c r="R1318" i="9" s="1"/>
  <c r="AB1318" i="9" s="1"/>
  <c r="AC623" i="9"/>
  <c r="Y1317" i="9"/>
  <c r="AD1317" i="9" s="1"/>
  <c r="R1855" i="9"/>
  <c r="AB1855" i="9" s="1"/>
  <c r="AE1706" i="9"/>
  <c r="Y1433" i="9"/>
  <c r="W1433" i="9"/>
  <c r="V1434" i="9" s="1"/>
  <c r="Z1433" i="9"/>
  <c r="AA1433" i="9"/>
  <c r="Q1434" i="9"/>
  <c r="R1434" i="9" s="1"/>
  <c r="AB1434" i="9" s="1"/>
  <c r="Q1569" i="9"/>
  <c r="R1569" i="9" s="1"/>
  <c r="AB1569" i="9" s="1"/>
  <c r="W376" i="9"/>
  <c r="V377" i="9" s="1"/>
  <c r="AD377" i="9" s="1"/>
  <c r="AA1186" i="9"/>
  <c r="Z1568" i="9"/>
  <c r="Y376" i="9"/>
  <c r="W1317" i="9"/>
  <c r="V1318" i="9" s="1"/>
  <c r="AD1318" i="9" s="1"/>
  <c r="Q1187" i="9"/>
  <c r="R1187" i="9" s="1"/>
  <c r="W1186" i="9"/>
  <c r="V1187" i="9" s="1"/>
  <c r="AD1187" i="9" s="1"/>
  <c r="AC757" i="9"/>
  <c r="Q377" i="9"/>
  <c r="R377" i="9" s="1"/>
  <c r="Y1186" i="9"/>
  <c r="W242" i="9"/>
  <c r="V243" i="9" s="1"/>
  <c r="AD243" i="9" s="1"/>
  <c r="AD891" i="9"/>
  <c r="AE1433" i="6"/>
  <c r="AE1565" i="6"/>
  <c r="AD1974" i="6"/>
  <c r="S1700" i="6"/>
  <c r="T1700" i="6" s="1"/>
  <c r="Y1700" i="6" s="1"/>
  <c r="Y1434" i="6"/>
  <c r="W896" i="6"/>
  <c r="V897" i="6" s="1"/>
  <c r="AA896" i="6"/>
  <c r="Z896" i="6"/>
  <c r="AD896" i="6" s="1"/>
  <c r="Q897" i="6"/>
  <c r="R897" i="6" s="1"/>
  <c r="AB897" i="6" s="1"/>
  <c r="Z1185" i="6"/>
  <c r="AC1974" i="6"/>
  <c r="AE759" i="6"/>
  <c r="Y89" i="6"/>
  <c r="AA89" i="6"/>
  <c r="AE1699" i="6"/>
  <c r="S1975" i="6"/>
  <c r="T1975" i="6" s="1"/>
  <c r="Y1975" i="6" s="1"/>
  <c r="Z1434" i="6"/>
  <c r="AC628" i="6"/>
  <c r="AE628" i="6" s="1"/>
  <c r="Q1567" i="6"/>
  <c r="R1567" i="6" s="1"/>
  <c r="AB1567" i="6" s="1"/>
  <c r="W1566" i="6"/>
  <c r="V1567" i="6" s="1"/>
  <c r="AA1566" i="6"/>
  <c r="Y1566" i="6"/>
  <c r="Z1566" i="6"/>
  <c r="Q1435" i="6"/>
  <c r="R1435" i="6" s="1"/>
  <c r="AB1435" i="6" s="1"/>
  <c r="Z89" i="6"/>
  <c r="W89" i="6"/>
  <c r="V90" i="6" s="1"/>
  <c r="W1185" i="6"/>
  <c r="V1186" i="6" s="1"/>
  <c r="AD1186" i="6" s="1"/>
  <c r="Q90" i="6"/>
  <c r="W1434" i="6"/>
  <c r="V1435" i="6" s="1"/>
  <c r="Y1185" i="6"/>
  <c r="AA1974" i="3"/>
  <c r="Q1975" i="3"/>
  <c r="R1975" i="3" s="1"/>
  <c r="AB1975" i="3" s="1"/>
  <c r="W1974" i="3"/>
  <c r="V1975" i="3" s="1"/>
  <c r="Z1974" i="3"/>
  <c r="AD1974" i="3" s="1"/>
  <c r="S1566" i="3"/>
  <c r="T1566" i="3" s="1"/>
  <c r="AA1566" i="3" s="1"/>
  <c r="AE757" i="3"/>
  <c r="AC1565" i="3"/>
  <c r="AE1565" i="3" s="1"/>
  <c r="AC1856" i="3"/>
  <c r="AE1856" i="3" s="1"/>
  <c r="AC509" i="3"/>
  <c r="AE509" i="3" s="1"/>
  <c r="T1857" i="3"/>
  <c r="Z1857" i="3" s="1"/>
  <c r="S1857" i="3"/>
  <c r="Q1186" i="3"/>
  <c r="R1186" i="3" s="1"/>
  <c r="AB1186" i="3" s="1"/>
  <c r="AC238" i="3"/>
  <c r="AA91" i="3"/>
  <c r="Z91" i="3"/>
  <c r="Q92" i="3"/>
  <c r="R92" i="3" s="1"/>
  <c r="AB92" i="3" s="1"/>
  <c r="W91" i="3"/>
  <c r="V92" i="3" s="1"/>
  <c r="AD892" i="3"/>
  <c r="Z1185" i="3"/>
  <c r="S893" i="3"/>
  <c r="T893" i="3" s="1"/>
  <c r="W893" i="3" s="1"/>
  <c r="V894" i="3" s="1"/>
  <c r="AD238" i="3"/>
  <c r="S510" i="3"/>
  <c r="Y1185" i="3"/>
  <c r="AC892" i="3"/>
  <c r="AB239" i="3"/>
  <c r="S239" i="3"/>
  <c r="Y91" i="3"/>
  <c r="W1318" i="3"/>
  <c r="V1319" i="3" s="1"/>
  <c r="AA1185" i="3"/>
  <c r="AD1433" i="3"/>
  <c r="AC1701" i="3"/>
  <c r="AD1701" i="3"/>
  <c r="AA1318" i="3"/>
  <c r="Y1318" i="3"/>
  <c r="S760" i="6"/>
  <c r="T760" i="6" s="1"/>
  <c r="Q1319" i="3"/>
  <c r="S1707" i="9"/>
  <c r="T1707" i="9" s="1"/>
  <c r="T239" i="3"/>
  <c r="Z239" i="3" s="1"/>
  <c r="Q1053" i="11"/>
  <c r="R1053" i="11" s="1"/>
  <c r="AB1053" i="11" s="1"/>
  <c r="Z1052" i="11"/>
  <c r="AD1052" i="11" s="1"/>
  <c r="AC507" i="6"/>
  <c r="AE507" i="6" s="1"/>
  <c r="S95" i="9"/>
  <c r="T95" i="9" s="1"/>
  <c r="AA95" i="9" s="1"/>
  <c r="AA1185" i="6"/>
  <c r="Z1702" i="11"/>
  <c r="Y1052" i="11"/>
  <c r="S1051" i="9"/>
  <c r="S758" i="9"/>
  <c r="T758" i="9" s="1"/>
  <c r="S624" i="9"/>
  <c r="T624" i="9" s="1"/>
  <c r="AC1433" i="3"/>
  <c r="Z758" i="3"/>
  <c r="Y758" i="3"/>
  <c r="Q759" i="3"/>
  <c r="W758" i="3"/>
  <c r="V759" i="3" s="1"/>
  <c r="AA758" i="3"/>
  <c r="S629" i="6"/>
  <c r="T629" i="6" s="1"/>
  <c r="AB629" i="6"/>
  <c r="AC376" i="6"/>
  <c r="AE376" i="6" s="1"/>
  <c r="R1434" i="3"/>
  <c r="AB1434" i="3" s="1"/>
  <c r="R1054" i="3"/>
  <c r="AB1054" i="3" s="1"/>
  <c r="R508" i="6"/>
  <c r="AB508" i="6" s="1"/>
  <c r="S1186" i="11"/>
  <c r="AB1186" i="11"/>
  <c r="R1702" i="3"/>
  <c r="AB1702" i="3" s="1"/>
  <c r="R1319" i="6"/>
  <c r="AB1319" i="6" s="1"/>
  <c r="R1052" i="6"/>
  <c r="AB1052" i="6" s="1"/>
  <c r="W628" i="3"/>
  <c r="V629" i="3" s="1"/>
  <c r="Q629" i="3"/>
  <c r="AA628" i="3"/>
  <c r="Z628" i="3"/>
  <c r="Y628" i="3"/>
  <c r="W247" i="6"/>
  <c r="V248" i="6" s="1"/>
  <c r="AD248" i="6" s="1"/>
  <c r="Z247" i="6"/>
  <c r="Q248" i="6"/>
  <c r="AA247" i="6"/>
  <c r="Y247" i="6"/>
  <c r="Q1973" i="9"/>
  <c r="AA1972" i="9"/>
  <c r="Z1972" i="9"/>
  <c r="Y1972" i="9"/>
  <c r="W1972" i="9"/>
  <c r="V1973" i="9" s="1"/>
  <c r="AC891" i="9"/>
  <c r="W244" i="11"/>
  <c r="V245" i="11" s="1"/>
  <c r="AD245" i="11" s="1"/>
  <c r="Y244" i="11"/>
  <c r="Q245" i="11"/>
  <c r="Z244" i="11"/>
  <c r="AA244" i="11"/>
  <c r="R377" i="6"/>
  <c r="AB377" i="6" s="1"/>
  <c r="R1186" i="6"/>
  <c r="AB1186" i="6" s="1"/>
  <c r="AC375" i="11"/>
  <c r="AE375" i="11" s="1"/>
  <c r="AD1053" i="3"/>
  <c r="AC1053" i="3"/>
  <c r="AC1051" i="6"/>
  <c r="AE1051" i="6" s="1"/>
  <c r="Q508" i="9"/>
  <c r="Z507" i="9"/>
  <c r="W507" i="9"/>
  <c r="V508" i="9" s="1"/>
  <c r="AD508" i="9" s="1"/>
  <c r="Y507" i="9"/>
  <c r="AA507" i="9"/>
  <c r="R892" i="9"/>
  <c r="AB892" i="9" s="1"/>
  <c r="AC1858" i="6"/>
  <c r="AE1858" i="6" s="1"/>
  <c r="R376" i="11"/>
  <c r="T376" i="11" s="1"/>
  <c r="T510" i="3"/>
  <c r="Y377" i="3"/>
  <c r="Q378" i="3"/>
  <c r="Z377" i="3"/>
  <c r="AA377" i="3"/>
  <c r="W377" i="3"/>
  <c r="V378" i="3" s="1"/>
  <c r="AD378" i="3" s="1"/>
  <c r="R1859" i="6"/>
  <c r="AB1859" i="6" s="1"/>
  <c r="T1186" i="11"/>
  <c r="T1051" i="9"/>
  <c r="AC1318" i="6"/>
  <c r="AE1318" i="6" s="1"/>
  <c r="Y1322" i="11" l="1"/>
  <c r="AC513" i="11"/>
  <c r="AE513" i="11" s="1"/>
  <c r="AD93" i="11"/>
  <c r="AE1972" i="11"/>
  <c r="AD1436" i="11"/>
  <c r="S892" i="11"/>
  <c r="T892" i="11" s="1"/>
  <c r="Y892" i="11" s="1"/>
  <c r="AC622" i="11"/>
  <c r="AC891" i="11"/>
  <c r="AC1702" i="11"/>
  <c r="AD622" i="11"/>
  <c r="S623" i="11"/>
  <c r="T623" i="11" s="1"/>
  <c r="Z623" i="11" s="1"/>
  <c r="AC760" i="11"/>
  <c r="AC1566" i="11"/>
  <c r="AC93" i="11"/>
  <c r="Q1323" i="11"/>
  <c r="R1323" i="11" s="1"/>
  <c r="AB1323" i="11" s="1"/>
  <c r="W1322" i="11"/>
  <c r="V1323" i="11" s="1"/>
  <c r="AD1323" i="11" s="1"/>
  <c r="Y1973" i="11"/>
  <c r="W1973" i="11"/>
  <c r="V1974" i="11" s="1"/>
  <c r="Z1973" i="11"/>
  <c r="AD891" i="11"/>
  <c r="AD1566" i="11"/>
  <c r="Q1974" i="11"/>
  <c r="R1974" i="11" s="1"/>
  <c r="AB1974" i="11" s="1"/>
  <c r="AA1322" i="11"/>
  <c r="AD760" i="11"/>
  <c r="S94" i="11"/>
  <c r="T94" i="11" s="1"/>
  <c r="R1853" i="11"/>
  <c r="AB1853" i="11" s="1"/>
  <c r="AC1436" i="11"/>
  <c r="AD1702" i="11"/>
  <c r="AC1852" i="11"/>
  <c r="AD1852" i="11"/>
  <c r="AE623" i="9"/>
  <c r="AE757" i="9"/>
  <c r="AC242" i="9"/>
  <c r="AE242" i="9" s="1"/>
  <c r="AC1317" i="9"/>
  <c r="AE1317" i="9" s="1"/>
  <c r="AE94" i="9"/>
  <c r="AD1568" i="9"/>
  <c r="AC376" i="9"/>
  <c r="AE376" i="9" s="1"/>
  <c r="AC1568" i="9"/>
  <c r="AC1186" i="9"/>
  <c r="AE1186" i="9" s="1"/>
  <c r="W95" i="9"/>
  <c r="V96" i="9" s="1"/>
  <c r="S1855" i="9"/>
  <c r="T1855" i="9" s="1"/>
  <c r="Q1856" i="9" s="1"/>
  <c r="T243" i="9"/>
  <c r="AA243" i="9" s="1"/>
  <c r="S1434" i="9"/>
  <c r="T1434" i="9" s="1"/>
  <c r="Q1435" i="9" s="1"/>
  <c r="R1435" i="9" s="1"/>
  <c r="AB1187" i="9"/>
  <c r="T1187" i="9"/>
  <c r="AA1187" i="9" s="1"/>
  <c r="AB377" i="9"/>
  <c r="T377" i="9"/>
  <c r="AA377" i="9" s="1"/>
  <c r="Y95" i="9"/>
  <c r="S1187" i="9"/>
  <c r="AD1972" i="9"/>
  <c r="S1569" i="9"/>
  <c r="T1569" i="9" s="1"/>
  <c r="Q625" i="9"/>
  <c r="R625" i="9" s="1"/>
  <c r="AB625" i="9" s="1"/>
  <c r="W624" i="9"/>
  <c r="V625" i="9" s="1"/>
  <c r="Z624" i="9"/>
  <c r="Y624" i="9"/>
  <c r="AA624" i="9"/>
  <c r="AE891" i="9"/>
  <c r="Z95" i="9"/>
  <c r="Q96" i="9"/>
  <c r="R96" i="9" s="1"/>
  <c r="AB96" i="9" s="1"/>
  <c r="AD1433" i="9"/>
  <c r="AC1433" i="9"/>
  <c r="AE1974" i="6"/>
  <c r="AC1434" i="6"/>
  <c r="AD89" i="6"/>
  <c r="Z1700" i="6"/>
  <c r="AD1700" i="6" s="1"/>
  <c r="AA1700" i="6"/>
  <c r="W1700" i="6"/>
  <c r="V1701" i="6" s="1"/>
  <c r="Q1701" i="6"/>
  <c r="R1701" i="6" s="1"/>
  <c r="AB1701" i="6" s="1"/>
  <c r="S1186" i="6"/>
  <c r="AD1434" i="6"/>
  <c r="AC896" i="6"/>
  <c r="AE896" i="6" s="1"/>
  <c r="AC1185" i="6"/>
  <c r="AE1185" i="6" s="1"/>
  <c r="AC89" i="6"/>
  <c r="T1186" i="6"/>
  <c r="Y1186" i="6" s="1"/>
  <c r="Q1976" i="6"/>
  <c r="R1976" i="6" s="1"/>
  <c r="AB1976" i="6" s="1"/>
  <c r="AA1975" i="6"/>
  <c r="T508" i="6"/>
  <c r="Y508" i="6" s="1"/>
  <c r="S897" i="6"/>
  <c r="T897" i="6" s="1"/>
  <c r="Q761" i="6"/>
  <c r="R761" i="6" s="1"/>
  <c r="AB761" i="6" s="1"/>
  <c r="Z760" i="6"/>
  <c r="W760" i="6"/>
  <c r="V761" i="6" s="1"/>
  <c r="AA760" i="6"/>
  <c r="Y760" i="6"/>
  <c r="S1567" i="6"/>
  <c r="T1567" i="6" s="1"/>
  <c r="Y1567" i="6" s="1"/>
  <c r="S1052" i="6"/>
  <c r="R90" i="6"/>
  <c r="AB90" i="6" s="1"/>
  <c r="AD1566" i="6"/>
  <c r="W1975" i="6"/>
  <c r="V1976" i="6" s="1"/>
  <c r="Z1975" i="6"/>
  <c r="AD1975" i="6" s="1"/>
  <c r="S1435" i="6"/>
  <c r="T1435" i="6" s="1"/>
  <c r="AC1566" i="6"/>
  <c r="AC1974" i="3"/>
  <c r="AE1974" i="3" s="1"/>
  <c r="Y1566" i="3"/>
  <c r="Z1566" i="3"/>
  <c r="W1566" i="3"/>
  <c r="V1567" i="3" s="1"/>
  <c r="Q1567" i="3"/>
  <c r="R1567" i="3" s="1"/>
  <c r="AB1567" i="3" s="1"/>
  <c r="AA1857" i="3"/>
  <c r="Q1858" i="3"/>
  <c r="R1858" i="3" s="1"/>
  <c r="AB1858" i="3" s="1"/>
  <c r="Y1857" i="3"/>
  <c r="W1857" i="3"/>
  <c r="V1858" i="3" s="1"/>
  <c r="AD1858" i="3" s="1"/>
  <c r="AD758" i="3"/>
  <c r="AE238" i="3"/>
  <c r="AD628" i="3"/>
  <c r="Z893" i="3"/>
  <c r="AA893" i="3"/>
  <c r="Y893" i="3"/>
  <c r="Q894" i="3"/>
  <c r="R894" i="3" s="1"/>
  <c r="AB894" i="3" s="1"/>
  <c r="AC1318" i="3"/>
  <c r="AE1318" i="3" s="1"/>
  <c r="Q240" i="3"/>
  <c r="R240" i="3" s="1"/>
  <c r="AB240" i="3" s="1"/>
  <c r="AC91" i="3"/>
  <c r="AC1185" i="3"/>
  <c r="AE1185" i="3" s="1"/>
  <c r="AA239" i="3"/>
  <c r="Y239" i="3"/>
  <c r="AD239" i="3" s="1"/>
  <c r="AE892" i="3"/>
  <c r="W239" i="3"/>
  <c r="V240" i="3" s="1"/>
  <c r="AD240" i="3" s="1"/>
  <c r="R1319" i="3"/>
  <c r="AB1319" i="3" s="1"/>
  <c r="AD91" i="3"/>
  <c r="AE1433" i="3"/>
  <c r="AE1701" i="3"/>
  <c r="S1434" i="3"/>
  <c r="T1434" i="3" s="1"/>
  <c r="T377" i="6"/>
  <c r="Q378" i="6" s="1"/>
  <c r="S243" i="9"/>
  <c r="S377" i="9"/>
  <c r="S1567" i="11"/>
  <c r="T1567" i="11" s="1"/>
  <c r="AA1567" i="11" s="1"/>
  <c r="AE1053" i="3"/>
  <c r="S1053" i="11"/>
  <c r="S761" i="11"/>
  <c r="T761" i="11" s="1"/>
  <c r="Q762" i="11" s="1"/>
  <c r="T1318" i="9"/>
  <c r="Y1318" i="9" s="1"/>
  <c r="T1053" i="11"/>
  <c r="AA1053" i="11" s="1"/>
  <c r="S1319" i="6"/>
  <c r="S1703" i="11"/>
  <c r="T1703" i="11" s="1"/>
  <c r="AC1052" i="11"/>
  <c r="AE1052" i="11" s="1"/>
  <c r="S377" i="6"/>
  <c r="T1052" i="6"/>
  <c r="AA1052" i="6" s="1"/>
  <c r="S1702" i="3"/>
  <c r="T1702" i="3" s="1"/>
  <c r="W1702" i="3" s="1"/>
  <c r="V1703" i="3" s="1"/>
  <c r="S508" i="6"/>
  <c r="AC628" i="3"/>
  <c r="AA1707" i="9"/>
  <c r="Z1707" i="9"/>
  <c r="Q1708" i="9"/>
  <c r="W1707" i="9"/>
  <c r="V1708" i="9" s="1"/>
  <c r="Y1707" i="9"/>
  <c r="AA1051" i="9"/>
  <c r="W1051" i="9"/>
  <c r="V1052" i="9" s="1"/>
  <c r="AD1052" i="9" s="1"/>
  <c r="Z1051" i="9"/>
  <c r="Y1051" i="9"/>
  <c r="Q1052" i="9"/>
  <c r="Z510" i="3"/>
  <c r="AA510" i="3"/>
  <c r="Q511" i="3"/>
  <c r="Y510" i="3"/>
  <c r="W510" i="3"/>
  <c r="V511" i="3" s="1"/>
  <c r="AD511" i="3" s="1"/>
  <c r="AC507" i="9"/>
  <c r="AE507" i="9" s="1"/>
  <c r="T1054" i="3"/>
  <c r="T514" i="11"/>
  <c r="T1186" i="3"/>
  <c r="AA629" i="6"/>
  <c r="Y629" i="6"/>
  <c r="Q630" i="6"/>
  <c r="W629" i="6"/>
  <c r="V630" i="6" s="1"/>
  <c r="Z629" i="6"/>
  <c r="S1975" i="3"/>
  <c r="T1975" i="3" s="1"/>
  <c r="S1186" i="3"/>
  <c r="R1973" i="9"/>
  <c r="R248" i="6"/>
  <c r="AB248" i="6" s="1"/>
  <c r="S1054" i="3"/>
  <c r="S514" i="11"/>
  <c r="AA376" i="11"/>
  <c r="Z376" i="11"/>
  <c r="Y376" i="11"/>
  <c r="Q377" i="11"/>
  <c r="W376" i="11"/>
  <c r="V377" i="11" s="1"/>
  <c r="AD377" i="11" s="1"/>
  <c r="R759" i="3"/>
  <c r="AB759" i="3" s="1"/>
  <c r="S1437" i="11"/>
  <c r="T1437" i="11" s="1"/>
  <c r="AA1437" i="11" s="1"/>
  <c r="AB1437" i="11"/>
  <c r="T1859" i="6"/>
  <c r="S1318" i="9"/>
  <c r="S892" i="9"/>
  <c r="T892" i="9" s="1"/>
  <c r="R245" i="11"/>
  <c r="AB245" i="11" s="1"/>
  <c r="AC758" i="3"/>
  <c r="W1186" i="11"/>
  <c r="V1187" i="11" s="1"/>
  <c r="AD1187" i="11" s="1"/>
  <c r="Y1186" i="11"/>
  <c r="Q1187" i="11"/>
  <c r="Z1186" i="11"/>
  <c r="AA1186" i="11"/>
  <c r="S1859" i="6"/>
  <c r="R378" i="3"/>
  <c r="AB378" i="3" s="1"/>
  <c r="AC244" i="11"/>
  <c r="AE244" i="11" s="1"/>
  <c r="AC1972" i="9"/>
  <c r="S376" i="11"/>
  <c r="AB376" i="11"/>
  <c r="R508" i="9"/>
  <c r="AB508" i="9" s="1"/>
  <c r="Y758" i="9"/>
  <c r="W758" i="9"/>
  <c r="V759" i="9" s="1"/>
  <c r="Q759" i="9"/>
  <c r="Z758" i="9"/>
  <c r="AA758" i="9"/>
  <c r="AC377" i="3"/>
  <c r="AE377" i="3" s="1"/>
  <c r="S92" i="3"/>
  <c r="T92" i="3" s="1"/>
  <c r="AC247" i="6"/>
  <c r="AE247" i="6" s="1"/>
  <c r="R629" i="3"/>
  <c r="AB629" i="3" s="1"/>
  <c r="T1319" i="6"/>
  <c r="AC1322" i="11" l="1"/>
  <c r="AE1322" i="11" s="1"/>
  <c r="AE1566" i="11"/>
  <c r="AE93" i="11"/>
  <c r="Z892" i="11"/>
  <c r="AD892" i="11" s="1"/>
  <c r="AE1436" i="11"/>
  <c r="Q893" i="11"/>
  <c r="R893" i="11" s="1"/>
  <c r="AB893" i="11" s="1"/>
  <c r="AE622" i="11"/>
  <c r="W892" i="11"/>
  <c r="V893" i="11" s="1"/>
  <c r="AE1702" i="11"/>
  <c r="AA892" i="11"/>
  <c r="Z1567" i="11"/>
  <c r="AE891" i="11"/>
  <c r="T1853" i="11"/>
  <c r="AA1853" i="11" s="1"/>
  <c r="AE760" i="11"/>
  <c r="Z94" i="11"/>
  <c r="Q95" i="11"/>
  <c r="R95" i="11" s="1"/>
  <c r="AB95" i="11" s="1"/>
  <c r="Q1568" i="11"/>
  <c r="R1568" i="11" s="1"/>
  <c r="AB1568" i="11" s="1"/>
  <c r="W1567" i="11"/>
  <c r="V1568" i="11" s="1"/>
  <c r="Y1567" i="11"/>
  <c r="S1853" i="11"/>
  <c r="W1053" i="11"/>
  <c r="V1054" i="11" s="1"/>
  <c r="AD1054" i="11" s="1"/>
  <c r="W94" i="11"/>
  <c r="V95" i="11" s="1"/>
  <c r="Z1053" i="11"/>
  <c r="Y1053" i="11"/>
  <c r="Y761" i="11"/>
  <c r="AA94" i="11"/>
  <c r="W623" i="11"/>
  <c r="V624" i="11" s="1"/>
  <c r="Y94" i="11"/>
  <c r="Y623" i="11"/>
  <c r="AD623" i="11" s="1"/>
  <c r="Q624" i="11"/>
  <c r="R624" i="11" s="1"/>
  <c r="AB624" i="11" s="1"/>
  <c r="S1974" i="11"/>
  <c r="T1974" i="11" s="1"/>
  <c r="AA623" i="11"/>
  <c r="AD1973" i="11"/>
  <c r="AC1973" i="11"/>
  <c r="Q1704" i="11"/>
  <c r="R1704" i="11" s="1"/>
  <c r="W1703" i="11"/>
  <c r="V1704" i="11" s="1"/>
  <c r="AA1703" i="11"/>
  <c r="AE1852" i="11"/>
  <c r="Z761" i="11"/>
  <c r="Q1438" i="11"/>
  <c r="R1438" i="11" s="1"/>
  <c r="AB1438" i="11" s="1"/>
  <c r="Y1437" i="11"/>
  <c r="AA761" i="11"/>
  <c r="W761" i="11"/>
  <c r="V762" i="11" s="1"/>
  <c r="W1437" i="11"/>
  <c r="V1438" i="11" s="1"/>
  <c r="Q1054" i="11"/>
  <c r="R1054" i="11" s="1"/>
  <c r="AB1054" i="11" s="1"/>
  <c r="Z1437" i="11"/>
  <c r="AE1568" i="9"/>
  <c r="Q1319" i="9"/>
  <c r="R1319" i="9" s="1"/>
  <c r="AB1319" i="9" s="1"/>
  <c r="AA1318" i="9"/>
  <c r="AE1433" i="9"/>
  <c r="Y377" i="9"/>
  <c r="AA1855" i="9"/>
  <c r="W1855" i="9"/>
  <c r="V1856" i="9" s="1"/>
  <c r="AD1856" i="9" s="1"/>
  <c r="Z1855" i="9"/>
  <c r="W1318" i="9"/>
  <c r="V1319" i="9" s="1"/>
  <c r="AD1319" i="9" s="1"/>
  <c r="Z1318" i="9"/>
  <c r="AD624" i="9"/>
  <c r="Y1855" i="9"/>
  <c r="Y243" i="9"/>
  <c r="W243" i="9"/>
  <c r="V244" i="9" s="1"/>
  <c r="AD244" i="9" s="1"/>
  <c r="Q244" i="9"/>
  <c r="R244" i="9" s="1"/>
  <c r="AB244" i="9" s="1"/>
  <c r="Z243" i="9"/>
  <c r="Z1187" i="9"/>
  <c r="AC95" i="9"/>
  <c r="AD95" i="9"/>
  <c r="AC624" i="9"/>
  <c r="AD1707" i="9"/>
  <c r="Y1187" i="9"/>
  <c r="W1187" i="9"/>
  <c r="V1188" i="9" s="1"/>
  <c r="AD1188" i="9" s="1"/>
  <c r="Q1188" i="9"/>
  <c r="R1188" i="9" s="1"/>
  <c r="AB1188" i="9" s="1"/>
  <c r="Z377" i="9"/>
  <c r="W1569" i="9"/>
  <c r="V1570" i="9" s="1"/>
  <c r="AA1569" i="9"/>
  <c r="Y1569" i="9"/>
  <c r="Q1570" i="9"/>
  <c r="Z1569" i="9"/>
  <c r="AA1434" i="9"/>
  <c r="AE1972" i="9"/>
  <c r="W377" i="9"/>
  <c r="V378" i="9" s="1"/>
  <c r="AD378" i="9" s="1"/>
  <c r="R1856" i="9"/>
  <c r="AB1856" i="9" s="1"/>
  <c r="Q378" i="9"/>
  <c r="R378" i="9" s="1"/>
  <c r="AB378" i="9" s="1"/>
  <c r="AA892" i="9"/>
  <c r="Z892" i="9"/>
  <c r="W892" i="9"/>
  <c r="V893" i="9" s="1"/>
  <c r="Q893" i="9"/>
  <c r="R893" i="9" s="1"/>
  <c r="AB893" i="9" s="1"/>
  <c r="Y892" i="9"/>
  <c r="S508" i="9"/>
  <c r="Y1434" i="9"/>
  <c r="Z1434" i="9"/>
  <c r="W1434" i="9"/>
  <c r="V1435" i="9" s="1"/>
  <c r="AD758" i="9"/>
  <c r="AE89" i="6"/>
  <c r="AE1434" i="6"/>
  <c r="AC1700" i="6"/>
  <c r="AE1700" i="6" s="1"/>
  <c r="Q1187" i="6"/>
  <c r="R1187" i="6" s="1"/>
  <c r="AB1187" i="6" s="1"/>
  <c r="AA1186" i="6"/>
  <c r="W377" i="6"/>
  <c r="V378" i="6" s="1"/>
  <c r="W1186" i="6"/>
  <c r="V1187" i="6" s="1"/>
  <c r="AD1187" i="6" s="1"/>
  <c r="AD629" i="6"/>
  <c r="Z1186" i="6"/>
  <c r="Z508" i="6"/>
  <c r="AD508" i="6" s="1"/>
  <c r="AA508" i="6"/>
  <c r="AD760" i="6"/>
  <c r="S1701" i="6"/>
  <c r="T1701" i="6" s="1"/>
  <c r="AA1567" i="6"/>
  <c r="S90" i="6"/>
  <c r="T90" i="6" s="1"/>
  <c r="Q898" i="6"/>
  <c r="R898" i="6" s="1"/>
  <c r="AB898" i="6" s="1"/>
  <c r="Z897" i="6"/>
  <c r="AA897" i="6"/>
  <c r="W897" i="6"/>
  <c r="V898" i="6" s="1"/>
  <c r="Y897" i="6"/>
  <c r="Z1052" i="6"/>
  <c r="AA377" i="6"/>
  <c r="W1052" i="6"/>
  <c r="V1053" i="6" s="1"/>
  <c r="AD1053" i="6" s="1"/>
  <c r="AC1975" i="6"/>
  <c r="AE1975" i="6" s="1"/>
  <c r="Z377" i="6"/>
  <c r="Q1053" i="6"/>
  <c r="R1053" i="6" s="1"/>
  <c r="AB1053" i="6" s="1"/>
  <c r="W508" i="6"/>
  <c r="V509" i="6" s="1"/>
  <c r="AC760" i="6"/>
  <c r="Y1052" i="6"/>
  <c r="Q509" i="6"/>
  <c r="R509" i="6" s="1"/>
  <c r="AB509" i="6" s="1"/>
  <c r="Y377" i="6"/>
  <c r="W1567" i="6"/>
  <c r="V1568" i="6" s="1"/>
  <c r="AE1566" i="6"/>
  <c r="Z1567" i="6"/>
  <c r="AD1567" i="6" s="1"/>
  <c r="Q1568" i="6"/>
  <c r="R1568" i="6" s="1"/>
  <c r="AB1568" i="6" s="1"/>
  <c r="AC1566" i="3"/>
  <c r="AD1566" i="3"/>
  <c r="AC1857" i="3"/>
  <c r="AE1857" i="3" s="1"/>
  <c r="T1858" i="3"/>
  <c r="W1858" i="3" s="1"/>
  <c r="V1859" i="3" s="1"/>
  <c r="AD1859" i="3" s="1"/>
  <c r="S1858" i="3"/>
  <c r="AE758" i="3"/>
  <c r="AC893" i="3"/>
  <c r="S894" i="3"/>
  <c r="T894" i="3" s="1"/>
  <c r="Q895" i="3" s="1"/>
  <c r="R895" i="3" s="1"/>
  <c r="AB895" i="3" s="1"/>
  <c r="AD893" i="3"/>
  <c r="AE628" i="3"/>
  <c r="S629" i="3"/>
  <c r="T629" i="3" s="1"/>
  <c r="W629" i="3" s="1"/>
  <c r="V630" i="3" s="1"/>
  <c r="AC239" i="3"/>
  <c r="AE239" i="3" s="1"/>
  <c r="Z1702" i="3"/>
  <c r="AA1702" i="3"/>
  <c r="AE91" i="3"/>
  <c r="Q1703" i="3"/>
  <c r="R1703" i="3" s="1"/>
  <c r="AB1703" i="3" s="1"/>
  <c r="Y1702" i="3"/>
  <c r="T1319" i="3"/>
  <c r="Y1319" i="3" s="1"/>
  <c r="S1319" i="3"/>
  <c r="T508" i="9"/>
  <c r="AA508" i="9" s="1"/>
  <c r="T1323" i="11"/>
  <c r="AA1323" i="11" s="1"/>
  <c r="S761" i="6"/>
  <c r="T761" i="6" s="1"/>
  <c r="Q762" i="6" s="1"/>
  <c r="S759" i="3"/>
  <c r="T759" i="3" s="1"/>
  <c r="Q760" i="3" s="1"/>
  <c r="S1323" i="11"/>
  <c r="S1567" i="3"/>
  <c r="T1567" i="3" s="1"/>
  <c r="Y1567" i="3" s="1"/>
  <c r="AC629" i="6"/>
  <c r="Y1703" i="11"/>
  <c r="T245" i="11"/>
  <c r="Q246" i="11" s="1"/>
  <c r="S96" i="9"/>
  <c r="T96" i="9" s="1"/>
  <c r="AC1051" i="9"/>
  <c r="AE1051" i="9" s="1"/>
  <c r="AC1186" i="11"/>
  <c r="AE1186" i="11" s="1"/>
  <c r="Z1703" i="11"/>
  <c r="S378" i="3"/>
  <c r="S245" i="11"/>
  <c r="AC758" i="9"/>
  <c r="R1187" i="11"/>
  <c r="AB1187" i="11" s="1"/>
  <c r="AA1186" i="3"/>
  <c r="Q1187" i="3"/>
  <c r="Y1186" i="3"/>
  <c r="Z1186" i="3"/>
  <c r="W1186" i="3"/>
  <c r="V1187" i="3" s="1"/>
  <c r="AD1187" i="3" s="1"/>
  <c r="S1435" i="9"/>
  <c r="T1435" i="9" s="1"/>
  <c r="AB1435" i="9"/>
  <c r="R1708" i="9"/>
  <c r="AB1708" i="9" s="1"/>
  <c r="Z1975" i="3"/>
  <c r="Y1975" i="3"/>
  <c r="W1975" i="3"/>
  <c r="V1976" i="3" s="1"/>
  <c r="AA1975" i="3"/>
  <c r="Q1976" i="3"/>
  <c r="AA1434" i="3"/>
  <c r="Y1434" i="3"/>
  <c r="Q1435" i="3"/>
  <c r="Z1434" i="3"/>
  <c r="W1434" i="3"/>
  <c r="V1435" i="3" s="1"/>
  <c r="R378" i="6"/>
  <c r="AB378" i="6" s="1"/>
  <c r="T378" i="3"/>
  <c r="W1859" i="6"/>
  <c r="V1860" i="6" s="1"/>
  <c r="AD1860" i="6" s="1"/>
  <c r="AA1859" i="6"/>
  <c r="Y1859" i="6"/>
  <c r="Z1859" i="6"/>
  <c r="Q1860" i="6"/>
  <c r="T240" i="3"/>
  <c r="T248" i="6"/>
  <c r="R1052" i="9"/>
  <c r="AB1052" i="9" s="1"/>
  <c r="R762" i="11"/>
  <c r="AB762" i="11" s="1"/>
  <c r="S240" i="3"/>
  <c r="S248" i="6"/>
  <c r="Y1435" i="6"/>
  <c r="Q1436" i="6"/>
  <c r="Z1435" i="6"/>
  <c r="AA1435" i="6"/>
  <c r="W1435" i="6"/>
  <c r="V1436" i="6" s="1"/>
  <c r="AC510" i="3"/>
  <c r="AE510" i="3" s="1"/>
  <c r="AA92" i="3"/>
  <c r="W92" i="3"/>
  <c r="V93" i="3" s="1"/>
  <c r="Y92" i="3"/>
  <c r="Q93" i="3"/>
  <c r="Z92" i="3"/>
  <c r="W1319" i="6"/>
  <c r="V1320" i="6" s="1"/>
  <c r="AD1320" i="6" s="1"/>
  <c r="Q1320" i="6"/>
  <c r="Z1319" i="6"/>
  <c r="Y1319" i="6"/>
  <c r="AA1319" i="6"/>
  <c r="AD1319" i="3"/>
  <c r="Y514" i="11"/>
  <c r="AA514" i="11"/>
  <c r="Q515" i="11"/>
  <c r="Z514" i="11"/>
  <c r="W514" i="11"/>
  <c r="V515" i="11" s="1"/>
  <c r="AD515" i="11" s="1"/>
  <c r="R511" i="3"/>
  <c r="T511" i="3" s="1"/>
  <c r="R377" i="11"/>
  <c r="T377" i="11" s="1"/>
  <c r="AC376" i="11"/>
  <c r="AE376" i="11" s="1"/>
  <c r="R630" i="6"/>
  <c r="Z1054" i="3"/>
  <c r="Y1054" i="3"/>
  <c r="W1054" i="3"/>
  <c r="V1055" i="3" s="1"/>
  <c r="AD1055" i="3" s="1"/>
  <c r="AA1054" i="3"/>
  <c r="Q1055" i="3"/>
  <c r="S625" i="9"/>
  <c r="T625" i="9" s="1"/>
  <c r="R759" i="9"/>
  <c r="AB759" i="9" s="1"/>
  <c r="AC1707" i="9"/>
  <c r="S1973" i="9"/>
  <c r="T1973" i="9" s="1"/>
  <c r="AB1973" i="9"/>
  <c r="S1976" i="6"/>
  <c r="T1976" i="6" s="1"/>
  <c r="S893" i="11" l="1"/>
  <c r="T893" i="11" s="1"/>
  <c r="W893" i="11" s="1"/>
  <c r="V894" i="11" s="1"/>
  <c r="AC892" i="11"/>
  <c r="AE892" i="11" s="1"/>
  <c r="Q1854" i="11"/>
  <c r="R1854" i="11" s="1"/>
  <c r="AB1854" i="11" s="1"/>
  <c r="Y1853" i="11"/>
  <c r="AC1567" i="11"/>
  <c r="Z1853" i="11"/>
  <c r="W1853" i="11"/>
  <c r="V1854" i="11" s="1"/>
  <c r="AD1854" i="11" s="1"/>
  <c r="AC1053" i="11"/>
  <c r="AE1053" i="11" s="1"/>
  <c r="AD1567" i="11"/>
  <c r="AA245" i="11"/>
  <c r="Z1323" i="11"/>
  <c r="Q1324" i="11"/>
  <c r="R1324" i="11" s="1"/>
  <c r="Y1323" i="11"/>
  <c r="W245" i="11"/>
  <c r="V246" i="11" s="1"/>
  <c r="AE1973" i="11"/>
  <c r="AC1437" i="11"/>
  <c r="AD761" i="11"/>
  <c r="AC761" i="11"/>
  <c r="AC94" i="11"/>
  <c r="Z245" i="11"/>
  <c r="AC1703" i="11"/>
  <c r="Y245" i="11"/>
  <c r="AC623" i="11"/>
  <c r="AE623" i="11" s="1"/>
  <c r="AA1974" i="11"/>
  <c r="Q1975" i="11"/>
  <c r="R1975" i="11" s="1"/>
  <c r="AB1975" i="11" s="1"/>
  <c r="Z1974" i="11"/>
  <c r="Y1974" i="11"/>
  <c r="W1974" i="11"/>
  <c r="V1975" i="11" s="1"/>
  <c r="AD94" i="11"/>
  <c r="AD1703" i="11"/>
  <c r="AD1437" i="11"/>
  <c r="S762" i="11"/>
  <c r="T762" i="11" s="1"/>
  <c r="AC377" i="9"/>
  <c r="AE377" i="9" s="1"/>
  <c r="AC1318" i="9"/>
  <c r="AE1318" i="9" s="1"/>
  <c r="AE624" i="9"/>
  <c r="AC1855" i="9"/>
  <c r="AE1855" i="9" s="1"/>
  <c r="AC243" i="9"/>
  <c r="AE243" i="9" s="1"/>
  <c r="AC1187" i="9"/>
  <c r="AE1187" i="9" s="1"/>
  <c r="S1856" i="9"/>
  <c r="AE95" i="9"/>
  <c r="T1856" i="9"/>
  <c r="AA1856" i="9" s="1"/>
  <c r="AE1707" i="9"/>
  <c r="AC892" i="9"/>
  <c r="R1570" i="9"/>
  <c r="AB1570" i="9" s="1"/>
  <c r="AD1569" i="9"/>
  <c r="AC1569" i="9"/>
  <c r="AE758" i="9"/>
  <c r="AD892" i="9"/>
  <c r="Q626" i="9"/>
  <c r="R626" i="9" s="1"/>
  <c r="AB626" i="9" s="1"/>
  <c r="W625" i="9"/>
  <c r="V626" i="9" s="1"/>
  <c r="Y625" i="9"/>
  <c r="AA625" i="9"/>
  <c r="Z625" i="9"/>
  <c r="W1973" i="9"/>
  <c r="V1974" i="9" s="1"/>
  <c r="Y1973" i="9"/>
  <c r="AA1973" i="9"/>
  <c r="Z1973" i="9"/>
  <c r="Q1974" i="9"/>
  <c r="R1974" i="9" s="1"/>
  <c r="AB1974" i="9" s="1"/>
  <c r="Z508" i="9"/>
  <c r="T1319" i="9"/>
  <c r="AA1319" i="9" s="1"/>
  <c r="Y508" i="9"/>
  <c r="S1319" i="9"/>
  <c r="AC1434" i="9"/>
  <c r="AD1434" i="9"/>
  <c r="W508" i="9"/>
  <c r="V509" i="9" s="1"/>
  <c r="AD509" i="9" s="1"/>
  <c r="Q509" i="9"/>
  <c r="R509" i="9" s="1"/>
  <c r="S244" i="9"/>
  <c r="AC1052" i="6"/>
  <c r="AE1052" i="6" s="1"/>
  <c r="AE629" i="6"/>
  <c r="AC1186" i="6"/>
  <c r="AE1186" i="6" s="1"/>
  <c r="S378" i="6"/>
  <c r="AC508" i="6"/>
  <c r="AE508" i="6" s="1"/>
  <c r="AC377" i="6"/>
  <c r="AE377" i="6" s="1"/>
  <c r="AA1701" i="6"/>
  <c r="Y1701" i="6"/>
  <c r="W1701" i="6"/>
  <c r="V1702" i="6" s="1"/>
  <c r="Q1702" i="6"/>
  <c r="AC897" i="6"/>
  <c r="AE760" i="6"/>
  <c r="AD897" i="6"/>
  <c r="Z1701" i="6"/>
  <c r="AC1567" i="6"/>
  <c r="AE1567" i="6" s="1"/>
  <c r="Y761" i="6"/>
  <c r="AA761" i="6"/>
  <c r="Z761" i="6"/>
  <c r="W761" i="6"/>
  <c r="V762" i="6" s="1"/>
  <c r="AD1435" i="6"/>
  <c r="T378" i="6"/>
  <c r="Y378" i="6" s="1"/>
  <c r="Y1976" i="6"/>
  <c r="AA1976" i="6"/>
  <c r="W1976" i="6"/>
  <c r="V1977" i="6" s="1"/>
  <c r="Q1977" i="6"/>
  <c r="R1977" i="6" s="1"/>
  <c r="AB1977" i="6" s="1"/>
  <c r="Z1976" i="6"/>
  <c r="Y90" i="6"/>
  <c r="Z90" i="6"/>
  <c r="W90" i="6"/>
  <c r="V91" i="6" s="1"/>
  <c r="AA90" i="6"/>
  <c r="Q91" i="6"/>
  <c r="AE1566" i="3"/>
  <c r="Y1858" i="3"/>
  <c r="AA1858" i="3"/>
  <c r="Z1858" i="3"/>
  <c r="Q1859" i="3"/>
  <c r="R1859" i="3" s="1"/>
  <c r="AB1859" i="3" s="1"/>
  <c r="AE893" i="3"/>
  <c r="Z894" i="3"/>
  <c r="AA894" i="3"/>
  <c r="W894" i="3"/>
  <c r="V895" i="3" s="1"/>
  <c r="Y894" i="3"/>
  <c r="Q630" i="3"/>
  <c r="R630" i="3" s="1"/>
  <c r="AB630" i="3" s="1"/>
  <c r="AA629" i="3"/>
  <c r="Z629" i="3"/>
  <c r="Y629" i="3"/>
  <c r="AD1702" i="3"/>
  <c r="AC1702" i="3"/>
  <c r="AD92" i="3"/>
  <c r="W1319" i="3"/>
  <c r="V1320" i="3" s="1"/>
  <c r="AD1320" i="3" s="1"/>
  <c r="Z1319" i="3"/>
  <c r="AA1319" i="3"/>
  <c r="Q1320" i="3"/>
  <c r="R1320" i="3" s="1"/>
  <c r="AB1320" i="3" s="1"/>
  <c r="AD1434" i="3"/>
  <c r="S1568" i="6"/>
  <c r="T1568" i="6" s="1"/>
  <c r="Y1568" i="6" s="1"/>
  <c r="W1323" i="11"/>
  <c r="V1324" i="11" s="1"/>
  <c r="AD1324" i="11" s="1"/>
  <c r="S1438" i="11"/>
  <c r="T1438" i="11" s="1"/>
  <c r="S1568" i="11"/>
  <c r="T1568" i="11" s="1"/>
  <c r="T1188" i="9"/>
  <c r="Q1189" i="9" s="1"/>
  <c r="S1188" i="9"/>
  <c r="S378" i="9"/>
  <c r="T244" i="9"/>
  <c r="Y244" i="9" s="1"/>
  <c r="S895" i="3"/>
  <c r="T895" i="3" s="1"/>
  <c r="AA1567" i="3"/>
  <c r="W759" i="3"/>
  <c r="V760" i="3" s="1"/>
  <c r="Z1567" i="3"/>
  <c r="AD1567" i="3" s="1"/>
  <c r="Z759" i="3"/>
  <c r="Q1568" i="3"/>
  <c r="R1568" i="3" s="1"/>
  <c r="AB1568" i="3" s="1"/>
  <c r="AC92" i="3"/>
  <c r="T1187" i="6"/>
  <c r="Y1187" i="6" s="1"/>
  <c r="AA759" i="3"/>
  <c r="T378" i="9"/>
  <c r="Y378" i="9" s="1"/>
  <c r="AC514" i="11"/>
  <c r="AE514" i="11" s="1"/>
  <c r="AC1435" i="6"/>
  <c r="S1187" i="6"/>
  <c r="Y759" i="3"/>
  <c r="S898" i="6"/>
  <c r="T898" i="6" s="1"/>
  <c r="W1567" i="3"/>
  <c r="V1568" i="3" s="1"/>
  <c r="S95" i="11"/>
  <c r="T95" i="11" s="1"/>
  <c r="Z377" i="11"/>
  <c r="W377" i="11"/>
  <c r="V378" i="11" s="1"/>
  <c r="AD378" i="11" s="1"/>
  <c r="AA377" i="11"/>
  <c r="Q378" i="11"/>
  <c r="Y377" i="11"/>
  <c r="S759" i="9"/>
  <c r="T759" i="9" s="1"/>
  <c r="AC1054" i="3"/>
  <c r="AE1054" i="3" s="1"/>
  <c r="R1436" i="6"/>
  <c r="AB1436" i="6" s="1"/>
  <c r="R1860" i="6"/>
  <c r="AB1860" i="6" s="1"/>
  <c r="W378" i="3"/>
  <c r="V379" i="3" s="1"/>
  <c r="AD379" i="3" s="1"/>
  <c r="Z378" i="3"/>
  <c r="Q379" i="3"/>
  <c r="AA378" i="3"/>
  <c r="Y378" i="3"/>
  <c r="Y1435" i="9"/>
  <c r="W1435" i="9"/>
  <c r="V1436" i="9" s="1"/>
  <c r="AA1435" i="9"/>
  <c r="Z1435" i="9"/>
  <c r="Q1436" i="9"/>
  <c r="AC1319" i="6"/>
  <c r="AE1319" i="6" s="1"/>
  <c r="AC1859" i="6"/>
  <c r="AE1859" i="6" s="1"/>
  <c r="S1703" i="3"/>
  <c r="T1703" i="3" s="1"/>
  <c r="AD1975" i="3"/>
  <c r="AC1975" i="3"/>
  <c r="S1708" i="9"/>
  <c r="T1708" i="9" s="1"/>
  <c r="W1708" i="9" s="1"/>
  <c r="V1709" i="9" s="1"/>
  <c r="T1054" i="11"/>
  <c r="AA511" i="3"/>
  <c r="W511" i="3"/>
  <c r="V512" i="3" s="1"/>
  <c r="AD512" i="3" s="1"/>
  <c r="Y511" i="3"/>
  <c r="Z511" i="3"/>
  <c r="Q512" i="3"/>
  <c r="T509" i="6"/>
  <c r="W248" i="6"/>
  <c r="V249" i="6" s="1"/>
  <c r="AD249" i="6" s="1"/>
  <c r="Z248" i="6"/>
  <c r="Q249" i="6"/>
  <c r="Y248" i="6"/>
  <c r="AA248" i="6"/>
  <c r="R1435" i="3"/>
  <c r="AB1435" i="3" s="1"/>
  <c r="S1054" i="11"/>
  <c r="S511" i="3"/>
  <c r="AB511" i="3"/>
  <c r="R1320" i="6"/>
  <c r="AB1320" i="6" s="1"/>
  <c r="S509" i="6"/>
  <c r="AA240" i="3"/>
  <c r="Z240" i="3"/>
  <c r="Y240" i="3"/>
  <c r="W240" i="3"/>
  <c r="V241" i="3" s="1"/>
  <c r="AD241" i="3" s="1"/>
  <c r="Q241" i="3"/>
  <c r="AC1434" i="3"/>
  <c r="R246" i="11"/>
  <c r="AB246" i="11" s="1"/>
  <c r="R1055" i="3"/>
  <c r="AB1055" i="3" s="1"/>
  <c r="R762" i="6"/>
  <c r="S377" i="11"/>
  <c r="AB377" i="11"/>
  <c r="AC1186" i="3"/>
  <c r="AE1186" i="3" s="1"/>
  <c r="T1053" i="6"/>
  <c r="S630" i="6"/>
  <c r="T630" i="6" s="1"/>
  <c r="AB630" i="6"/>
  <c r="T1052" i="9"/>
  <c r="R1187" i="3"/>
  <c r="AB1187" i="3" s="1"/>
  <c r="T1187" i="11"/>
  <c r="S1053" i="6"/>
  <c r="R515" i="11"/>
  <c r="AB515" i="11" s="1"/>
  <c r="R93" i="3"/>
  <c r="AB93" i="3" s="1"/>
  <c r="Y96" i="9"/>
  <c r="Z96" i="9"/>
  <c r="AA96" i="9"/>
  <c r="Q97" i="9"/>
  <c r="W96" i="9"/>
  <c r="V97" i="9" s="1"/>
  <c r="S1052" i="9"/>
  <c r="S893" i="9"/>
  <c r="T893" i="9" s="1"/>
  <c r="S624" i="11"/>
  <c r="T624" i="11" s="1"/>
  <c r="R1976" i="3"/>
  <c r="AB1976" i="3" s="1"/>
  <c r="R760" i="3"/>
  <c r="AB760" i="3" s="1"/>
  <c r="S1187" i="11"/>
  <c r="S1704" i="11"/>
  <c r="T1704" i="11" s="1"/>
  <c r="AB1704" i="11"/>
  <c r="Q894" i="11" l="1"/>
  <c r="R894" i="11" s="1"/>
  <c r="AB894" i="11" s="1"/>
  <c r="Z893" i="11"/>
  <c r="AA893" i="11"/>
  <c r="Y893" i="11"/>
  <c r="AC1853" i="11"/>
  <c r="AD1853" i="11"/>
  <c r="AE1567" i="11"/>
  <c r="AC1323" i="11"/>
  <c r="AE1323" i="11" s="1"/>
  <c r="AC245" i="11"/>
  <c r="AE245" i="11" s="1"/>
  <c r="AB1324" i="11"/>
  <c r="T1324" i="11"/>
  <c r="Y1324" i="11" s="1"/>
  <c r="T1854" i="11"/>
  <c r="W1854" i="11" s="1"/>
  <c r="V1855" i="11" s="1"/>
  <c r="AD1855" i="11" s="1"/>
  <c r="S1854" i="11"/>
  <c r="AE761" i="11"/>
  <c r="AE1437" i="11"/>
  <c r="Q763" i="11"/>
  <c r="R763" i="11" s="1"/>
  <c r="AB763" i="11" s="1"/>
  <c r="Z762" i="11"/>
  <c r="W762" i="11"/>
  <c r="V763" i="11" s="1"/>
  <c r="AA762" i="11"/>
  <c r="Y762" i="11"/>
  <c r="S515" i="11"/>
  <c r="AE1703" i="11"/>
  <c r="AE94" i="11"/>
  <c r="AA1568" i="11"/>
  <c r="Y1568" i="11"/>
  <c r="AA95" i="11"/>
  <c r="Q96" i="11"/>
  <c r="R96" i="11" s="1"/>
  <c r="AB96" i="11" s="1"/>
  <c r="Z95" i="11"/>
  <c r="Y95" i="11"/>
  <c r="W95" i="11"/>
  <c r="V96" i="11" s="1"/>
  <c r="S1975" i="11"/>
  <c r="T1975" i="11" s="1"/>
  <c r="S1324" i="11"/>
  <c r="AD1974" i="11"/>
  <c r="AC1974" i="11"/>
  <c r="AA1704" i="11"/>
  <c r="Y1704" i="11"/>
  <c r="Q1705" i="11"/>
  <c r="R1705" i="11" s="1"/>
  <c r="AB1705" i="11" s="1"/>
  <c r="W1704" i="11"/>
  <c r="V1705" i="11" s="1"/>
  <c r="Z1704" i="11"/>
  <c r="Y1438" i="11"/>
  <c r="AA1438" i="11"/>
  <c r="W1438" i="11"/>
  <c r="V1439" i="11" s="1"/>
  <c r="Q1439" i="11"/>
  <c r="R1439" i="11" s="1"/>
  <c r="AB1439" i="11" s="1"/>
  <c r="Z1438" i="11"/>
  <c r="Z1568" i="11"/>
  <c r="W1568" i="11"/>
  <c r="V1569" i="11" s="1"/>
  <c r="Q1569" i="11"/>
  <c r="R1569" i="11" s="1"/>
  <c r="AB1569" i="11" s="1"/>
  <c r="Y1856" i="9"/>
  <c r="W1856" i="9"/>
  <c r="V1857" i="9" s="1"/>
  <c r="AD1857" i="9" s="1"/>
  <c r="Q1857" i="9"/>
  <c r="R1857" i="9" s="1"/>
  <c r="AB1857" i="9" s="1"/>
  <c r="AE1569" i="9"/>
  <c r="AA378" i="9"/>
  <c r="Z1856" i="9"/>
  <c r="AC625" i="9"/>
  <c r="AE892" i="9"/>
  <c r="Z378" i="9"/>
  <c r="Y1188" i="9"/>
  <c r="AD1435" i="9"/>
  <c r="AA1188" i="9"/>
  <c r="Z1188" i="9"/>
  <c r="W1188" i="9"/>
  <c r="V1189" i="9" s="1"/>
  <c r="AD1189" i="9" s="1"/>
  <c r="AD1973" i="9"/>
  <c r="Q379" i="9"/>
  <c r="R379" i="9" s="1"/>
  <c r="AB379" i="9" s="1"/>
  <c r="AC1973" i="9"/>
  <c r="AC508" i="9"/>
  <c r="AE508" i="9" s="1"/>
  <c r="S1570" i="9"/>
  <c r="T1570" i="9" s="1"/>
  <c r="Q1571" i="9" s="1"/>
  <c r="R1571" i="9" s="1"/>
  <c r="AB1571" i="9" s="1"/>
  <c r="Z244" i="9"/>
  <c r="AD96" i="9"/>
  <c r="Q245" i="9"/>
  <c r="R245" i="9" s="1"/>
  <c r="AB245" i="9" s="1"/>
  <c r="Q1320" i="9"/>
  <c r="R1320" i="9" s="1"/>
  <c r="AB1320" i="9" s="1"/>
  <c r="Z1319" i="9"/>
  <c r="Y1708" i="9"/>
  <c r="W378" i="9"/>
  <c r="V379" i="9" s="1"/>
  <c r="AD379" i="9" s="1"/>
  <c r="Y1319" i="9"/>
  <c r="Z1708" i="9"/>
  <c r="AE1434" i="9"/>
  <c r="AA244" i="9"/>
  <c r="W244" i="9"/>
  <c r="V245" i="9" s="1"/>
  <c r="AD245" i="9" s="1"/>
  <c r="W1319" i="9"/>
  <c r="V1320" i="9" s="1"/>
  <c r="AD1320" i="9" s="1"/>
  <c r="AA1708" i="9"/>
  <c r="AD625" i="9"/>
  <c r="Q1709" i="9"/>
  <c r="R1709" i="9" s="1"/>
  <c r="AB1709" i="9" s="1"/>
  <c r="Q379" i="6"/>
  <c r="R379" i="6" s="1"/>
  <c r="T379" i="6" s="1"/>
  <c r="AC1701" i="6"/>
  <c r="W378" i="6"/>
  <c r="V379" i="6" s="1"/>
  <c r="AD379" i="6" s="1"/>
  <c r="Z378" i="6"/>
  <c r="AE897" i="6"/>
  <c r="AD1701" i="6"/>
  <c r="AE1435" i="6"/>
  <c r="R1702" i="6"/>
  <c r="AB1702" i="6" s="1"/>
  <c r="AC761" i="6"/>
  <c r="AA378" i="6"/>
  <c r="Z1187" i="6"/>
  <c r="AD761" i="6"/>
  <c r="AD1976" i="6"/>
  <c r="W630" i="6"/>
  <c r="V631" i="6" s="1"/>
  <c r="Q631" i="6"/>
  <c r="R631" i="6" s="1"/>
  <c r="AB631" i="6" s="1"/>
  <c r="Y630" i="6"/>
  <c r="Z630" i="6"/>
  <c r="AA630" i="6"/>
  <c r="Z898" i="6"/>
  <c r="W898" i="6"/>
  <c r="V899" i="6" s="1"/>
  <c r="Y898" i="6"/>
  <c r="Q899" i="6"/>
  <c r="R899" i="6" s="1"/>
  <c r="AB899" i="6" s="1"/>
  <c r="AA898" i="6"/>
  <c r="W1568" i="6"/>
  <c r="V1569" i="6" s="1"/>
  <c r="AD90" i="6"/>
  <c r="AC90" i="6"/>
  <c r="AA1568" i="6"/>
  <c r="AA1187" i="6"/>
  <c r="AC1976" i="6"/>
  <c r="Q1569" i="6"/>
  <c r="R1569" i="6" s="1"/>
  <c r="AB1569" i="6" s="1"/>
  <c r="Z1568" i="6"/>
  <c r="AD1568" i="6" s="1"/>
  <c r="R91" i="6"/>
  <c r="AB91" i="6" s="1"/>
  <c r="T1859" i="3"/>
  <c r="W1859" i="3" s="1"/>
  <c r="V1860" i="3" s="1"/>
  <c r="AD1860" i="3" s="1"/>
  <c r="AC1858" i="3"/>
  <c r="AE1858" i="3" s="1"/>
  <c r="AE1702" i="3"/>
  <c r="S1859" i="3"/>
  <c r="AD894" i="3"/>
  <c r="AC894" i="3"/>
  <c r="AC629" i="3"/>
  <c r="S760" i="3"/>
  <c r="T760" i="3" s="1"/>
  <c r="Z760" i="3" s="1"/>
  <c r="T1320" i="3"/>
  <c r="AA1320" i="3" s="1"/>
  <c r="AE1975" i="3"/>
  <c r="S1320" i="3"/>
  <c r="AD629" i="3"/>
  <c r="T1055" i="3"/>
  <c r="AA1055" i="3" s="1"/>
  <c r="AE92" i="3"/>
  <c r="AE1434" i="3"/>
  <c r="S630" i="3"/>
  <c r="T630" i="3" s="1"/>
  <c r="AC1319" i="3"/>
  <c r="AE1319" i="3" s="1"/>
  <c r="Y895" i="3"/>
  <c r="Z895" i="3"/>
  <c r="AC759" i="3"/>
  <c r="Y1703" i="3"/>
  <c r="Q1704" i="3"/>
  <c r="R1704" i="3" s="1"/>
  <c r="AB1704" i="3" s="1"/>
  <c r="AA1703" i="3"/>
  <c r="W1703" i="3"/>
  <c r="V1704" i="3" s="1"/>
  <c r="Z1703" i="3"/>
  <c r="T1187" i="3"/>
  <c r="AA1187" i="3" s="1"/>
  <c r="W895" i="3"/>
  <c r="V896" i="3" s="1"/>
  <c r="Q896" i="3"/>
  <c r="R896" i="3" s="1"/>
  <c r="AB896" i="3" s="1"/>
  <c r="S1976" i="3"/>
  <c r="T1976" i="3" s="1"/>
  <c r="AD759" i="3"/>
  <c r="AC378" i="3"/>
  <c r="AE378" i="3" s="1"/>
  <c r="S93" i="3"/>
  <c r="T93" i="3" s="1"/>
  <c r="AC240" i="3"/>
  <c r="AE240" i="3" s="1"/>
  <c r="T1320" i="6"/>
  <c r="W1320" i="6" s="1"/>
  <c r="V1321" i="6" s="1"/>
  <c r="AC1567" i="3"/>
  <c r="AE1567" i="3" s="1"/>
  <c r="S626" i="9"/>
  <c r="T626" i="9" s="1"/>
  <c r="AA626" i="9" s="1"/>
  <c r="S1568" i="3"/>
  <c r="T1568" i="3" s="1"/>
  <c r="S1055" i="3"/>
  <c r="T246" i="11"/>
  <c r="W246" i="11" s="1"/>
  <c r="V247" i="11" s="1"/>
  <c r="AD247" i="11" s="1"/>
  <c r="AA895" i="3"/>
  <c r="Q1188" i="6"/>
  <c r="R1188" i="6" s="1"/>
  <c r="S1974" i="9"/>
  <c r="T1974" i="9" s="1"/>
  <c r="Q1975" i="9" s="1"/>
  <c r="S246" i="11"/>
  <c r="S1977" i="6"/>
  <c r="T1977" i="6" s="1"/>
  <c r="W1187" i="6"/>
  <c r="V1188" i="6" s="1"/>
  <c r="AD1188" i="6" s="1"/>
  <c r="T515" i="11"/>
  <c r="Q516" i="11" s="1"/>
  <c r="S1187" i="3"/>
  <c r="S1320" i="6"/>
  <c r="S1436" i="6"/>
  <c r="T1436" i="6" s="1"/>
  <c r="Z1436" i="6" s="1"/>
  <c r="S509" i="9"/>
  <c r="AB509" i="9"/>
  <c r="S762" i="6"/>
  <c r="T762" i="6" s="1"/>
  <c r="AB762" i="6"/>
  <c r="Q1054" i="6"/>
  <c r="AA1053" i="6"/>
  <c r="Z1053" i="6"/>
  <c r="W1053" i="6"/>
  <c r="V1054" i="6" s="1"/>
  <c r="AD1054" i="6" s="1"/>
  <c r="Y1053" i="6"/>
  <c r="R249" i="6"/>
  <c r="AB249" i="6" s="1"/>
  <c r="R97" i="9"/>
  <c r="AB97" i="9" s="1"/>
  <c r="Y1054" i="11"/>
  <c r="AA1054" i="11"/>
  <c r="Q1055" i="11"/>
  <c r="W1054" i="11"/>
  <c r="V1055" i="11" s="1"/>
  <c r="Z1054" i="11"/>
  <c r="AC96" i="9"/>
  <c r="Q625" i="11"/>
  <c r="W624" i="11"/>
  <c r="V625" i="11" s="1"/>
  <c r="Y624" i="11"/>
  <c r="AA624" i="11"/>
  <c r="Z624" i="11"/>
  <c r="T509" i="9"/>
  <c r="AD378" i="6"/>
  <c r="Y509" i="6"/>
  <c r="W509" i="6"/>
  <c r="V510" i="6" s="1"/>
  <c r="AD510" i="6" s="1"/>
  <c r="AA509" i="6"/>
  <c r="Q510" i="6"/>
  <c r="Z509" i="6"/>
  <c r="AD509" i="6" s="1"/>
  <c r="AC1435" i="9"/>
  <c r="R379" i="3"/>
  <c r="AB379" i="3" s="1"/>
  <c r="AC377" i="11"/>
  <c r="AE377" i="11" s="1"/>
  <c r="Q760" i="9"/>
  <c r="AA759" i="9"/>
  <c r="Y759" i="9"/>
  <c r="Z759" i="9"/>
  <c r="W759" i="9"/>
  <c r="V760" i="9" s="1"/>
  <c r="R378" i="11"/>
  <c r="AB378" i="11" s="1"/>
  <c r="W893" i="9"/>
  <c r="V894" i="9" s="1"/>
  <c r="Z893" i="9"/>
  <c r="Y893" i="9"/>
  <c r="Q894" i="9"/>
  <c r="AA893" i="9"/>
  <c r="W1052" i="9"/>
  <c r="V1053" i="9" s="1"/>
  <c r="AD1053" i="9" s="1"/>
  <c r="Y1052" i="9"/>
  <c r="Q1053" i="9"/>
  <c r="AA1052" i="9"/>
  <c r="Z1052" i="9"/>
  <c r="R1189" i="9"/>
  <c r="AB1189" i="9" s="1"/>
  <c r="R512" i="3"/>
  <c r="T512" i="3" s="1"/>
  <c r="W1187" i="11"/>
  <c r="V1188" i="11" s="1"/>
  <c r="AD1188" i="11" s="1"/>
  <c r="AA1187" i="11"/>
  <c r="Y1187" i="11"/>
  <c r="Q1188" i="11"/>
  <c r="Z1187" i="11"/>
  <c r="R241" i="3"/>
  <c r="AB241" i="3" s="1"/>
  <c r="AC511" i="3"/>
  <c r="AE511" i="3" s="1"/>
  <c r="T1860" i="6"/>
  <c r="S1435" i="3"/>
  <c r="T1435" i="3" s="1"/>
  <c r="AC248" i="6"/>
  <c r="AE248" i="6" s="1"/>
  <c r="R1436" i="9"/>
  <c r="AB1436" i="9" s="1"/>
  <c r="S1860" i="6"/>
  <c r="S894" i="11" l="1"/>
  <c r="T894" i="11" s="1"/>
  <c r="Q895" i="11" s="1"/>
  <c r="R895" i="11" s="1"/>
  <c r="AD893" i="11"/>
  <c r="AC893" i="11"/>
  <c r="AE1853" i="11"/>
  <c r="AE1974" i="11"/>
  <c r="W1324" i="11"/>
  <c r="V1325" i="11" s="1"/>
  <c r="AD1325" i="11" s="1"/>
  <c r="AA1324" i="11"/>
  <c r="AA246" i="11"/>
  <c r="Q1325" i="11"/>
  <c r="R1325" i="11" s="1"/>
  <c r="AB1325" i="11" s="1"/>
  <c r="Z1324" i="11"/>
  <c r="Z1854" i="11"/>
  <c r="Q1855" i="11"/>
  <c r="R1855" i="11" s="1"/>
  <c r="AB1855" i="11" s="1"/>
  <c r="Y1854" i="11"/>
  <c r="AA1854" i="11"/>
  <c r="AD1568" i="11"/>
  <c r="AC1568" i="11"/>
  <c r="AD1704" i="11"/>
  <c r="AC762" i="11"/>
  <c r="AD95" i="11"/>
  <c r="AD762" i="11"/>
  <c r="S378" i="11"/>
  <c r="Q1976" i="11"/>
  <c r="R1976" i="11" s="1"/>
  <c r="AB1976" i="11" s="1"/>
  <c r="Z1975" i="11"/>
  <c r="W1975" i="11"/>
  <c r="V1976" i="11" s="1"/>
  <c r="AA1975" i="11"/>
  <c r="Y1975" i="11"/>
  <c r="Q247" i="11"/>
  <c r="R247" i="11" s="1"/>
  <c r="AB247" i="11" s="1"/>
  <c r="AC1704" i="11"/>
  <c r="AC1438" i="11"/>
  <c r="AC95" i="11"/>
  <c r="Z246" i="11"/>
  <c r="AD246" i="11" s="1"/>
  <c r="AD624" i="11"/>
  <c r="AD1438" i="11"/>
  <c r="W515" i="11"/>
  <c r="V516" i="11" s="1"/>
  <c r="AD516" i="11" s="1"/>
  <c r="Y246" i="11"/>
  <c r="S96" i="11"/>
  <c r="T96" i="11" s="1"/>
  <c r="AC1856" i="9"/>
  <c r="AE1856" i="9" s="1"/>
  <c r="Z1570" i="9"/>
  <c r="T1857" i="9"/>
  <c r="W1857" i="9" s="1"/>
  <c r="V1858" i="9" s="1"/>
  <c r="AD1858" i="9" s="1"/>
  <c r="AD893" i="9"/>
  <c r="Y1570" i="9"/>
  <c r="AA1570" i="9"/>
  <c r="AE625" i="9"/>
  <c r="S1857" i="9"/>
  <c r="AC378" i="9"/>
  <c r="AE378" i="9" s="1"/>
  <c r="AE1435" i="9"/>
  <c r="AC1188" i="9"/>
  <c r="AE1188" i="9" s="1"/>
  <c r="AC244" i="9"/>
  <c r="AE244" i="9" s="1"/>
  <c r="W1570" i="9"/>
  <c r="V1571" i="9" s="1"/>
  <c r="AE1973" i="9"/>
  <c r="AC1319" i="9"/>
  <c r="AE1319" i="9" s="1"/>
  <c r="AC1708" i="9"/>
  <c r="AE96" i="9"/>
  <c r="Q627" i="9"/>
  <c r="R627" i="9" s="1"/>
  <c r="AB627" i="9" s="1"/>
  <c r="Z626" i="9"/>
  <c r="AD759" i="9"/>
  <c r="W626" i="9"/>
  <c r="V627" i="9" s="1"/>
  <c r="Y1974" i="9"/>
  <c r="AA1974" i="9"/>
  <c r="AD1708" i="9"/>
  <c r="S1571" i="9"/>
  <c r="T1571" i="9" s="1"/>
  <c r="W1571" i="9" s="1"/>
  <c r="V1572" i="9" s="1"/>
  <c r="Z1974" i="9"/>
  <c r="Y626" i="9"/>
  <c r="W1974" i="9"/>
  <c r="V1975" i="9" s="1"/>
  <c r="AE1701" i="6"/>
  <c r="AC378" i="6"/>
  <c r="AE378" i="6" s="1"/>
  <c r="AE90" i="6"/>
  <c r="AD630" i="6"/>
  <c r="AA1320" i="6"/>
  <c r="AE761" i="6"/>
  <c r="AC630" i="6"/>
  <c r="Z1320" i="6"/>
  <c r="S1702" i="6"/>
  <c r="T1702" i="6" s="1"/>
  <c r="AA1436" i="6"/>
  <c r="AC1187" i="6"/>
  <c r="AE1187" i="6" s="1"/>
  <c r="S91" i="6"/>
  <c r="T91" i="6" s="1"/>
  <c r="AC898" i="6"/>
  <c r="AE1976" i="6"/>
  <c r="AA762" i="6"/>
  <c r="W762" i="6"/>
  <c r="V763" i="6" s="1"/>
  <c r="Q763" i="6"/>
  <c r="R763" i="6" s="1"/>
  <c r="AB763" i="6" s="1"/>
  <c r="Y762" i="6"/>
  <c r="Z762" i="6"/>
  <c r="AC1568" i="6"/>
  <c r="AE1568" i="6" s="1"/>
  <c r="Q1437" i="6"/>
  <c r="W1436" i="6"/>
  <c r="V1437" i="6" s="1"/>
  <c r="Q1321" i="6"/>
  <c r="R1321" i="6" s="1"/>
  <c r="AB1321" i="6" s="1"/>
  <c r="AD898" i="6"/>
  <c r="Y1436" i="6"/>
  <c r="AD1436" i="6" s="1"/>
  <c r="Y1320" i="6"/>
  <c r="Q1860" i="3"/>
  <c r="R1860" i="3" s="1"/>
  <c r="AB1860" i="3" s="1"/>
  <c r="Y1859" i="3"/>
  <c r="AA1859" i="3"/>
  <c r="Z1859" i="3"/>
  <c r="AE894" i="3"/>
  <c r="AE629" i="3"/>
  <c r="W1187" i="3"/>
  <c r="V1188" i="3" s="1"/>
  <c r="Q1321" i="3"/>
  <c r="R1321" i="3" s="1"/>
  <c r="T1321" i="3" s="1"/>
  <c r="Z1321" i="3" s="1"/>
  <c r="W1320" i="3"/>
  <c r="V1321" i="3" s="1"/>
  <c r="AD1321" i="3" s="1"/>
  <c r="Y1320" i="3"/>
  <c r="AE759" i="3"/>
  <c r="Z1320" i="3"/>
  <c r="S241" i="3"/>
  <c r="W760" i="3"/>
  <c r="V761" i="3" s="1"/>
  <c r="Y1055" i="3"/>
  <c r="AA760" i="3"/>
  <c r="Q1056" i="3"/>
  <c r="R1056" i="3" s="1"/>
  <c r="AB1056" i="3" s="1"/>
  <c r="Y760" i="3"/>
  <c r="AD760" i="3" s="1"/>
  <c r="Z1055" i="3"/>
  <c r="Q761" i="3"/>
  <c r="R761" i="3" s="1"/>
  <c r="AB761" i="3" s="1"/>
  <c r="W1055" i="3"/>
  <c r="V1056" i="3" s="1"/>
  <c r="AD1056" i="3" s="1"/>
  <c r="T241" i="3"/>
  <c r="Y241" i="3" s="1"/>
  <c r="AC895" i="3"/>
  <c r="AD895" i="3"/>
  <c r="Y1187" i="3"/>
  <c r="Q1188" i="3"/>
  <c r="R1188" i="3" s="1"/>
  <c r="AB1188" i="3" s="1"/>
  <c r="W1435" i="3"/>
  <c r="V1436" i="3" s="1"/>
  <c r="AA1435" i="3"/>
  <c r="Y1435" i="3"/>
  <c r="Z1976" i="3"/>
  <c r="AA1976" i="3"/>
  <c r="Q1977" i="3"/>
  <c r="R1977" i="3" s="1"/>
  <c r="AB1977" i="3" s="1"/>
  <c r="W1976" i="3"/>
  <c r="V1977" i="3" s="1"/>
  <c r="Y1976" i="3"/>
  <c r="Z1187" i="3"/>
  <c r="S1704" i="3"/>
  <c r="T1704" i="3" s="1"/>
  <c r="AC1703" i="3"/>
  <c r="Y93" i="3"/>
  <c r="Q94" i="3"/>
  <c r="R94" i="3" s="1"/>
  <c r="AB94" i="3" s="1"/>
  <c r="W93" i="3"/>
  <c r="V94" i="3" s="1"/>
  <c r="Z93" i="3"/>
  <c r="Z1435" i="3"/>
  <c r="Q1436" i="3"/>
  <c r="R1436" i="3" s="1"/>
  <c r="AB1436" i="3" s="1"/>
  <c r="AD1703" i="3"/>
  <c r="T379" i="3"/>
  <c r="Z379" i="3" s="1"/>
  <c r="S379" i="9"/>
  <c r="S245" i="9"/>
  <c r="AC1187" i="11"/>
  <c r="AE1187" i="11" s="1"/>
  <c r="S1705" i="11"/>
  <c r="T1705" i="11" s="1"/>
  <c r="T245" i="9"/>
  <c r="Q246" i="9" s="1"/>
  <c r="AB1188" i="6"/>
  <c r="T1188" i="6"/>
  <c r="W1188" i="6" s="1"/>
  <c r="V1189" i="6" s="1"/>
  <c r="AD1189" i="6" s="1"/>
  <c r="S1569" i="11"/>
  <c r="T1569" i="11" s="1"/>
  <c r="Y1569" i="11" s="1"/>
  <c r="AA515" i="11"/>
  <c r="S1569" i="6"/>
  <c r="T1569" i="6" s="1"/>
  <c r="AC1054" i="11"/>
  <c r="AE1054" i="11" s="1"/>
  <c r="S97" i="9"/>
  <c r="T97" i="9" s="1"/>
  <c r="AC1053" i="6"/>
  <c r="AE1053" i="6" s="1"/>
  <c r="S631" i="6"/>
  <c r="T631" i="6" s="1"/>
  <c r="AC509" i="6"/>
  <c r="AE509" i="6" s="1"/>
  <c r="Z515" i="11"/>
  <c r="Y515" i="11"/>
  <c r="AA93" i="3"/>
  <c r="R625" i="11"/>
  <c r="AB625" i="11" s="1"/>
  <c r="T249" i="6"/>
  <c r="R516" i="11"/>
  <c r="AB516" i="11" s="1"/>
  <c r="S379" i="3"/>
  <c r="S1439" i="11"/>
  <c r="T1439" i="11" s="1"/>
  <c r="S249" i="6"/>
  <c r="S899" i="6"/>
  <c r="T899" i="6" s="1"/>
  <c r="AC1052" i="9"/>
  <c r="AE1052" i="9" s="1"/>
  <c r="W509" i="9"/>
  <c r="V510" i="9" s="1"/>
  <c r="AD510" i="9" s="1"/>
  <c r="Y509" i="9"/>
  <c r="AA509" i="9"/>
  <c r="Q510" i="9"/>
  <c r="Z509" i="9"/>
  <c r="Y1860" i="6"/>
  <c r="W1860" i="6"/>
  <c r="V1861" i="6" s="1"/>
  <c r="AD1861" i="6" s="1"/>
  <c r="AA1860" i="6"/>
  <c r="Z1860" i="6"/>
  <c r="Q1861" i="6"/>
  <c r="Y1977" i="6"/>
  <c r="AA1977" i="6"/>
  <c r="W1977" i="6"/>
  <c r="V1978" i="6" s="1"/>
  <c r="Q1978" i="6"/>
  <c r="Z1977" i="6"/>
  <c r="R1053" i="9"/>
  <c r="AB1053" i="9" s="1"/>
  <c r="Y1568" i="3"/>
  <c r="W1568" i="3"/>
  <c r="V1569" i="3" s="1"/>
  <c r="AA1568" i="3"/>
  <c r="Q1569" i="3"/>
  <c r="Z1568" i="3"/>
  <c r="R1055" i="11"/>
  <c r="AB1055" i="11" s="1"/>
  <c r="R1188" i="11"/>
  <c r="AB1188" i="11" s="1"/>
  <c r="AC759" i="9"/>
  <c r="S1188" i="6"/>
  <c r="R1975" i="9"/>
  <c r="AB1975" i="9" s="1"/>
  <c r="S896" i="3"/>
  <c r="T896" i="3" s="1"/>
  <c r="AA512" i="3"/>
  <c r="Y512" i="3"/>
  <c r="Q513" i="3"/>
  <c r="W512" i="3"/>
  <c r="V513" i="3" s="1"/>
  <c r="AD513" i="3" s="1"/>
  <c r="Z512" i="3"/>
  <c r="S1436" i="9"/>
  <c r="T1436" i="9" s="1"/>
  <c r="Y630" i="3"/>
  <c r="W630" i="3"/>
  <c r="V631" i="3" s="1"/>
  <c r="Q631" i="3"/>
  <c r="AA630" i="3"/>
  <c r="Z630" i="3"/>
  <c r="S1709" i="9"/>
  <c r="T1709" i="9" s="1"/>
  <c r="S512" i="3"/>
  <c r="AB512" i="3"/>
  <c r="T1189" i="9"/>
  <c r="R894" i="9"/>
  <c r="AB894" i="9" s="1"/>
  <c r="R760" i="9"/>
  <c r="AB760" i="9" s="1"/>
  <c r="AC624" i="11"/>
  <c r="T1320" i="9"/>
  <c r="Y379" i="6"/>
  <c r="Z379" i="6"/>
  <c r="Q380" i="6"/>
  <c r="AA379" i="6"/>
  <c r="W379" i="6"/>
  <c r="V380" i="6" s="1"/>
  <c r="AD380" i="6" s="1"/>
  <c r="S763" i="11"/>
  <c r="T763" i="11" s="1"/>
  <c r="T379" i="9"/>
  <c r="S1189" i="9"/>
  <c r="AC893" i="9"/>
  <c r="T378" i="11"/>
  <c r="R510" i="6"/>
  <c r="AB510" i="6" s="1"/>
  <c r="S1320" i="9"/>
  <c r="S379" i="6"/>
  <c r="AB379" i="6"/>
  <c r="R1054" i="6"/>
  <c r="AB1054" i="6" s="1"/>
  <c r="Y894" i="11" l="1"/>
  <c r="Z894" i="11"/>
  <c r="W894" i="11"/>
  <c r="V895" i="11" s="1"/>
  <c r="AA894" i="11"/>
  <c r="AE893" i="11"/>
  <c r="AC1324" i="11"/>
  <c r="AE1324" i="11" s="1"/>
  <c r="S1855" i="11"/>
  <c r="AC1854" i="11"/>
  <c r="AE1854" i="11" s="1"/>
  <c r="AE1568" i="11"/>
  <c r="AE1704" i="11"/>
  <c r="AE762" i="11"/>
  <c r="AD894" i="11"/>
  <c r="AE95" i="11"/>
  <c r="AC246" i="11"/>
  <c r="AE246" i="11" s="1"/>
  <c r="AE624" i="11"/>
  <c r="AC515" i="11"/>
  <c r="AE515" i="11" s="1"/>
  <c r="AE1438" i="11"/>
  <c r="T1855" i="11"/>
  <c r="Q1856" i="11" s="1"/>
  <c r="S1976" i="11"/>
  <c r="T1976" i="11" s="1"/>
  <c r="AA1976" i="11" s="1"/>
  <c r="Q97" i="11"/>
  <c r="R97" i="11" s="1"/>
  <c r="AB97" i="11" s="1"/>
  <c r="W96" i="11"/>
  <c r="V97" i="11" s="1"/>
  <c r="AA96" i="11"/>
  <c r="Y96" i="11"/>
  <c r="AA1569" i="11"/>
  <c r="AD1975" i="11"/>
  <c r="AC1975" i="11"/>
  <c r="Q1570" i="11"/>
  <c r="R1570" i="11" s="1"/>
  <c r="AB1570" i="11" s="1"/>
  <c r="Z1569" i="11"/>
  <c r="AD1569" i="11" s="1"/>
  <c r="T247" i="11"/>
  <c r="Q248" i="11" s="1"/>
  <c r="W1569" i="11"/>
  <c r="V1570" i="11" s="1"/>
  <c r="T1188" i="11"/>
  <c r="Y1188" i="11" s="1"/>
  <c r="Z1857" i="9"/>
  <c r="AD1570" i="9"/>
  <c r="Y1857" i="9"/>
  <c r="Q1858" i="9"/>
  <c r="R1858" i="9" s="1"/>
  <c r="AB1858" i="9" s="1"/>
  <c r="AA1857" i="9"/>
  <c r="AC1570" i="9"/>
  <c r="Q1572" i="9"/>
  <c r="R1572" i="9" s="1"/>
  <c r="AB1572" i="9" s="1"/>
  <c r="AE893" i="9"/>
  <c r="Z245" i="9"/>
  <c r="W245" i="9"/>
  <c r="V246" i="9" s="1"/>
  <c r="AE1708" i="9"/>
  <c r="AA1571" i="9"/>
  <c r="Z1571" i="9"/>
  <c r="Y1571" i="9"/>
  <c r="AD626" i="9"/>
  <c r="AE759" i="9"/>
  <c r="AC626" i="9"/>
  <c r="Y245" i="9"/>
  <c r="AD1974" i="9"/>
  <c r="AA245" i="9"/>
  <c r="AC1974" i="9"/>
  <c r="AE630" i="6"/>
  <c r="S510" i="6"/>
  <c r="R1437" i="6"/>
  <c r="AB1437" i="6" s="1"/>
  <c r="S1054" i="6"/>
  <c r="Q1703" i="6"/>
  <c r="Z1702" i="6"/>
  <c r="AA1702" i="6"/>
  <c r="W1702" i="6"/>
  <c r="V1703" i="6" s="1"/>
  <c r="Y1702" i="6"/>
  <c r="AC1320" i="6"/>
  <c r="AE1320" i="6" s="1"/>
  <c r="W899" i="6"/>
  <c r="V900" i="6" s="1"/>
  <c r="Q900" i="6"/>
  <c r="R900" i="6" s="1"/>
  <c r="AB900" i="6" s="1"/>
  <c r="AA899" i="6"/>
  <c r="AE898" i="6"/>
  <c r="Y1188" i="6"/>
  <c r="Q1189" i="6"/>
  <c r="R1189" i="6" s="1"/>
  <c r="AB1189" i="6" s="1"/>
  <c r="W631" i="6"/>
  <c r="V632" i="6" s="1"/>
  <c r="Y631" i="6"/>
  <c r="Z631" i="6"/>
  <c r="Q632" i="6"/>
  <c r="R632" i="6" s="1"/>
  <c r="AB632" i="6" s="1"/>
  <c r="Z1569" i="6"/>
  <c r="AA1569" i="6"/>
  <c r="Y1569" i="6"/>
  <c r="W1569" i="6"/>
  <c r="V1570" i="6" s="1"/>
  <c r="Q1570" i="6"/>
  <c r="R1570" i="6" s="1"/>
  <c r="AB1570" i="6" s="1"/>
  <c r="S763" i="6"/>
  <c r="T763" i="6" s="1"/>
  <c r="AD762" i="6"/>
  <c r="AA1188" i="6"/>
  <c r="AC762" i="6"/>
  <c r="Z1188" i="6"/>
  <c r="AD1977" i="6"/>
  <c r="Y899" i="6"/>
  <c r="AC1436" i="6"/>
  <c r="AE1436" i="6" s="1"/>
  <c r="W91" i="6"/>
  <c r="V92" i="6" s="1"/>
  <c r="Q92" i="6"/>
  <c r="AA91" i="6"/>
  <c r="Y91" i="6"/>
  <c r="Z91" i="6"/>
  <c r="S1860" i="3"/>
  <c r="T1860" i="3"/>
  <c r="AA1860" i="3" s="1"/>
  <c r="AC1859" i="3"/>
  <c r="AE1859" i="3" s="1"/>
  <c r="S1321" i="3"/>
  <c r="W1321" i="3"/>
  <c r="V1322" i="3" s="1"/>
  <c r="Q1322" i="3"/>
  <c r="R1322" i="3" s="1"/>
  <c r="AB1322" i="3" s="1"/>
  <c r="Y1321" i="3"/>
  <c r="AB1321" i="3"/>
  <c r="AA1321" i="3"/>
  <c r="AA241" i="3"/>
  <c r="Q242" i="3"/>
  <c r="R242" i="3" s="1"/>
  <c r="AB242" i="3" s="1"/>
  <c r="AC1320" i="3"/>
  <c r="AE1320" i="3" s="1"/>
  <c r="AE895" i="3"/>
  <c r="Z241" i="3"/>
  <c r="W241" i="3"/>
  <c r="V242" i="3" s="1"/>
  <c r="AD242" i="3" s="1"/>
  <c r="AC1055" i="3"/>
  <c r="AE1055" i="3" s="1"/>
  <c r="AC760" i="3"/>
  <c r="AE760" i="3" s="1"/>
  <c r="AC1976" i="3"/>
  <c r="AE1703" i="3"/>
  <c r="AA379" i="3"/>
  <c r="AC1435" i="3"/>
  <c r="AC1187" i="3"/>
  <c r="AE1187" i="3" s="1"/>
  <c r="Z1704" i="3"/>
  <c r="Q1705" i="3"/>
  <c r="R1705" i="3" s="1"/>
  <c r="AB1705" i="3" s="1"/>
  <c r="AA1704" i="3"/>
  <c r="Y1704" i="3"/>
  <c r="W1704" i="3"/>
  <c r="V1705" i="3" s="1"/>
  <c r="AD1976" i="3"/>
  <c r="AD1435" i="3"/>
  <c r="Y379" i="3"/>
  <c r="AD630" i="3"/>
  <c r="Q380" i="3"/>
  <c r="R380" i="3" s="1"/>
  <c r="AB380" i="3" s="1"/>
  <c r="W379" i="3"/>
  <c r="V380" i="3" s="1"/>
  <c r="AD380" i="3" s="1"/>
  <c r="AD1568" i="3"/>
  <c r="AD93" i="3"/>
  <c r="AC93" i="3"/>
  <c r="T510" i="6"/>
  <c r="Q511" i="6" s="1"/>
  <c r="S1975" i="9"/>
  <c r="T1975" i="9" s="1"/>
  <c r="T1056" i="3"/>
  <c r="AA1056" i="3" s="1"/>
  <c r="AC379" i="6"/>
  <c r="AE379" i="6" s="1"/>
  <c r="S1056" i="3"/>
  <c r="S94" i="3"/>
  <c r="T94" i="3" s="1"/>
  <c r="T1188" i="3"/>
  <c r="Z1188" i="3" s="1"/>
  <c r="AD1188" i="3" s="1"/>
  <c r="AC1860" i="6"/>
  <c r="AE1860" i="6" s="1"/>
  <c r="AC630" i="3"/>
  <c r="Z96" i="11"/>
  <c r="AA631" i="6"/>
  <c r="T1055" i="11"/>
  <c r="AA1055" i="11" s="1"/>
  <c r="Z899" i="6"/>
  <c r="S761" i="3"/>
  <c r="T761" i="3" s="1"/>
  <c r="S1055" i="11"/>
  <c r="AA379" i="9"/>
  <c r="Q380" i="9"/>
  <c r="W379" i="9"/>
  <c r="V380" i="9" s="1"/>
  <c r="Y379" i="9"/>
  <c r="Z379" i="9"/>
  <c r="R513" i="3"/>
  <c r="AB513" i="3" s="1"/>
  <c r="AC512" i="3"/>
  <c r="AE512" i="3" s="1"/>
  <c r="Y97" i="9"/>
  <c r="Z97" i="9"/>
  <c r="W97" i="9"/>
  <c r="V98" i="9" s="1"/>
  <c r="Q98" i="9"/>
  <c r="AA97" i="9"/>
  <c r="S760" i="9"/>
  <c r="T760" i="9" s="1"/>
  <c r="Q764" i="11"/>
  <c r="W763" i="11"/>
  <c r="V764" i="11" s="1"/>
  <c r="Y763" i="11"/>
  <c r="AA763" i="11"/>
  <c r="Z763" i="11"/>
  <c r="S1977" i="3"/>
  <c r="T1977" i="3" s="1"/>
  <c r="Z1977" i="3" s="1"/>
  <c r="S1188" i="11"/>
  <c r="S247" i="11"/>
  <c r="S1188" i="3"/>
  <c r="T1053" i="9"/>
  <c r="AC1568" i="3"/>
  <c r="S1053" i="9"/>
  <c r="S625" i="11"/>
  <c r="T625" i="11" s="1"/>
  <c r="AA1189" i="9"/>
  <c r="Y1189" i="9"/>
  <c r="Z1189" i="9"/>
  <c r="W1189" i="9"/>
  <c r="V1190" i="9" s="1"/>
  <c r="AD1190" i="9" s="1"/>
  <c r="Q1190" i="9"/>
  <c r="Z1709" i="9"/>
  <c r="W1709" i="9"/>
  <c r="V1710" i="9" s="1"/>
  <c r="Q1710" i="9"/>
  <c r="AA1709" i="9"/>
  <c r="Y1709" i="9"/>
  <c r="Q1321" i="9"/>
  <c r="W1320" i="9"/>
  <c r="V1321" i="9" s="1"/>
  <c r="AD1321" i="9" s="1"/>
  <c r="Z1320" i="9"/>
  <c r="Y1320" i="9"/>
  <c r="AA1320" i="9"/>
  <c r="Q379" i="11"/>
  <c r="Z378" i="11"/>
  <c r="Y378" i="11"/>
  <c r="W378" i="11"/>
  <c r="V379" i="11" s="1"/>
  <c r="AD379" i="11" s="1"/>
  <c r="AA378" i="11"/>
  <c r="Q1437" i="9"/>
  <c r="W1436" i="9"/>
  <c r="V1437" i="9" s="1"/>
  <c r="AA1436" i="9"/>
  <c r="Y1436" i="9"/>
  <c r="Z1436" i="9"/>
  <c r="Y896" i="3"/>
  <c r="Z896" i="3"/>
  <c r="AA896" i="3"/>
  <c r="W896" i="3"/>
  <c r="V897" i="3" s="1"/>
  <c r="Q897" i="3"/>
  <c r="R1978" i="6"/>
  <c r="AB1978" i="6" s="1"/>
  <c r="R380" i="6"/>
  <c r="T380" i="6" s="1"/>
  <c r="S894" i="9"/>
  <c r="T894" i="9" s="1"/>
  <c r="W894" i="9" s="1"/>
  <c r="V895" i="9" s="1"/>
  <c r="S1436" i="3"/>
  <c r="T1436" i="3" s="1"/>
  <c r="Y1436" i="3" s="1"/>
  <c r="R246" i="9"/>
  <c r="AB246" i="9" s="1"/>
  <c r="S627" i="9"/>
  <c r="T627" i="9" s="1"/>
  <c r="T516" i="11"/>
  <c r="T1325" i="11"/>
  <c r="S895" i="11"/>
  <c r="T895" i="11" s="1"/>
  <c r="AB895" i="11"/>
  <c r="T1054" i="6"/>
  <c r="Y1705" i="11"/>
  <c r="Q1706" i="11"/>
  <c r="Z1705" i="11"/>
  <c r="W1705" i="11"/>
  <c r="V1706" i="11" s="1"/>
  <c r="AA1705" i="11"/>
  <c r="R631" i="3"/>
  <c r="AB631" i="3" s="1"/>
  <c r="S516" i="11"/>
  <c r="S1325" i="11"/>
  <c r="AC1977" i="6"/>
  <c r="R510" i="9"/>
  <c r="T510" i="9" s="1"/>
  <c r="R1569" i="3"/>
  <c r="AB1569" i="3" s="1"/>
  <c r="R1861" i="6"/>
  <c r="AB1861" i="6" s="1"/>
  <c r="T1321" i="6"/>
  <c r="W249" i="6"/>
  <c r="V250" i="6" s="1"/>
  <c r="AD250" i="6" s="1"/>
  <c r="Q250" i="6"/>
  <c r="AA249" i="6"/>
  <c r="Y249" i="6"/>
  <c r="Z249" i="6"/>
  <c r="AC509" i="9"/>
  <c r="AE509" i="9" s="1"/>
  <c r="S1321" i="6"/>
  <c r="W1439" i="11"/>
  <c r="V1440" i="11" s="1"/>
  <c r="Z1439" i="11"/>
  <c r="Y1439" i="11"/>
  <c r="AA1439" i="11"/>
  <c r="Q1440" i="11"/>
  <c r="AC894" i="11" l="1"/>
  <c r="AD1439" i="11"/>
  <c r="Y1976" i="11"/>
  <c r="Q1977" i="11"/>
  <c r="R1977" i="11" s="1"/>
  <c r="AB1977" i="11" s="1"/>
  <c r="Z1055" i="11"/>
  <c r="W1976" i="11"/>
  <c r="V1977" i="11" s="1"/>
  <c r="AE894" i="11"/>
  <c r="Y1855" i="11"/>
  <c r="Z1855" i="11"/>
  <c r="AE1975" i="11"/>
  <c r="AA1855" i="11"/>
  <c r="W1855" i="11"/>
  <c r="V1856" i="11" s="1"/>
  <c r="AD1856" i="11" s="1"/>
  <c r="AC96" i="11"/>
  <c r="AC1569" i="11"/>
  <c r="AE1569" i="11" s="1"/>
  <c r="W1055" i="11"/>
  <c r="V1056" i="11" s="1"/>
  <c r="AD1056" i="11" s="1"/>
  <c r="AA247" i="11"/>
  <c r="Z1976" i="11"/>
  <c r="AD763" i="11"/>
  <c r="W247" i="11"/>
  <c r="V248" i="11" s="1"/>
  <c r="AD248" i="11" s="1"/>
  <c r="Y247" i="11"/>
  <c r="Q896" i="11"/>
  <c r="R896" i="11" s="1"/>
  <c r="AB896" i="11" s="1"/>
  <c r="Z895" i="11"/>
  <c r="AA895" i="11"/>
  <c r="W895" i="11"/>
  <c r="V896" i="11" s="1"/>
  <c r="Y895" i="11"/>
  <c r="Q1189" i="11"/>
  <c r="R1189" i="11" s="1"/>
  <c r="AB1189" i="11" s="1"/>
  <c r="R1856" i="11"/>
  <c r="AB1856" i="11" s="1"/>
  <c r="Q1056" i="11"/>
  <c r="R1056" i="11" s="1"/>
  <c r="AB1056" i="11" s="1"/>
  <c r="Z247" i="11"/>
  <c r="AD96" i="11"/>
  <c r="AD1705" i="11"/>
  <c r="Z1188" i="11"/>
  <c r="W1188" i="11"/>
  <c r="V1189" i="11" s="1"/>
  <c r="AD1189" i="11" s="1"/>
  <c r="AA1188" i="11"/>
  <c r="AE1570" i="9"/>
  <c r="T1858" i="9"/>
  <c r="Y1858" i="9" s="1"/>
  <c r="AC1857" i="9"/>
  <c r="AE1857" i="9" s="1"/>
  <c r="S1858" i="9"/>
  <c r="AC1571" i="9"/>
  <c r="AC245" i="9"/>
  <c r="AE245" i="9" s="1"/>
  <c r="AE626" i="9"/>
  <c r="AE1974" i="9"/>
  <c r="AD1571" i="9"/>
  <c r="Y894" i="9"/>
  <c r="AA894" i="9"/>
  <c r="AA627" i="9"/>
  <c r="Z627" i="9"/>
  <c r="Q628" i="9"/>
  <c r="R628" i="9" s="1"/>
  <c r="AB628" i="9" s="1"/>
  <c r="W627" i="9"/>
  <c r="V628" i="9" s="1"/>
  <c r="Y627" i="9"/>
  <c r="AD97" i="9"/>
  <c r="AD1709" i="9"/>
  <c r="AD1436" i="9"/>
  <c r="Z894" i="9"/>
  <c r="Q895" i="9"/>
  <c r="R895" i="9" s="1"/>
  <c r="AB895" i="9" s="1"/>
  <c r="AD1702" i="6"/>
  <c r="AC1702" i="6"/>
  <c r="AD899" i="6"/>
  <c r="R1703" i="6"/>
  <c r="AB1703" i="6" s="1"/>
  <c r="S1437" i="6"/>
  <c r="T1437" i="6" s="1"/>
  <c r="Z1437" i="6" s="1"/>
  <c r="AC631" i="6"/>
  <c r="AC1188" i="6"/>
  <c r="AE1188" i="6" s="1"/>
  <c r="Y510" i="6"/>
  <c r="AE762" i="6"/>
  <c r="AC1569" i="6"/>
  <c r="AC91" i="6"/>
  <c r="R92" i="6"/>
  <c r="AB92" i="6" s="1"/>
  <c r="Z510" i="6"/>
  <c r="AC899" i="6"/>
  <c r="W510" i="6"/>
  <c r="V511" i="6" s="1"/>
  <c r="AA510" i="6"/>
  <c r="AD1569" i="6"/>
  <c r="AE1977" i="6"/>
  <c r="AD631" i="6"/>
  <c r="AD91" i="6"/>
  <c r="W1860" i="3"/>
  <c r="V1861" i="3" s="1"/>
  <c r="AD1861" i="3" s="1"/>
  <c r="Y1860" i="3"/>
  <c r="Q1861" i="3"/>
  <c r="R1861" i="3" s="1"/>
  <c r="AB1861" i="3" s="1"/>
  <c r="Z1860" i="3"/>
  <c r="AC1321" i="3"/>
  <c r="AE1321" i="3" s="1"/>
  <c r="AD896" i="3"/>
  <c r="Q1057" i="3"/>
  <c r="R1057" i="3" s="1"/>
  <c r="AB1057" i="3" s="1"/>
  <c r="AC241" i="3"/>
  <c r="AE241" i="3" s="1"/>
  <c r="S513" i="3"/>
  <c r="AE1976" i="3"/>
  <c r="S242" i="3"/>
  <c r="S631" i="3"/>
  <c r="T631" i="3" s="1"/>
  <c r="Y631" i="3" s="1"/>
  <c r="AE1435" i="3"/>
  <c r="AC379" i="3"/>
  <c r="AE379" i="3" s="1"/>
  <c r="AD1704" i="3"/>
  <c r="AC1704" i="3"/>
  <c r="W94" i="3"/>
  <c r="V95" i="3" s="1"/>
  <c r="Q95" i="3"/>
  <c r="Y94" i="3"/>
  <c r="Z94" i="3"/>
  <c r="AA1977" i="3"/>
  <c r="Q1978" i="3"/>
  <c r="R1978" i="3" s="1"/>
  <c r="AB1978" i="3" s="1"/>
  <c r="W1056" i="3"/>
  <c r="V1057" i="3" s="1"/>
  <c r="Z1056" i="3"/>
  <c r="Q1437" i="3"/>
  <c r="R1437" i="3" s="1"/>
  <c r="AB1437" i="3" s="1"/>
  <c r="Y1056" i="3"/>
  <c r="W1977" i="3"/>
  <c r="V1978" i="3" s="1"/>
  <c r="AE630" i="3"/>
  <c r="Y1188" i="3"/>
  <c r="Z1436" i="3"/>
  <c r="AD1436" i="3" s="1"/>
  <c r="AA94" i="3"/>
  <c r="AA1436" i="3"/>
  <c r="AA1188" i="3"/>
  <c r="Y1977" i="3"/>
  <c r="AD1977" i="3" s="1"/>
  <c r="W1436" i="3"/>
  <c r="V1437" i="3" s="1"/>
  <c r="S1322" i="3"/>
  <c r="AE1568" i="3"/>
  <c r="AE93" i="3"/>
  <c r="Q1189" i="3"/>
  <c r="R1189" i="3" s="1"/>
  <c r="AB1189" i="3" s="1"/>
  <c r="W1188" i="3"/>
  <c r="V1189" i="3" s="1"/>
  <c r="AD1189" i="3" s="1"/>
  <c r="S1861" i="6"/>
  <c r="S1569" i="3"/>
  <c r="T1569" i="3" s="1"/>
  <c r="S1572" i="9"/>
  <c r="T1572" i="9" s="1"/>
  <c r="S1705" i="3"/>
  <c r="T1705" i="3" s="1"/>
  <c r="AA1705" i="3" s="1"/>
  <c r="S1189" i="6"/>
  <c r="T380" i="3"/>
  <c r="Y380" i="3" s="1"/>
  <c r="AC763" i="11"/>
  <c r="S380" i="3"/>
  <c r="T1861" i="6"/>
  <c r="Y1861" i="6" s="1"/>
  <c r="T242" i="3"/>
  <c r="AA242" i="3" s="1"/>
  <c r="S1570" i="6"/>
  <c r="T1570" i="6" s="1"/>
  <c r="Z1570" i="6" s="1"/>
  <c r="S1570" i="11"/>
  <c r="T1570" i="11" s="1"/>
  <c r="AC249" i="6"/>
  <c r="AE249" i="6" s="1"/>
  <c r="S900" i="6"/>
  <c r="T900" i="6" s="1"/>
  <c r="AA900" i="6" s="1"/>
  <c r="Y1055" i="11"/>
  <c r="AC1436" i="9"/>
  <c r="AC378" i="11"/>
  <c r="AE378" i="11" s="1"/>
  <c r="T513" i="3"/>
  <c r="W513" i="3" s="1"/>
  <c r="V514" i="3" s="1"/>
  <c r="AD514" i="3" s="1"/>
  <c r="R1710" i="9"/>
  <c r="AB1710" i="9" s="1"/>
  <c r="S380" i="6"/>
  <c r="AB380" i="6"/>
  <c r="Z763" i="6"/>
  <c r="AA763" i="6"/>
  <c r="Y763" i="6"/>
  <c r="W763" i="6"/>
  <c r="V764" i="6" s="1"/>
  <c r="Q764" i="6"/>
  <c r="Q517" i="11"/>
  <c r="Z516" i="11"/>
  <c r="AA516" i="11"/>
  <c r="Y516" i="11"/>
  <c r="W516" i="11"/>
  <c r="V517" i="11" s="1"/>
  <c r="AD517" i="11" s="1"/>
  <c r="AD1055" i="11"/>
  <c r="W1053" i="9"/>
  <c r="V1054" i="9" s="1"/>
  <c r="Q1054" i="9"/>
  <c r="Z1053" i="9"/>
  <c r="Y1053" i="9"/>
  <c r="AA1053" i="9"/>
  <c r="S510" i="9"/>
  <c r="AB510" i="9"/>
  <c r="Y1321" i="6"/>
  <c r="Q1322" i="6"/>
  <c r="Z1321" i="6"/>
  <c r="AD1321" i="6" s="1"/>
  <c r="W1321" i="6"/>
  <c r="V1322" i="6" s="1"/>
  <c r="AD1322" i="6" s="1"/>
  <c r="AA1321" i="6"/>
  <c r="R1706" i="11"/>
  <c r="AB1706" i="11" s="1"/>
  <c r="W380" i="6"/>
  <c r="V381" i="6" s="1"/>
  <c r="AD381" i="6" s="1"/>
  <c r="Y380" i="6"/>
  <c r="Z380" i="6"/>
  <c r="Q381" i="6"/>
  <c r="AA380" i="6"/>
  <c r="AC1705" i="11"/>
  <c r="T1322" i="3"/>
  <c r="AC1439" i="11"/>
  <c r="T1189" i="6"/>
  <c r="R897" i="3"/>
  <c r="AB897" i="3" s="1"/>
  <c r="R1321" i="9"/>
  <c r="AB1321" i="9" s="1"/>
  <c r="W761" i="3"/>
  <c r="V762" i="3" s="1"/>
  <c r="Z761" i="3"/>
  <c r="Q762" i="3"/>
  <c r="AA761" i="3"/>
  <c r="Y761" i="3"/>
  <c r="AC97" i="9"/>
  <c r="R380" i="9"/>
  <c r="AB380" i="9" s="1"/>
  <c r="R250" i="6"/>
  <c r="AB250" i="6" s="1"/>
  <c r="AC1709" i="9"/>
  <c r="AC1189" i="9"/>
  <c r="AE1189" i="9" s="1"/>
  <c r="Y760" i="9"/>
  <c r="AA760" i="9"/>
  <c r="W760" i="9"/>
  <c r="V761" i="9" s="1"/>
  <c r="Z760" i="9"/>
  <c r="Q761" i="9"/>
  <c r="R511" i="6"/>
  <c r="AB511" i="6" s="1"/>
  <c r="R1437" i="9"/>
  <c r="AB1437" i="9" s="1"/>
  <c r="R379" i="11"/>
  <c r="AB379" i="11" s="1"/>
  <c r="S97" i="11"/>
  <c r="T97" i="11" s="1"/>
  <c r="Z510" i="9"/>
  <c r="Q511" i="9"/>
  <c r="W510" i="9"/>
  <c r="V511" i="9" s="1"/>
  <c r="AA510" i="9"/>
  <c r="Y510" i="9"/>
  <c r="AC896" i="3"/>
  <c r="Q1976" i="9"/>
  <c r="Y1975" i="9"/>
  <c r="W1975" i="9"/>
  <c r="V1976" i="9" s="1"/>
  <c r="AA1975" i="9"/>
  <c r="Z1975" i="9"/>
  <c r="Z1054" i="6"/>
  <c r="AA1054" i="6"/>
  <c r="W1054" i="6"/>
  <c r="V1055" i="6" s="1"/>
  <c r="AD1055" i="6" s="1"/>
  <c r="Y1054" i="6"/>
  <c r="Q1055" i="6"/>
  <c r="T246" i="9"/>
  <c r="AC1320" i="9"/>
  <c r="AE1320" i="9" s="1"/>
  <c r="R764" i="11"/>
  <c r="AB764" i="11" s="1"/>
  <c r="R98" i="9"/>
  <c r="AB98" i="9" s="1"/>
  <c r="R1440" i="11"/>
  <c r="AA1325" i="11"/>
  <c r="Q1326" i="11"/>
  <c r="Y1325" i="11"/>
  <c r="Z1325" i="11"/>
  <c r="W1325" i="11"/>
  <c r="V1326" i="11" s="1"/>
  <c r="AD1326" i="11" s="1"/>
  <c r="S246" i="9"/>
  <c r="S1978" i="6"/>
  <c r="T1978" i="6" s="1"/>
  <c r="R1190" i="9"/>
  <c r="AB1190" i="9" s="1"/>
  <c r="AA625" i="11"/>
  <c r="Y625" i="11"/>
  <c r="Q626" i="11"/>
  <c r="Z625" i="11"/>
  <c r="W625" i="11"/>
  <c r="V626" i="11" s="1"/>
  <c r="R248" i="11"/>
  <c r="AB248" i="11" s="1"/>
  <c r="S632" i="6"/>
  <c r="T632" i="6" s="1"/>
  <c r="AC379" i="9"/>
  <c r="AE379" i="9" s="1"/>
  <c r="AD1976" i="11" l="1"/>
  <c r="AE1439" i="11"/>
  <c r="AC1055" i="11"/>
  <c r="AE1055" i="11" s="1"/>
  <c r="AC1855" i="11"/>
  <c r="AE1855" i="11" s="1"/>
  <c r="AC1976" i="11"/>
  <c r="AC247" i="11"/>
  <c r="AE247" i="11" s="1"/>
  <c r="AE96" i="11"/>
  <c r="AE763" i="11"/>
  <c r="AC1188" i="11"/>
  <c r="AE1188" i="11" s="1"/>
  <c r="AC895" i="11"/>
  <c r="AD895" i="11"/>
  <c r="AD625" i="11"/>
  <c r="S248" i="11"/>
  <c r="AC516" i="11"/>
  <c r="AE516" i="11" s="1"/>
  <c r="Q1571" i="11"/>
  <c r="R1571" i="11" s="1"/>
  <c r="AB1571" i="11" s="1"/>
  <c r="AA1570" i="11"/>
  <c r="T1856" i="11"/>
  <c r="AE1705" i="11"/>
  <c r="S1706" i="11"/>
  <c r="T1706" i="11" s="1"/>
  <c r="S1856" i="11"/>
  <c r="W1858" i="9"/>
  <c r="V1859" i="9" s="1"/>
  <c r="AD1859" i="9" s="1"/>
  <c r="Q1859" i="9"/>
  <c r="R1859" i="9" s="1"/>
  <c r="AB1859" i="9" s="1"/>
  <c r="AA1858" i="9"/>
  <c r="Z1858" i="9"/>
  <c r="AE1571" i="9"/>
  <c r="AE1709" i="9"/>
  <c r="AD894" i="9"/>
  <c r="AC894" i="9"/>
  <c r="S1190" i="9"/>
  <c r="AE97" i="9"/>
  <c r="S1710" i="9"/>
  <c r="T1710" i="9" s="1"/>
  <c r="AA1710" i="9" s="1"/>
  <c r="AD627" i="9"/>
  <c r="S1437" i="9"/>
  <c r="T1437" i="9" s="1"/>
  <c r="W1437" i="9" s="1"/>
  <c r="V1438" i="9" s="1"/>
  <c r="AE1436" i="9"/>
  <c r="W1572" i="9"/>
  <c r="V1573" i="9" s="1"/>
  <c r="Q1573" i="9"/>
  <c r="R1573" i="9" s="1"/>
  <c r="AB1573" i="9" s="1"/>
  <c r="AD1975" i="9"/>
  <c r="AC627" i="9"/>
  <c r="S895" i="9"/>
  <c r="T895" i="9" s="1"/>
  <c r="Z895" i="9" s="1"/>
  <c r="AD760" i="9"/>
  <c r="AE1702" i="6"/>
  <c r="S1703" i="6"/>
  <c r="T1703" i="6" s="1"/>
  <c r="AA1703" i="6" s="1"/>
  <c r="AE899" i="6"/>
  <c r="AA1861" i="6"/>
  <c r="AE1569" i="6"/>
  <c r="AA1437" i="6"/>
  <c r="Q1438" i="6"/>
  <c r="R1438" i="6" s="1"/>
  <c r="AB1438" i="6" s="1"/>
  <c r="Y1437" i="6"/>
  <c r="W1437" i="6"/>
  <c r="V1438" i="6" s="1"/>
  <c r="AE631" i="6"/>
  <c r="AC510" i="6"/>
  <c r="AE510" i="6" s="1"/>
  <c r="AE91" i="6"/>
  <c r="W900" i="6"/>
  <c r="V901" i="6" s="1"/>
  <c r="AC1321" i="6"/>
  <c r="AE1321" i="6" s="1"/>
  <c r="AA1570" i="6"/>
  <c r="S250" i="6"/>
  <c r="Q1862" i="6"/>
  <c r="R1862" i="6" s="1"/>
  <c r="Z900" i="6"/>
  <c r="Y900" i="6"/>
  <c r="W1861" i="6"/>
  <c r="V1862" i="6" s="1"/>
  <c r="AD1862" i="6" s="1"/>
  <c r="S92" i="6"/>
  <c r="T92" i="6" s="1"/>
  <c r="Z1861" i="6"/>
  <c r="Q901" i="6"/>
  <c r="R901" i="6" s="1"/>
  <c r="AB901" i="6" s="1"/>
  <c r="AC1860" i="3"/>
  <c r="AE1860" i="3" s="1"/>
  <c r="S1861" i="3"/>
  <c r="T1861" i="3"/>
  <c r="Q1862" i="3" s="1"/>
  <c r="R1862" i="3" s="1"/>
  <c r="AB1862" i="3" s="1"/>
  <c r="AE896" i="3"/>
  <c r="AE1704" i="3"/>
  <c r="AC1056" i="3"/>
  <c r="AE1056" i="3" s="1"/>
  <c r="AA380" i="3"/>
  <c r="Y1705" i="3"/>
  <c r="S1189" i="3"/>
  <c r="T1189" i="3"/>
  <c r="W1189" i="3" s="1"/>
  <c r="V1190" i="3" s="1"/>
  <c r="AD1190" i="3" s="1"/>
  <c r="R95" i="3"/>
  <c r="AB95" i="3" s="1"/>
  <c r="AD94" i="3"/>
  <c r="AA631" i="3"/>
  <c r="Q1706" i="3"/>
  <c r="R1706" i="3" s="1"/>
  <c r="AB1706" i="3" s="1"/>
  <c r="W1705" i="3"/>
  <c r="V1706" i="3" s="1"/>
  <c r="AC1188" i="3"/>
  <c r="AE1188" i="3" s="1"/>
  <c r="W380" i="3"/>
  <c r="V381" i="3" s="1"/>
  <c r="AD381" i="3" s="1"/>
  <c r="Z1705" i="3"/>
  <c r="AC94" i="3"/>
  <c r="Q632" i="3"/>
  <c r="R632" i="3" s="1"/>
  <c r="AC1436" i="3"/>
  <c r="AE1436" i="3" s="1"/>
  <c r="Q1570" i="3"/>
  <c r="R1570" i="3" s="1"/>
  <c r="AB1570" i="3" s="1"/>
  <c r="Y1569" i="3"/>
  <c r="Q381" i="3"/>
  <c r="R381" i="3" s="1"/>
  <c r="AB381" i="3" s="1"/>
  <c r="AC1977" i="3"/>
  <c r="AE1977" i="3" s="1"/>
  <c r="Z631" i="3"/>
  <c r="AD631" i="3" s="1"/>
  <c r="AA513" i="3"/>
  <c r="Y513" i="3"/>
  <c r="Q514" i="3"/>
  <c r="R514" i="3" s="1"/>
  <c r="Z513" i="3"/>
  <c r="AD761" i="3"/>
  <c r="Q243" i="3"/>
  <c r="R243" i="3" s="1"/>
  <c r="AB243" i="3" s="1"/>
  <c r="S98" i="9"/>
  <c r="T98" i="9" s="1"/>
  <c r="W1570" i="6"/>
  <c r="V1571" i="6" s="1"/>
  <c r="Y1572" i="9"/>
  <c r="Q1571" i="6"/>
  <c r="R1571" i="6" s="1"/>
  <c r="AB1571" i="6" s="1"/>
  <c r="S764" i="11"/>
  <c r="T764" i="11" s="1"/>
  <c r="S1437" i="3"/>
  <c r="T1437" i="3" s="1"/>
  <c r="AA1572" i="9"/>
  <c r="T250" i="6"/>
  <c r="Q251" i="6" s="1"/>
  <c r="W1570" i="11"/>
  <c r="V1571" i="11" s="1"/>
  <c r="Z1572" i="9"/>
  <c r="S1189" i="11"/>
  <c r="AC1975" i="9"/>
  <c r="Y242" i="3"/>
  <c r="W1569" i="3"/>
  <c r="V1570" i="3" s="1"/>
  <c r="Z380" i="3"/>
  <c r="Z242" i="3"/>
  <c r="Z1569" i="3"/>
  <c r="Z1570" i="11"/>
  <c r="W631" i="3"/>
  <c r="V632" i="3" s="1"/>
  <c r="T1057" i="3"/>
  <c r="W1057" i="3" s="1"/>
  <c r="V1058" i="3" s="1"/>
  <c r="AD1058" i="3" s="1"/>
  <c r="T1321" i="9"/>
  <c r="W1321" i="9" s="1"/>
  <c r="V1322" i="9" s="1"/>
  <c r="AD1322" i="9" s="1"/>
  <c r="W242" i="3"/>
  <c r="V243" i="3" s="1"/>
  <c r="AA1569" i="3"/>
  <c r="Y1570" i="11"/>
  <c r="Y1570" i="6"/>
  <c r="AD1570" i="6" s="1"/>
  <c r="S1057" i="3"/>
  <c r="S1977" i="11"/>
  <c r="T1977" i="11" s="1"/>
  <c r="S1321" i="9"/>
  <c r="R1326" i="11"/>
  <c r="AB1326" i="11" s="1"/>
  <c r="R1322" i="6"/>
  <c r="AB1322" i="6" s="1"/>
  <c r="Y1322" i="3"/>
  <c r="W1322" i="3"/>
  <c r="V1323" i="3" s="1"/>
  <c r="AD1323" i="3" s="1"/>
  <c r="Z1322" i="3"/>
  <c r="AD1322" i="3" s="1"/>
  <c r="AA1322" i="3"/>
  <c r="Q1323" i="3"/>
  <c r="R381" i="6"/>
  <c r="AB381" i="6" s="1"/>
  <c r="AD763" i="6"/>
  <c r="AC763" i="6"/>
  <c r="Z246" i="9"/>
  <c r="AA246" i="9"/>
  <c r="Q247" i="9"/>
  <c r="W246" i="9"/>
  <c r="V247" i="9" s="1"/>
  <c r="AD247" i="9" s="1"/>
  <c r="Y246" i="9"/>
  <c r="AC510" i="9"/>
  <c r="AE510" i="9" s="1"/>
  <c r="AC760" i="9"/>
  <c r="AC380" i="6"/>
  <c r="AE380" i="6" s="1"/>
  <c r="AC1053" i="9"/>
  <c r="AE1053" i="9" s="1"/>
  <c r="R626" i="11"/>
  <c r="AB626" i="11" s="1"/>
  <c r="S1440" i="11"/>
  <c r="T1440" i="11" s="1"/>
  <c r="AB1440" i="11"/>
  <c r="S628" i="9"/>
  <c r="T628" i="9" s="1"/>
  <c r="T511" i="6"/>
  <c r="Q1979" i="6"/>
  <c r="Y1978" i="6"/>
  <c r="AA1978" i="6"/>
  <c r="W1978" i="6"/>
  <c r="V1979" i="6" s="1"/>
  <c r="Z1978" i="6"/>
  <c r="AC625" i="11"/>
  <c r="Q633" i="6"/>
  <c r="W632" i="6"/>
  <c r="V633" i="6" s="1"/>
  <c r="Y632" i="6"/>
  <c r="AA632" i="6"/>
  <c r="Z632" i="6"/>
  <c r="S511" i="6"/>
  <c r="AC761" i="3"/>
  <c r="R1054" i="9"/>
  <c r="AB1054" i="9" s="1"/>
  <c r="R517" i="11"/>
  <c r="AB517" i="11" s="1"/>
  <c r="T1056" i="11"/>
  <c r="R1055" i="6"/>
  <c r="AB1055" i="6" s="1"/>
  <c r="R511" i="9"/>
  <c r="AB511" i="9" s="1"/>
  <c r="T379" i="11"/>
  <c r="T380" i="9"/>
  <c r="Z97" i="11"/>
  <c r="AA97" i="11"/>
  <c r="W97" i="11"/>
  <c r="V98" i="11" s="1"/>
  <c r="Y97" i="11"/>
  <c r="Q98" i="11"/>
  <c r="T248" i="11"/>
  <c r="T1190" i="9"/>
  <c r="AC1325" i="11"/>
  <c r="AE1325" i="11" s="1"/>
  <c r="S1056" i="11"/>
  <c r="AC1054" i="6"/>
  <c r="AE1054" i="6" s="1"/>
  <c r="R1976" i="9"/>
  <c r="AB1976" i="9" s="1"/>
  <c r="S896" i="11"/>
  <c r="T896" i="11" s="1"/>
  <c r="S1978" i="3"/>
  <c r="T1978" i="3" s="1"/>
  <c r="S379" i="11"/>
  <c r="R761" i="9"/>
  <c r="AB761" i="9" s="1"/>
  <c r="S380" i="9"/>
  <c r="R762" i="3"/>
  <c r="AB762" i="3" s="1"/>
  <c r="S897" i="3"/>
  <c r="T897" i="3" s="1"/>
  <c r="Y1189" i="6"/>
  <c r="Z1189" i="6"/>
  <c r="W1189" i="6"/>
  <c r="V1190" i="6" s="1"/>
  <c r="AD1190" i="6" s="1"/>
  <c r="AA1189" i="6"/>
  <c r="Q1190" i="6"/>
  <c r="T1189" i="11"/>
  <c r="R764" i="6"/>
  <c r="AB764" i="6" s="1"/>
  <c r="AE1976" i="11" l="1"/>
  <c r="AE895" i="11"/>
  <c r="AE625" i="11"/>
  <c r="T1326" i="11"/>
  <c r="W1326" i="11" s="1"/>
  <c r="V1327" i="11" s="1"/>
  <c r="AD1327" i="11" s="1"/>
  <c r="T517" i="11"/>
  <c r="Y517" i="11" s="1"/>
  <c r="Y1977" i="11"/>
  <c r="Q1978" i="11"/>
  <c r="R1978" i="11" s="1"/>
  <c r="AB1978" i="11" s="1"/>
  <c r="W1977" i="11"/>
  <c r="V1978" i="11" s="1"/>
  <c r="Z1977" i="11"/>
  <c r="Y1440" i="11"/>
  <c r="Q1441" i="11"/>
  <c r="R1441" i="11" s="1"/>
  <c r="AB1441" i="11" s="1"/>
  <c r="AA1440" i="11"/>
  <c r="W1440" i="11"/>
  <c r="V1441" i="11" s="1"/>
  <c r="Z1440" i="11"/>
  <c r="Z1706" i="11"/>
  <c r="Q1707" i="11"/>
  <c r="R1707" i="11" s="1"/>
  <c r="AB1707" i="11" s="1"/>
  <c r="W1706" i="11"/>
  <c r="V1707" i="11" s="1"/>
  <c r="AA1706" i="11"/>
  <c r="Y1706" i="11"/>
  <c r="AA764" i="11"/>
  <c r="Q765" i="11"/>
  <c r="R765" i="11" s="1"/>
  <c r="AB765" i="11" s="1"/>
  <c r="W764" i="11"/>
  <c r="V765" i="11" s="1"/>
  <c r="Y764" i="11"/>
  <c r="Z1856" i="11"/>
  <c r="W1856" i="11"/>
  <c r="V1857" i="11" s="1"/>
  <c r="AD1857" i="11" s="1"/>
  <c r="Y1856" i="11"/>
  <c r="AA1856" i="11"/>
  <c r="Q1857" i="11"/>
  <c r="AC1570" i="11"/>
  <c r="AD1570" i="11"/>
  <c r="S1859" i="9"/>
  <c r="T1859" i="9"/>
  <c r="AA1859" i="9" s="1"/>
  <c r="AC1858" i="9"/>
  <c r="AE1858" i="9" s="1"/>
  <c r="AE894" i="9"/>
  <c r="Q1322" i="9"/>
  <c r="R1322" i="9" s="1"/>
  <c r="AB1322" i="9" s="1"/>
  <c r="W1710" i="9"/>
  <c r="V1711" i="9" s="1"/>
  <c r="AE627" i="9"/>
  <c r="AE760" i="9"/>
  <c r="Z1710" i="9"/>
  <c r="T1054" i="9"/>
  <c r="Y1054" i="9" s="1"/>
  <c r="Q1711" i="9"/>
  <c r="R1711" i="9" s="1"/>
  <c r="AB1711" i="9" s="1"/>
  <c r="Y1710" i="9"/>
  <c r="Q896" i="9"/>
  <c r="R896" i="9" s="1"/>
  <c r="AB896" i="9" s="1"/>
  <c r="Q1438" i="9"/>
  <c r="R1438" i="9" s="1"/>
  <c r="AB1438" i="9" s="1"/>
  <c r="W895" i="9"/>
  <c r="V896" i="9" s="1"/>
  <c r="AC1572" i="9"/>
  <c r="AD1572" i="9"/>
  <c r="AA1321" i="9"/>
  <c r="Y1321" i="9"/>
  <c r="Z1321" i="9"/>
  <c r="AE1975" i="9"/>
  <c r="Y895" i="9"/>
  <c r="AD895" i="9" s="1"/>
  <c r="AA1437" i="9"/>
  <c r="Z1437" i="9"/>
  <c r="AA895" i="9"/>
  <c r="Y1437" i="9"/>
  <c r="AD900" i="6"/>
  <c r="Y1703" i="6"/>
  <c r="W1703" i="6"/>
  <c r="V1704" i="6" s="1"/>
  <c r="Z1703" i="6"/>
  <c r="Q1704" i="6"/>
  <c r="R1704" i="6" s="1"/>
  <c r="AB1704" i="6" s="1"/>
  <c r="AA250" i="6"/>
  <c r="Z250" i="6"/>
  <c r="Y250" i="6"/>
  <c r="AC1570" i="6"/>
  <c r="AE1570" i="6" s="1"/>
  <c r="W250" i="6"/>
  <c r="V251" i="6" s="1"/>
  <c r="AD251" i="6" s="1"/>
  <c r="AC1861" i="6"/>
  <c r="AE1861" i="6" s="1"/>
  <c r="AB1862" i="6"/>
  <c r="S1862" i="6"/>
  <c r="AC1437" i="6"/>
  <c r="AD1437" i="6"/>
  <c r="S1438" i="6"/>
  <c r="T1438" i="6" s="1"/>
  <c r="Z1438" i="6" s="1"/>
  <c r="AC900" i="6"/>
  <c r="AE900" i="6" s="1"/>
  <c r="T1055" i="6"/>
  <c r="Q1056" i="6" s="1"/>
  <c r="S1322" i="6"/>
  <c r="AD632" i="6"/>
  <c r="Z92" i="6"/>
  <c r="W92" i="6"/>
  <c r="V93" i="6" s="1"/>
  <c r="AA92" i="6"/>
  <c r="Q93" i="6"/>
  <c r="Y92" i="6"/>
  <c r="AD1978" i="6"/>
  <c r="Y1861" i="3"/>
  <c r="W1861" i="3"/>
  <c r="V1862" i="3" s="1"/>
  <c r="AD1862" i="3" s="1"/>
  <c r="Z1861" i="3"/>
  <c r="AA1861" i="3"/>
  <c r="AC380" i="3"/>
  <c r="AE380" i="3" s="1"/>
  <c r="Z1189" i="3"/>
  <c r="AD1705" i="3"/>
  <c r="AC1705" i="3"/>
  <c r="AC513" i="3"/>
  <c r="AE513" i="3" s="1"/>
  <c r="Q1190" i="3"/>
  <c r="R1190" i="3" s="1"/>
  <c r="AB1190" i="3" s="1"/>
  <c r="AA1189" i="3"/>
  <c r="Y1189" i="3"/>
  <c r="S95" i="3"/>
  <c r="T95" i="3" s="1"/>
  <c r="Q1058" i="3"/>
  <c r="R1058" i="3" s="1"/>
  <c r="AB1058" i="3" s="1"/>
  <c r="AE94" i="3"/>
  <c r="T243" i="3"/>
  <c r="AA243" i="3" s="1"/>
  <c r="AA1057" i="3"/>
  <c r="Y1437" i="3"/>
  <c r="Q1438" i="3"/>
  <c r="R1438" i="3" s="1"/>
  <c r="AB1438" i="3" s="1"/>
  <c r="Z1437" i="3"/>
  <c r="W1437" i="3"/>
  <c r="V1438" i="3" s="1"/>
  <c r="AA1437" i="3"/>
  <c r="Z1057" i="3"/>
  <c r="AD1057" i="3" s="1"/>
  <c r="Y1057" i="3"/>
  <c r="AC631" i="3"/>
  <c r="AE631" i="3" s="1"/>
  <c r="AE761" i="3"/>
  <c r="AD1569" i="3"/>
  <c r="Z764" i="11"/>
  <c r="T381" i="6"/>
  <c r="AA381" i="6" s="1"/>
  <c r="T1862" i="3"/>
  <c r="W1862" i="3" s="1"/>
  <c r="V1863" i="3" s="1"/>
  <c r="AD1863" i="3" s="1"/>
  <c r="S1570" i="3"/>
  <c r="T1570" i="3" s="1"/>
  <c r="S1862" i="3"/>
  <c r="S381" i="6"/>
  <c r="S243" i="3"/>
  <c r="T1322" i="6"/>
  <c r="Q1323" i="6" s="1"/>
  <c r="AC1569" i="3"/>
  <c r="S517" i="11"/>
  <c r="S901" i="6"/>
  <c r="T901" i="6" s="1"/>
  <c r="AA1977" i="11"/>
  <c r="T381" i="3"/>
  <c r="AA381" i="3" s="1"/>
  <c r="S1571" i="6"/>
  <c r="T1571" i="6" s="1"/>
  <c r="Q1572" i="6" s="1"/>
  <c r="AE763" i="6"/>
  <c r="S1054" i="9"/>
  <c r="AC632" i="6"/>
  <c r="S1326" i="11"/>
  <c r="S764" i="6"/>
  <c r="T764" i="6" s="1"/>
  <c r="AC1189" i="6"/>
  <c r="AE1189" i="6" s="1"/>
  <c r="AC242" i="3"/>
  <c r="AE242" i="3" s="1"/>
  <c r="S762" i="3"/>
  <c r="T762" i="3" s="1"/>
  <c r="S1706" i="3"/>
  <c r="T1706" i="3" s="1"/>
  <c r="AA1706" i="3" s="1"/>
  <c r="S514" i="3"/>
  <c r="AB514" i="3"/>
  <c r="T511" i="9"/>
  <c r="Z511" i="6"/>
  <c r="AA511" i="6"/>
  <c r="Q512" i="6"/>
  <c r="Y511" i="6"/>
  <c r="W511" i="6"/>
  <c r="V512" i="6" s="1"/>
  <c r="R251" i="6"/>
  <c r="AB251" i="6" s="1"/>
  <c r="T514" i="3"/>
  <c r="S511" i="9"/>
  <c r="S1571" i="11"/>
  <c r="T1571" i="11" s="1"/>
  <c r="S626" i="11"/>
  <c r="T626" i="11" s="1"/>
  <c r="AC1322" i="3"/>
  <c r="AE1322" i="3" s="1"/>
  <c r="Y628" i="9"/>
  <c r="Q629" i="9"/>
  <c r="AA628" i="9"/>
  <c r="W628" i="9"/>
  <c r="V629" i="9" s="1"/>
  <c r="Z628" i="9"/>
  <c r="R1190" i="6"/>
  <c r="AB1190" i="6" s="1"/>
  <c r="Q898" i="3"/>
  <c r="AA897" i="3"/>
  <c r="Z897" i="3"/>
  <c r="Y897" i="3"/>
  <c r="W897" i="3"/>
  <c r="V898" i="3" s="1"/>
  <c r="S632" i="3"/>
  <c r="T632" i="3" s="1"/>
  <c r="Z632" i="3" s="1"/>
  <c r="AB632" i="3"/>
  <c r="AA1189" i="11"/>
  <c r="W1189" i="11"/>
  <c r="V1190" i="11" s="1"/>
  <c r="Z1189" i="11"/>
  <c r="Y1189" i="11"/>
  <c r="Q1190" i="11"/>
  <c r="Q99" i="9"/>
  <c r="AA98" i="9"/>
  <c r="Y98" i="9"/>
  <c r="W98" i="9"/>
  <c r="V99" i="9" s="1"/>
  <c r="Z98" i="9"/>
  <c r="Z248" i="11"/>
  <c r="Y248" i="11"/>
  <c r="Q249" i="11"/>
  <c r="W248" i="11"/>
  <c r="V249" i="11" s="1"/>
  <c r="AD249" i="11" s="1"/>
  <c r="AA248" i="11"/>
  <c r="Y379" i="11"/>
  <c r="W379" i="11"/>
  <c r="V380" i="11" s="1"/>
  <c r="AA379" i="11"/>
  <c r="Z379" i="11"/>
  <c r="Q380" i="11"/>
  <c r="S1055" i="6"/>
  <c r="AC1978" i="6"/>
  <c r="T1862" i="6"/>
  <c r="AD246" i="9"/>
  <c r="AC246" i="9"/>
  <c r="R1323" i="3"/>
  <c r="AA896" i="11"/>
  <c r="W896" i="11"/>
  <c r="V897" i="11" s="1"/>
  <c r="Q897" i="11"/>
  <c r="Z896" i="11"/>
  <c r="Y896" i="11"/>
  <c r="W1190" i="9"/>
  <c r="V1191" i="9" s="1"/>
  <c r="AD1191" i="9" s="1"/>
  <c r="Q1191" i="9"/>
  <c r="AA1190" i="9"/>
  <c r="Y1190" i="9"/>
  <c r="Z1190" i="9"/>
  <c r="Z380" i="9"/>
  <c r="Y380" i="9"/>
  <c r="Q381" i="9"/>
  <c r="AA380" i="9"/>
  <c r="W380" i="9"/>
  <c r="V381" i="9" s="1"/>
  <c r="AD381" i="9" s="1"/>
  <c r="S761" i="9"/>
  <c r="T761" i="9" s="1"/>
  <c r="S1976" i="9"/>
  <c r="T1976" i="9" s="1"/>
  <c r="R98" i="11"/>
  <c r="AB98" i="11" s="1"/>
  <c r="R1979" i="6"/>
  <c r="AB1979" i="6" s="1"/>
  <c r="S381" i="3"/>
  <c r="R633" i="6"/>
  <c r="AD97" i="11"/>
  <c r="AC97" i="11"/>
  <c r="Z1978" i="3"/>
  <c r="Q1979" i="3"/>
  <c r="AA1978" i="3"/>
  <c r="W1978" i="3"/>
  <c r="V1979" i="3" s="1"/>
  <c r="Y1978" i="3"/>
  <c r="Y1056" i="11"/>
  <c r="W1056" i="11"/>
  <c r="V1057" i="11" s="1"/>
  <c r="AD1057" i="11" s="1"/>
  <c r="Q1057" i="11"/>
  <c r="Z1056" i="11"/>
  <c r="AA1056" i="11"/>
  <c r="R247" i="9"/>
  <c r="AB247" i="9" s="1"/>
  <c r="S1573" i="9"/>
  <c r="T1573" i="9" s="1"/>
  <c r="Q1327" i="11" l="1"/>
  <c r="R1327" i="11" s="1"/>
  <c r="AB1327" i="11" s="1"/>
  <c r="Y1326" i="11"/>
  <c r="AC1977" i="11"/>
  <c r="AD1977" i="11"/>
  <c r="AA1326" i="11"/>
  <c r="Z517" i="11"/>
  <c r="AA517" i="11"/>
  <c r="Q518" i="11"/>
  <c r="R518" i="11" s="1"/>
  <c r="AB518" i="11" s="1"/>
  <c r="Z1326" i="11"/>
  <c r="W517" i="11"/>
  <c r="V518" i="11" s="1"/>
  <c r="AD518" i="11" s="1"/>
  <c r="AD896" i="11"/>
  <c r="AE97" i="11"/>
  <c r="AC1706" i="11"/>
  <c r="AD1440" i="11"/>
  <c r="AD764" i="11"/>
  <c r="AE1570" i="11"/>
  <c r="S1707" i="11"/>
  <c r="T1707" i="11" s="1"/>
  <c r="Y1707" i="11" s="1"/>
  <c r="R1857" i="11"/>
  <c r="AB1857" i="11" s="1"/>
  <c r="AC1440" i="11"/>
  <c r="AD1706" i="11"/>
  <c r="AC764" i="11"/>
  <c r="S98" i="11"/>
  <c r="T98" i="11" s="1"/>
  <c r="AC1856" i="11"/>
  <c r="AE1856" i="11" s="1"/>
  <c r="W1859" i="9"/>
  <c r="V1860" i="9" s="1"/>
  <c r="Y1859" i="9"/>
  <c r="Q1860" i="9"/>
  <c r="R1860" i="9" s="1"/>
  <c r="AB1860" i="9" s="1"/>
  <c r="Z1859" i="9"/>
  <c r="AC1321" i="9"/>
  <c r="AE1321" i="9" s="1"/>
  <c r="AA1054" i="9"/>
  <c r="W1054" i="9"/>
  <c r="V1055" i="9" s="1"/>
  <c r="AD1055" i="9" s="1"/>
  <c r="Q1055" i="9"/>
  <c r="R1055" i="9" s="1"/>
  <c r="AB1055" i="9" s="1"/>
  <c r="Z1054" i="9"/>
  <c r="AD1054" i="9" s="1"/>
  <c r="AD1710" i="9"/>
  <c r="AE1572" i="9"/>
  <c r="AD628" i="9"/>
  <c r="AD98" i="9"/>
  <c r="AC1710" i="9"/>
  <c r="AC1437" i="9"/>
  <c r="AA1976" i="9"/>
  <c r="Q1977" i="9"/>
  <c r="R1977" i="9" s="1"/>
  <c r="Z1976" i="9"/>
  <c r="AD1437" i="9"/>
  <c r="S1711" i="9"/>
  <c r="T1711" i="9" s="1"/>
  <c r="Z1711" i="9" s="1"/>
  <c r="AC895" i="9"/>
  <c r="AE895" i="9" s="1"/>
  <c r="AD1703" i="6"/>
  <c r="AC1703" i="6"/>
  <c r="S251" i="6"/>
  <c r="Z1322" i="6"/>
  <c r="T251" i="6"/>
  <c r="Z251" i="6" s="1"/>
  <c r="W1438" i="6"/>
  <c r="V1439" i="6" s="1"/>
  <c r="Q1439" i="6"/>
  <c r="R1439" i="6" s="1"/>
  <c r="AB1439" i="6" s="1"/>
  <c r="AA1438" i="6"/>
  <c r="Y1438" i="6"/>
  <c r="AC250" i="6"/>
  <c r="AE250" i="6" s="1"/>
  <c r="S1979" i="6"/>
  <c r="T1979" i="6" s="1"/>
  <c r="Z1055" i="6"/>
  <c r="AE1437" i="6"/>
  <c r="S1704" i="6"/>
  <c r="T1704" i="6" s="1"/>
  <c r="W381" i="6"/>
  <c r="V382" i="6" s="1"/>
  <c r="Y1055" i="6"/>
  <c r="AA1055" i="6"/>
  <c r="W1055" i="6"/>
  <c r="V1056" i="6" s="1"/>
  <c r="Q382" i="6"/>
  <c r="R382" i="6" s="1"/>
  <c r="AB382" i="6" s="1"/>
  <c r="Y381" i="6"/>
  <c r="Y1322" i="6"/>
  <c r="AE1978" i="6"/>
  <c r="W1322" i="6"/>
  <c r="V1323" i="6" s="1"/>
  <c r="AD1323" i="6" s="1"/>
  <c r="AA1322" i="6"/>
  <c r="W1571" i="6"/>
  <c r="V1572" i="6" s="1"/>
  <c r="AE632" i="6"/>
  <c r="Z1571" i="6"/>
  <c r="R93" i="6"/>
  <c r="AB93" i="6" s="1"/>
  <c r="AC92" i="6"/>
  <c r="AD92" i="6"/>
  <c r="Z381" i="6"/>
  <c r="Y1571" i="6"/>
  <c r="AC1861" i="3"/>
  <c r="AE1861" i="3" s="1"/>
  <c r="AC1189" i="3"/>
  <c r="AE1189" i="3" s="1"/>
  <c r="AE1705" i="3"/>
  <c r="Q382" i="3"/>
  <c r="R382" i="3" s="1"/>
  <c r="T382" i="3" s="1"/>
  <c r="Q1863" i="3"/>
  <c r="R1863" i="3" s="1"/>
  <c r="AB1863" i="3" s="1"/>
  <c r="Z381" i="3"/>
  <c r="Y243" i="3"/>
  <c r="Y381" i="3"/>
  <c r="Q244" i="3"/>
  <c r="R244" i="3" s="1"/>
  <c r="AB244" i="3" s="1"/>
  <c r="Q96" i="3"/>
  <c r="R96" i="3" s="1"/>
  <c r="AB96" i="3" s="1"/>
  <c r="Y95" i="3"/>
  <c r="AA95" i="3"/>
  <c r="W95" i="3"/>
  <c r="V96" i="3" s="1"/>
  <c r="Z95" i="3"/>
  <c r="W243" i="3"/>
  <c r="V244" i="3" s="1"/>
  <c r="Y1862" i="3"/>
  <c r="W381" i="3"/>
  <c r="V382" i="3" s="1"/>
  <c r="AD382" i="3" s="1"/>
  <c r="Z243" i="3"/>
  <c r="AD243" i="3" s="1"/>
  <c r="Z1862" i="3"/>
  <c r="W1570" i="3"/>
  <c r="V1571" i="3" s="1"/>
  <c r="Q1571" i="3"/>
  <c r="R1571" i="3" s="1"/>
  <c r="AB1571" i="3" s="1"/>
  <c r="Z1570" i="3"/>
  <c r="Q633" i="3"/>
  <c r="R633" i="3" s="1"/>
  <c r="AB633" i="3" s="1"/>
  <c r="AA632" i="3"/>
  <c r="W632" i="3"/>
  <c r="V633" i="3" s="1"/>
  <c r="AD897" i="3"/>
  <c r="Y632" i="3"/>
  <c r="AE1569" i="3"/>
  <c r="AC1437" i="3"/>
  <c r="Q1707" i="3"/>
  <c r="R1707" i="3" s="1"/>
  <c r="AB1707" i="3" s="1"/>
  <c r="AA1862" i="3"/>
  <c r="W1706" i="3"/>
  <c r="V1707" i="3" s="1"/>
  <c r="Y1706" i="3"/>
  <c r="AA1570" i="3"/>
  <c r="Z1706" i="3"/>
  <c r="AC1057" i="3"/>
  <c r="AE1057" i="3" s="1"/>
  <c r="Y1570" i="3"/>
  <c r="AD1437" i="3"/>
  <c r="Y1976" i="9"/>
  <c r="AA1571" i="6"/>
  <c r="T1190" i="6"/>
  <c r="AA1190" i="6" s="1"/>
  <c r="S1190" i="6"/>
  <c r="S247" i="9"/>
  <c r="W1976" i="9"/>
  <c r="V1977" i="9" s="1"/>
  <c r="S896" i="9"/>
  <c r="T896" i="9" s="1"/>
  <c r="AC248" i="11"/>
  <c r="AE248" i="11" s="1"/>
  <c r="AC1189" i="11"/>
  <c r="AE1189" i="11" s="1"/>
  <c r="AE246" i="9"/>
  <c r="S1438" i="9"/>
  <c r="T1438" i="9" s="1"/>
  <c r="T1058" i="3"/>
  <c r="AA1058" i="3" s="1"/>
  <c r="S1058" i="3"/>
  <c r="AC1190" i="9"/>
  <c r="AE1190" i="9" s="1"/>
  <c r="T247" i="9"/>
  <c r="Q248" i="9" s="1"/>
  <c r="S1323" i="3"/>
  <c r="AB1323" i="3"/>
  <c r="AC98" i="9"/>
  <c r="T1860" i="9"/>
  <c r="S1978" i="11"/>
  <c r="T1978" i="11" s="1"/>
  <c r="AA1571" i="11"/>
  <c r="Y1571" i="11"/>
  <c r="Q1572" i="11"/>
  <c r="Z1571" i="11"/>
  <c r="W1571" i="11"/>
  <c r="V1572" i="11" s="1"/>
  <c r="R1056" i="6"/>
  <c r="AB1056" i="6" s="1"/>
  <c r="R1979" i="3"/>
  <c r="AB1979" i="3" s="1"/>
  <c r="R249" i="11"/>
  <c r="AB249" i="11" s="1"/>
  <c r="AA514" i="3"/>
  <c r="Z514" i="3"/>
  <c r="W514" i="3"/>
  <c r="V515" i="3" s="1"/>
  <c r="Y514" i="3"/>
  <c r="Q515" i="3"/>
  <c r="AA626" i="11"/>
  <c r="Q627" i="11"/>
  <c r="W626" i="11"/>
  <c r="V627" i="11" s="1"/>
  <c r="Y626" i="11"/>
  <c r="Z626" i="11"/>
  <c r="Z511" i="9"/>
  <c r="W511" i="9"/>
  <c r="V512" i="9" s="1"/>
  <c r="AD512" i="9" s="1"/>
  <c r="AA511" i="9"/>
  <c r="Y511" i="9"/>
  <c r="Q512" i="9"/>
  <c r="R898" i="3"/>
  <c r="AB898" i="3" s="1"/>
  <c r="R380" i="11"/>
  <c r="AB380" i="11" s="1"/>
  <c r="R99" i="9"/>
  <c r="AB99" i="9" s="1"/>
  <c r="R1057" i="11"/>
  <c r="AB1057" i="11" s="1"/>
  <c r="R1191" i="9"/>
  <c r="AB1191" i="9" s="1"/>
  <c r="T1322" i="9"/>
  <c r="R1190" i="11"/>
  <c r="AB1190" i="11" s="1"/>
  <c r="W901" i="6"/>
  <c r="V902" i="6" s="1"/>
  <c r="Q902" i="6"/>
  <c r="Z901" i="6"/>
  <c r="AA901" i="6"/>
  <c r="Y901" i="6"/>
  <c r="S1441" i="11"/>
  <c r="T1441" i="11" s="1"/>
  <c r="S1322" i="9"/>
  <c r="AA762" i="3"/>
  <c r="Y762" i="3"/>
  <c r="Z762" i="3"/>
  <c r="Q763" i="3"/>
  <c r="W762" i="3"/>
  <c r="V763" i="3" s="1"/>
  <c r="AC1056" i="11"/>
  <c r="AE1056" i="11" s="1"/>
  <c r="S765" i="11"/>
  <c r="T765" i="11" s="1"/>
  <c r="R629" i="9"/>
  <c r="AB629" i="9" s="1"/>
  <c r="AD511" i="6"/>
  <c r="AC511" i="6"/>
  <c r="W761" i="9"/>
  <c r="V762" i="9" s="1"/>
  <c r="AA761" i="9"/>
  <c r="Y761" i="9"/>
  <c r="Z761" i="9"/>
  <c r="Q762" i="9"/>
  <c r="AA1573" i="9"/>
  <c r="Y1573" i="9"/>
  <c r="Z1573" i="9"/>
  <c r="W1573" i="9"/>
  <c r="V1574" i="9" s="1"/>
  <c r="Q1574" i="9"/>
  <c r="R1323" i="6"/>
  <c r="AB1323" i="6" s="1"/>
  <c r="R381" i="9"/>
  <c r="AB381" i="9" s="1"/>
  <c r="AC896" i="11"/>
  <c r="AD1978" i="3"/>
  <c r="AC1978" i="3"/>
  <c r="S633" i="6"/>
  <c r="T633" i="6" s="1"/>
  <c r="AB633" i="6"/>
  <c r="R512" i="6"/>
  <c r="AB512" i="6" s="1"/>
  <c r="AD380" i="9"/>
  <c r="AC380" i="9"/>
  <c r="AA1862" i="6"/>
  <c r="W1862" i="6"/>
  <c r="V1863" i="6" s="1"/>
  <c r="AD1863" i="6" s="1"/>
  <c r="Q1863" i="6"/>
  <c r="Z1862" i="6"/>
  <c r="Y1862" i="6"/>
  <c r="AC379" i="11"/>
  <c r="AE379" i="11" s="1"/>
  <c r="T1190" i="3"/>
  <c r="AC897" i="3"/>
  <c r="AC628" i="9"/>
  <c r="Z764" i="6"/>
  <c r="Y764" i="6"/>
  <c r="W764" i="6"/>
  <c r="V765" i="6" s="1"/>
  <c r="Q765" i="6"/>
  <c r="AA764" i="6"/>
  <c r="R897" i="11"/>
  <c r="AB897" i="11" s="1"/>
  <c r="T1323" i="3"/>
  <c r="S1190" i="3"/>
  <c r="S1438" i="3"/>
  <c r="T1438" i="3" s="1"/>
  <c r="R1572" i="6"/>
  <c r="AB1572" i="6" s="1"/>
  <c r="AC517" i="11" l="1"/>
  <c r="AE517" i="11" s="1"/>
  <c r="AE896" i="11"/>
  <c r="AE1977" i="11"/>
  <c r="AC1326" i="11"/>
  <c r="AE1326" i="11" s="1"/>
  <c r="T1057" i="11"/>
  <c r="W1057" i="11" s="1"/>
  <c r="V1058" i="11" s="1"/>
  <c r="AD1058" i="11" s="1"/>
  <c r="Z98" i="11"/>
  <c r="Y98" i="11"/>
  <c r="AE1706" i="11"/>
  <c r="AE1440" i="11"/>
  <c r="S1327" i="11"/>
  <c r="AD1571" i="11"/>
  <c r="AE764" i="11"/>
  <c r="Z1707" i="11"/>
  <c r="AD1707" i="11" s="1"/>
  <c r="AA1707" i="11"/>
  <c r="S249" i="11"/>
  <c r="AA98" i="11"/>
  <c r="W98" i="11"/>
  <c r="V99" i="11" s="1"/>
  <c r="W1707" i="11"/>
  <c r="V1708" i="11" s="1"/>
  <c r="Q1708" i="11"/>
  <c r="R1708" i="11" s="1"/>
  <c r="AB1708" i="11" s="1"/>
  <c r="Q99" i="11"/>
  <c r="R99" i="11" s="1"/>
  <c r="AB99" i="11" s="1"/>
  <c r="AD626" i="11"/>
  <c r="T1327" i="11"/>
  <c r="Q1328" i="11" s="1"/>
  <c r="S1857" i="11"/>
  <c r="T249" i="11"/>
  <c r="Y249" i="11" s="1"/>
  <c r="T1190" i="11"/>
  <c r="AA1190" i="11" s="1"/>
  <c r="S1057" i="11"/>
  <c r="S1190" i="11"/>
  <c r="T1857" i="11"/>
  <c r="S1860" i="9"/>
  <c r="AC1859" i="9"/>
  <c r="AE1859" i="9" s="1"/>
  <c r="AE98" i="9"/>
  <c r="Q1712" i="9"/>
  <c r="R1712" i="9" s="1"/>
  <c r="AB1712" i="9" s="1"/>
  <c r="AC1054" i="9"/>
  <c r="AE1054" i="9" s="1"/>
  <c r="AE1710" i="9"/>
  <c r="S629" i="9"/>
  <c r="T629" i="9" s="1"/>
  <c r="Q630" i="9" s="1"/>
  <c r="AE628" i="9"/>
  <c r="AA1711" i="9"/>
  <c r="W1711" i="9"/>
  <c r="V1712" i="9" s="1"/>
  <c r="Y1711" i="9"/>
  <c r="AD1711" i="9" s="1"/>
  <c r="AE1437" i="9"/>
  <c r="AB1977" i="9"/>
  <c r="S1977" i="9"/>
  <c r="T1977" i="9" s="1"/>
  <c r="Y1977" i="9" s="1"/>
  <c r="S99" i="9"/>
  <c r="T99" i="9" s="1"/>
  <c r="Q897" i="9"/>
  <c r="R897" i="9" s="1"/>
  <c r="Y896" i="9"/>
  <c r="W896" i="9"/>
  <c r="V897" i="9" s="1"/>
  <c r="AA247" i="9"/>
  <c r="AC1976" i="9"/>
  <c r="AD1976" i="9"/>
  <c r="AD761" i="9"/>
  <c r="AD1573" i="9"/>
  <c r="AE1703" i="6"/>
  <c r="AC1438" i="6"/>
  <c r="W251" i="6"/>
  <c r="V252" i="6" s="1"/>
  <c r="AD252" i="6" s="1"/>
  <c r="AA251" i="6"/>
  <c r="Q252" i="6"/>
  <c r="R252" i="6" s="1"/>
  <c r="AB252" i="6" s="1"/>
  <c r="Y251" i="6"/>
  <c r="AE511" i="6"/>
  <c r="S1439" i="6"/>
  <c r="T1439" i="6" s="1"/>
  <c r="Z1439" i="6" s="1"/>
  <c r="AD1438" i="6"/>
  <c r="AC1322" i="6"/>
  <c r="AE1322" i="6" s="1"/>
  <c r="AC1055" i="6"/>
  <c r="AE1055" i="6" s="1"/>
  <c r="AD901" i="6"/>
  <c r="S1572" i="6"/>
  <c r="T1572" i="6" s="1"/>
  <c r="Y1190" i="6"/>
  <c r="AC1571" i="6"/>
  <c r="AC381" i="6"/>
  <c r="AE381" i="6" s="1"/>
  <c r="Q1191" i="6"/>
  <c r="R1191" i="6" s="1"/>
  <c r="AB1191" i="6" s="1"/>
  <c r="T1323" i="6"/>
  <c r="AA1323" i="6" s="1"/>
  <c r="Y1704" i="6"/>
  <c r="AA1704" i="6"/>
  <c r="W1704" i="6"/>
  <c r="V1705" i="6" s="1"/>
  <c r="Q1705" i="6"/>
  <c r="Z1704" i="6"/>
  <c r="S93" i="6"/>
  <c r="T93" i="6" s="1"/>
  <c r="Y93" i="6" s="1"/>
  <c r="Y633" i="6"/>
  <c r="W633" i="6"/>
  <c r="V634" i="6" s="1"/>
  <c r="Q634" i="6"/>
  <c r="R634" i="6" s="1"/>
  <c r="AB634" i="6" s="1"/>
  <c r="AA633" i="6"/>
  <c r="Z633" i="6"/>
  <c r="AD1571" i="6"/>
  <c r="AE92" i="6"/>
  <c r="W1190" i="6"/>
  <c r="V1191" i="6" s="1"/>
  <c r="AD1191" i="6" s="1"/>
  <c r="Z1190" i="6"/>
  <c r="S96" i="3"/>
  <c r="T96" i="3" s="1"/>
  <c r="AA96" i="3" s="1"/>
  <c r="AC632" i="3"/>
  <c r="AC381" i="3"/>
  <c r="AE381" i="3" s="1"/>
  <c r="AD95" i="3"/>
  <c r="AD1570" i="3"/>
  <c r="AC1706" i="3"/>
  <c r="AC243" i="3"/>
  <c r="AE243" i="3" s="1"/>
  <c r="AC1862" i="3"/>
  <c r="AE1862" i="3" s="1"/>
  <c r="AC1570" i="3"/>
  <c r="AE1437" i="3"/>
  <c r="AD632" i="3"/>
  <c r="AC95" i="3"/>
  <c r="S633" i="3"/>
  <c r="T633" i="3" s="1"/>
  <c r="AE897" i="3"/>
  <c r="AD762" i="3"/>
  <c r="AD1706" i="3"/>
  <c r="Q1059" i="3"/>
  <c r="R1059" i="3" s="1"/>
  <c r="AB1059" i="3" s="1"/>
  <c r="Z1058" i="3"/>
  <c r="Y1058" i="3"/>
  <c r="W1058" i="3"/>
  <c r="V1059" i="3" s="1"/>
  <c r="Z896" i="9"/>
  <c r="T381" i="9"/>
  <c r="Z381" i="9" s="1"/>
  <c r="Y247" i="9"/>
  <c r="S244" i="3"/>
  <c r="S1863" i="3"/>
  <c r="AA896" i="9"/>
  <c r="S898" i="3"/>
  <c r="T898" i="3" s="1"/>
  <c r="Z247" i="9"/>
  <c r="T1055" i="9"/>
  <c r="W1055" i="9" s="1"/>
  <c r="V1056" i="9" s="1"/>
  <c r="AD1056" i="9" s="1"/>
  <c r="W247" i="9"/>
  <c r="V248" i="9" s="1"/>
  <c r="AD248" i="9" s="1"/>
  <c r="S1055" i="9"/>
  <c r="T244" i="3"/>
  <c r="AA244" i="3" s="1"/>
  <c r="S1979" i="3"/>
  <c r="T1979" i="3" s="1"/>
  <c r="Z1979" i="3" s="1"/>
  <c r="S897" i="11"/>
  <c r="T897" i="11" s="1"/>
  <c r="T1863" i="3"/>
  <c r="Q1864" i="3" s="1"/>
  <c r="S382" i="6"/>
  <c r="T382" i="6" s="1"/>
  <c r="W382" i="6" s="1"/>
  <c r="V383" i="6" s="1"/>
  <c r="AD383" i="6" s="1"/>
  <c r="T1056" i="6"/>
  <c r="AA1056" i="6" s="1"/>
  <c r="S1707" i="3"/>
  <c r="T1707" i="3" s="1"/>
  <c r="AE380" i="9"/>
  <c r="S381" i="9"/>
  <c r="S1323" i="6"/>
  <c r="S1056" i="6"/>
  <c r="Y1979" i="6"/>
  <c r="Q1980" i="6"/>
  <c r="W1979" i="6"/>
  <c r="V1980" i="6" s="1"/>
  <c r="AA1979" i="6"/>
  <c r="Z1979" i="6"/>
  <c r="R1863" i="6"/>
  <c r="S512" i="6"/>
  <c r="S518" i="11"/>
  <c r="R1572" i="11"/>
  <c r="AB1572" i="11" s="1"/>
  <c r="W1438" i="9"/>
  <c r="V1439" i="9" s="1"/>
  <c r="AA1438" i="9"/>
  <c r="Z1438" i="9"/>
  <c r="Q1439" i="9"/>
  <c r="Y1438" i="9"/>
  <c r="AC626" i="11"/>
  <c r="AC1571" i="11"/>
  <c r="AC761" i="9"/>
  <c r="Z1860" i="9"/>
  <c r="Y1860" i="9"/>
  <c r="Q1861" i="9"/>
  <c r="W1860" i="9"/>
  <c r="V1861" i="9" s="1"/>
  <c r="AD1861" i="9" s="1"/>
  <c r="AA1860" i="9"/>
  <c r="Y382" i="3"/>
  <c r="Z382" i="3"/>
  <c r="Q383" i="3"/>
  <c r="W382" i="3"/>
  <c r="V383" i="3" s="1"/>
  <c r="AD383" i="3" s="1"/>
  <c r="AA382" i="3"/>
  <c r="Q1442" i="11"/>
  <c r="Y1441" i="11"/>
  <c r="Z1441" i="11"/>
  <c r="W1441" i="11"/>
  <c r="V1442" i="11" s="1"/>
  <c r="AA1441" i="11"/>
  <c r="S382" i="3"/>
  <c r="AB382" i="3"/>
  <c r="AC1573" i="9"/>
  <c r="AC762" i="3"/>
  <c r="R765" i="6"/>
  <c r="AB765" i="6" s="1"/>
  <c r="R512" i="9"/>
  <c r="AB512" i="9" s="1"/>
  <c r="R627" i="11"/>
  <c r="AB627" i="11" s="1"/>
  <c r="R762" i="9"/>
  <c r="AB762" i="9" s="1"/>
  <c r="R763" i="3"/>
  <c r="R902" i="6"/>
  <c r="AB902" i="6" s="1"/>
  <c r="Y1438" i="3"/>
  <c r="Z1438" i="3"/>
  <c r="W1438" i="3"/>
  <c r="V1439" i="3" s="1"/>
  <c r="Q1439" i="3"/>
  <c r="AA1438" i="3"/>
  <c r="Z765" i="11"/>
  <c r="Y765" i="11"/>
  <c r="W765" i="11"/>
  <c r="V766" i="11" s="1"/>
  <c r="Q766" i="11"/>
  <c r="AA765" i="11"/>
  <c r="Y1322" i="9"/>
  <c r="W1322" i="9"/>
  <c r="V1323" i="9" s="1"/>
  <c r="Q1323" i="9"/>
  <c r="AA1322" i="9"/>
  <c r="Z1322" i="9"/>
  <c r="AD511" i="9"/>
  <c r="AC511" i="9"/>
  <c r="Q1191" i="3"/>
  <c r="AA1190" i="3"/>
  <c r="Y1190" i="3"/>
  <c r="W1190" i="3"/>
  <c r="V1191" i="3" s="1"/>
  <c r="AD1191" i="3" s="1"/>
  <c r="Z1190" i="3"/>
  <c r="AA1978" i="11"/>
  <c r="W1978" i="11"/>
  <c r="V1979" i="11" s="1"/>
  <c r="Q1979" i="11"/>
  <c r="Z1978" i="11"/>
  <c r="Y1978" i="11"/>
  <c r="AD764" i="6"/>
  <c r="AC764" i="6"/>
  <c r="AC1862" i="6"/>
  <c r="AE1862" i="6" s="1"/>
  <c r="R248" i="9"/>
  <c r="AB248" i="9" s="1"/>
  <c r="AC901" i="6"/>
  <c r="T1191" i="9"/>
  <c r="T380" i="11"/>
  <c r="R515" i="3"/>
  <c r="AB515" i="3" s="1"/>
  <c r="W1323" i="3"/>
  <c r="V1324" i="3" s="1"/>
  <c r="AD1324" i="3" s="1"/>
  <c r="Q1324" i="3"/>
  <c r="Z1323" i="3"/>
  <c r="AA1323" i="3"/>
  <c r="Y1323" i="3"/>
  <c r="T512" i="6"/>
  <c r="AE1978" i="3"/>
  <c r="R1574" i="9"/>
  <c r="AB1574" i="9" s="1"/>
  <c r="S1571" i="3"/>
  <c r="T1571" i="3" s="1"/>
  <c r="S1191" i="9"/>
  <c r="S380" i="11"/>
  <c r="AC514" i="3"/>
  <c r="AE514" i="3" s="1"/>
  <c r="T518" i="11"/>
  <c r="AD98" i="11" l="1"/>
  <c r="Q1058" i="11"/>
  <c r="R1058" i="11" s="1"/>
  <c r="AB1058" i="11" s="1"/>
  <c r="AA1057" i="11"/>
  <c r="Y1057" i="11"/>
  <c r="Z1057" i="11"/>
  <c r="AA249" i="11"/>
  <c r="AC98" i="11"/>
  <c r="AE1571" i="11"/>
  <c r="AC1707" i="11"/>
  <c r="AE1707" i="11" s="1"/>
  <c r="Z249" i="11"/>
  <c r="AE626" i="11"/>
  <c r="Q1191" i="11"/>
  <c r="R1191" i="11" s="1"/>
  <c r="T1191" i="11" s="1"/>
  <c r="AA1327" i="11"/>
  <c r="Z1190" i="11"/>
  <c r="Y1190" i="11"/>
  <c r="Q250" i="11"/>
  <c r="R250" i="11" s="1"/>
  <c r="W1190" i="11"/>
  <c r="V1191" i="11" s="1"/>
  <c r="AD1191" i="11" s="1"/>
  <c r="W249" i="11"/>
  <c r="V250" i="11" s="1"/>
  <c r="AD250" i="11" s="1"/>
  <c r="W1327" i="11"/>
  <c r="V1328" i="11" s="1"/>
  <c r="AD765" i="11"/>
  <c r="Y1327" i="11"/>
  <c r="AA897" i="11"/>
  <c r="W897" i="11"/>
  <c r="V898" i="11" s="1"/>
  <c r="Z897" i="11"/>
  <c r="Y897" i="11"/>
  <c r="Q1858" i="11"/>
  <c r="AA1857" i="11"/>
  <c r="Z1857" i="11"/>
  <c r="Y1857" i="11"/>
  <c r="W1857" i="11"/>
  <c r="V1858" i="11" s="1"/>
  <c r="AD1858" i="11" s="1"/>
  <c r="Z1327" i="11"/>
  <c r="AD1441" i="11"/>
  <c r="AC1978" i="11"/>
  <c r="AD1978" i="11"/>
  <c r="AD896" i="9"/>
  <c r="AC1711" i="9"/>
  <c r="AE1711" i="9" s="1"/>
  <c r="S762" i="9"/>
  <c r="T762" i="9" s="1"/>
  <c r="AC247" i="9"/>
  <c r="AE247" i="9" s="1"/>
  <c r="Y1055" i="9"/>
  <c r="Q1056" i="9"/>
  <c r="R1056" i="9" s="1"/>
  <c r="AB1056" i="9" s="1"/>
  <c r="W381" i="9"/>
  <c r="V382" i="9" s="1"/>
  <c r="AD382" i="9" s="1"/>
  <c r="AE761" i="9"/>
  <c r="AA381" i="9"/>
  <c r="AE1573" i="9"/>
  <c r="S1712" i="9"/>
  <c r="T1712" i="9" s="1"/>
  <c r="Z1055" i="9"/>
  <c r="AA99" i="9"/>
  <c r="Y99" i="9"/>
  <c r="Z99" i="9"/>
  <c r="Q100" i="9"/>
  <c r="R100" i="9" s="1"/>
  <c r="AB100" i="9" s="1"/>
  <c r="W99" i="9"/>
  <c r="V100" i="9" s="1"/>
  <c r="Y629" i="9"/>
  <c r="AC896" i="9"/>
  <c r="Y381" i="9"/>
  <c r="Q382" i="9"/>
  <c r="R382" i="9" s="1"/>
  <c r="AB382" i="9" s="1"/>
  <c r="Q1978" i="9"/>
  <c r="R1978" i="9" s="1"/>
  <c r="AB1978" i="9" s="1"/>
  <c r="AA1055" i="9"/>
  <c r="AA629" i="9"/>
  <c r="AE1976" i="9"/>
  <c r="W629" i="9"/>
  <c r="V630" i="9" s="1"/>
  <c r="AA1977" i="9"/>
  <c r="AD1438" i="9"/>
  <c r="Z1977" i="9"/>
  <c r="AD1977" i="9" s="1"/>
  <c r="W1439" i="6"/>
  <c r="V1440" i="6" s="1"/>
  <c r="AE1438" i="6"/>
  <c r="Q1440" i="6"/>
  <c r="R1440" i="6" s="1"/>
  <c r="AB1440" i="6" s="1"/>
  <c r="AC251" i="6"/>
  <c r="AE251" i="6" s="1"/>
  <c r="Y1439" i="6"/>
  <c r="AD1439" i="6" s="1"/>
  <c r="AA1439" i="6"/>
  <c r="AE1571" i="6"/>
  <c r="W93" i="6"/>
  <c r="V94" i="6" s="1"/>
  <c r="AE901" i="6"/>
  <c r="Q1324" i="6"/>
  <c r="R1324" i="6" s="1"/>
  <c r="AB1324" i="6" s="1"/>
  <c r="Y1572" i="6"/>
  <c r="W1572" i="6"/>
  <c r="V1573" i="6" s="1"/>
  <c r="Q1573" i="6"/>
  <c r="R1573" i="6" s="1"/>
  <c r="AB1573" i="6" s="1"/>
  <c r="Z1572" i="6"/>
  <c r="AA1572" i="6"/>
  <c r="Y1323" i="6"/>
  <c r="Q94" i="6"/>
  <c r="R94" i="6" s="1"/>
  <c r="AB94" i="6" s="1"/>
  <c r="Z1323" i="6"/>
  <c r="W1323" i="6"/>
  <c r="V1324" i="6" s="1"/>
  <c r="AD1324" i="6" s="1"/>
  <c r="AC1190" i="6"/>
  <c r="AE1190" i="6" s="1"/>
  <c r="Z93" i="6"/>
  <c r="AD93" i="6" s="1"/>
  <c r="AA93" i="6"/>
  <c r="R1705" i="6"/>
  <c r="AB1705" i="6" s="1"/>
  <c r="AD1704" i="6"/>
  <c r="AC1704" i="6"/>
  <c r="Y382" i="6"/>
  <c r="Z382" i="6"/>
  <c r="AD633" i="6"/>
  <c r="W1056" i="6"/>
  <c r="V1057" i="6" s="1"/>
  <c r="AD1057" i="6" s="1"/>
  <c r="Q1057" i="6"/>
  <c r="R1057" i="6" s="1"/>
  <c r="AB1057" i="6" s="1"/>
  <c r="Z1056" i="6"/>
  <c r="AD1979" i="6"/>
  <c r="AA382" i="6"/>
  <c r="AC633" i="6"/>
  <c r="AD1438" i="3"/>
  <c r="Q1980" i="3"/>
  <c r="R1980" i="3" s="1"/>
  <c r="AB1980" i="3" s="1"/>
  <c r="AE632" i="3"/>
  <c r="AE95" i="3"/>
  <c r="W1979" i="3"/>
  <c r="V1980" i="3" s="1"/>
  <c r="AE1706" i="3"/>
  <c r="AE1570" i="3"/>
  <c r="W96" i="3"/>
  <c r="V97" i="3" s="1"/>
  <c r="Y96" i="3"/>
  <c r="Q97" i="3"/>
  <c r="R97" i="3" s="1"/>
  <c r="AB97" i="3" s="1"/>
  <c r="AE762" i="3"/>
  <c r="W1863" i="3"/>
  <c r="V1864" i="3" s="1"/>
  <c r="AD1864" i="3" s="1"/>
  <c r="Z96" i="3"/>
  <c r="Y1863" i="3"/>
  <c r="AA1863" i="3"/>
  <c r="Z1863" i="3"/>
  <c r="Z633" i="3"/>
  <c r="Y633" i="3"/>
  <c r="AA633" i="3"/>
  <c r="W633" i="3"/>
  <c r="V634" i="3" s="1"/>
  <c r="Q634" i="3"/>
  <c r="R634" i="3" s="1"/>
  <c r="AB634" i="3" s="1"/>
  <c r="Q245" i="3"/>
  <c r="R245" i="3" s="1"/>
  <c r="AB245" i="3" s="1"/>
  <c r="Z244" i="3"/>
  <c r="AC1058" i="3"/>
  <c r="AE1058" i="3" s="1"/>
  <c r="AA898" i="3"/>
  <c r="Z898" i="3"/>
  <c r="W898" i="3"/>
  <c r="V899" i="3" s="1"/>
  <c r="Y898" i="3"/>
  <c r="Y1707" i="3"/>
  <c r="Z1707" i="3"/>
  <c r="Q1708" i="3"/>
  <c r="R1708" i="3" s="1"/>
  <c r="AB1708" i="3" s="1"/>
  <c r="AA1707" i="3"/>
  <c r="W1707" i="3"/>
  <c r="V1708" i="3" s="1"/>
  <c r="AA1979" i="3"/>
  <c r="S634" i="6"/>
  <c r="T634" i="6" s="1"/>
  <c r="W244" i="3"/>
  <c r="V245" i="3" s="1"/>
  <c r="AD245" i="3" s="1"/>
  <c r="Q898" i="11"/>
  <c r="R898" i="11" s="1"/>
  <c r="AB898" i="11" s="1"/>
  <c r="Y244" i="3"/>
  <c r="T252" i="6"/>
  <c r="Q253" i="6" s="1"/>
  <c r="S515" i="3"/>
  <c r="W1977" i="9"/>
  <c r="V1978" i="9" s="1"/>
  <c r="Y1056" i="6"/>
  <c r="Q383" i="6"/>
  <c r="R383" i="6" s="1"/>
  <c r="AB383" i="6" s="1"/>
  <c r="T515" i="3"/>
  <c r="Y515" i="3" s="1"/>
  <c r="S252" i="6"/>
  <c r="Z629" i="9"/>
  <c r="Y1979" i="3"/>
  <c r="AD1979" i="3" s="1"/>
  <c r="Q899" i="3"/>
  <c r="R899" i="3" s="1"/>
  <c r="AB899" i="3" s="1"/>
  <c r="S1574" i="9"/>
  <c r="T1574" i="9" s="1"/>
  <c r="AC1322" i="9"/>
  <c r="AE1322" i="9" s="1"/>
  <c r="S99" i="11"/>
  <c r="T99" i="11" s="1"/>
  <c r="Z99" i="11" s="1"/>
  <c r="T512" i="9"/>
  <c r="Z512" i="9" s="1"/>
  <c r="S1059" i="3"/>
  <c r="S512" i="9"/>
  <c r="T1191" i="6"/>
  <c r="W1191" i="6" s="1"/>
  <c r="V1192" i="6" s="1"/>
  <c r="AD1192" i="6" s="1"/>
  <c r="AE511" i="9"/>
  <c r="S1191" i="6"/>
  <c r="S1708" i="11"/>
  <c r="T1708" i="11" s="1"/>
  <c r="AA1708" i="11" s="1"/>
  <c r="S1572" i="11"/>
  <c r="T1572" i="11" s="1"/>
  <c r="T1059" i="3"/>
  <c r="Q1060" i="3" s="1"/>
  <c r="AA1191" i="9"/>
  <c r="W1191" i="9"/>
  <c r="V1192" i="9" s="1"/>
  <c r="Z1191" i="9"/>
  <c r="Q1192" i="9"/>
  <c r="Y1191" i="9"/>
  <c r="R1324" i="3"/>
  <c r="AB1324" i="3" s="1"/>
  <c r="S763" i="3"/>
  <c r="T763" i="3" s="1"/>
  <c r="AB763" i="3"/>
  <c r="R1864" i="3"/>
  <c r="AB1864" i="3" s="1"/>
  <c r="AC1323" i="3"/>
  <c r="AE1323" i="3" s="1"/>
  <c r="Z380" i="11"/>
  <c r="W380" i="11"/>
  <c r="V381" i="11" s="1"/>
  <c r="Y380" i="11"/>
  <c r="AA380" i="11"/>
  <c r="Q381" i="11"/>
  <c r="S248" i="9"/>
  <c r="S902" i="6"/>
  <c r="T902" i="6" s="1"/>
  <c r="S627" i="11"/>
  <c r="T627" i="11" s="1"/>
  <c r="S765" i="6"/>
  <c r="T765" i="6" s="1"/>
  <c r="AC1441" i="11"/>
  <c r="AC1438" i="9"/>
  <c r="R1328" i="11"/>
  <c r="AB1328" i="11" s="1"/>
  <c r="S1863" i="6"/>
  <c r="AB1863" i="6"/>
  <c r="R1439" i="9"/>
  <c r="AB1439" i="9" s="1"/>
  <c r="R1442" i="11"/>
  <c r="AB1442" i="11" s="1"/>
  <c r="R1323" i="9"/>
  <c r="AB1323" i="9" s="1"/>
  <c r="Q519" i="11"/>
  <c r="AA518" i="11"/>
  <c r="W518" i="11"/>
  <c r="V519" i="11" s="1"/>
  <c r="AD519" i="11" s="1"/>
  <c r="Z518" i="11"/>
  <c r="Y518" i="11"/>
  <c r="R1439" i="3"/>
  <c r="AB1439" i="3" s="1"/>
  <c r="W1571" i="3"/>
  <c r="V1572" i="3" s="1"/>
  <c r="Q1572" i="3"/>
  <c r="Y1571" i="3"/>
  <c r="AA1571" i="3"/>
  <c r="Z1571" i="3"/>
  <c r="AC1190" i="3"/>
  <c r="AE1190" i="3" s="1"/>
  <c r="AC1438" i="3"/>
  <c r="R383" i="3"/>
  <c r="R1980" i="6"/>
  <c r="AB1980" i="6" s="1"/>
  <c r="AC1979" i="6"/>
  <c r="R1979" i="11"/>
  <c r="AB1979" i="11" s="1"/>
  <c r="AD1190" i="11"/>
  <c r="R1191" i="3"/>
  <c r="AB1191" i="3" s="1"/>
  <c r="R766" i="11"/>
  <c r="AB766" i="11" s="1"/>
  <c r="S897" i="9"/>
  <c r="T897" i="9" s="1"/>
  <c r="AB897" i="9"/>
  <c r="AD382" i="6"/>
  <c r="AC382" i="3"/>
  <c r="AE382" i="3" s="1"/>
  <c r="R630" i="9"/>
  <c r="AB630" i="9" s="1"/>
  <c r="AD244" i="3"/>
  <c r="AD1056" i="6"/>
  <c r="R1861" i="9"/>
  <c r="AB1861" i="9" s="1"/>
  <c r="Y512" i="6"/>
  <c r="AA512" i="6"/>
  <c r="Z512" i="6"/>
  <c r="AD512" i="6" s="1"/>
  <c r="W512" i="6"/>
  <c r="V513" i="6" s="1"/>
  <c r="AD513" i="6" s="1"/>
  <c r="Q513" i="6"/>
  <c r="T248" i="9"/>
  <c r="AE764" i="6"/>
  <c r="AC765" i="11"/>
  <c r="AD1860" i="9"/>
  <c r="AC1860" i="9"/>
  <c r="T1863" i="6"/>
  <c r="AE98" i="11" l="1"/>
  <c r="AC1057" i="11"/>
  <c r="AE1057" i="11" s="1"/>
  <c r="AC249" i="11"/>
  <c r="AE249" i="11" s="1"/>
  <c r="AE765" i="11"/>
  <c r="AA99" i="11"/>
  <c r="AC1327" i="11"/>
  <c r="AE1327" i="11" s="1"/>
  <c r="AD897" i="11"/>
  <c r="AC1190" i="11"/>
  <c r="AE1190" i="11" s="1"/>
  <c r="AB250" i="11"/>
  <c r="S250" i="11"/>
  <c r="T250" i="11"/>
  <c r="Y250" i="11" s="1"/>
  <c r="Q100" i="11"/>
  <c r="R100" i="11" s="1"/>
  <c r="AB100" i="11" s="1"/>
  <c r="AC897" i="11"/>
  <c r="W99" i="11"/>
  <c r="V100" i="11" s="1"/>
  <c r="AE1441" i="11"/>
  <c r="Y99" i="11"/>
  <c r="AD99" i="11" s="1"/>
  <c r="W1572" i="11"/>
  <c r="V1573" i="11" s="1"/>
  <c r="AA1572" i="11"/>
  <c r="Q1573" i="11"/>
  <c r="R1573" i="11" s="1"/>
  <c r="AB1573" i="11" s="1"/>
  <c r="Z1572" i="11"/>
  <c r="Y1572" i="11"/>
  <c r="Q1709" i="11"/>
  <c r="R1709" i="11" s="1"/>
  <c r="Z1708" i="11"/>
  <c r="R1858" i="11"/>
  <c r="AB1858" i="11" s="1"/>
  <c r="T1328" i="11"/>
  <c r="Q1329" i="11" s="1"/>
  <c r="Y1708" i="11"/>
  <c r="AE1978" i="11"/>
  <c r="AC1857" i="11"/>
  <c r="AE1857" i="11" s="1"/>
  <c r="AE896" i="9"/>
  <c r="AC1055" i="9"/>
  <c r="AE1055" i="9" s="1"/>
  <c r="W762" i="9"/>
  <c r="V763" i="9" s="1"/>
  <c r="Z762" i="9"/>
  <c r="Y762" i="9"/>
  <c r="Q763" i="9"/>
  <c r="R763" i="9" s="1"/>
  <c r="AB763" i="9" s="1"/>
  <c r="AA762" i="9"/>
  <c r="AE1438" i="9"/>
  <c r="S630" i="9"/>
  <c r="T630" i="9" s="1"/>
  <c r="W630" i="9" s="1"/>
  <c r="V631" i="9" s="1"/>
  <c r="AD99" i="9"/>
  <c r="AC381" i="9"/>
  <c r="AE381" i="9" s="1"/>
  <c r="AC99" i="9"/>
  <c r="AC1977" i="9"/>
  <c r="AE1977" i="9" s="1"/>
  <c r="AD629" i="9"/>
  <c r="Q898" i="9"/>
  <c r="R898" i="9" s="1"/>
  <c r="AB898" i="9" s="1"/>
  <c r="Z897" i="9"/>
  <c r="Y897" i="9"/>
  <c r="AA897" i="9"/>
  <c r="W897" i="9"/>
  <c r="V898" i="9" s="1"/>
  <c r="Q513" i="9"/>
  <c r="R513" i="9" s="1"/>
  <c r="AB513" i="9" s="1"/>
  <c r="W512" i="9"/>
  <c r="V513" i="9" s="1"/>
  <c r="AD513" i="9" s="1"/>
  <c r="AC629" i="9"/>
  <c r="T382" i="9"/>
  <c r="Q383" i="9" s="1"/>
  <c r="AA512" i="9"/>
  <c r="AC1439" i="6"/>
  <c r="AE1439" i="6" s="1"/>
  <c r="AC1572" i="6"/>
  <c r="AC1323" i="6"/>
  <c r="AE1323" i="6" s="1"/>
  <c r="AE1704" i="6"/>
  <c r="AA1191" i="6"/>
  <c r="Y252" i="6"/>
  <c r="AC382" i="6"/>
  <c r="AE382" i="6" s="1"/>
  <c r="S1705" i="6"/>
  <c r="T1705" i="6" s="1"/>
  <c r="AD1572" i="6"/>
  <c r="AC93" i="6"/>
  <c r="AE93" i="6" s="1"/>
  <c r="AC1056" i="6"/>
  <c r="AE1056" i="6" s="1"/>
  <c r="AE633" i="6"/>
  <c r="AA252" i="6"/>
  <c r="AE1979" i="6"/>
  <c r="Q1192" i="6"/>
  <c r="R1192" i="6" s="1"/>
  <c r="Z1191" i="6"/>
  <c r="Y1191" i="6"/>
  <c r="Z252" i="6"/>
  <c r="S94" i="6"/>
  <c r="T94" i="6" s="1"/>
  <c r="W94" i="6" s="1"/>
  <c r="V95" i="6" s="1"/>
  <c r="Z634" i="6"/>
  <c r="W634" i="6"/>
  <c r="V635" i="6" s="1"/>
  <c r="Q635" i="6"/>
  <c r="R635" i="6" s="1"/>
  <c r="AB635" i="6" s="1"/>
  <c r="AA634" i="6"/>
  <c r="Y634" i="6"/>
  <c r="W252" i="6"/>
  <c r="V253" i="6" s="1"/>
  <c r="T1324" i="6"/>
  <c r="Q1325" i="6" s="1"/>
  <c r="AE1438" i="3"/>
  <c r="AD633" i="3"/>
  <c r="AC898" i="3"/>
  <c r="AD96" i="3"/>
  <c r="AC244" i="3"/>
  <c r="AE244" i="3" s="1"/>
  <c r="AC1863" i="3"/>
  <c r="AE1863" i="3" s="1"/>
  <c r="W1059" i="3"/>
  <c r="V1060" i="3" s="1"/>
  <c r="AD1060" i="3" s="1"/>
  <c r="Z1059" i="3"/>
  <c r="S1324" i="3"/>
  <c r="AC96" i="3"/>
  <c r="AC633" i="3"/>
  <c r="W515" i="3"/>
  <c r="V516" i="3" s="1"/>
  <c r="AD516" i="3" s="1"/>
  <c r="AC1707" i="3"/>
  <c r="Q516" i="3"/>
  <c r="R516" i="3" s="1"/>
  <c r="AB516" i="3" s="1"/>
  <c r="Z515" i="3"/>
  <c r="AD515" i="3" s="1"/>
  <c r="AA515" i="3"/>
  <c r="S899" i="3"/>
  <c r="T899" i="3" s="1"/>
  <c r="AD898" i="3"/>
  <c r="AC1979" i="3"/>
  <c r="AE1979" i="3" s="1"/>
  <c r="S1980" i="3"/>
  <c r="T1980" i="3" s="1"/>
  <c r="AA1980" i="3" s="1"/>
  <c r="Y1059" i="3"/>
  <c r="AD1707" i="3"/>
  <c r="AA1059" i="3"/>
  <c r="AD1571" i="3"/>
  <c r="T1058" i="11"/>
  <c r="W1058" i="11" s="1"/>
  <c r="V1059" i="11" s="1"/>
  <c r="AD1059" i="11" s="1"/>
  <c r="W1708" i="11"/>
  <c r="V1709" i="11" s="1"/>
  <c r="S1978" i="9"/>
  <c r="T1978" i="9" s="1"/>
  <c r="Y1978" i="9" s="1"/>
  <c r="S245" i="3"/>
  <c r="AE1860" i="9"/>
  <c r="T245" i="3"/>
  <c r="Z245" i="3" s="1"/>
  <c r="S1439" i="3"/>
  <c r="T1439" i="3" s="1"/>
  <c r="AC1191" i="9"/>
  <c r="AE1191" i="9" s="1"/>
  <c r="S1440" i="6"/>
  <c r="T1440" i="6" s="1"/>
  <c r="Q1441" i="6" s="1"/>
  <c r="S898" i="11"/>
  <c r="T898" i="11" s="1"/>
  <c r="Y512" i="9"/>
  <c r="T1057" i="6"/>
  <c r="Y1057" i="6" s="1"/>
  <c r="T1864" i="3"/>
  <c r="Q1865" i="3" s="1"/>
  <c r="T1323" i="9"/>
  <c r="W1323" i="9" s="1"/>
  <c r="V1324" i="9" s="1"/>
  <c r="AD1324" i="9" s="1"/>
  <c r="S1439" i="9"/>
  <c r="T1439" i="9" s="1"/>
  <c r="Z1439" i="9" s="1"/>
  <c r="S1573" i="6"/>
  <c r="T1573" i="6" s="1"/>
  <c r="S1057" i="6"/>
  <c r="S1864" i="3"/>
  <c r="T1324" i="3"/>
  <c r="Y1324" i="3" s="1"/>
  <c r="T1056" i="9"/>
  <c r="S1323" i="9"/>
  <c r="S1442" i="11"/>
  <c r="T1442" i="11" s="1"/>
  <c r="S1328" i="11"/>
  <c r="S1056" i="9"/>
  <c r="Q1192" i="11"/>
  <c r="Y1191" i="11"/>
  <c r="AA1191" i="11"/>
  <c r="Z1191" i="11"/>
  <c r="W1191" i="11"/>
  <c r="V1192" i="11" s="1"/>
  <c r="AD1192" i="11" s="1"/>
  <c r="T1861" i="9"/>
  <c r="T1191" i="3"/>
  <c r="T383" i="6"/>
  <c r="AD1059" i="3"/>
  <c r="R519" i="11"/>
  <c r="AB519" i="11" s="1"/>
  <c r="Q903" i="6"/>
  <c r="AA902" i="6"/>
  <c r="Z902" i="6"/>
  <c r="W902" i="6"/>
  <c r="V903" i="6" s="1"/>
  <c r="Y902" i="6"/>
  <c r="S383" i="3"/>
  <c r="AB383" i="3"/>
  <c r="R1572" i="3"/>
  <c r="AB1572" i="3" s="1"/>
  <c r="W1863" i="6"/>
  <c r="V1864" i="6" s="1"/>
  <c r="Z1863" i="6"/>
  <c r="Y1863" i="6"/>
  <c r="Q1864" i="6"/>
  <c r="AA1863" i="6"/>
  <c r="Z765" i="6"/>
  <c r="Y765" i="6"/>
  <c r="AA765" i="6"/>
  <c r="Q766" i="6"/>
  <c r="W765" i="6"/>
  <c r="V766" i="6" s="1"/>
  <c r="Q249" i="9"/>
  <c r="Y248" i="9"/>
  <c r="W248" i="9"/>
  <c r="V249" i="9" s="1"/>
  <c r="Z248" i="9"/>
  <c r="AA248" i="9"/>
  <c r="S1861" i="9"/>
  <c r="R253" i="6"/>
  <c r="AB253" i="6" s="1"/>
  <c r="R381" i="11"/>
  <c r="AB381" i="11" s="1"/>
  <c r="R513" i="6"/>
  <c r="AB513" i="6" s="1"/>
  <c r="Q628" i="11"/>
  <c r="Y627" i="11"/>
  <c r="Z627" i="11"/>
  <c r="W627" i="11"/>
  <c r="V628" i="11" s="1"/>
  <c r="AA627" i="11"/>
  <c r="S766" i="11"/>
  <c r="T766" i="11" s="1"/>
  <c r="S1191" i="3"/>
  <c r="S383" i="6"/>
  <c r="T383" i="3"/>
  <c r="R1060" i="3"/>
  <c r="AB1060" i="3" s="1"/>
  <c r="AC1571" i="3"/>
  <c r="S97" i="3"/>
  <c r="T97" i="3" s="1"/>
  <c r="S634" i="3"/>
  <c r="T634" i="3" s="1"/>
  <c r="AD380" i="11"/>
  <c r="AC380" i="11"/>
  <c r="R1192" i="9"/>
  <c r="AB1192" i="9" s="1"/>
  <c r="Q764" i="3"/>
  <c r="AA763" i="3"/>
  <c r="Y763" i="3"/>
  <c r="W763" i="3"/>
  <c r="V764" i="3" s="1"/>
  <c r="Z763" i="3"/>
  <c r="Q1713" i="9"/>
  <c r="AA1712" i="9"/>
  <c r="W1712" i="9"/>
  <c r="V1713" i="9" s="1"/>
  <c r="Z1712" i="9"/>
  <c r="Y1712" i="9"/>
  <c r="AC512" i="6"/>
  <c r="AE512" i="6" s="1"/>
  <c r="S1191" i="11"/>
  <c r="AB1191" i="11"/>
  <c r="S1708" i="3"/>
  <c r="T1708" i="3" s="1"/>
  <c r="W1708" i="3" s="1"/>
  <c r="V1709" i="3" s="1"/>
  <c r="S382" i="9"/>
  <c r="S1324" i="6"/>
  <c r="S1979" i="11"/>
  <c r="T1979" i="11" s="1"/>
  <c r="S100" i="9"/>
  <c r="T100" i="9" s="1"/>
  <c r="S1980" i="6"/>
  <c r="T1980" i="6" s="1"/>
  <c r="AC518" i="11"/>
  <c r="AE518" i="11" s="1"/>
  <c r="S1058" i="11"/>
  <c r="Y1574" i="9"/>
  <c r="W1574" i="9"/>
  <c r="V1575" i="9" s="1"/>
  <c r="Q1575" i="9"/>
  <c r="AA1574" i="9"/>
  <c r="Z1574" i="9"/>
  <c r="T381" i="11" l="1"/>
  <c r="Z381" i="11" s="1"/>
  <c r="AC99" i="11"/>
  <c r="AE99" i="11" s="1"/>
  <c r="AE380" i="11"/>
  <c r="Z250" i="11"/>
  <c r="AE897" i="11"/>
  <c r="Q251" i="11"/>
  <c r="R251" i="11" s="1"/>
  <c r="AB251" i="11" s="1"/>
  <c r="Y1328" i="11"/>
  <c r="S100" i="11"/>
  <c r="T100" i="11" s="1"/>
  <c r="Q101" i="11" s="1"/>
  <c r="AA250" i="11"/>
  <c r="W250" i="11"/>
  <c r="V251" i="11" s="1"/>
  <c r="AD251" i="11" s="1"/>
  <c r="Y1058" i="11"/>
  <c r="Y1979" i="11"/>
  <c r="AA1979" i="11"/>
  <c r="AD1708" i="11"/>
  <c r="AD1572" i="11"/>
  <c r="T1858" i="11"/>
  <c r="W1858" i="11" s="1"/>
  <c r="V1859" i="11" s="1"/>
  <c r="AD1859" i="11" s="1"/>
  <c r="S1858" i="11"/>
  <c r="Q899" i="11"/>
  <c r="R899" i="11" s="1"/>
  <c r="AB899" i="11" s="1"/>
  <c r="Z898" i="11"/>
  <c r="Y898" i="11"/>
  <c r="W898" i="11"/>
  <c r="V899" i="11" s="1"/>
  <c r="AA898" i="11"/>
  <c r="Z1058" i="11"/>
  <c r="Q1059" i="11"/>
  <c r="R1059" i="11" s="1"/>
  <c r="AB1059" i="11" s="1"/>
  <c r="AC1708" i="11"/>
  <c r="W1328" i="11"/>
  <c r="V1329" i="11" s="1"/>
  <c r="AD1329" i="11" s="1"/>
  <c r="AA1058" i="11"/>
  <c r="Z1979" i="11"/>
  <c r="AA1328" i="11"/>
  <c r="Z1328" i="11"/>
  <c r="AD1328" i="11" s="1"/>
  <c r="W1979" i="11"/>
  <c r="V1980" i="11" s="1"/>
  <c r="AD627" i="11"/>
  <c r="Q1980" i="11"/>
  <c r="R1980" i="11" s="1"/>
  <c r="AB1980" i="11" s="1"/>
  <c r="AC1572" i="11"/>
  <c r="AD762" i="9"/>
  <c r="AC762" i="9"/>
  <c r="AE99" i="9"/>
  <c r="Q631" i="9"/>
  <c r="R631" i="9" s="1"/>
  <c r="AB631" i="9" s="1"/>
  <c r="Z630" i="9"/>
  <c r="AA630" i="9"/>
  <c r="AE629" i="9"/>
  <c r="AD897" i="9"/>
  <c r="Y382" i="9"/>
  <c r="AD1712" i="9"/>
  <c r="AA382" i="9"/>
  <c r="W1439" i="9"/>
  <c r="V1440" i="9" s="1"/>
  <c r="AA1439" i="9"/>
  <c r="Y630" i="9"/>
  <c r="Z382" i="9"/>
  <c r="AC512" i="9"/>
  <c r="AE512" i="9" s="1"/>
  <c r="AA100" i="9"/>
  <c r="Q101" i="9"/>
  <c r="R101" i="9" s="1"/>
  <c r="AB101" i="9" s="1"/>
  <c r="W100" i="9"/>
  <c r="V101" i="9" s="1"/>
  <c r="Z100" i="9"/>
  <c r="Y100" i="9"/>
  <c r="Q1979" i="9"/>
  <c r="R1979" i="9" s="1"/>
  <c r="AB1979" i="9" s="1"/>
  <c r="Q1324" i="9"/>
  <c r="R1324" i="9" s="1"/>
  <c r="T1324" i="9" s="1"/>
  <c r="W382" i="9"/>
  <c r="V383" i="9" s="1"/>
  <c r="AD383" i="9" s="1"/>
  <c r="Z1323" i="9"/>
  <c r="AC897" i="9"/>
  <c r="W1978" i="9"/>
  <c r="V1979" i="9" s="1"/>
  <c r="AA1978" i="9"/>
  <c r="Z1978" i="9"/>
  <c r="AD1978" i="9" s="1"/>
  <c r="AD1574" i="9"/>
  <c r="AE1572" i="6"/>
  <c r="Z94" i="6"/>
  <c r="Y94" i="6"/>
  <c r="Q95" i="6"/>
  <c r="R95" i="6" s="1"/>
  <c r="AB95" i="6" s="1"/>
  <c r="AC252" i="6"/>
  <c r="AE252" i="6" s="1"/>
  <c r="AA94" i="6"/>
  <c r="Z1705" i="6"/>
  <c r="AA1705" i="6"/>
  <c r="W1705" i="6"/>
  <c r="V1706" i="6" s="1"/>
  <c r="Q1706" i="6"/>
  <c r="Y1705" i="6"/>
  <c r="AD634" i="6"/>
  <c r="Y1440" i="6"/>
  <c r="W1440" i="6"/>
  <c r="V1441" i="6" s="1"/>
  <c r="Z1440" i="6"/>
  <c r="AC1191" i="6"/>
  <c r="AE1191" i="6" s="1"/>
  <c r="AB1192" i="6"/>
  <c r="T1192" i="6"/>
  <c r="Q1193" i="6" s="1"/>
  <c r="AC634" i="6"/>
  <c r="AA1440" i="6"/>
  <c r="AA1057" i="6"/>
  <c r="W1573" i="6"/>
  <c r="V1574" i="6" s="1"/>
  <c r="Q1574" i="6"/>
  <c r="R1574" i="6" s="1"/>
  <c r="AB1574" i="6" s="1"/>
  <c r="AA1573" i="6"/>
  <c r="Z1573" i="6"/>
  <c r="Y1573" i="6"/>
  <c r="Y1980" i="6"/>
  <c r="Q1981" i="6"/>
  <c r="R1981" i="6" s="1"/>
  <c r="AB1981" i="6" s="1"/>
  <c r="W1980" i="6"/>
  <c r="V1981" i="6" s="1"/>
  <c r="Z1980" i="6"/>
  <c r="AA1980" i="6"/>
  <c r="W1057" i="6"/>
  <c r="V1058" i="6" s="1"/>
  <c r="AD1058" i="6" s="1"/>
  <c r="AD902" i="6"/>
  <c r="W1324" i="6"/>
  <c r="V1325" i="6" s="1"/>
  <c r="Y1324" i="6"/>
  <c r="Z1324" i="6"/>
  <c r="AA1324" i="6"/>
  <c r="AE633" i="3"/>
  <c r="AE898" i="3"/>
  <c r="AE96" i="3"/>
  <c r="AE1707" i="3"/>
  <c r="Q900" i="3"/>
  <c r="R900" i="3" s="1"/>
  <c r="AB900" i="3" s="1"/>
  <c r="AA899" i="3"/>
  <c r="AC1059" i="3"/>
  <c r="AE1059" i="3" s="1"/>
  <c r="W899" i="3"/>
  <c r="V900" i="3" s="1"/>
  <c r="Z1980" i="3"/>
  <c r="W1864" i="3"/>
  <c r="V1865" i="3" s="1"/>
  <c r="AD1865" i="3" s="1"/>
  <c r="Y899" i="3"/>
  <c r="Y1980" i="3"/>
  <c r="Y1864" i="3"/>
  <c r="Q246" i="3"/>
  <c r="AC515" i="3"/>
  <c r="AE515" i="3" s="1"/>
  <c r="AA245" i="3"/>
  <c r="Z899" i="3"/>
  <c r="Q1709" i="3"/>
  <c r="R1709" i="3" s="1"/>
  <c r="AB1709" i="3" s="1"/>
  <c r="Y1708" i="3"/>
  <c r="Z1708" i="3"/>
  <c r="AA1864" i="3"/>
  <c r="Z1864" i="3"/>
  <c r="AA1708" i="3"/>
  <c r="W1324" i="3"/>
  <c r="V1325" i="3" s="1"/>
  <c r="AE1571" i="3"/>
  <c r="Q1325" i="3"/>
  <c r="R1325" i="3" s="1"/>
  <c r="AB1325" i="3" s="1"/>
  <c r="AD763" i="3"/>
  <c r="T1192" i="9"/>
  <c r="Z1192" i="9" s="1"/>
  <c r="AD1192" i="9" s="1"/>
  <c r="Q1440" i="9"/>
  <c r="R1440" i="9" s="1"/>
  <c r="AB1440" i="9" s="1"/>
  <c r="Y1439" i="9"/>
  <c r="S513" i="6"/>
  <c r="Q1981" i="3"/>
  <c r="R1981" i="3" s="1"/>
  <c r="AB1981" i="3" s="1"/>
  <c r="AA1323" i="9"/>
  <c r="T513" i="6"/>
  <c r="Z513" i="6" s="1"/>
  <c r="W1980" i="3"/>
  <c r="V1981" i="3" s="1"/>
  <c r="T513" i="9"/>
  <c r="W513" i="9" s="1"/>
  <c r="V514" i="9" s="1"/>
  <c r="AD514" i="9" s="1"/>
  <c r="Q1058" i="6"/>
  <c r="R1058" i="6" s="1"/>
  <c r="AB1058" i="6" s="1"/>
  <c r="S513" i="9"/>
  <c r="AC1574" i="9"/>
  <c r="S253" i="6"/>
  <c r="Z1057" i="6"/>
  <c r="S763" i="9"/>
  <c r="T763" i="9" s="1"/>
  <c r="Y245" i="3"/>
  <c r="AA1324" i="3"/>
  <c r="Y1323" i="9"/>
  <c r="S381" i="11"/>
  <c r="S516" i="3"/>
  <c r="S1572" i="3"/>
  <c r="T1572" i="3" s="1"/>
  <c r="Z1572" i="3" s="1"/>
  <c r="S635" i="6"/>
  <c r="T635" i="6" s="1"/>
  <c r="Y635" i="6" s="1"/>
  <c r="W245" i="3"/>
  <c r="V246" i="3" s="1"/>
  <c r="AD246" i="3" s="1"/>
  <c r="AC902" i="6"/>
  <c r="AC1191" i="11"/>
  <c r="AE1191" i="11" s="1"/>
  <c r="S1192" i="9"/>
  <c r="Z1324" i="3"/>
  <c r="T253" i="6"/>
  <c r="Q254" i="6" s="1"/>
  <c r="AA1861" i="9"/>
  <c r="Q1862" i="9"/>
  <c r="Z1861" i="9"/>
  <c r="W1861" i="9"/>
  <c r="V1862" i="9" s="1"/>
  <c r="Y1861" i="9"/>
  <c r="R1329" i="11"/>
  <c r="AB1329" i="11" s="1"/>
  <c r="AA766" i="11"/>
  <c r="W766" i="11"/>
  <c r="V767" i="11" s="1"/>
  <c r="Y766" i="11"/>
  <c r="Q767" i="11"/>
  <c r="Z766" i="11"/>
  <c r="R766" i="6"/>
  <c r="AB766" i="6" s="1"/>
  <c r="AC1863" i="6"/>
  <c r="AE1863" i="6" s="1"/>
  <c r="S898" i="9"/>
  <c r="T898" i="9" s="1"/>
  <c r="R1192" i="11"/>
  <c r="T1192" i="11" s="1"/>
  <c r="S1709" i="11"/>
  <c r="T1709" i="11" s="1"/>
  <c r="AB1709" i="11"/>
  <c r="R1864" i="6"/>
  <c r="AB1864" i="6" s="1"/>
  <c r="AD765" i="6"/>
  <c r="AC765" i="6"/>
  <c r="R1713" i="9"/>
  <c r="AB1713" i="9" s="1"/>
  <c r="R1865" i="3"/>
  <c r="AB1865" i="3" s="1"/>
  <c r="R1325" i="6"/>
  <c r="AB1325" i="6" s="1"/>
  <c r="W634" i="3"/>
  <c r="V635" i="3" s="1"/>
  <c r="Z634" i="3"/>
  <c r="Y634" i="3"/>
  <c r="Q635" i="3"/>
  <c r="AA634" i="3"/>
  <c r="S1192" i="6"/>
  <c r="W1442" i="11"/>
  <c r="V1443" i="11" s="1"/>
  <c r="Z1442" i="11"/>
  <c r="Y1442" i="11"/>
  <c r="Q1443" i="11"/>
  <c r="AA1442" i="11"/>
  <c r="Q1440" i="3"/>
  <c r="Z1439" i="3"/>
  <c r="AA1439" i="3"/>
  <c r="Y1439" i="3"/>
  <c r="W1439" i="3"/>
  <c r="V1440" i="3" s="1"/>
  <c r="Y383" i="3"/>
  <c r="AA383" i="3"/>
  <c r="W383" i="3"/>
  <c r="V384" i="3" s="1"/>
  <c r="Q384" i="3"/>
  <c r="Z383" i="3"/>
  <c r="R628" i="11"/>
  <c r="AB628" i="11" s="1"/>
  <c r="AA97" i="3"/>
  <c r="W97" i="3"/>
  <c r="V98" i="3" s="1"/>
  <c r="Z97" i="3"/>
  <c r="Q98" i="3"/>
  <c r="Y97" i="3"/>
  <c r="AC1712" i="9"/>
  <c r="T1060" i="3"/>
  <c r="AC248" i="9"/>
  <c r="AE248" i="9" s="1"/>
  <c r="T519" i="11"/>
  <c r="Y383" i="6"/>
  <c r="Z383" i="6"/>
  <c r="Q384" i="6"/>
  <c r="W383" i="6"/>
  <c r="V384" i="6" s="1"/>
  <c r="AD384" i="6" s="1"/>
  <c r="AA383" i="6"/>
  <c r="R1441" i="6"/>
  <c r="AB1441" i="6" s="1"/>
  <c r="Z1056" i="9"/>
  <c r="W1056" i="9"/>
  <c r="V1057" i="9" s="1"/>
  <c r="AA1056" i="9"/>
  <c r="Q1057" i="9"/>
  <c r="Y1056" i="9"/>
  <c r="AD1323" i="9"/>
  <c r="AC763" i="3"/>
  <c r="R1575" i="9"/>
  <c r="AB1575" i="9" s="1"/>
  <c r="R764" i="3"/>
  <c r="AB764" i="3" s="1"/>
  <c r="S1060" i="3"/>
  <c r="AC627" i="11"/>
  <c r="T516" i="3"/>
  <c r="R249" i="9"/>
  <c r="AB249" i="9" s="1"/>
  <c r="S1573" i="11"/>
  <c r="T1573" i="11" s="1"/>
  <c r="R903" i="6"/>
  <c r="AB903" i="6" s="1"/>
  <c r="S519" i="11"/>
  <c r="Z1191" i="3"/>
  <c r="W1191" i="3"/>
  <c r="V1192" i="3" s="1"/>
  <c r="AD1192" i="3" s="1"/>
  <c r="Y1191" i="3"/>
  <c r="Q1192" i="3"/>
  <c r="AA1191" i="3"/>
  <c r="R383" i="9"/>
  <c r="AB383" i="9" s="1"/>
  <c r="Y381" i="11" l="1"/>
  <c r="Q382" i="11"/>
  <c r="R382" i="11" s="1"/>
  <c r="AB382" i="11" s="1"/>
  <c r="W381" i="11"/>
  <c r="V382" i="11" s="1"/>
  <c r="AA381" i="11"/>
  <c r="AD1979" i="11"/>
  <c r="AD898" i="11"/>
  <c r="AC1979" i="11"/>
  <c r="Z1858" i="11"/>
  <c r="AC250" i="11"/>
  <c r="AE250" i="11" s="1"/>
  <c r="AA1858" i="11"/>
  <c r="W100" i="11"/>
  <c r="V101" i="11" s="1"/>
  <c r="Z100" i="11"/>
  <c r="AA100" i="11"/>
  <c r="Y100" i="11"/>
  <c r="AC898" i="11"/>
  <c r="AC1328" i="11"/>
  <c r="AE1328" i="11" s="1"/>
  <c r="AE1572" i="11"/>
  <c r="S899" i="11"/>
  <c r="T899" i="11" s="1"/>
  <c r="W899" i="11" s="1"/>
  <c r="V900" i="11" s="1"/>
  <c r="S1329" i="11"/>
  <c r="Y1858" i="11"/>
  <c r="AE1708" i="11"/>
  <c r="Q1859" i="11"/>
  <c r="R1859" i="11" s="1"/>
  <c r="AB1859" i="11" s="1"/>
  <c r="AE627" i="11"/>
  <c r="AD1442" i="11"/>
  <c r="AC1058" i="11"/>
  <c r="AE1058" i="11" s="1"/>
  <c r="Q1710" i="11"/>
  <c r="R1710" i="11" s="1"/>
  <c r="AB1710" i="11" s="1"/>
  <c r="Z1709" i="11"/>
  <c r="Y1709" i="11"/>
  <c r="AA1709" i="11"/>
  <c r="W1709" i="11"/>
  <c r="V1710" i="11" s="1"/>
  <c r="T251" i="11"/>
  <c r="Z251" i="11" s="1"/>
  <c r="AD766" i="11"/>
  <c r="S251" i="11"/>
  <c r="AE762" i="9"/>
  <c r="AD100" i="9"/>
  <c r="AC630" i="9"/>
  <c r="AC382" i="9"/>
  <c r="AE382" i="9" s="1"/>
  <c r="AE1712" i="9"/>
  <c r="T383" i="9"/>
  <c r="Q384" i="9" s="1"/>
  <c r="W1192" i="9"/>
  <c r="V1193" i="9" s="1"/>
  <c r="AD1193" i="9" s="1"/>
  <c r="Q1193" i="9"/>
  <c r="R1193" i="9" s="1"/>
  <c r="AB1193" i="9" s="1"/>
  <c r="AC1323" i="9"/>
  <c r="AE1323" i="9" s="1"/>
  <c r="AE897" i="9"/>
  <c r="AD630" i="9"/>
  <c r="Z763" i="9"/>
  <c r="AA763" i="9"/>
  <c r="Q764" i="9"/>
  <c r="R764" i="9" s="1"/>
  <c r="AB764" i="9" s="1"/>
  <c r="AE1574" i="9"/>
  <c r="AC1978" i="9"/>
  <c r="AE1978" i="9" s="1"/>
  <c r="AC100" i="9"/>
  <c r="AA513" i="9"/>
  <c r="Q514" i="9"/>
  <c r="R514" i="9" s="1"/>
  <c r="AB514" i="9" s="1"/>
  <c r="Z513" i="9"/>
  <c r="AA1192" i="9"/>
  <c r="Y1192" i="9"/>
  <c r="S1440" i="9"/>
  <c r="T1440" i="9" s="1"/>
  <c r="S101" i="9"/>
  <c r="T101" i="9" s="1"/>
  <c r="AC1439" i="9"/>
  <c r="AD1439" i="9"/>
  <c r="AD94" i="6"/>
  <c r="AC94" i="6"/>
  <c r="AC1573" i="6"/>
  <c r="Y1192" i="6"/>
  <c r="AD1573" i="6"/>
  <c r="W253" i="6"/>
  <c r="V254" i="6" s="1"/>
  <c r="AD254" i="6" s="1"/>
  <c r="S1325" i="6"/>
  <c r="W1192" i="6"/>
  <c r="V1193" i="6" s="1"/>
  <c r="S903" i="6"/>
  <c r="T903" i="6" s="1"/>
  <c r="AC1705" i="6"/>
  <c r="AD1705" i="6"/>
  <c r="AC1440" i="6"/>
  <c r="R1706" i="6"/>
  <c r="AB1706" i="6" s="1"/>
  <c r="AC1057" i="6"/>
  <c r="AE1057" i="6" s="1"/>
  <c r="AE634" i="6"/>
  <c r="AA253" i="6"/>
  <c r="AA1192" i="6"/>
  <c r="AA513" i="6"/>
  <c r="W513" i="6"/>
  <c r="V514" i="6" s="1"/>
  <c r="AD514" i="6" s="1"/>
  <c r="Z1192" i="6"/>
  <c r="AC1980" i="6"/>
  <c r="AD1440" i="6"/>
  <c r="AC1324" i="6"/>
  <c r="AE1324" i="6" s="1"/>
  <c r="Z635" i="6"/>
  <c r="AD635" i="6" s="1"/>
  <c r="Q514" i="6"/>
  <c r="R514" i="6" s="1"/>
  <c r="AB514" i="6" s="1"/>
  <c r="AD1980" i="6"/>
  <c r="Q636" i="6"/>
  <c r="R636" i="6" s="1"/>
  <c r="AB636" i="6" s="1"/>
  <c r="Y513" i="6"/>
  <c r="AA635" i="6"/>
  <c r="Y253" i="6"/>
  <c r="W635" i="6"/>
  <c r="V636" i="6" s="1"/>
  <c r="Z253" i="6"/>
  <c r="AE902" i="6"/>
  <c r="S95" i="6"/>
  <c r="T95" i="6" s="1"/>
  <c r="AC1864" i="3"/>
  <c r="AE1864" i="3" s="1"/>
  <c r="AD1439" i="3"/>
  <c r="S900" i="3"/>
  <c r="T900" i="3" s="1"/>
  <c r="Y900" i="3" s="1"/>
  <c r="AC899" i="3"/>
  <c r="AC1980" i="3"/>
  <c r="AC245" i="3"/>
  <c r="AE245" i="3" s="1"/>
  <c r="R246" i="3"/>
  <c r="AD1708" i="3"/>
  <c r="AE763" i="3"/>
  <c r="AD1980" i="3"/>
  <c r="AD899" i="3"/>
  <c r="AC1324" i="3"/>
  <c r="AE1324" i="3" s="1"/>
  <c r="AD97" i="3"/>
  <c r="AC1708" i="3"/>
  <c r="W1572" i="3"/>
  <c r="V1573" i="3" s="1"/>
  <c r="Q1573" i="3"/>
  <c r="R1573" i="3" s="1"/>
  <c r="AB1573" i="3" s="1"/>
  <c r="AD634" i="3"/>
  <c r="S249" i="9"/>
  <c r="S764" i="3"/>
  <c r="T764" i="3" s="1"/>
  <c r="S628" i="11"/>
  <c r="T628" i="11" s="1"/>
  <c r="T1325" i="3"/>
  <c r="Z1325" i="3" s="1"/>
  <c r="AD1325" i="3" s="1"/>
  <c r="W763" i="9"/>
  <c r="V764" i="9" s="1"/>
  <c r="Y1572" i="3"/>
  <c r="Y763" i="9"/>
  <c r="Y513" i="9"/>
  <c r="AA1572" i="3"/>
  <c r="AC1191" i="3"/>
  <c r="AE1191" i="3" s="1"/>
  <c r="T249" i="9"/>
  <c r="AA249" i="9" s="1"/>
  <c r="S1865" i="3"/>
  <c r="S766" i="6"/>
  <c r="T766" i="6" s="1"/>
  <c r="AC1442" i="11"/>
  <c r="AC634" i="3"/>
  <c r="T1865" i="3"/>
  <c r="Y1865" i="3" s="1"/>
  <c r="S1059" i="11"/>
  <c r="AC1439" i="3"/>
  <c r="S1981" i="6"/>
  <c r="T1981" i="6" s="1"/>
  <c r="Z1981" i="6" s="1"/>
  <c r="S1574" i="6"/>
  <c r="T1574" i="6" s="1"/>
  <c r="T1329" i="11"/>
  <c r="Q1330" i="11" s="1"/>
  <c r="S383" i="9"/>
  <c r="S1713" i="9"/>
  <c r="T1713" i="9" s="1"/>
  <c r="Q1714" i="9" s="1"/>
  <c r="S1709" i="3"/>
  <c r="T1709" i="3" s="1"/>
  <c r="Q1710" i="3" s="1"/>
  <c r="S631" i="9"/>
  <c r="T631" i="9" s="1"/>
  <c r="AC383" i="3"/>
  <c r="AE383" i="3" s="1"/>
  <c r="S1980" i="11"/>
  <c r="T1980" i="11" s="1"/>
  <c r="AE765" i="6"/>
  <c r="S1325" i="3"/>
  <c r="R1862" i="9"/>
  <c r="AB1862" i="9" s="1"/>
  <c r="T1058" i="6"/>
  <c r="W1060" i="3"/>
  <c r="V1061" i="3" s="1"/>
  <c r="Z1060" i="3"/>
  <c r="Q1061" i="3"/>
  <c r="AA1060" i="3"/>
  <c r="Y1060" i="3"/>
  <c r="R1443" i="11"/>
  <c r="AB1443" i="11" s="1"/>
  <c r="R635" i="3"/>
  <c r="AB635" i="3" s="1"/>
  <c r="S1058" i="6"/>
  <c r="W1324" i="9"/>
  <c r="V1325" i="9" s="1"/>
  <c r="AD1325" i="9" s="1"/>
  <c r="Q1325" i="9"/>
  <c r="Y1324" i="9"/>
  <c r="AA1324" i="9"/>
  <c r="Z1324" i="9"/>
  <c r="Z898" i="9"/>
  <c r="W898" i="9"/>
  <c r="V899" i="9" s="1"/>
  <c r="Y898" i="9"/>
  <c r="Q899" i="9"/>
  <c r="AA898" i="9"/>
  <c r="R1440" i="3"/>
  <c r="AB1440" i="3" s="1"/>
  <c r="R101" i="11"/>
  <c r="AB101" i="11" s="1"/>
  <c r="Q517" i="3"/>
  <c r="AA516" i="3"/>
  <c r="W516" i="3"/>
  <c r="V517" i="3" s="1"/>
  <c r="Z516" i="3"/>
  <c r="Y516" i="3"/>
  <c r="AC97" i="3"/>
  <c r="AC1056" i="9"/>
  <c r="AE1056" i="9" s="1"/>
  <c r="AC383" i="6"/>
  <c r="AE383" i="6" s="1"/>
  <c r="R98" i="3"/>
  <c r="AB98" i="3" s="1"/>
  <c r="S1324" i="9"/>
  <c r="AB1324" i="9"/>
  <c r="R384" i="3"/>
  <c r="AB384" i="3" s="1"/>
  <c r="S1575" i="9"/>
  <c r="T1575" i="9" s="1"/>
  <c r="R254" i="6"/>
  <c r="AB254" i="6" s="1"/>
  <c r="R1057" i="9"/>
  <c r="AB1057" i="9" s="1"/>
  <c r="S1441" i="6"/>
  <c r="T1441" i="6" s="1"/>
  <c r="Z519" i="11"/>
  <c r="W519" i="11"/>
  <c r="V520" i="11" s="1"/>
  <c r="AD520" i="11" s="1"/>
  <c r="Q520" i="11"/>
  <c r="AA519" i="11"/>
  <c r="Y519" i="11"/>
  <c r="R1193" i="6"/>
  <c r="AB1193" i="6" s="1"/>
  <c r="T1864" i="6"/>
  <c r="Z1192" i="11"/>
  <c r="AA1192" i="11"/>
  <c r="W1192" i="11"/>
  <c r="V1193" i="11" s="1"/>
  <c r="AD1193" i="11" s="1"/>
  <c r="Y1192" i="11"/>
  <c r="Q1193" i="11"/>
  <c r="R767" i="11"/>
  <c r="AB767" i="11" s="1"/>
  <c r="S1981" i="3"/>
  <c r="T1981" i="3" s="1"/>
  <c r="AD253" i="6"/>
  <c r="R384" i="6"/>
  <c r="AB384" i="6" s="1"/>
  <c r="R1192" i="3"/>
  <c r="AB1192" i="3" s="1"/>
  <c r="S1979" i="9"/>
  <c r="T1979" i="9" s="1"/>
  <c r="AD381" i="11"/>
  <c r="Z1573" i="11"/>
  <c r="AA1573" i="11"/>
  <c r="Q1574" i="11"/>
  <c r="Y1573" i="11"/>
  <c r="W1573" i="11"/>
  <c r="V1574" i="11" s="1"/>
  <c r="T1325" i="6"/>
  <c r="S1864" i="6"/>
  <c r="S1192" i="11"/>
  <c r="AB1192" i="11"/>
  <c r="AC766" i="11"/>
  <c r="T1059" i="11"/>
  <c r="AC1861" i="9"/>
  <c r="AE1861" i="9" s="1"/>
  <c r="AC381" i="11" l="1"/>
  <c r="AE381" i="11" s="1"/>
  <c r="AE1979" i="11"/>
  <c r="AE898" i="11"/>
  <c r="W251" i="11"/>
  <c r="V252" i="11" s="1"/>
  <c r="AA251" i="11"/>
  <c r="AC1858" i="11"/>
  <c r="AE1858" i="11" s="1"/>
  <c r="AD100" i="11"/>
  <c r="AC100" i="11"/>
  <c r="AA899" i="11"/>
  <c r="Z899" i="11"/>
  <c r="Y899" i="11"/>
  <c r="Q900" i="11"/>
  <c r="R900" i="11" s="1"/>
  <c r="AB900" i="11" s="1"/>
  <c r="AC1709" i="11"/>
  <c r="AE1442" i="11"/>
  <c r="AE766" i="11"/>
  <c r="AD1709" i="11"/>
  <c r="S1859" i="11"/>
  <c r="S767" i="11"/>
  <c r="T767" i="11" s="1"/>
  <c r="Q252" i="11"/>
  <c r="R252" i="11" s="1"/>
  <c r="AB252" i="11" s="1"/>
  <c r="Q629" i="11"/>
  <c r="R629" i="11" s="1"/>
  <c r="AB629" i="11" s="1"/>
  <c r="Z628" i="11"/>
  <c r="Y628" i="11"/>
  <c r="AA628" i="11"/>
  <c r="Y251" i="11"/>
  <c r="Z1329" i="11"/>
  <c r="AD1573" i="11"/>
  <c r="T1859" i="11"/>
  <c r="AE630" i="9"/>
  <c r="AE100" i="9"/>
  <c r="AA383" i="9"/>
  <c r="S1057" i="9"/>
  <c r="Y383" i="9"/>
  <c r="W383" i="9"/>
  <c r="V384" i="9" s="1"/>
  <c r="AD384" i="9" s="1"/>
  <c r="Z383" i="9"/>
  <c r="Y1713" i="9"/>
  <c r="AA1713" i="9"/>
  <c r="Y249" i="9"/>
  <c r="T1057" i="9"/>
  <c r="AA1057" i="9" s="1"/>
  <c r="T1193" i="9"/>
  <c r="Z1193" i="9" s="1"/>
  <c r="AC1192" i="9"/>
  <c r="AE1192" i="9" s="1"/>
  <c r="Q1441" i="9"/>
  <c r="R1441" i="9" s="1"/>
  <c r="AB1441" i="9" s="1"/>
  <c r="W1440" i="9"/>
  <c r="V1441" i="9" s="1"/>
  <c r="AC513" i="9"/>
  <c r="AE513" i="9" s="1"/>
  <c r="AE1439" i="9"/>
  <c r="S514" i="9"/>
  <c r="Q102" i="9"/>
  <c r="R102" i="9" s="1"/>
  <c r="AB102" i="9" s="1"/>
  <c r="Y101" i="9"/>
  <c r="AA101" i="9"/>
  <c r="W101" i="9"/>
  <c r="V102" i="9" s="1"/>
  <c r="Z101" i="9"/>
  <c r="AA1440" i="9"/>
  <c r="T514" i="9"/>
  <c r="AA514" i="9" s="1"/>
  <c r="Z1713" i="9"/>
  <c r="W249" i="9"/>
  <c r="V250" i="9" s="1"/>
  <c r="W1713" i="9"/>
  <c r="V1714" i="9" s="1"/>
  <c r="Z249" i="9"/>
  <c r="AD249" i="9" s="1"/>
  <c r="S1193" i="9"/>
  <c r="Y1440" i="9"/>
  <c r="Q250" i="9"/>
  <c r="R250" i="9" s="1"/>
  <c r="AB250" i="9" s="1"/>
  <c r="Z1440" i="9"/>
  <c r="AC763" i="9"/>
  <c r="AD763" i="9"/>
  <c r="AE94" i="6"/>
  <c r="AE1573" i="6"/>
  <c r="AC513" i="6"/>
  <c r="AE513" i="6" s="1"/>
  <c r="S1706" i="6"/>
  <c r="T1706" i="6" s="1"/>
  <c r="Y1706" i="6" s="1"/>
  <c r="W903" i="6"/>
  <c r="V904" i="6" s="1"/>
  <c r="AA903" i="6"/>
  <c r="Y903" i="6"/>
  <c r="Z903" i="6"/>
  <c r="AC635" i="6"/>
  <c r="AE635" i="6" s="1"/>
  <c r="AC1192" i="6"/>
  <c r="AE1192" i="6" s="1"/>
  <c r="S384" i="6"/>
  <c r="AC253" i="6"/>
  <c r="AE253" i="6" s="1"/>
  <c r="AE1705" i="6"/>
  <c r="Q904" i="6"/>
  <c r="R904" i="6" s="1"/>
  <c r="AB904" i="6" s="1"/>
  <c r="AE1440" i="6"/>
  <c r="AE1980" i="6"/>
  <c r="W1574" i="6"/>
  <c r="V1575" i="6" s="1"/>
  <c r="Q1575" i="6"/>
  <c r="R1575" i="6" s="1"/>
  <c r="AB1575" i="6" s="1"/>
  <c r="Z1574" i="6"/>
  <c r="T384" i="6"/>
  <c r="W384" i="6" s="1"/>
  <c r="V385" i="6" s="1"/>
  <c r="W766" i="6"/>
  <c r="V767" i="6" s="1"/>
  <c r="Y766" i="6"/>
  <c r="W95" i="6"/>
  <c r="V96" i="6" s="1"/>
  <c r="Y95" i="6"/>
  <c r="AA95" i="6"/>
  <c r="Q96" i="6"/>
  <c r="Z95" i="6"/>
  <c r="T1193" i="6"/>
  <c r="Y1193" i="6" s="1"/>
  <c r="W900" i="3"/>
  <c r="V901" i="3" s="1"/>
  <c r="Q901" i="3"/>
  <c r="R901" i="3" s="1"/>
  <c r="AB901" i="3" s="1"/>
  <c r="AA900" i="3"/>
  <c r="Z900" i="3"/>
  <c r="AD900" i="3" s="1"/>
  <c r="AE97" i="3"/>
  <c r="AE1439" i="3"/>
  <c r="S1440" i="3"/>
  <c r="T1440" i="3" s="1"/>
  <c r="AE899" i="3"/>
  <c r="AE1980" i="3"/>
  <c r="S384" i="3"/>
  <c r="Y1709" i="3"/>
  <c r="Z1709" i="3"/>
  <c r="W1325" i="3"/>
  <c r="V1326" i="3" s="1"/>
  <c r="AD1326" i="3" s="1"/>
  <c r="AB246" i="3"/>
  <c r="S246" i="3"/>
  <c r="AE1708" i="3"/>
  <c r="T246" i="3"/>
  <c r="Y764" i="3"/>
  <c r="Z764" i="3"/>
  <c r="Y1325" i="3"/>
  <c r="Z1865" i="3"/>
  <c r="Y1981" i="3"/>
  <c r="Z1981" i="3"/>
  <c r="Q1982" i="3"/>
  <c r="R1982" i="3" s="1"/>
  <c r="AB1982" i="3" s="1"/>
  <c r="AA1981" i="3"/>
  <c r="W1981" i="3"/>
  <c r="V1982" i="3" s="1"/>
  <c r="AA764" i="3"/>
  <c r="AA1325" i="3"/>
  <c r="AC1572" i="3"/>
  <c r="AD1572" i="3"/>
  <c r="Q1866" i="3"/>
  <c r="R1866" i="3" s="1"/>
  <c r="AB1866" i="3" s="1"/>
  <c r="AE634" i="3"/>
  <c r="Q765" i="3"/>
  <c r="R765" i="3" s="1"/>
  <c r="AB765" i="3" s="1"/>
  <c r="W764" i="3"/>
  <c r="V765" i="3" s="1"/>
  <c r="T384" i="3"/>
  <c r="Y384" i="3" s="1"/>
  <c r="W1981" i="6"/>
  <c r="V1982" i="6" s="1"/>
  <c r="W1329" i="11"/>
  <c r="V1330" i="11" s="1"/>
  <c r="AD1330" i="11" s="1"/>
  <c r="Y1329" i="11"/>
  <c r="Q767" i="6"/>
  <c r="R767" i="6" s="1"/>
  <c r="AB767" i="6" s="1"/>
  <c r="AA1329" i="11"/>
  <c r="AA766" i="6"/>
  <c r="Q1982" i="6"/>
  <c r="R1982" i="6" s="1"/>
  <c r="AB1982" i="6" s="1"/>
  <c r="W1709" i="3"/>
  <c r="V1710" i="3" s="1"/>
  <c r="T1862" i="9"/>
  <c r="Q1863" i="9" s="1"/>
  <c r="Z766" i="6"/>
  <c r="Y1981" i="6"/>
  <c r="AD1981" i="6" s="1"/>
  <c r="AA1981" i="6"/>
  <c r="W628" i="11"/>
  <c r="V629" i="11" s="1"/>
  <c r="Q1326" i="3"/>
  <c r="R1326" i="3" s="1"/>
  <c r="AB1326" i="3" s="1"/>
  <c r="AC516" i="3"/>
  <c r="AE516" i="3" s="1"/>
  <c r="AA1709" i="3"/>
  <c r="S101" i="11"/>
  <c r="T101" i="11" s="1"/>
  <c r="S636" i="6"/>
  <c r="T636" i="6" s="1"/>
  <c r="Y636" i="6" s="1"/>
  <c r="S1443" i="11"/>
  <c r="T1443" i="11" s="1"/>
  <c r="S1862" i="9"/>
  <c r="AC1192" i="11"/>
  <c r="AE1192" i="11" s="1"/>
  <c r="S254" i="6"/>
  <c r="W1865" i="3"/>
  <c r="V1866" i="3" s="1"/>
  <c r="AD1866" i="3" s="1"/>
  <c r="Y1574" i="6"/>
  <c r="S98" i="3"/>
  <c r="T98" i="3" s="1"/>
  <c r="S764" i="9"/>
  <c r="T764" i="9" s="1"/>
  <c r="Z764" i="9" s="1"/>
  <c r="AA1865" i="3"/>
  <c r="AC1060" i="3"/>
  <c r="AE1060" i="3" s="1"/>
  <c r="S1193" i="6"/>
  <c r="AA1574" i="6"/>
  <c r="T382" i="11"/>
  <c r="Z382" i="11" s="1"/>
  <c r="S382" i="11"/>
  <c r="T254" i="6"/>
  <c r="Q255" i="6" s="1"/>
  <c r="S1710" i="11"/>
  <c r="T1710" i="11" s="1"/>
  <c r="R384" i="9"/>
  <c r="AB384" i="9" s="1"/>
  <c r="R1574" i="11"/>
  <c r="AB1574" i="11" s="1"/>
  <c r="R1710" i="3"/>
  <c r="AB1710" i="3" s="1"/>
  <c r="Y1979" i="9"/>
  <c r="Z1979" i="9"/>
  <c r="AA1979" i="9"/>
  <c r="W1979" i="9"/>
  <c r="V1980" i="9" s="1"/>
  <c r="Q1980" i="9"/>
  <c r="Z1059" i="11"/>
  <c r="W1059" i="11"/>
  <c r="V1060" i="11" s="1"/>
  <c r="AD1060" i="11" s="1"/>
  <c r="Y1059" i="11"/>
  <c r="AA1059" i="11"/>
  <c r="Q1060" i="11"/>
  <c r="R1193" i="11"/>
  <c r="T1193" i="11" s="1"/>
  <c r="R1714" i="9"/>
  <c r="AB1714" i="9" s="1"/>
  <c r="R1061" i="3"/>
  <c r="AB1061" i="3" s="1"/>
  <c r="Y1980" i="11"/>
  <c r="W1980" i="11"/>
  <c r="V1981" i="11" s="1"/>
  <c r="Q1981" i="11"/>
  <c r="AA1980" i="11"/>
  <c r="Z1980" i="11"/>
  <c r="Z1441" i="6"/>
  <c r="Q1442" i="6"/>
  <c r="W1441" i="6"/>
  <c r="V1442" i="6" s="1"/>
  <c r="Y1441" i="6"/>
  <c r="AA1441" i="6"/>
  <c r="R1325" i="9"/>
  <c r="AB1325" i="9" s="1"/>
  <c r="AD898" i="9"/>
  <c r="AC898" i="9"/>
  <c r="R517" i="3"/>
  <c r="W1058" i="6"/>
  <c r="V1059" i="6" s="1"/>
  <c r="AD1059" i="6" s="1"/>
  <c r="Z1058" i="6"/>
  <c r="Y1058" i="6"/>
  <c r="Q1059" i="6"/>
  <c r="AA1058" i="6"/>
  <c r="T514" i="6"/>
  <c r="AC1324" i="9"/>
  <c r="AE1324" i="9" s="1"/>
  <c r="R899" i="9"/>
  <c r="AB899" i="9" s="1"/>
  <c r="Y1325" i="6"/>
  <c r="Z1325" i="6"/>
  <c r="AD1325" i="6" s="1"/>
  <c r="AA1325" i="6"/>
  <c r="Q1326" i="6"/>
  <c r="W1325" i="6"/>
  <c r="V1326" i="6" s="1"/>
  <c r="AD1326" i="6" s="1"/>
  <c r="AC519" i="11"/>
  <c r="AE519" i="11" s="1"/>
  <c r="Y631" i="9"/>
  <c r="AA631" i="9"/>
  <c r="Z631" i="9"/>
  <c r="W631" i="9"/>
  <c r="V632" i="9" s="1"/>
  <c r="Q632" i="9"/>
  <c r="Z1575" i="9"/>
  <c r="Q1576" i="9"/>
  <c r="AA1575" i="9"/>
  <c r="Y1575" i="9"/>
  <c r="W1575" i="9"/>
  <c r="V1576" i="9" s="1"/>
  <c r="T1192" i="3"/>
  <c r="R520" i="11"/>
  <c r="T520" i="11" s="1"/>
  <c r="AC1573" i="11"/>
  <c r="S1192" i="3"/>
  <c r="Z1864" i="6"/>
  <c r="W1864" i="6"/>
  <c r="V1865" i="6" s="1"/>
  <c r="AA1864" i="6"/>
  <c r="Y1864" i="6"/>
  <c r="Q1865" i="6"/>
  <c r="S514" i="6"/>
  <c r="S635" i="3"/>
  <c r="T635" i="3" s="1"/>
  <c r="S1573" i="3"/>
  <c r="T1573" i="3" s="1"/>
  <c r="R1330" i="11"/>
  <c r="AB1330" i="11" s="1"/>
  <c r="AC251" i="11" l="1"/>
  <c r="AE251" i="11" s="1"/>
  <c r="AC899" i="11"/>
  <c r="AD899" i="11"/>
  <c r="AE100" i="11"/>
  <c r="AC628" i="11"/>
  <c r="AE1709" i="11"/>
  <c r="Q102" i="11"/>
  <c r="R102" i="11" s="1"/>
  <c r="AB102" i="11" s="1"/>
  <c r="Y101" i="11"/>
  <c r="AA101" i="11"/>
  <c r="Z101" i="11"/>
  <c r="W101" i="11"/>
  <c r="V102" i="11" s="1"/>
  <c r="AE1573" i="11"/>
  <c r="Z1710" i="11"/>
  <c r="W1710" i="11"/>
  <c r="V1711" i="11" s="1"/>
  <c r="Z1443" i="11"/>
  <c r="AA1443" i="11"/>
  <c r="W1443" i="11"/>
  <c r="V1444" i="11" s="1"/>
  <c r="Y1443" i="11"/>
  <c r="Q1444" i="11"/>
  <c r="R1444" i="11" s="1"/>
  <c r="AB1444" i="11" s="1"/>
  <c r="AC1329" i="11"/>
  <c r="AE1329" i="11" s="1"/>
  <c r="Y1710" i="11"/>
  <c r="AD628" i="11"/>
  <c r="Q1711" i="11"/>
  <c r="R1711" i="11" s="1"/>
  <c r="AB1711" i="11" s="1"/>
  <c r="S1330" i="11"/>
  <c r="AA1710" i="11"/>
  <c r="AD1980" i="11"/>
  <c r="Q1860" i="11"/>
  <c r="W1859" i="11"/>
  <c r="V1860" i="11" s="1"/>
  <c r="AD1860" i="11" s="1"/>
  <c r="Z1859" i="11"/>
  <c r="Y1859" i="11"/>
  <c r="AA1859" i="11"/>
  <c r="S1574" i="11"/>
  <c r="T1574" i="11" s="1"/>
  <c r="AD1713" i="9"/>
  <c r="AC383" i="9"/>
  <c r="AE383" i="9" s="1"/>
  <c r="Q1058" i="9"/>
  <c r="R1058" i="9" s="1"/>
  <c r="AB1058" i="9" s="1"/>
  <c r="AA1193" i="9"/>
  <c r="Z1057" i="9"/>
  <c r="Y1193" i="9"/>
  <c r="W1193" i="9"/>
  <c r="V1194" i="9" s="1"/>
  <c r="AD1194" i="9" s="1"/>
  <c r="W1057" i="9"/>
  <c r="V1058" i="9" s="1"/>
  <c r="AD1058" i="9" s="1"/>
  <c r="Q1194" i="9"/>
  <c r="R1194" i="9" s="1"/>
  <c r="AB1194" i="9" s="1"/>
  <c r="AA1862" i="9"/>
  <c r="Y1057" i="9"/>
  <c r="AC1440" i="9"/>
  <c r="AC1713" i="9"/>
  <c r="T384" i="9"/>
  <c r="Q385" i="9" s="1"/>
  <c r="S250" i="9"/>
  <c r="AC101" i="9"/>
  <c r="Y514" i="9"/>
  <c r="AD1440" i="9"/>
  <c r="T1325" i="9"/>
  <c r="Q1326" i="9" s="1"/>
  <c r="Q515" i="9"/>
  <c r="R515" i="9" s="1"/>
  <c r="Y1862" i="9"/>
  <c r="Z1862" i="9"/>
  <c r="AD1862" i="9" s="1"/>
  <c r="W1862" i="9"/>
  <c r="V1863" i="9" s="1"/>
  <c r="AD1863" i="9" s="1"/>
  <c r="AA764" i="9"/>
  <c r="W514" i="9"/>
  <c r="V515" i="9" s="1"/>
  <c r="AD515" i="9" s="1"/>
  <c r="AE763" i="9"/>
  <c r="AD1979" i="9"/>
  <c r="Z514" i="9"/>
  <c r="AD101" i="9"/>
  <c r="AD1575" i="9"/>
  <c r="AD631" i="9"/>
  <c r="AC249" i="9"/>
  <c r="AE249" i="9" s="1"/>
  <c r="Z1706" i="6"/>
  <c r="AD1706" i="6" s="1"/>
  <c r="Q1707" i="6"/>
  <c r="R1707" i="6" s="1"/>
  <c r="AB1707" i="6" s="1"/>
  <c r="W1706" i="6"/>
  <c r="V1707" i="6" s="1"/>
  <c r="AA1706" i="6"/>
  <c r="AC903" i="6"/>
  <c r="Z384" i="6"/>
  <c r="AD903" i="6"/>
  <c r="Y254" i="6"/>
  <c r="AC1574" i="6"/>
  <c r="Y384" i="6"/>
  <c r="Q385" i="6"/>
  <c r="R385" i="6" s="1"/>
  <c r="AB385" i="6" s="1"/>
  <c r="Z1193" i="6"/>
  <c r="AD1193" i="6" s="1"/>
  <c r="Q1194" i="6"/>
  <c r="R1194" i="6" s="1"/>
  <c r="AB1194" i="6" s="1"/>
  <c r="AC1981" i="6"/>
  <c r="AE1981" i="6" s="1"/>
  <c r="AD1441" i="6"/>
  <c r="AA1193" i="6"/>
  <c r="AD1574" i="6"/>
  <c r="W1193" i="6"/>
  <c r="V1194" i="6" s="1"/>
  <c r="Q637" i="6"/>
  <c r="R637" i="6" s="1"/>
  <c r="AB637" i="6" s="1"/>
  <c r="AA384" i="6"/>
  <c r="W636" i="6"/>
  <c r="V637" i="6" s="1"/>
  <c r="AA636" i="6"/>
  <c r="AC766" i="6"/>
  <c r="R96" i="6"/>
  <c r="AB96" i="6" s="1"/>
  <c r="AA254" i="6"/>
  <c r="AC95" i="6"/>
  <c r="AD95" i="6"/>
  <c r="W254" i="6"/>
  <c r="V255" i="6" s="1"/>
  <c r="AD255" i="6" s="1"/>
  <c r="AD264" i="6" s="1"/>
  <c r="AD766" i="6"/>
  <c r="Z636" i="6"/>
  <c r="Z254" i="6"/>
  <c r="AC900" i="3"/>
  <c r="AE900" i="3" s="1"/>
  <c r="AD1709" i="3"/>
  <c r="AC1325" i="3"/>
  <c r="AE1325" i="3" s="1"/>
  <c r="AC1709" i="3"/>
  <c r="AC1981" i="3"/>
  <c r="AC1865" i="3"/>
  <c r="AE1865" i="3" s="1"/>
  <c r="Q247" i="3"/>
  <c r="R247" i="3" s="1"/>
  <c r="AB247" i="3" s="1"/>
  <c r="W246" i="3"/>
  <c r="V247" i="3" s="1"/>
  <c r="AD247" i="3" s="1"/>
  <c r="Z246" i="3"/>
  <c r="AA246" i="3"/>
  <c r="Y246" i="3"/>
  <c r="S1982" i="3"/>
  <c r="T1982" i="3" s="1"/>
  <c r="Y1982" i="3" s="1"/>
  <c r="AE1572" i="3"/>
  <c r="AC764" i="3"/>
  <c r="AD764" i="3"/>
  <c r="S901" i="3"/>
  <c r="T901" i="3" s="1"/>
  <c r="Q385" i="3"/>
  <c r="R385" i="3" s="1"/>
  <c r="Z384" i="3"/>
  <c r="AD384" i="3" s="1"/>
  <c r="W384" i="3"/>
  <c r="V385" i="3" s="1"/>
  <c r="AD385" i="3" s="1"/>
  <c r="AA384" i="3"/>
  <c r="AD1981" i="3"/>
  <c r="AA382" i="11"/>
  <c r="S1982" i="6"/>
  <c r="T1982" i="6" s="1"/>
  <c r="S1441" i="9"/>
  <c r="T1441" i="9" s="1"/>
  <c r="AA1441" i="9" s="1"/>
  <c r="S629" i="11"/>
  <c r="T629" i="11" s="1"/>
  <c r="Q383" i="11"/>
  <c r="R383" i="11" s="1"/>
  <c r="AB383" i="11" s="1"/>
  <c r="S765" i="3"/>
  <c r="T765" i="3" s="1"/>
  <c r="S102" i="9"/>
  <c r="T102" i="9" s="1"/>
  <c r="W382" i="11"/>
  <c r="V383" i="11" s="1"/>
  <c r="AC1575" i="9"/>
  <c r="Y382" i="11"/>
  <c r="Y764" i="9"/>
  <c r="AE898" i="9"/>
  <c r="S899" i="9"/>
  <c r="T899" i="9" s="1"/>
  <c r="Y899" i="9" s="1"/>
  <c r="S1575" i="6"/>
  <c r="T1575" i="6" s="1"/>
  <c r="Y1575" i="6" s="1"/>
  <c r="S1325" i="9"/>
  <c r="T250" i="9"/>
  <c r="Y250" i="9" s="1"/>
  <c r="Q765" i="9"/>
  <c r="R765" i="9" s="1"/>
  <c r="S1710" i="3"/>
  <c r="T1710" i="3" s="1"/>
  <c r="AC1441" i="6"/>
  <c r="W764" i="9"/>
  <c r="V765" i="9" s="1"/>
  <c r="T252" i="11"/>
  <c r="Z252" i="11" s="1"/>
  <c r="AD252" i="11" s="1"/>
  <c r="S767" i="6"/>
  <c r="T767" i="6" s="1"/>
  <c r="Z767" i="6" s="1"/>
  <c r="S900" i="11"/>
  <c r="T900" i="11" s="1"/>
  <c r="Y900" i="11" s="1"/>
  <c r="S252" i="11"/>
  <c r="S904" i="6"/>
  <c r="T904" i="6" s="1"/>
  <c r="S384" i="9"/>
  <c r="S517" i="3"/>
  <c r="AB517" i="3"/>
  <c r="R1980" i="9"/>
  <c r="AB1980" i="9" s="1"/>
  <c r="AD1864" i="6"/>
  <c r="AC1864" i="6"/>
  <c r="R1326" i="6"/>
  <c r="AB1326" i="6" s="1"/>
  <c r="R1442" i="6"/>
  <c r="AB1442" i="6" s="1"/>
  <c r="AC1059" i="11"/>
  <c r="AE1059" i="11" s="1"/>
  <c r="R1865" i="6"/>
  <c r="AB1865" i="6" s="1"/>
  <c r="AA514" i="6"/>
  <c r="W514" i="6"/>
  <c r="V515" i="6" s="1"/>
  <c r="AD515" i="6" s="1"/>
  <c r="Q515" i="6"/>
  <c r="Z514" i="6"/>
  <c r="Y514" i="6"/>
  <c r="R1060" i="11"/>
  <c r="AB1060" i="11" s="1"/>
  <c r="R1981" i="11"/>
  <c r="AB1981" i="11" s="1"/>
  <c r="S520" i="11"/>
  <c r="AB520" i="11"/>
  <c r="AC1325" i="6"/>
  <c r="AE1325" i="6" s="1"/>
  <c r="AC631" i="9"/>
  <c r="AA635" i="3"/>
  <c r="Y635" i="3"/>
  <c r="Z635" i="3"/>
  <c r="Q636" i="3"/>
  <c r="W635" i="3"/>
  <c r="V636" i="3" s="1"/>
  <c r="AC1058" i="6"/>
  <c r="AE1058" i="6" s="1"/>
  <c r="AC1979" i="9"/>
  <c r="Q521" i="11"/>
  <c r="Y520" i="11"/>
  <c r="AA520" i="11"/>
  <c r="W520" i="11"/>
  <c r="V521" i="11" s="1"/>
  <c r="AD521" i="11" s="1"/>
  <c r="Z520" i="11"/>
  <c r="R255" i="6"/>
  <c r="AB255" i="6" s="1"/>
  <c r="W1573" i="3"/>
  <c r="V1574" i="3" s="1"/>
  <c r="AA1573" i="3"/>
  <c r="Q1574" i="3"/>
  <c r="Z1573" i="3"/>
  <c r="Y1573" i="3"/>
  <c r="R1059" i="6"/>
  <c r="AB1059" i="6" s="1"/>
  <c r="AD1057" i="9"/>
  <c r="Y767" i="11"/>
  <c r="W767" i="11"/>
  <c r="V768" i="11" s="1"/>
  <c r="Z767" i="11"/>
  <c r="AA767" i="11"/>
  <c r="Q768" i="11"/>
  <c r="AC1980" i="11"/>
  <c r="T1326" i="3"/>
  <c r="R1863" i="9"/>
  <c r="AB1863" i="9" s="1"/>
  <c r="T1061" i="3"/>
  <c r="Z1193" i="11"/>
  <c r="Q1194" i="11"/>
  <c r="Y1193" i="11"/>
  <c r="W1193" i="11"/>
  <c r="V1194" i="11" s="1"/>
  <c r="AD1194" i="11" s="1"/>
  <c r="AA1193" i="11"/>
  <c r="T1866" i="3"/>
  <c r="R1576" i="9"/>
  <c r="AB1576" i="9" s="1"/>
  <c r="W1440" i="3"/>
  <c r="V1441" i="3" s="1"/>
  <c r="AA1440" i="3"/>
  <c r="Y1440" i="3"/>
  <c r="Z1440" i="3"/>
  <c r="Q1441" i="3"/>
  <c r="W1192" i="3"/>
  <c r="V1193" i="3" s="1"/>
  <c r="Y1192" i="3"/>
  <c r="Z1192" i="3"/>
  <c r="Q1193" i="3"/>
  <c r="AA1192" i="3"/>
  <c r="T1330" i="11"/>
  <c r="Q99" i="3"/>
  <c r="Y98" i="3"/>
  <c r="Z98" i="3"/>
  <c r="W98" i="3"/>
  <c r="V99" i="3" s="1"/>
  <c r="AA98" i="3"/>
  <c r="R632" i="9"/>
  <c r="AB632" i="9" s="1"/>
  <c r="S1326" i="3"/>
  <c r="T517" i="3"/>
  <c r="AD382" i="11"/>
  <c r="S1061" i="3"/>
  <c r="S1714" i="9"/>
  <c r="T1714" i="9" s="1"/>
  <c r="S1193" i="11"/>
  <c r="AB1193" i="11"/>
  <c r="S1866" i="3"/>
  <c r="AD1710" i="11" l="1"/>
  <c r="AE899" i="11"/>
  <c r="AC1443" i="11"/>
  <c r="AE628" i="11"/>
  <c r="AC101" i="11"/>
  <c r="AC382" i="11"/>
  <c r="AE382" i="11" s="1"/>
  <c r="AD101" i="11"/>
  <c r="W900" i="11"/>
  <c r="V901" i="11" s="1"/>
  <c r="Q253" i="11"/>
  <c r="R253" i="11" s="1"/>
  <c r="AA900" i="11"/>
  <c r="W252" i="11"/>
  <c r="V253" i="11" s="1"/>
  <c r="AD253" i="11" s="1"/>
  <c r="Y252" i="11"/>
  <c r="AD1443" i="11"/>
  <c r="AA252" i="11"/>
  <c r="AE1980" i="11"/>
  <c r="T1060" i="11"/>
  <c r="Y1060" i="11" s="1"/>
  <c r="Z629" i="11"/>
  <c r="W629" i="11"/>
  <c r="V630" i="11" s="1"/>
  <c r="Y629" i="11"/>
  <c r="AA629" i="11"/>
  <c r="Q630" i="11"/>
  <c r="R630" i="11" s="1"/>
  <c r="AB630" i="11" s="1"/>
  <c r="Q1575" i="11"/>
  <c r="R1575" i="11" s="1"/>
  <c r="AB1575" i="11" s="1"/>
  <c r="AA1574" i="11"/>
  <c r="Z1574" i="11"/>
  <c r="W1574" i="11"/>
  <c r="V1575" i="11" s="1"/>
  <c r="Y1574" i="11"/>
  <c r="R1860" i="11"/>
  <c r="AB1860" i="11" s="1"/>
  <c r="AC1710" i="11"/>
  <c r="S1981" i="11"/>
  <c r="T1981" i="11" s="1"/>
  <c r="AA1981" i="11" s="1"/>
  <c r="S1060" i="11"/>
  <c r="AC1859" i="11"/>
  <c r="AE1859" i="11" s="1"/>
  <c r="AD767" i="11"/>
  <c r="AE1713" i="9"/>
  <c r="AC1193" i="9"/>
  <c r="AE1193" i="9" s="1"/>
  <c r="AC1057" i="9"/>
  <c r="AE1057" i="9" s="1"/>
  <c r="AA250" i="9"/>
  <c r="AC514" i="9"/>
  <c r="AE514" i="9" s="1"/>
  <c r="AE1440" i="9"/>
  <c r="AA384" i="9"/>
  <c r="Z384" i="9"/>
  <c r="Y384" i="9"/>
  <c r="W384" i="9"/>
  <c r="V385" i="9" s="1"/>
  <c r="AD385" i="9" s="1"/>
  <c r="S1863" i="9"/>
  <c r="AC1862" i="9"/>
  <c r="AE1862" i="9" s="1"/>
  <c r="W250" i="9"/>
  <c r="V251" i="9" s="1"/>
  <c r="AD251" i="9" s="1"/>
  <c r="S632" i="9"/>
  <c r="T632" i="9" s="1"/>
  <c r="W632" i="9" s="1"/>
  <c r="V633" i="9" s="1"/>
  <c r="AE631" i="9"/>
  <c r="S1980" i="9"/>
  <c r="T1980" i="9" s="1"/>
  <c r="S1194" i="9"/>
  <c r="Y1441" i="9"/>
  <c r="Q1442" i="9"/>
  <c r="R1442" i="9" s="1"/>
  <c r="Z250" i="9"/>
  <c r="AD250" i="9" s="1"/>
  <c r="Y1325" i="9"/>
  <c r="AE101" i="9"/>
  <c r="Z1325" i="9"/>
  <c r="T1194" i="9"/>
  <c r="Y1194" i="9" s="1"/>
  <c r="W899" i="9"/>
  <c r="V900" i="9" s="1"/>
  <c r="Z1441" i="9"/>
  <c r="AD1441" i="9" s="1"/>
  <c r="W1325" i="9"/>
  <c r="V1326" i="9" s="1"/>
  <c r="AD1326" i="9" s="1"/>
  <c r="Z899" i="9"/>
  <c r="AD899" i="9" s="1"/>
  <c r="W1441" i="9"/>
  <c r="V1442" i="9" s="1"/>
  <c r="Q900" i="9"/>
  <c r="R900" i="9" s="1"/>
  <c r="AB900" i="9" s="1"/>
  <c r="AE1979" i="9"/>
  <c r="T515" i="9"/>
  <c r="Y515" i="9" s="1"/>
  <c r="AA1325" i="9"/>
  <c r="AA899" i="9"/>
  <c r="AE1575" i="9"/>
  <c r="Q251" i="9"/>
  <c r="R251" i="9" s="1"/>
  <c r="AA102" i="9"/>
  <c r="Q103" i="9"/>
  <c r="R103" i="9" s="1"/>
  <c r="AB103" i="9" s="1"/>
  <c r="W102" i="9"/>
  <c r="V103" i="9" s="1"/>
  <c r="Z102" i="9"/>
  <c r="T1863" i="9"/>
  <c r="AA1863" i="9" s="1"/>
  <c r="AC764" i="9"/>
  <c r="AD764" i="9"/>
  <c r="AC1706" i="6"/>
  <c r="AE1706" i="6" s="1"/>
  <c r="AE903" i="6"/>
  <c r="AE1574" i="6"/>
  <c r="S96" i="6"/>
  <c r="T96" i="6" s="1"/>
  <c r="Z96" i="6" s="1"/>
  <c r="AC1193" i="6"/>
  <c r="AE1193" i="6" s="1"/>
  <c r="AC384" i="6"/>
  <c r="AE384" i="6" s="1"/>
  <c r="AD260" i="6"/>
  <c r="S1707" i="6"/>
  <c r="T1707" i="6" s="1"/>
  <c r="Z1707" i="6" s="1"/>
  <c r="AD262" i="6"/>
  <c r="Y767" i="6"/>
  <c r="AD767" i="6" s="1"/>
  <c r="AE1441" i="6"/>
  <c r="T1865" i="6"/>
  <c r="Z1865" i="6" s="1"/>
  <c r="S1865" i="6"/>
  <c r="W767" i="6"/>
  <c r="V768" i="6" s="1"/>
  <c r="AE1864" i="6"/>
  <c r="W1575" i="6"/>
  <c r="V1576" i="6" s="1"/>
  <c r="Q768" i="6"/>
  <c r="R768" i="6" s="1"/>
  <c r="AB768" i="6" s="1"/>
  <c r="AE95" i="6"/>
  <c r="AC636" i="6"/>
  <c r="AC254" i="6"/>
  <c r="AE254" i="6" s="1"/>
  <c r="AE766" i="6"/>
  <c r="Z904" i="6"/>
  <c r="Q905" i="6"/>
  <c r="R905" i="6" s="1"/>
  <c r="AB905" i="6" s="1"/>
  <c r="W904" i="6"/>
  <c r="V905" i="6" s="1"/>
  <c r="Q1983" i="6"/>
  <c r="R1983" i="6" s="1"/>
  <c r="AB1983" i="6" s="1"/>
  <c r="Y1982" i="6"/>
  <c r="Z1982" i="6"/>
  <c r="AA1982" i="6"/>
  <c r="W1982" i="6"/>
  <c r="V1983" i="6" s="1"/>
  <c r="AA1575" i="6"/>
  <c r="AD636" i="6"/>
  <c r="Q1576" i="6"/>
  <c r="R1576" i="6" s="1"/>
  <c r="AB1576" i="6" s="1"/>
  <c r="Z1575" i="6"/>
  <c r="AD1575" i="6" s="1"/>
  <c r="AA767" i="6"/>
  <c r="S637" i="6"/>
  <c r="T637" i="6" s="1"/>
  <c r="AD1573" i="3"/>
  <c r="AE1981" i="3"/>
  <c r="AE1709" i="3"/>
  <c r="S247" i="3"/>
  <c r="AC246" i="3"/>
  <c r="AE246" i="3" s="1"/>
  <c r="W1982" i="3"/>
  <c r="V1983" i="3" s="1"/>
  <c r="Z1982" i="3"/>
  <c r="AD1982" i="3" s="1"/>
  <c r="Q1983" i="3"/>
  <c r="R1983" i="3" s="1"/>
  <c r="AB1983" i="3" s="1"/>
  <c r="AB385" i="3"/>
  <c r="T385" i="3"/>
  <c r="W385" i="3" s="1"/>
  <c r="V386" i="3" s="1"/>
  <c r="W765" i="3"/>
  <c r="V766" i="3" s="1"/>
  <c r="Z765" i="3"/>
  <c r="Y765" i="3"/>
  <c r="AA1982" i="3"/>
  <c r="T247" i="3"/>
  <c r="Z247" i="3" s="1"/>
  <c r="AE764" i="3"/>
  <c r="AC384" i="3"/>
  <c r="AE384" i="3" s="1"/>
  <c r="Q1711" i="3"/>
  <c r="R1711" i="3" s="1"/>
  <c r="AB1711" i="3" s="1"/>
  <c r="Z1710" i="3"/>
  <c r="AA1710" i="3"/>
  <c r="Y1710" i="3"/>
  <c r="AD98" i="3"/>
  <c r="AD1440" i="3"/>
  <c r="AD635" i="3"/>
  <c r="Q766" i="3"/>
  <c r="AA765" i="3"/>
  <c r="AB765" i="9"/>
  <c r="S765" i="9"/>
  <c r="T765" i="9" s="1"/>
  <c r="S1444" i="11"/>
  <c r="T1444" i="11" s="1"/>
  <c r="S1059" i="6"/>
  <c r="S255" i="6"/>
  <c r="S385" i="3"/>
  <c r="AA904" i="6"/>
  <c r="Z900" i="11"/>
  <c r="AD900" i="11" s="1"/>
  <c r="W1710" i="3"/>
  <c r="V1711" i="3" s="1"/>
  <c r="Y904" i="6"/>
  <c r="Y102" i="9"/>
  <c r="Q901" i="11"/>
  <c r="R901" i="11" s="1"/>
  <c r="AB901" i="11" s="1"/>
  <c r="T1059" i="6"/>
  <c r="Q1060" i="6" s="1"/>
  <c r="T255" i="6"/>
  <c r="Y255" i="6" s="1"/>
  <c r="S102" i="11"/>
  <c r="T102" i="11" s="1"/>
  <c r="S383" i="11"/>
  <c r="S1194" i="6"/>
  <c r="S1576" i="9"/>
  <c r="T1576" i="9" s="1"/>
  <c r="Q1577" i="9" s="1"/>
  <c r="S1442" i="6"/>
  <c r="T1442" i="6" s="1"/>
  <c r="Z1442" i="6" s="1"/>
  <c r="T385" i="6"/>
  <c r="Y385" i="6" s="1"/>
  <c r="AC1440" i="3"/>
  <c r="T383" i="11"/>
  <c r="Y383" i="11" s="1"/>
  <c r="T1194" i="6"/>
  <c r="AA1194" i="6" s="1"/>
  <c r="S385" i="6"/>
  <c r="S1711" i="11"/>
  <c r="T1711" i="11" s="1"/>
  <c r="W1711" i="11" s="1"/>
  <c r="V1712" i="11" s="1"/>
  <c r="Z1061" i="3"/>
  <c r="Q1062" i="3"/>
  <c r="Y1061" i="3"/>
  <c r="AA1061" i="3"/>
  <c r="W1061" i="3"/>
  <c r="V1062" i="3" s="1"/>
  <c r="R768" i="11"/>
  <c r="AB768" i="11" s="1"/>
  <c r="R1574" i="3"/>
  <c r="AB1574" i="3" s="1"/>
  <c r="AC635" i="3"/>
  <c r="R515" i="6"/>
  <c r="AB515" i="6" s="1"/>
  <c r="R1193" i="3"/>
  <c r="AB1193" i="3" s="1"/>
  <c r="R385" i="9"/>
  <c r="AB385" i="9" s="1"/>
  <c r="R521" i="11"/>
  <c r="AB521" i="11" s="1"/>
  <c r="AC1192" i="3"/>
  <c r="AE1192" i="3" s="1"/>
  <c r="R1194" i="11"/>
  <c r="AB1194" i="11" s="1"/>
  <c r="AC98" i="3"/>
  <c r="R1441" i="3"/>
  <c r="AB1441" i="3" s="1"/>
  <c r="W1866" i="3"/>
  <c r="V1867" i="3" s="1"/>
  <c r="AD1867" i="3" s="1"/>
  <c r="Z1866" i="3"/>
  <c r="Q1867" i="3"/>
  <c r="Y1866" i="3"/>
  <c r="AA1866" i="3"/>
  <c r="AB264" i="6"/>
  <c r="AB262" i="6"/>
  <c r="AB260" i="6"/>
  <c r="R1326" i="9"/>
  <c r="AB1326" i="9" s="1"/>
  <c r="AA1330" i="11"/>
  <c r="Y1330" i="11"/>
  <c r="W1330" i="11"/>
  <c r="V1331" i="11" s="1"/>
  <c r="Q1331" i="11"/>
  <c r="Z1330" i="11"/>
  <c r="AC520" i="11"/>
  <c r="AE520" i="11" s="1"/>
  <c r="Q902" i="3"/>
  <c r="Y901" i="3"/>
  <c r="W901" i="3"/>
  <c r="V902" i="3" s="1"/>
  <c r="AA901" i="3"/>
  <c r="Z901" i="3"/>
  <c r="AC1193" i="11"/>
  <c r="AE1193" i="11" s="1"/>
  <c r="AC767" i="11"/>
  <c r="S515" i="9"/>
  <c r="AB515" i="9"/>
  <c r="Z517" i="3"/>
  <c r="Y517" i="3"/>
  <c r="W517" i="3"/>
  <c r="V518" i="3" s="1"/>
  <c r="AD518" i="3" s="1"/>
  <c r="Q518" i="3"/>
  <c r="AA517" i="3"/>
  <c r="R99" i="3"/>
  <c r="AB99" i="3" s="1"/>
  <c r="W1714" i="9"/>
  <c r="V1715" i="9" s="1"/>
  <c r="Y1714" i="9"/>
  <c r="Z1714" i="9"/>
  <c r="AA1714" i="9"/>
  <c r="Q1715" i="9"/>
  <c r="Q1327" i="3"/>
  <c r="Y1326" i="3"/>
  <c r="W1326" i="3"/>
  <c r="V1327" i="3" s="1"/>
  <c r="AD1327" i="3" s="1"/>
  <c r="AA1326" i="3"/>
  <c r="Z1326" i="3"/>
  <c r="AC1573" i="3"/>
  <c r="R636" i="3"/>
  <c r="AB636" i="3" s="1"/>
  <c r="AC514" i="6"/>
  <c r="AE514" i="6" s="1"/>
  <c r="T1058" i="9"/>
  <c r="T1326" i="6"/>
  <c r="S1058" i="9"/>
  <c r="S1326" i="6"/>
  <c r="AE1710" i="11" l="1"/>
  <c r="AE1443" i="11"/>
  <c r="Z1711" i="11"/>
  <c r="W1060" i="11"/>
  <c r="V1061" i="11" s="1"/>
  <c r="AD1061" i="11" s="1"/>
  <c r="Z1060" i="11"/>
  <c r="AC1574" i="11"/>
  <c r="AA1060" i="11"/>
  <c r="Q1061" i="11"/>
  <c r="R1061" i="11" s="1"/>
  <c r="AB1061" i="11" s="1"/>
  <c r="AC252" i="11"/>
  <c r="AE252" i="11" s="1"/>
  <c r="AE101" i="11"/>
  <c r="S1860" i="11"/>
  <c r="AB253" i="11"/>
  <c r="T253" i="11"/>
  <c r="Q254" i="11" s="1"/>
  <c r="AA383" i="11"/>
  <c r="AD629" i="11"/>
  <c r="AA1711" i="11"/>
  <c r="Q1712" i="11"/>
  <c r="R1712" i="11" s="1"/>
  <c r="AB1712" i="11" s="1"/>
  <c r="Y1711" i="11"/>
  <c r="Q1982" i="11"/>
  <c r="R1982" i="11" s="1"/>
  <c r="AB1982" i="11" s="1"/>
  <c r="AE767" i="11"/>
  <c r="Z1444" i="11"/>
  <c r="AA1444" i="11"/>
  <c r="Q1445" i="11"/>
  <c r="R1445" i="11" s="1"/>
  <c r="AB1445" i="11" s="1"/>
  <c r="W1444" i="11"/>
  <c r="V1445" i="11" s="1"/>
  <c r="Y1444" i="11"/>
  <c r="Q103" i="11"/>
  <c r="R103" i="11" s="1"/>
  <c r="AB103" i="11" s="1"/>
  <c r="W102" i="11"/>
  <c r="V103" i="11" s="1"/>
  <c r="AC629" i="11"/>
  <c r="W1981" i="11"/>
  <c r="V1982" i="11" s="1"/>
  <c r="Z383" i="11"/>
  <c r="AD383" i="11" s="1"/>
  <c r="T1194" i="11"/>
  <c r="Y1194" i="11" s="1"/>
  <c r="Q384" i="11"/>
  <c r="R384" i="11" s="1"/>
  <c r="AB384" i="11" s="1"/>
  <c r="S1575" i="11"/>
  <c r="T1575" i="11" s="1"/>
  <c r="Z102" i="11"/>
  <c r="AC900" i="11"/>
  <c r="AE900" i="11" s="1"/>
  <c r="T1860" i="11"/>
  <c r="AA102" i="11"/>
  <c r="Y102" i="11"/>
  <c r="AD1574" i="11"/>
  <c r="AC384" i="9"/>
  <c r="AE384" i="9" s="1"/>
  <c r="Z1194" i="9"/>
  <c r="Q1195" i="9"/>
  <c r="R1195" i="9" s="1"/>
  <c r="AB1195" i="9" s="1"/>
  <c r="Z632" i="9"/>
  <c r="AA515" i="9"/>
  <c r="W1194" i="9"/>
  <c r="V1195" i="9" s="1"/>
  <c r="AD1195" i="9" s="1"/>
  <c r="Q633" i="9"/>
  <c r="R633" i="9" s="1"/>
  <c r="AB633" i="9" s="1"/>
  <c r="AC1441" i="9"/>
  <c r="AE1441" i="9" s="1"/>
  <c r="Y632" i="9"/>
  <c r="W515" i="9"/>
  <c r="V516" i="9" s="1"/>
  <c r="AD516" i="9" s="1"/>
  <c r="AD102" i="9"/>
  <c r="W1863" i="9"/>
  <c r="V1864" i="9" s="1"/>
  <c r="AD1864" i="9" s="1"/>
  <c r="Z515" i="9"/>
  <c r="AA1194" i="9"/>
  <c r="AA632" i="9"/>
  <c r="Q516" i="9"/>
  <c r="R516" i="9" s="1"/>
  <c r="AB516" i="9" s="1"/>
  <c r="AC1325" i="9"/>
  <c r="AE1325" i="9" s="1"/>
  <c r="AC250" i="9"/>
  <c r="AE250" i="9" s="1"/>
  <c r="AB251" i="9"/>
  <c r="S251" i="9"/>
  <c r="AC899" i="9"/>
  <c r="AE899" i="9" s="1"/>
  <c r="Q766" i="9"/>
  <c r="R766" i="9" s="1"/>
  <c r="AB766" i="9" s="1"/>
  <c r="Z765" i="9"/>
  <c r="W765" i="9"/>
  <c r="V766" i="9" s="1"/>
  <c r="AA765" i="9"/>
  <c r="S1326" i="9"/>
  <c r="Z1576" i="9"/>
  <c r="Y1576" i="9"/>
  <c r="T1326" i="9"/>
  <c r="Y1326" i="9" s="1"/>
  <c r="Q1864" i="9"/>
  <c r="R1864" i="9" s="1"/>
  <c r="AB1864" i="9" s="1"/>
  <c r="Y1863" i="9"/>
  <c r="Z1863" i="9"/>
  <c r="AA1576" i="9"/>
  <c r="AC102" i="9"/>
  <c r="AD1714" i="9"/>
  <c r="Y765" i="9"/>
  <c r="AE764" i="9"/>
  <c r="Z385" i="6"/>
  <c r="AD385" i="6" s="1"/>
  <c r="Z255" i="6"/>
  <c r="Z264" i="6" s="1"/>
  <c r="AA255" i="6"/>
  <c r="AA264" i="6" s="1"/>
  <c r="W96" i="6"/>
  <c r="V97" i="6" s="1"/>
  <c r="Q1866" i="6"/>
  <c r="R1866" i="6" s="1"/>
  <c r="AB1866" i="6" s="1"/>
  <c r="AA1707" i="6"/>
  <c r="AA96" i="6"/>
  <c r="Y1865" i="6"/>
  <c r="Y1707" i="6"/>
  <c r="AD1707" i="6" s="1"/>
  <c r="W1707" i="6"/>
  <c r="V1708" i="6" s="1"/>
  <c r="Q1195" i="6"/>
  <c r="R1195" i="6" s="1"/>
  <c r="T1195" i="6" s="1"/>
  <c r="AC767" i="6"/>
  <c r="AE767" i="6" s="1"/>
  <c r="Q1708" i="6"/>
  <c r="R1708" i="6" s="1"/>
  <c r="AB1708" i="6" s="1"/>
  <c r="AA1865" i="6"/>
  <c r="AE636" i="6"/>
  <c r="W1865" i="6"/>
  <c r="V1866" i="6" s="1"/>
  <c r="AD1866" i="6" s="1"/>
  <c r="AD904" i="6"/>
  <c r="Y96" i="6"/>
  <c r="AD96" i="6" s="1"/>
  <c r="Q97" i="6"/>
  <c r="R97" i="6" s="1"/>
  <c r="AB97" i="6" s="1"/>
  <c r="W255" i="6"/>
  <c r="Y1442" i="6"/>
  <c r="AD1442" i="6" s="1"/>
  <c r="AA1442" i="6"/>
  <c r="Z1059" i="6"/>
  <c r="Y1059" i="6"/>
  <c r="Z637" i="6"/>
  <c r="Y637" i="6"/>
  <c r="W637" i="6"/>
  <c r="V638" i="6" s="1"/>
  <c r="AA637" i="6"/>
  <c r="Q638" i="6"/>
  <c r="R638" i="6" s="1"/>
  <c r="AB638" i="6" s="1"/>
  <c r="Z1194" i="6"/>
  <c r="AC904" i="6"/>
  <c r="AD1982" i="6"/>
  <c r="AC1982" i="6"/>
  <c r="Q1443" i="6"/>
  <c r="W1194" i="6"/>
  <c r="V1195" i="6" s="1"/>
  <c r="AD1195" i="6" s="1"/>
  <c r="W1059" i="6"/>
  <c r="V1060" i="6" s="1"/>
  <c r="AD1060" i="6" s="1"/>
  <c r="AC1575" i="6"/>
  <c r="AE1575" i="6" s="1"/>
  <c r="W1442" i="6"/>
  <c r="V1443" i="6" s="1"/>
  <c r="Y1194" i="6"/>
  <c r="AA1059" i="6"/>
  <c r="AE1573" i="3"/>
  <c r="AC1982" i="3"/>
  <c r="AE1982" i="3" s="1"/>
  <c r="S1193" i="3"/>
  <c r="AD765" i="3"/>
  <c r="AE1440" i="3"/>
  <c r="Q386" i="3"/>
  <c r="R386" i="3" s="1"/>
  <c r="AB386" i="3" s="1"/>
  <c r="AC765" i="3"/>
  <c r="S1711" i="3"/>
  <c r="T1711" i="3" s="1"/>
  <c r="AA1711" i="3" s="1"/>
  <c r="Y385" i="3"/>
  <c r="Z385" i="3"/>
  <c r="AA385" i="3"/>
  <c r="AD1710" i="3"/>
  <c r="Y247" i="3"/>
  <c r="AA247" i="3"/>
  <c r="Q248" i="3"/>
  <c r="R248" i="3" s="1"/>
  <c r="AB248" i="3" s="1"/>
  <c r="W247" i="3"/>
  <c r="V248" i="3" s="1"/>
  <c r="AE635" i="3"/>
  <c r="AC1710" i="3"/>
  <c r="R766" i="3"/>
  <c r="AB766" i="3" s="1"/>
  <c r="S99" i="3"/>
  <c r="T99" i="3" s="1"/>
  <c r="AD901" i="3"/>
  <c r="AE98" i="3"/>
  <c r="T1193" i="3"/>
  <c r="Q1194" i="3" s="1"/>
  <c r="S630" i="11"/>
  <c r="T630" i="11" s="1"/>
  <c r="Y1981" i="11"/>
  <c r="S1574" i="3"/>
  <c r="T1574" i="3" s="1"/>
  <c r="W1576" i="9"/>
  <c r="V1577" i="9" s="1"/>
  <c r="S636" i="3"/>
  <c r="T636" i="3" s="1"/>
  <c r="Y636" i="3" s="1"/>
  <c r="S253" i="11"/>
  <c r="S1441" i="3"/>
  <c r="T1441" i="3" s="1"/>
  <c r="Z1441" i="3" s="1"/>
  <c r="W383" i="11"/>
  <c r="V384" i="11" s="1"/>
  <c r="AD384" i="11" s="1"/>
  <c r="Z1981" i="11"/>
  <c r="S900" i="9"/>
  <c r="T900" i="9" s="1"/>
  <c r="S1194" i="11"/>
  <c r="S768" i="11"/>
  <c r="T768" i="11" s="1"/>
  <c r="T385" i="9"/>
  <c r="Y385" i="9" s="1"/>
  <c r="T515" i="6"/>
  <c r="AA515" i="6" s="1"/>
  <c r="S1983" i="6"/>
  <c r="T1983" i="6" s="1"/>
  <c r="S385" i="9"/>
  <c r="S515" i="6"/>
  <c r="T251" i="9"/>
  <c r="AA251" i="9" s="1"/>
  <c r="S1983" i="3"/>
  <c r="T1983" i="3" s="1"/>
  <c r="Q386" i="6"/>
  <c r="R386" i="6" s="1"/>
  <c r="AB386" i="6" s="1"/>
  <c r="W385" i="6"/>
  <c r="V386" i="6" s="1"/>
  <c r="AD386" i="6" s="1"/>
  <c r="AA385" i="6"/>
  <c r="S905" i="6"/>
  <c r="T905" i="6" s="1"/>
  <c r="Z905" i="6" s="1"/>
  <c r="S103" i="9"/>
  <c r="T103" i="9" s="1"/>
  <c r="S901" i="11"/>
  <c r="T901" i="11" s="1"/>
  <c r="AA901" i="11" s="1"/>
  <c r="Y1980" i="9"/>
  <c r="Z1980" i="9"/>
  <c r="W1980" i="9"/>
  <c r="V1981" i="9" s="1"/>
  <c r="Q1981" i="9"/>
  <c r="AA1980" i="9"/>
  <c r="W1326" i="6"/>
  <c r="V1327" i="6" s="1"/>
  <c r="AD1327" i="6" s="1"/>
  <c r="Q1327" i="6"/>
  <c r="Y1326" i="6"/>
  <c r="Z1326" i="6"/>
  <c r="AA1326" i="6"/>
  <c r="AC1326" i="3"/>
  <c r="AE1326" i="3" s="1"/>
  <c r="Y1058" i="9"/>
  <c r="Q1059" i="9"/>
  <c r="W1058" i="9"/>
  <c r="V1059" i="9" s="1"/>
  <c r="AD1059" i="9" s="1"/>
  <c r="Z1058" i="9"/>
  <c r="AA1058" i="9"/>
  <c r="AD517" i="3"/>
  <c r="AC517" i="3"/>
  <c r="AD1865" i="6"/>
  <c r="R902" i="3"/>
  <c r="AB902" i="3" s="1"/>
  <c r="R1060" i="6"/>
  <c r="AB1060" i="6" s="1"/>
  <c r="S1442" i="9"/>
  <c r="T1442" i="9" s="1"/>
  <c r="AB1442" i="9"/>
  <c r="R1331" i="11"/>
  <c r="AB1331" i="11" s="1"/>
  <c r="R1327" i="3"/>
  <c r="AB1327" i="3" s="1"/>
  <c r="R1715" i="9"/>
  <c r="AB1715" i="9" s="1"/>
  <c r="AC1330" i="11"/>
  <c r="AE1330" i="11" s="1"/>
  <c r="AC1866" i="3"/>
  <c r="AE1866" i="3" s="1"/>
  <c r="R1577" i="9"/>
  <c r="AB1577" i="9" s="1"/>
  <c r="AD1194" i="6"/>
  <c r="R1867" i="3"/>
  <c r="AB1867" i="3" s="1"/>
  <c r="AD1061" i="3"/>
  <c r="AC1061" i="3"/>
  <c r="Y262" i="6"/>
  <c r="Y260" i="6"/>
  <c r="Y264" i="6"/>
  <c r="T521" i="11"/>
  <c r="S768" i="6"/>
  <c r="T768" i="6" s="1"/>
  <c r="R1062" i="3"/>
  <c r="AB1062" i="3" s="1"/>
  <c r="R518" i="3"/>
  <c r="AB518" i="3" s="1"/>
  <c r="AC1714" i="9"/>
  <c r="AC901" i="3"/>
  <c r="S521" i="11"/>
  <c r="S1576" i="6"/>
  <c r="T1576" i="6" s="1"/>
  <c r="AD1711" i="11" l="1"/>
  <c r="AC1060" i="11"/>
  <c r="AE1060" i="11" s="1"/>
  <c r="AA253" i="11"/>
  <c r="Z253" i="11"/>
  <c r="Y253" i="11"/>
  <c r="W253" i="11"/>
  <c r="V254" i="11" s="1"/>
  <c r="AE1574" i="11"/>
  <c r="AC1711" i="11"/>
  <c r="Z1194" i="11"/>
  <c r="W1194" i="11"/>
  <c r="V1195" i="11" s="1"/>
  <c r="AD1195" i="11" s="1"/>
  <c r="AC383" i="11"/>
  <c r="AE383" i="11" s="1"/>
  <c r="S1061" i="11"/>
  <c r="AD1444" i="11"/>
  <c r="AC1444" i="11"/>
  <c r="AD102" i="11"/>
  <c r="Q1195" i="11"/>
  <c r="R1195" i="11" s="1"/>
  <c r="AB1195" i="11" s="1"/>
  <c r="AA1194" i="11"/>
  <c r="AE629" i="11"/>
  <c r="Q769" i="11"/>
  <c r="R769" i="11" s="1"/>
  <c r="AB769" i="11" s="1"/>
  <c r="Z768" i="11"/>
  <c r="Y768" i="11"/>
  <c r="W768" i="11"/>
  <c r="V769" i="11" s="1"/>
  <c r="AA768" i="11"/>
  <c r="AC102" i="11"/>
  <c r="AA630" i="11"/>
  <c r="Q631" i="11"/>
  <c r="R631" i="11" s="1"/>
  <c r="AB631" i="11" s="1"/>
  <c r="Y630" i="11"/>
  <c r="Z630" i="11"/>
  <c r="W630" i="11"/>
  <c r="V631" i="11" s="1"/>
  <c r="Z901" i="11"/>
  <c r="W1860" i="11"/>
  <c r="V1861" i="11" s="1"/>
  <c r="AD1861" i="11" s="1"/>
  <c r="Y1860" i="11"/>
  <c r="Z1860" i="11"/>
  <c r="Q1861" i="11"/>
  <c r="AA1860" i="11"/>
  <c r="AC1981" i="11"/>
  <c r="AD1981" i="11"/>
  <c r="W901" i="11"/>
  <c r="V902" i="11" s="1"/>
  <c r="Q902" i="11"/>
  <c r="R902" i="11" s="1"/>
  <c r="AB902" i="11" s="1"/>
  <c r="Y901" i="11"/>
  <c r="AC1194" i="9"/>
  <c r="AE1194" i="9" s="1"/>
  <c r="AC515" i="9"/>
  <c r="AE515" i="9" s="1"/>
  <c r="AD632" i="9"/>
  <c r="AA1326" i="9"/>
  <c r="AE102" i="9"/>
  <c r="AC632" i="9"/>
  <c r="Z251" i="9"/>
  <c r="AD765" i="9"/>
  <c r="Z1326" i="9"/>
  <c r="Q1327" i="9"/>
  <c r="R1327" i="9" s="1"/>
  <c r="AB1327" i="9" s="1"/>
  <c r="W1326" i="9"/>
  <c r="V1327" i="9" s="1"/>
  <c r="AD1327" i="9" s="1"/>
  <c r="AC1863" i="9"/>
  <c r="AE1863" i="9" s="1"/>
  <c r="AE1714" i="9"/>
  <c r="W251" i="9"/>
  <c r="V252" i="9" s="1"/>
  <c r="AD252" i="9" s="1"/>
  <c r="AC765" i="9"/>
  <c r="Y251" i="9"/>
  <c r="Q386" i="9"/>
  <c r="R386" i="9" s="1"/>
  <c r="AB386" i="9" s="1"/>
  <c r="AC1576" i="9"/>
  <c r="AD1576" i="9"/>
  <c r="Q252" i="9"/>
  <c r="R252" i="9" s="1"/>
  <c r="AB252" i="9" s="1"/>
  <c r="AD1980" i="9"/>
  <c r="Q901" i="9"/>
  <c r="R901" i="9" s="1"/>
  <c r="AB901" i="9" s="1"/>
  <c r="Y900" i="9"/>
  <c r="Z900" i="9"/>
  <c r="AA900" i="9"/>
  <c r="W900" i="9"/>
  <c r="V901" i="9" s="1"/>
  <c r="AA1442" i="9"/>
  <c r="Y1442" i="9"/>
  <c r="W1442" i="9"/>
  <c r="V1443" i="9" s="1"/>
  <c r="Q1443" i="9"/>
  <c r="R1443" i="9" s="1"/>
  <c r="AB1443" i="9" s="1"/>
  <c r="Z1442" i="9"/>
  <c r="S1577" i="9"/>
  <c r="T1577" i="9" s="1"/>
  <c r="Z260" i="6"/>
  <c r="Z262" i="6"/>
  <c r="AC385" i="6"/>
  <c r="AE385" i="6" s="1"/>
  <c r="AC255" i="6"/>
  <c r="AC264" i="6" s="1"/>
  <c r="AA262" i="6"/>
  <c r="AA260" i="6"/>
  <c r="AE904" i="6"/>
  <c r="AC1707" i="6"/>
  <c r="AE1707" i="6" s="1"/>
  <c r="AC1865" i="6"/>
  <c r="AE1865" i="6" s="1"/>
  <c r="AE1982" i="6"/>
  <c r="AC96" i="6"/>
  <c r="AE96" i="6" s="1"/>
  <c r="AC637" i="6"/>
  <c r="S97" i="6"/>
  <c r="T97" i="6" s="1"/>
  <c r="AA97" i="6" s="1"/>
  <c r="AD637" i="6"/>
  <c r="S1708" i="6"/>
  <c r="T1708" i="6" s="1"/>
  <c r="Y1708" i="6" s="1"/>
  <c r="AC1442" i="6"/>
  <c r="AE1442" i="6" s="1"/>
  <c r="S1866" i="6"/>
  <c r="Z1983" i="6"/>
  <c r="W1983" i="6"/>
  <c r="V1984" i="6" s="1"/>
  <c r="Q1984" i="6"/>
  <c r="R1984" i="6" s="1"/>
  <c r="W905" i="6"/>
  <c r="V906" i="6" s="1"/>
  <c r="AC1194" i="6"/>
  <c r="AE1194" i="6" s="1"/>
  <c r="AA905" i="6"/>
  <c r="AC1059" i="6"/>
  <c r="AE1059" i="6" s="1"/>
  <c r="Z515" i="6"/>
  <c r="W515" i="6"/>
  <c r="V516" i="6" s="1"/>
  <c r="AD516" i="6" s="1"/>
  <c r="R1443" i="6"/>
  <c r="AB1443" i="6" s="1"/>
  <c r="Q516" i="6"/>
  <c r="R516" i="6" s="1"/>
  <c r="AB516" i="6" s="1"/>
  <c r="Y905" i="6"/>
  <c r="AD905" i="6" s="1"/>
  <c r="Q906" i="6"/>
  <c r="R906" i="6" s="1"/>
  <c r="AB906" i="6" s="1"/>
  <c r="W768" i="6"/>
  <c r="V769" i="6" s="1"/>
  <c r="AA768" i="6"/>
  <c r="Q769" i="6"/>
  <c r="Z768" i="6"/>
  <c r="Y1983" i="6"/>
  <c r="AA1983" i="6"/>
  <c r="AE765" i="3"/>
  <c r="Z1193" i="3"/>
  <c r="AE517" i="3"/>
  <c r="AC385" i="3"/>
  <c r="AE385" i="3" s="1"/>
  <c r="AE1710" i="3"/>
  <c r="Q1442" i="3"/>
  <c r="T386" i="3"/>
  <c r="Z386" i="3" s="1"/>
  <c r="AC247" i="3"/>
  <c r="AE247" i="3" s="1"/>
  <c r="AA636" i="3"/>
  <c r="W1193" i="3"/>
  <c r="V1194" i="3" s="1"/>
  <c r="AD1194" i="3" s="1"/>
  <c r="T248" i="3"/>
  <c r="Z248" i="3" s="1"/>
  <c r="Y1193" i="3"/>
  <c r="S248" i="3"/>
  <c r="AA1574" i="3"/>
  <c r="Y1574" i="3"/>
  <c r="Q1575" i="3"/>
  <c r="R1575" i="3" s="1"/>
  <c r="AB1575" i="3" s="1"/>
  <c r="W1441" i="3"/>
  <c r="V1442" i="3" s="1"/>
  <c r="AE901" i="3"/>
  <c r="AA1441" i="3"/>
  <c r="Y1441" i="3"/>
  <c r="Z99" i="3"/>
  <c r="W99" i="3"/>
  <c r="V100" i="3" s="1"/>
  <c r="AA99" i="3"/>
  <c r="Y99" i="3"/>
  <c r="Q100" i="3"/>
  <c r="R100" i="3" s="1"/>
  <c r="AB100" i="3" s="1"/>
  <c r="W1983" i="3"/>
  <c r="V1984" i="3" s="1"/>
  <c r="AA1983" i="3"/>
  <c r="Z636" i="3"/>
  <c r="AD636" i="3" s="1"/>
  <c r="Q637" i="3"/>
  <c r="R637" i="3" s="1"/>
  <c r="S766" i="3"/>
  <c r="T766" i="3" s="1"/>
  <c r="W1574" i="3"/>
  <c r="V1575" i="3" s="1"/>
  <c r="W636" i="3"/>
  <c r="V637" i="3" s="1"/>
  <c r="AA1193" i="3"/>
  <c r="Q1712" i="3"/>
  <c r="R1712" i="3" s="1"/>
  <c r="AB1712" i="3" s="1"/>
  <c r="Z1574" i="3"/>
  <c r="S518" i="3"/>
  <c r="W385" i="9"/>
  <c r="V386" i="9" s="1"/>
  <c r="Q1984" i="3"/>
  <c r="R1984" i="3" s="1"/>
  <c r="AB1984" i="3" s="1"/>
  <c r="Y1711" i="3"/>
  <c r="Y768" i="6"/>
  <c r="S1195" i="9"/>
  <c r="S902" i="3"/>
  <c r="T902" i="3" s="1"/>
  <c r="Z902" i="3" s="1"/>
  <c r="AA385" i="9"/>
  <c r="Z1983" i="3"/>
  <c r="Z1711" i="3"/>
  <c r="Z385" i="9"/>
  <c r="Y1983" i="3"/>
  <c r="Y515" i="6"/>
  <c r="T1867" i="3"/>
  <c r="Z1867" i="3" s="1"/>
  <c r="T1062" i="3"/>
  <c r="Y1062" i="3" s="1"/>
  <c r="S1867" i="3"/>
  <c r="T516" i="9"/>
  <c r="Z516" i="9" s="1"/>
  <c r="W1711" i="3"/>
  <c r="V1712" i="3" s="1"/>
  <c r="S1062" i="3"/>
  <c r="S516" i="9"/>
  <c r="S103" i="11"/>
  <c r="T103" i="11" s="1"/>
  <c r="S633" i="9"/>
  <c r="T633" i="9" s="1"/>
  <c r="AA633" i="9" s="1"/>
  <c r="S386" i="3"/>
  <c r="S638" i="6"/>
  <c r="T638" i="6" s="1"/>
  <c r="T1866" i="6"/>
  <c r="W1866" i="6" s="1"/>
  <c r="V1867" i="6" s="1"/>
  <c r="S1712" i="11"/>
  <c r="T1712" i="11" s="1"/>
  <c r="S766" i="9"/>
  <c r="T766" i="9" s="1"/>
  <c r="S386" i="6"/>
  <c r="S1445" i="11"/>
  <c r="T1445" i="11" s="1"/>
  <c r="T1061" i="11"/>
  <c r="W1061" i="11" s="1"/>
  <c r="V1062" i="11" s="1"/>
  <c r="S1060" i="6"/>
  <c r="T1864" i="9"/>
  <c r="W1864" i="9" s="1"/>
  <c r="V1865" i="9" s="1"/>
  <c r="AC1058" i="9"/>
  <c r="AE1058" i="9" s="1"/>
  <c r="S1864" i="9"/>
  <c r="S1982" i="11"/>
  <c r="T1982" i="11" s="1"/>
  <c r="Z1982" i="11" s="1"/>
  <c r="S1331" i="11"/>
  <c r="T1060" i="6"/>
  <c r="R1327" i="6"/>
  <c r="AB1327" i="6" s="1"/>
  <c r="R1059" i="9"/>
  <c r="AB1059" i="9" s="1"/>
  <c r="R1442" i="3"/>
  <c r="AB1442" i="3" s="1"/>
  <c r="R1981" i="9"/>
  <c r="AB1981" i="9" s="1"/>
  <c r="S1715" i="9"/>
  <c r="T1715" i="9" s="1"/>
  <c r="S1195" i="6"/>
  <c r="AB1195" i="6"/>
  <c r="Z1575" i="11"/>
  <c r="W1575" i="11"/>
  <c r="V1576" i="11" s="1"/>
  <c r="AA1575" i="11"/>
  <c r="Y1575" i="11"/>
  <c r="Q1576" i="11"/>
  <c r="R1194" i="3"/>
  <c r="AB1194" i="3" s="1"/>
  <c r="T384" i="11"/>
  <c r="Y103" i="9"/>
  <c r="Q104" i="9"/>
  <c r="W103" i="9"/>
  <c r="V104" i="9" s="1"/>
  <c r="AA103" i="9"/>
  <c r="Z103" i="9"/>
  <c r="Z1576" i="6"/>
  <c r="W1576" i="6"/>
  <c r="V1577" i="6" s="1"/>
  <c r="Q1577" i="6"/>
  <c r="Y1576" i="6"/>
  <c r="AA1576" i="6"/>
  <c r="T1327" i="3"/>
  <c r="AC1980" i="9"/>
  <c r="AA521" i="11"/>
  <c r="Q522" i="11"/>
  <c r="Z521" i="11"/>
  <c r="Y521" i="11"/>
  <c r="W521" i="11"/>
  <c r="V522" i="11" s="1"/>
  <c r="AD522" i="11" s="1"/>
  <c r="AA1195" i="6"/>
  <c r="Y1195" i="6"/>
  <c r="Q1196" i="6"/>
  <c r="Z1195" i="6"/>
  <c r="W1195" i="6"/>
  <c r="V1196" i="6" s="1"/>
  <c r="AD1196" i="6" s="1"/>
  <c r="AD248" i="3"/>
  <c r="S384" i="11"/>
  <c r="T518" i="3"/>
  <c r="AE1061" i="3"/>
  <c r="T1195" i="9"/>
  <c r="S1327" i="3"/>
  <c r="T1331" i="11"/>
  <c r="R254" i="11"/>
  <c r="AB254" i="11" s="1"/>
  <c r="AC1326" i="6"/>
  <c r="AE1326" i="6" s="1"/>
  <c r="T386" i="6"/>
  <c r="AD1193" i="3"/>
  <c r="AD768" i="11" l="1"/>
  <c r="AE1711" i="11"/>
  <c r="AC253" i="11"/>
  <c r="AE253" i="11" s="1"/>
  <c r="AE1444" i="11"/>
  <c r="AC1194" i="11"/>
  <c r="AE1194" i="11" s="1"/>
  <c r="AC630" i="11"/>
  <c r="AE102" i="11"/>
  <c r="AC901" i="11"/>
  <c r="AC768" i="11"/>
  <c r="AE768" i="11" s="1"/>
  <c r="AA1061" i="11"/>
  <c r="Z1061" i="11"/>
  <c r="W1982" i="11"/>
  <c r="V1983" i="11" s="1"/>
  <c r="AD901" i="11"/>
  <c r="AE1981" i="11"/>
  <c r="AD630" i="11"/>
  <c r="AC1860" i="11"/>
  <c r="AE1860" i="11" s="1"/>
  <c r="Y1982" i="11"/>
  <c r="AD1982" i="11" s="1"/>
  <c r="R1861" i="11"/>
  <c r="AB1861" i="11" s="1"/>
  <c r="AE632" i="9"/>
  <c r="AC1326" i="9"/>
  <c r="AE1326" i="9" s="1"/>
  <c r="AD103" i="9"/>
  <c r="AC251" i="9"/>
  <c r="AE251" i="9" s="1"/>
  <c r="AE765" i="9"/>
  <c r="AE1980" i="9"/>
  <c r="AA1864" i="9"/>
  <c r="AE1576" i="9"/>
  <c r="AC900" i="9"/>
  <c r="Y1864" i="9"/>
  <c r="AC385" i="9"/>
  <c r="AE385" i="9" s="1"/>
  <c r="S1059" i="9"/>
  <c r="S1981" i="9"/>
  <c r="T1981" i="9" s="1"/>
  <c r="Q1982" i="9" s="1"/>
  <c r="AD1442" i="9"/>
  <c r="Q517" i="9"/>
  <c r="R517" i="9" s="1"/>
  <c r="AB517" i="9" s="1"/>
  <c r="AC1442" i="9"/>
  <c r="Y766" i="9"/>
  <c r="Q767" i="9"/>
  <c r="R767" i="9" s="1"/>
  <c r="AB767" i="9" s="1"/>
  <c r="AA766" i="9"/>
  <c r="W766" i="9"/>
  <c r="V767" i="9" s="1"/>
  <c r="Z766" i="9"/>
  <c r="AA1577" i="9"/>
  <c r="W1577" i="9"/>
  <c r="V1578" i="9" s="1"/>
  <c r="Y1577" i="9"/>
  <c r="Z1577" i="9"/>
  <c r="Q1578" i="9"/>
  <c r="R1578" i="9" s="1"/>
  <c r="AB1578" i="9" s="1"/>
  <c r="Y516" i="9"/>
  <c r="AA516" i="9"/>
  <c r="Z633" i="9"/>
  <c r="AD900" i="9"/>
  <c r="W516" i="9"/>
  <c r="V517" i="9" s="1"/>
  <c r="AE255" i="6"/>
  <c r="AE262" i="6" s="1"/>
  <c r="AC260" i="6"/>
  <c r="AC262" i="6"/>
  <c r="Y97" i="6"/>
  <c r="W97" i="6"/>
  <c r="V98" i="6" s="1"/>
  <c r="W1708" i="6"/>
  <c r="V1709" i="6" s="1"/>
  <c r="Q1709" i="6"/>
  <c r="R1709" i="6" s="1"/>
  <c r="AB1709" i="6" s="1"/>
  <c r="Z1708" i="6"/>
  <c r="AD1708" i="6" s="1"/>
  <c r="Q98" i="6"/>
  <c r="R98" i="6" s="1"/>
  <c r="AB98" i="6" s="1"/>
  <c r="Z97" i="6"/>
  <c r="AA1708" i="6"/>
  <c r="AD1983" i="6"/>
  <c r="S516" i="6"/>
  <c r="AC905" i="6"/>
  <c r="AE905" i="6" s="1"/>
  <c r="AE637" i="6"/>
  <c r="AC1983" i="6"/>
  <c r="S906" i="6"/>
  <c r="T906" i="6" s="1"/>
  <c r="Q907" i="6" s="1"/>
  <c r="AB1984" i="6"/>
  <c r="S1984" i="6"/>
  <c r="T1984" i="6" s="1"/>
  <c r="Y1984" i="6" s="1"/>
  <c r="AC515" i="6"/>
  <c r="AE515" i="6" s="1"/>
  <c r="S1443" i="6"/>
  <c r="T1443" i="6" s="1"/>
  <c r="Q1867" i="6"/>
  <c r="R1867" i="6" s="1"/>
  <c r="AB1867" i="6" s="1"/>
  <c r="R769" i="6"/>
  <c r="AB769" i="6" s="1"/>
  <c r="Z1866" i="6"/>
  <c r="AC768" i="6"/>
  <c r="AD768" i="6"/>
  <c r="AD1576" i="6"/>
  <c r="AA1866" i="6"/>
  <c r="T516" i="6"/>
  <c r="Q517" i="6" s="1"/>
  <c r="AD99" i="3"/>
  <c r="S1442" i="3"/>
  <c r="T1442" i="3" s="1"/>
  <c r="Q1443" i="3" s="1"/>
  <c r="AC1193" i="3"/>
  <c r="AE1193" i="3" s="1"/>
  <c r="Y386" i="3"/>
  <c r="AA902" i="3"/>
  <c r="AC1574" i="3"/>
  <c r="Q387" i="3"/>
  <c r="R387" i="3" s="1"/>
  <c r="AB387" i="3" s="1"/>
  <c r="AA386" i="3"/>
  <c r="W386" i="3"/>
  <c r="V387" i="3" s="1"/>
  <c r="AD387" i="3" s="1"/>
  <c r="AC1441" i="3"/>
  <c r="Y902" i="3"/>
  <c r="AD902" i="3" s="1"/>
  <c r="W248" i="3"/>
  <c r="V249" i="3" s="1"/>
  <c r="AD249" i="3" s="1"/>
  <c r="Y1867" i="3"/>
  <c r="Q903" i="3"/>
  <c r="R903" i="3" s="1"/>
  <c r="AB903" i="3" s="1"/>
  <c r="W902" i="3"/>
  <c r="V903" i="3" s="1"/>
  <c r="AD1441" i="3"/>
  <c r="AC636" i="3"/>
  <c r="AE636" i="3" s="1"/>
  <c r="AD1574" i="3"/>
  <c r="Y248" i="3"/>
  <c r="Q249" i="3"/>
  <c r="R249" i="3" s="1"/>
  <c r="AB249" i="3" s="1"/>
  <c r="AA248" i="3"/>
  <c r="AC1711" i="3"/>
  <c r="Z1062" i="3"/>
  <c r="AD1062" i="3" s="1"/>
  <c r="AA766" i="3"/>
  <c r="W766" i="3"/>
  <c r="V767" i="3" s="1"/>
  <c r="Z766" i="3"/>
  <c r="Y766" i="3"/>
  <c r="Q767" i="3"/>
  <c r="AB637" i="3"/>
  <c r="S637" i="3"/>
  <c r="T637" i="3" s="1"/>
  <c r="W637" i="3" s="1"/>
  <c r="V638" i="3" s="1"/>
  <c r="S1712" i="3"/>
  <c r="T1712" i="3" s="1"/>
  <c r="AC1983" i="3"/>
  <c r="AD1983" i="3"/>
  <c r="AA1867" i="3"/>
  <c r="AD1711" i="3"/>
  <c r="AA1062" i="3"/>
  <c r="AC99" i="3"/>
  <c r="Q1868" i="3"/>
  <c r="R1868" i="3" s="1"/>
  <c r="AB1868" i="3" s="1"/>
  <c r="Y1061" i="11"/>
  <c r="W1867" i="3"/>
  <c r="V1868" i="3" s="1"/>
  <c r="AD1868" i="3" s="1"/>
  <c r="Q1062" i="11"/>
  <c r="R1062" i="11" s="1"/>
  <c r="AB1062" i="11" s="1"/>
  <c r="W633" i="9"/>
  <c r="V634" i="9" s="1"/>
  <c r="W1062" i="3"/>
  <c r="V1063" i="3" s="1"/>
  <c r="AD1063" i="3" s="1"/>
  <c r="Q1063" i="3"/>
  <c r="Y633" i="9"/>
  <c r="Q634" i="9"/>
  <c r="R634" i="9" s="1"/>
  <c r="AB634" i="9" s="1"/>
  <c r="Q1983" i="11"/>
  <c r="R1983" i="11" s="1"/>
  <c r="AB1983" i="11" s="1"/>
  <c r="T1194" i="3"/>
  <c r="W1194" i="3" s="1"/>
  <c r="V1195" i="3" s="1"/>
  <c r="AD1195" i="3" s="1"/>
  <c r="Y1866" i="6"/>
  <c r="S631" i="11"/>
  <c r="T631" i="11" s="1"/>
  <c r="Y631" i="11" s="1"/>
  <c r="AC521" i="11"/>
  <c r="AE521" i="11" s="1"/>
  <c r="S1443" i="9"/>
  <c r="T1443" i="9" s="1"/>
  <c r="S1194" i="3"/>
  <c r="S769" i="11"/>
  <c r="T769" i="11" s="1"/>
  <c r="T1327" i="6"/>
  <c r="Q1328" i="6" s="1"/>
  <c r="Q1865" i="9"/>
  <c r="R1865" i="9" s="1"/>
  <c r="AB1865" i="9" s="1"/>
  <c r="S1327" i="6"/>
  <c r="T386" i="9"/>
  <c r="W386" i="9" s="1"/>
  <c r="V387" i="9" s="1"/>
  <c r="AD387" i="9" s="1"/>
  <c r="S386" i="9"/>
  <c r="AA1982" i="11"/>
  <c r="S901" i="9"/>
  <c r="T901" i="9" s="1"/>
  <c r="W901" i="9" s="1"/>
  <c r="V902" i="9" s="1"/>
  <c r="Z1864" i="9"/>
  <c r="T254" i="11"/>
  <c r="W254" i="11" s="1"/>
  <c r="V255" i="11" s="1"/>
  <c r="AD255" i="11" s="1"/>
  <c r="T1195" i="11"/>
  <c r="W1195" i="11" s="1"/>
  <c r="V1196" i="11" s="1"/>
  <c r="AD1196" i="11" s="1"/>
  <c r="S254" i="11"/>
  <c r="S1195" i="11"/>
  <c r="S100" i="3"/>
  <c r="T100" i="3" s="1"/>
  <c r="T1059" i="9"/>
  <c r="W1059" i="9" s="1"/>
  <c r="V1060" i="9" s="1"/>
  <c r="Y1331" i="11"/>
  <c r="Z1331" i="11"/>
  <c r="AD1331" i="11" s="1"/>
  <c r="AA1331" i="11"/>
  <c r="W1331" i="11"/>
  <c r="V1332" i="11" s="1"/>
  <c r="AD1332" i="11" s="1"/>
  <c r="Q1332" i="11"/>
  <c r="W1060" i="6"/>
  <c r="V1061" i="6" s="1"/>
  <c r="AD1061" i="6" s="1"/>
  <c r="AA1060" i="6"/>
  <c r="Q1061" i="6"/>
  <c r="Y1060" i="6"/>
  <c r="Z1060" i="6"/>
  <c r="AA1327" i="3"/>
  <c r="Y1327" i="3"/>
  <c r="W1327" i="3"/>
  <c r="V1328" i="3" s="1"/>
  <c r="AD1328" i="3" s="1"/>
  <c r="Z1327" i="3"/>
  <c r="Q1328" i="3"/>
  <c r="Y1712" i="11"/>
  <c r="Z1712" i="11"/>
  <c r="W1712" i="11"/>
  <c r="V1713" i="11" s="1"/>
  <c r="Q1713" i="11"/>
  <c r="AA1712" i="11"/>
  <c r="Z638" i="6"/>
  <c r="W638" i="6"/>
  <c r="V639" i="6" s="1"/>
  <c r="Y638" i="6"/>
  <c r="AA638" i="6"/>
  <c r="Q639" i="6"/>
  <c r="W1195" i="9"/>
  <c r="V1196" i="9" s="1"/>
  <c r="AD1196" i="9" s="1"/>
  <c r="Z1195" i="9"/>
  <c r="AA1195" i="9"/>
  <c r="Y1195" i="9"/>
  <c r="Q1196" i="9"/>
  <c r="AC1576" i="6"/>
  <c r="Q387" i="6"/>
  <c r="AA386" i="6"/>
  <c r="Y386" i="6"/>
  <c r="W386" i="6"/>
  <c r="V387" i="6" s="1"/>
  <c r="AD387" i="6" s="1"/>
  <c r="Z386" i="6"/>
  <c r="AA1445" i="11"/>
  <c r="W1445" i="11"/>
  <c r="V1446" i="11" s="1"/>
  <c r="Q1446" i="11"/>
  <c r="Z1445" i="11"/>
  <c r="Y1445" i="11"/>
  <c r="R522" i="11"/>
  <c r="AB522" i="11" s="1"/>
  <c r="R1577" i="6"/>
  <c r="AB1577" i="6" s="1"/>
  <c r="AD386" i="3"/>
  <c r="AA518" i="3"/>
  <c r="Q519" i="3"/>
  <c r="Z518" i="3"/>
  <c r="W518" i="3"/>
  <c r="V519" i="3" s="1"/>
  <c r="AD519" i="3" s="1"/>
  <c r="Y518" i="3"/>
  <c r="R1196" i="6"/>
  <c r="AB1196" i="6" s="1"/>
  <c r="T1327" i="9"/>
  <c r="T252" i="9"/>
  <c r="R1576" i="11"/>
  <c r="AB1576" i="11" s="1"/>
  <c r="AD527" i="11"/>
  <c r="AD529" i="11"/>
  <c r="AD531" i="11"/>
  <c r="R104" i="9"/>
  <c r="AB104" i="9" s="1"/>
  <c r="AC103" i="9"/>
  <c r="AA384" i="11"/>
  <c r="Q385" i="11"/>
  <c r="Y384" i="11"/>
  <c r="Z384" i="11"/>
  <c r="W384" i="11"/>
  <c r="V385" i="11" s="1"/>
  <c r="AD385" i="11" s="1"/>
  <c r="S1984" i="3"/>
  <c r="T1984" i="3" s="1"/>
  <c r="W103" i="11"/>
  <c r="V104" i="11" s="1"/>
  <c r="Q104" i="11"/>
  <c r="AA103" i="11"/>
  <c r="Z103" i="11"/>
  <c r="Y103" i="11"/>
  <c r="AC1195" i="6"/>
  <c r="AE1195" i="6" s="1"/>
  <c r="S1327" i="9"/>
  <c r="S252" i="9"/>
  <c r="AD1575" i="11"/>
  <c r="AC1575" i="11"/>
  <c r="W1715" i="9"/>
  <c r="V1716" i="9" s="1"/>
  <c r="Y1715" i="9"/>
  <c r="Q1716" i="9"/>
  <c r="Z1715" i="9"/>
  <c r="AA1715" i="9"/>
  <c r="S1575" i="3"/>
  <c r="T1575" i="3" s="1"/>
  <c r="S902" i="11"/>
  <c r="T902" i="11" s="1"/>
  <c r="Q1196" i="11" l="1"/>
  <c r="R1196" i="11" s="1"/>
  <c r="AB1196" i="11" s="1"/>
  <c r="S1861" i="11"/>
  <c r="AC1061" i="11"/>
  <c r="AE1061" i="11" s="1"/>
  <c r="AC1982" i="11"/>
  <c r="AE1982" i="11" s="1"/>
  <c r="S1576" i="11"/>
  <c r="T1576" i="11" s="1"/>
  <c r="Z1576" i="11" s="1"/>
  <c r="AE901" i="11"/>
  <c r="AE630" i="11"/>
  <c r="S522" i="11"/>
  <c r="Z1195" i="11"/>
  <c r="AA1195" i="11"/>
  <c r="Y1195" i="11"/>
  <c r="Q255" i="11"/>
  <c r="R255" i="11" s="1"/>
  <c r="AB255" i="11" s="1"/>
  <c r="AA631" i="11"/>
  <c r="Y254" i="11"/>
  <c r="W631" i="11"/>
  <c r="V632" i="11" s="1"/>
  <c r="AD103" i="11"/>
  <c r="T1062" i="11"/>
  <c r="Y1062" i="11" s="1"/>
  <c r="AD1445" i="11"/>
  <c r="AD1712" i="11"/>
  <c r="Z631" i="11"/>
  <c r="T1861" i="11"/>
  <c r="AE103" i="9"/>
  <c r="AC1864" i="9"/>
  <c r="AE1864" i="9" s="1"/>
  <c r="AE900" i="9"/>
  <c r="AC516" i="9"/>
  <c r="AE516" i="9" s="1"/>
  <c r="AD633" i="9"/>
  <c r="AC766" i="9"/>
  <c r="Y1981" i="9"/>
  <c r="AA1981" i="9"/>
  <c r="Z1981" i="9"/>
  <c r="W1981" i="9"/>
  <c r="V1982" i="9" s="1"/>
  <c r="AE1442" i="9"/>
  <c r="AD766" i="9"/>
  <c r="S634" i="9"/>
  <c r="T634" i="9" s="1"/>
  <c r="AA634" i="9" s="1"/>
  <c r="AD1577" i="9"/>
  <c r="Z1443" i="9"/>
  <c r="W1443" i="9"/>
  <c r="V1444" i="9" s="1"/>
  <c r="Y1443" i="9"/>
  <c r="Q1444" i="9"/>
  <c r="R1444" i="9" s="1"/>
  <c r="AB1444" i="9" s="1"/>
  <c r="AA1443" i="9"/>
  <c r="AA901" i="9"/>
  <c r="S517" i="9"/>
  <c r="AC1577" i="9"/>
  <c r="Z901" i="9"/>
  <c r="AA1059" i="9"/>
  <c r="Y386" i="9"/>
  <c r="Q387" i="9"/>
  <c r="R387" i="9" s="1"/>
  <c r="AA386" i="9"/>
  <c r="Z386" i="9"/>
  <c r="Y901" i="9"/>
  <c r="Q902" i="9"/>
  <c r="R902" i="9" s="1"/>
  <c r="AB902" i="9" s="1"/>
  <c r="Z1059" i="9"/>
  <c r="AC633" i="9"/>
  <c r="AD1715" i="9"/>
  <c r="AE264" i="6"/>
  <c r="AG135" i="6" s="1"/>
  <c r="AE260" i="6"/>
  <c r="AC97" i="6"/>
  <c r="S1709" i="6"/>
  <c r="T1709" i="6" s="1"/>
  <c r="Y1709" i="6" s="1"/>
  <c r="AC1708" i="6"/>
  <c r="AE1708" i="6" s="1"/>
  <c r="AD97" i="6"/>
  <c r="AE1983" i="6"/>
  <c r="S98" i="6"/>
  <c r="T98" i="6" s="1"/>
  <c r="AA1327" i="6"/>
  <c r="AA1984" i="6"/>
  <c r="Z516" i="6"/>
  <c r="Y516" i="6"/>
  <c r="Z906" i="6"/>
  <c r="Z1984" i="6"/>
  <c r="AD1984" i="6" s="1"/>
  <c r="AC1866" i="6"/>
  <c r="AE1866" i="6" s="1"/>
  <c r="W1984" i="6"/>
  <c r="V1985" i="6" s="1"/>
  <c r="Q1985" i="6"/>
  <c r="R1985" i="6" s="1"/>
  <c r="AB1985" i="6" s="1"/>
  <c r="AE1576" i="6"/>
  <c r="W906" i="6"/>
  <c r="V907" i="6" s="1"/>
  <c r="AA906" i="6"/>
  <c r="Q1444" i="6"/>
  <c r="R1444" i="6" s="1"/>
  <c r="AB1444" i="6" s="1"/>
  <c r="AA1443" i="6"/>
  <c r="Y1443" i="6"/>
  <c r="W1443" i="6"/>
  <c r="V1444" i="6" s="1"/>
  <c r="Z1443" i="6"/>
  <c r="S769" i="6"/>
  <c r="T769" i="6" s="1"/>
  <c r="Z769" i="6" s="1"/>
  <c r="W516" i="6"/>
  <c r="V517" i="6" s="1"/>
  <c r="Z1327" i="6"/>
  <c r="W1327" i="6"/>
  <c r="V1328" i="6" s="1"/>
  <c r="AD1328" i="6" s="1"/>
  <c r="Y1327" i="6"/>
  <c r="AE768" i="6"/>
  <c r="AA516" i="6"/>
  <c r="AD638" i="6"/>
  <c r="AE99" i="3"/>
  <c r="AC386" i="3"/>
  <c r="AE386" i="3" s="1"/>
  <c r="AE1574" i="3"/>
  <c r="AE1441" i="3"/>
  <c r="AD1070" i="3"/>
  <c r="AC1062" i="3"/>
  <c r="AE1062" i="3" s="1"/>
  <c r="AC1867" i="3"/>
  <c r="AE1867" i="3" s="1"/>
  <c r="AC248" i="3"/>
  <c r="AE248" i="3" s="1"/>
  <c r="S249" i="3"/>
  <c r="AC902" i="3"/>
  <c r="AE902" i="3" s="1"/>
  <c r="AD1072" i="3"/>
  <c r="T249" i="3"/>
  <c r="Z249" i="3" s="1"/>
  <c r="AD1068" i="3"/>
  <c r="AE1711" i="3"/>
  <c r="AA1194" i="3"/>
  <c r="R1063" i="3"/>
  <c r="AB1063" i="3" s="1"/>
  <c r="AB1068" i="3" s="1"/>
  <c r="Z1194" i="3"/>
  <c r="Q1195" i="3"/>
  <c r="R1195" i="3" s="1"/>
  <c r="AB1195" i="3" s="1"/>
  <c r="W100" i="3"/>
  <c r="V101" i="3" s="1"/>
  <c r="AA100" i="3"/>
  <c r="Z100" i="3"/>
  <c r="Q101" i="3"/>
  <c r="R101" i="3" s="1"/>
  <c r="AB101" i="3" s="1"/>
  <c r="Q1713" i="3"/>
  <c r="R1713" i="3" s="1"/>
  <c r="AB1713" i="3" s="1"/>
  <c r="Z1712" i="3"/>
  <c r="Y1712" i="3"/>
  <c r="W1712" i="3"/>
  <c r="V1713" i="3" s="1"/>
  <c r="AA1712" i="3"/>
  <c r="AE1983" i="3"/>
  <c r="AD766" i="3"/>
  <c r="AC766" i="3"/>
  <c r="Z637" i="3"/>
  <c r="AA637" i="3"/>
  <c r="Y1194" i="3"/>
  <c r="Y637" i="3"/>
  <c r="R767" i="3"/>
  <c r="AB767" i="3" s="1"/>
  <c r="Q638" i="3"/>
  <c r="R638" i="3" s="1"/>
  <c r="AB638" i="3" s="1"/>
  <c r="S1577" i="6"/>
  <c r="T1577" i="6" s="1"/>
  <c r="T1867" i="6"/>
  <c r="W1867" i="6" s="1"/>
  <c r="V1868" i="6" s="1"/>
  <c r="AD1868" i="6" s="1"/>
  <c r="Q632" i="11"/>
  <c r="R632" i="11" s="1"/>
  <c r="T522" i="11"/>
  <c r="AA522" i="11" s="1"/>
  <c r="S1867" i="6"/>
  <c r="AA1442" i="3"/>
  <c r="Z1442" i="3"/>
  <c r="S1865" i="9"/>
  <c r="AC103" i="11"/>
  <c r="T1196" i="6"/>
  <c r="AA1196" i="6" s="1"/>
  <c r="Y100" i="3"/>
  <c r="AE1575" i="11"/>
  <c r="S1196" i="6"/>
  <c r="S1578" i="9"/>
  <c r="T1578" i="9" s="1"/>
  <c r="Y906" i="6"/>
  <c r="T1865" i="9"/>
  <c r="Q1866" i="9" s="1"/>
  <c r="AA254" i="11"/>
  <c r="W1442" i="3"/>
  <c r="V1443" i="3" s="1"/>
  <c r="Z254" i="11"/>
  <c r="AD254" i="11" s="1"/>
  <c r="AD260" i="11" s="1"/>
  <c r="S903" i="3"/>
  <c r="T903" i="3" s="1"/>
  <c r="AA903" i="3" s="1"/>
  <c r="Y1442" i="3"/>
  <c r="S387" i="3"/>
  <c r="Q1060" i="9"/>
  <c r="R1060" i="9" s="1"/>
  <c r="AB1060" i="9" s="1"/>
  <c r="Y1059" i="9"/>
  <c r="T1868" i="3"/>
  <c r="W1868" i="3" s="1"/>
  <c r="V1869" i="3" s="1"/>
  <c r="AD1869" i="3" s="1"/>
  <c r="T517" i="9"/>
  <c r="Y517" i="9" s="1"/>
  <c r="S1868" i="3"/>
  <c r="R1982" i="9"/>
  <c r="AB1982" i="9" s="1"/>
  <c r="R907" i="6"/>
  <c r="AB907" i="6" s="1"/>
  <c r="AC518" i="3"/>
  <c r="AE518" i="3" s="1"/>
  <c r="S767" i="9"/>
  <c r="T767" i="9" s="1"/>
  <c r="W767" i="9" s="1"/>
  <c r="V768" i="9" s="1"/>
  <c r="W769" i="11"/>
  <c r="V770" i="11" s="1"/>
  <c r="Z769" i="11"/>
  <c r="AA769" i="11"/>
  <c r="Y769" i="11"/>
  <c r="Q770" i="11"/>
  <c r="R1328" i="6"/>
  <c r="AB1328" i="6" s="1"/>
  <c r="R1328" i="3"/>
  <c r="AC1060" i="6"/>
  <c r="AE1060" i="6" s="1"/>
  <c r="AC384" i="11"/>
  <c r="AE384" i="11" s="1"/>
  <c r="Y902" i="11"/>
  <c r="W902" i="11"/>
  <c r="V903" i="11" s="1"/>
  <c r="Q903" i="11"/>
  <c r="Z902" i="11"/>
  <c r="AA902" i="11"/>
  <c r="Y1984" i="3"/>
  <c r="Q1985" i="3"/>
  <c r="W1984" i="3"/>
  <c r="V1985" i="3" s="1"/>
  <c r="Z1984" i="3"/>
  <c r="AA1984" i="3"/>
  <c r="AD386" i="9"/>
  <c r="AA252" i="9"/>
  <c r="Z252" i="9"/>
  <c r="Q253" i="9"/>
  <c r="W252" i="9"/>
  <c r="V253" i="9" s="1"/>
  <c r="Y252" i="9"/>
  <c r="R639" i="6"/>
  <c r="AB639" i="6" s="1"/>
  <c r="R1061" i="6"/>
  <c r="AB1061" i="6" s="1"/>
  <c r="R1332" i="11"/>
  <c r="AB1332" i="11" s="1"/>
  <c r="Z1575" i="3"/>
  <c r="AA1575" i="3"/>
  <c r="Y1575" i="3"/>
  <c r="Q1576" i="3"/>
  <c r="W1575" i="3"/>
  <c r="V1576" i="3" s="1"/>
  <c r="R519" i="3"/>
  <c r="AB519" i="3" s="1"/>
  <c r="AB527" i="11"/>
  <c r="AB531" i="11"/>
  <c r="AB529" i="11"/>
  <c r="AC386" i="6"/>
  <c r="AE386" i="6" s="1"/>
  <c r="R1713" i="11"/>
  <c r="AB1713" i="11" s="1"/>
  <c r="R1716" i="9"/>
  <c r="AB1716" i="9" s="1"/>
  <c r="R104" i="11"/>
  <c r="AB104" i="11" s="1"/>
  <c r="R385" i="11"/>
  <c r="AB385" i="11" s="1"/>
  <c r="W1327" i="9"/>
  <c r="V1328" i="9" s="1"/>
  <c r="AA1327" i="9"/>
  <c r="Z1327" i="9"/>
  <c r="Y1327" i="9"/>
  <c r="Q1328" i="9"/>
  <c r="AC1715" i="9"/>
  <c r="S104" i="9"/>
  <c r="T104" i="9" s="1"/>
  <c r="AC1445" i="11"/>
  <c r="AC638" i="6"/>
  <c r="R1443" i="3"/>
  <c r="AB1443" i="3" s="1"/>
  <c r="AC1327" i="3"/>
  <c r="AE1327" i="3" s="1"/>
  <c r="R387" i="6"/>
  <c r="AB387" i="6" s="1"/>
  <c r="R1196" i="9"/>
  <c r="AB1196" i="9" s="1"/>
  <c r="R517" i="6"/>
  <c r="AB517" i="6" s="1"/>
  <c r="S1062" i="11"/>
  <c r="S1983" i="11"/>
  <c r="T1983" i="11" s="1"/>
  <c r="R1446" i="11"/>
  <c r="AB1446" i="11" s="1"/>
  <c r="AC1195" i="9"/>
  <c r="AE1195" i="9" s="1"/>
  <c r="AC1712" i="11"/>
  <c r="T387" i="3"/>
  <c r="AC1331" i="11"/>
  <c r="AE1331" i="11" s="1"/>
  <c r="Z1062" i="11" l="1"/>
  <c r="AD1062" i="11" s="1"/>
  <c r="Q1577" i="11"/>
  <c r="R1577" i="11" s="1"/>
  <c r="AB1577" i="11" s="1"/>
  <c r="W1576" i="11"/>
  <c r="V1577" i="11" s="1"/>
  <c r="Y1576" i="11"/>
  <c r="AD1576" i="11" s="1"/>
  <c r="AA1576" i="11"/>
  <c r="AE103" i="11"/>
  <c r="AA1062" i="11"/>
  <c r="AD264" i="11"/>
  <c r="Z522" i="11"/>
  <c r="Z531" i="11" s="1"/>
  <c r="AC1195" i="11"/>
  <c r="AE1195" i="11" s="1"/>
  <c r="AE1712" i="11"/>
  <c r="S1446" i="11"/>
  <c r="T1446" i="11" s="1"/>
  <c r="Q1447" i="11" s="1"/>
  <c r="W1062" i="11"/>
  <c r="V1063" i="11" s="1"/>
  <c r="AD1063" i="11" s="1"/>
  <c r="AD262" i="11"/>
  <c r="AD902" i="11"/>
  <c r="AC631" i="11"/>
  <c r="AD631" i="11"/>
  <c r="AC254" i="11"/>
  <c r="AE254" i="11" s="1"/>
  <c r="W522" i="11"/>
  <c r="Y522" i="11"/>
  <c r="Y527" i="11" s="1"/>
  <c r="AE1445" i="11"/>
  <c r="T385" i="11"/>
  <c r="Q386" i="11" s="1"/>
  <c r="Q1063" i="11"/>
  <c r="R1063" i="11" s="1"/>
  <c r="AB1063" i="11" s="1"/>
  <c r="AA1983" i="11"/>
  <c r="Z1983" i="11"/>
  <c r="Y1983" i="11"/>
  <c r="Q1984" i="11"/>
  <c r="R1984" i="11" s="1"/>
  <c r="AB1984" i="11" s="1"/>
  <c r="W1983" i="11"/>
  <c r="V1984" i="11" s="1"/>
  <c r="AD769" i="11"/>
  <c r="AA1861" i="11"/>
  <c r="W1861" i="11"/>
  <c r="V1862" i="11" s="1"/>
  <c r="AD1862" i="11" s="1"/>
  <c r="Q1862" i="11"/>
  <c r="Z1861" i="11"/>
  <c r="Y1861" i="11"/>
  <c r="AE633" i="9"/>
  <c r="AC1443" i="9"/>
  <c r="AD1981" i="9"/>
  <c r="AC1981" i="9"/>
  <c r="AC1059" i="9"/>
  <c r="AE1059" i="9" s="1"/>
  <c r="AA1865" i="9"/>
  <c r="AE766" i="9"/>
  <c r="Y1865" i="9"/>
  <c r="AA517" i="9"/>
  <c r="AE1577" i="9"/>
  <c r="AD1443" i="9"/>
  <c r="AC901" i="9"/>
  <c r="AC386" i="9"/>
  <c r="AE386" i="9" s="1"/>
  <c r="Y767" i="9"/>
  <c r="Z767" i="9"/>
  <c r="Z517" i="9"/>
  <c r="AD517" i="9" s="1"/>
  <c r="S1444" i="9"/>
  <c r="AB387" i="9"/>
  <c r="T387" i="9"/>
  <c r="W387" i="9" s="1"/>
  <c r="V388" i="9" s="1"/>
  <c r="AD388" i="9" s="1"/>
  <c r="Q635" i="9"/>
  <c r="R635" i="9" s="1"/>
  <c r="AB635" i="9" s="1"/>
  <c r="W634" i="9"/>
  <c r="V635" i="9" s="1"/>
  <c r="AE1715" i="9"/>
  <c r="Q768" i="9"/>
  <c r="R768" i="9" s="1"/>
  <c r="AB768" i="9" s="1"/>
  <c r="S387" i="9"/>
  <c r="Y634" i="9"/>
  <c r="AA767" i="9"/>
  <c r="Z634" i="9"/>
  <c r="W517" i="9"/>
  <c r="V518" i="9" s="1"/>
  <c r="AD901" i="9"/>
  <c r="AG137" i="6"/>
  <c r="AE97" i="6"/>
  <c r="W769" i="6"/>
  <c r="V770" i="6" s="1"/>
  <c r="AC516" i="6"/>
  <c r="AE516" i="6" s="1"/>
  <c r="Q99" i="6"/>
  <c r="R99" i="6" s="1"/>
  <c r="AB99" i="6" s="1"/>
  <c r="W98" i="6"/>
  <c r="V99" i="6" s="1"/>
  <c r="Y98" i="6"/>
  <c r="Q1197" i="6"/>
  <c r="R1197" i="6" s="1"/>
  <c r="Z1709" i="6"/>
  <c r="AA98" i="6"/>
  <c r="Q1710" i="6"/>
  <c r="R1710" i="6" s="1"/>
  <c r="AB1710" i="6" s="1"/>
  <c r="W1709" i="6"/>
  <c r="V1710" i="6" s="1"/>
  <c r="AA1709" i="6"/>
  <c r="Z98" i="6"/>
  <c r="AD1443" i="6"/>
  <c r="AC1984" i="6"/>
  <c r="AE1984" i="6" s="1"/>
  <c r="AD906" i="6"/>
  <c r="Q770" i="6"/>
  <c r="R770" i="6" s="1"/>
  <c r="AB770" i="6" s="1"/>
  <c r="AA769" i="6"/>
  <c r="Y769" i="6"/>
  <c r="AD769" i="6" s="1"/>
  <c r="AC1327" i="6"/>
  <c r="AE1327" i="6" s="1"/>
  <c r="AC1443" i="6"/>
  <c r="Z1196" i="6"/>
  <c r="Y1196" i="6"/>
  <c r="W1196" i="6"/>
  <c r="V1197" i="6" s="1"/>
  <c r="AD1197" i="6" s="1"/>
  <c r="Y1867" i="6"/>
  <c r="S1444" i="6"/>
  <c r="T1444" i="6" s="1"/>
  <c r="S517" i="6"/>
  <c r="Z1867" i="6"/>
  <c r="AD1867" i="6" s="1"/>
  <c r="AC906" i="6"/>
  <c r="AE638" i="6"/>
  <c r="Q1868" i="6"/>
  <c r="R1868" i="6" s="1"/>
  <c r="AB1868" i="6" s="1"/>
  <c r="S639" i="6"/>
  <c r="T639" i="6" s="1"/>
  <c r="AA1867" i="6"/>
  <c r="Q1869" i="3"/>
  <c r="R1869" i="3" s="1"/>
  <c r="AB1869" i="3" s="1"/>
  <c r="AE766" i="3"/>
  <c r="AB1072" i="3"/>
  <c r="AC1194" i="3"/>
  <c r="AE1194" i="3" s="1"/>
  <c r="Q250" i="3"/>
  <c r="R250" i="3" s="1"/>
  <c r="AB250" i="3" s="1"/>
  <c r="Y249" i="3"/>
  <c r="AA249" i="3"/>
  <c r="W249" i="3"/>
  <c r="V250" i="3" s="1"/>
  <c r="AD250" i="3" s="1"/>
  <c r="AC1442" i="3"/>
  <c r="AD1712" i="3"/>
  <c r="Z1868" i="3"/>
  <c r="T519" i="3"/>
  <c r="AA519" i="3" s="1"/>
  <c r="AD100" i="3"/>
  <c r="S1063" i="3"/>
  <c r="AB1070" i="3"/>
  <c r="AD1575" i="3"/>
  <c r="T1063" i="3"/>
  <c r="W903" i="3"/>
  <c r="V904" i="3" s="1"/>
  <c r="AD1984" i="3"/>
  <c r="AC637" i="3"/>
  <c r="AC100" i="3"/>
  <c r="AD1442" i="3"/>
  <c r="Y903" i="3"/>
  <c r="AA1868" i="3"/>
  <c r="Z903" i="3"/>
  <c r="AD637" i="3"/>
  <c r="AC1712" i="3"/>
  <c r="Q904" i="3"/>
  <c r="R904" i="3" s="1"/>
  <c r="AB904" i="3" s="1"/>
  <c r="S767" i="3"/>
  <c r="T767" i="3" s="1"/>
  <c r="S385" i="11"/>
  <c r="T1332" i="11"/>
  <c r="Q1333" i="11" s="1"/>
  <c r="AC769" i="11"/>
  <c r="Y1868" i="3"/>
  <c r="T1196" i="11"/>
  <c r="W1196" i="11" s="1"/>
  <c r="V1197" i="11" s="1"/>
  <c r="AD1197" i="11" s="1"/>
  <c r="W1865" i="9"/>
  <c r="V1866" i="9" s="1"/>
  <c r="S1196" i="9"/>
  <c r="T1195" i="3"/>
  <c r="Q1196" i="3" s="1"/>
  <c r="S1196" i="11"/>
  <c r="Z1865" i="9"/>
  <c r="AD1865" i="9" s="1"/>
  <c r="AC1984" i="3"/>
  <c r="T1444" i="9"/>
  <c r="Z1444" i="9" s="1"/>
  <c r="S902" i="9"/>
  <c r="T902" i="9" s="1"/>
  <c r="S1060" i="9"/>
  <c r="T1196" i="9"/>
  <c r="W1196" i="9" s="1"/>
  <c r="V1197" i="9" s="1"/>
  <c r="AD1197" i="9" s="1"/>
  <c r="T1328" i="6"/>
  <c r="Z1328" i="6" s="1"/>
  <c r="Q518" i="9"/>
  <c r="R518" i="9" s="1"/>
  <c r="S1716" i="9"/>
  <c r="T1716" i="9" s="1"/>
  <c r="Z1716" i="9" s="1"/>
  <c r="S519" i="3"/>
  <c r="S1332" i="11"/>
  <c r="S1328" i="6"/>
  <c r="S1982" i="9"/>
  <c r="T1982" i="9" s="1"/>
  <c r="T387" i="6"/>
  <c r="Q388" i="6" s="1"/>
  <c r="T517" i="6"/>
  <c r="W517" i="6" s="1"/>
  <c r="V518" i="6" s="1"/>
  <c r="AD518" i="6" s="1"/>
  <c r="S387" i="6"/>
  <c r="S1195" i="3"/>
  <c r="S1713" i="3"/>
  <c r="T1713" i="3" s="1"/>
  <c r="AB262" i="11"/>
  <c r="AB264" i="11"/>
  <c r="AB260" i="11"/>
  <c r="R253" i="9"/>
  <c r="AB253" i="9" s="1"/>
  <c r="S1328" i="3"/>
  <c r="AB1328" i="3"/>
  <c r="R770" i="11"/>
  <c r="AB770" i="11" s="1"/>
  <c r="Y1578" i="9"/>
  <c r="Q1579" i="9"/>
  <c r="Z1578" i="9"/>
  <c r="W1578" i="9"/>
  <c r="V1579" i="9" s="1"/>
  <c r="AA1578" i="9"/>
  <c r="R1866" i="9"/>
  <c r="AB1866" i="9" s="1"/>
  <c r="Y104" i="9"/>
  <c r="Z104" i="9"/>
  <c r="AA104" i="9"/>
  <c r="W104" i="9"/>
  <c r="V105" i="9" s="1"/>
  <c r="Q105" i="9"/>
  <c r="S632" i="11"/>
  <c r="T632" i="11" s="1"/>
  <c r="AB632" i="11"/>
  <c r="Z387" i="3"/>
  <c r="AA387" i="3"/>
  <c r="Y387" i="3"/>
  <c r="W387" i="3"/>
  <c r="V388" i="3" s="1"/>
  <c r="AD388" i="3" s="1"/>
  <c r="Q388" i="3"/>
  <c r="Q1578" i="6"/>
  <c r="Z1577" i="6"/>
  <c r="AA1577" i="6"/>
  <c r="W1577" i="6"/>
  <c r="V1578" i="6" s="1"/>
  <c r="Y1577" i="6"/>
  <c r="S1443" i="3"/>
  <c r="T1443" i="3" s="1"/>
  <c r="AA1443" i="3" s="1"/>
  <c r="AC1327" i="9"/>
  <c r="AE1327" i="9" s="1"/>
  <c r="T1061" i="6"/>
  <c r="R1328" i="9"/>
  <c r="AB1328" i="9" s="1"/>
  <c r="R903" i="11"/>
  <c r="AB903" i="11" s="1"/>
  <c r="S638" i="3"/>
  <c r="T638" i="3" s="1"/>
  <c r="T255" i="11"/>
  <c r="S1985" i="6"/>
  <c r="T1985" i="6" s="1"/>
  <c r="S104" i="11"/>
  <c r="T104" i="11" s="1"/>
  <c r="R1576" i="3"/>
  <c r="AB1576" i="3" s="1"/>
  <c r="S1061" i="6"/>
  <c r="AC252" i="9"/>
  <c r="AE252" i="9" s="1"/>
  <c r="AC902" i="11"/>
  <c r="R1985" i="3"/>
  <c r="AB1985" i="3" s="1"/>
  <c r="S907" i="6"/>
  <c r="T907" i="6" s="1"/>
  <c r="AD1878" i="3"/>
  <c r="AD1876" i="3"/>
  <c r="AD1874" i="3"/>
  <c r="S255" i="11"/>
  <c r="S1713" i="11"/>
  <c r="T1713" i="11" s="1"/>
  <c r="AC1575" i="3"/>
  <c r="AA527" i="11"/>
  <c r="AA529" i="11"/>
  <c r="AA531" i="11"/>
  <c r="T1328" i="3"/>
  <c r="S101" i="3"/>
  <c r="T101" i="3" s="1"/>
  <c r="T1060" i="9"/>
  <c r="AD1072" i="11" l="1"/>
  <c r="AC1062" i="11"/>
  <c r="AE1062" i="11" s="1"/>
  <c r="AD1983" i="11"/>
  <c r="AC1576" i="11"/>
  <c r="AE1576" i="11" s="1"/>
  <c r="AD1068" i="11"/>
  <c r="S903" i="11"/>
  <c r="T903" i="11" s="1"/>
  <c r="Y903" i="11" s="1"/>
  <c r="AD1070" i="11"/>
  <c r="Z529" i="11"/>
  <c r="Z527" i="11"/>
  <c r="AA1446" i="11"/>
  <c r="Z1446" i="11"/>
  <c r="AE631" i="11"/>
  <c r="AE902" i="11"/>
  <c r="AC1983" i="11"/>
  <c r="AA1332" i="11"/>
  <c r="Y531" i="11"/>
  <c r="AC522" i="11"/>
  <c r="AC531" i="11" s="1"/>
  <c r="Y385" i="11"/>
  <c r="Q633" i="11"/>
  <c r="R633" i="11" s="1"/>
  <c r="AB633" i="11" s="1"/>
  <c r="Y632" i="11"/>
  <c r="Y1446" i="11"/>
  <c r="AA1196" i="11"/>
  <c r="W1446" i="11"/>
  <c r="V1447" i="11" s="1"/>
  <c r="AC1861" i="11"/>
  <c r="AE1861" i="11" s="1"/>
  <c r="Y529" i="11"/>
  <c r="Z385" i="11"/>
  <c r="AA385" i="11"/>
  <c r="W385" i="11"/>
  <c r="V386" i="11" s="1"/>
  <c r="AD386" i="11" s="1"/>
  <c r="AE769" i="11"/>
  <c r="T1063" i="11"/>
  <c r="AA1063" i="11" s="1"/>
  <c r="W632" i="11"/>
  <c r="V633" i="11" s="1"/>
  <c r="S1063" i="11"/>
  <c r="AA632" i="11"/>
  <c r="Y1196" i="11"/>
  <c r="R1862" i="11"/>
  <c r="AB1862" i="11" s="1"/>
  <c r="Z1332" i="11"/>
  <c r="W1332" i="11"/>
  <c r="V1333" i="11" s="1"/>
  <c r="AD1333" i="11" s="1"/>
  <c r="AD1340" i="11" s="1"/>
  <c r="Y1332" i="11"/>
  <c r="Z632" i="11"/>
  <c r="Z1196" i="11"/>
  <c r="Q1197" i="11"/>
  <c r="R1197" i="11" s="1"/>
  <c r="AB1197" i="11" s="1"/>
  <c r="AE1443" i="9"/>
  <c r="AE1981" i="9"/>
  <c r="Q388" i="9"/>
  <c r="R388" i="9" s="1"/>
  <c r="AB388" i="9" s="1"/>
  <c r="Y387" i="9"/>
  <c r="Y1444" i="9"/>
  <c r="AD1444" i="9" s="1"/>
  <c r="AC517" i="9"/>
  <c r="AE517" i="9" s="1"/>
  <c r="AC634" i="9"/>
  <c r="AA387" i="9"/>
  <c r="Z387" i="9"/>
  <c r="W1444" i="9"/>
  <c r="V1445" i="9" s="1"/>
  <c r="AE901" i="9"/>
  <c r="T518" i="9"/>
  <c r="Y518" i="9" s="1"/>
  <c r="Y1196" i="9"/>
  <c r="AD767" i="9"/>
  <c r="AA1716" i="9"/>
  <c r="Z1196" i="9"/>
  <c r="W1716" i="9"/>
  <c r="V1717" i="9" s="1"/>
  <c r="AC767" i="9"/>
  <c r="Q1717" i="9"/>
  <c r="R1717" i="9" s="1"/>
  <c r="AB1717" i="9" s="1"/>
  <c r="AA1982" i="9"/>
  <c r="Y1982" i="9"/>
  <c r="Z902" i="9"/>
  <c r="Y902" i="9"/>
  <c r="W902" i="9"/>
  <c r="V903" i="9" s="1"/>
  <c r="AA902" i="9"/>
  <c r="Q903" i="9"/>
  <c r="R903" i="9" s="1"/>
  <c r="AB903" i="9" s="1"/>
  <c r="S1866" i="9"/>
  <c r="AD634" i="9"/>
  <c r="AD1578" i="9"/>
  <c r="Y1716" i="9"/>
  <c r="AD1716" i="9" s="1"/>
  <c r="AD104" i="9"/>
  <c r="AA1196" i="9"/>
  <c r="AC1709" i="6"/>
  <c r="AB1197" i="6"/>
  <c r="S1197" i="6"/>
  <c r="Y1328" i="6"/>
  <c r="AD1709" i="6"/>
  <c r="AC98" i="6"/>
  <c r="AD98" i="6"/>
  <c r="Q1329" i="6"/>
  <c r="R1329" i="6" s="1"/>
  <c r="AB1329" i="6" s="1"/>
  <c r="AE906" i="6"/>
  <c r="W1328" i="6"/>
  <c r="V1329" i="6" s="1"/>
  <c r="AD1329" i="6" s="1"/>
  <c r="AC1867" i="6"/>
  <c r="AE1867" i="6" s="1"/>
  <c r="AA1328" i="6"/>
  <c r="Z517" i="6"/>
  <c r="AC769" i="6"/>
  <c r="AE769" i="6" s="1"/>
  <c r="S1710" i="6"/>
  <c r="T1710" i="6" s="1"/>
  <c r="Z1710" i="6" s="1"/>
  <c r="AE1443" i="6"/>
  <c r="AC1196" i="6"/>
  <c r="AE1196" i="6" s="1"/>
  <c r="Y1444" i="6"/>
  <c r="Z1444" i="6"/>
  <c r="AA1444" i="6"/>
  <c r="Q1445" i="6"/>
  <c r="R1445" i="6" s="1"/>
  <c r="AB1445" i="6" s="1"/>
  <c r="W1444" i="6"/>
  <c r="V1445" i="6" s="1"/>
  <c r="T1197" i="6"/>
  <c r="Q1198" i="6" s="1"/>
  <c r="Q640" i="6"/>
  <c r="R640" i="6" s="1"/>
  <c r="AB640" i="6" s="1"/>
  <c r="W639" i="6"/>
  <c r="V640" i="6" s="1"/>
  <c r="Z639" i="6"/>
  <c r="AA639" i="6"/>
  <c r="Y639" i="6"/>
  <c r="AD1577" i="6"/>
  <c r="S99" i="6"/>
  <c r="T99" i="6" s="1"/>
  <c r="AE100" i="3"/>
  <c r="Z519" i="3"/>
  <c r="AC249" i="3"/>
  <c r="AE249" i="3" s="1"/>
  <c r="Q520" i="3"/>
  <c r="R520" i="3" s="1"/>
  <c r="AB520" i="3" s="1"/>
  <c r="W519" i="3"/>
  <c r="V520" i="3" s="1"/>
  <c r="Y519" i="3"/>
  <c r="AE1712" i="3"/>
  <c r="S250" i="3"/>
  <c r="AE1984" i="3"/>
  <c r="AE1442" i="3"/>
  <c r="W1713" i="3"/>
  <c r="V1714" i="3" s="1"/>
  <c r="AA1713" i="3"/>
  <c r="W1195" i="3"/>
  <c r="V1196" i="3" s="1"/>
  <c r="AD1196" i="3" s="1"/>
  <c r="AE1575" i="3"/>
  <c r="W1063" i="3"/>
  <c r="Y1063" i="3"/>
  <c r="AA1063" i="3"/>
  <c r="Z1063" i="3"/>
  <c r="AA1195" i="3"/>
  <c r="Y1195" i="3"/>
  <c r="AD903" i="3"/>
  <c r="S904" i="3"/>
  <c r="T904" i="3" s="1"/>
  <c r="Z1713" i="3"/>
  <c r="Q1444" i="3"/>
  <c r="R1444" i="3" s="1"/>
  <c r="AB1444" i="3" s="1"/>
  <c r="AC1868" i="3"/>
  <c r="AE1868" i="3" s="1"/>
  <c r="Q1714" i="3"/>
  <c r="R1714" i="3" s="1"/>
  <c r="AB1714" i="3" s="1"/>
  <c r="Z1195" i="3"/>
  <c r="AE637" i="3"/>
  <c r="W1443" i="3"/>
  <c r="V1444" i="3" s="1"/>
  <c r="Z1443" i="3"/>
  <c r="AC903" i="3"/>
  <c r="Y1443" i="3"/>
  <c r="AA767" i="3"/>
  <c r="Z767" i="3"/>
  <c r="Y767" i="3"/>
  <c r="Q768" i="3"/>
  <c r="W767" i="3"/>
  <c r="V768" i="3" s="1"/>
  <c r="Y1713" i="3"/>
  <c r="S1576" i="3"/>
  <c r="T1576" i="3" s="1"/>
  <c r="Y517" i="6"/>
  <c r="AA387" i="6"/>
  <c r="AA517" i="6"/>
  <c r="Z1982" i="9"/>
  <c r="W387" i="6"/>
  <c r="V388" i="6" s="1"/>
  <c r="AA1444" i="9"/>
  <c r="S1577" i="11"/>
  <c r="T1577" i="11" s="1"/>
  <c r="W1577" i="11" s="1"/>
  <c r="V1578" i="11" s="1"/>
  <c r="Q1983" i="9"/>
  <c r="R1983" i="9" s="1"/>
  <c r="AB1983" i="9" s="1"/>
  <c r="Q518" i="6"/>
  <c r="R518" i="6" s="1"/>
  <c r="AB518" i="6" s="1"/>
  <c r="W1982" i="9"/>
  <c r="V1983" i="9" s="1"/>
  <c r="Y387" i="6"/>
  <c r="Q1445" i="9"/>
  <c r="R1445" i="9" s="1"/>
  <c r="AB1445" i="9" s="1"/>
  <c r="S770" i="6"/>
  <c r="T770" i="6" s="1"/>
  <c r="S1869" i="3"/>
  <c r="AC1865" i="9"/>
  <c r="AE1865" i="9" s="1"/>
  <c r="S635" i="9"/>
  <c r="T635" i="9" s="1"/>
  <c r="S770" i="11"/>
  <c r="T770" i="11" s="1"/>
  <c r="S1328" i="9"/>
  <c r="AC1577" i="6"/>
  <c r="Z387" i="6"/>
  <c r="S253" i="9"/>
  <c r="S1985" i="3"/>
  <c r="T1985" i="3" s="1"/>
  <c r="Y1985" i="3" s="1"/>
  <c r="T250" i="3"/>
  <c r="AA250" i="3" s="1"/>
  <c r="S1984" i="11"/>
  <c r="T1984" i="11" s="1"/>
  <c r="S768" i="9"/>
  <c r="T768" i="9" s="1"/>
  <c r="W768" i="9" s="1"/>
  <c r="V769" i="9" s="1"/>
  <c r="Q1197" i="9"/>
  <c r="R1197" i="9" s="1"/>
  <c r="T1197" i="9" s="1"/>
  <c r="S1868" i="6"/>
  <c r="T1328" i="9"/>
  <c r="Z1328" i="9" s="1"/>
  <c r="AC387" i="3"/>
  <c r="AE387" i="3" s="1"/>
  <c r="T1866" i="9"/>
  <c r="W1866" i="9" s="1"/>
  <c r="V1867" i="9" s="1"/>
  <c r="AD1867" i="9" s="1"/>
  <c r="T253" i="9"/>
  <c r="Z253" i="9" s="1"/>
  <c r="Q1329" i="3"/>
  <c r="Y1328" i="3"/>
  <c r="AA1328" i="3"/>
  <c r="Z1328" i="3"/>
  <c r="W1328" i="3"/>
  <c r="V1329" i="3" s="1"/>
  <c r="AD1329" i="3" s="1"/>
  <c r="R1447" i="11"/>
  <c r="AB1447" i="11" s="1"/>
  <c r="R1196" i="3"/>
  <c r="T1196" i="3" s="1"/>
  <c r="AB1878" i="3"/>
  <c r="AB1874" i="3"/>
  <c r="AB1876" i="3"/>
  <c r="Y638" i="3"/>
  <c r="Q639" i="3"/>
  <c r="Z638" i="3"/>
  <c r="W638" i="3"/>
  <c r="V639" i="3" s="1"/>
  <c r="AA638" i="3"/>
  <c r="R388" i="6"/>
  <c r="AB388" i="6" s="1"/>
  <c r="W255" i="11"/>
  <c r="AA255" i="11"/>
  <c r="Z255" i="11"/>
  <c r="Y255" i="11"/>
  <c r="AA1061" i="6"/>
  <c r="Z1061" i="6"/>
  <c r="W1061" i="6"/>
  <c r="V1062" i="6" s="1"/>
  <c r="AD1062" i="6" s="1"/>
  <c r="Y1061" i="6"/>
  <c r="Q1062" i="6"/>
  <c r="Q105" i="11"/>
  <c r="W104" i="11"/>
  <c r="V105" i="11" s="1"/>
  <c r="Y104" i="11"/>
  <c r="Z104" i="11"/>
  <c r="AA104" i="11"/>
  <c r="R105" i="9"/>
  <c r="AB105" i="9" s="1"/>
  <c r="Z1985" i="6"/>
  <c r="Q1986" i="6"/>
  <c r="Y1985" i="6"/>
  <c r="AA1985" i="6"/>
  <c r="W1985" i="6"/>
  <c r="V1986" i="6" s="1"/>
  <c r="R1578" i="6"/>
  <c r="AB1578" i="6" s="1"/>
  <c r="R386" i="11"/>
  <c r="AB386" i="11" s="1"/>
  <c r="R1579" i="9"/>
  <c r="AB1579" i="9" s="1"/>
  <c r="AC104" i="9"/>
  <c r="Z1060" i="9"/>
  <c r="AA1060" i="9"/>
  <c r="Y1060" i="9"/>
  <c r="W1060" i="9"/>
  <c r="V1061" i="9" s="1"/>
  <c r="Q1061" i="9"/>
  <c r="Z101" i="3"/>
  <c r="AA101" i="3"/>
  <c r="Q102" i="3"/>
  <c r="Y101" i="3"/>
  <c r="W101" i="3"/>
  <c r="V102" i="3" s="1"/>
  <c r="R1333" i="11"/>
  <c r="AB1333" i="11" s="1"/>
  <c r="S518" i="9"/>
  <c r="AB518" i="9"/>
  <c r="AD517" i="6"/>
  <c r="AB1068" i="11"/>
  <c r="AB1072" i="11"/>
  <c r="AB1070" i="11"/>
  <c r="Z1713" i="11"/>
  <c r="W1713" i="11"/>
  <c r="V1714" i="11" s="1"/>
  <c r="Q1714" i="11"/>
  <c r="Y1713" i="11"/>
  <c r="AA1713" i="11"/>
  <c r="T1869" i="3"/>
  <c r="R388" i="3"/>
  <c r="AB388" i="3" s="1"/>
  <c r="T1868" i="6"/>
  <c r="Z907" i="6"/>
  <c r="AA907" i="6"/>
  <c r="Y907" i="6"/>
  <c r="W907" i="6"/>
  <c r="V908" i="6" s="1"/>
  <c r="Q908" i="6"/>
  <c r="AC1578" i="9"/>
  <c r="AE1983" i="11" l="1"/>
  <c r="AC1446" i="11"/>
  <c r="AD1338" i="11"/>
  <c r="AE522" i="11"/>
  <c r="AE531" i="11" s="1"/>
  <c r="AC632" i="11"/>
  <c r="AC529" i="11"/>
  <c r="Z903" i="11"/>
  <c r="AD903" i="11" s="1"/>
  <c r="AA903" i="11"/>
  <c r="W903" i="11"/>
  <c r="V904" i="11" s="1"/>
  <c r="Q904" i="11"/>
  <c r="R904" i="11" s="1"/>
  <c r="AB904" i="11" s="1"/>
  <c r="AD632" i="11"/>
  <c r="AC527" i="11"/>
  <c r="AC1332" i="11"/>
  <c r="AE1332" i="11" s="1"/>
  <c r="AC385" i="11"/>
  <c r="AE385" i="11" s="1"/>
  <c r="AD1342" i="11"/>
  <c r="AD104" i="11"/>
  <c r="Y1063" i="11"/>
  <c r="Y1068" i="11" s="1"/>
  <c r="W1063" i="11"/>
  <c r="AC1196" i="11"/>
  <c r="AE1196" i="11" s="1"/>
  <c r="Z1063" i="11"/>
  <c r="Z1070" i="11" s="1"/>
  <c r="AD1446" i="11"/>
  <c r="AD1713" i="11"/>
  <c r="Q1578" i="11"/>
  <c r="R1578" i="11" s="1"/>
  <c r="AB1578" i="11" s="1"/>
  <c r="W1984" i="11"/>
  <c r="V1985" i="11" s="1"/>
  <c r="Z1984" i="11"/>
  <c r="Q1985" i="11"/>
  <c r="R1985" i="11" s="1"/>
  <c r="AB1985" i="11" s="1"/>
  <c r="AA1984" i="11"/>
  <c r="W770" i="11"/>
  <c r="V771" i="11" s="1"/>
  <c r="Y770" i="11"/>
  <c r="Z770" i="11"/>
  <c r="AA1577" i="11"/>
  <c r="Z1577" i="11"/>
  <c r="T1862" i="11"/>
  <c r="Y1577" i="11"/>
  <c r="S1862" i="11"/>
  <c r="AC1444" i="9"/>
  <c r="AE1444" i="9" s="1"/>
  <c r="AC387" i="9"/>
  <c r="AE387" i="9" s="1"/>
  <c r="AE634" i="9"/>
  <c r="W253" i="9"/>
  <c r="V254" i="9" s="1"/>
  <c r="S388" i="9"/>
  <c r="AA253" i="9"/>
  <c r="W518" i="9"/>
  <c r="V519" i="9" s="1"/>
  <c r="AD519" i="9" s="1"/>
  <c r="Q519" i="9"/>
  <c r="R519" i="9" s="1"/>
  <c r="AB519" i="9" s="1"/>
  <c r="AE1578" i="9"/>
  <c r="AD1982" i="9"/>
  <c r="S1717" i="9"/>
  <c r="T1717" i="9" s="1"/>
  <c r="Q1718" i="9" s="1"/>
  <c r="S105" i="9"/>
  <c r="T105" i="9" s="1"/>
  <c r="AA518" i="9"/>
  <c r="AE767" i="9"/>
  <c r="Z518" i="9"/>
  <c r="Q254" i="9"/>
  <c r="R254" i="9" s="1"/>
  <c r="AB254" i="9" s="1"/>
  <c r="AC1196" i="9"/>
  <c r="AE1196" i="9" s="1"/>
  <c r="S1983" i="9"/>
  <c r="T1983" i="9" s="1"/>
  <c r="Z1983" i="9" s="1"/>
  <c r="AC902" i="9"/>
  <c r="Y253" i="9"/>
  <c r="Y1866" i="9"/>
  <c r="Y768" i="9"/>
  <c r="AC1716" i="9"/>
  <c r="AE1716" i="9" s="1"/>
  <c r="Q769" i="9"/>
  <c r="R769" i="9" s="1"/>
  <c r="AB769" i="9" s="1"/>
  <c r="AC1982" i="9"/>
  <c r="Q1867" i="9"/>
  <c r="R1867" i="9" s="1"/>
  <c r="AB1867" i="9" s="1"/>
  <c r="Z635" i="9"/>
  <c r="AA635" i="9"/>
  <c r="Y635" i="9"/>
  <c r="Q636" i="9"/>
  <c r="R636" i="9" s="1"/>
  <c r="AB636" i="9" s="1"/>
  <c r="W635" i="9"/>
  <c r="V636" i="9" s="1"/>
  <c r="Q1329" i="9"/>
  <c r="R1329" i="9" s="1"/>
  <c r="AB1329" i="9" s="1"/>
  <c r="AA768" i="9"/>
  <c r="Z1866" i="9"/>
  <c r="AD1866" i="9" s="1"/>
  <c r="AD902" i="9"/>
  <c r="AE104" i="9"/>
  <c r="AA1866" i="9"/>
  <c r="AE1709" i="6"/>
  <c r="AC1328" i="6"/>
  <c r="AE1328" i="6" s="1"/>
  <c r="AE98" i="6"/>
  <c r="Z1197" i="6"/>
  <c r="Y1710" i="6"/>
  <c r="AA1710" i="6"/>
  <c r="Q1711" i="6"/>
  <c r="R1711" i="6" s="1"/>
  <c r="AB1711" i="6" s="1"/>
  <c r="W1710" i="6"/>
  <c r="V1711" i="6" s="1"/>
  <c r="AD1985" i="6"/>
  <c r="AC517" i="6"/>
  <c r="AE517" i="6" s="1"/>
  <c r="AD639" i="6"/>
  <c r="AA1197" i="6"/>
  <c r="W1197" i="6"/>
  <c r="V1198" i="6" s="1"/>
  <c r="AD1198" i="6" s="1"/>
  <c r="AD1205" i="6" s="1"/>
  <c r="Y1197" i="6"/>
  <c r="S1445" i="6"/>
  <c r="T1445" i="6" s="1"/>
  <c r="AD1444" i="6"/>
  <c r="AC1444" i="6"/>
  <c r="Q771" i="6"/>
  <c r="R771" i="6" s="1"/>
  <c r="AB771" i="6" s="1"/>
  <c r="AA770" i="6"/>
  <c r="Y770" i="6"/>
  <c r="Z770" i="6"/>
  <c r="AC387" i="6"/>
  <c r="AE387" i="6" s="1"/>
  <c r="AC907" i="6"/>
  <c r="AD907" i="6"/>
  <c r="Q100" i="6"/>
  <c r="W99" i="6"/>
  <c r="V100" i="6" s="1"/>
  <c r="Z99" i="6"/>
  <c r="Y99" i="6"/>
  <c r="AA99" i="6"/>
  <c r="AE1577" i="6"/>
  <c r="AC639" i="6"/>
  <c r="AC519" i="3"/>
  <c r="AE519" i="3" s="1"/>
  <c r="AC1713" i="3"/>
  <c r="AC1195" i="3"/>
  <c r="AE1195" i="3" s="1"/>
  <c r="Z1068" i="3"/>
  <c r="Z1072" i="3"/>
  <c r="Z1070" i="3"/>
  <c r="AA1068" i="3"/>
  <c r="AA1072" i="3"/>
  <c r="AA1070" i="3"/>
  <c r="AD1443" i="3"/>
  <c r="Y1068" i="3"/>
  <c r="Y1072" i="3"/>
  <c r="AC1063" i="3"/>
  <c r="Y1070" i="3"/>
  <c r="AE903" i="3"/>
  <c r="Z250" i="3"/>
  <c r="S1444" i="3"/>
  <c r="T1444" i="3" s="1"/>
  <c r="AD1713" i="3"/>
  <c r="AC1443" i="3"/>
  <c r="AA1576" i="3"/>
  <c r="Y1576" i="3"/>
  <c r="W1576" i="3"/>
  <c r="V1577" i="3" s="1"/>
  <c r="Z1576" i="3"/>
  <c r="AC101" i="3"/>
  <c r="AD101" i="3"/>
  <c r="AD638" i="3"/>
  <c r="Z1985" i="3"/>
  <c r="AD1985" i="3" s="1"/>
  <c r="Q1986" i="3"/>
  <c r="R768" i="3"/>
  <c r="AB768" i="3" s="1"/>
  <c r="AC767" i="3"/>
  <c r="AD767" i="3"/>
  <c r="S1329" i="6"/>
  <c r="S520" i="3"/>
  <c r="Y1984" i="11"/>
  <c r="W1985" i="3"/>
  <c r="V1986" i="3" s="1"/>
  <c r="Q771" i="11"/>
  <c r="R771" i="11" s="1"/>
  <c r="AA1985" i="3"/>
  <c r="W770" i="6"/>
  <c r="V771" i="6" s="1"/>
  <c r="AA770" i="11"/>
  <c r="Z768" i="9"/>
  <c r="S1445" i="9"/>
  <c r="T1445" i="9" s="1"/>
  <c r="Q1577" i="3"/>
  <c r="R1577" i="3" s="1"/>
  <c r="AB1577" i="3" s="1"/>
  <c r="AA1328" i="9"/>
  <c r="T1333" i="11"/>
  <c r="W1333" i="11" s="1"/>
  <c r="S1197" i="11"/>
  <c r="S388" i="6"/>
  <c r="W250" i="3"/>
  <c r="V251" i="3" s="1"/>
  <c r="AD251" i="3" s="1"/>
  <c r="S633" i="11"/>
  <c r="T633" i="11" s="1"/>
  <c r="W633" i="11" s="1"/>
  <c r="V634" i="11" s="1"/>
  <c r="S1447" i="11"/>
  <c r="T1447" i="11" s="1"/>
  <c r="Z1447" i="11" s="1"/>
  <c r="T388" i="3"/>
  <c r="Y388" i="3" s="1"/>
  <c r="S388" i="3"/>
  <c r="S1579" i="9"/>
  <c r="T1579" i="9" s="1"/>
  <c r="S640" i="6"/>
  <c r="T640" i="6" s="1"/>
  <c r="AC1061" i="6"/>
  <c r="AE1061" i="6" s="1"/>
  <c r="T518" i="6"/>
  <c r="Z518" i="6" s="1"/>
  <c r="Y250" i="3"/>
  <c r="W1328" i="9"/>
  <c r="V1329" i="9" s="1"/>
  <c r="AD1329" i="9" s="1"/>
  <c r="S1578" i="6"/>
  <c r="T1578" i="6" s="1"/>
  <c r="S518" i="6"/>
  <c r="S903" i="9"/>
  <c r="T903" i="9" s="1"/>
  <c r="Y903" i="9" s="1"/>
  <c r="T388" i="9"/>
  <c r="Y388" i="9" s="1"/>
  <c r="Y1328" i="9"/>
  <c r="T520" i="3"/>
  <c r="Q521" i="3" s="1"/>
  <c r="Q251" i="3"/>
  <c r="R251" i="3" s="1"/>
  <c r="AB251" i="3" s="1"/>
  <c r="T1329" i="6"/>
  <c r="W1329" i="6" s="1"/>
  <c r="V1330" i="6" s="1"/>
  <c r="T1197" i="11"/>
  <c r="Y1197" i="11" s="1"/>
  <c r="AD1060" i="9"/>
  <c r="AC1060" i="9"/>
  <c r="R1062" i="6"/>
  <c r="AB1062" i="6" s="1"/>
  <c r="R1198" i="6"/>
  <c r="AB1198" i="6" s="1"/>
  <c r="Q1198" i="9"/>
  <c r="Y1197" i="9"/>
  <c r="AA1197" i="9"/>
  <c r="Z1197" i="9"/>
  <c r="W1197" i="9"/>
  <c r="V1198" i="9" s="1"/>
  <c r="AD1198" i="9" s="1"/>
  <c r="R105" i="11"/>
  <c r="AB105" i="11" s="1"/>
  <c r="AC1713" i="11"/>
  <c r="AA1072" i="11"/>
  <c r="AA1068" i="11"/>
  <c r="AA1070" i="11"/>
  <c r="AD253" i="9"/>
  <c r="W1196" i="3"/>
  <c r="V1197" i="3" s="1"/>
  <c r="AD1197" i="3" s="1"/>
  <c r="AA1196" i="3"/>
  <c r="Y1196" i="3"/>
  <c r="Q1197" i="3"/>
  <c r="Z1196" i="3"/>
  <c r="S1196" i="3"/>
  <c r="AB1196" i="3"/>
  <c r="R1986" i="6"/>
  <c r="AB1986" i="6" s="1"/>
  <c r="Y260" i="11"/>
  <c r="AC255" i="11"/>
  <c r="Y264" i="11"/>
  <c r="Y262" i="11"/>
  <c r="R639" i="3"/>
  <c r="Z1868" i="6"/>
  <c r="AA1868" i="6"/>
  <c r="Q1869" i="6"/>
  <c r="Y1868" i="6"/>
  <c r="W1868" i="6"/>
  <c r="V1869" i="6" s="1"/>
  <c r="AD1869" i="6" s="1"/>
  <c r="AD518" i="9"/>
  <c r="S1333" i="11"/>
  <c r="S1714" i="3"/>
  <c r="T1714" i="3" s="1"/>
  <c r="R1061" i="9"/>
  <c r="T1061" i="9" s="1"/>
  <c r="S386" i="11"/>
  <c r="Z262" i="11"/>
  <c r="Z260" i="11"/>
  <c r="Z264" i="11"/>
  <c r="AC638" i="3"/>
  <c r="AD1328" i="9"/>
  <c r="AC1328" i="3"/>
  <c r="AE1328" i="3" s="1"/>
  <c r="R908" i="6"/>
  <c r="AB908" i="6" s="1"/>
  <c r="Y1869" i="3"/>
  <c r="Z1869" i="3"/>
  <c r="AA1869" i="3"/>
  <c r="W1869" i="3"/>
  <c r="R102" i="3"/>
  <c r="AB102" i="3" s="1"/>
  <c r="S1197" i="9"/>
  <c r="AB1197" i="9"/>
  <c r="R1714" i="11"/>
  <c r="AB1714" i="11" s="1"/>
  <c r="AC1985" i="6"/>
  <c r="Y904" i="3"/>
  <c r="AA904" i="3"/>
  <c r="W904" i="3"/>
  <c r="V905" i="3" s="1"/>
  <c r="Z904" i="3"/>
  <c r="Q905" i="3"/>
  <c r="AB1342" i="11"/>
  <c r="AB1340" i="11"/>
  <c r="AB1338" i="11"/>
  <c r="T386" i="11"/>
  <c r="AC104" i="11"/>
  <c r="AA264" i="11"/>
  <c r="AA260" i="11"/>
  <c r="AA262" i="11"/>
  <c r="T388" i="6"/>
  <c r="R1329" i="3"/>
  <c r="AB1329" i="3" s="1"/>
  <c r="Z1068" i="11" l="1"/>
  <c r="Z1072" i="11"/>
  <c r="AE1446" i="11"/>
  <c r="AE527" i="11"/>
  <c r="AE529" i="11"/>
  <c r="AA1333" i="11"/>
  <c r="AA1338" i="11" s="1"/>
  <c r="AE632" i="11"/>
  <c r="AC903" i="11"/>
  <c r="AE903" i="11" s="1"/>
  <c r="AE1713" i="11"/>
  <c r="Y1070" i="11"/>
  <c r="Z1333" i="11"/>
  <c r="Z1342" i="11" s="1"/>
  <c r="Y1333" i="11"/>
  <c r="Y1342" i="11" s="1"/>
  <c r="Y1072" i="11"/>
  <c r="AC770" i="11"/>
  <c r="AC1063" i="11"/>
  <c r="AE1063" i="11" s="1"/>
  <c r="AE104" i="11"/>
  <c r="AC1577" i="11"/>
  <c r="AD1984" i="11"/>
  <c r="AD770" i="11"/>
  <c r="Q1448" i="11"/>
  <c r="R1448" i="11" s="1"/>
  <c r="AB1448" i="11" s="1"/>
  <c r="W1862" i="11"/>
  <c r="V1863" i="11" s="1"/>
  <c r="AD1863" i="11" s="1"/>
  <c r="Y1862" i="11"/>
  <c r="AA1862" i="11"/>
  <c r="Z1862" i="11"/>
  <c r="Q1863" i="11"/>
  <c r="S105" i="11"/>
  <c r="T105" i="11" s="1"/>
  <c r="Y105" i="11" s="1"/>
  <c r="AA633" i="11"/>
  <c r="AC1984" i="11"/>
  <c r="Y633" i="11"/>
  <c r="W1447" i="11"/>
  <c r="V1448" i="11" s="1"/>
  <c r="Q634" i="11"/>
  <c r="R634" i="11" s="1"/>
  <c r="AB634" i="11" s="1"/>
  <c r="AD1577" i="11"/>
  <c r="AE902" i="9"/>
  <c r="AC1328" i="9"/>
  <c r="AE1328" i="9" s="1"/>
  <c r="AC518" i="9"/>
  <c r="AE518" i="9" s="1"/>
  <c r="AD768" i="9"/>
  <c r="AC635" i="9"/>
  <c r="AC253" i="9"/>
  <c r="AE253" i="9" s="1"/>
  <c r="Q1984" i="9"/>
  <c r="R1984" i="9" s="1"/>
  <c r="AB1984" i="9" s="1"/>
  <c r="AE1982" i="9"/>
  <c r="AA1983" i="9"/>
  <c r="AC1866" i="9"/>
  <c r="AE1866" i="9" s="1"/>
  <c r="AD635" i="9"/>
  <c r="W1445" i="9"/>
  <c r="V1446" i="9" s="1"/>
  <c r="Q1446" i="9"/>
  <c r="R1446" i="9" s="1"/>
  <c r="AB1446" i="9" s="1"/>
  <c r="AA1445" i="9"/>
  <c r="Z1445" i="9"/>
  <c r="Y1717" i="9"/>
  <c r="S636" i="9"/>
  <c r="Z388" i="9"/>
  <c r="T1329" i="9"/>
  <c r="Y1329" i="9" s="1"/>
  <c r="Z1717" i="9"/>
  <c r="S1329" i="9"/>
  <c r="W1717" i="9"/>
  <c r="V1718" i="9" s="1"/>
  <c r="AE1060" i="9"/>
  <c r="AA1579" i="9"/>
  <c r="W1579" i="9"/>
  <c r="V1580" i="9" s="1"/>
  <c r="Q1580" i="9"/>
  <c r="R1580" i="9" s="1"/>
  <c r="AB1580" i="9" s="1"/>
  <c r="Z1579" i="9"/>
  <c r="Y1579" i="9"/>
  <c r="W903" i="9"/>
  <c r="V904" i="9" s="1"/>
  <c r="Q389" i="9"/>
  <c r="R389" i="9" s="1"/>
  <c r="AB389" i="9" s="1"/>
  <c r="Q904" i="9"/>
  <c r="R904" i="9" s="1"/>
  <c r="AB904" i="9" s="1"/>
  <c r="Z903" i="9"/>
  <c r="AD903" i="9" s="1"/>
  <c r="AA1717" i="9"/>
  <c r="AA388" i="9"/>
  <c r="AA903" i="9"/>
  <c r="Y1445" i="9"/>
  <c r="W1983" i="9"/>
  <c r="V1984" i="9" s="1"/>
  <c r="W388" i="9"/>
  <c r="V389" i="9" s="1"/>
  <c r="AD389" i="9" s="1"/>
  <c r="AD398" i="9" s="1"/>
  <c r="AC768" i="9"/>
  <c r="AE639" i="6"/>
  <c r="AC1710" i="6"/>
  <c r="AD1710" i="6"/>
  <c r="Q519" i="6"/>
  <c r="R519" i="6" s="1"/>
  <c r="AB519" i="6" s="1"/>
  <c r="AE1985" i="6"/>
  <c r="S1711" i="6"/>
  <c r="T1711" i="6" s="1"/>
  <c r="AA1711" i="6" s="1"/>
  <c r="AE1444" i="6"/>
  <c r="AD1203" i="6"/>
  <c r="AD1207" i="6"/>
  <c r="AA518" i="6"/>
  <c r="W518" i="6"/>
  <c r="V519" i="6" s="1"/>
  <c r="AD519" i="6" s="1"/>
  <c r="Y518" i="6"/>
  <c r="AC1197" i="6"/>
  <c r="AE1197" i="6" s="1"/>
  <c r="AE907" i="6"/>
  <c r="S1986" i="6"/>
  <c r="T1986" i="6" s="1"/>
  <c r="Z1986" i="6" s="1"/>
  <c r="W1445" i="6"/>
  <c r="V1446" i="6" s="1"/>
  <c r="Q1446" i="6"/>
  <c r="R1446" i="6" s="1"/>
  <c r="AB1446" i="6" s="1"/>
  <c r="Z1445" i="6"/>
  <c r="AA1445" i="6"/>
  <c r="Y1445" i="6"/>
  <c r="R100" i="6"/>
  <c r="AB100" i="6" s="1"/>
  <c r="AD770" i="6"/>
  <c r="AC99" i="6"/>
  <c r="AD99" i="6"/>
  <c r="Y1329" i="6"/>
  <c r="AC770" i="6"/>
  <c r="S908" i="6"/>
  <c r="T908" i="6" s="1"/>
  <c r="Y908" i="6" s="1"/>
  <c r="AE1713" i="3"/>
  <c r="S768" i="3"/>
  <c r="T768" i="3" s="1"/>
  <c r="Q769" i="3" s="1"/>
  <c r="R769" i="3" s="1"/>
  <c r="AB769" i="3" s="1"/>
  <c r="AA388" i="3"/>
  <c r="Z388" i="3"/>
  <c r="AC250" i="3"/>
  <c r="AE250" i="3" s="1"/>
  <c r="AC1576" i="3"/>
  <c r="AE1063" i="3"/>
  <c r="AC1068" i="3"/>
  <c r="AC1070" i="3"/>
  <c r="AC1072" i="3"/>
  <c r="W388" i="3"/>
  <c r="V389" i="3" s="1"/>
  <c r="AD389" i="3" s="1"/>
  <c r="AD396" i="3" s="1"/>
  <c r="AE1443" i="3"/>
  <c r="W1444" i="3"/>
  <c r="V1445" i="3" s="1"/>
  <c r="Y1444" i="3"/>
  <c r="Z1444" i="3"/>
  <c r="AA1444" i="3"/>
  <c r="Q1445" i="3"/>
  <c r="R1445" i="3" s="1"/>
  <c r="AB1445" i="3" s="1"/>
  <c r="AC1985" i="3"/>
  <c r="AE1985" i="3" s="1"/>
  <c r="AE767" i="3"/>
  <c r="R1986" i="3"/>
  <c r="AB1986" i="3" s="1"/>
  <c r="W520" i="3"/>
  <c r="V521" i="3" s="1"/>
  <c r="AD521" i="3" s="1"/>
  <c r="W1714" i="3"/>
  <c r="V1715" i="3" s="1"/>
  <c r="AA1714" i="3"/>
  <c r="Q1715" i="3"/>
  <c r="R1715" i="3" s="1"/>
  <c r="Z1714" i="3"/>
  <c r="Y1714" i="3"/>
  <c r="AE101" i="3"/>
  <c r="Q389" i="3"/>
  <c r="R389" i="3" s="1"/>
  <c r="AB389" i="3" s="1"/>
  <c r="AE638" i="3"/>
  <c r="Z520" i="3"/>
  <c r="AD520" i="3" s="1"/>
  <c r="AA520" i="3"/>
  <c r="Y520" i="3"/>
  <c r="AD1576" i="3"/>
  <c r="AD904" i="3"/>
  <c r="W1197" i="11"/>
  <c r="V1198" i="11" s="1"/>
  <c r="AD1198" i="11" s="1"/>
  <c r="AD1205" i="11" s="1"/>
  <c r="S904" i="11"/>
  <c r="T904" i="11" s="1"/>
  <c r="S1714" i="11"/>
  <c r="T1714" i="11" s="1"/>
  <c r="Q1715" i="11" s="1"/>
  <c r="T251" i="3"/>
  <c r="Q252" i="3" s="1"/>
  <c r="S1577" i="3"/>
  <c r="T1577" i="3" s="1"/>
  <c r="S1198" i="6"/>
  <c r="Q1198" i="11"/>
  <c r="R1198" i="11" s="1"/>
  <c r="AB1198" i="11" s="1"/>
  <c r="AA1197" i="11"/>
  <c r="Q1330" i="6"/>
  <c r="R1330" i="6" s="1"/>
  <c r="Z633" i="11"/>
  <c r="Y1983" i="9"/>
  <c r="AD1983" i="9" s="1"/>
  <c r="T254" i="9"/>
  <c r="Q255" i="9" s="1"/>
  <c r="S254" i="9"/>
  <c r="Z1197" i="11"/>
  <c r="S1062" i="6"/>
  <c r="S251" i="3"/>
  <c r="AC1197" i="9"/>
  <c r="AE1197" i="9" s="1"/>
  <c r="S1867" i="9"/>
  <c r="T1867" i="9" s="1"/>
  <c r="Z1867" i="9" s="1"/>
  <c r="Z1329" i="6"/>
  <c r="S1578" i="11"/>
  <c r="T1578" i="11" s="1"/>
  <c r="AA1578" i="11" s="1"/>
  <c r="AA1447" i="11"/>
  <c r="Y1447" i="11"/>
  <c r="AA1329" i="6"/>
  <c r="S102" i="3"/>
  <c r="T102" i="3" s="1"/>
  <c r="W102" i="3" s="1"/>
  <c r="V103" i="3" s="1"/>
  <c r="T636" i="9"/>
  <c r="Q637" i="9" s="1"/>
  <c r="Y1578" i="6"/>
  <c r="AA1578" i="6"/>
  <c r="Q1579" i="6"/>
  <c r="Z1578" i="6"/>
  <c r="W1578" i="6"/>
  <c r="V1579" i="6" s="1"/>
  <c r="AA1876" i="3"/>
  <c r="AA1874" i="3"/>
  <c r="AA1878" i="3"/>
  <c r="S771" i="11"/>
  <c r="T771" i="11" s="1"/>
  <c r="AB771" i="11"/>
  <c r="Z388" i="6"/>
  <c r="AA388" i="6"/>
  <c r="Q389" i="6"/>
  <c r="W388" i="6"/>
  <c r="V389" i="6" s="1"/>
  <c r="AD389" i="6" s="1"/>
  <c r="Y388" i="6"/>
  <c r="AA386" i="11"/>
  <c r="Q387" i="11"/>
  <c r="W386" i="11"/>
  <c r="V387" i="11" s="1"/>
  <c r="Z386" i="11"/>
  <c r="Y386" i="11"/>
  <c r="S769" i="9"/>
  <c r="T769" i="9" s="1"/>
  <c r="R1198" i="9"/>
  <c r="AB1198" i="9" s="1"/>
  <c r="AB1207" i="6"/>
  <c r="AB1203" i="6"/>
  <c r="AB1205" i="6"/>
  <c r="R521" i="3"/>
  <c r="AB521" i="3" s="1"/>
  <c r="Z1876" i="3"/>
  <c r="Z1874" i="3"/>
  <c r="Z1878" i="3"/>
  <c r="AG402" i="11"/>
  <c r="AG404" i="11"/>
  <c r="AD1876" i="6"/>
  <c r="AD1878" i="6"/>
  <c r="AD1874" i="6"/>
  <c r="R1197" i="3"/>
  <c r="AB1197" i="3" s="1"/>
  <c r="AC1868" i="6"/>
  <c r="AE1868" i="6" s="1"/>
  <c r="AC262" i="11"/>
  <c r="AE255" i="11"/>
  <c r="AC260" i="11"/>
  <c r="AC264" i="11"/>
  <c r="AC1196" i="3"/>
  <c r="AE1196" i="3" s="1"/>
  <c r="T519" i="9"/>
  <c r="Y1061" i="9"/>
  <c r="Z1061" i="9"/>
  <c r="AD1061" i="9" s="1"/>
  <c r="Q1062" i="9"/>
  <c r="W1061" i="9"/>
  <c r="V1062" i="9" s="1"/>
  <c r="AA1061" i="9"/>
  <c r="R1869" i="6"/>
  <c r="AB1869" i="6" s="1"/>
  <c r="R1718" i="9"/>
  <c r="AB1718" i="9" s="1"/>
  <c r="S639" i="3"/>
  <c r="T639" i="3" s="1"/>
  <c r="AB639" i="3"/>
  <c r="AC904" i="3"/>
  <c r="Y1878" i="3"/>
  <c r="AC1869" i="3"/>
  <c r="Y1876" i="3"/>
  <c r="Y1874" i="3"/>
  <c r="AD1203" i="9"/>
  <c r="AD1205" i="9"/>
  <c r="AD1207" i="9"/>
  <c r="T1329" i="3"/>
  <c r="Y105" i="9"/>
  <c r="AA105" i="9"/>
  <c r="W105" i="9"/>
  <c r="V106" i="9" s="1"/>
  <c r="Z105" i="9"/>
  <c r="AD105" i="9" s="1"/>
  <c r="Q106" i="9"/>
  <c r="S1329" i="3"/>
  <c r="Y640" i="6"/>
  <c r="W640" i="6"/>
  <c r="V641" i="6" s="1"/>
  <c r="AA640" i="6"/>
  <c r="Z640" i="6"/>
  <c r="Q641" i="6"/>
  <c r="R905" i="3"/>
  <c r="AB905" i="3" s="1"/>
  <c r="S771" i="6"/>
  <c r="T771" i="6" s="1"/>
  <c r="S519" i="9"/>
  <c r="S1061" i="9"/>
  <c r="AB1061" i="9"/>
  <c r="S1985" i="11"/>
  <c r="T1985" i="11" s="1"/>
  <c r="T1198" i="6"/>
  <c r="T1062" i="6"/>
  <c r="AA1342" i="11" l="1"/>
  <c r="AA1340" i="11"/>
  <c r="Z1338" i="11"/>
  <c r="Z1340" i="11"/>
  <c r="Y1338" i="11"/>
  <c r="AE1984" i="11"/>
  <c r="AC1333" i="11"/>
  <c r="AC1338" i="11" s="1"/>
  <c r="Y1340" i="11"/>
  <c r="Q106" i="11"/>
  <c r="R106" i="11" s="1"/>
  <c r="AB106" i="11" s="1"/>
  <c r="AE770" i="11"/>
  <c r="AC1068" i="11"/>
  <c r="AE1577" i="11"/>
  <c r="AC1072" i="11"/>
  <c r="AC1070" i="11"/>
  <c r="Y904" i="11"/>
  <c r="AA904" i="11"/>
  <c r="Z1714" i="11"/>
  <c r="AA105" i="11"/>
  <c r="W904" i="11"/>
  <c r="V905" i="11" s="1"/>
  <c r="W105" i="11"/>
  <c r="V106" i="11" s="1"/>
  <c r="AD633" i="11"/>
  <c r="Z105" i="11"/>
  <c r="AD105" i="11" s="1"/>
  <c r="AA1714" i="11"/>
  <c r="Z904" i="11"/>
  <c r="W1714" i="11"/>
  <c r="V1715" i="11" s="1"/>
  <c r="Q905" i="11"/>
  <c r="R905" i="11" s="1"/>
  <c r="AB905" i="11" s="1"/>
  <c r="AC1862" i="11"/>
  <c r="AE1862" i="11" s="1"/>
  <c r="AD1207" i="11"/>
  <c r="AD1203" i="11"/>
  <c r="AC1197" i="11"/>
  <c r="AE1197" i="11" s="1"/>
  <c r="Y1714" i="11"/>
  <c r="W1578" i="11"/>
  <c r="V1579" i="11" s="1"/>
  <c r="AC1447" i="11"/>
  <c r="AD1447" i="11"/>
  <c r="Z1578" i="11"/>
  <c r="Q1579" i="11"/>
  <c r="R1579" i="11" s="1"/>
  <c r="AB1579" i="11" s="1"/>
  <c r="AC633" i="11"/>
  <c r="Y1578" i="11"/>
  <c r="R1863" i="11"/>
  <c r="AB1863" i="11" s="1"/>
  <c r="AE768" i="9"/>
  <c r="AC388" i="9"/>
  <c r="AE388" i="9" s="1"/>
  <c r="AD394" i="9"/>
  <c r="AD396" i="9"/>
  <c r="AC1445" i="9"/>
  <c r="AE635" i="9"/>
  <c r="AC903" i="9"/>
  <c r="AE903" i="9" s="1"/>
  <c r="AA1329" i="9"/>
  <c r="AC1717" i="9"/>
  <c r="W636" i="9"/>
  <c r="V637" i="9" s="1"/>
  <c r="AD1717" i="9"/>
  <c r="Y636" i="9"/>
  <c r="W1329" i="9"/>
  <c r="V1330" i="9" s="1"/>
  <c r="AD1330" i="9" s="1"/>
  <c r="AA1867" i="9"/>
  <c r="Z1329" i="9"/>
  <c r="Q1330" i="9"/>
  <c r="R1330" i="9" s="1"/>
  <c r="AB1330" i="9" s="1"/>
  <c r="Q1868" i="9"/>
  <c r="R1868" i="9" s="1"/>
  <c r="AB1868" i="9" s="1"/>
  <c r="W254" i="9"/>
  <c r="V255" i="9" s="1"/>
  <c r="AD255" i="9" s="1"/>
  <c r="W1867" i="9"/>
  <c r="V1868" i="9" s="1"/>
  <c r="AD1868" i="9" s="1"/>
  <c r="Y254" i="9"/>
  <c r="AA636" i="9"/>
  <c r="Y1867" i="9"/>
  <c r="Z254" i="9"/>
  <c r="AC1983" i="9"/>
  <c r="AE1983" i="9" s="1"/>
  <c r="Z636" i="9"/>
  <c r="AD1445" i="9"/>
  <c r="AD1579" i="9"/>
  <c r="S1580" i="9"/>
  <c r="T1580" i="9" s="1"/>
  <c r="AC1579" i="9"/>
  <c r="S904" i="9"/>
  <c r="T904" i="9" s="1"/>
  <c r="AE1710" i="6"/>
  <c r="AD640" i="6"/>
  <c r="AC518" i="6"/>
  <c r="AE518" i="6" s="1"/>
  <c r="Q1712" i="6"/>
  <c r="R1712" i="6" s="1"/>
  <c r="AB1712" i="6" s="1"/>
  <c r="Y1711" i="6"/>
  <c r="Z1711" i="6"/>
  <c r="AE770" i="6"/>
  <c r="W1711" i="6"/>
  <c r="V1712" i="6" s="1"/>
  <c r="AA908" i="6"/>
  <c r="S1446" i="6"/>
  <c r="T1446" i="6" s="1"/>
  <c r="Y1446" i="6" s="1"/>
  <c r="AC1329" i="6"/>
  <c r="AE1329" i="6" s="1"/>
  <c r="Q909" i="6"/>
  <c r="R909" i="6" s="1"/>
  <c r="AB909" i="6" s="1"/>
  <c r="Z908" i="6"/>
  <c r="AD908" i="6" s="1"/>
  <c r="AC1445" i="6"/>
  <c r="AD1445" i="6"/>
  <c r="W908" i="6"/>
  <c r="V909" i="6" s="1"/>
  <c r="W1986" i="6"/>
  <c r="V1987" i="6" s="1"/>
  <c r="AA1986" i="6"/>
  <c r="Q1987" i="6"/>
  <c r="R1987" i="6" s="1"/>
  <c r="AB1987" i="6" s="1"/>
  <c r="AE99" i="6"/>
  <c r="Y1986" i="6"/>
  <c r="AD1986" i="6" s="1"/>
  <c r="S100" i="6"/>
  <c r="T100" i="6" s="1"/>
  <c r="AD1578" i="6"/>
  <c r="AC388" i="3"/>
  <c r="AE388" i="3" s="1"/>
  <c r="W768" i="3"/>
  <c r="V769" i="3" s="1"/>
  <c r="Y768" i="3"/>
  <c r="Z768" i="3"/>
  <c r="AA768" i="3"/>
  <c r="S1986" i="3"/>
  <c r="T1986" i="3" s="1"/>
  <c r="Z1986" i="3" s="1"/>
  <c r="AA102" i="3"/>
  <c r="AC1714" i="3"/>
  <c r="AC1444" i="3"/>
  <c r="AE1576" i="3"/>
  <c r="AD394" i="3"/>
  <c r="Y251" i="3"/>
  <c r="AD1714" i="3"/>
  <c r="AD398" i="3"/>
  <c r="AE1070" i="3"/>
  <c r="AE1072" i="3"/>
  <c r="AE1068" i="3"/>
  <c r="AC520" i="3"/>
  <c r="AE520" i="3" s="1"/>
  <c r="Q103" i="3"/>
  <c r="R103" i="3" s="1"/>
  <c r="AB103" i="3" s="1"/>
  <c r="Y102" i="3"/>
  <c r="S769" i="3"/>
  <c r="T769" i="3" s="1"/>
  <c r="AA769" i="3" s="1"/>
  <c r="Z102" i="3"/>
  <c r="AD1444" i="3"/>
  <c r="AA639" i="3"/>
  <c r="Z639" i="3"/>
  <c r="Y639" i="3"/>
  <c r="Q640" i="3"/>
  <c r="R640" i="3" s="1"/>
  <c r="AB640" i="3" s="1"/>
  <c r="W639" i="3"/>
  <c r="V640" i="3" s="1"/>
  <c r="Q1578" i="3"/>
  <c r="R1578" i="3" s="1"/>
  <c r="AB1578" i="3" s="1"/>
  <c r="Y1577" i="3"/>
  <c r="Z1577" i="3"/>
  <c r="AA1577" i="3"/>
  <c r="W1577" i="3"/>
  <c r="V1578" i="3" s="1"/>
  <c r="Z251" i="3"/>
  <c r="AA251" i="3"/>
  <c r="AE904" i="3"/>
  <c r="W251" i="3"/>
  <c r="V252" i="3" s="1"/>
  <c r="AD252" i="3" s="1"/>
  <c r="AB1330" i="6"/>
  <c r="T1330" i="6"/>
  <c r="Y1330" i="6" s="1"/>
  <c r="T1198" i="9"/>
  <c r="AA1198" i="9" s="1"/>
  <c r="AA254" i="9"/>
  <c r="S1446" i="9"/>
  <c r="T1446" i="9" s="1"/>
  <c r="AA1446" i="9" s="1"/>
  <c r="S1198" i="9"/>
  <c r="S1330" i="6"/>
  <c r="T521" i="3"/>
  <c r="W521" i="3" s="1"/>
  <c r="V522" i="3" s="1"/>
  <c r="AD522" i="3" s="1"/>
  <c r="S1984" i="9"/>
  <c r="T1984" i="9" s="1"/>
  <c r="T389" i="9"/>
  <c r="Z389" i="9" s="1"/>
  <c r="S389" i="9"/>
  <c r="S905" i="3"/>
  <c r="T905" i="3" s="1"/>
  <c r="W905" i="3" s="1"/>
  <c r="V906" i="3" s="1"/>
  <c r="T1198" i="11"/>
  <c r="Z1198" i="11" s="1"/>
  <c r="S1198" i="11"/>
  <c r="S521" i="3"/>
  <c r="T389" i="3"/>
  <c r="Y389" i="3" s="1"/>
  <c r="S1448" i="11"/>
  <c r="T1448" i="11" s="1"/>
  <c r="S1197" i="3"/>
  <c r="S389" i="3"/>
  <c r="AB1207" i="11"/>
  <c r="AB1203" i="11"/>
  <c r="AB1205" i="11"/>
  <c r="R387" i="11"/>
  <c r="AB387" i="11" s="1"/>
  <c r="R255" i="9"/>
  <c r="AB255" i="9" s="1"/>
  <c r="T1869" i="6"/>
  <c r="W519" i="9"/>
  <c r="V520" i="9" s="1"/>
  <c r="AA519" i="9"/>
  <c r="Y519" i="9"/>
  <c r="Q520" i="9"/>
  <c r="Z519" i="9"/>
  <c r="AB1207" i="9"/>
  <c r="AB1205" i="9"/>
  <c r="AB1203" i="9"/>
  <c r="AD388" i="6"/>
  <c r="AD398" i="6" s="1"/>
  <c r="AC388" i="6"/>
  <c r="R1715" i="11"/>
  <c r="AB1715" i="11" s="1"/>
  <c r="AD254" i="9"/>
  <c r="AD262" i="9" s="1"/>
  <c r="AC640" i="6"/>
  <c r="W1329" i="3"/>
  <c r="V1330" i="3" s="1"/>
  <c r="AD1330" i="3" s="1"/>
  <c r="Z1329" i="3"/>
  <c r="Y1329" i="3"/>
  <c r="Q1330" i="3"/>
  <c r="AA1329" i="3"/>
  <c r="AA1985" i="11"/>
  <c r="Z1985" i="11"/>
  <c r="Q1986" i="11"/>
  <c r="Y1985" i="11"/>
  <c r="W1985" i="11"/>
  <c r="V1986" i="11" s="1"/>
  <c r="AB398" i="3"/>
  <c r="AB396" i="3"/>
  <c r="AB394" i="3"/>
  <c r="AB398" i="9"/>
  <c r="AB394" i="9"/>
  <c r="AB396" i="9"/>
  <c r="AE1068" i="11"/>
  <c r="AE1070" i="11"/>
  <c r="AE1072" i="11"/>
  <c r="R637" i="9"/>
  <c r="AB637" i="9" s="1"/>
  <c r="AC1874" i="3"/>
  <c r="AE1869" i="3"/>
  <c r="AC1878" i="3"/>
  <c r="AC1876" i="3"/>
  <c r="AC1061" i="9"/>
  <c r="AE1061" i="9" s="1"/>
  <c r="AA771" i="11"/>
  <c r="Z771" i="11"/>
  <c r="Y771" i="11"/>
  <c r="W771" i="11"/>
  <c r="V772" i="11" s="1"/>
  <c r="Q772" i="11"/>
  <c r="R106" i="9"/>
  <c r="AB106" i="9" s="1"/>
  <c r="S1715" i="3"/>
  <c r="T1715" i="3" s="1"/>
  <c r="Z1715" i="3" s="1"/>
  <c r="AB1715" i="3"/>
  <c r="S1718" i="9"/>
  <c r="T1718" i="9" s="1"/>
  <c r="S1869" i="6"/>
  <c r="AA771" i="6"/>
  <c r="Y771" i="6"/>
  <c r="W771" i="6"/>
  <c r="V772" i="6" s="1"/>
  <c r="Q772" i="6"/>
  <c r="Z771" i="6"/>
  <c r="AE262" i="11"/>
  <c r="AE264" i="11"/>
  <c r="AE260" i="11"/>
  <c r="T1197" i="3"/>
  <c r="R1579" i="6"/>
  <c r="AB1579" i="6" s="1"/>
  <c r="R389" i="6"/>
  <c r="AB389" i="6" s="1"/>
  <c r="S634" i="11"/>
  <c r="T634" i="11" s="1"/>
  <c r="R252" i="3"/>
  <c r="AB252" i="3" s="1"/>
  <c r="AC105" i="9"/>
  <c r="AE105" i="9" s="1"/>
  <c r="R1062" i="9"/>
  <c r="AB1062" i="9" s="1"/>
  <c r="Z1062" i="6"/>
  <c r="AA1062" i="6"/>
  <c r="Y1062" i="6"/>
  <c r="Q1063" i="6"/>
  <c r="W1062" i="6"/>
  <c r="V1063" i="6" s="1"/>
  <c r="AD1063" i="6" s="1"/>
  <c r="R641" i="6"/>
  <c r="AB641" i="6" s="1"/>
  <c r="T519" i="6"/>
  <c r="AB1878" i="6"/>
  <c r="AB1874" i="6"/>
  <c r="AB1876" i="6"/>
  <c r="Z1198" i="6"/>
  <c r="Y1198" i="6"/>
  <c r="W1198" i="6"/>
  <c r="AA1198" i="6"/>
  <c r="S519" i="6"/>
  <c r="S1445" i="3"/>
  <c r="T1445" i="3" s="1"/>
  <c r="AC386" i="11"/>
  <c r="AE386" i="11" s="1"/>
  <c r="Q770" i="9"/>
  <c r="AA769" i="9"/>
  <c r="Z769" i="9"/>
  <c r="Y769" i="9"/>
  <c r="W769" i="9"/>
  <c r="V770" i="9" s="1"/>
  <c r="AC1578" i="6"/>
  <c r="AC1342" i="11" l="1"/>
  <c r="AD904" i="11"/>
  <c r="AE1333" i="11"/>
  <c r="AE1338" i="11" s="1"/>
  <c r="AD1714" i="11"/>
  <c r="AC1340" i="11"/>
  <c r="AC904" i="11"/>
  <c r="AD771" i="11"/>
  <c r="S1863" i="11"/>
  <c r="AC105" i="11"/>
  <c r="AE105" i="11" s="1"/>
  <c r="AC1714" i="11"/>
  <c r="AE633" i="11"/>
  <c r="AC1578" i="11"/>
  <c r="AA1448" i="11"/>
  <c r="W1448" i="11"/>
  <c r="V1449" i="11" s="1"/>
  <c r="Z1448" i="11"/>
  <c r="Y1448" i="11"/>
  <c r="Q1449" i="11"/>
  <c r="R1449" i="11" s="1"/>
  <c r="AD1985" i="11"/>
  <c r="T1863" i="11"/>
  <c r="AD1578" i="11"/>
  <c r="AE1447" i="11"/>
  <c r="AC1867" i="9"/>
  <c r="AE1867" i="9" s="1"/>
  <c r="AE1717" i="9"/>
  <c r="AE1445" i="9"/>
  <c r="AC1329" i="9"/>
  <c r="AE1329" i="9" s="1"/>
  <c r="T1062" i="9"/>
  <c r="Y1062" i="9" s="1"/>
  <c r="S1062" i="9"/>
  <c r="AC254" i="9"/>
  <c r="AE254" i="9" s="1"/>
  <c r="AE1579" i="9"/>
  <c r="AA389" i="9"/>
  <c r="AA396" i="9" s="1"/>
  <c r="AC636" i="9"/>
  <c r="AD636" i="9"/>
  <c r="Y904" i="9"/>
  <c r="Q905" i="9"/>
  <c r="R905" i="9" s="1"/>
  <c r="AB905" i="9" s="1"/>
  <c r="W904" i="9"/>
  <c r="V905" i="9" s="1"/>
  <c r="Z904" i="9"/>
  <c r="W1198" i="9"/>
  <c r="S106" i="9"/>
  <c r="T106" i="9" s="1"/>
  <c r="W1446" i="9"/>
  <c r="V1447" i="9" s="1"/>
  <c r="Z1446" i="9"/>
  <c r="Y1198" i="9"/>
  <c r="Y1203" i="9" s="1"/>
  <c r="Z1198" i="9"/>
  <c r="T255" i="9"/>
  <c r="Z255" i="9" s="1"/>
  <c r="AD769" i="9"/>
  <c r="S255" i="9"/>
  <c r="Y1446" i="9"/>
  <c r="AA904" i="9"/>
  <c r="S1330" i="9"/>
  <c r="Q1447" i="9"/>
  <c r="R1447" i="9" s="1"/>
  <c r="AB1447" i="9" s="1"/>
  <c r="AE640" i="6"/>
  <c r="T389" i="6"/>
  <c r="Z389" i="6" s="1"/>
  <c r="AC1711" i="6"/>
  <c r="Q1447" i="6"/>
  <c r="R1447" i="6" s="1"/>
  <c r="AB1447" i="6" s="1"/>
  <c r="AD1711" i="6"/>
  <c r="S1579" i="6"/>
  <c r="T1579" i="6" s="1"/>
  <c r="AA1579" i="6" s="1"/>
  <c r="S1712" i="6"/>
  <c r="T1712" i="6" s="1"/>
  <c r="W1712" i="6" s="1"/>
  <c r="V1713" i="6" s="1"/>
  <c r="S389" i="6"/>
  <c r="AA1446" i="6"/>
  <c r="S641" i="6"/>
  <c r="AC1062" i="6"/>
  <c r="AE1062" i="6" s="1"/>
  <c r="Q1331" i="6"/>
  <c r="R1331" i="6" s="1"/>
  <c r="AB1331" i="6" s="1"/>
  <c r="Z1330" i="6"/>
  <c r="AD1330" i="6" s="1"/>
  <c r="W1330" i="6"/>
  <c r="V1331" i="6" s="1"/>
  <c r="AD1331" i="6" s="1"/>
  <c r="AC1986" i="6"/>
  <c r="AE1986" i="6" s="1"/>
  <c r="AC908" i="6"/>
  <c r="AE908" i="6" s="1"/>
  <c r="W1446" i="6"/>
  <c r="V1447" i="6" s="1"/>
  <c r="Z1446" i="6"/>
  <c r="AD1446" i="6" s="1"/>
  <c r="AE1578" i="6"/>
  <c r="AD771" i="6"/>
  <c r="AE1445" i="6"/>
  <c r="AD394" i="6"/>
  <c r="AA1330" i="6"/>
  <c r="AD396" i="6"/>
  <c r="W100" i="6"/>
  <c r="V101" i="6" s="1"/>
  <c r="Y100" i="6"/>
  <c r="AA100" i="6"/>
  <c r="Z100" i="6"/>
  <c r="Q101" i="6"/>
  <c r="AD768" i="3"/>
  <c r="AD639" i="3"/>
  <c r="AC768" i="3"/>
  <c r="AA1986" i="3"/>
  <c r="W1986" i="3"/>
  <c r="V1987" i="3" s="1"/>
  <c r="Y1986" i="3"/>
  <c r="AD1986" i="3" s="1"/>
  <c r="Q1987" i="3"/>
  <c r="R1987" i="3" s="1"/>
  <c r="AB1987" i="3" s="1"/>
  <c r="AE1714" i="3"/>
  <c r="Q770" i="3"/>
  <c r="R770" i="3" s="1"/>
  <c r="AB770" i="3" s="1"/>
  <c r="Y769" i="3"/>
  <c r="AE1444" i="3"/>
  <c r="AC639" i="3"/>
  <c r="Q522" i="3"/>
  <c r="R522" i="3" s="1"/>
  <c r="T522" i="3" s="1"/>
  <c r="Z769" i="3"/>
  <c r="W769" i="3"/>
  <c r="V770" i="3" s="1"/>
  <c r="AG945" i="3"/>
  <c r="AG943" i="3"/>
  <c r="Q906" i="3"/>
  <c r="R906" i="3" s="1"/>
  <c r="AB906" i="3" s="1"/>
  <c r="Z521" i="3"/>
  <c r="T252" i="3"/>
  <c r="Y252" i="3" s="1"/>
  <c r="AD102" i="3"/>
  <c r="Z905" i="3"/>
  <c r="AC251" i="3"/>
  <c r="AE251" i="3" s="1"/>
  <c r="AA1715" i="3"/>
  <c r="S103" i="3"/>
  <c r="T103" i="3" s="1"/>
  <c r="Q1716" i="3"/>
  <c r="R1716" i="3" s="1"/>
  <c r="AC102" i="3"/>
  <c r="AC1577" i="3"/>
  <c r="Y521" i="3"/>
  <c r="AA521" i="3"/>
  <c r="AD1577" i="3"/>
  <c r="W1715" i="3"/>
  <c r="V1716" i="3" s="1"/>
  <c r="Y905" i="3"/>
  <c r="W389" i="3"/>
  <c r="Y1715" i="3"/>
  <c r="AD1715" i="3" s="1"/>
  <c r="AA389" i="3"/>
  <c r="AA394" i="3" s="1"/>
  <c r="Z389" i="3"/>
  <c r="Z394" i="3" s="1"/>
  <c r="AA905" i="3"/>
  <c r="W389" i="9"/>
  <c r="AE388" i="6"/>
  <c r="S387" i="11"/>
  <c r="Y1198" i="11"/>
  <c r="Y1203" i="11" s="1"/>
  <c r="S637" i="9"/>
  <c r="T637" i="9" s="1"/>
  <c r="S252" i="3"/>
  <c r="S640" i="3"/>
  <c r="T640" i="3" s="1"/>
  <c r="Y389" i="9"/>
  <c r="Y394" i="9" s="1"/>
  <c r="AA1198" i="11"/>
  <c r="AA1207" i="11" s="1"/>
  <c r="S1579" i="11"/>
  <c r="T1579" i="11" s="1"/>
  <c r="AC771" i="6"/>
  <c r="W1198" i="11"/>
  <c r="AD260" i="9"/>
  <c r="S1868" i="9"/>
  <c r="S1578" i="3"/>
  <c r="T1578" i="3" s="1"/>
  <c r="Z1578" i="3" s="1"/>
  <c r="Y1207" i="6"/>
  <c r="AC1198" i="6"/>
  <c r="Y1203" i="6"/>
  <c r="Y1205" i="6"/>
  <c r="Z519" i="6"/>
  <c r="W519" i="6"/>
  <c r="V520" i="6" s="1"/>
  <c r="AD520" i="6" s="1"/>
  <c r="AA519" i="6"/>
  <c r="Q520" i="6"/>
  <c r="Y519" i="6"/>
  <c r="AA1207" i="9"/>
  <c r="AA1203" i="9"/>
  <c r="AA1205" i="9"/>
  <c r="AE1876" i="3"/>
  <c r="AE1878" i="3"/>
  <c r="AE1874" i="3"/>
  <c r="R1986" i="11"/>
  <c r="AB1986" i="11" s="1"/>
  <c r="Y1869" i="6"/>
  <c r="W1869" i="6"/>
  <c r="AA1869" i="6"/>
  <c r="Z1869" i="6"/>
  <c r="AG135" i="11"/>
  <c r="AG137" i="11"/>
  <c r="R770" i="9"/>
  <c r="AD1072" i="6"/>
  <c r="AD1070" i="6"/>
  <c r="AD1068" i="6"/>
  <c r="AC769" i="9"/>
  <c r="Z1205" i="6"/>
  <c r="Z1203" i="6"/>
  <c r="Z1207" i="6"/>
  <c r="T641" i="6"/>
  <c r="R1063" i="6"/>
  <c r="AB1063" i="6" s="1"/>
  <c r="W1197" i="3"/>
  <c r="V1198" i="3" s="1"/>
  <c r="Y1197" i="3"/>
  <c r="AA1197" i="3"/>
  <c r="Q1198" i="3"/>
  <c r="Z1197" i="3"/>
  <c r="R1330" i="3"/>
  <c r="AB1330" i="3" s="1"/>
  <c r="T909" i="6"/>
  <c r="Z1718" i="9"/>
  <c r="Q1719" i="9"/>
  <c r="AA1718" i="9"/>
  <c r="W1718" i="9"/>
  <c r="V1719" i="9" s="1"/>
  <c r="Y1718" i="9"/>
  <c r="Z1207" i="11"/>
  <c r="Z1203" i="11"/>
  <c r="Z1205" i="11"/>
  <c r="AC1329" i="3"/>
  <c r="AE1329" i="3" s="1"/>
  <c r="AD264" i="9"/>
  <c r="S909" i="6"/>
  <c r="W634" i="11"/>
  <c r="V635" i="11" s="1"/>
  <c r="Z634" i="11"/>
  <c r="Q635" i="11"/>
  <c r="AA634" i="11"/>
  <c r="Y634" i="11"/>
  <c r="AB394" i="6"/>
  <c r="AB398" i="6"/>
  <c r="AB396" i="6"/>
  <c r="S905" i="11"/>
  <c r="T905" i="11" s="1"/>
  <c r="Z398" i="9"/>
  <c r="Z396" i="9"/>
  <c r="Z394" i="9"/>
  <c r="AD531" i="3"/>
  <c r="AD529" i="3"/>
  <c r="AD527" i="3"/>
  <c r="R520" i="9"/>
  <c r="AB520" i="9" s="1"/>
  <c r="Q1985" i="9"/>
  <c r="Y1984" i="9"/>
  <c r="Z1984" i="9"/>
  <c r="AA1984" i="9"/>
  <c r="W1984" i="9"/>
  <c r="V1985" i="9" s="1"/>
  <c r="Q1581" i="9"/>
  <c r="Y1580" i="9"/>
  <c r="Z1580" i="9"/>
  <c r="W1580" i="9"/>
  <c r="V1581" i="9" s="1"/>
  <c r="AA1580" i="9"/>
  <c r="AC519" i="9"/>
  <c r="AE519" i="9" s="1"/>
  <c r="AA1207" i="6"/>
  <c r="AA1203" i="6"/>
  <c r="AA1205" i="6"/>
  <c r="Y396" i="3"/>
  <c r="Y398" i="3"/>
  <c r="Y394" i="3"/>
  <c r="S106" i="11"/>
  <c r="T106" i="11" s="1"/>
  <c r="Z106" i="11" s="1"/>
  <c r="R772" i="6"/>
  <c r="AB772" i="6" s="1"/>
  <c r="S1715" i="11"/>
  <c r="T1715" i="11" s="1"/>
  <c r="W1715" i="11" s="1"/>
  <c r="V1716" i="11" s="1"/>
  <c r="AB262" i="9"/>
  <c r="AB264" i="9"/>
  <c r="AB260" i="9"/>
  <c r="R772" i="11"/>
  <c r="AG943" i="11"/>
  <c r="AG945" i="11"/>
  <c r="Z1445" i="3"/>
  <c r="Q1446" i="3"/>
  <c r="AA1445" i="3"/>
  <c r="Y1445" i="3"/>
  <c r="W1445" i="3"/>
  <c r="V1446" i="3" s="1"/>
  <c r="T1330" i="9"/>
  <c r="AC771" i="11"/>
  <c r="AC1985" i="11"/>
  <c r="S1987" i="6"/>
  <c r="T1987" i="6" s="1"/>
  <c r="T1868" i="9"/>
  <c r="T387" i="11"/>
  <c r="AE1342" i="11" l="1"/>
  <c r="AG1215" i="11" s="1"/>
  <c r="AE1340" i="11"/>
  <c r="AE904" i="11"/>
  <c r="AE1714" i="11"/>
  <c r="AE771" i="11"/>
  <c r="AE1578" i="11"/>
  <c r="AA1205" i="11"/>
  <c r="AA106" i="11"/>
  <c r="Y106" i="11"/>
  <c r="AD106" i="11" s="1"/>
  <c r="AA1203" i="11"/>
  <c r="AD1448" i="11"/>
  <c r="Q107" i="11"/>
  <c r="R107" i="11" s="1"/>
  <c r="AB107" i="11" s="1"/>
  <c r="W106" i="11"/>
  <c r="V107" i="11" s="1"/>
  <c r="W905" i="11"/>
  <c r="V906" i="11" s="1"/>
  <c r="Y905" i="11"/>
  <c r="Z905" i="11"/>
  <c r="AA905" i="11"/>
  <c r="Q906" i="11"/>
  <c r="R906" i="11" s="1"/>
  <c r="AB906" i="11" s="1"/>
  <c r="AA1579" i="11"/>
  <c r="Z1579" i="11"/>
  <c r="Y1579" i="11"/>
  <c r="Q1580" i="11"/>
  <c r="R1580" i="11" s="1"/>
  <c r="AB1580" i="11" s="1"/>
  <c r="W1579" i="11"/>
  <c r="V1580" i="11" s="1"/>
  <c r="Y1715" i="11"/>
  <c r="AC1198" i="11"/>
  <c r="AC1205" i="11" s="1"/>
  <c r="AD634" i="11"/>
  <c r="Q1864" i="11"/>
  <c r="Y1863" i="11"/>
  <c r="Z1863" i="11"/>
  <c r="AA1863" i="11"/>
  <c r="W1863" i="11"/>
  <c r="V1864" i="11" s="1"/>
  <c r="AD1864" i="11" s="1"/>
  <c r="Q1716" i="11"/>
  <c r="R1716" i="11" s="1"/>
  <c r="AB1716" i="11" s="1"/>
  <c r="Y1207" i="11"/>
  <c r="AE1985" i="11"/>
  <c r="Z1715" i="11"/>
  <c r="Y1205" i="11"/>
  <c r="AC1448" i="11"/>
  <c r="Z1062" i="9"/>
  <c r="Q1063" i="9"/>
  <c r="R1063" i="9" s="1"/>
  <c r="AB1063" i="9" s="1"/>
  <c r="W1062" i="9"/>
  <c r="V1063" i="9" s="1"/>
  <c r="AD1063" i="9" s="1"/>
  <c r="AA1062" i="9"/>
  <c r="AE636" i="9"/>
  <c r="AA394" i="9"/>
  <c r="AA398" i="9"/>
  <c r="Y1205" i="9"/>
  <c r="AC1198" i="9"/>
  <c r="AC1205" i="9" s="1"/>
  <c r="Y1207" i="9"/>
  <c r="AE769" i="9"/>
  <c r="Z1203" i="9"/>
  <c r="AD1446" i="9"/>
  <c r="Z1205" i="9"/>
  <c r="W255" i="9"/>
  <c r="Z1207" i="9"/>
  <c r="Y255" i="9"/>
  <c r="Y260" i="9" s="1"/>
  <c r="AA255" i="9"/>
  <c r="AA260" i="9" s="1"/>
  <c r="W106" i="9"/>
  <c r="V107" i="9" s="1"/>
  <c r="AA106" i="9"/>
  <c r="Q107" i="9"/>
  <c r="R107" i="9" s="1"/>
  <c r="AB107" i="9" s="1"/>
  <c r="Y106" i="9"/>
  <c r="Z106" i="9"/>
  <c r="AD1718" i="9"/>
  <c r="AC389" i="9"/>
  <c r="AC398" i="9" s="1"/>
  <c r="AC904" i="9"/>
  <c r="AD1984" i="9"/>
  <c r="AC1446" i="9"/>
  <c r="Y398" i="9"/>
  <c r="Y396" i="9"/>
  <c r="AD904" i="9"/>
  <c r="AD1580" i="9"/>
  <c r="Y389" i="6"/>
  <c r="Y396" i="6" s="1"/>
  <c r="AA389" i="6"/>
  <c r="AA394" i="6" s="1"/>
  <c r="W389" i="6"/>
  <c r="S1447" i="6"/>
  <c r="T1447" i="6" s="1"/>
  <c r="Q1448" i="6" s="1"/>
  <c r="R1448" i="6" s="1"/>
  <c r="AB1448" i="6" s="1"/>
  <c r="AE1711" i="6"/>
  <c r="AA1712" i="6"/>
  <c r="Y1712" i="6"/>
  <c r="Q1580" i="6"/>
  <c r="R1580" i="6" s="1"/>
  <c r="AB1580" i="6" s="1"/>
  <c r="Z1579" i="6"/>
  <c r="Q1713" i="6"/>
  <c r="R1713" i="6" s="1"/>
  <c r="AB1713" i="6" s="1"/>
  <c r="Z1712" i="6"/>
  <c r="AE771" i="6"/>
  <c r="AC1446" i="6"/>
  <c r="AE1446" i="6" s="1"/>
  <c r="AC1330" i="6"/>
  <c r="AE1330" i="6" s="1"/>
  <c r="AC100" i="6"/>
  <c r="AD100" i="6"/>
  <c r="R101" i="6"/>
  <c r="AB101" i="6" s="1"/>
  <c r="Y1579" i="6"/>
  <c r="W1579" i="6"/>
  <c r="V1580" i="6" s="1"/>
  <c r="AE768" i="3"/>
  <c r="AE639" i="3"/>
  <c r="AC1986" i="3"/>
  <c r="AE1986" i="3" s="1"/>
  <c r="AD769" i="3"/>
  <c r="S1987" i="3"/>
  <c r="T1987" i="3" s="1"/>
  <c r="AC769" i="3"/>
  <c r="AA398" i="3"/>
  <c r="W252" i="3"/>
  <c r="V253" i="3" s="1"/>
  <c r="AD253" i="3" s="1"/>
  <c r="Q253" i="3"/>
  <c r="R253" i="3" s="1"/>
  <c r="AB253" i="3" s="1"/>
  <c r="AC521" i="3"/>
  <c r="AE521" i="3" s="1"/>
  <c r="AE102" i="3"/>
  <c r="AA396" i="3"/>
  <c r="AD905" i="3"/>
  <c r="AC389" i="3"/>
  <c r="AC394" i="3" s="1"/>
  <c r="Z396" i="3"/>
  <c r="AB1716" i="3"/>
  <c r="S1716" i="3"/>
  <c r="T1716" i="3" s="1"/>
  <c r="Z1716" i="3" s="1"/>
  <c r="AA252" i="3"/>
  <c r="Z398" i="3"/>
  <c r="Z252" i="3"/>
  <c r="W1578" i="3"/>
  <c r="V1579" i="3" s="1"/>
  <c r="AE1577" i="3"/>
  <c r="AC1715" i="3"/>
  <c r="AE1715" i="3" s="1"/>
  <c r="Y1578" i="3"/>
  <c r="AD1578" i="3" s="1"/>
  <c r="S906" i="3"/>
  <c r="T906" i="3" s="1"/>
  <c r="Q1579" i="3"/>
  <c r="R1579" i="3" s="1"/>
  <c r="AB1579" i="3" s="1"/>
  <c r="AA1578" i="3"/>
  <c r="AC905" i="3"/>
  <c r="S1331" i="6"/>
  <c r="S1986" i="11"/>
  <c r="T1986" i="11" s="1"/>
  <c r="AA1715" i="11"/>
  <c r="S1063" i="6"/>
  <c r="S770" i="3"/>
  <c r="T770" i="3" s="1"/>
  <c r="Z770" i="3" s="1"/>
  <c r="T1330" i="3"/>
  <c r="AA1330" i="3" s="1"/>
  <c r="S1330" i="3"/>
  <c r="T1063" i="6"/>
  <c r="W1063" i="6" s="1"/>
  <c r="AC1580" i="9"/>
  <c r="AC634" i="11"/>
  <c r="AC1197" i="3"/>
  <c r="AE1197" i="3" s="1"/>
  <c r="R1446" i="3"/>
  <c r="AB1446" i="3" s="1"/>
  <c r="R1581" i="9"/>
  <c r="AB1581" i="9" s="1"/>
  <c r="Z1878" i="6"/>
  <c r="Z1874" i="6"/>
  <c r="Z1876" i="6"/>
  <c r="W1868" i="9"/>
  <c r="V1869" i="9" s="1"/>
  <c r="AD1869" i="9" s="1"/>
  <c r="Y1868" i="9"/>
  <c r="Z1868" i="9"/>
  <c r="AA1868" i="9"/>
  <c r="Q1869" i="9"/>
  <c r="Q104" i="3"/>
  <c r="Y103" i="3"/>
  <c r="Z103" i="3"/>
  <c r="W103" i="3"/>
  <c r="V104" i="3" s="1"/>
  <c r="AA103" i="3"/>
  <c r="Z522" i="3"/>
  <c r="Y522" i="3"/>
  <c r="AA522" i="3"/>
  <c r="W522" i="3"/>
  <c r="AC1984" i="9"/>
  <c r="AB1068" i="6"/>
  <c r="AB1072" i="6"/>
  <c r="AB1070" i="6"/>
  <c r="AC1207" i="6"/>
  <c r="AE1198" i="6"/>
  <c r="AC1203" i="6"/>
  <c r="AC1205" i="6"/>
  <c r="Y909" i="6"/>
  <c r="Z909" i="6"/>
  <c r="W909" i="6"/>
  <c r="V910" i="6" s="1"/>
  <c r="AD910" i="6" s="1"/>
  <c r="AA909" i="6"/>
  <c r="Q910" i="6"/>
  <c r="AG1749" i="3"/>
  <c r="AG1751" i="3"/>
  <c r="Z260" i="9"/>
  <c r="Z262" i="9"/>
  <c r="Z264" i="9"/>
  <c r="Q1988" i="6"/>
  <c r="Z1987" i="6"/>
  <c r="W1987" i="6"/>
  <c r="V1988" i="6" s="1"/>
  <c r="Y1987" i="6"/>
  <c r="AA1987" i="6"/>
  <c r="Q1331" i="9"/>
  <c r="W1330" i="9"/>
  <c r="V1331" i="9" s="1"/>
  <c r="AD1331" i="9" s="1"/>
  <c r="Z1330" i="9"/>
  <c r="Y1330" i="9"/>
  <c r="AA1330" i="9"/>
  <c r="S522" i="3"/>
  <c r="AB522" i="3"/>
  <c r="R1985" i="9"/>
  <c r="AB1985" i="9" s="1"/>
  <c r="T520" i="9"/>
  <c r="R635" i="11"/>
  <c r="AB635" i="11" s="1"/>
  <c r="T1331" i="6"/>
  <c r="R1198" i="3"/>
  <c r="AB1198" i="3" s="1"/>
  <c r="W641" i="6"/>
  <c r="V642" i="6" s="1"/>
  <c r="AD642" i="6" s="1"/>
  <c r="AA641" i="6"/>
  <c r="Z641" i="6"/>
  <c r="Y641" i="6"/>
  <c r="Q642" i="6"/>
  <c r="AC519" i="6"/>
  <c r="AE519" i="6" s="1"/>
  <c r="Q638" i="9"/>
  <c r="AA637" i="9"/>
  <c r="W637" i="9"/>
  <c r="V638" i="9" s="1"/>
  <c r="Y637" i="9"/>
  <c r="Z637" i="9"/>
  <c r="S770" i="9"/>
  <c r="T770" i="9" s="1"/>
  <c r="AB770" i="9"/>
  <c r="AA1874" i="6"/>
  <c r="AA1878" i="6"/>
  <c r="AA1876" i="6"/>
  <c r="AA387" i="11"/>
  <c r="Q388" i="11"/>
  <c r="Y387" i="11"/>
  <c r="Z387" i="11"/>
  <c r="AD387" i="11" s="1"/>
  <c r="W387" i="11"/>
  <c r="V388" i="11" s="1"/>
  <c r="AD388" i="11" s="1"/>
  <c r="S1449" i="11"/>
  <c r="T1449" i="11" s="1"/>
  <c r="AB1449" i="11"/>
  <c r="S772" i="11"/>
  <c r="T772" i="11" s="1"/>
  <c r="Q773" i="11" s="1"/>
  <c r="AB772" i="11"/>
  <c r="Z394" i="6"/>
  <c r="Z398" i="6"/>
  <c r="Z396" i="6"/>
  <c r="AC1718" i="9"/>
  <c r="Y1874" i="6"/>
  <c r="AC1869" i="6"/>
  <c r="Y1878" i="6"/>
  <c r="Y1876" i="6"/>
  <c r="S905" i="9"/>
  <c r="T905" i="9" s="1"/>
  <c r="Z640" i="3"/>
  <c r="AA640" i="3"/>
  <c r="Q641" i="3"/>
  <c r="Y640" i="3"/>
  <c r="W640" i="3"/>
  <c r="V641" i="3" s="1"/>
  <c r="AD1445" i="3"/>
  <c r="AC1445" i="3"/>
  <c r="S772" i="6"/>
  <c r="T772" i="6" s="1"/>
  <c r="S520" i="9"/>
  <c r="AD1062" i="9"/>
  <c r="S1447" i="9"/>
  <c r="T1447" i="9" s="1"/>
  <c r="R1719" i="9"/>
  <c r="AB1719" i="9" s="1"/>
  <c r="R520" i="6"/>
  <c r="AB520" i="6" s="1"/>
  <c r="Y394" i="6" l="1"/>
  <c r="AG1213" i="11"/>
  <c r="AC106" i="11"/>
  <c r="AE106" i="11" s="1"/>
  <c r="W772" i="11"/>
  <c r="V773" i="11" s="1"/>
  <c r="AC905" i="11"/>
  <c r="AD905" i="11"/>
  <c r="AE1448" i="11"/>
  <c r="AE634" i="11"/>
  <c r="AD1715" i="11"/>
  <c r="S1716" i="11"/>
  <c r="T1716" i="11" s="1"/>
  <c r="Q1717" i="11" s="1"/>
  <c r="Y772" i="11"/>
  <c r="Z772" i="11"/>
  <c r="AC1579" i="11"/>
  <c r="Q1450" i="11"/>
  <c r="R1450" i="11" s="1"/>
  <c r="AB1450" i="11" s="1"/>
  <c r="AA1449" i="11"/>
  <c r="Y1449" i="11"/>
  <c r="W1449" i="11"/>
  <c r="V1450" i="11" s="1"/>
  <c r="Z1449" i="11"/>
  <c r="AA1986" i="11"/>
  <c r="W1986" i="11"/>
  <c r="V1987" i="11" s="1"/>
  <c r="AC1207" i="11"/>
  <c r="AA772" i="11"/>
  <c r="AD1579" i="11"/>
  <c r="AC1863" i="11"/>
  <c r="AE1863" i="11" s="1"/>
  <c r="AC1203" i="11"/>
  <c r="AE1198" i="11"/>
  <c r="AE1203" i="11" s="1"/>
  <c r="AC1715" i="11"/>
  <c r="R1864" i="11"/>
  <c r="AB1864" i="11" s="1"/>
  <c r="AC1062" i="9"/>
  <c r="AE1062" i="9" s="1"/>
  <c r="AD106" i="9"/>
  <c r="AD1068" i="9"/>
  <c r="Y264" i="9"/>
  <c r="AA262" i="9"/>
  <c r="AE1198" i="9"/>
  <c r="AE1207" i="9" s="1"/>
  <c r="AC1207" i="9"/>
  <c r="AC255" i="9"/>
  <c r="AC264" i="9" s="1"/>
  <c r="AC1203" i="9"/>
  <c r="AA264" i="9"/>
  <c r="S1719" i="9"/>
  <c r="AE1718" i="9"/>
  <c r="Y262" i="9"/>
  <c r="AE1446" i="9"/>
  <c r="AE389" i="9"/>
  <c r="AE394" i="9" s="1"/>
  <c r="AE904" i="9"/>
  <c r="AE1984" i="9"/>
  <c r="T1719" i="9"/>
  <c r="Y1719" i="9" s="1"/>
  <c r="T1063" i="9"/>
  <c r="Y1063" i="9" s="1"/>
  <c r="S107" i="9"/>
  <c r="T107" i="9" s="1"/>
  <c r="Q108" i="9" s="1"/>
  <c r="S1063" i="9"/>
  <c r="AC394" i="9"/>
  <c r="AC106" i="9"/>
  <c r="AC396" i="9"/>
  <c r="Q771" i="9"/>
  <c r="R771" i="9" s="1"/>
  <c r="AB771" i="9" s="1"/>
  <c r="AA770" i="9"/>
  <c r="W770" i="9"/>
  <c r="V771" i="9" s="1"/>
  <c r="Y770" i="9"/>
  <c r="Z770" i="9"/>
  <c r="AD637" i="9"/>
  <c r="AE1580" i="9"/>
  <c r="S1581" i="9"/>
  <c r="T1581" i="9" s="1"/>
  <c r="Y398" i="6"/>
  <c r="AD641" i="6"/>
  <c r="AC389" i="6"/>
  <c r="AC398" i="6" s="1"/>
  <c r="AA398" i="6"/>
  <c r="AA396" i="6"/>
  <c r="W1447" i="6"/>
  <c r="V1448" i="6" s="1"/>
  <c r="Y1447" i="6"/>
  <c r="AD1579" i="6"/>
  <c r="AA1447" i="6"/>
  <c r="Z1447" i="6"/>
  <c r="AC1712" i="6"/>
  <c r="AD1712" i="6"/>
  <c r="Z1063" i="6"/>
  <c r="Z1072" i="6" s="1"/>
  <c r="S1713" i="6"/>
  <c r="T1713" i="6" s="1"/>
  <c r="AA1063" i="6"/>
  <c r="AA1068" i="6" s="1"/>
  <c r="S101" i="6"/>
  <c r="T101" i="6" s="1"/>
  <c r="Q102" i="6" s="1"/>
  <c r="S1448" i="6"/>
  <c r="T1448" i="6" s="1"/>
  <c r="W1448" i="6" s="1"/>
  <c r="V1449" i="6" s="1"/>
  <c r="Y1063" i="6"/>
  <c r="Y1072" i="6" s="1"/>
  <c r="AD1987" i="6"/>
  <c r="AC1579" i="6"/>
  <c r="AE100" i="6"/>
  <c r="AD909" i="6"/>
  <c r="AE769" i="3"/>
  <c r="Z1987" i="3"/>
  <c r="Y1987" i="3"/>
  <c r="W1987" i="3"/>
  <c r="V1988" i="3" s="1"/>
  <c r="AA1987" i="3"/>
  <c r="Q1988" i="3"/>
  <c r="R1988" i="3" s="1"/>
  <c r="AB1988" i="3" s="1"/>
  <c r="AE905" i="3"/>
  <c r="AC252" i="3"/>
  <c r="AE252" i="3" s="1"/>
  <c r="AC398" i="3"/>
  <c r="AC396" i="3"/>
  <c r="AE389" i="3"/>
  <c r="AE396" i="3" s="1"/>
  <c r="S1446" i="3"/>
  <c r="T1446" i="3" s="1"/>
  <c r="AA1446" i="3" s="1"/>
  <c r="AC1578" i="3"/>
  <c r="AE1578" i="3" s="1"/>
  <c r="Y906" i="3"/>
  <c r="Z906" i="3"/>
  <c r="Q907" i="3"/>
  <c r="R907" i="3" s="1"/>
  <c r="AB907" i="3" s="1"/>
  <c r="W906" i="3"/>
  <c r="V907" i="3" s="1"/>
  <c r="Y1716" i="3"/>
  <c r="AD1716" i="3" s="1"/>
  <c r="AA1716" i="3"/>
  <c r="S1198" i="3"/>
  <c r="Q1717" i="3"/>
  <c r="R1717" i="3" s="1"/>
  <c r="Y1330" i="3"/>
  <c r="Y770" i="3"/>
  <c r="AD770" i="3" s="1"/>
  <c r="AD103" i="3"/>
  <c r="Q1331" i="3"/>
  <c r="R1331" i="3" s="1"/>
  <c r="AB1331" i="3" s="1"/>
  <c r="Q771" i="3"/>
  <c r="R771" i="3" s="1"/>
  <c r="AB771" i="3" s="1"/>
  <c r="AA906" i="3"/>
  <c r="Z1330" i="3"/>
  <c r="W770" i="3"/>
  <c r="V771" i="3" s="1"/>
  <c r="W1330" i="3"/>
  <c r="V1331" i="3" s="1"/>
  <c r="AD1331" i="3" s="1"/>
  <c r="T1198" i="3"/>
  <c r="Z1198" i="3" s="1"/>
  <c r="S635" i="11"/>
  <c r="T635" i="11" s="1"/>
  <c r="Q1987" i="11"/>
  <c r="R1987" i="11" s="1"/>
  <c r="AB1987" i="11" s="1"/>
  <c r="AA770" i="3"/>
  <c r="Y1986" i="11"/>
  <c r="AC387" i="11"/>
  <c r="AE387" i="11" s="1"/>
  <c r="S906" i="11"/>
  <c r="T906" i="11" s="1"/>
  <c r="S1580" i="11"/>
  <c r="T1580" i="11" s="1"/>
  <c r="Y1580" i="11" s="1"/>
  <c r="S1985" i="9"/>
  <c r="T1985" i="9" s="1"/>
  <c r="Z1986" i="11"/>
  <c r="W1716" i="3"/>
  <c r="V1717" i="3" s="1"/>
  <c r="AE1445" i="3"/>
  <c r="AC1330" i="9"/>
  <c r="AE1330" i="9" s="1"/>
  <c r="AC909" i="6"/>
  <c r="AD1072" i="9"/>
  <c r="R388" i="11"/>
  <c r="AB388" i="11" s="1"/>
  <c r="R1988" i="6"/>
  <c r="AB1988" i="6" s="1"/>
  <c r="R773" i="11"/>
  <c r="AB773" i="11" s="1"/>
  <c r="AE1203" i="6"/>
  <c r="AE1205" i="6"/>
  <c r="AE1207" i="6"/>
  <c r="AD1874" i="9"/>
  <c r="AD1878" i="9"/>
  <c r="AD1876" i="9"/>
  <c r="AC1868" i="9"/>
  <c r="AE1868" i="9" s="1"/>
  <c r="AB1203" i="3"/>
  <c r="AB1207" i="3"/>
  <c r="AB1205" i="3"/>
  <c r="R1331" i="9"/>
  <c r="AB1331" i="9" s="1"/>
  <c r="R642" i="6"/>
  <c r="AB642" i="6" s="1"/>
  <c r="Z905" i="9"/>
  <c r="Y905" i="9"/>
  <c r="Q906" i="9"/>
  <c r="AA905" i="9"/>
  <c r="W905" i="9"/>
  <c r="V906" i="9" s="1"/>
  <c r="R910" i="6"/>
  <c r="AB910" i="6" s="1"/>
  <c r="AD1070" i="9"/>
  <c r="T253" i="3"/>
  <c r="R638" i="9"/>
  <c r="AB638" i="9" s="1"/>
  <c r="W1331" i="6"/>
  <c r="V1332" i="6" s="1"/>
  <c r="AD1332" i="6" s="1"/>
  <c r="Y1331" i="6"/>
  <c r="Q1332" i="6"/>
  <c r="Z1331" i="6"/>
  <c r="AA1331" i="6"/>
  <c r="Z529" i="3"/>
  <c r="Z527" i="3"/>
  <c r="Z531" i="3"/>
  <c r="AC637" i="9"/>
  <c r="Q773" i="6"/>
  <c r="Z772" i="6"/>
  <c r="W772" i="6"/>
  <c r="V773" i="6" s="1"/>
  <c r="Y772" i="6"/>
  <c r="AA772" i="6"/>
  <c r="T520" i="6"/>
  <c r="S520" i="6"/>
  <c r="AC1874" i="6"/>
  <c r="AE1869" i="6"/>
  <c r="AC1878" i="6"/>
  <c r="AC1876" i="6"/>
  <c r="AC641" i="6"/>
  <c r="S1579" i="3"/>
  <c r="T1579" i="3" s="1"/>
  <c r="S1580" i="6"/>
  <c r="T1580" i="6" s="1"/>
  <c r="S107" i="11"/>
  <c r="T107" i="11" s="1"/>
  <c r="AC103" i="3"/>
  <c r="S253" i="3"/>
  <c r="AB1070" i="9"/>
  <c r="AB1068" i="9"/>
  <c r="AB1072" i="9"/>
  <c r="AD640" i="3"/>
  <c r="AC640" i="3"/>
  <c r="AC1987" i="6"/>
  <c r="AA529" i="3"/>
  <c r="AA527" i="3"/>
  <c r="AA531" i="3"/>
  <c r="R104" i="3"/>
  <c r="AB104" i="3" s="1"/>
  <c r="R641" i="3"/>
  <c r="AB641" i="3" s="1"/>
  <c r="W1447" i="9"/>
  <c r="V1448" i="9" s="1"/>
  <c r="Z1447" i="9"/>
  <c r="Q1448" i="9"/>
  <c r="Y1447" i="9"/>
  <c r="AA1447" i="9"/>
  <c r="Y520" i="9"/>
  <c r="Z520" i="9"/>
  <c r="AD520" i="9" s="1"/>
  <c r="W520" i="9"/>
  <c r="V521" i="9" s="1"/>
  <c r="Q521" i="9"/>
  <c r="AA520" i="9"/>
  <c r="AB527" i="3"/>
  <c r="AB531" i="3"/>
  <c r="AB529" i="3"/>
  <c r="Y529" i="3"/>
  <c r="AC522" i="3"/>
  <c r="Y527" i="3"/>
  <c r="Y531" i="3"/>
  <c r="R1869" i="9"/>
  <c r="AB1869" i="9" s="1"/>
  <c r="AE106" i="9" l="1"/>
  <c r="AD1449" i="11"/>
  <c r="AE905" i="11"/>
  <c r="AE1715" i="11"/>
  <c r="AC772" i="11"/>
  <c r="AC1986" i="11"/>
  <c r="S1864" i="11"/>
  <c r="AD1986" i="11"/>
  <c r="W635" i="11"/>
  <c r="V636" i="11" s="1"/>
  <c r="Z635" i="11"/>
  <c r="Z1716" i="11"/>
  <c r="AE1579" i="11"/>
  <c r="T1864" i="11"/>
  <c r="W1864" i="11" s="1"/>
  <c r="V1865" i="11" s="1"/>
  <c r="AD1865" i="11" s="1"/>
  <c r="AC1449" i="11"/>
  <c r="AD772" i="11"/>
  <c r="AE1207" i="11"/>
  <c r="AG1080" i="11" s="1"/>
  <c r="Y1716" i="11"/>
  <c r="T388" i="11"/>
  <c r="Y388" i="11" s="1"/>
  <c r="AE1205" i="11"/>
  <c r="W1716" i="11"/>
  <c r="V1717" i="11" s="1"/>
  <c r="Z1580" i="11"/>
  <c r="AD1580" i="11" s="1"/>
  <c r="Q636" i="11"/>
  <c r="R636" i="11" s="1"/>
  <c r="AB636" i="11" s="1"/>
  <c r="AA1716" i="11"/>
  <c r="W1580" i="11"/>
  <c r="V1581" i="11" s="1"/>
  <c r="AA635" i="11"/>
  <c r="Q1581" i="11"/>
  <c r="R1581" i="11" s="1"/>
  <c r="AB1581" i="11" s="1"/>
  <c r="Y635" i="11"/>
  <c r="AE1205" i="9"/>
  <c r="AE1203" i="9"/>
  <c r="Z1063" i="9"/>
  <c r="Z1070" i="9" s="1"/>
  <c r="T1869" i="9"/>
  <c r="W1869" i="9" s="1"/>
  <c r="AA1063" i="9"/>
  <c r="AA1068" i="9" s="1"/>
  <c r="W1063" i="9"/>
  <c r="AE255" i="9"/>
  <c r="AE260" i="9" s="1"/>
  <c r="AC262" i="9"/>
  <c r="AC260" i="9"/>
  <c r="AE398" i="9"/>
  <c r="AG269" i="9" s="1"/>
  <c r="AE396" i="9"/>
  <c r="AA1719" i="9"/>
  <c r="Y107" i="9"/>
  <c r="W107" i="9"/>
  <c r="V108" i="9" s="1"/>
  <c r="Z1719" i="9"/>
  <c r="AD1719" i="9" s="1"/>
  <c r="W1719" i="9"/>
  <c r="V1720" i="9" s="1"/>
  <c r="Q1720" i="9"/>
  <c r="R1720" i="9" s="1"/>
  <c r="AB1720" i="9" s="1"/>
  <c r="AC770" i="9"/>
  <c r="Q1582" i="9"/>
  <c r="R1582" i="9" s="1"/>
  <c r="AB1582" i="9" s="1"/>
  <c r="Y1581" i="9"/>
  <c r="Z1581" i="9"/>
  <c r="AA1581" i="9"/>
  <c r="W1581" i="9"/>
  <c r="V1582" i="9" s="1"/>
  <c r="Y1985" i="9"/>
  <c r="Q1986" i="9"/>
  <c r="R1986" i="9" s="1"/>
  <c r="AB1986" i="9" s="1"/>
  <c r="AD1447" i="9"/>
  <c r="AA1985" i="9"/>
  <c r="W1985" i="9"/>
  <c r="V1986" i="9" s="1"/>
  <c r="AD770" i="9"/>
  <c r="S1869" i="9"/>
  <c r="Z1985" i="9"/>
  <c r="AE637" i="9"/>
  <c r="AE641" i="6"/>
  <c r="AC396" i="6"/>
  <c r="AC394" i="6"/>
  <c r="AE389" i="6"/>
  <c r="AE396" i="6" s="1"/>
  <c r="AD1447" i="6"/>
  <c r="AE1579" i="6"/>
  <c r="AC1447" i="6"/>
  <c r="AE1712" i="6"/>
  <c r="AE1987" i="6"/>
  <c r="AA1070" i="6"/>
  <c r="W101" i="6"/>
  <c r="V102" i="6" s="1"/>
  <c r="Z101" i="6"/>
  <c r="Y1070" i="6"/>
  <c r="AA101" i="6"/>
  <c r="Y1068" i="6"/>
  <c r="Y101" i="6"/>
  <c r="AC1063" i="6"/>
  <c r="AE1063" i="6" s="1"/>
  <c r="Z1070" i="6"/>
  <c r="Z1068" i="6"/>
  <c r="Y1713" i="6"/>
  <c r="Q1714" i="6"/>
  <c r="Z1713" i="6"/>
  <c r="W1713" i="6"/>
  <c r="V1714" i="6" s="1"/>
  <c r="AA1713" i="6"/>
  <c r="AA1072" i="6"/>
  <c r="AD772" i="6"/>
  <c r="AE909" i="6"/>
  <c r="Y1448" i="6"/>
  <c r="R102" i="6"/>
  <c r="AB102" i="6" s="1"/>
  <c r="AD1987" i="3"/>
  <c r="AC1987" i="3"/>
  <c r="AE394" i="3"/>
  <c r="AE398" i="3"/>
  <c r="AG271" i="3" s="1"/>
  <c r="AC1330" i="3"/>
  <c r="AE1330" i="3" s="1"/>
  <c r="AE103" i="3"/>
  <c r="W1198" i="3"/>
  <c r="AC770" i="3"/>
  <c r="AE770" i="3" s="1"/>
  <c r="AB1717" i="3"/>
  <c r="S1717" i="3"/>
  <c r="T1717" i="3" s="1"/>
  <c r="W1717" i="3" s="1"/>
  <c r="V1718" i="3" s="1"/>
  <c r="W1446" i="3"/>
  <c r="V1447" i="3" s="1"/>
  <c r="AD906" i="3"/>
  <c r="AC1716" i="3"/>
  <c r="AE1716" i="3" s="1"/>
  <c r="AA1198" i="3"/>
  <c r="AA1205" i="3" s="1"/>
  <c r="AC906" i="3"/>
  <c r="Z1446" i="3"/>
  <c r="Y1198" i="3"/>
  <c r="Y1207" i="3" s="1"/>
  <c r="Q1447" i="3"/>
  <c r="R1447" i="3" s="1"/>
  <c r="AB1447" i="3" s="1"/>
  <c r="AA1448" i="6"/>
  <c r="S641" i="3"/>
  <c r="Z1448" i="6"/>
  <c r="T1450" i="11"/>
  <c r="Y1450" i="11" s="1"/>
  <c r="AA107" i="9"/>
  <c r="Q1449" i="6"/>
  <c r="R1449" i="6" s="1"/>
  <c r="AB1449" i="6" s="1"/>
  <c r="AA1580" i="11"/>
  <c r="Z107" i="9"/>
  <c r="S771" i="9"/>
  <c r="T771" i="9" s="1"/>
  <c r="W771" i="9" s="1"/>
  <c r="V772" i="9" s="1"/>
  <c r="S104" i="3"/>
  <c r="T104" i="3" s="1"/>
  <c r="T1331" i="3"/>
  <c r="W1331" i="3" s="1"/>
  <c r="V1332" i="3" s="1"/>
  <c r="AD1332" i="3" s="1"/>
  <c r="AC520" i="9"/>
  <c r="AE520" i="9" s="1"/>
  <c r="T641" i="3"/>
  <c r="Z641" i="3" s="1"/>
  <c r="S771" i="3"/>
  <c r="T771" i="3" s="1"/>
  <c r="T1988" i="6"/>
  <c r="W1988" i="6" s="1"/>
  <c r="V1989" i="6" s="1"/>
  <c r="AD1989" i="6" s="1"/>
  <c r="Y1446" i="3"/>
  <c r="S1450" i="11"/>
  <c r="S1987" i="11"/>
  <c r="T1987" i="11" s="1"/>
  <c r="S1988" i="6"/>
  <c r="AA1579" i="3"/>
  <c r="Q1580" i="3"/>
  <c r="Z1579" i="3"/>
  <c r="W1579" i="3"/>
  <c r="V1580" i="3" s="1"/>
  <c r="Y1579" i="3"/>
  <c r="R1332" i="6"/>
  <c r="AB1332" i="6" s="1"/>
  <c r="AA1580" i="6"/>
  <c r="W1580" i="6"/>
  <c r="V1581" i="6" s="1"/>
  <c r="Z1580" i="6"/>
  <c r="Y1580" i="6"/>
  <c r="Q1581" i="6"/>
  <c r="R1448" i="9"/>
  <c r="AB1448" i="9" s="1"/>
  <c r="Y906" i="11"/>
  <c r="Q907" i="11"/>
  <c r="Z906" i="11"/>
  <c r="W906" i="11"/>
  <c r="V907" i="11" s="1"/>
  <c r="AA906" i="11"/>
  <c r="AE1874" i="6"/>
  <c r="AE1876" i="6"/>
  <c r="AE1878" i="6"/>
  <c r="AC529" i="3"/>
  <c r="AE522" i="3"/>
  <c r="AC527" i="3"/>
  <c r="AC531" i="3"/>
  <c r="AE640" i="3"/>
  <c r="R773" i="6"/>
  <c r="AB773" i="6" s="1"/>
  <c r="T910" i="6"/>
  <c r="R906" i="9"/>
  <c r="AB906" i="9" s="1"/>
  <c r="T1331" i="9"/>
  <c r="R108" i="9"/>
  <c r="AB108" i="9" s="1"/>
  <c r="AB1876" i="9"/>
  <c r="AB1874" i="9"/>
  <c r="AB1878" i="9"/>
  <c r="R521" i="9"/>
  <c r="AB521" i="9" s="1"/>
  <c r="S638" i="9"/>
  <c r="T638" i="9" s="1"/>
  <c r="S910" i="6"/>
  <c r="AD905" i="9"/>
  <c r="AC905" i="9"/>
  <c r="S1331" i="9"/>
  <c r="R1717" i="11"/>
  <c r="AB1717" i="11" s="1"/>
  <c r="S907" i="3"/>
  <c r="T907" i="3" s="1"/>
  <c r="Y1070" i="9"/>
  <c r="Y1068" i="9"/>
  <c r="Y1072" i="9"/>
  <c r="S773" i="11"/>
  <c r="T773" i="11" s="1"/>
  <c r="AD1198" i="3"/>
  <c r="Z1207" i="3"/>
  <c r="Z1205" i="3"/>
  <c r="Z1203" i="3"/>
  <c r="S1331" i="3"/>
  <c r="W520" i="6"/>
  <c r="V521" i="6" s="1"/>
  <c r="AD521" i="6" s="1"/>
  <c r="Z520" i="6"/>
  <c r="Q521" i="6"/>
  <c r="Y520" i="6"/>
  <c r="AA520" i="6"/>
  <c r="AC1331" i="6"/>
  <c r="AE1331" i="6" s="1"/>
  <c r="W107" i="11"/>
  <c r="V108" i="11" s="1"/>
  <c r="Y107" i="11"/>
  <c r="Q108" i="11"/>
  <c r="AA107" i="11"/>
  <c r="Z107" i="11"/>
  <c r="S388" i="11"/>
  <c r="AG1078" i="9"/>
  <c r="AG1080" i="9"/>
  <c r="AC772" i="6"/>
  <c r="T1988" i="3"/>
  <c r="T642" i="6"/>
  <c r="AG1078" i="6"/>
  <c r="AG1080" i="6"/>
  <c r="AC1447" i="9"/>
  <c r="S1988" i="3"/>
  <c r="AA253" i="3"/>
  <c r="Z253" i="3"/>
  <c r="Y253" i="3"/>
  <c r="Q254" i="3"/>
  <c r="W253" i="3"/>
  <c r="V254" i="3" s="1"/>
  <c r="AD254" i="3" s="1"/>
  <c r="S642" i="6"/>
  <c r="AE1987" i="3"/>
  <c r="AE1449" i="11" l="1"/>
  <c r="AE772" i="11"/>
  <c r="AE1986" i="11"/>
  <c r="AD635" i="11"/>
  <c r="AG1078" i="11"/>
  <c r="S636" i="11"/>
  <c r="T636" i="11" s="1"/>
  <c r="AA636" i="11" s="1"/>
  <c r="Z388" i="11"/>
  <c r="Q1451" i="11"/>
  <c r="R1451" i="11" s="1"/>
  <c r="AB1451" i="11" s="1"/>
  <c r="AC1580" i="11"/>
  <c r="AE1580" i="11" s="1"/>
  <c r="Q1865" i="11"/>
  <c r="R1865" i="11" s="1"/>
  <c r="AB1865" i="11" s="1"/>
  <c r="AA1864" i="11"/>
  <c r="Q389" i="11"/>
  <c r="R389" i="11" s="1"/>
  <c r="AB389" i="11" s="1"/>
  <c r="Z1450" i="11"/>
  <c r="AD1450" i="11" s="1"/>
  <c r="Z1864" i="11"/>
  <c r="AD1716" i="11"/>
  <c r="Y1864" i="11"/>
  <c r="AA388" i="11"/>
  <c r="W1450" i="11"/>
  <c r="V1451" i="11" s="1"/>
  <c r="AD1451" i="11" s="1"/>
  <c r="Y1987" i="11"/>
  <c r="W1987" i="11"/>
  <c r="V1988" i="11" s="1"/>
  <c r="Z1987" i="11"/>
  <c r="AA1987" i="11"/>
  <c r="Q1988" i="11"/>
  <c r="R1988" i="11" s="1"/>
  <c r="AB1988" i="11" s="1"/>
  <c r="AD107" i="11"/>
  <c r="W388" i="11"/>
  <c r="V389" i="11" s="1"/>
  <c r="AD389" i="11" s="1"/>
  <c r="AD394" i="11" s="1"/>
  <c r="AC635" i="11"/>
  <c r="AC1716" i="11"/>
  <c r="AD906" i="11"/>
  <c r="Z1072" i="9"/>
  <c r="AD1581" i="9"/>
  <c r="Z1068" i="9"/>
  <c r="AD1985" i="9"/>
  <c r="AA1072" i="9"/>
  <c r="Y1869" i="9"/>
  <c r="Y1878" i="9" s="1"/>
  <c r="AA1869" i="9"/>
  <c r="AA1876" i="9" s="1"/>
  <c r="AC1063" i="9"/>
  <c r="AC1070" i="9" s="1"/>
  <c r="Z1869" i="9"/>
  <c r="Z1878" i="9" s="1"/>
  <c r="AA1070" i="9"/>
  <c r="AE262" i="9"/>
  <c r="AE264" i="9"/>
  <c r="AG135" i="9" s="1"/>
  <c r="AC1581" i="9"/>
  <c r="AC1719" i="9"/>
  <c r="AE1719" i="9" s="1"/>
  <c r="AG271" i="9"/>
  <c r="AE770" i="9"/>
  <c r="AC1985" i="9"/>
  <c r="Z771" i="9"/>
  <c r="AE1447" i="9"/>
  <c r="AA771" i="9"/>
  <c r="Q772" i="9"/>
  <c r="R772" i="9" s="1"/>
  <c r="AB772" i="9" s="1"/>
  <c r="Y771" i="9"/>
  <c r="S521" i="9"/>
  <c r="S1720" i="9"/>
  <c r="AC107" i="9"/>
  <c r="AD107" i="9"/>
  <c r="AE1447" i="6"/>
  <c r="AE394" i="6"/>
  <c r="AE398" i="6"/>
  <c r="AG271" i="6" s="1"/>
  <c r="S1332" i="6"/>
  <c r="AD101" i="6"/>
  <c r="AC1068" i="6"/>
  <c r="AC1070" i="6"/>
  <c r="AC1072" i="6"/>
  <c r="AC101" i="6"/>
  <c r="AE772" i="6"/>
  <c r="R1714" i="6"/>
  <c r="AB1714" i="6" s="1"/>
  <c r="AD1580" i="6"/>
  <c r="AC1713" i="6"/>
  <c r="AD1713" i="6"/>
  <c r="S102" i="6"/>
  <c r="T102" i="6" s="1"/>
  <c r="AC1448" i="6"/>
  <c r="AD1448" i="6"/>
  <c r="AG269" i="3"/>
  <c r="AD1579" i="3"/>
  <c r="Z1717" i="3"/>
  <c r="AE906" i="3"/>
  <c r="AA1207" i="3"/>
  <c r="Y641" i="3"/>
  <c r="AD641" i="3" s="1"/>
  <c r="AA1203" i="3"/>
  <c r="AA1717" i="3"/>
  <c r="AD1446" i="3"/>
  <c r="AC1198" i="3"/>
  <c r="AC1207" i="3" s="1"/>
  <c r="Y104" i="3"/>
  <c r="Z104" i="3"/>
  <c r="AA104" i="3"/>
  <c r="Q105" i="3"/>
  <c r="R105" i="3" s="1"/>
  <c r="W104" i="3"/>
  <c r="V105" i="3" s="1"/>
  <c r="Y1203" i="3"/>
  <c r="Y1205" i="3"/>
  <c r="AC1446" i="3"/>
  <c r="Q1718" i="3"/>
  <c r="R1718" i="3" s="1"/>
  <c r="AB1718" i="3" s="1"/>
  <c r="Q642" i="3"/>
  <c r="R642" i="3" s="1"/>
  <c r="Y1717" i="3"/>
  <c r="AA641" i="3"/>
  <c r="Z1988" i="6"/>
  <c r="Y1988" i="6"/>
  <c r="T521" i="9"/>
  <c r="W521" i="9" s="1"/>
  <c r="V522" i="9" s="1"/>
  <c r="AD522" i="9" s="1"/>
  <c r="S1986" i="9"/>
  <c r="T1986" i="9" s="1"/>
  <c r="AA1331" i="3"/>
  <c r="AA1988" i="6"/>
  <c r="AA1450" i="11"/>
  <c r="Z1331" i="3"/>
  <c r="Q1989" i="6"/>
  <c r="R1989" i="6" s="1"/>
  <c r="AB1989" i="6" s="1"/>
  <c r="AC1580" i="6"/>
  <c r="Y1331" i="3"/>
  <c r="AE905" i="9"/>
  <c r="S1449" i="6"/>
  <c r="T1449" i="6" s="1"/>
  <c r="AA1449" i="6" s="1"/>
  <c r="W641" i="3"/>
  <c r="V642" i="3" s="1"/>
  <c r="AD642" i="3" s="1"/>
  <c r="T108" i="9"/>
  <c r="AA108" i="9" s="1"/>
  <c r="S108" i="9"/>
  <c r="S773" i="6"/>
  <c r="T773" i="6" s="1"/>
  <c r="T1332" i="6"/>
  <c r="Z1332" i="6" s="1"/>
  <c r="Q1332" i="3"/>
  <c r="R1332" i="3" s="1"/>
  <c r="AB1332" i="3" s="1"/>
  <c r="S1582" i="9"/>
  <c r="T1582" i="9" s="1"/>
  <c r="S906" i="9"/>
  <c r="T906" i="9" s="1"/>
  <c r="W906" i="9" s="1"/>
  <c r="V907" i="9" s="1"/>
  <c r="S1448" i="9"/>
  <c r="T1448" i="9" s="1"/>
  <c r="R254" i="3"/>
  <c r="AB254" i="3" s="1"/>
  <c r="AA910" i="6"/>
  <c r="Q911" i="6"/>
  <c r="W910" i="6"/>
  <c r="V911" i="6" s="1"/>
  <c r="Y910" i="6"/>
  <c r="Z910" i="6"/>
  <c r="AG1749" i="6"/>
  <c r="AG1751" i="6"/>
  <c r="Q639" i="9"/>
  <c r="W638" i="9"/>
  <c r="V639" i="9" s="1"/>
  <c r="Y638" i="9"/>
  <c r="Z638" i="9"/>
  <c r="AA638" i="9"/>
  <c r="AE529" i="3"/>
  <c r="AE527" i="3"/>
  <c r="AE531" i="3"/>
  <c r="R1581" i="6"/>
  <c r="AB1581" i="6" s="1"/>
  <c r="R1580" i="3"/>
  <c r="AB1580" i="3" s="1"/>
  <c r="AA642" i="6"/>
  <c r="Q643" i="6"/>
  <c r="Y642" i="6"/>
  <c r="Z642" i="6"/>
  <c r="W642" i="6"/>
  <c r="V643" i="6" s="1"/>
  <c r="AD643" i="6" s="1"/>
  <c r="R521" i="6"/>
  <c r="AB521" i="6" s="1"/>
  <c r="Q1989" i="3"/>
  <c r="Z1988" i="3"/>
  <c r="W1988" i="3"/>
  <c r="V1989" i="3" s="1"/>
  <c r="AD1989" i="3" s="1"/>
  <c r="AA1988" i="3"/>
  <c r="Y1988" i="3"/>
  <c r="W771" i="3"/>
  <c r="V772" i="3" s="1"/>
  <c r="Z771" i="3"/>
  <c r="Q772" i="3"/>
  <c r="Y771" i="3"/>
  <c r="AA771" i="3"/>
  <c r="AC520" i="6"/>
  <c r="AE520" i="6" s="1"/>
  <c r="AD1205" i="3"/>
  <c r="AD1207" i="3"/>
  <c r="AD1203" i="3"/>
  <c r="AA907" i="3"/>
  <c r="Z907" i="3"/>
  <c r="W907" i="3"/>
  <c r="V908" i="3" s="1"/>
  <c r="Y907" i="3"/>
  <c r="Q908" i="3"/>
  <c r="R907" i="11"/>
  <c r="AB907" i="11" s="1"/>
  <c r="T1720" i="9"/>
  <c r="S1717" i="11"/>
  <c r="T1717" i="11" s="1"/>
  <c r="W1331" i="9"/>
  <c r="V1332" i="9" s="1"/>
  <c r="AD1332" i="9" s="1"/>
  <c r="Y1331" i="9"/>
  <c r="AA1331" i="9"/>
  <c r="Z1331" i="9"/>
  <c r="Q1332" i="9"/>
  <c r="AC906" i="11"/>
  <c r="S1447" i="3"/>
  <c r="T1447" i="3" s="1"/>
  <c r="AE1070" i="6"/>
  <c r="AE1068" i="6"/>
  <c r="AE1072" i="6"/>
  <c r="AC253" i="3"/>
  <c r="AE253" i="3" s="1"/>
  <c r="R108" i="11"/>
  <c r="AB108" i="11" s="1"/>
  <c r="AC1579" i="3"/>
  <c r="AE1579" i="3" s="1"/>
  <c r="AC107" i="11"/>
  <c r="S1581" i="11"/>
  <c r="T1581" i="11" s="1"/>
  <c r="Y773" i="11"/>
  <c r="W773" i="11"/>
  <c r="V774" i="11" s="1"/>
  <c r="Z773" i="11"/>
  <c r="AA773" i="11"/>
  <c r="Q774" i="11"/>
  <c r="AE635" i="11" l="1"/>
  <c r="AC388" i="11"/>
  <c r="AE388" i="11" s="1"/>
  <c r="AD396" i="11"/>
  <c r="AD398" i="11"/>
  <c r="AE107" i="11"/>
  <c r="S108" i="11"/>
  <c r="AC1450" i="11"/>
  <c r="AE1450" i="11" s="1"/>
  <c r="S389" i="11"/>
  <c r="AA1717" i="11"/>
  <c r="Z1717" i="11"/>
  <c r="AC1987" i="11"/>
  <c r="AE1716" i="11"/>
  <c r="AE906" i="11"/>
  <c r="Y636" i="11"/>
  <c r="AD773" i="11"/>
  <c r="Q637" i="11"/>
  <c r="R637" i="11" s="1"/>
  <c r="AB637" i="11" s="1"/>
  <c r="AC1864" i="11"/>
  <c r="AE1864" i="11" s="1"/>
  <c r="W1717" i="11"/>
  <c r="V1718" i="11" s="1"/>
  <c r="T108" i="11"/>
  <c r="AA108" i="11" s="1"/>
  <c r="Y1717" i="11"/>
  <c r="AD1717" i="11" s="1"/>
  <c r="Q1718" i="11"/>
  <c r="R1718" i="11" s="1"/>
  <c r="AB1718" i="11" s="1"/>
  <c r="S1865" i="11"/>
  <c r="AD1987" i="11"/>
  <c r="T1865" i="11"/>
  <c r="AE1581" i="9"/>
  <c r="Y1874" i="9"/>
  <c r="AE1985" i="9"/>
  <c r="AA1874" i="9"/>
  <c r="AA1878" i="9"/>
  <c r="Y1876" i="9"/>
  <c r="AC1869" i="9"/>
  <c r="AC1878" i="9" s="1"/>
  <c r="AD771" i="9"/>
  <c r="Z1874" i="9"/>
  <c r="AC1072" i="9"/>
  <c r="AC1068" i="9"/>
  <c r="AE1063" i="9"/>
  <c r="AE1068" i="9" s="1"/>
  <c r="Z1876" i="9"/>
  <c r="AG137" i="9"/>
  <c r="Q907" i="9"/>
  <c r="R907" i="9" s="1"/>
  <c r="AB907" i="9" s="1"/>
  <c r="AC771" i="9"/>
  <c r="Z108" i="9"/>
  <c r="AA906" i="9"/>
  <c r="Z906" i="9"/>
  <c r="Y906" i="9"/>
  <c r="Z521" i="9"/>
  <c r="AD521" i="9" s="1"/>
  <c r="AD529" i="9" s="1"/>
  <c r="AE107" i="9"/>
  <c r="W1448" i="9"/>
  <c r="V1449" i="9" s="1"/>
  <c r="Z1448" i="9"/>
  <c r="Q1449" i="9"/>
  <c r="R1449" i="9" s="1"/>
  <c r="AB1449" i="9" s="1"/>
  <c r="Y1448" i="9"/>
  <c r="AA1448" i="9"/>
  <c r="Y521" i="9"/>
  <c r="S772" i="9"/>
  <c r="T772" i="9" s="1"/>
  <c r="Y772" i="9" s="1"/>
  <c r="AA521" i="9"/>
  <c r="W108" i="9"/>
  <c r="V109" i="9" s="1"/>
  <c r="AD109" i="9" s="1"/>
  <c r="AD638" i="9"/>
  <c r="Q522" i="9"/>
  <c r="R522" i="9" s="1"/>
  <c r="AB522" i="9" s="1"/>
  <c r="Q109" i="9"/>
  <c r="R109" i="9" s="1"/>
  <c r="AB109" i="9" s="1"/>
  <c r="Y108" i="9"/>
  <c r="AG269" i="6"/>
  <c r="AE101" i="6"/>
  <c r="T521" i="6"/>
  <c r="Y521" i="6" s="1"/>
  <c r="AE1580" i="6"/>
  <c r="AE1448" i="6"/>
  <c r="Y102" i="6"/>
  <c r="Q103" i="6"/>
  <c r="R103" i="6" s="1"/>
  <c r="AB103" i="6" s="1"/>
  <c r="AA102" i="6"/>
  <c r="Z102" i="6"/>
  <c r="W102" i="6"/>
  <c r="V103" i="6" s="1"/>
  <c r="AE1713" i="6"/>
  <c r="S1714" i="6"/>
  <c r="T1714" i="6" s="1"/>
  <c r="W1449" i="6"/>
  <c r="V1450" i="6" s="1"/>
  <c r="AC1988" i="6"/>
  <c r="Q774" i="6"/>
  <c r="R774" i="6" s="1"/>
  <c r="AB774" i="6" s="1"/>
  <c r="Y773" i="6"/>
  <c r="Z773" i="6"/>
  <c r="W773" i="6"/>
  <c r="V774" i="6" s="1"/>
  <c r="AA773" i="6"/>
  <c r="Q1450" i="6"/>
  <c r="R1450" i="6" s="1"/>
  <c r="AB1450" i="6" s="1"/>
  <c r="Y1332" i="6"/>
  <c r="Y1449" i="6"/>
  <c r="Z1449" i="6"/>
  <c r="Q1333" i="6"/>
  <c r="R1333" i="6" s="1"/>
  <c r="AB1333" i="6" s="1"/>
  <c r="AD1988" i="6"/>
  <c r="AD1717" i="3"/>
  <c r="AC641" i="3"/>
  <c r="AE641" i="3" s="1"/>
  <c r="AE1446" i="3"/>
  <c r="AC1331" i="3"/>
  <c r="AE1331" i="3" s="1"/>
  <c r="AC1203" i="3"/>
  <c r="AC1205" i="3"/>
  <c r="AD771" i="3"/>
  <c r="AD907" i="3"/>
  <c r="AC104" i="3"/>
  <c r="AE1198" i="3"/>
  <c r="AE1207" i="3" s="1"/>
  <c r="AC1717" i="3"/>
  <c r="AB105" i="3"/>
  <c r="S105" i="3"/>
  <c r="T105" i="3" s="1"/>
  <c r="W105" i="3" s="1"/>
  <c r="V106" i="3" s="1"/>
  <c r="AB642" i="3"/>
  <c r="T642" i="3"/>
  <c r="W642" i="3" s="1"/>
  <c r="V643" i="3" s="1"/>
  <c r="AD643" i="3" s="1"/>
  <c r="S642" i="3"/>
  <c r="AD1988" i="3"/>
  <c r="AD104" i="3"/>
  <c r="W636" i="11"/>
  <c r="V637" i="11" s="1"/>
  <c r="W1332" i="6"/>
  <c r="V1333" i="6" s="1"/>
  <c r="AD1333" i="6" s="1"/>
  <c r="AD1340" i="6" s="1"/>
  <c r="Z636" i="11"/>
  <c r="AA1332" i="6"/>
  <c r="T1989" i="6"/>
  <c r="AA1989" i="6" s="1"/>
  <c r="S254" i="3"/>
  <c r="S1451" i="11"/>
  <c r="S521" i="6"/>
  <c r="S1989" i="6"/>
  <c r="T1988" i="11"/>
  <c r="AA1988" i="11" s="1"/>
  <c r="S1988" i="11"/>
  <c r="S1718" i="3"/>
  <c r="T1718" i="3" s="1"/>
  <c r="Z1718" i="3" s="1"/>
  <c r="T254" i="3"/>
  <c r="W254" i="3" s="1"/>
  <c r="V255" i="3" s="1"/>
  <c r="AD255" i="3" s="1"/>
  <c r="S1580" i="3"/>
  <c r="T1580" i="3" s="1"/>
  <c r="T1451" i="11"/>
  <c r="Q1452" i="11" s="1"/>
  <c r="AB396" i="11"/>
  <c r="AB398" i="11"/>
  <c r="AB394" i="11"/>
  <c r="R1332" i="9"/>
  <c r="AB1332" i="9" s="1"/>
  <c r="AG945" i="6"/>
  <c r="AG943" i="6"/>
  <c r="AC771" i="3"/>
  <c r="R774" i="11"/>
  <c r="AB774" i="11" s="1"/>
  <c r="AA1581" i="11"/>
  <c r="W1581" i="11"/>
  <c r="V1582" i="11" s="1"/>
  <c r="Q1582" i="11"/>
  <c r="Z1581" i="11"/>
  <c r="Y1581" i="11"/>
  <c r="R1989" i="3"/>
  <c r="T1989" i="3" s="1"/>
  <c r="Y1720" i="9"/>
  <c r="Q1721" i="9"/>
  <c r="Z1720" i="9"/>
  <c r="AD1720" i="9" s="1"/>
  <c r="AA1720" i="9"/>
  <c r="W1720" i="9"/>
  <c r="V1721" i="9" s="1"/>
  <c r="AD1721" i="9" s="1"/>
  <c r="AC642" i="6"/>
  <c r="AE642" i="6" s="1"/>
  <c r="AC910" i="6"/>
  <c r="AE910" i="6" s="1"/>
  <c r="R639" i="9"/>
  <c r="AB639" i="9" s="1"/>
  <c r="AA1986" i="9"/>
  <c r="Q1987" i="9"/>
  <c r="Y1986" i="9"/>
  <c r="W1986" i="9"/>
  <c r="V1987" i="9" s="1"/>
  <c r="Z1986" i="9"/>
  <c r="AG404" i="3"/>
  <c r="AG402" i="3"/>
  <c r="AC773" i="11"/>
  <c r="Y1447" i="3"/>
  <c r="Z1447" i="3"/>
  <c r="AA1447" i="3"/>
  <c r="Q1448" i="3"/>
  <c r="W1447" i="3"/>
  <c r="V1448" i="3" s="1"/>
  <c r="AC1331" i="9"/>
  <c r="AE1331" i="9" s="1"/>
  <c r="Z1582" i="9"/>
  <c r="W1582" i="9"/>
  <c r="V1583" i="9" s="1"/>
  <c r="Y1582" i="9"/>
  <c r="Q1583" i="9"/>
  <c r="AA1582" i="9"/>
  <c r="R772" i="3"/>
  <c r="AB772" i="3" s="1"/>
  <c r="T389" i="11"/>
  <c r="T1332" i="3"/>
  <c r="R908" i="3"/>
  <c r="AB908" i="3" s="1"/>
  <c r="AC1988" i="3"/>
  <c r="R643" i="6"/>
  <c r="AB643" i="6" s="1"/>
  <c r="AC638" i="9"/>
  <c r="S1332" i="3"/>
  <c r="S907" i="11"/>
  <c r="T907" i="11" s="1"/>
  <c r="AC907" i="3"/>
  <c r="S1581" i="6"/>
  <c r="T1581" i="6" s="1"/>
  <c r="R911" i="6"/>
  <c r="AB911" i="6" s="1"/>
  <c r="AD1581" i="11" l="1"/>
  <c r="Y1451" i="11"/>
  <c r="Q1989" i="11"/>
  <c r="R1989" i="11" s="1"/>
  <c r="AB1989" i="11" s="1"/>
  <c r="AE773" i="11"/>
  <c r="Z1451" i="11"/>
  <c r="Z108" i="11"/>
  <c r="Y1988" i="11"/>
  <c r="W1988" i="11"/>
  <c r="V1989" i="11" s="1"/>
  <c r="AD1989" i="11" s="1"/>
  <c r="Z1988" i="11"/>
  <c r="Q109" i="11"/>
  <c r="R109" i="11" s="1"/>
  <c r="AB109" i="11" s="1"/>
  <c r="Y108" i="11"/>
  <c r="W108" i="11"/>
  <c r="V109" i="11" s="1"/>
  <c r="AD109" i="11" s="1"/>
  <c r="AD636" i="11"/>
  <c r="S1718" i="11"/>
  <c r="T1718" i="11" s="1"/>
  <c r="AE1987" i="11"/>
  <c r="AC636" i="11"/>
  <c r="AA1451" i="11"/>
  <c r="Q1866" i="11"/>
  <c r="Y1865" i="11"/>
  <c r="W1865" i="11"/>
  <c r="V1866" i="11" s="1"/>
  <c r="AD1866" i="11" s="1"/>
  <c r="Z1865" i="11"/>
  <c r="AA1865" i="11"/>
  <c r="AC1717" i="11"/>
  <c r="AE1717" i="11" s="1"/>
  <c r="AC1876" i="9"/>
  <c r="AC1874" i="9"/>
  <c r="AE771" i="9"/>
  <c r="AE1869" i="9"/>
  <c r="AE1874" i="9" s="1"/>
  <c r="AE1072" i="9"/>
  <c r="AG945" i="9" s="1"/>
  <c r="AE1070" i="9"/>
  <c r="AC108" i="9"/>
  <c r="AC521" i="9"/>
  <c r="AE521" i="9" s="1"/>
  <c r="AD906" i="9"/>
  <c r="Z772" i="9"/>
  <c r="AD772" i="9" s="1"/>
  <c r="Q773" i="9"/>
  <c r="R773" i="9" s="1"/>
  <c r="W772" i="9"/>
  <c r="V773" i="9" s="1"/>
  <c r="AC906" i="9"/>
  <c r="AD1448" i="9"/>
  <c r="AD531" i="9"/>
  <c r="AD527" i="9"/>
  <c r="AE638" i="9"/>
  <c r="AD1582" i="9"/>
  <c r="AD108" i="9"/>
  <c r="AD1986" i="9"/>
  <c r="AA772" i="9"/>
  <c r="AC1448" i="9"/>
  <c r="AA521" i="6"/>
  <c r="Q522" i="6"/>
  <c r="R522" i="6" s="1"/>
  <c r="AB522" i="6" s="1"/>
  <c r="W521" i="6"/>
  <c r="V522" i="6" s="1"/>
  <c r="AD522" i="6" s="1"/>
  <c r="AD531" i="6" s="1"/>
  <c r="Z521" i="6"/>
  <c r="W1989" i="6"/>
  <c r="V1990" i="6" s="1"/>
  <c r="AD1990" i="6" s="1"/>
  <c r="AD1342" i="6"/>
  <c r="AD1338" i="6"/>
  <c r="AC102" i="6"/>
  <c r="Z1989" i="6"/>
  <c r="Q1990" i="6"/>
  <c r="R1990" i="6" s="1"/>
  <c r="AB1990" i="6" s="1"/>
  <c r="AC1449" i="6"/>
  <c r="Q1715" i="6"/>
  <c r="W1714" i="6"/>
  <c r="V1715" i="6" s="1"/>
  <c r="AA1714" i="6"/>
  <c r="Z1714" i="6"/>
  <c r="Y1714" i="6"/>
  <c r="AD102" i="6"/>
  <c r="AE1988" i="6"/>
  <c r="S643" i="6"/>
  <c r="AC1332" i="6"/>
  <c r="AE1332" i="6" s="1"/>
  <c r="Y1989" i="6"/>
  <c r="T643" i="6"/>
  <c r="Z643" i="6" s="1"/>
  <c r="S103" i="6"/>
  <c r="T103" i="6" s="1"/>
  <c r="AA103" i="6" s="1"/>
  <c r="AD773" i="6"/>
  <c r="AD1449" i="6"/>
  <c r="AC773" i="6"/>
  <c r="AE1717" i="3"/>
  <c r="AE104" i="3"/>
  <c r="Q1719" i="3"/>
  <c r="R1719" i="3" s="1"/>
  <c r="AB1719" i="3" s="1"/>
  <c r="AE1205" i="3"/>
  <c r="AE1203" i="3"/>
  <c r="AE1988" i="3"/>
  <c r="AE907" i="3"/>
  <c r="AE771" i="3"/>
  <c r="Z254" i="3"/>
  <c r="Q643" i="3"/>
  <c r="R643" i="3" s="1"/>
  <c r="T643" i="3" s="1"/>
  <c r="AA254" i="3"/>
  <c r="Y642" i="3"/>
  <c r="AA1718" i="3"/>
  <c r="Y1580" i="3"/>
  <c r="Z1580" i="3"/>
  <c r="W1580" i="3"/>
  <c r="V1581" i="3" s="1"/>
  <c r="AA1580" i="3"/>
  <c r="Q1581" i="3"/>
  <c r="R1581" i="3" s="1"/>
  <c r="AB1581" i="3" s="1"/>
  <c r="Z642" i="3"/>
  <c r="Y1718" i="3"/>
  <c r="AD1718" i="3" s="1"/>
  <c r="Z105" i="3"/>
  <c r="AA642" i="3"/>
  <c r="W1718" i="3"/>
  <c r="V1719" i="3" s="1"/>
  <c r="Y105" i="3"/>
  <c r="AA105" i="3"/>
  <c r="Q106" i="3"/>
  <c r="R106" i="3" s="1"/>
  <c r="AB106" i="3" s="1"/>
  <c r="S772" i="3"/>
  <c r="T772" i="3" s="1"/>
  <c r="AD1447" i="3"/>
  <c r="S908" i="3"/>
  <c r="T908" i="3" s="1"/>
  <c r="Z908" i="3" s="1"/>
  <c r="S109" i="9"/>
  <c r="S637" i="11"/>
  <c r="T637" i="11" s="1"/>
  <c r="AC1581" i="11"/>
  <c r="S1332" i="9"/>
  <c r="S522" i="9"/>
  <c r="S639" i="9"/>
  <c r="T639" i="9" s="1"/>
  <c r="T109" i="9"/>
  <c r="Y109" i="9" s="1"/>
  <c r="S907" i="9"/>
  <c r="T907" i="9" s="1"/>
  <c r="Y907" i="9" s="1"/>
  <c r="AC1582" i="9"/>
  <c r="Q255" i="3"/>
  <c r="R255" i="3" s="1"/>
  <c r="AB255" i="3" s="1"/>
  <c r="S911" i="6"/>
  <c r="Y254" i="3"/>
  <c r="T1333" i="6"/>
  <c r="W1333" i="6" s="1"/>
  <c r="W1451" i="11"/>
  <c r="V1452" i="11" s="1"/>
  <c r="AD1452" i="11" s="1"/>
  <c r="S1449" i="9"/>
  <c r="T1449" i="9" s="1"/>
  <c r="S774" i="11"/>
  <c r="T774" i="11" s="1"/>
  <c r="T1450" i="6"/>
  <c r="AA1450" i="6" s="1"/>
  <c r="S1450" i="6"/>
  <c r="Y1989" i="3"/>
  <c r="Z1989" i="3"/>
  <c r="W1989" i="3"/>
  <c r="V1990" i="3" s="1"/>
  <c r="AD1990" i="3" s="1"/>
  <c r="Q1990" i="3"/>
  <c r="AA1989" i="3"/>
  <c r="Q1582" i="6"/>
  <c r="AA1581" i="6"/>
  <c r="Z1581" i="6"/>
  <c r="W1581" i="6"/>
  <c r="V1582" i="6" s="1"/>
  <c r="Y1581" i="6"/>
  <c r="R1721" i="9"/>
  <c r="AB1721" i="9" s="1"/>
  <c r="R1582" i="11"/>
  <c r="AC1720" i="9"/>
  <c r="AE1720" i="9" s="1"/>
  <c r="AA1332" i="3"/>
  <c r="Y1332" i="3"/>
  <c r="Q1333" i="3"/>
  <c r="Z1332" i="3"/>
  <c r="W1332" i="3"/>
  <c r="V1333" i="3" s="1"/>
  <c r="AD1333" i="3" s="1"/>
  <c r="R1448" i="3"/>
  <c r="AB1448" i="3" s="1"/>
  <c r="S1333" i="6"/>
  <c r="AA907" i="11"/>
  <c r="W907" i="11"/>
  <c r="V908" i="11" s="1"/>
  <c r="Y907" i="11"/>
  <c r="Q908" i="11"/>
  <c r="Z907" i="11"/>
  <c r="T911" i="6"/>
  <c r="AG1078" i="3"/>
  <c r="AG1080" i="3"/>
  <c r="T522" i="9"/>
  <c r="S774" i="6"/>
  <c r="T774" i="6" s="1"/>
  <c r="AC1986" i="9"/>
  <c r="AB1342" i="6"/>
  <c r="AB1338" i="6"/>
  <c r="AB1340" i="6"/>
  <c r="R1583" i="9"/>
  <c r="AB1583" i="9" s="1"/>
  <c r="R1987" i="9"/>
  <c r="AB1987" i="9" s="1"/>
  <c r="T1332" i="9"/>
  <c r="AC1447" i="3"/>
  <c r="S1989" i="3"/>
  <c r="AB1989" i="3"/>
  <c r="AB529" i="9"/>
  <c r="AB531" i="9"/>
  <c r="AB527" i="9"/>
  <c r="Z389" i="11"/>
  <c r="Y389" i="11"/>
  <c r="AA389" i="11"/>
  <c r="W389" i="11"/>
  <c r="AD262" i="3"/>
  <c r="AD264" i="3"/>
  <c r="AD260" i="3"/>
  <c r="R1452" i="11"/>
  <c r="AB1452" i="11" s="1"/>
  <c r="AE1581" i="11" l="1"/>
  <c r="AD108" i="11"/>
  <c r="AD1988" i="11"/>
  <c r="AC1988" i="11"/>
  <c r="AC1451" i="11"/>
  <c r="AE1451" i="11" s="1"/>
  <c r="AC108" i="11"/>
  <c r="S1452" i="11"/>
  <c r="AE636" i="11"/>
  <c r="Y637" i="11"/>
  <c r="Q638" i="11"/>
  <c r="R638" i="11" s="1"/>
  <c r="AB638" i="11" s="1"/>
  <c r="AA637" i="11"/>
  <c r="W637" i="11"/>
  <c r="V638" i="11" s="1"/>
  <c r="AD907" i="11"/>
  <c r="AC1865" i="11"/>
  <c r="AE1865" i="11" s="1"/>
  <c r="R1866" i="11"/>
  <c r="AB1866" i="11" s="1"/>
  <c r="AE1878" i="9"/>
  <c r="AG1749" i="9" s="1"/>
  <c r="AE1876" i="9"/>
  <c r="AG943" i="9"/>
  <c r="AE906" i="9"/>
  <c r="AE108" i="9"/>
  <c r="AC772" i="9"/>
  <c r="AE772" i="9" s="1"/>
  <c r="AE1582" i="9"/>
  <c r="AE1448" i="9"/>
  <c r="Q110" i="9"/>
  <c r="R110" i="9" s="1"/>
  <c r="AE1986" i="9"/>
  <c r="AA907" i="9"/>
  <c r="Z907" i="9"/>
  <c r="AD907" i="9" s="1"/>
  <c r="W907" i="9"/>
  <c r="V908" i="9" s="1"/>
  <c r="Q908" i="9"/>
  <c r="R908" i="9" s="1"/>
  <c r="AB908" i="9" s="1"/>
  <c r="AC521" i="6"/>
  <c r="AE521" i="6" s="1"/>
  <c r="AD529" i="6"/>
  <c r="AD527" i="6"/>
  <c r="AC1989" i="6"/>
  <c r="AE1989" i="6" s="1"/>
  <c r="Q644" i="6"/>
  <c r="R644" i="6" s="1"/>
  <c r="AB644" i="6" s="1"/>
  <c r="Y643" i="6"/>
  <c r="AE1449" i="6"/>
  <c r="T1990" i="6"/>
  <c r="Z1990" i="6" s="1"/>
  <c r="Z103" i="6"/>
  <c r="AE102" i="6"/>
  <c r="Q104" i="6"/>
  <c r="R104" i="6" s="1"/>
  <c r="AB104" i="6" s="1"/>
  <c r="Y103" i="6"/>
  <c r="W643" i="6"/>
  <c r="V644" i="6" s="1"/>
  <c r="AD644" i="6" s="1"/>
  <c r="W103" i="6"/>
  <c r="V104" i="6" s="1"/>
  <c r="AA643" i="6"/>
  <c r="AD1581" i="6"/>
  <c r="AC1714" i="6"/>
  <c r="AD1714" i="6"/>
  <c r="R1715" i="6"/>
  <c r="AB1715" i="6" s="1"/>
  <c r="T522" i="6"/>
  <c r="Z522" i="6" s="1"/>
  <c r="AE773" i="6"/>
  <c r="S522" i="6"/>
  <c r="AD1580" i="3"/>
  <c r="AD105" i="3"/>
  <c r="Y908" i="3"/>
  <c r="AC254" i="3"/>
  <c r="AE254" i="3" s="1"/>
  <c r="Q909" i="3"/>
  <c r="R909" i="3" s="1"/>
  <c r="AB909" i="3" s="1"/>
  <c r="W908" i="3"/>
  <c r="V909" i="3" s="1"/>
  <c r="AC642" i="3"/>
  <c r="AE642" i="3" s="1"/>
  <c r="AE1447" i="3"/>
  <c r="AC105" i="3"/>
  <c r="AC1580" i="3"/>
  <c r="AA908" i="3"/>
  <c r="AA772" i="3"/>
  <c r="Z772" i="3"/>
  <c r="Q773" i="3"/>
  <c r="R773" i="3" s="1"/>
  <c r="AB773" i="3" s="1"/>
  <c r="W772" i="3"/>
  <c r="V773" i="3" s="1"/>
  <c r="Y772" i="3"/>
  <c r="AC1718" i="3"/>
  <c r="AE1718" i="3" s="1"/>
  <c r="S106" i="3"/>
  <c r="T106" i="3" s="1"/>
  <c r="Z106" i="3" s="1"/>
  <c r="AD908" i="3"/>
  <c r="T1989" i="11"/>
  <c r="Y1989" i="11" s="1"/>
  <c r="S1987" i="9"/>
  <c r="T1987" i="9" s="1"/>
  <c r="Q1988" i="9" s="1"/>
  <c r="S1989" i="11"/>
  <c r="Z109" i="9"/>
  <c r="W109" i="9"/>
  <c r="V110" i="9" s="1"/>
  <c r="AD110" i="9" s="1"/>
  <c r="AA109" i="9"/>
  <c r="Z637" i="11"/>
  <c r="Z1450" i="6"/>
  <c r="AA1333" i="6"/>
  <c r="AA1338" i="6" s="1"/>
  <c r="Q1451" i="6"/>
  <c r="R1451" i="6" s="1"/>
  <c r="W1450" i="6"/>
  <c r="V1451" i="6" s="1"/>
  <c r="AD1451" i="6" s="1"/>
  <c r="Y1333" i="6"/>
  <c r="Y1342" i="6" s="1"/>
  <c r="Z1333" i="6"/>
  <c r="Z1342" i="6" s="1"/>
  <c r="T1719" i="3"/>
  <c r="Y1719" i="3" s="1"/>
  <c r="T255" i="3"/>
  <c r="Y255" i="3" s="1"/>
  <c r="Y1450" i="6"/>
  <c r="T1721" i="9"/>
  <c r="Z1721" i="9" s="1"/>
  <c r="T1452" i="11"/>
  <c r="W1452" i="11" s="1"/>
  <c r="V1453" i="11" s="1"/>
  <c r="S1719" i="3"/>
  <c r="S255" i="3"/>
  <c r="S1721" i="9"/>
  <c r="AC389" i="11"/>
  <c r="Y396" i="11"/>
  <c r="Y398" i="11"/>
  <c r="Y394" i="11"/>
  <c r="Y1340" i="6"/>
  <c r="W639" i="9"/>
  <c r="V640" i="9" s="1"/>
  <c r="AA639" i="9"/>
  <c r="Q640" i="9"/>
  <c r="Y639" i="9"/>
  <c r="Z639" i="9"/>
  <c r="Y522" i="9"/>
  <c r="AA522" i="9"/>
  <c r="W522" i="9"/>
  <c r="Z522" i="9"/>
  <c r="Z1332" i="9"/>
  <c r="Y1332" i="9"/>
  <c r="Q1333" i="9"/>
  <c r="W1332" i="9"/>
  <c r="V1333" i="9" s="1"/>
  <c r="AD1333" i="9" s="1"/>
  <c r="AA1332" i="9"/>
  <c r="S773" i="9"/>
  <c r="T773" i="9" s="1"/>
  <c r="AB773" i="9"/>
  <c r="Q1719" i="11"/>
  <c r="AA1718" i="11"/>
  <c r="Y1718" i="11"/>
  <c r="Z1718" i="11"/>
  <c r="W1718" i="11"/>
  <c r="V1719" i="11" s="1"/>
  <c r="W774" i="11"/>
  <c r="V775" i="11" s="1"/>
  <c r="Z774" i="11"/>
  <c r="Q775" i="11"/>
  <c r="Y774" i="11"/>
  <c r="AA774" i="11"/>
  <c r="Z911" i="6"/>
  <c r="Y911" i="6"/>
  <c r="Q912" i="6"/>
  <c r="AA911" i="6"/>
  <c r="W911" i="6"/>
  <c r="V912" i="6" s="1"/>
  <c r="AD912" i="6" s="1"/>
  <c r="AD1342" i="3"/>
  <c r="AD1340" i="3"/>
  <c r="AD1338" i="3"/>
  <c r="Z394" i="11"/>
  <c r="Z396" i="11"/>
  <c r="Z398" i="11"/>
  <c r="Q1450" i="9"/>
  <c r="Y1449" i="9"/>
  <c r="AA1449" i="9"/>
  <c r="W1449" i="9"/>
  <c r="V1450" i="9" s="1"/>
  <c r="Z1449" i="9"/>
  <c r="AB264" i="3"/>
  <c r="AB260" i="3"/>
  <c r="AB262" i="3"/>
  <c r="R1582" i="6"/>
  <c r="AB1582" i="6" s="1"/>
  <c r="AB531" i="6"/>
  <c r="AB529" i="6"/>
  <c r="AB527" i="6"/>
  <c r="W643" i="3"/>
  <c r="V644" i="3" s="1"/>
  <c r="AD644" i="3" s="1"/>
  <c r="Q644" i="3"/>
  <c r="Y643" i="3"/>
  <c r="AA643" i="3"/>
  <c r="Z643" i="3"/>
  <c r="S1582" i="11"/>
  <c r="T1582" i="11" s="1"/>
  <c r="AB1582" i="11"/>
  <c r="R908" i="11"/>
  <c r="AB908" i="11" s="1"/>
  <c r="R1333" i="3"/>
  <c r="AB1333" i="3" s="1"/>
  <c r="S643" i="3"/>
  <c r="AB643" i="3"/>
  <c r="T109" i="11"/>
  <c r="R1990" i="3"/>
  <c r="T1990" i="3" s="1"/>
  <c r="AA394" i="11"/>
  <c r="AA396" i="11"/>
  <c r="AA398" i="11"/>
  <c r="S1583" i="9"/>
  <c r="T1583" i="9" s="1"/>
  <c r="AC907" i="11"/>
  <c r="AA774" i="6"/>
  <c r="Y774" i="6"/>
  <c r="Q775" i="6"/>
  <c r="Z774" i="6"/>
  <c r="W774" i="6"/>
  <c r="V775" i="6" s="1"/>
  <c r="AC1332" i="3"/>
  <c r="AE1332" i="3" s="1"/>
  <c r="S109" i="11"/>
  <c r="AC1581" i="6"/>
  <c r="S1990" i="6"/>
  <c r="S1448" i="3"/>
  <c r="T1448" i="3" s="1"/>
  <c r="Z1448" i="3" s="1"/>
  <c r="S1581" i="3"/>
  <c r="T1581" i="3" s="1"/>
  <c r="AC1989" i="3"/>
  <c r="AE1989" i="3" s="1"/>
  <c r="AE108" i="11" l="1"/>
  <c r="AE1988" i="11"/>
  <c r="Z1989" i="11"/>
  <c r="Y1452" i="11"/>
  <c r="Q1453" i="11"/>
  <c r="R1453" i="11" s="1"/>
  <c r="AB1453" i="11" s="1"/>
  <c r="Z1452" i="11"/>
  <c r="AA1452" i="11"/>
  <c r="S1866" i="11"/>
  <c r="AD1718" i="11"/>
  <c r="W1989" i="11"/>
  <c r="V1990" i="11" s="1"/>
  <c r="Q1583" i="11"/>
  <c r="R1583" i="11" s="1"/>
  <c r="AB1583" i="11" s="1"/>
  <c r="AA1582" i="11"/>
  <c r="Z1582" i="11"/>
  <c r="W1582" i="11"/>
  <c r="V1583" i="11" s="1"/>
  <c r="Y1582" i="11"/>
  <c r="AD774" i="11"/>
  <c r="Q1990" i="11"/>
  <c r="R1990" i="11" s="1"/>
  <c r="AB1990" i="11" s="1"/>
  <c r="T1866" i="11"/>
  <c r="AA1989" i="11"/>
  <c r="AE907" i="11"/>
  <c r="S638" i="11"/>
  <c r="T638" i="11" s="1"/>
  <c r="AC637" i="11"/>
  <c r="AD637" i="11"/>
  <c r="AD1449" i="9"/>
  <c r="AG1751" i="9"/>
  <c r="W1721" i="9"/>
  <c r="V1722" i="9" s="1"/>
  <c r="AD1722" i="9" s="1"/>
  <c r="AA1721" i="9"/>
  <c r="AB110" i="9"/>
  <c r="T110" i="9"/>
  <c r="W110" i="9" s="1"/>
  <c r="V111" i="9" s="1"/>
  <c r="Q1722" i="9"/>
  <c r="R1722" i="9" s="1"/>
  <c r="AB1722" i="9" s="1"/>
  <c r="AC109" i="9"/>
  <c r="AE109" i="9" s="1"/>
  <c r="AC907" i="9"/>
  <c r="AE907" i="9" s="1"/>
  <c r="Y1721" i="9"/>
  <c r="Y773" i="9"/>
  <c r="W773" i="9"/>
  <c r="V774" i="9" s="1"/>
  <c r="Z773" i="9"/>
  <c r="Q774" i="9"/>
  <c r="R774" i="9" s="1"/>
  <c r="AB774" i="9" s="1"/>
  <c r="AA773" i="9"/>
  <c r="AD639" i="9"/>
  <c r="AD1450" i="6"/>
  <c r="AD103" i="6"/>
  <c r="AC103" i="6"/>
  <c r="AC643" i="6"/>
  <c r="AE643" i="6" s="1"/>
  <c r="Q1991" i="6"/>
  <c r="R1991" i="6" s="1"/>
  <c r="AB1991" i="6" s="1"/>
  <c r="Y1990" i="6"/>
  <c r="AA1990" i="6"/>
  <c r="AE1581" i="6"/>
  <c r="W1990" i="6"/>
  <c r="V1991" i="6" s="1"/>
  <c r="AD1991" i="6" s="1"/>
  <c r="AE1714" i="6"/>
  <c r="S1715" i="6"/>
  <c r="T1715" i="6" s="1"/>
  <c r="Z1338" i="6"/>
  <c r="AA1342" i="6"/>
  <c r="AA1340" i="6"/>
  <c r="S644" i="6"/>
  <c r="Z1340" i="6"/>
  <c r="S104" i="6"/>
  <c r="T104" i="6" s="1"/>
  <c r="Y522" i="6"/>
  <c r="Y529" i="6" s="1"/>
  <c r="AA522" i="6"/>
  <c r="AA531" i="6" s="1"/>
  <c r="T1451" i="6"/>
  <c r="Y1451" i="6" s="1"/>
  <c r="W522" i="6"/>
  <c r="AD774" i="6"/>
  <c r="AE1580" i="3"/>
  <c r="AC908" i="3"/>
  <c r="AE908" i="3" s="1"/>
  <c r="Q1720" i="3"/>
  <c r="R1720" i="3" s="1"/>
  <c r="AB1720" i="3" s="1"/>
  <c r="Z1719" i="3"/>
  <c r="AE105" i="3"/>
  <c r="AD1719" i="3"/>
  <c r="Z255" i="3"/>
  <c r="Z264" i="3" s="1"/>
  <c r="AD772" i="3"/>
  <c r="T909" i="3"/>
  <c r="Z909" i="3" s="1"/>
  <c r="AC772" i="3"/>
  <c r="W255" i="3"/>
  <c r="AA1719" i="3"/>
  <c r="AA255" i="3"/>
  <c r="AA260" i="3" s="1"/>
  <c r="W1719" i="3"/>
  <c r="V1720" i="3" s="1"/>
  <c r="W1448" i="3"/>
  <c r="V1449" i="3" s="1"/>
  <c r="AA106" i="3"/>
  <c r="W106" i="3"/>
  <c r="V107" i="3" s="1"/>
  <c r="AA1448" i="3"/>
  <c r="Y106" i="3"/>
  <c r="AD106" i="3" s="1"/>
  <c r="Q1449" i="3"/>
  <c r="R1449" i="3" s="1"/>
  <c r="AB1449" i="3" s="1"/>
  <c r="Q107" i="3"/>
  <c r="R107" i="3" s="1"/>
  <c r="AB107" i="3" s="1"/>
  <c r="Y1448" i="3"/>
  <c r="AD1448" i="3" s="1"/>
  <c r="S773" i="3"/>
  <c r="T773" i="3" s="1"/>
  <c r="AA1987" i="9"/>
  <c r="W1987" i="9"/>
  <c r="V1988" i="9" s="1"/>
  <c r="Y1338" i="6"/>
  <c r="AC1450" i="6"/>
  <c r="S908" i="11"/>
  <c r="T908" i="11" s="1"/>
  <c r="S1333" i="3"/>
  <c r="Y1987" i="9"/>
  <c r="Z1987" i="9"/>
  <c r="S908" i="9"/>
  <c r="T908" i="9" s="1"/>
  <c r="T644" i="6"/>
  <c r="AA644" i="6" s="1"/>
  <c r="AC774" i="6"/>
  <c r="AC1333" i="6"/>
  <c r="AC1342" i="6" s="1"/>
  <c r="T1333" i="3"/>
  <c r="Y1333" i="3" s="1"/>
  <c r="S1582" i="6"/>
  <c r="T1582" i="6" s="1"/>
  <c r="AA1582" i="6" s="1"/>
  <c r="Y529" i="9"/>
  <c r="AC522" i="9"/>
  <c r="Y531" i="9"/>
  <c r="Y527" i="9"/>
  <c r="AC1718" i="11"/>
  <c r="S1990" i="3"/>
  <c r="AB1990" i="3"/>
  <c r="R775" i="11"/>
  <c r="AB775" i="11" s="1"/>
  <c r="Y262" i="3"/>
  <c r="Y260" i="3"/>
  <c r="Y264" i="3"/>
  <c r="W1990" i="3"/>
  <c r="V1991" i="3" s="1"/>
  <c r="AD1991" i="3" s="1"/>
  <c r="Y1990" i="3"/>
  <c r="AA1990" i="3"/>
  <c r="Z1990" i="3"/>
  <c r="Q1991" i="3"/>
  <c r="AC1449" i="9"/>
  <c r="AC774" i="11"/>
  <c r="R1450" i="9"/>
  <c r="AB1450" i="9" s="1"/>
  <c r="Y1583" i="9"/>
  <c r="Q1584" i="9"/>
  <c r="Z1583" i="9"/>
  <c r="AA1583" i="9"/>
  <c r="W1583" i="9"/>
  <c r="V1584" i="9" s="1"/>
  <c r="S909" i="3"/>
  <c r="W109" i="11"/>
  <c r="V110" i="11" s="1"/>
  <c r="AD110" i="11" s="1"/>
  <c r="Q110" i="11"/>
  <c r="Z109" i="11"/>
  <c r="Y109" i="11"/>
  <c r="AA109" i="11"/>
  <c r="AB1340" i="3"/>
  <c r="AB1342" i="3"/>
  <c r="AB1338" i="3"/>
  <c r="AC643" i="3"/>
  <c r="AE643" i="3" s="1"/>
  <c r="Z527" i="6"/>
  <c r="Z531" i="6"/>
  <c r="Z529" i="6"/>
  <c r="AD1340" i="9"/>
  <c r="AD1342" i="9"/>
  <c r="AD1338" i="9"/>
  <c r="AC639" i="9"/>
  <c r="R912" i="6"/>
  <c r="T912" i="6" s="1"/>
  <c r="R1333" i="9"/>
  <c r="AB1333" i="9" s="1"/>
  <c r="Z527" i="9"/>
  <c r="Z529" i="9"/>
  <c r="Z531" i="9"/>
  <c r="R640" i="9"/>
  <c r="AB640" i="9" s="1"/>
  <c r="S110" i="9"/>
  <c r="R1719" i="11"/>
  <c r="AB1719" i="11" s="1"/>
  <c r="Y1581" i="3"/>
  <c r="Q1582" i="3"/>
  <c r="AA1581" i="3"/>
  <c r="W1581" i="3"/>
  <c r="V1582" i="3" s="1"/>
  <c r="Z1581" i="3"/>
  <c r="R644" i="3"/>
  <c r="AB644" i="3" s="1"/>
  <c r="AD911" i="6"/>
  <c r="AC911" i="6"/>
  <c r="R1988" i="9"/>
  <c r="AB1988" i="9" s="1"/>
  <c r="AC1332" i="9"/>
  <c r="AE1332" i="9" s="1"/>
  <c r="R775" i="6"/>
  <c r="AB775" i="6" s="1"/>
  <c r="S1451" i="6"/>
  <c r="AB1451" i="6"/>
  <c r="AA531" i="9"/>
  <c r="AA527" i="9"/>
  <c r="AA529" i="9"/>
  <c r="AE389" i="11"/>
  <c r="AC394" i="11"/>
  <c r="AC396" i="11"/>
  <c r="AC398" i="11"/>
  <c r="AC1989" i="11" l="1"/>
  <c r="AE1989" i="11" s="1"/>
  <c r="AC1452" i="11"/>
  <c r="AE1452" i="11" s="1"/>
  <c r="AE1718" i="11"/>
  <c r="AD1582" i="11"/>
  <c r="AA908" i="11"/>
  <c r="Y908" i="11"/>
  <c r="W908" i="11"/>
  <c r="V909" i="11" s="1"/>
  <c r="Q909" i="11"/>
  <c r="R909" i="11" s="1"/>
  <c r="AB909" i="11" s="1"/>
  <c r="Z908" i="11"/>
  <c r="W638" i="11"/>
  <c r="V639" i="11" s="1"/>
  <c r="Z638" i="11"/>
  <c r="AA638" i="11"/>
  <c r="Y638" i="11"/>
  <c r="Q639" i="11"/>
  <c r="R639" i="11" s="1"/>
  <c r="AB639" i="11" s="1"/>
  <c r="AC1582" i="11"/>
  <c r="T1990" i="11"/>
  <c r="Y1990" i="11" s="1"/>
  <c r="AE774" i="11"/>
  <c r="S1990" i="11"/>
  <c r="AE637" i="11"/>
  <c r="AA1866" i="11"/>
  <c r="Q1867" i="11"/>
  <c r="Y1866" i="11"/>
  <c r="W1866" i="11"/>
  <c r="V1867" i="11" s="1"/>
  <c r="AD1867" i="11" s="1"/>
  <c r="Z1866" i="11"/>
  <c r="AE1449" i="9"/>
  <c r="AD773" i="9"/>
  <c r="AC1721" i="9"/>
  <c r="AE1721" i="9" s="1"/>
  <c r="AA110" i="9"/>
  <c r="Y110" i="9"/>
  <c r="Z110" i="9"/>
  <c r="Q111" i="9"/>
  <c r="R111" i="9" s="1"/>
  <c r="AB111" i="9" s="1"/>
  <c r="AC773" i="9"/>
  <c r="T1988" i="9"/>
  <c r="Z1988" i="9" s="1"/>
  <c r="S1988" i="9"/>
  <c r="AE639" i="9"/>
  <c r="Z908" i="9"/>
  <c r="Q909" i="9"/>
  <c r="R909" i="9" s="1"/>
  <c r="AB909" i="9" s="1"/>
  <c r="Y908" i="9"/>
  <c r="T1722" i="9"/>
  <c r="Y1722" i="9" s="1"/>
  <c r="AD1987" i="9"/>
  <c r="AD1583" i="9"/>
  <c r="AE1450" i="6"/>
  <c r="AA529" i="6"/>
  <c r="AE103" i="6"/>
  <c r="AC1990" i="6"/>
  <c r="AE1990" i="6" s="1"/>
  <c r="Q1452" i="6"/>
  <c r="R1452" i="6" s="1"/>
  <c r="AB1452" i="6" s="1"/>
  <c r="AA527" i="6"/>
  <c r="Z1451" i="6"/>
  <c r="Z644" i="6"/>
  <c r="Y531" i="6"/>
  <c r="Y527" i="6"/>
  <c r="AC1338" i="6"/>
  <c r="AE1333" i="6"/>
  <c r="AE1342" i="6" s="1"/>
  <c r="W1715" i="6"/>
  <c r="V1716" i="6" s="1"/>
  <c r="AA1715" i="6"/>
  <c r="Y1715" i="6"/>
  <c r="Q1716" i="6"/>
  <c r="Z1715" i="6"/>
  <c r="Q645" i="6"/>
  <c r="R645" i="6" s="1"/>
  <c r="AB645" i="6" s="1"/>
  <c r="AE774" i="6"/>
  <c r="S775" i="6"/>
  <c r="T775" i="6" s="1"/>
  <c r="Q776" i="6" s="1"/>
  <c r="W644" i="6"/>
  <c r="V645" i="6" s="1"/>
  <c r="AD645" i="6" s="1"/>
  <c r="AC522" i="6"/>
  <c r="AE522" i="6" s="1"/>
  <c r="Y644" i="6"/>
  <c r="W1451" i="6"/>
  <c r="V1452" i="6" s="1"/>
  <c r="AD1452" i="6" s="1"/>
  <c r="AC1340" i="6"/>
  <c r="W104" i="6"/>
  <c r="V105" i="6" s="1"/>
  <c r="Z104" i="6"/>
  <c r="AA104" i="6"/>
  <c r="Q105" i="6"/>
  <c r="R105" i="6" s="1"/>
  <c r="Y104" i="6"/>
  <c r="Z1582" i="6"/>
  <c r="AA1451" i="6"/>
  <c r="AE911" i="6"/>
  <c r="Y1582" i="6"/>
  <c r="Q1583" i="6"/>
  <c r="R1583" i="6" s="1"/>
  <c r="AB1583" i="6" s="1"/>
  <c r="W1582" i="6"/>
  <c r="V1583" i="6" s="1"/>
  <c r="Z260" i="3"/>
  <c r="AC1719" i="3"/>
  <c r="AE1719" i="3" s="1"/>
  <c r="AE772" i="3"/>
  <c r="Z262" i="3"/>
  <c r="Z1333" i="3"/>
  <c r="Z1338" i="3" s="1"/>
  <c r="AA909" i="3"/>
  <c r="Q910" i="3"/>
  <c r="R910" i="3" s="1"/>
  <c r="AB910" i="3" s="1"/>
  <c r="W909" i="3"/>
  <c r="V910" i="3" s="1"/>
  <c r="AD910" i="3" s="1"/>
  <c r="Y909" i="3"/>
  <c r="AD909" i="3" s="1"/>
  <c r="AA264" i="3"/>
  <c r="AA262" i="3"/>
  <c r="AD1581" i="3"/>
  <c r="AC255" i="3"/>
  <c r="AC260" i="3" s="1"/>
  <c r="S107" i="3"/>
  <c r="T107" i="3" s="1"/>
  <c r="AC106" i="3"/>
  <c r="AE106" i="3" s="1"/>
  <c r="AC1448" i="3"/>
  <c r="AE1448" i="3" s="1"/>
  <c r="S775" i="11"/>
  <c r="T775" i="11" s="1"/>
  <c r="S1719" i="11"/>
  <c r="AA908" i="9"/>
  <c r="S1722" i="9"/>
  <c r="W908" i="9"/>
  <c r="V909" i="9" s="1"/>
  <c r="S1449" i="3"/>
  <c r="T1449" i="3" s="1"/>
  <c r="T1453" i="11"/>
  <c r="W1453" i="11" s="1"/>
  <c r="V1454" i="11" s="1"/>
  <c r="AD1454" i="11" s="1"/>
  <c r="S644" i="3"/>
  <c r="S1453" i="11"/>
  <c r="S774" i="9"/>
  <c r="T774" i="9" s="1"/>
  <c r="AC1583" i="9"/>
  <c r="AC1581" i="3"/>
  <c r="T1450" i="9"/>
  <c r="W1450" i="9" s="1"/>
  <c r="V1451" i="9" s="1"/>
  <c r="AD1451" i="9" s="1"/>
  <c r="AA1333" i="3"/>
  <c r="AA1338" i="3" s="1"/>
  <c r="T1719" i="11"/>
  <c r="AA1719" i="11" s="1"/>
  <c r="S640" i="9"/>
  <c r="T640" i="9" s="1"/>
  <c r="Z640" i="9" s="1"/>
  <c r="T1991" i="6"/>
  <c r="W1991" i="6" s="1"/>
  <c r="V1992" i="6" s="1"/>
  <c r="AD1992" i="6" s="1"/>
  <c r="AC109" i="11"/>
  <c r="AE109" i="11" s="1"/>
  <c r="S1450" i="9"/>
  <c r="W1333" i="3"/>
  <c r="S1720" i="3"/>
  <c r="AC1987" i="9"/>
  <c r="Y1342" i="3"/>
  <c r="Y1340" i="3"/>
  <c r="Y1338" i="3"/>
  <c r="Y773" i="3"/>
  <c r="AA773" i="3"/>
  <c r="W773" i="3"/>
  <c r="V774" i="3" s="1"/>
  <c r="Q774" i="3"/>
  <c r="Z773" i="3"/>
  <c r="R1582" i="3"/>
  <c r="R110" i="11"/>
  <c r="AB110" i="11" s="1"/>
  <c r="AC531" i="9"/>
  <c r="AE522" i="9"/>
  <c r="AC529" i="9"/>
  <c r="AC527" i="9"/>
  <c r="S912" i="6"/>
  <c r="AB912" i="6"/>
  <c r="S1333" i="9"/>
  <c r="R1584" i="9"/>
  <c r="AB1584" i="9" s="1"/>
  <c r="AC1990" i="3"/>
  <c r="AE1990" i="3" s="1"/>
  <c r="T644" i="3"/>
  <c r="S1991" i="6"/>
  <c r="R1991" i="3"/>
  <c r="T1991" i="3" s="1"/>
  <c r="AB1340" i="9"/>
  <c r="AB1342" i="9"/>
  <c r="AB1338" i="9"/>
  <c r="AE394" i="11"/>
  <c r="AE396" i="11"/>
  <c r="AE398" i="11"/>
  <c r="Z912" i="6"/>
  <c r="Q913" i="6"/>
  <c r="AA912" i="6"/>
  <c r="Y912" i="6"/>
  <c r="W912" i="6"/>
  <c r="V913" i="6" s="1"/>
  <c r="AD913" i="6" s="1"/>
  <c r="T1333" i="9"/>
  <c r="T1720" i="3"/>
  <c r="S1583" i="11"/>
  <c r="T1583" i="11" s="1"/>
  <c r="Q1454" i="11" l="1"/>
  <c r="Y1453" i="11"/>
  <c r="Z1453" i="11"/>
  <c r="AD1453" i="11" s="1"/>
  <c r="S110" i="11"/>
  <c r="AE1582" i="11"/>
  <c r="AA1453" i="11"/>
  <c r="Y1719" i="11"/>
  <c r="Z1719" i="11"/>
  <c r="W1719" i="11"/>
  <c r="V1720" i="11" s="1"/>
  <c r="AD1720" i="11" s="1"/>
  <c r="Q1720" i="11"/>
  <c r="R1720" i="11" s="1"/>
  <c r="AB1720" i="11" s="1"/>
  <c r="AC908" i="11"/>
  <c r="Q1991" i="11"/>
  <c r="R1991" i="11" s="1"/>
  <c r="AB1991" i="11" s="1"/>
  <c r="AD908" i="11"/>
  <c r="AA1990" i="11"/>
  <c r="W1990" i="11"/>
  <c r="V1991" i="11" s="1"/>
  <c r="AD1991" i="11" s="1"/>
  <c r="AC638" i="11"/>
  <c r="W775" i="11"/>
  <c r="V776" i="11" s="1"/>
  <c r="Y775" i="11"/>
  <c r="Z775" i="11"/>
  <c r="Z1990" i="11"/>
  <c r="AD1990" i="11" s="1"/>
  <c r="AC1866" i="11"/>
  <c r="R1867" i="11"/>
  <c r="AB1867" i="11" s="1"/>
  <c r="AD638" i="11"/>
  <c r="AD908" i="9"/>
  <c r="AE773" i="9"/>
  <c r="AC110" i="9"/>
  <c r="AE110" i="9" s="1"/>
  <c r="W1988" i="9"/>
  <c r="V1989" i="9" s="1"/>
  <c r="AD1989" i="9" s="1"/>
  <c r="Q1989" i="9"/>
  <c r="R1989" i="9" s="1"/>
  <c r="AB1989" i="9" s="1"/>
  <c r="AA1988" i="9"/>
  <c r="Y1988" i="9"/>
  <c r="AD1988" i="9" s="1"/>
  <c r="AC908" i="9"/>
  <c r="Z1722" i="9"/>
  <c r="AE1987" i="9"/>
  <c r="W1722" i="9"/>
  <c r="V1723" i="9" s="1"/>
  <c r="AD1723" i="9" s="1"/>
  <c r="AA1722" i="9"/>
  <c r="Z774" i="9"/>
  <c r="Q775" i="9"/>
  <c r="R775" i="9" s="1"/>
  <c r="AB775" i="9" s="1"/>
  <c r="W774" i="9"/>
  <c r="V775" i="9" s="1"/>
  <c r="Y774" i="9"/>
  <c r="AA774" i="9"/>
  <c r="Q1723" i="9"/>
  <c r="R1723" i="9" s="1"/>
  <c r="AB1723" i="9" s="1"/>
  <c r="AA640" i="9"/>
  <c r="AA1450" i="9"/>
  <c r="Y1450" i="9"/>
  <c r="AE1583" i="9"/>
  <c r="AC527" i="6"/>
  <c r="AC1451" i="6"/>
  <c r="AE1451" i="6" s="1"/>
  <c r="AC644" i="6"/>
  <c r="AE644" i="6" s="1"/>
  <c r="W775" i="6"/>
  <c r="V776" i="6" s="1"/>
  <c r="Z775" i="6"/>
  <c r="AE1338" i="6"/>
  <c r="AA775" i="6"/>
  <c r="AE1340" i="6"/>
  <c r="AD1715" i="6"/>
  <c r="AC531" i="6"/>
  <c r="AC529" i="6"/>
  <c r="Y775" i="6"/>
  <c r="S645" i="6"/>
  <c r="AB105" i="6"/>
  <c r="S105" i="6"/>
  <c r="T105" i="6" s="1"/>
  <c r="Z105" i="6" s="1"/>
  <c r="AC1715" i="6"/>
  <c r="R1716" i="6"/>
  <c r="AB1716" i="6" s="1"/>
  <c r="T645" i="6"/>
  <c r="Y645" i="6" s="1"/>
  <c r="AD1582" i="6"/>
  <c r="AC104" i="6"/>
  <c r="AC1582" i="6"/>
  <c r="AD104" i="6"/>
  <c r="Y1991" i="6"/>
  <c r="Q1992" i="6"/>
  <c r="R1992" i="6" s="1"/>
  <c r="AB1992" i="6" s="1"/>
  <c r="Z1991" i="6"/>
  <c r="AA1991" i="6"/>
  <c r="Z1340" i="3"/>
  <c r="Z1342" i="3"/>
  <c r="AC909" i="3"/>
  <c r="AE909" i="3" s="1"/>
  <c r="AC262" i="3"/>
  <c r="AE255" i="3"/>
  <c r="AE262" i="3" s="1"/>
  <c r="S910" i="3"/>
  <c r="AC264" i="3"/>
  <c r="AE1581" i="3"/>
  <c r="AD773" i="3"/>
  <c r="Y1449" i="3"/>
  <c r="W1449" i="3"/>
  <c r="V1450" i="3" s="1"/>
  <c r="Q1450" i="3"/>
  <c r="R1450" i="3" s="1"/>
  <c r="AB1450" i="3" s="1"/>
  <c r="AA1449" i="3"/>
  <c r="Z1449" i="3"/>
  <c r="AA1340" i="3"/>
  <c r="T111" i="9"/>
  <c r="W111" i="9" s="1"/>
  <c r="V112" i="9" s="1"/>
  <c r="AD112" i="9" s="1"/>
  <c r="S909" i="9"/>
  <c r="T1452" i="6"/>
  <c r="Q1453" i="6" s="1"/>
  <c r="S639" i="11"/>
  <c r="T639" i="11" s="1"/>
  <c r="S1452" i="6"/>
  <c r="Q1451" i="9"/>
  <c r="R1451" i="9" s="1"/>
  <c r="AB1451" i="9" s="1"/>
  <c r="S1583" i="6"/>
  <c r="T1583" i="6" s="1"/>
  <c r="Q641" i="9"/>
  <c r="R641" i="9" s="1"/>
  <c r="AA775" i="11"/>
  <c r="Y640" i="9"/>
  <c r="AC1333" i="3"/>
  <c r="AC1338" i="3" s="1"/>
  <c r="AA1342" i="3"/>
  <c r="Z1450" i="9"/>
  <c r="Q776" i="11"/>
  <c r="R776" i="11" s="1"/>
  <c r="T909" i="9"/>
  <c r="W909" i="9" s="1"/>
  <c r="V910" i="9" s="1"/>
  <c r="W640" i="9"/>
  <c r="V641" i="9" s="1"/>
  <c r="AC773" i="3"/>
  <c r="T110" i="11"/>
  <c r="AA110" i="11" s="1"/>
  <c r="AA1583" i="11"/>
  <c r="W1583" i="11"/>
  <c r="V1584" i="11" s="1"/>
  <c r="Z1583" i="11"/>
  <c r="Q1584" i="11"/>
  <c r="Y1583" i="11"/>
  <c r="Z1991" i="3"/>
  <c r="Q1992" i="3"/>
  <c r="W1991" i="3"/>
  <c r="V1992" i="3" s="1"/>
  <c r="AD1992" i="3" s="1"/>
  <c r="AA1991" i="3"/>
  <c r="Y1991" i="3"/>
  <c r="Z1333" i="9"/>
  <c r="W1333" i="9"/>
  <c r="AA1333" i="9"/>
  <c r="Y1333" i="9"/>
  <c r="R913" i="6"/>
  <c r="AB913" i="6" s="1"/>
  <c r="S1582" i="3"/>
  <c r="T1582" i="3" s="1"/>
  <c r="AB1582" i="3"/>
  <c r="S1991" i="3"/>
  <c r="AB1991" i="3"/>
  <c r="AE529" i="6"/>
  <c r="AE531" i="6"/>
  <c r="AE527" i="6"/>
  <c r="R776" i="6"/>
  <c r="AB776" i="6" s="1"/>
  <c r="AD640" i="9"/>
  <c r="R1454" i="11"/>
  <c r="AB1454" i="11" s="1"/>
  <c r="S111" i="9"/>
  <c r="AE527" i="9"/>
  <c r="AE531" i="9"/>
  <c r="AE529" i="9"/>
  <c r="R774" i="3"/>
  <c r="Y1720" i="3"/>
  <c r="Q1721" i="3"/>
  <c r="Z1720" i="3"/>
  <c r="AD1720" i="3" s="1"/>
  <c r="AA1720" i="3"/>
  <c r="W1720" i="3"/>
  <c r="V1721" i="3" s="1"/>
  <c r="AD1721" i="3" s="1"/>
  <c r="T910" i="3"/>
  <c r="AC912" i="6"/>
  <c r="AE912" i="6" s="1"/>
  <c r="Q645" i="3"/>
  <c r="Z644" i="3"/>
  <c r="AA644" i="3"/>
  <c r="W644" i="3"/>
  <c r="V645" i="3" s="1"/>
  <c r="Y644" i="3"/>
  <c r="T1584" i="9"/>
  <c r="T909" i="11"/>
  <c r="AG269" i="11"/>
  <c r="AG271" i="11"/>
  <c r="Y107" i="3"/>
  <c r="Q108" i="3"/>
  <c r="Z107" i="3"/>
  <c r="AA107" i="3"/>
  <c r="W107" i="3"/>
  <c r="V108" i="3" s="1"/>
  <c r="S1584" i="9"/>
  <c r="S909" i="11"/>
  <c r="AG1215" i="6"/>
  <c r="AG1213" i="6"/>
  <c r="AD1719" i="11" l="1"/>
  <c r="AC1453" i="11"/>
  <c r="AE1453" i="11" s="1"/>
  <c r="AC1719" i="11"/>
  <c r="AE908" i="11"/>
  <c r="Z110" i="11"/>
  <c r="Y110" i="11"/>
  <c r="W110" i="11"/>
  <c r="V111" i="11" s="1"/>
  <c r="Q111" i="11"/>
  <c r="R111" i="11" s="1"/>
  <c r="AB111" i="11" s="1"/>
  <c r="AC1990" i="11"/>
  <c r="AE1990" i="11" s="1"/>
  <c r="AE638" i="11"/>
  <c r="T1867" i="11"/>
  <c r="AD1583" i="11"/>
  <c r="S1867" i="11"/>
  <c r="AD775" i="11"/>
  <c r="T776" i="11"/>
  <c r="AA776" i="11" s="1"/>
  <c r="AE1866" i="11"/>
  <c r="T1991" i="11"/>
  <c r="Z1991" i="11" s="1"/>
  <c r="AC775" i="11"/>
  <c r="AE908" i="9"/>
  <c r="AC1988" i="9"/>
  <c r="AE1988" i="9" s="1"/>
  <c r="Z111" i="9"/>
  <c r="T1723" i="9"/>
  <c r="Q1724" i="9" s="1"/>
  <c r="AC1450" i="9"/>
  <c r="AC1722" i="9"/>
  <c r="AE1722" i="9" s="1"/>
  <c r="S1989" i="9"/>
  <c r="Y909" i="9"/>
  <c r="AC640" i="9"/>
  <c r="AE640" i="9" s="1"/>
  <c r="AD774" i="9"/>
  <c r="AA111" i="9"/>
  <c r="T1451" i="9"/>
  <c r="W1451" i="9" s="1"/>
  <c r="V1452" i="9" s="1"/>
  <c r="AD1452" i="9" s="1"/>
  <c r="AC774" i="9"/>
  <c r="Y111" i="9"/>
  <c r="Q112" i="9"/>
  <c r="R112" i="9" s="1"/>
  <c r="AB112" i="9" s="1"/>
  <c r="S1451" i="9"/>
  <c r="AD1450" i="9"/>
  <c r="AD775" i="6"/>
  <c r="AC775" i="6"/>
  <c r="AE1582" i="6"/>
  <c r="AE1715" i="6"/>
  <c r="Z645" i="6"/>
  <c r="Q646" i="6"/>
  <c r="R646" i="6" s="1"/>
  <c r="AB646" i="6" s="1"/>
  <c r="AA645" i="6"/>
  <c r="W645" i="6"/>
  <c r="V646" i="6" s="1"/>
  <c r="AD646" i="6" s="1"/>
  <c r="Q106" i="6"/>
  <c r="AA105" i="6"/>
  <c r="W105" i="6"/>
  <c r="V106" i="6" s="1"/>
  <c r="Y105" i="6"/>
  <c r="AD105" i="6" s="1"/>
  <c r="S1716" i="6"/>
  <c r="T1716" i="6" s="1"/>
  <c r="AC1991" i="6"/>
  <c r="AE1991" i="6" s="1"/>
  <c r="AE104" i="6"/>
  <c r="W1452" i="6"/>
  <c r="V1453" i="6" s="1"/>
  <c r="AD1453" i="6" s="1"/>
  <c r="AA1452" i="6"/>
  <c r="Z1452" i="6"/>
  <c r="Y1452" i="6"/>
  <c r="AA1583" i="6"/>
  <c r="Y1583" i="6"/>
  <c r="W1583" i="6"/>
  <c r="V1584" i="6" s="1"/>
  <c r="Q1584" i="6"/>
  <c r="R1584" i="6" s="1"/>
  <c r="AB1584" i="6" s="1"/>
  <c r="Z1583" i="6"/>
  <c r="AE260" i="3"/>
  <c r="AE264" i="3"/>
  <c r="AG137" i="3" s="1"/>
  <c r="AC1449" i="3"/>
  <c r="AE773" i="3"/>
  <c r="AC1342" i="3"/>
  <c r="AC1340" i="3"/>
  <c r="AD107" i="3"/>
  <c r="AE1333" i="3"/>
  <c r="AE1340" i="3" s="1"/>
  <c r="AD1449" i="3"/>
  <c r="S1991" i="11"/>
  <c r="S1992" i="6"/>
  <c r="S1723" i="9"/>
  <c r="AC1991" i="3"/>
  <c r="AE1991" i="3" s="1"/>
  <c r="S1450" i="3"/>
  <c r="AC644" i="3"/>
  <c r="AE644" i="3" s="1"/>
  <c r="T641" i="9"/>
  <c r="Q642" i="9" s="1"/>
  <c r="AA909" i="9"/>
  <c r="S775" i="9"/>
  <c r="T775" i="9" s="1"/>
  <c r="Z775" i="9" s="1"/>
  <c r="S776" i="6"/>
  <c r="Q910" i="9"/>
  <c r="R910" i="9" s="1"/>
  <c r="AB910" i="9" s="1"/>
  <c r="T1720" i="11"/>
  <c r="Y1720" i="11" s="1"/>
  <c r="Z909" i="9"/>
  <c r="AC1583" i="11"/>
  <c r="T1454" i="11"/>
  <c r="AA1454" i="11" s="1"/>
  <c r="S1454" i="11"/>
  <c r="S1720" i="11"/>
  <c r="T1450" i="3"/>
  <c r="Q1451" i="3" s="1"/>
  <c r="T1992" i="6"/>
  <c r="Q1993" i="6" s="1"/>
  <c r="R1721" i="3"/>
  <c r="AB1721" i="3" s="1"/>
  <c r="Y1584" i="9"/>
  <c r="Q1585" i="9"/>
  <c r="Z1584" i="9"/>
  <c r="AA1584" i="9"/>
  <c r="W1584" i="9"/>
  <c r="V1585" i="9" s="1"/>
  <c r="AC1720" i="3"/>
  <c r="AE1720" i="3" s="1"/>
  <c r="AG404" i="6"/>
  <c r="AG402" i="6"/>
  <c r="AC1333" i="9"/>
  <c r="Y1342" i="9"/>
  <c r="Y1340" i="9"/>
  <c r="Y1338" i="9"/>
  <c r="R108" i="3"/>
  <c r="AB108" i="3" s="1"/>
  <c r="Q911" i="3"/>
  <c r="W910" i="3"/>
  <c r="V911" i="3" s="1"/>
  <c r="AD911" i="3" s="1"/>
  <c r="AA910" i="3"/>
  <c r="Y910" i="3"/>
  <c r="Z910" i="3"/>
  <c r="AA1340" i="9"/>
  <c r="AA1338" i="9"/>
  <c r="AA1342" i="9"/>
  <c r="AC107" i="3"/>
  <c r="R1992" i="3"/>
  <c r="T1992" i="3" s="1"/>
  <c r="Z1340" i="9"/>
  <c r="Z1338" i="9"/>
  <c r="Z1342" i="9"/>
  <c r="R1584" i="11"/>
  <c r="AB1584" i="11" s="1"/>
  <c r="S774" i="3"/>
  <c r="T774" i="3" s="1"/>
  <c r="AA774" i="3" s="1"/>
  <c r="AB774" i="3"/>
  <c r="Q1583" i="3"/>
  <c r="W1582" i="3"/>
  <c r="V1583" i="3" s="1"/>
  <c r="Y1582" i="3"/>
  <c r="AA1582" i="3"/>
  <c r="Z1582" i="3"/>
  <c r="AA639" i="11"/>
  <c r="Y639" i="11"/>
  <c r="Q640" i="11"/>
  <c r="Z639" i="11"/>
  <c r="W639" i="11"/>
  <c r="V640" i="11" s="1"/>
  <c r="AD111" i="9"/>
  <c r="S641" i="9"/>
  <c r="AB641" i="9"/>
  <c r="AG402" i="9"/>
  <c r="AG404" i="9"/>
  <c r="T913" i="6"/>
  <c r="R1453" i="6"/>
  <c r="AB1453" i="6" s="1"/>
  <c r="W909" i="11"/>
  <c r="V910" i="11" s="1"/>
  <c r="AD910" i="11" s="1"/>
  <c r="AA909" i="11"/>
  <c r="Y909" i="11"/>
  <c r="Z909" i="11"/>
  <c r="Q910" i="11"/>
  <c r="T1989" i="9"/>
  <c r="R645" i="3"/>
  <c r="AB645" i="3" s="1"/>
  <c r="T776" i="6"/>
  <c r="S913" i="6"/>
  <c r="S776" i="11"/>
  <c r="AB776" i="11"/>
  <c r="AE1719" i="11" l="1"/>
  <c r="AC110" i="11"/>
  <c r="AE110" i="11" s="1"/>
  <c r="W776" i="11"/>
  <c r="V777" i="11" s="1"/>
  <c r="AD777" i="11" s="1"/>
  <c r="Q777" i="11"/>
  <c r="R777" i="11" s="1"/>
  <c r="T777" i="11" s="1"/>
  <c r="Z1454" i="11"/>
  <c r="T111" i="11"/>
  <c r="Z111" i="11" s="1"/>
  <c r="S111" i="11"/>
  <c r="Y1991" i="11"/>
  <c r="Z776" i="11"/>
  <c r="Y776" i="11"/>
  <c r="Y1454" i="11"/>
  <c r="W1454" i="11"/>
  <c r="V1455" i="11" s="1"/>
  <c r="AD1455" i="11" s="1"/>
  <c r="Z1720" i="11"/>
  <c r="W1991" i="11"/>
  <c r="V1992" i="11" s="1"/>
  <c r="AD1992" i="11" s="1"/>
  <c r="Q1455" i="11"/>
  <c r="R1455" i="11" s="1"/>
  <c r="AB1455" i="11" s="1"/>
  <c r="AA1720" i="11"/>
  <c r="Q1721" i="11"/>
  <c r="R1721" i="11" s="1"/>
  <c r="AB1721" i="11" s="1"/>
  <c r="AA1991" i="11"/>
  <c r="Q1992" i="11"/>
  <c r="W1720" i="11"/>
  <c r="V1721" i="11" s="1"/>
  <c r="AD1721" i="11" s="1"/>
  <c r="AE775" i="11"/>
  <c r="AD639" i="11"/>
  <c r="Z1867" i="11"/>
  <c r="Y1867" i="11"/>
  <c r="W1867" i="11"/>
  <c r="V1868" i="11" s="1"/>
  <c r="AD1868" i="11" s="1"/>
  <c r="AA1867" i="11"/>
  <c r="Q1868" i="11"/>
  <c r="AD909" i="11"/>
  <c r="AE1583" i="11"/>
  <c r="W1723" i="9"/>
  <c r="V1724" i="9" s="1"/>
  <c r="Y1723" i="9"/>
  <c r="AA1723" i="9"/>
  <c r="Z1723" i="9"/>
  <c r="AE1450" i="9"/>
  <c r="AE774" i="9"/>
  <c r="Z1451" i="9"/>
  <c r="AC111" i="9"/>
  <c r="AE111" i="9" s="1"/>
  <c r="Q1452" i="9"/>
  <c r="R1452" i="9" s="1"/>
  <c r="AB1452" i="9" s="1"/>
  <c r="AA1451" i="9"/>
  <c r="Y1451" i="9"/>
  <c r="AC909" i="9"/>
  <c r="W775" i="9"/>
  <c r="V776" i="9" s="1"/>
  <c r="AA641" i="9"/>
  <c r="AA775" i="9"/>
  <c r="AD1584" i="9"/>
  <c r="T112" i="9"/>
  <c r="Z112" i="9" s="1"/>
  <c r="Z641" i="9"/>
  <c r="Y641" i="9"/>
  <c r="W641" i="9"/>
  <c r="V642" i="9" s="1"/>
  <c r="AD642" i="9" s="1"/>
  <c r="S112" i="9"/>
  <c r="AD909" i="9"/>
  <c r="AE775" i="6"/>
  <c r="AC645" i="6"/>
  <c r="AE645" i="6" s="1"/>
  <c r="Y1992" i="6"/>
  <c r="S646" i="6"/>
  <c r="S1453" i="6"/>
  <c r="R106" i="6"/>
  <c r="AB106" i="6" s="1"/>
  <c r="AC1583" i="6"/>
  <c r="AC105" i="6"/>
  <c r="AE105" i="6" s="1"/>
  <c r="W1992" i="6"/>
  <c r="V1993" i="6" s="1"/>
  <c r="AD1993" i="6" s="1"/>
  <c r="W1716" i="6"/>
  <c r="V1717" i="6" s="1"/>
  <c r="Z1716" i="6"/>
  <c r="AA1716" i="6"/>
  <c r="Q1717" i="6"/>
  <c r="Y1716" i="6"/>
  <c r="S1584" i="6"/>
  <c r="AC1452" i="6"/>
  <c r="AE1452" i="6" s="1"/>
  <c r="T1584" i="6"/>
  <c r="AA1584" i="6" s="1"/>
  <c r="AD1583" i="6"/>
  <c r="AG135" i="3"/>
  <c r="AE1449" i="3"/>
  <c r="AE1342" i="3"/>
  <c r="AG1215" i="3" s="1"/>
  <c r="AE107" i="3"/>
  <c r="Z774" i="3"/>
  <c r="Q775" i="3"/>
  <c r="R775" i="3" s="1"/>
  <c r="AB775" i="3" s="1"/>
  <c r="Y774" i="3"/>
  <c r="AD1582" i="3"/>
  <c r="W774" i="3"/>
  <c r="V775" i="3" s="1"/>
  <c r="AE1338" i="3"/>
  <c r="Y775" i="9"/>
  <c r="Q776" i="9"/>
  <c r="R776" i="9" s="1"/>
  <c r="T776" i="9" s="1"/>
  <c r="T1721" i="3"/>
  <c r="Y1721" i="3" s="1"/>
  <c r="AA1450" i="3"/>
  <c r="T910" i="9"/>
  <c r="AA910" i="9" s="1"/>
  <c r="T1584" i="11"/>
  <c r="AA1584" i="11" s="1"/>
  <c r="Z1992" i="6"/>
  <c r="Y1450" i="3"/>
  <c r="S910" i="9"/>
  <c r="S1584" i="11"/>
  <c r="AA1992" i="6"/>
  <c r="Z1450" i="3"/>
  <c r="T108" i="3"/>
  <c r="Z108" i="3" s="1"/>
  <c r="AC1584" i="9"/>
  <c r="W1450" i="3"/>
  <c r="V1451" i="3" s="1"/>
  <c r="AD1451" i="3" s="1"/>
  <c r="AC910" i="3"/>
  <c r="AE910" i="3" s="1"/>
  <c r="R1583" i="3"/>
  <c r="AB1583" i="3" s="1"/>
  <c r="Y1992" i="3"/>
  <c r="AA1992" i="3"/>
  <c r="W1992" i="3"/>
  <c r="V1993" i="3" s="1"/>
  <c r="AD1993" i="3" s="1"/>
  <c r="Z1992" i="3"/>
  <c r="Q1993" i="3"/>
  <c r="R640" i="11"/>
  <c r="AB640" i="11" s="1"/>
  <c r="R1451" i="3"/>
  <c r="AB1451" i="3" s="1"/>
  <c r="R911" i="3"/>
  <c r="AB911" i="3" s="1"/>
  <c r="S108" i="3"/>
  <c r="AC909" i="11"/>
  <c r="T645" i="3"/>
  <c r="AC1582" i="3"/>
  <c r="S1721" i="3"/>
  <c r="R1585" i="9"/>
  <c r="AB1585" i="9" s="1"/>
  <c r="Q1990" i="9"/>
  <c r="Z1989" i="9"/>
  <c r="W1989" i="9"/>
  <c r="V1990" i="9" s="1"/>
  <c r="AD1990" i="9" s="1"/>
  <c r="AA1989" i="9"/>
  <c r="Y1989" i="9"/>
  <c r="Z913" i="6"/>
  <c r="W913" i="6"/>
  <c r="V914" i="6" s="1"/>
  <c r="AD914" i="6" s="1"/>
  <c r="Q914" i="6"/>
  <c r="Y913" i="6"/>
  <c r="AA913" i="6"/>
  <c r="R1724" i="9"/>
  <c r="AB1724" i="9" s="1"/>
  <c r="R642" i="9"/>
  <c r="AB642" i="9" s="1"/>
  <c r="S1992" i="3"/>
  <c r="AB1992" i="3"/>
  <c r="AD775" i="9"/>
  <c r="R910" i="11"/>
  <c r="AB910" i="11" s="1"/>
  <c r="AC639" i="11"/>
  <c r="AA776" i="6"/>
  <c r="W776" i="6"/>
  <c r="V777" i="6" s="1"/>
  <c r="Y776" i="6"/>
  <c r="Q777" i="6"/>
  <c r="Z776" i="6"/>
  <c r="S645" i="3"/>
  <c r="T1453" i="6"/>
  <c r="R1993" i="6"/>
  <c r="AB1993" i="6" s="1"/>
  <c r="AE1333" i="9"/>
  <c r="AC1338" i="9"/>
  <c r="AC1340" i="9"/>
  <c r="AC1342" i="9"/>
  <c r="T646" i="6"/>
  <c r="AD776" i="11" l="1"/>
  <c r="AC1454" i="11"/>
  <c r="AE1454" i="11" s="1"/>
  <c r="AC1991" i="11"/>
  <c r="AE1991" i="11" s="1"/>
  <c r="Q112" i="11"/>
  <c r="R112" i="11" s="1"/>
  <c r="AB112" i="11" s="1"/>
  <c r="Y111" i="11"/>
  <c r="AA111" i="11"/>
  <c r="AC776" i="11"/>
  <c r="W111" i="11"/>
  <c r="V112" i="11" s="1"/>
  <c r="S640" i="11"/>
  <c r="AC1720" i="11"/>
  <c r="AE1720" i="11" s="1"/>
  <c r="AE909" i="11"/>
  <c r="AE639" i="11"/>
  <c r="R1992" i="11"/>
  <c r="AB1992" i="11" s="1"/>
  <c r="S1455" i="11"/>
  <c r="T910" i="11"/>
  <c r="Z910" i="11" s="1"/>
  <c r="W1584" i="11"/>
  <c r="V1585" i="11" s="1"/>
  <c r="AD1585" i="11" s="1"/>
  <c r="Q1585" i="11"/>
  <c r="R1585" i="11" s="1"/>
  <c r="AB1585" i="11" s="1"/>
  <c r="Z1584" i="11"/>
  <c r="T1721" i="11"/>
  <c r="Y1721" i="11" s="1"/>
  <c r="AC1867" i="11"/>
  <c r="Y1584" i="11"/>
  <c r="S1721" i="11"/>
  <c r="R1868" i="11"/>
  <c r="AB1868" i="11" s="1"/>
  <c r="AC1723" i="9"/>
  <c r="AE1723" i="9" s="1"/>
  <c r="AC775" i="9"/>
  <c r="AE775" i="9" s="1"/>
  <c r="AC1451" i="9"/>
  <c r="AE1451" i="9" s="1"/>
  <c r="S642" i="9"/>
  <c r="Y112" i="9"/>
  <c r="Q113" i="9"/>
  <c r="R113" i="9" s="1"/>
  <c r="AB113" i="9" s="1"/>
  <c r="AE909" i="9"/>
  <c r="AC641" i="9"/>
  <c r="AA112" i="9"/>
  <c r="AE1584" i="9"/>
  <c r="S1452" i="9"/>
  <c r="W112" i="9"/>
  <c r="V113" i="9" s="1"/>
  <c r="AD113" i="9" s="1"/>
  <c r="AD641" i="9"/>
  <c r="AD776" i="6"/>
  <c r="AE1583" i="6"/>
  <c r="S1993" i="6"/>
  <c r="T1993" i="6"/>
  <c r="Y1993" i="6" s="1"/>
  <c r="W1584" i="6"/>
  <c r="V1585" i="6" s="1"/>
  <c r="AD1585" i="6" s="1"/>
  <c r="Z1584" i="6"/>
  <c r="S106" i="6"/>
  <c r="T106" i="6" s="1"/>
  <c r="AC1716" i="6"/>
  <c r="AD1716" i="6"/>
  <c r="R1717" i="6"/>
  <c r="AB1717" i="6" s="1"/>
  <c r="Q1585" i="6"/>
  <c r="R1585" i="6" s="1"/>
  <c r="AB1585" i="6" s="1"/>
  <c r="AC1992" i="6"/>
  <c r="AE1992" i="6" s="1"/>
  <c r="Y1584" i="6"/>
  <c r="AD774" i="3"/>
  <c r="AD1450" i="3"/>
  <c r="AC774" i="3"/>
  <c r="AG1213" i="3"/>
  <c r="S775" i="3"/>
  <c r="T775" i="3" s="1"/>
  <c r="Q776" i="3" s="1"/>
  <c r="AE1582" i="3"/>
  <c r="AA1721" i="3"/>
  <c r="W1721" i="3"/>
  <c r="V1722" i="3" s="1"/>
  <c r="AD1722" i="3" s="1"/>
  <c r="S1583" i="3"/>
  <c r="T1583" i="3" s="1"/>
  <c r="AA1583" i="3" s="1"/>
  <c r="AC1450" i="3"/>
  <c r="Z910" i="9"/>
  <c r="AD910" i="9" s="1"/>
  <c r="Q1722" i="3"/>
  <c r="R1722" i="3" s="1"/>
  <c r="AB1722" i="3" s="1"/>
  <c r="Q109" i="3"/>
  <c r="T1455" i="11"/>
  <c r="AA1455" i="11" s="1"/>
  <c r="T642" i="9"/>
  <c r="Z642" i="9" s="1"/>
  <c r="Z1721" i="3"/>
  <c r="AA108" i="3"/>
  <c r="T640" i="11"/>
  <c r="Y640" i="11" s="1"/>
  <c r="Q911" i="9"/>
  <c r="R911" i="9" s="1"/>
  <c r="W910" i="9"/>
  <c r="V911" i="9" s="1"/>
  <c r="AD911" i="9" s="1"/>
  <c r="Y910" i="9"/>
  <c r="S910" i="11"/>
  <c r="W108" i="3"/>
  <c r="V109" i="3" s="1"/>
  <c r="AD109" i="3" s="1"/>
  <c r="T1585" i="9"/>
  <c r="Q1586" i="9" s="1"/>
  <c r="Y108" i="3"/>
  <c r="S1585" i="9"/>
  <c r="T1452" i="9"/>
  <c r="AA1452" i="9" s="1"/>
  <c r="S911" i="3"/>
  <c r="R1993" i="3"/>
  <c r="T1993" i="3" s="1"/>
  <c r="AE1340" i="9"/>
  <c r="AE1338" i="9"/>
  <c r="AE1342" i="9"/>
  <c r="AC913" i="6"/>
  <c r="AE913" i="6" s="1"/>
  <c r="R1990" i="9"/>
  <c r="AB1990" i="9" s="1"/>
  <c r="AC1992" i="3"/>
  <c r="AE1992" i="3" s="1"/>
  <c r="Z776" i="9"/>
  <c r="Q777" i="9"/>
  <c r="W776" i="9"/>
  <c r="V777" i="9" s="1"/>
  <c r="AD777" i="9" s="1"/>
  <c r="Y776" i="9"/>
  <c r="AA776" i="9"/>
  <c r="AA777" i="11"/>
  <c r="W777" i="11"/>
  <c r="V778" i="11" s="1"/>
  <c r="Y777" i="11"/>
  <c r="Z777" i="11"/>
  <c r="Q778" i="11"/>
  <c r="AA646" i="6"/>
  <c r="Y646" i="6"/>
  <c r="W646" i="6"/>
  <c r="V647" i="6" s="1"/>
  <c r="Z646" i="6"/>
  <c r="Q647" i="6"/>
  <c r="W1453" i="6"/>
  <c r="V1454" i="6" s="1"/>
  <c r="AD1454" i="6" s="1"/>
  <c r="AA1453" i="6"/>
  <c r="Y1453" i="6"/>
  <c r="Z1453" i="6"/>
  <c r="Q1454" i="6"/>
  <c r="T1724" i="9"/>
  <c r="AC1989" i="9"/>
  <c r="AE1989" i="9" s="1"/>
  <c r="S777" i="11"/>
  <c r="AB777" i="11"/>
  <c r="S776" i="9"/>
  <c r="AB776" i="9"/>
  <c r="T1451" i="3"/>
  <c r="R777" i="6"/>
  <c r="AB777" i="6" s="1"/>
  <c r="AD111" i="11"/>
  <c r="AC776" i="6"/>
  <c r="R914" i="6"/>
  <c r="AB914" i="6" s="1"/>
  <c r="S1724" i="9"/>
  <c r="Y645" i="3"/>
  <c r="Z645" i="3"/>
  <c r="AD645" i="3" s="1"/>
  <c r="Q646" i="3"/>
  <c r="W645" i="3"/>
  <c r="V646" i="3" s="1"/>
  <c r="AD646" i="3" s="1"/>
  <c r="AA645" i="3"/>
  <c r="T911" i="3"/>
  <c r="S1451" i="3"/>
  <c r="AE776" i="11" l="1"/>
  <c r="AC111" i="11"/>
  <c r="AE111" i="11" s="1"/>
  <c r="W640" i="11"/>
  <c r="V641" i="11" s="1"/>
  <c r="AA640" i="11"/>
  <c r="AA910" i="11"/>
  <c r="AC1584" i="11"/>
  <c r="Q1722" i="11"/>
  <c r="R1722" i="11" s="1"/>
  <c r="AB1722" i="11" s="1"/>
  <c r="Z1721" i="11"/>
  <c r="W1721" i="11"/>
  <c r="V1722" i="11" s="1"/>
  <c r="AD1722" i="11" s="1"/>
  <c r="T1868" i="11"/>
  <c r="Q1869" i="11" s="1"/>
  <c r="W910" i="11"/>
  <c r="V911" i="11" s="1"/>
  <c r="Q911" i="11"/>
  <c r="R911" i="11" s="1"/>
  <c r="AB911" i="11" s="1"/>
  <c r="Y1455" i="11"/>
  <c r="Z1455" i="11"/>
  <c r="S1992" i="11"/>
  <c r="Y910" i="11"/>
  <c r="Z640" i="11"/>
  <c r="AD640" i="11" s="1"/>
  <c r="T1992" i="11"/>
  <c r="Q1456" i="11"/>
  <c r="R1456" i="11" s="1"/>
  <c r="AB1456" i="11" s="1"/>
  <c r="AA1721" i="11"/>
  <c r="AE1867" i="11"/>
  <c r="S1868" i="11"/>
  <c r="AD1584" i="11"/>
  <c r="Q641" i="11"/>
  <c r="R641" i="11" s="1"/>
  <c r="AB641" i="11" s="1"/>
  <c r="AC112" i="9"/>
  <c r="AE112" i="9" s="1"/>
  <c r="Y1585" i="9"/>
  <c r="AE641" i="9"/>
  <c r="AA1585" i="9"/>
  <c r="W1585" i="9"/>
  <c r="V1586" i="9" s="1"/>
  <c r="AD1586" i="9" s="1"/>
  <c r="AC910" i="9"/>
  <c r="AE910" i="9" s="1"/>
  <c r="Z1585" i="9"/>
  <c r="AD1585" i="9" s="1"/>
  <c r="S1990" i="9"/>
  <c r="Y642" i="9"/>
  <c r="Q643" i="9"/>
  <c r="R643" i="9" s="1"/>
  <c r="AB643" i="9" s="1"/>
  <c r="Y1452" i="9"/>
  <c r="T113" i="9"/>
  <c r="AA113" i="9" s="1"/>
  <c r="S113" i="9"/>
  <c r="AD1584" i="6"/>
  <c r="AE776" i="6"/>
  <c r="T914" i="6"/>
  <c r="AA914" i="6" s="1"/>
  <c r="S914" i="6"/>
  <c r="Z1993" i="6"/>
  <c r="AA1993" i="6"/>
  <c r="Q1994" i="6"/>
  <c r="R1994" i="6" s="1"/>
  <c r="T1994" i="6" s="1"/>
  <c r="W1993" i="6"/>
  <c r="V1994" i="6" s="1"/>
  <c r="AD1994" i="6" s="1"/>
  <c r="AC1584" i="6"/>
  <c r="AA106" i="6"/>
  <c r="Y106" i="6"/>
  <c r="Z106" i="6"/>
  <c r="W106" i="6"/>
  <c r="V107" i="6" s="1"/>
  <c r="Q107" i="6"/>
  <c r="R107" i="6" s="1"/>
  <c r="AB107" i="6" s="1"/>
  <c r="S1717" i="6"/>
  <c r="T1717" i="6" s="1"/>
  <c r="T1585" i="6"/>
  <c r="W1585" i="6" s="1"/>
  <c r="V1586" i="6" s="1"/>
  <c r="AD1586" i="6" s="1"/>
  <c r="S1585" i="6"/>
  <c r="AE1716" i="6"/>
  <c r="AE774" i="3"/>
  <c r="AE1450" i="3"/>
  <c r="AC1721" i="3"/>
  <c r="AE1721" i="3" s="1"/>
  <c r="Z1583" i="3"/>
  <c r="Y775" i="3"/>
  <c r="AD775" i="3" s="1"/>
  <c r="Q1584" i="3"/>
  <c r="R1584" i="3" s="1"/>
  <c r="AB1584" i="3" s="1"/>
  <c r="AA775" i="3"/>
  <c r="W775" i="3"/>
  <c r="V776" i="3" s="1"/>
  <c r="Y1583" i="3"/>
  <c r="W1583" i="3"/>
  <c r="V1584" i="3" s="1"/>
  <c r="Z775" i="3"/>
  <c r="AC108" i="3"/>
  <c r="AD108" i="3"/>
  <c r="AB911" i="9"/>
  <c r="S911" i="9"/>
  <c r="W642" i="9"/>
  <c r="V643" i="9" s="1"/>
  <c r="W1455" i="11"/>
  <c r="V1456" i="11" s="1"/>
  <c r="AA642" i="9"/>
  <c r="R109" i="3"/>
  <c r="AB109" i="3" s="1"/>
  <c r="Q1453" i="9"/>
  <c r="R1453" i="9" s="1"/>
  <c r="AB1453" i="9" s="1"/>
  <c r="T1990" i="9"/>
  <c r="AA1990" i="9" s="1"/>
  <c r="Z1452" i="9"/>
  <c r="S1722" i="3"/>
  <c r="T112" i="11"/>
  <c r="Y112" i="11" s="1"/>
  <c r="S112" i="11"/>
  <c r="T1722" i="3"/>
  <c r="AA1722" i="3" s="1"/>
  <c r="W1452" i="9"/>
  <c r="V1453" i="9" s="1"/>
  <c r="AD1453" i="9" s="1"/>
  <c r="R647" i="6"/>
  <c r="AB647" i="6" s="1"/>
  <c r="R1454" i="6"/>
  <c r="AB1454" i="6" s="1"/>
  <c r="T777" i="6"/>
  <c r="T1585" i="11"/>
  <c r="Y1724" i="9"/>
  <c r="W1724" i="9"/>
  <c r="V1725" i="9" s="1"/>
  <c r="AD1725" i="9" s="1"/>
  <c r="Z1724" i="9"/>
  <c r="AD1724" i="9" s="1"/>
  <c r="Q1725" i="9"/>
  <c r="AA1724" i="9"/>
  <c r="AC777" i="11"/>
  <c r="AE777" i="11" s="1"/>
  <c r="R777" i="9"/>
  <c r="AB777" i="9" s="1"/>
  <c r="AC646" i="6"/>
  <c r="AE646" i="6" s="1"/>
  <c r="S1993" i="3"/>
  <c r="AB1993" i="3"/>
  <c r="R646" i="3"/>
  <c r="T646" i="3" s="1"/>
  <c r="R776" i="3"/>
  <c r="AB776" i="3" s="1"/>
  <c r="R1586" i="9"/>
  <c r="AB1586" i="9" s="1"/>
  <c r="AC1453" i="6"/>
  <c r="AE1453" i="6" s="1"/>
  <c r="AC645" i="3"/>
  <c r="AE645" i="3" s="1"/>
  <c r="S777" i="6"/>
  <c r="S1585" i="11"/>
  <c r="Q1452" i="3"/>
  <c r="Z1451" i="3"/>
  <c r="Y1451" i="3"/>
  <c r="W1451" i="3"/>
  <c r="V1452" i="3" s="1"/>
  <c r="AA1451" i="3"/>
  <c r="Y1993" i="3"/>
  <c r="Q1994" i="3"/>
  <c r="Z1993" i="3"/>
  <c r="W1993" i="3"/>
  <c r="V1994" i="3" s="1"/>
  <c r="AD1994" i="3" s="1"/>
  <c r="AA1993" i="3"/>
  <c r="Q912" i="3"/>
  <c r="W911" i="3"/>
  <c r="V912" i="3" s="1"/>
  <c r="AD912" i="3" s="1"/>
  <c r="Z911" i="3"/>
  <c r="Y911" i="3"/>
  <c r="AA911" i="3"/>
  <c r="R778" i="11"/>
  <c r="AB778" i="11" s="1"/>
  <c r="AD776" i="9"/>
  <c r="AC776" i="9"/>
  <c r="T911" i="9"/>
  <c r="AG1215" i="9"/>
  <c r="AG1213" i="9"/>
  <c r="AC910" i="11" l="1"/>
  <c r="AE910" i="11" s="1"/>
  <c r="AE1584" i="11"/>
  <c r="AC1455" i="11"/>
  <c r="AE1455" i="11" s="1"/>
  <c r="AC1721" i="11"/>
  <c r="AE1721" i="11" s="1"/>
  <c r="Z1868" i="11"/>
  <c r="T778" i="11"/>
  <c r="Y778" i="11" s="1"/>
  <c r="AA1868" i="11"/>
  <c r="W1868" i="11"/>
  <c r="V1869" i="11" s="1"/>
  <c r="AD1869" i="11" s="1"/>
  <c r="AD1876" i="11" s="1"/>
  <c r="AA112" i="11"/>
  <c r="Y1868" i="11"/>
  <c r="T641" i="11"/>
  <c r="W641" i="11" s="1"/>
  <c r="V642" i="11" s="1"/>
  <c r="AD642" i="11" s="1"/>
  <c r="T1722" i="11"/>
  <c r="AA1722" i="11" s="1"/>
  <c r="Q1993" i="11"/>
  <c r="R1993" i="11" s="1"/>
  <c r="AB1993" i="11" s="1"/>
  <c r="Y1992" i="11"/>
  <c r="Z1992" i="11"/>
  <c r="W1992" i="11"/>
  <c r="V1993" i="11" s="1"/>
  <c r="AD1993" i="11" s="1"/>
  <c r="AA1992" i="11"/>
  <c r="AC640" i="11"/>
  <c r="AE640" i="11" s="1"/>
  <c r="S1722" i="11"/>
  <c r="R1869" i="11"/>
  <c r="AB1869" i="11" s="1"/>
  <c r="S911" i="11"/>
  <c r="Q113" i="11"/>
  <c r="W112" i="11"/>
  <c r="V113" i="11" s="1"/>
  <c r="Z113" i="9"/>
  <c r="Q114" i="9"/>
  <c r="R114" i="9" s="1"/>
  <c r="AB114" i="9" s="1"/>
  <c r="Z1990" i="9"/>
  <c r="W113" i="9"/>
  <c r="V114" i="9" s="1"/>
  <c r="Q1991" i="9"/>
  <c r="R1991" i="9" s="1"/>
  <c r="AB1991" i="9" s="1"/>
  <c r="Y113" i="9"/>
  <c r="W1990" i="9"/>
  <c r="V1991" i="9" s="1"/>
  <c r="AD1991" i="9" s="1"/>
  <c r="AC642" i="9"/>
  <c r="AE642" i="9" s="1"/>
  <c r="AC1452" i="9"/>
  <c r="AE1452" i="9" s="1"/>
  <c r="AC1585" i="9"/>
  <c r="AE1585" i="9" s="1"/>
  <c r="T1586" i="9"/>
  <c r="Z1586" i="9" s="1"/>
  <c r="T1453" i="9"/>
  <c r="Y1453" i="9" s="1"/>
  <c r="S1586" i="9"/>
  <c r="S1453" i="9"/>
  <c r="AE1584" i="6"/>
  <c r="AC1993" i="6"/>
  <c r="AE1993" i="6" s="1"/>
  <c r="AD106" i="6"/>
  <c r="W914" i="6"/>
  <c r="V915" i="6" s="1"/>
  <c r="AD915" i="6" s="1"/>
  <c r="Q915" i="6"/>
  <c r="R915" i="6" s="1"/>
  <c r="AB915" i="6" s="1"/>
  <c r="Y914" i="6"/>
  <c r="Z914" i="6"/>
  <c r="Y1585" i="6"/>
  <c r="Z1585" i="6"/>
  <c r="S107" i="6"/>
  <c r="T107" i="6" s="1"/>
  <c r="Z107" i="6" s="1"/>
  <c r="AC106" i="6"/>
  <c r="S1454" i="6"/>
  <c r="Q1586" i="6"/>
  <c r="R1586" i="6" s="1"/>
  <c r="AB1586" i="6" s="1"/>
  <c r="AA1585" i="6"/>
  <c r="S647" i="6"/>
  <c r="W1717" i="6"/>
  <c r="V1718" i="6" s="1"/>
  <c r="Q1718" i="6"/>
  <c r="Z1717" i="6"/>
  <c r="Y1717" i="6"/>
  <c r="AA1717" i="6"/>
  <c r="T1454" i="6"/>
  <c r="AA1454" i="6" s="1"/>
  <c r="AD1583" i="3"/>
  <c r="T109" i="3"/>
  <c r="Z109" i="3" s="1"/>
  <c r="S776" i="3"/>
  <c r="AC775" i="3"/>
  <c r="AE775" i="3" s="1"/>
  <c r="AC1583" i="3"/>
  <c r="S109" i="3"/>
  <c r="T776" i="3"/>
  <c r="Q777" i="3" s="1"/>
  <c r="AE108" i="3"/>
  <c r="Y1722" i="3"/>
  <c r="Q1723" i="3"/>
  <c r="R1723" i="3" s="1"/>
  <c r="AB1723" i="3" s="1"/>
  <c r="Y1990" i="9"/>
  <c r="W1722" i="3"/>
  <c r="V1723" i="3" s="1"/>
  <c r="AD1723" i="3" s="1"/>
  <c r="Z112" i="11"/>
  <c r="AD112" i="11" s="1"/>
  <c r="T911" i="11"/>
  <c r="Y911" i="11" s="1"/>
  <c r="T647" i="6"/>
  <c r="Z647" i="6" s="1"/>
  <c r="AC911" i="3"/>
  <c r="AE911" i="3" s="1"/>
  <c r="T1456" i="11"/>
  <c r="Y1456" i="11" s="1"/>
  <c r="AC1451" i="3"/>
  <c r="AE1451" i="3" s="1"/>
  <c r="S1456" i="11"/>
  <c r="Z1722" i="3"/>
  <c r="R912" i="3"/>
  <c r="AB912" i="3" s="1"/>
  <c r="S643" i="9"/>
  <c r="S1584" i="3"/>
  <c r="W1585" i="11"/>
  <c r="V1586" i="11" s="1"/>
  <c r="AD1586" i="11" s="1"/>
  <c r="Q1586" i="11"/>
  <c r="Y1585" i="11"/>
  <c r="Z1585" i="11"/>
  <c r="AA1585" i="11"/>
  <c r="S778" i="11"/>
  <c r="AA1994" i="6"/>
  <c r="Y1994" i="6"/>
  <c r="Z1994" i="6"/>
  <c r="W1994" i="6"/>
  <c r="V1995" i="6" s="1"/>
  <c r="AD1995" i="6" s="1"/>
  <c r="Q1995" i="6"/>
  <c r="R1452" i="3"/>
  <c r="AB1452" i="3" s="1"/>
  <c r="R1725" i="9"/>
  <c r="AB1725" i="9" s="1"/>
  <c r="S1994" i="6"/>
  <c r="AB1994" i="6"/>
  <c r="Z777" i="6"/>
  <c r="Y777" i="6"/>
  <c r="W777" i="6"/>
  <c r="V778" i="6" s="1"/>
  <c r="AD778" i="6" s="1"/>
  <c r="Q778" i="6"/>
  <c r="AA777" i="6"/>
  <c r="R1994" i="3"/>
  <c r="AB1994" i="3" s="1"/>
  <c r="S646" i="3"/>
  <c r="AB646" i="3"/>
  <c r="Q647" i="3"/>
  <c r="Z646" i="3"/>
  <c r="W646" i="3"/>
  <c r="V647" i="3" s="1"/>
  <c r="AD647" i="3" s="1"/>
  <c r="Y646" i="3"/>
  <c r="AA646" i="3"/>
  <c r="Y911" i="9"/>
  <c r="AA911" i="9"/>
  <c r="Z911" i="9"/>
  <c r="Q912" i="9"/>
  <c r="W911" i="9"/>
  <c r="V912" i="9" s="1"/>
  <c r="AD912" i="9" s="1"/>
  <c r="AC1993" i="3"/>
  <c r="AE1993" i="3" s="1"/>
  <c r="T777" i="9"/>
  <c r="AC1724" i="9"/>
  <c r="AE1724" i="9" s="1"/>
  <c r="AE776" i="9"/>
  <c r="T643" i="9"/>
  <c r="S641" i="11"/>
  <c r="S777" i="9"/>
  <c r="T1584" i="3"/>
  <c r="Z778" i="11" l="1"/>
  <c r="AD778" i="11" s="1"/>
  <c r="AC1868" i="11"/>
  <c r="AE1868" i="11" s="1"/>
  <c r="W778" i="11"/>
  <c r="V779" i="11" s="1"/>
  <c r="AD779" i="11" s="1"/>
  <c r="S1869" i="11"/>
  <c r="AA778" i="11"/>
  <c r="Q779" i="11"/>
  <c r="R779" i="11" s="1"/>
  <c r="T779" i="11" s="1"/>
  <c r="AD1878" i="11"/>
  <c r="AD1874" i="11"/>
  <c r="Y641" i="11"/>
  <c r="AA641" i="11"/>
  <c r="W1722" i="11"/>
  <c r="V1723" i="11" s="1"/>
  <c r="AD1723" i="11" s="1"/>
  <c r="Q642" i="11"/>
  <c r="R642" i="11" s="1"/>
  <c r="AB642" i="11" s="1"/>
  <c r="Y1722" i="11"/>
  <c r="S1993" i="11"/>
  <c r="Z1722" i="11"/>
  <c r="Q1723" i="11"/>
  <c r="R1723" i="11" s="1"/>
  <c r="AB1723" i="11" s="1"/>
  <c r="Z641" i="11"/>
  <c r="R113" i="11"/>
  <c r="AB113" i="11" s="1"/>
  <c r="T1993" i="11"/>
  <c r="Z1993" i="11" s="1"/>
  <c r="T1869" i="11"/>
  <c r="Z1869" i="11" s="1"/>
  <c r="Q1457" i="11"/>
  <c r="R1457" i="11" s="1"/>
  <c r="AB1457" i="11" s="1"/>
  <c r="Z1456" i="11"/>
  <c r="AC1992" i="11"/>
  <c r="AE1992" i="11" s="1"/>
  <c r="Z911" i="11"/>
  <c r="AD911" i="11" s="1"/>
  <c r="W911" i="11"/>
  <c r="V912" i="11" s="1"/>
  <c r="AD912" i="11" s="1"/>
  <c r="AA1456" i="11"/>
  <c r="W1456" i="11"/>
  <c r="V1457" i="11" s="1"/>
  <c r="AD1457" i="11" s="1"/>
  <c r="AB1876" i="11"/>
  <c r="AB1874" i="11"/>
  <c r="AB1878" i="11"/>
  <c r="AC1990" i="9"/>
  <c r="AE1990" i="9" s="1"/>
  <c r="AC113" i="9"/>
  <c r="AE113" i="9" s="1"/>
  <c r="Y1586" i="9"/>
  <c r="AA1586" i="9"/>
  <c r="W1586" i="9"/>
  <c r="V1587" i="9" s="1"/>
  <c r="AD1587" i="9" s="1"/>
  <c r="Q1587" i="9"/>
  <c r="R1587" i="9" s="1"/>
  <c r="AB1587" i="9" s="1"/>
  <c r="Z1453" i="9"/>
  <c r="W1453" i="9"/>
  <c r="V1454" i="9" s="1"/>
  <c r="AA1453" i="9"/>
  <c r="Q1454" i="9"/>
  <c r="R1454" i="9" s="1"/>
  <c r="AB1454" i="9" s="1"/>
  <c r="S1725" i="9"/>
  <c r="T114" i="9"/>
  <c r="W114" i="9" s="1"/>
  <c r="V115" i="9" s="1"/>
  <c r="AD115" i="9" s="1"/>
  <c r="S114" i="9"/>
  <c r="AE106" i="6"/>
  <c r="AD1717" i="6"/>
  <c r="AC914" i="6"/>
  <c r="AE914" i="6" s="1"/>
  <c r="AC1585" i="6"/>
  <c r="AE1585" i="6" s="1"/>
  <c r="Y107" i="6"/>
  <c r="AD107" i="6" s="1"/>
  <c r="Q108" i="6"/>
  <c r="R108" i="6" s="1"/>
  <c r="AB108" i="6" s="1"/>
  <c r="W107" i="6"/>
  <c r="V108" i="6" s="1"/>
  <c r="AA107" i="6"/>
  <c r="S915" i="6"/>
  <c r="AC1717" i="6"/>
  <c r="R1718" i="6"/>
  <c r="AB1718" i="6" s="1"/>
  <c r="T915" i="6"/>
  <c r="AA915" i="6" s="1"/>
  <c r="Z1454" i="6"/>
  <c r="Q1455" i="6"/>
  <c r="R1455" i="6" s="1"/>
  <c r="AB1455" i="6" s="1"/>
  <c r="W1454" i="6"/>
  <c r="V1455" i="6" s="1"/>
  <c r="AD1455" i="6" s="1"/>
  <c r="Q648" i="6"/>
  <c r="R648" i="6" s="1"/>
  <c r="AB648" i="6" s="1"/>
  <c r="AA647" i="6"/>
  <c r="Y1454" i="6"/>
  <c r="T1586" i="6"/>
  <c r="W1586" i="6" s="1"/>
  <c r="V1587" i="6" s="1"/>
  <c r="AD1587" i="6" s="1"/>
  <c r="Y647" i="6"/>
  <c r="W647" i="6"/>
  <c r="V648" i="6" s="1"/>
  <c r="AD648" i="6" s="1"/>
  <c r="S1586" i="6"/>
  <c r="W109" i="3"/>
  <c r="V110" i="3" s="1"/>
  <c r="AD110" i="3" s="1"/>
  <c r="AE1583" i="3"/>
  <c r="Q110" i="3"/>
  <c r="R110" i="3" s="1"/>
  <c r="AB110" i="3" s="1"/>
  <c r="AA109" i="3"/>
  <c r="Y109" i="3"/>
  <c r="W776" i="3"/>
  <c r="V777" i="3" s="1"/>
  <c r="AD777" i="3" s="1"/>
  <c r="Y776" i="3"/>
  <c r="AC1722" i="3"/>
  <c r="AE1722" i="3" s="1"/>
  <c r="Z776" i="3"/>
  <c r="T1452" i="3"/>
  <c r="Q1453" i="3" s="1"/>
  <c r="S1452" i="3"/>
  <c r="AA776" i="3"/>
  <c r="S1723" i="3"/>
  <c r="T1723" i="3"/>
  <c r="AA1723" i="3" s="1"/>
  <c r="T1994" i="3"/>
  <c r="Y1994" i="3" s="1"/>
  <c r="S1994" i="3"/>
  <c r="AA911" i="11"/>
  <c r="AC112" i="11"/>
  <c r="AE112" i="11" s="1"/>
  <c r="Q912" i="11"/>
  <c r="R912" i="11" s="1"/>
  <c r="AB912" i="11" s="1"/>
  <c r="T1991" i="9"/>
  <c r="Y1991" i="9" s="1"/>
  <c r="T912" i="3"/>
  <c r="AA912" i="3" s="1"/>
  <c r="S1991" i="9"/>
  <c r="S912" i="3"/>
  <c r="R1586" i="11"/>
  <c r="AB1586" i="11" s="1"/>
  <c r="AD647" i="6"/>
  <c r="R778" i="6"/>
  <c r="AB778" i="6" s="1"/>
  <c r="Q778" i="9"/>
  <c r="W777" i="9"/>
  <c r="V778" i="9" s="1"/>
  <c r="AD778" i="9" s="1"/>
  <c r="AA777" i="9"/>
  <c r="Z777" i="9"/>
  <c r="Y777" i="9"/>
  <c r="AD777" i="6"/>
  <c r="AC777" i="6"/>
  <c r="R1995" i="6"/>
  <c r="AB1995" i="6" s="1"/>
  <c r="R777" i="3"/>
  <c r="AB777" i="3" s="1"/>
  <c r="AD1456" i="11"/>
  <c r="AC911" i="9"/>
  <c r="AE911" i="9" s="1"/>
  <c r="R647" i="3"/>
  <c r="AB647" i="3" s="1"/>
  <c r="W1584" i="3"/>
  <c r="V1585" i="3" s="1"/>
  <c r="AD1585" i="3" s="1"/>
  <c r="Q1585" i="3"/>
  <c r="Z1584" i="3"/>
  <c r="Y1584" i="3"/>
  <c r="AA1584" i="3"/>
  <c r="AC1994" i="6"/>
  <c r="AE1994" i="6" s="1"/>
  <c r="R912" i="9"/>
  <c r="AB912" i="9" s="1"/>
  <c r="Y643" i="9"/>
  <c r="Z643" i="9"/>
  <c r="AD643" i="9" s="1"/>
  <c r="AA643" i="9"/>
  <c r="Q644" i="9"/>
  <c r="W643" i="9"/>
  <c r="V644" i="9" s="1"/>
  <c r="AD644" i="9" s="1"/>
  <c r="AC646" i="3"/>
  <c r="AE646" i="3" s="1"/>
  <c r="T1725" i="9"/>
  <c r="AC1585" i="11"/>
  <c r="AE1585" i="11" s="1"/>
  <c r="AD641" i="11" l="1"/>
  <c r="S1586" i="11"/>
  <c r="AA1993" i="11"/>
  <c r="AC641" i="11"/>
  <c r="AC778" i="11"/>
  <c r="AE778" i="11" s="1"/>
  <c r="W1993" i="11"/>
  <c r="V1994" i="11" s="1"/>
  <c r="AD1994" i="11" s="1"/>
  <c r="T113" i="11"/>
  <c r="Q114" i="11" s="1"/>
  <c r="R114" i="11" s="1"/>
  <c r="AB114" i="11" s="1"/>
  <c r="S113" i="11"/>
  <c r="Q1994" i="11"/>
  <c r="R1994" i="11" s="1"/>
  <c r="AB1994" i="11" s="1"/>
  <c r="AA1869" i="11"/>
  <c r="AA1878" i="11" s="1"/>
  <c r="AC1722" i="11"/>
  <c r="AE1722" i="11" s="1"/>
  <c r="Y1993" i="11"/>
  <c r="Y1869" i="11"/>
  <c r="W1869" i="11"/>
  <c r="T1586" i="11"/>
  <c r="AA1586" i="11" s="1"/>
  <c r="AC911" i="11"/>
  <c r="AE911" i="11" s="1"/>
  <c r="AC1456" i="11"/>
  <c r="AE1456" i="11" s="1"/>
  <c r="Z1878" i="11"/>
  <c r="Z1874" i="11"/>
  <c r="Z1876" i="11"/>
  <c r="AC1586" i="9"/>
  <c r="AE1586" i="9" s="1"/>
  <c r="T912" i="9"/>
  <c r="Y912" i="9" s="1"/>
  <c r="AC1453" i="9"/>
  <c r="AE1453" i="9" s="1"/>
  <c r="AA114" i="9"/>
  <c r="Z114" i="9"/>
  <c r="AD114" i="9" s="1"/>
  <c r="Y114" i="9"/>
  <c r="S1587" i="9"/>
  <c r="Q115" i="9"/>
  <c r="R115" i="9" s="1"/>
  <c r="AB115" i="9" s="1"/>
  <c r="W1991" i="9"/>
  <c r="V1992" i="9" s="1"/>
  <c r="AD1992" i="9" s="1"/>
  <c r="Z1991" i="9"/>
  <c r="T1587" i="9"/>
  <c r="W1587" i="9" s="1"/>
  <c r="V1588" i="9" s="1"/>
  <c r="AD1588" i="9" s="1"/>
  <c r="Q1992" i="9"/>
  <c r="AA1991" i="9"/>
  <c r="AE1717" i="6"/>
  <c r="S108" i="6"/>
  <c r="T108" i="6"/>
  <c r="Z108" i="6" s="1"/>
  <c r="AC107" i="6"/>
  <c r="AE107" i="6" s="1"/>
  <c r="S778" i="6"/>
  <c r="Z915" i="6"/>
  <c r="Y915" i="6"/>
  <c r="Q916" i="6"/>
  <c r="R916" i="6" s="1"/>
  <c r="AB916" i="6" s="1"/>
  <c r="S1995" i="6"/>
  <c r="AC647" i="6"/>
  <c r="AE647" i="6" s="1"/>
  <c r="W915" i="6"/>
  <c r="V916" i="6" s="1"/>
  <c r="AD916" i="6" s="1"/>
  <c r="S1718" i="6"/>
  <c r="T1718" i="6" s="1"/>
  <c r="W1718" i="6" s="1"/>
  <c r="V1719" i="6" s="1"/>
  <c r="T778" i="6"/>
  <c r="W778" i="6" s="1"/>
  <c r="V779" i="6" s="1"/>
  <c r="AC1454" i="6"/>
  <c r="AE1454" i="6" s="1"/>
  <c r="Y1586" i="6"/>
  <c r="Z1586" i="6"/>
  <c r="Q1587" i="6"/>
  <c r="R1587" i="6" s="1"/>
  <c r="AB1587" i="6" s="1"/>
  <c r="AA1586" i="6"/>
  <c r="AD776" i="3"/>
  <c r="T110" i="3"/>
  <c r="W110" i="3" s="1"/>
  <c r="V111" i="3" s="1"/>
  <c r="S110" i="3"/>
  <c r="AC109" i="3"/>
  <c r="AE109" i="3" s="1"/>
  <c r="AC776" i="3"/>
  <c r="W1452" i="3"/>
  <c r="V1453" i="3" s="1"/>
  <c r="AD1453" i="3" s="1"/>
  <c r="AA1452" i="3"/>
  <c r="Y1452" i="3"/>
  <c r="Z1994" i="3"/>
  <c r="Z1452" i="3"/>
  <c r="Z1723" i="3"/>
  <c r="Y1723" i="3"/>
  <c r="Y912" i="3"/>
  <c r="Q913" i="3"/>
  <c r="R913" i="3" s="1"/>
  <c r="AB913" i="3" s="1"/>
  <c r="S777" i="3"/>
  <c r="Q1724" i="3"/>
  <c r="R1724" i="3" s="1"/>
  <c r="T1724" i="3" s="1"/>
  <c r="AA1994" i="3"/>
  <c r="W1723" i="3"/>
  <c r="V1724" i="3" s="1"/>
  <c r="AD1724" i="3" s="1"/>
  <c r="W1994" i="3"/>
  <c r="V1995" i="3" s="1"/>
  <c r="AD1995" i="3" s="1"/>
  <c r="Z912" i="3"/>
  <c r="Q1995" i="3"/>
  <c r="R1995" i="3" s="1"/>
  <c r="W912" i="3"/>
  <c r="V913" i="3" s="1"/>
  <c r="AD913" i="3" s="1"/>
  <c r="AD1584" i="3"/>
  <c r="T1457" i="11"/>
  <c r="Y1457" i="11" s="1"/>
  <c r="S1457" i="11"/>
  <c r="AE777" i="6"/>
  <c r="T777" i="3"/>
  <c r="AA777" i="3" s="1"/>
  <c r="S1455" i="6"/>
  <c r="AC777" i="9"/>
  <c r="AE777" i="9" s="1"/>
  <c r="T1455" i="6"/>
  <c r="AA1455" i="6" s="1"/>
  <c r="AC1584" i="3"/>
  <c r="T647" i="3"/>
  <c r="W647" i="3" s="1"/>
  <c r="V648" i="3" s="1"/>
  <c r="AD648" i="3" s="1"/>
  <c r="Y779" i="11"/>
  <c r="W779" i="11"/>
  <c r="V780" i="11" s="1"/>
  <c r="AD780" i="11" s="1"/>
  <c r="Z779" i="11"/>
  <c r="Q780" i="11"/>
  <c r="AA779" i="11"/>
  <c r="R778" i="9"/>
  <c r="AB778" i="9" s="1"/>
  <c r="S912" i="9"/>
  <c r="S647" i="3"/>
  <c r="AD1452" i="3"/>
  <c r="R644" i="9"/>
  <c r="AB644" i="9" s="1"/>
  <c r="S779" i="11"/>
  <c r="AB779" i="11"/>
  <c r="R1585" i="3"/>
  <c r="AB1585" i="3" s="1"/>
  <c r="T648" i="6"/>
  <c r="AC643" i="9"/>
  <c r="AE643" i="9" s="1"/>
  <c r="T1723" i="11"/>
  <c r="R1453" i="3"/>
  <c r="AB1453" i="3" s="1"/>
  <c r="S648" i="6"/>
  <c r="T642" i="11"/>
  <c r="T1454" i="9"/>
  <c r="S1723" i="11"/>
  <c r="T912" i="11"/>
  <c r="Z1725" i="9"/>
  <c r="Y1725" i="9"/>
  <c r="AA1725" i="9"/>
  <c r="Q1726" i="9"/>
  <c r="W1725" i="9"/>
  <c r="V1726" i="9" s="1"/>
  <c r="AD1726" i="9" s="1"/>
  <c r="S642" i="11"/>
  <c r="S1454" i="9"/>
  <c r="S912" i="11"/>
  <c r="T1995" i="6"/>
  <c r="AE641" i="11" l="1"/>
  <c r="AC1993" i="11"/>
  <c r="AE1993" i="11" s="1"/>
  <c r="Z113" i="11"/>
  <c r="AD113" i="11" s="1"/>
  <c r="W113" i="11"/>
  <c r="V114" i="11" s="1"/>
  <c r="AA1876" i="11"/>
  <c r="Y113" i="11"/>
  <c r="AA113" i="11"/>
  <c r="AA1874" i="11"/>
  <c r="Q1587" i="11"/>
  <c r="R1587" i="11" s="1"/>
  <c r="AB1587" i="11" s="1"/>
  <c r="AC1869" i="11"/>
  <c r="AC1874" i="11" s="1"/>
  <c r="Y1874" i="11"/>
  <c r="Y1878" i="11"/>
  <c r="Y1876" i="11"/>
  <c r="Y1586" i="11"/>
  <c r="W1586" i="11"/>
  <c r="V1587" i="11" s="1"/>
  <c r="AD1587" i="11" s="1"/>
  <c r="Z1586" i="11"/>
  <c r="Q1458" i="11"/>
  <c r="R1458" i="11" s="1"/>
  <c r="AB1458" i="11" s="1"/>
  <c r="S1994" i="11"/>
  <c r="T114" i="11"/>
  <c r="Z114" i="11" s="1"/>
  <c r="AA1457" i="11"/>
  <c r="Z1457" i="11"/>
  <c r="W1457" i="11"/>
  <c r="V1458" i="11" s="1"/>
  <c r="AD1458" i="11" s="1"/>
  <c r="Q913" i="9"/>
  <c r="R913" i="9" s="1"/>
  <c r="AB913" i="9" s="1"/>
  <c r="AA912" i="9"/>
  <c r="Z912" i="9"/>
  <c r="W912" i="9"/>
  <c r="V913" i="9" s="1"/>
  <c r="AD913" i="9" s="1"/>
  <c r="S778" i="9"/>
  <c r="T644" i="9"/>
  <c r="Q645" i="9" s="1"/>
  <c r="AA1587" i="9"/>
  <c r="Z1587" i="9"/>
  <c r="Y1587" i="9"/>
  <c r="AC114" i="9"/>
  <c r="AE114" i="9" s="1"/>
  <c r="AC1991" i="9"/>
  <c r="AE1991" i="9" s="1"/>
  <c r="R1992" i="9"/>
  <c r="AB1992" i="9" s="1"/>
  <c r="T778" i="9"/>
  <c r="Q779" i="9" s="1"/>
  <c r="Q1588" i="9"/>
  <c r="R1588" i="9" s="1"/>
  <c r="T115" i="9"/>
  <c r="W115" i="9" s="1"/>
  <c r="V116" i="9" s="1"/>
  <c r="AD116" i="9" s="1"/>
  <c r="S115" i="9"/>
  <c r="AC915" i="6"/>
  <c r="AE915" i="6" s="1"/>
  <c r="W108" i="6"/>
  <c r="V109" i="6" s="1"/>
  <c r="Q109" i="6"/>
  <c r="R109" i="6" s="1"/>
  <c r="AB109" i="6" s="1"/>
  <c r="Y108" i="6"/>
  <c r="AD108" i="6" s="1"/>
  <c r="AA108" i="6"/>
  <c r="T916" i="6"/>
  <c r="Q917" i="6" s="1"/>
  <c r="Z778" i="6"/>
  <c r="AA778" i="6"/>
  <c r="AA1718" i="6"/>
  <c r="Q1719" i="6"/>
  <c r="R1719" i="6" s="1"/>
  <c r="AB1719" i="6" s="1"/>
  <c r="Q779" i="6"/>
  <c r="R779" i="6" s="1"/>
  <c r="AB779" i="6" s="1"/>
  <c r="Z1718" i="6"/>
  <c r="Y778" i="6"/>
  <c r="Y1718" i="6"/>
  <c r="AC1586" i="6"/>
  <c r="AE1586" i="6" s="1"/>
  <c r="W1455" i="6"/>
  <c r="V1456" i="6" s="1"/>
  <c r="AD1456" i="6" s="1"/>
  <c r="Z1455" i="6"/>
  <c r="Q1456" i="6"/>
  <c r="R1456" i="6" s="1"/>
  <c r="AB1456" i="6" s="1"/>
  <c r="Y1455" i="6"/>
  <c r="AE776" i="3"/>
  <c r="Q111" i="3"/>
  <c r="R111" i="3" s="1"/>
  <c r="AB111" i="3" s="1"/>
  <c r="Y110" i="3"/>
  <c r="Z110" i="3"/>
  <c r="AA110" i="3"/>
  <c r="AC912" i="3"/>
  <c r="AE912" i="3" s="1"/>
  <c r="AC1452" i="3"/>
  <c r="AE1452" i="3" s="1"/>
  <c r="AC1723" i="3"/>
  <c r="AE1723" i="3" s="1"/>
  <c r="AC1994" i="3"/>
  <c r="AE1994" i="3" s="1"/>
  <c r="T1453" i="3"/>
  <c r="Q1454" i="3" s="1"/>
  <c r="AB1995" i="3"/>
  <c r="S1995" i="3"/>
  <c r="Z777" i="3"/>
  <c r="W777" i="3"/>
  <c r="V778" i="3" s="1"/>
  <c r="AD778" i="3" s="1"/>
  <c r="Q778" i="3"/>
  <c r="R778" i="3" s="1"/>
  <c r="AB778" i="3" s="1"/>
  <c r="T913" i="3"/>
  <c r="Y913" i="3" s="1"/>
  <c r="S913" i="3"/>
  <c r="S1453" i="3"/>
  <c r="AE1584" i="3"/>
  <c r="T1994" i="11"/>
  <c r="Z1994" i="11" s="1"/>
  <c r="AA647" i="3"/>
  <c r="Y777" i="3"/>
  <c r="Z647" i="3"/>
  <c r="Q648" i="3"/>
  <c r="R648" i="3" s="1"/>
  <c r="AB648" i="3" s="1"/>
  <c r="T1587" i="6"/>
  <c r="Y1587" i="6" s="1"/>
  <c r="S1587" i="6"/>
  <c r="Y647" i="3"/>
  <c r="S114" i="11"/>
  <c r="S644" i="9"/>
  <c r="S916" i="6"/>
  <c r="T1995" i="3"/>
  <c r="Y1995" i="3" s="1"/>
  <c r="W912" i="11"/>
  <c r="V913" i="11" s="1"/>
  <c r="AD913" i="11" s="1"/>
  <c r="Q913" i="11"/>
  <c r="Z912" i="11"/>
  <c r="AA912" i="11"/>
  <c r="Y912" i="11"/>
  <c r="AA1724" i="3"/>
  <c r="Z1724" i="3"/>
  <c r="W1724" i="3"/>
  <c r="V1725" i="3" s="1"/>
  <c r="AD1725" i="3" s="1"/>
  <c r="Y1724" i="3"/>
  <c r="Q1725" i="3"/>
  <c r="AA1723" i="11"/>
  <c r="Z1723" i="11"/>
  <c r="W1723" i="11"/>
  <c r="V1724" i="11" s="1"/>
  <c r="AD1724" i="11" s="1"/>
  <c r="Y1723" i="11"/>
  <c r="Q1724" i="11"/>
  <c r="R1726" i="9"/>
  <c r="AB1726" i="9" s="1"/>
  <c r="Y1454" i="9"/>
  <c r="Q1455" i="9"/>
  <c r="Z1454" i="9"/>
  <c r="AD1454" i="9" s="1"/>
  <c r="W1454" i="9"/>
  <c r="V1455" i="9" s="1"/>
  <c r="AD1455" i="9" s="1"/>
  <c r="AA1454" i="9"/>
  <c r="S1724" i="3"/>
  <c r="AB1724" i="3"/>
  <c r="W1995" i="6"/>
  <c r="V1996" i="6" s="1"/>
  <c r="AD1996" i="6" s="1"/>
  <c r="Z1995" i="6"/>
  <c r="Q1996" i="6"/>
  <c r="Y1995" i="6"/>
  <c r="AA1995" i="6"/>
  <c r="AC1725" i="9"/>
  <c r="AE1725" i="9" s="1"/>
  <c r="W642" i="11"/>
  <c r="V643" i="11" s="1"/>
  <c r="AD643" i="11" s="1"/>
  <c r="Z642" i="11"/>
  <c r="AA642" i="11"/>
  <c r="Q643" i="11"/>
  <c r="Y642" i="11"/>
  <c r="T1585" i="3"/>
  <c r="R780" i="11"/>
  <c r="AB780" i="11" s="1"/>
  <c r="Q649" i="6"/>
  <c r="W648" i="6"/>
  <c r="V649" i="6" s="1"/>
  <c r="AD649" i="6" s="1"/>
  <c r="Y648" i="6"/>
  <c r="AA648" i="6"/>
  <c r="Z648" i="6"/>
  <c r="S1585" i="3"/>
  <c r="AC779" i="11"/>
  <c r="AE779" i="11" s="1"/>
  <c r="AC113" i="11" l="1"/>
  <c r="AE113" i="11" s="1"/>
  <c r="S780" i="11"/>
  <c r="T780" i="11" s="1"/>
  <c r="W780" i="11" s="1"/>
  <c r="V781" i="11" s="1"/>
  <c r="AD781" i="11" s="1"/>
  <c r="AC1878" i="11"/>
  <c r="AE1869" i="11"/>
  <c r="AE1874" i="11" s="1"/>
  <c r="AC1457" i="11"/>
  <c r="AE1457" i="11" s="1"/>
  <c r="AC1876" i="11"/>
  <c r="W114" i="11"/>
  <c r="V115" i="11" s="1"/>
  <c r="AD115" i="11" s="1"/>
  <c r="AC1586" i="11"/>
  <c r="AE1586" i="11" s="1"/>
  <c r="S1587" i="11"/>
  <c r="AA114" i="11"/>
  <c r="Q115" i="11"/>
  <c r="R115" i="11" s="1"/>
  <c r="T115" i="11" s="1"/>
  <c r="Y114" i="11"/>
  <c r="Q1995" i="11"/>
  <c r="R1995" i="11" s="1"/>
  <c r="AB1995" i="11" s="1"/>
  <c r="W1994" i="11"/>
  <c r="V1995" i="11" s="1"/>
  <c r="AD1995" i="11" s="1"/>
  <c r="Y1994" i="11"/>
  <c r="AA1994" i="11"/>
  <c r="T1587" i="11"/>
  <c r="AA1587" i="11" s="1"/>
  <c r="AA644" i="9"/>
  <c r="AC912" i="9"/>
  <c r="AE912" i="9" s="1"/>
  <c r="W644" i="9"/>
  <c r="V645" i="9" s="1"/>
  <c r="AD645" i="9" s="1"/>
  <c r="Z644" i="9"/>
  <c r="AC1587" i="9"/>
  <c r="AE1587" i="9" s="1"/>
  <c r="Y644" i="9"/>
  <c r="AA778" i="9"/>
  <c r="Y778" i="9"/>
  <c r="W778" i="9"/>
  <c r="V779" i="9" s="1"/>
  <c r="Z778" i="9"/>
  <c r="T1992" i="9"/>
  <c r="Y1992" i="9" s="1"/>
  <c r="Q116" i="9"/>
  <c r="R116" i="9" s="1"/>
  <c r="T116" i="9" s="1"/>
  <c r="Y115" i="9"/>
  <c r="S913" i="9"/>
  <c r="T1588" i="9"/>
  <c r="AA1588" i="9" s="1"/>
  <c r="Z115" i="9"/>
  <c r="AA115" i="9"/>
  <c r="S1992" i="9"/>
  <c r="AD1718" i="6"/>
  <c r="S109" i="6"/>
  <c r="T109" i="6"/>
  <c r="Q110" i="6" s="1"/>
  <c r="R110" i="6" s="1"/>
  <c r="AB110" i="6" s="1"/>
  <c r="AC108" i="6"/>
  <c r="AE108" i="6" s="1"/>
  <c r="Y916" i="6"/>
  <c r="Z916" i="6"/>
  <c r="W916" i="6"/>
  <c r="V917" i="6" s="1"/>
  <c r="AD917" i="6" s="1"/>
  <c r="AA916" i="6"/>
  <c r="AC778" i="6"/>
  <c r="AE778" i="6" s="1"/>
  <c r="AC1718" i="6"/>
  <c r="W1587" i="6"/>
  <c r="V1588" i="6" s="1"/>
  <c r="AD1588" i="6" s="1"/>
  <c r="AC1455" i="6"/>
  <c r="AE1455" i="6" s="1"/>
  <c r="S1719" i="6"/>
  <c r="T1719" i="6"/>
  <c r="Y1719" i="6" s="1"/>
  <c r="Q1588" i="6"/>
  <c r="R1588" i="6" s="1"/>
  <c r="AB1588" i="6" s="1"/>
  <c r="Z1587" i="6"/>
  <c r="AA1587" i="6"/>
  <c r="T111" i="3"/>
  <c r="Z111" i="3" s="1"/>
  <c r="S111" i="3"/>
  <c r="AC110" i="3"/>
  <c r="AE110" i="3" s="1"/>
  <c r="Z1453" i="3"/>
  <c r="Q1996" i="3"/>
  <c r="R1996" i="3" s="1"/>
  <c r="AB1996" i="3" s="1"/>
  <c r="W1453" i="3"/>
  <c r="V1454" i="3" s="1"/>
  <c r="Y1453" i="3"/>
  <c r="AA1453" i="3"/>
  <c r="Q914" i="3"/>
  <c r="R914" i="3" s="1"/>
  <c r="AB914" i="3" s="1"/>
  <c r="AC647" i="3"/>
  <c r="AE647" i="3" s="1"/>
  <c r="AC777" i="3"/>
  <c r="AE777" i="3" s="1"/>
  <c r="Z913" i="3"/>
  <c r="AA1995" i="3"/>
  <c r="W913" i="3"/>
  <c r="V914" i="3" s="1"/>
  <c r="AD914" i="3" s="1"/>
  <c r="W1995" i="3"/>
  <c r="V1996" i="3" s="1"/>
  <c r="AA913" i="3"/>
  <c r="S648" i="3"/>
  <c r="S1456" i="6"/>
  <c r="T1726" i="9"/>
  <c r="Z1726" i="9" s="1"/>
  <c r="T648" i="3"/>
  <c r="W648" i="3" s="1"/>
  <c r="V649" i="3" s="1"/>
  <c r="AD649" i="3" s="1"/>
  <c r="S779" i="6"/>
  <c r="T913" i="9"/>
  <c r="W913" i="9" s="1"/>
  <c r="V914" i="9" s="1"/>
  <c r="AD914" i="9" s="1"/>
  <c r="S1726" i="9"/>
  <c r="T1456" i="6"/>
  <c r="AA1456" i="6" s="1"/>
  <c r="T778" i="3"/>
  <c r="Z778" i="3" s="1"/>
  <c r="Z1995" i="3"/>
  <c r="S778" i="3"/>
  <c r="T779" i="6"/>
  <c r="Y779" i="6" s="1"/>
  <c r="AC1724" i="3"/>
  <c r="AE1724" i="3" s="1"/>
  <c r="R779" i="9"/>
  <c r="AB779" i="9" s="1"/>
  <c r="R645" i="9"/>
  <c r="AB645" i="9" s="1"/>
  <c r="AC648" i="6"/>
  <c r="AE648" i="6" s="1"/>
  <c r="AA1585" i="3"/>
  <c r="Z1585" i="3"/>
  <c r="Q1586" i="3"/>
  <c r="W1585" i="3"/>
  <c r="V1586" i="3" s="1"/>
  <c r="AD1586" i="3" s="1"/>
  <c r="Y1585" i="3"/>
  <c r="R917" i="6"/>
  <c r="T917" i="6" s="1"/>
  <c r="R1725" i="3"/>
  <c r="AB1725" i="3" s="1"/>
  <c r="AC1995" i="6"/>
  <c r="AE1995" i="6" s="1"/>
  <c r="AD114" i="11"/>
  <c r="R1996" i="6"/>
  <c r="R913" i="11"/>
  <c r="AB913" i="11" s="1"/>
  <c r="AD111" i="3"/>
  <c r="R1724" i="11"/>
  <c r="AB1724" i="11" s="1"/>
  <c r="AC642" i="11"/>
  <c r="AE642" i="11" s="1"/>
  <c r="AC1723" i="11"/>
  <c r="AE1723" i="11" s="1"/>
  <c r="R649" i="6"/>
  <c r="AB649" i="6" s="1"/>
  <c r="R643" i="11"/>
  <c r="AB643" i="11" s="1"/>
  <c r="T1458" i="11"/>
  <c r="R1455" i="9"/>
  <c r="AB1455" i="9" s="1"/>
  <c r="S1458" i="11"/>
  <c r="AC1454" i="9"/>
  <c r="AE1454" i="9" s="1"/>
  <c r="S1588" i="9"/>
  <c r="AB1588" i="9"/>
  <c r="AC912" i="11"/>
  <c r="AE912" i="11" s="1"/>
  <c r="R1454" i="3"/>
  <c r="AB1454" i="3" s="1"/>
  <c r="AA780" i="11" l="1"/>
  <c r="Q781" i="11"/>
  <c r="R781" i="11" s="1"/>
  <c r="AB781" i="11" s="1"/>
  <c r="Y780" i="11"/>
  <c r="Z780" i="11"/>
  <c r="AE1876" i="11"/>
  <c r="AE1878" i="11"/>
  <c r="AG1749" i="11" s="1"/>
  <c r="AC114" i="11"/>
  <c r="AE114" i="11" s="1"/>
  <c r="AC1994" i="11"/>
  <c r="AE1994" i="11" s="1"/>
  <c r="S1995" i="11"/>
  <c r="S1724" i="11"/>
  <c r="Z1587" i="11"/>
  <c r="Q1588" i="11"/>
  <c r="R1588" i="11" s="1"/>
  <c r="W1587" i="11"/>
  <c r="V1588" i="11" s="1"/>
  <c r="AD1588" i="11" s="1"/>
  <c r="Y1587" i="11"/>
  <c r="AC644" i="9"/>
  <c r="AE644" i="9" s="1"/>
  <c r="W1992" i="9"/>
  <c r="V1993" i="9" s="1"/>
  <c r="AD1993" i="9" s="1"/>
  <c r="Z1588" i="9"/>
  <c r="AA1992" i="9"/>
  <c r="AC778" i="9"/>
  <c r="AE778" i="9" s="1"/>
  <c r="Q1993" i="9"/>
  <c r="R1993" i="9" s="1"/>
  <c r="T1993" i="9" s="1"/>
  <c r="Q1994" i="9" s="1"/>
  <c r="Z1992" i="9"/>
  <c r="AA913" i="9"/>
  <c r="Z913" i="9"/>
  <c r="S1455" i="9"/>
  <c r="AA1726" i="9"/>
  <c r="W1726" i="9"/>
  <c r="V1727" i="9" s="1"/>
  <c r="AD1727" i="9" s="1"/>
  <c r="T1455" i="9"/>
  <c r="Q1456" i="9" s="1"/>
  <c r="W1588" i="9"/>
  <c r="V1589" i="9" s="1"/>
  <c r="AD1589" i="9" s="1"/>
  <c r="Y1588" i="9"/>
  <c r="Q1589" i="9"/>
  <c r="R1589" i="9" s="1"/>
  <c r="AB1589" i="9" s="1"/>
  <c r="AC115" i="9"/>
  <c r="AE115" i="9" s="1"/>
  <c r="Y913" i="9"/>
  <c r="S779" i="9"/>
  <c r="Y1726" i="9"/>
  <c r="Q1727" i="9"/>
  <c r="R1727" i="9" s="1"/>
  <c r="AB1727" i="9" s="1"/>
  <c r="Q914" i="9"/>
  <c r="R914" i="9" s="1"/>
  <c r="AE1718" i="6"/>
  <c r="Y109" i="6"/>
  <c r="AC916" i="6"/>
  <c r="AE916" i="6" s="1"/>
  <c r="W109" i="6"/>
  <c r="V110" i="6" s="1"/>
  <c r="AD110" i="6" s="1"/>
  <c r="Z109" i="6"/>
  <c r="AD109" i="6" s="1"/>
  <c r="AA109" i="6"/>
  <c r="AC1587" i="6"/>
  <c r="AE1587" i="6" s="1"/>
  <c r="W1719" i="6"/>
  <c r="V1720" i="6" s="1"/>
  <c r="AD1720" i="6" s="1"/>
  <c r="Q1720" i="6"/>
  <c r="R1720" i="6" s="1"/>
  <c r="AB1720" i="6" s="1"/>
  <c r="T649" i="6"/>
  <c r="Z649" i="6" s="1"/>
  <c r="AA1719" i="6"/>
  <c r="Z1719" i="6"/>
  <c r="AD1719" i="6" s="1"/>
  <c r="Y1456" i="6"/>
  <c r="S110" i="6"/>
  <c r="T110" i="6"/>
  <c r="AA110" i="6" s="1"/>
  <c r="W1456" i="6"/>
  <c r="V1457" i="6" s="1"/>
  <c r="AD1457" i="6" s="1"/>
  <c r="Q1457" i="6"/>
  <c r="R1457" i="6" s="1"/>
  <c r="AB1457" i="6" s="1"/>
  <c r="Z1456" i="6"/>
  <c r="W779" i="6"/>
  <c r="V780" i="6" s="1"/>
  <c r="Q112" i="3"/>
  <c r="R112" i="3" s="1"/>
  <c r="AB112" i="3" s="1"/>
  <c r="AA111" i="3"/>
  <c r="W111" i="3"/>
  <c r="V112" i="3" s="1"/>
  <c r="AD112" i="3" s="1"/>
  <c r="Y111" i="3"/>
  <c r="AC1453" i="3"/>
  <c r="AE1453" i="3" s="1"/>
  <c r="S1725" i="3"/>
  <c r="Q779" i="3"/>
  <c r="R779" i="3" s="1"/>
  <c r="AB779" i="3" s="1"/>
  <c r="AA778" i="3"/>
  <c r="T1454" i="3"/>
  <c r="W1454" i="3" s="1"/>
  <c r="V1455" i="3" s="1"/>
  <c r="AD1455" i="3" s="1"/>
  <c r="AC913" i="3"/>
  <c r="AE913" i="3" s="1"/>
  <c r="Y778" i="3"/>
  <c r="AC1995" i="3"/>
  <c r="AE1995" i="3" s="1"/>
  <c r="W778" i="3"/>
  <c r="V779" i="3" s="1"/>
  <c r="AD779" i="3" s="1"/>
  <c r="Q649" i="3"/>
  <c r="R649" i="3" s="1"/>
  <c r="AA648" i="3"/>
  <c r="T643" i="11"/>
  <c r="AA643" i="11" s="1"/>
  <c r="S643" i="11"/>
  <c r="S914" i="3"/>
  <c r="Z779" i="6"/>
  <c r="S1454" i="3"/>
  <c r="Y648" i="3"/>
  <c r="T1588" i="6"/>
  <c r="AA1588" i="6" s="1"/>
  <c r="Z648" i="3"/>
  <c r="T1724" i="11"/>
  <c r="Q1725" i="11" s="1"/>
  <c r="T1995" i="11"/>
  <c r="AA1995" i="11" s="1"/>
  <c r="T645" i="9"/>
  <c r="Q646" i="9" s="1"/>
  <c r="S1588" i="6"/>
  <c r="AA779" i="6"/>
  <c r="Q780" i="6"/>
  <c r="R780" i="6" s="1"/>
  <c r="AB780" i="6" s="1"/>
  <c r="T1996" i="3"/>
  <c r="Q1997" i="3" s="1"/>
  <c r="T779" i="9"/>
  <c r="Z779" i="9" s="1"/>
  <c r="Q116" i="11"/>
  <c r="AA115" i="11"/>
  <c r="Z115" i="11"/>
  <c r="W115" i="11"/>
  <c r="V116" i="11" s="1"/>
  <c r="AD116" i="11" s="1"/>
  <c r="Y115" i="11"/>
  <c r="S1996" i="6"/>
  <c r="AB1996" i="6"/>
  <c r="S1996" i="3"/>
  <c r="S649" i="6"/>
  <c r="R1586" i="3"/>
  <c r="AB1586" i="3" s="1"/>
  <c r="Z116" i="9"/>
  <c r="W116" i="9"/>
  <c r="V117" i="9" s="1"/>
  <c r="Q117" i="9"/>
  <c r="AA116" i="9"/>
  <c r="Y116" i="9"/>
  <c r="S917" i="6"/>
  <c r="AB917" i="6"/>
  <c r="S116" i="9"/>
  <c r="AB116" i="9"/>
  <c r="Y917" i="6"/>
  <c r="Q918" i="6"/>
  <c r="W917" i="6"/>
  <c r="V918" i="6" s="1"/>
  <c r="AD918" i="6" s="1"/>
  <c r="AA917" i="6"/>
  <c r="Z917" i="6"/>
  <c r="T913" i="11"/>
  <c r="Z1458" i="11"/>
  <c r="W1458" i="11"/>
  <c r="V1459" i="11" s="1"/>
  <c r="AD1459" i="11" s="1"/>
  <c r="Y1458" i="11"/>
  <c r="AA1458" i="11"/>
  <c r="Q1459" i="11"/>
  <c r="S913" i="11"/>
  <c r="T1996" i="6"/>
  <c r="T914" i="3"/>
  <c r="S115" i="11"/>
  <c r="AB115" i="11"/>
  <c r="T1725" i="3"/>
  <c r="AC1585" i="3"/>
  <c r="AE1585" i="3" s="1"/>
  <c r="AD779" i="6"/>
  <c r="S645" i="9"/>
  <c r="AC780" i="11" l="1"/>
  <c r="AE780" i="11" s="1"/>
  <c r="AG1751" i="11"/>
  <c r="Z1995" i="11"/>
  <c r="Q644" i="11"/>
  <c r="R644" i="11" s="1"/>
  <c r="AB644" i="11" s="1"/>
  <c r="Z1724" i="11"/>
  <c r="W1724" i="11"/>
  <c r="V1725" i="11" s="1"/>
  <c r="AD1725" i="11" s="1"/>
  <c r="AA1724" i="11"/>
  <c r="Z643" i="11"/>
  <c r="AC1587" i="11"/>
  <c r="AE1587" i="11" s="1"/>
  <c r="W643" i="11"/>
  <c r="V644" i="11" s="1"/>
  <c r="AD644" i="11" s="1"/>
  <c r="Y643" i="11"/>
  <c r="AB1588" i="11"/>
  <c r="S1588" i="11"/>
  <c r="T1588" i="11"/>
  <c r="Y1588" i="11" s="1"/>
  <c r="W1993" i="9"/>
  <c r="V1994" i="9" s="1"/>
  <c r="AD1994" i="9" s="1"/>
  <c r="AC1588" i="9"/>
  <c r="AE1588" i="9" s="1"/>
  <c r="AC1992" i="9"/>
  <c r="AE1992" i="9" s="1"/>
  <c r="Y1993" i="9"/>
  <c r="AA1993" i="9"/>
  <c r="Z1993" i="9"/>
  <c r="AB1993" i="9"/>
  <c r="S1993" i="9"/>
  <c r="Z645" i="9"/>
  <c r="AC1726" i="9"/>
  <c r="AE1726" i="9" s="1"/>
  <c r="AC913" i="9"/>
  <c r="AE913" i="9" s="1"/>
  <c r="AA1455" i="9"/>
  <c r="Y1455" i="9"/>
  <c r="Z1455" i="9"/>
  <c r="W1455" i="9"/>
  <c r="V1456" i="9" s="1"/>
  <c r="AD1456" i="9" s="1"/>
  <c r="AA645" i="9"/>
  <c r="Y645" i="9"/>
  <c r="AB914" i="9"/>
  <c r="S914" i="9"/>
  <c r="T914" i="9"/>
  <c r="W914" i="9" s="1"/>
  <c r="V915" i="9" s="1"/>
  <c r="AD915" i="9" s="1"/>
  <c r="AA779" i="9"/>
  <c r="Y779" i="9"/>
  <c r="AC109" i="6"/>
  <c r="AE109" i="6" s="1"/>
  <c r="W649" i="6"/>
  <c r="V650" i="6" s="1"/>
  <c r="AD650" i="6" s="1"/>
  <c r="Q1589" i="6"/>
  <c r="R1589" i="6" s="1"/>
  <c r="AB1589" i="6" s="1"/>
  <c r="Y649" i="6"/>
  <c r="AC1719" i="6"/>
  <c r="AE1719" i="6" s="1"/>
  <c r="Y1588" i="6"/>
  <c r="AC1456" i="6"/>
  <c r="AE1456" i="6" s="1"/>
  <c r="AA649" i="6"/>
  <c r="Q650" i="6"/>
  <c r="R650" i="6" s="1"/>
  <c r="T650" i="6" s="1"/>
  <c r="AC779" i="6"/>
  <c r="AE779" i="6" s="1"/>
  <c r="Y110" i="6"/>
  <c r="Z110" i="6"/>
  <c r="Q111" i="6"/>
  <c r="R111" i="6" s="1"/>
  <c r="AB111" i="6" s="1"/>
  <c r="T1720" i="6"/>
  <c r="W110" i="6"/>
  <c r="V111" i="6" s="1"/>
  <c r="AD111" i="6" s="1"/>
  <c r="S1720" i="6"/>
  <c r="Z1588" i="6"/>
  <c r="T1457" i="6"/>
  <c r="Z1457" i="6" s="1"/>
  <c r="W1588" i="6"/>
  <c r="V1589" i="6" s="1"/>
  <c r="AD1589" i="6" s="1"/>
  <c r="S1457" i="6"/>
  <c r="AC111" i="3"/>
  <c r="AE111" i="3" s="1"/>
  <c r="T112" i="3"/>
  <c r="W112" i="3" s="1"/>
  <c r="V113" i="3" s="1"/>
  <c r="AD113" i="3" s="1"/>
  <c r="S112" i="3"/>
  <c r="AC778" i="3"/>
  <c r="AE778" i="3" s="1"/>
  <c r="Z1454" i="3"/>
  <c r="AD1454" i="3" s="1"/>
  <c r="Q1455" i="3"/>
  <c r="R1455" i="3" s="1"/>
  <c r="AB1455" i="3" s="1"/>
  <c r="AA1454" i="3"/>
  <c r="Y1454" i="3"/>
  <c r="T779" i="3"/>
  <c r="Z779" i="3" s="1"/>
  <c r="S1586" i="3"/>
  <c r="AB649" i="3"/>
  <c r="S649" i="3"/>
  <c r="T649" i="3"/>
  <c r="Q650" i="3" s="1"/>
  <c r="Z1996" i="3"/>
  <c r="Y1996" i="3"/>
  <c r="AC648" i="3"/>
  <c r="AE648" i="3" s="1"/>
  <c r="AA1996" i="3"/>
  <c r="Q780" i="9"/>
  <c r="R780" i="9" s="1"/>
  <c r="Y1995" i="11"/>
  <c r="W1996" i="3"/>
  <c r="V1997" i="3" s="1"/>
  <c r="W645" i="9"/>
  <c r="V646" i="9" s="1"/>
  <c r="AD646" i="9" s="1"/>
  <c r="T1589" i="9"/>
  <c r="AA1589" i="9" s="1"/>
  <c r="Y1724" i="11"/>
  <c r="W779" i="9"/>
  <c r="V780" i="9" s="1"/>
  <c r="AD780" i="9" s="1"/>
  <c r="Q1996" i="11"/>
  <c r="S1589" i="9"/>
  <c r="T1586" i="3"/>
  <c r="Y1586" i="3" s="1"/>
  <c r="S779" i="3"/>
  <c r="W1995" i="11"/>
  <c r="V1996" i="11" s="1"/>
  <c r="AD1996" i="11" s="1"/>
  <c r="AC917" i="6"/>
  <c r="AE917" i="6" s="1"/>
  <c r="T781" i="11"/>
  <c r="AA781" i="11" s="1"/>
  <c r="S781" i="11"/>
  <c r="T1727" i="9"/>
  <c r="AA1727" i="9" s="1"/>
  <c r="R1459" i="11"/>
  <c r="AB1459" i="11" s="1"/>
  <c r="AA913" i="11"/>
  <c r="Z913" i="11"/>
  <c r="Y913" i="11"/>
  <c r="Q914" i="11"/>
  <c r="W913" i="11"/>
  <c r="V914" i="11" s="1"/>
  <c r="AD914" i="11" s="1"/>
  <c r="S780" i="6"/>
  <c r="AC116" i="9"/>
  <c r="AE116" i="9" s="1"/>
  <c r="T780" i="6"/>
  <c r="R1994" i="9"/>
  <c r="AB1994" i="9" s="1"/>
  <c r="R1456" i="9"/>
  <c r="AB1456" i="9" s="1"/>
  <c r="R117" i="9"/>
  <c r="AB117" i="9" s="1"/>
  <c r="AC115" i="11"/>
  <c r="AE115" i="11" s="1"/>
  <c r="AC1458" i="11"/>
  <c r="AE1458" i="11" s="1"/>
  <c r="R1725" i="11"/>
  <c r="AB1725" i="11" s="1"/>
  <c r="Q1726" i="3"/>
  <c r="W1725" i="3"/>
  <c r="V1726" i="3" s="1"/>
  <c r="AD1726" i="3" s="1"/>
  <c r="Z1725" i="3"/>
  <c r="AA1725" i="3"/>
  <c r="Y1725" i="3"/>
  <c r="AA914" i="3"/>
  <c r="Q915" i="3"/>
  <c r="Y914" i="3"/>
  <c r="Z914" i="3"/>
  <c r="W914" i="3"/>
  <c r="V915" i="3" s="1"/>
  <c r="AD915" i="3" s="1"/>
  <c r="R1997" i="3"/>
  <c r="AB1997" i="3" s="1"/>
  <c r="R646" i="9"/>
  <c r="AB646" i="9" s="1"/>
  <c r="Y1996" i="6"/>
  <c r="AA1996" i="6"/>
  <c r="Z1996" i="6"/>
  <c r="Q1997" i="6"/>
  <c r="W1996" i="6"/>
  <c r="V1997" i="6" s="1"/>
  <c r="AD1996" i="3"/>
  <c r="R918" i="6"/>
  <c r="T918" i="6" s="1"/>
  <c r="S1727" i="9"/>
  <c r="AD779" i="9"/>
  <c r="R116" i="11"/>
  <c r="AB116" i="11" s="1"/>
  <c r="AC1995" i="11" l="1"/>
  <c r="AE1995" i="11" s="1"/>
  <c r="W1588" i="11"/>
  <c r="V1589" i="11" s="1"/>
  <c r="AC643" i="11"/>
  <c r="AE643" i="11" s="1"/>
  <c r="AC1724" i="11"/>
  <c r="AE1724" i="11" s="1"/>
  <c r="Z781" i="11"/>
  <c r="Z1588" i="11"/>
  <c r="AA1588" i="11"/>
  <c r="Q1589" i="11"/>
  <c r="R1589" i="11" s="1"/>
  <c r="AB1589" i="11" s="1"/>
  <c r="W781" i="11"/>
  <c r="V782" i="11" s="1"/>
  <c r="AD782" i="11" s="1"/>
  <c r="Q782" i="11"/>
  <c r="R782" i="11" s="1"/>
  <c r="AB782" i="11" s="1"/>
  <c r="R1996" i="11"/>
  <c r="AB1996" i="11" s="1"/>
  <c r="T1459" i="11"/>
  <c r="Y1459" i="11" s="1"/>
  <c r="S1459" i="11"/>
  <c r="AC1993" i="9"/>
  <c r="AE1993" i="9" s="1"/>
  <c r="S646" i="9"/>
  <c r="AC1455" i="9"/>
  <c r="AE1455" i="9" s="1"/>
  <c r="AC645" i="9"/>
  <c r="AE645" i="9" s="1"/>
  <c r="AA914" i="9"/>
  <c r="AC779" i="9"/>
  <c r="AE779" i="9" s="1"/>
  <c r="Q915" i="9"/>
  <c r="R915" i="9" s="1"/>
  <c r="AB915" i="9" s="1"/>
  <c r="Y914" i="9"/>
  <c r="Z914" i="9"/>
  <c r="Z1589" i="9"/>
  <c r="W1589" i="9"/>
  <c r="V1590" i="9" s="1"/>
  <c r="T646" i="9"/>
  <c r="Y646" i="9" s="1"/>
  <c r="Y1589" i="9"/>
  <c r="T117" i="9"/>
  <c r="Z117" i="9" s="1"/>
  <c r="S117" i="9"/>
  <c r="Y1727" i="9"/>
  <c r="AC649" i="6"/>
  <c r="AE649" i="6" s="1"/>
  <c r="AC1588" i="6"/>
  <c r="AE1588" i="6" s="1"/>
  <c r="AC110" i="6"/>
  <c r="AE110" i="6" s="1"/>
  <c r="S111" i="6"/>
  <c r="Z1720" i="6"/>
  <c r="AA1720" i="6"/>
  <c r="Q1721" i="6"/>
  <c r="W1720" i="6"/>
  <c r="V1721" i="6" s="1"/>
  <c r="AD1721" i="6" s="1"/>
  <c r="Y1720" i="6"/>
  <c r="W1457" i="6"/>
  <c r="V1458" i="6" s="1"/>
  <c r="AD1458" i="6" s="1"/>
  <c r="AA1457" i="6"/>
  <c r="Y1457" i="6"/>
  <c r="T111" i="6"/>
  <c r="Y111" i="6" s="1"/>
  <c r="Q1458" i="6"/>
  <c r="R1458" i="6" s="1"/>
  <c r="T1458" i="6" s="1"/>
  <c r="Y112" i="3"/>
  <c r="AA112" i="3"/>
  <c r="Z112" i="3"/>
  <c r="Q113" i="3"/>
  <c r="R113" i="3" s="1"/>
  <c r="AB113" i="3" s="1"/>
  <c r="AC1454" i="3"/>
  <c r="AE1454" i="3" s="1"/>
  <c r="AA779" i="3"/>
  <c r="Y779" i="3"/>
  <c r="AC1725" i="3"/>
  <c r="AE1725" i="3" s="1"/>
  <c r="Q780" i="3"/>
  <c r="R780" i="3" s="1"/>
  <c r="AB780" i="3" s="1"/>
  <c r="W779" i="3"/>
  <c r="V780" i="3" s="1"/>
  <c r="AD780" i="3" s="1"/>
  <c r="Y649" i="3"/>
  <c r="AA1586" i="3"/>
  <c r="Z1586" i="3"/>
  <c r="W649" i="3"/>
  <c r="V650" i="3" s="1"/>
  <c r="AD650" i="3" s="1"/>
  <c r="AC1996" i="3"/>
  <c r="AE1996" i="3" s="1"/>
  <c r="AA649" i="3"/>
  <c r="Z649" i="3"/>
  <c r="S1997" i="3"/>
  <c r="W1586" i="3"/>
  <c r="V1587" i="3" s="1"/>
  <c r="AD1587" i="3" s="1"/>
  <c r="Q1587" i="3"/>
  <c r="R1587" i="3" s="1"/>
  <c r="AB1587" i="3" s="1"/>
  <c r="AB780" i="9"/>
  <c r="S780" i="9"/>
  <c r="Q1590" i="9"/>
  <c r="R1590" i="9" s="1"/>
  <c r="Y781" i="11"/>
  <c r="Z1727" i="9"/>
  <c r="S1994" i="9"/>
  <c r="T1589" i="6"/>
  <c r="AA1589" i="6" s="1"/>
  <c r="Q1728" i="9"/>
  <c r="S1589" i="6"/>
  <c r="S116" i="11"/>
  <c r="AC1996" i="6"/>
  <c r="AE1996" i="6" s="1"/>
  <c r="W1727" i="9"/>
  <c r="V1728" i="9" s="1"/>
  <c r="AD1728" i="9" s="1"/>
  <c r="T644" i="11"/>
  <c r="Q645" i="11" s="1"/>
  <c r="AC913" i="11"/>
  <c r="AE913" i="11" s="1"/>
  <c r="T116" i="11"/>
  <c r="Q117" i="11" s="1"/>
  <c r="S644" i="11"/>
  <c r="T1997" i="3"/>
  <c r="Z1997" i="3" s="1"/>
  <c r="S1456" i="9"/>
  <c r="R914" i="11"/>
  <c r="AB914" i="11" s="1"/>
  <c r="S650" i="6"/>
  <c r="AB650" i="6"/>
  <c r="T1725" i="11"/>
  <c r="AA650" i="6"/>
  <c r="Z650" i="6"/>
  <c r="W650" i="6"/>
  <c r="V651" i="6" s="1"/>
  <c r="AD651" i="6" s="1"/>
  <c r="Y650" i="6"/>
  <c r="Q651" i="6"/>
  <c r="T1455" i="3"/>
  <c r="S1725" i="11"/>
  <c r="S1455" i="3"/>
  <c r="R1997" i="6"/>
  <c r="AB1997" i="6" s="1"/>
  <c r="R1726" i="3"/>
  <c r="T1726" i="3" s="1"/>
  <c r="Y918" i="6"/>
  <c r="W918" i="6"/>
  <c r="V919" i="6" s="1"/>
  <c r="AD919" i="6" s="1"/>
  <c r="Q919" i="6"/>
  <c r="Z918" i="6"/>
  <c r="AA918" i="6"/>
  <c r="AC914" i="3"/>
  <c r="AE914" i="3" s="1"/>
  <c r="R650" i="3"/>
  <c r="AB650" i="3" s="1"/>
  <c r="Z780" i="6"/>
  <c r="W780" i="6"/>
  <c r="V781" i="6" s="1"/>
  <c r="AD781" i="6" s="1"/>
  <c r="Y780" i="6"/>
  <c r="Q781" i="6"/>
  <c r="AA780" i="6"/>
  <c r="S918" i="6"/>
  <c r="AB918" i="6"/>
  <c r="R915" i="3"/>
  <c r="AB915" i="3" s="1"/>
  <c r="T780" i="9"/>
  <c r="T1456" i="9"/>
  <c r="T1994" i="9"/>
  <c r="AC1588" i="11" l="1"/>
  <c r="AE1588" i="11" s="1"/>
  <c r="AC781" i="11"/>
  <c r="AE781" i="11" s="1"/>
  <c r="W644" i="11"/>
  <c r="V645" i="11" s="1"/>
  <c r="AD645" i="11" s="1"/>
  <c r="AA644" i="11"/>
  <c r="Q1460" i="11"/>
  <c r="R1460" i="11" s="1"/>
  <c r="AA1459" i="11"/>
  <c r="W1459" i="11"/>
  <c r="V1460" i="11" s="1"/>
  <c r="AD1460" i="11" s="1"/>
  <c r="Z644" i="11"/>
  <c r="T1996" i="11"/>
  <c r="Z1459" i="11"/>
  <c r="Y644" i="11"/>
  <c r="S1996" i="11"/>
  <c r="AC1589" i="9"/>
  <c r="AE1589" i="9" s="1"/>
  <c r="AC914" i="9"/>
  <c r="AE914" i="9" s="1"/>
  <c r="Q647" i="9"/>
  <c r="R647" i="9" s="1"/>
  <c r="AB647" i="9" s="1"/>
  <c r="W646" i="9"/>
  <c r="V647" i="9" s="1"/>
  <c r="AD647" i="9" s="1"/>
  <c r="Z646" i="9"/>
  <c r="AA646" i="9"/>
  <c r="AA117" i="9"/>
  <c r="W117" i="9"/>
  <c r="V118" i="9" s="1"/>
  <c r="S915" i="9"/>
  <c r="Y117" i="9"/>
  <c r="Q118" i="9"/>
  <c r="R118" i="9" s="1"/>
  <c r="AB118" i="9" s="1"/>
  <c r="R1728" i="9"/>
  <c r="AB1728" i="9" s="1"/>
  <c r="AC1727" i="9"/>
  <c r="AE1727" i="9" s="1"/>
  <c r="W111" i="6"/>
  <c r="V112" i="6" s="1"/>
  <c r="AD112" i="6" s="1"/>
  <c r="AC1457" i="6"/>
  <c r="AE1457" i="6" s="1"/>
  <c r="AC1720" i="6"/>
  <c r="AE1720" i="6" s="1"/>
  <c r="Y1589" i="6"/>
  <c r="W1589" i="6"/>
  <c r="V1590" i="6" s="1"/>
  <c r="AD1590" i="6" s="1"/>
  <c r="R1721" i="6"/>
  <c r="AB1721" i="6" s="1"/>
  <c r="Q112" i="6"/>
  <c r="R112" i="6" s="1"/>
  <c r="AB112" i="6" s="1"/>
  <c r="Z111" i="6"/>
  <c r="AA111" i="6"/>
  <c r="Z1589" i="6"/>
  <c r="Q1590" i="6"/>
  <c r="R1590" i="6" s="1"/>
  <c r="AB1590" i="6" s="1"/>
  <c r="AC112" i="3"/>
  <c r="AE112" i="3" s="1"/>
  <c r="T113" i="3"/>
  <c r="Q114" i="3" s="1"/>
  <c r="R114" i="3" s="1"/>
  <c r="AB114" i="3" s="1"/>
  <c r="S113" i="3"/>
  <c r="AC779" i="3"/>
  <c r="AE779" i="3" s="1"/>
  <c r="AC1586" i="3"/>
  <c r="AE1586" i="3" s="1"/>
  <c r="AC649" i="3"/>
  <c r="AE649" i="3" s="1"/>
  <c r="Y1997" i="3"/>
  <c r="W1997" i="3"/>
  <c r="V1998" i="3" s="1"/>
  <c r="AD1998" i="3" s="1"/>
  <c r="S915" i="3"/>
  <c r="AA1997" i="3"/>
  <c r="Q1998" i="3"/>
  <c r="W116" i="11"/>
  <c r="V117" i="11" s="1"/>
  <c r="AD117" i="11" s="1"/>
  <c r="Y116" i="11"/>
  <c r="T782" i="11"/>
  <c r="Q783" i="11" s="1"/>
  <c r="T1997" i="6"/>
  <c r="Z1997" i="6" s="1"/>
  <c r="T1587" i="3"/>
  <c r="AA1587" i="3" s="1"/>
  <c r="S1997" i="6"/>
  <c r="S782" i="11"/>
  <c r="Z116" i="11"/>
  <c r="AA116" i="11"/>
  <c r="S1587" i="3"/>
  <c r="T650" i="3"/>
  <c r="AA650" i="3" s="1"/>
  <c r="S650" i="3"/>
  <c r="AA1726" i="3"/>
  <c r="Y1726" i="3"/>
  <c r="Q1727" i="3"/>
  <c r="Z1726" i="3"/>
  <c r="W1726" i="3"/>
  <c r="V1727" i="3" s="1"/>
  <c r="AD780" i="6"/>
  <c r="AC780" i="6"/>
  <c r="S1590" i="9"/>
  <c r="AB1590" i="9"/>
  <c r="Y1725" i="11"/>
  <c r="Q1726" i="11"/>
  <c r="AA1725" i="11"/>
  <c r="W1725" i="11"/>
  <c r="V1726" i="11" s="1"/>
  <c r="Z1725" i="11"/>
  <c r="AA1994" i="9"/>
  <c r="W1994" i="9"/>
  <c r="V1995" i="9" s="1"/>
  <c r="AD1995" i="9" s="1"/>
  <c r="Q1995" i="9"/>
  <c r="Y1994" i="9"/>
  <c r="Z1994" i="9"/>
  <c r="AA1456" i="9"/>
  <c r="Q1457" i="9"/>
  <c r="Z1456" i="9"/>
  <c r="Y1456" i="9"/>
  <c r="W1456" i="9"/>
  <c r="V1457" i="9" s="1"/>
  <c r="AD1457" i="9" s="1"/>
  <c r="W1458" i="6"/>
  <c r="V1459" i="6" s="1"/>
  <c r="AD1459" i="6" s="1"/>
  <c r="Y1458" i="6"/>
  <c r="Q1459" i="6"/>
  <c r="AA1458" i="6"/>
  <c r="Z1458" i="6"/>
  <c r="R919" i="6"/>
  <c r="AB919" i="6" s="1"/>
  <c r="Q1456" i="3"/>
  <c r="Y1455" i="3"/>
  <c r="W1455" i="3"/>
  <c r="V1456" i="3" s="1"/>
  <c r="AD1456" i="3" s="1"/>
  <c r="Z1455" i="3"/>
  <c r="AA1455" i="3"/>
  <c r="S1458" i="6"/>
  <c r="AB1458" i="6"/>
  <c r="AC918" i="6"/>
  <c r="AE918" i="6" s="1"/>
  <c r="AD117" i="9"/>
  <c r="T1589" i="11"/>
  <c r="W780" i="9"/>
  <c r="V781" i="9" s="1"/>
  <c r="AD781" i="9" s="1"/>
  <c r="Q781" i="9"/>
  <c r="Z780" i="9"/>
  <c r="AA780" i="9"/>
  <c r="Y780" i="9"/>
  <c r="R645" i="11"/>
  <c r="AB645" i="11" s="1"/>
  <c r="R117" i="11"/>
  <c r="AB117" i="11" s="1"/>
  <c r="S1589" i="11"/>
  <c r="T915" i="3"/>
  <c r="R781" i="6"/>
  <c r="AB781" i="6" s="1"/>
  <c r="T1590" i="9"/>
  <c r="S1726" i="3"/>
  <c r="AB1726" i="3"/>
  <c r="R651" i="6"/>
  <c r="AB651" i="6" s="1"/>
  <c r="T780" i="3"/>
  <c r="T914" i="11"/>
  <c r="T915" i="9"/>
  <c r="AC650" i="6"/>
  <c r="AE650" i="6" s="1"/>
  <c r="S780" i="3"/>
  <c r="AD1997" i="3"/>
  <c r="S914" i="11"/>
  <c r="S117" i="11" l="1"/>
  <c r="Z782" i="11"/>
  <c r="AC1459" i="11"/>
  <c r="AE1459" i="11" s="1"/>
  <c r="T1460" i="11"/>
  <c r="Z1460" i="11" s="1"/>
  <c r="AC644" i="11"/>
  <c r="AE644" i="11" s="1"/>
  <c r="W782" i="11"/>
  <c r="V783" i="11" s="1"/>
  <c r="AD783" i="11" s="1"/>
  <c r="T117" i="11"/>
  <c r="Q118" i="11" s="1"/>
  <c r="Y782" i="11"/>
  <c r="Q1997" i="11"/>
  <c r="Z1996" i="11"/>
  <c r="AA1996" i="11"/>
  <c r="W1996" i="11"/>
  <c r="V1997" i="11" s="1"/>
  <c r="AD1997" i="11" s="1"/>
  <c r="Y1996" i="11"/>
  <c r="AC646" i="9"/>
  <c r="AE646" i="9" s="1"/>
  <c r="AC117" i="9"/>
  <c r="AE117" i="9" s="1"/>
  <c r="S1728" i="9"/>
  <c r="T1728" i="9"/>
  <c r="S647" i="9"/>
  <c r="S1721" i="6"/>
  <c r="AC1589" i="6"/>
  <c r="AE1589" i="6" s="1"/>
  <c r="S781" i="6"/>
  <c r="T1721" i="6"/>
  <c r="T919" i="6"/>
  <c r="Z919" i="6" s="1"/>
  <c r="S651" i="6"/>
  <c r="S919" i="6"/>
  <c r="AC111" i="6"/>
  <c r="AE111" i="6" s="1"/>
  <c r="S112" i="6"/>
  <c r="T112" i="6"/>
  <c r="AA1997" i="6"/>
  <c r="W113" i="3"/>
  <c r="V114" i="3" s="1"/>
  <c r="AD114" i="3" s="1"/>
  <c r="Y113" i="3"/>
  <c r="AA113" i="3"/>
  <c r="Z113" i="3"/>
  <c r="AC1997" i="3"/>
  <c r="AE1997" i="3" s="1"/>
  <c r="Z1587" i="3"/>
  <c r="R1998" i="3"/>
  <c r="AB1998" i="3" s="1"/>
  <c r="W1587" i="3"/>
  <c r="V1588" i="3" s="1"/>
  <c r="Y1587" i="3"/>
  <c r="Z650" i="3"/>
  <c r="Y650" i="3"/>
  <c r="Q1588" i="3"/>
  <c r="R1588" i="3" s="1"/>
  <c r="AC1455" i="3"/>
  <c r="AE1455" i="3" s="1"/>
  <c r="W1997" i="6"/>
  <c r="V1998" i="6" s="1"/>
  <c r="AD1998" i="6" s="1"/>
  <c r="Y1997" i="6"/>
  <c r="AA782" i="11"/>
  <c r="T645" i="11"/>
  <c r="Z645" i="11" s="1"/>
  <c r="Q651" i="3"/>
  <c r="R651" i="3" s="1"/>
  <c r="Q1998" i="6"/>
  <c r="R1998" i="6" s="1"/>
  <c r="T1998" i="6" s="1"/>
  <c r="S645" i="11"/>
  <c r="T114" i="3"/>
  <c r="Q115" i="3" s="1"/>
  <c r="AC116" i="11"/>
  <c r="AE116" i="11" s="1"/>
  <c r="S114" i="3"/>
  <c r="AE780" i="6"/>
  <c r="W650" i="3"/>
  <c r="V651" i="3" s="1"/>
  <c r="AD651" i="3" s="1"/>
  <c r="S118" i="9"/>
  <c r="Y780" i="3"/>
  <c r="AA780" i="3"/>
  <c r="Q781" i="3"/>
  <c r="W780" i="3"/>
  <c r="V781" i="3" s="1"/>
  <c r="AD781" i="3" s="1"/>
  <c r="Z780" i="3"/>
  <c r="T651" i="6"/>
  <c r="R781" i="9"/>
  <c r="AB781" i="9" s="1"/>
  <c r="R1459" i="6"/>
  <c r="AB1459" i="6" s="1"/>
  <c r="AC1458" i="6"/>
  <c r="AE1458" i="6" s="1"/>
  <c r="AC1456" i="9"/>
  <c r="AE1456" i="9" s="1"/>
  <c r="AD1997" i="6"/>
  <c r="R1726" i="11"/>
  <c r="AB1726" i="11" s="1"/>
  <c r="R1457" i="9"/>
  <c r="AB1457" i="9" s="1"/>
  <c r="AC1994" i="9"/>
  <c r="AE1994" i="9" s="1"/>
  <c r="AC1725" i="11"/>
  <c r="AE1725" i="11" s="1"/>
  <c r="R1727" i="3"/>
  <c r="AB1727" i="3" s="1"/>
  <c r="Z915" i="3"/>
  <c r="AA915" i="3"/>
  <c r="Q916" i="3"/>
  <c r="W915" i="3"/>
  <c r="V916" i="3" s="1"/>
  <c r="AD916" i="3" s="1"/>
  <c r="Y915" i="3"/>
  <c r="Z1589" i="11"/>
  <c r="W1589" i="11"/>
  <c r="V1590" i="11" s="1"/>
  <c r="AD1590" i="11" s="1"/>
  <c r="AA1589" i="11"/>
  <c r="Y1589" i="11"/>
  <c r="Q1590" i="11"/>
  <c r="S1460" i="11"/>
  <c r="AB1460" i="11"/>
  <c r="T1590" i="6"/>
  <c r="Z915" i="9"/>
  <c r="Q916" i="9"/>
  <c r="AA915" i="9"/>
  <c r="Y915" i="9"/>
  <c r="W915" i="9"/>
  <c r="V916" i="9" s="1"/>
  <c r="AD916" i="9" s="1"/>
  <c r="Z1590" i="9"/>
  <c r="Y1590" i="9"/>
  <c r="W1590" i="9"/>
  <c r="V1591" i="9" s="1"/>
  <c r="AD1591" i="9" s="1"/>
  <c r="Q1591" i="9"/>
  <c r="AA1590" i="9"/>
  <c r="AC780" i="9"/>
  <c r="AE780" i="9" s="1"/>
  <c r="R1995" i="9"/>
  <c r="AB1995" i="9" s="1"/>
  <c r="R783" i="11"/>
  <c r="AB783" i="11" s="1"/>
  <c r="AC1726" i="3"/>
  <c r="AE1726" i="3" s="1"/>
  <c r="R1456" i="3"/>
  <c r="AB1456" i="3" s="1"/>
  <c r="S1590" i="6"/>
  <c r="Q915" i="11"/>
  <c r="Z914" i="11"/>
  <c r="W914" i="11"/>
  <c r="V915" i="11" s="1"/>
  <c r="AD915" i="11" s="1"/>
  <c r="Y914" i="11"/>
  <c r="AA914" i="11"/>
  <c r="T781" i="6"/>
  <c r="T647" i="9"/>
  <c r="T118" i="9"/>
  <c r="AA1460" i="11" l="1"/>
  <c r="Q1461" i="11"/>
  <c r="R1461" i="11" s="1"/>
  <c r="AB1461" i="11" s="1"/>
  <c r="Y1460" i="11"/>
  <c r="S783" i="11"/>
  <c r="AA645" i="11"/>
  <c r="W1460" i="11"/>
  <c r="V1461" i="11" s="1"/>
  <c r="AD1461" i="11" s="1"/>
  <c r="Z117" i="11"/>
  <c r="AA117" i="11"/>
  <c r="W117" i="11"/>
  <c r="V118" i="11" s="1"/>
  <c r="Q646" i="11"/>
  <c r="R646" i="11" s="1"/>
  <c r="AB646" i="11" s="1"/>
  <c r="W645" i="11"/>
  <c r="V646" i="11" s="1"/>
  <c r="AD646" i="11" s="1"/>
  <c r="AC782" i="11"/>
  <c r="AE782" i="11" s="1"/>
  <c r="Y117" i="11"/>
  <c r="AC1996" i="11"/>
  <c r="AE1996" i="11" s="1"/>
  <c r="R1997" i="11"/>
  <c r="AB1997" i="11" s="1"/>
  <c r="S781" i="9"/>
  <c r="AA1728" i="9"/>
  <c r="Y1728" i="9"/>
  <c r="Z1728" i="9"/>
  <c r="W1728" i="9"/>
  <c r="V1729" i="9" s="1"/>
  <c r="AD1729" i="9" s="1"/>
  <c r="Q1729" i="9"/>
  <c r="R1729" i="9" s="1"/>
  <c r="AB1729" i="9" s="1"/>
  <c r="T781" i="9"/>
  <c r="Q782" i="9" s="1"/>
  <c r="T1995" i="9"/>
  <c r="Z1995" i="9" s="1"/>
  <c r="S1995" i="9"/>
  <c r="Q920" i="6"/>
  <c r="R920" i="6" s="1"/>
  <c r="AB920" i="6" s="1"/>
  <c r="W919" i="6"/>
  <c r="V920" i="6" s="1"/>
  <c r="AD920" i="6" s="1"/>
  <c r="AA919" i="6"/>
  <c r="Y919" i="6"/>
  <c r="AA1721" i="6"/>
  <c r="Z1721" i="6"/>
  <c r="Y1721" i="6"/>
  <c r="W1721" i="6"/>
  <c r="V1722" i="6" s="1"/>
  <c r="AD1722" i="6" s="1"/>
  <c r="Q1722" i="6"/>
  <c r="AC1997" i="6"/>
  <c r="AE1997" i="6" s="1"/>
  <c r="S1459" i="6"/>
  <c r="AA112" i="6"/>
  <c r="Z112" i="6"/>
  <c r="Y112" i="6"/>
  <c r="W112" i="6"/>
  <c r="V113" i="6" s="1"/>
  <c r="Q113" i="6"/>
  <c r="AC113" i="3"/>
  <c r="AE113" i="3" s="1"/>
  <c r="S1727" i="3"/>
  <c r="AC650" i="3"/>
  <c r="AE650" i="3" s="1"/>
  <c r="AC1587" i="3"/>
  <c r="AE1587" i="3" s="1"/>
  <c r="T1998" i="3"/>
  <c r="S1998" i="3"/>
  <c r="W114" i="3"/>
  <c r="V115" i="3" s="1"/>
  <c r="AD115" i="3" s="1"/>
  <c r="AB1588" i="3"/>
  <c r="S1588" i="3"/>
  <c r="T1588" i="3"/>
  <c r="Y1588" i="3" s="1"/>
  <c r="AA114" i="3"/>
  <c r="Z114" i="3"/>
  <c r="Y114" i="3"/>
  <c r="AC915" i="3"/>
  <c r="AE915" i="3" s="1"/>
  <c r="AB651" i="3"/>
  <c r="T651" i="3"/>
  <c r="Y651" i="3" s="1"/>
  <c r="S651" i="3"/>
  <c r="Y645" i="11"/>
  <c r="T783" i="11"/>
  <c r="AA783" i="11" s="1"/>
  <c r="W1998" i="6"/>
  <c r="V1999" i="6" s="1"/>
  <c r="AD1999" i="6" s="1"/>
  <c r="Z1998" i="6"/>
  <c r="Q1999" i="6"/>
  <c r="AA1998" i="6"/>
  <c r="Y1998" i="6"/>
  <c r="T1456" i="3"/>
  <c r="R916" i="3"/>
  <c r="AB916" i="3" s="1"/>
  <c r="T1457" i="9"/>
  <c r="T1726" i="11"/>
  <c r="AA651" i="6"/>
  <c r="W651" i="6"/>
  <c r="V652" i="6" s="1"/>
  <c r="AD652" i="6" s="1"/>
  <c r="Z651" i="6"/>
  <c r="Y651" i="6"/>
  <c r="Q652" i="6"/>
  <c r="R781" i="3"/>
  <c r="AB781" i="3" s="1"/>
  <c r="R1591" i="9"/>
  <c r="AB1591" i="9" s="1"/>
  <c r="R1590" i="11"/>
  <c r="AB1590" i="11" s="1"/>
  <c r="AD1590" i="9"/>
  <c r="AC1590" i="9"/>
  <c r="R115" i="3"/>
  <c r="AB115" i="3" s="1"/>
  <c r="W647" i="9"/>
  <c r="V648" i="9" s="1"/>
  <c r="AD648" i="9" s="1"/>
  <c r="Z647" i="9"/>
  <c r="Q648" i="9"/>
  <c r="Y647" i="9"/>
  <c r="AA647" i="9"/>
  <c r="W781" i="6"/>
  <c r="V782" i="6" s="1"/>
  <c r="AD782" i="6" s="1"/>
  <c r="AA781" i="6"/>
  <c r="Y781" i="6"/>
  <c r="Q782" i="6"/>
  <c r="Z781" i="6"/>
  <c r="S1456" i="3"/>
  <c r="AC915" i="9"/>
  <c r="AE915" i="9" s="1"/>
  <c r="S1457" i="9"/>
  <c r="S1726" i="11"/>
  <c r="AC780" i="3"/>
  <c r="AE780" i="3" s="1"/>
  <c r="W1590" i="6"/>
  <c r="V1591" i="6" s="1"/>
  <c r="Q1591" i="6"/>
  <c r="Y1590" i="6"/>
  <c r="Z1590" i="6"/>
  <c r="AA1590" i="6"/>
  <c r="AD1589" i="11"/>
  <c r="AC1589" i="11"/>
  <c r="R915" i="11"/>
  <c r="AB915" i="11" s="1"/>
  <c r="Z118" i="9"/>
  <c r="Y118" i="9"/>
  <c r="AA118" i="9"/>
  <c r="Q119" i="9"/>
  <c r="W118" i="9"/>
  <c r="V119" i="9" s="1"/>
  <c r="AD119" i="9" s="1"/>
  <c r="S1998" i="6"/>
  <c r="AB1998" i="6"/>
  <c r="AC914" i="11"/>
  <c r="AE914" i="11" s="1"/>
  <c r="R118" i="11"/>
  <c r="AB118" i="11" s="1"/>
  <c r="R916" i="9"/>
  <c r="AB916" i="9" s="1"/>
  <c r="T1727" i="3"/>
  <c r="T1459" i="6"/>
  <c r="AC1460" i="11" l="1"/>
  <c r="AE1460" i="11" s="1"/>
  <c r="S1461" i="11"/>
  <c r="AC645" i="11"/>
  <c r="AE645" i="11" s="1"/>
  <c r="AC117" i="11"/>
  <c r="AE117" i="11" s="1"/>
  <c r="S1997" i="11"/>
  <c r="Y783" i="11"/>
  <c r="Z783" i="11"/>
  <c r="W783" i="11"/>
  <c r="V784" i="11" s="1"/>
  <c r="AD784" i="11" s="1"/>
  <c r="Q784" i="11"/>
  <c r="R784" i="11" s="1"/>
  <c r="AB784" i="11" s="1"/>
  <c r="T1997" i="11"/>
  <c r="W1997" i="11" s="1"/>
  <c r="V1998" i="11" s="1"/>
  <c r="AD1998" i="11" s="1"/>
  <c r="T1461" i="11"/>
  <c r="Y1461" i="11" s="1"/>
  <c r="W1995" i="9"/>
  <c r="V1996" i="9" s="1"/>
  <c r="AD1996" i="9" s="1"/>
  <c r="AA1995" i="9"/>
  <c r="Y1995" i="9"/>
  <c r="Q1996" i="9"/>
  <c r="R1996" i="9" s="1"/>
  <c r="AB1996" i="9" s="1"/>
  <c r="Z781" i="9"/>
  <c r="S1591" i="9"/>
  <c r="AA781" i="9"/>
  <c r="AC1728" i="9"/>
  <c r="AE1728" i="9" s="1"/>
  <c r="S1729" i="9"/>
  <c r="Y781" i="9"/>
  <c r="W781" i="9"/>
  <c r="V782" i="9" s="1"/>
  <c r="AD782" i="9" s="1"/>
  <c r="T1729" i="9"/>
  <c r="Y1729" i="9" s="1"/>
  <c r="AE1590" i="9"/>
  <c r="AC919" i="6"/>
  <c r="AE919" i="6" s="1"/>
  <c r="S920" i="6"/>
  <c r="AC1721" i="6"/>
  <c r="AE1721" i="6" s="1"/>
  <c r="R1722" i="6"/>
  <c r="AB1722" i="6" s="1"/>
  <c r="T920" i="6"/>
  <c r="Z920" i="6" s="1"/>
  <c r="AC112" i="6"/>
  <c r="AE112" i="6" s="1"/>
  <c r="R113" i="6"/>
  <c r="AB113" i="6" s="1"/>
  <c r="W1588" i="3"/>
  <c r="V1589" i="3" s="1"/>
  <c r="AD1589" i="3" s="1"/>
  <c r="Q1589" i="3"/>
  <c r="R1589" i="3" s="1"/>
  <c r="AB1589" i="3" s="1"/>
  <c r="Z1588" i="3"/>
  <c r="Q652" i="3"/>
  <c r="R652" i="3" s="1"/>
  <c r="AB652" i="3" s="1"/>
  <c r="W651" i="3"/>
  <c r="V652" i="3" s="1"/>
  <c r="AD652" i="3" s="1"/>
  <c r="AA651" i="3"/>
  <c r="T916" i="3"/>
  <c r="Q917" i="3" s="1"/>
  <c r="AA1588" i="3"/>
  <c r="S916" i="3"/>
  <c r="AC114" i="3"/>
  <c r="AE114" i="3" s="1"/>
  <c r="Y1998" i="3"/>
  <c r="Q1999" i="3"/>
  <c r="R1999" i="3" s="1"/>
  <c r="AB1999" i="3" s="1"/>
  <c r="W1998" i="3"/>
  <c r="V1999" i="3" s="1"/>
  <c r="AD1999" i="3" s="1"/>
  <c r="AA1998" i="3"/>
  <c r="Z1998" i="3"/>
  <c r="Z651" i="3"/>
  <c r="S781" i="3"/>
  <c r="T646" i="11"/>
  <c r="AA646" i="11" s="1"/>
  <c r="S646" i="11"/>
  <c r="AE1589" i="11"/>
  <c r="T1591" i="9"/>
  <c r="AA1591" i="9" s="1"/>
  <c r="T781" i="3"/>
  <c r="Q782" i="3" s="1"/>
  <c r="AC1998" i="6"/>
  <c r="AE1998" i="6" s="1"/>
  <c r="T118" i="11"/>
  <c r="Z118" i="11" s="1"/>
  <c r="S118" i="11"/>
  <c r="S1590" i="11"/>
  <c r="S115" i="3"/>
  <c r="Q1457" i="3"/>
  <c r="Z1456" i="3"/>
  <c r="Y1456" i="3"/>
  <c r="W1456" i="3"/>
  <c r="V1457" i="3" s="1"/>
  <c r="AD1457" i="3" s="1"/>
  <c r="AA1456" i="3"/>
  <c r="W1459" i="6"/>
  <c r="V1460" i="6" s="1"/>
  <c r="AD1460" i="6" s="1"/>
  <c r="Y1459" i="6"/>
  <c r="Z1459" i="6"/>
  <c r="Q1460" i="6"/>
  <c r="AA1459" i="6"/>
  <c r="R119" i="9"/>
  <c r="AB119" i="9" s="1"/>
  <c r="AC647" i="9"/>
  <c r="AE647" i="9" s="1"/>
  <c r="AD118" i="9"/>
  <c r="AC118" i="9"/>
  <c r="R648" i="9"/>
  <c r="AB648" i="9" s="1"/>
  <c r="Y1726" i="11"/>
  <c r="Z1726" i="11"/>
  <c r="AD1726" i="11" s="1"/>
  <c r="Q1727" i="11"/>
  <c r="W1726" i="11"/>
  <c r="V1727" i="11" s="1"/>
  <c r="AA1726" i="11"/>
  <c r="Z1457" i="9"/>
  <c r="Q1458" i="9"/>
  <c r="Y1457" i="9"/>
  <c r="AA1457" i="9"/>
  <c r="W1457" i="9"/>
  <c r="V1458" i="9" s="1"/>
  <c r="AD1458" i="9" s="1"/>
  <c r="Z1727" i="3"/>
  <c r="Y1727" i="3"/>
  <c r="W1727" i="3"/>
  <c r="V1728" i="3" s="1"/>
  <c r="AD1728" i="3" s="1"/>
  <c r="AA1727" i="3"/>
  <c r="Q1728" i="3"/>
  <c r="AC1590" i="6"/>
  <c r="AE1590" i="6" s="1"/>
  <c r="R782" i="6"/>
  <c r="AB782" i="6" s="1"/>
  <c r="AD1588" i="3"/>
  <c r="R652" i="6"/>
  <c r="T652" i="6" s="1"/>
  <c r="R1999" i="6"/>
  <c r="T916" i="9"/>
  <c r="T915" i="11"/>
  <c r="R1591" i="6"/>
  <c r="AB1591" i="6" s="1"/>
  <c r="AC781" i="6"/>
  <c r="AE781" i="6" s="1"/>
  <c r="AC651" i="6"/>
  <c r="AE651" i="6" s="1"/>
  <c r="S916" i="9"/>
  <c r="S915" i="11"/>
  <c r="T115" i="3"/>
  <c r="R782" i="9"/>
  <c r="AB782" i="9" s="1"/>
  <c r="T1590" i="11"/>
  <c r="AC783" i="11" l="1"/>
  <c r="AE783" i="11" s="1"/>
  <c r="Y646" i="11"/>
  <c r="Q647" i="11"/>
  <c r="R647" i="11" s="1"/>
  <c r="AB647" i="11" s="1"/>
  <c r="AA118" i="11"/>
  <c r="W1461" i="11"/>
  <c r="V1462" i="11" s="1"/>
  <c r="Z1997" i="11"/>
  <c r="Q1462" i="11"/>
  <c r="R1462" i="11" s="1"/>
  <c r="AB1462" i="11" s="1"/>
  <c r="AA1997" i="11"/>
  <c r="Z1461" i="11"/>
  <c r="Q1998" i="11"/>
  <c r="R1998" i="11" s="1"/>
  <c r="S1998" i="11" s="1"/>
  <c r="AA1461" i="11"/>
  <c r="Y1997" i="11"/>
  <c r="Y1591" i="9"/>
  <c r="W1591" i="9"/>
  <c r="V1592" i="9" s="1"/>
  <c r="AD1592" i="9" s="1"/>
  <c r="S648" i="9"/>
  <c r="Q1592" i="9"/>
  <c r="R1592" i="9" s="1"/>
  <c r="AB1592" i="9" s="1"/>
  <c r="Z1591" i="9"/>
  <c r="AC781" i="9"/>
  <c r="AE781" i="9" s="1"/>
  <c r="AC1995" i="9"/>
  <c r="AE1995" i="9" s="1"/>
  <c r="T1996" i="9"/>
  <c r="Q1997" i="9" s="1"/>
  <c r="S1996" i="9"/>
  <c r="S782" i="9"/>
  <c r="AE118" i="9"/>
  <c r="Z1729" i="9"/>
  <c r="AA1729" i="9"/>
  <c r="Q1730" i="9"/>
  <c r="R1730" i="9" s="1"/>
  <c r="AB1730" i="9" s="1"/>
  <c r="W1729" i="9"/>
  <c r="V1730" i="9" s="1"/>
  <c r="AD1730" i="9" s="1"/>
  <c r="S1591" i="6"/>
  <c r="T113" i="6"/>
  <c r="Z113" i="6" s="1"/>
  <c r="AD113" i="6" s="1"/>
  <c r="T1722" i="6"/>
  <c r="Z1722" i="6" s="1"/>
  <c r="S1722" i="6"/>
  <c r="AA920" i="6"/>
  <c r="Y920" i="6"/>
  <c r="W920" i="6"/>
  <c r="V921" i="6" s="1"/>
  <c r="Q921" i="6"/>
  <c r="R921" i="6" s="1"/>
  <c r="AB921" i="6" s="1"/>
  <c r="S113" i="6"/>
  <c r="T1591" i="6"/>
  <c r="W1591" i="6" s="1"/>
  <c r="V1592" i="6" s="1"/>
  <c r="AD1592" i="6" s="1"/>
  <c r="S1589" i="3"/>
  <c r="AC651" i="3"/>
  <c r="AE651" i="3" s="1"/>
  <c r="AC1588" i="3"/>
  <c r="AE1588" i="3" s="1"/>
  <c r="AA916" i="3"/>
  <c r="Z916" i="3"/>
  <c r="S652" i="3"/>
  <c r="AC1998" i="3"/>
  <c r="AE1998" i="3" s="1"/>
  <c r="W916" i="3"/>
  <c r="V917" i="3" s="1"/>
  <c r="AD917" i="3" s="1"/>
  <c r="S1999" i="3"/>
  <c r="T1999" i="3"/>
  <c r="W1999" i="3" s="1"/>
  <c r="V2000" i="3" s="1"/>
  <c r="AD2000" i="3" s="1"/>
  <c r="Y916" i="3"/>
  <c r="T1589" i="3"/>
  <c r="W1589" i="3" s="1"/>
  <c r="V1590" i="3" s="1"/>
  <c r="Z781" i="3"/>
  <c r="Z646" i="11"/>
  <c r="Y781" i="3"/>
  <c r="W646" i="11"/>
  <c r="V647" i="11" s="1"/>
  <c r="AD647" i="11" s="1"/>
  <c r="T782" i="9"/>
  <c r="Q783" i="9" s="1"/>
  <c r="T648" i="9"/>
  <c r="W648" i="9" s="1"/>
  <c r="V649" i="9" s="1"/>
  <c r="AD649" i="9" s="1"/>
  <c r="AA781" i="3"/>
  <c r="W781" i="3"/>
  <c r="V782" i="3" s="1"/>
  <c r="W118" i="11"/>
  <c r="V119" i="11" s="1"/>
  <c r="AD119" i="11" s="1"/>
  <c r="Q119" i="11"/>
  <c r="R119" i="11" s="1"/>
  <c r="AB119" i="11" s="1"/>
  <c r="Y118" i="11"/>
  <c r="T784" i="11"/>
  <c r="Q785" i="11" s="1"/>
  <c r="S784" i="11"/>
  <c r="T652" i="3"/>
  <c r="Q653" i="3" s="1"/>
  <c r="S119" i="9"/>
  <c r="T119" i="9" s="1"/>
  <c r="W119" i="9" s="1"/>
  <c r="V120" i="9" s="1"/>
  <c r="AD120" i="9" s="1"/>
  <c r="R917" i="3"/>
  <c r="AB917" i="3" s="1"/>
  <c r="S1999" i="6"/>
  <c r="AB1999" i="6"/>
  <c r="Y652" i="6"/>
  <c r="AA652" i="6"/>
  <c r="W652" i="6"/>
  <c r="V653" i="6" s="1"/>
  <c r="AD653" i="6" s="1"/>
  <c r="Q653" i="6"/>
  <c r="Z652" i="6"/>
  <c r="AC1726" i="11"/>
  <c r="AE1726" i="11" s="1"/>
  <c r="R782" i="3"/>
  <c r="T782" i="3" s="1"/>
  <c r="R1460" i="6"/>
  <c r="AB1460" i="6" s="1"/>
  <c r="S652" i="6"/>
  <c r="AB652" i="6"/>
  <c r="AD1727" i="3"/>
  <c r="AC1727" i="3"/>
  <c r="AC1456" i="3"/>
  <c r="AE1456" i="3" s="1"/>
  <c r="Z1590" i="11"/>
  <c r="Q1591" i="11"/>
  <c r="Y1590" i="11"/>
  <c r="W1590" i="11"/>
  <c r="V1591" i="11" s="1"/>
  <c r="AD1591" i="11" s="1"/>
  <c r="AA1590" i="11"/>
  <c r="AC1459" i="6"/>
  <c r="AE1459" i="6" s="1"/>
  <c r="R1457" i="3"/>
  <c r="AB1457" i="3" s="1"/>
  <c r="AA915" i="11"/>
  <c r="W915" i="11"/>
  <c r="V916" i="11" s="1"/>
  <c r="AD916" i="11" s="1"/>
  <c r="Z915" i="11"/>
  <c r="Y915" i="11"/>
  <c r="Q916" i="11"/>
  <c r="AA916" i="9"/>
  <c r="Y916" i="9"/>
  <c r="W916" i="9"/>
  <c r="V917" i="9" s="1"/>
  <c r="AD917" i="9" s="1"/>
  <c r="Q917" i="9"/>
  <c r="Z916" i="9"/>
  <c r="T782" i="6"/>
  <c r="AC1457" i="9"/>
  <c r="AE1457" i="9" s="1"/>
  <c r="AD118" i="11"/>
  <c r="W115" i="3"/>
  <c r="V116" i="3" s="1"/>
  <c r="AD116" i="3" s="1"/>
  <c r="Y115" i="3"/>
  <c r="Q116" i="3"/>
  <c r="Z115" i="3"/>
  <c r="AA115" i="3"/>
  <c r="T1999" i="6"/>
  <c r="S782" i="6"/>
  <c r="R1728" i="3"/>
  <c r="AB1728" i="3" s="1"/>
  <c r="R1458" i="9"/>
  <c r="AB1458" i="9" s="1"/>
  <c r="R1727" i="11"/>
  <c r="AB1727" i="11" s="1"/>
  <c r="AC646" i="11" l="1"/>
  <c r="AE646" i="11" s="1"/>
  <c r="AA784" i="11"/>
  <c r="AC1461" i="11"/>
  <c r="AE1461" i="11" s="1"/>
  <c r="AC118" i="11"/>
  <c r="AE118" i="11" s="1"/>
  <c r="AC1997" i="11"/>
  <c r="AE1997" i="11" s="1"/>
  <c r="T119" i="11"/>
  <c r="Y119" i="11" s="1"/>
  <c r="S119" i="11"/>
  <c r="Y784" i="11"/>
  <c r="AB1998" i="11"/>
  <c r="T1998" i="11"/>
  <c r="AC1591" i="9"/>
  <c r="AE1591" i="9" s="1"/>
  <c r="W1996" i="9"/>
  <c r="V1997" i="9" s="1"/>
  <c r="AD1997" i="9" s="1"/>
  <c r="Y1996" i="9"/>
  <c r="AA1996" i="9"/>
  <c r="Z1996" i="9"/>
  <c r="Y782" i="9"/>
  <c r="AC1729" i="9"/>
  <c r="AE1729" i="9" s="1"/>
  <c r="T1730" i="9"/>
  <c r="AA1730" i="9" s="1"/>
  <c r="S1730" i="9"/>
  <c r="AA648" i="9"/>
  <c r="Y648" i="9"/>
  <c r="Y113" i="6"/>
  <c r="Q114" i="6"/>
  <c r="R114" i="6" s="1"/>
  <c r="AB114" i="6" s="1"/>
  <c r="W113" i="6"/>
  <c r="V114" i="6" s="1"/>
  <c r="AD114" i="6" s="1"/>
  <c r="AA113" i="6"/>
  <c r="Y1722" i="6"/>
  <c r="W1722" i="6"/>
  <c r="V1723" i="6" s="1"/>
  <c r="AD1723" i="6" s="1"/>
  <c r="AC920" i="6"/>
  <c r="AE920" i="6" s="1"/>
  <c r="Q1723" i="6"/>
  <c r="R1723" i="6" s="1"/>
  <c r="AB1723" i="6" s="1"/>
  <c r="AA1722" i="6"/>
  <c r="Q1592" i="6"/>
  <c r="R1592" i="6" s="1"/>
  <c r="AB1592" i="6" s="1"/>
  <c r="S921" i="6"/>
  <c r="T921" i="6" s="1"/>
  <c r="Z921" i="6" s="1"/>
  <c r="AD921" i="6" s="1"/>
  <c r="AA1591" i="6"/>
  <c r="Y1591" i="6"/>
  <c r="Z1591" i="6"/>
  <c r="AA1589" i="3"/>
  <c r="Y1999" i="3"/>
  <c r="Q2000" i="3"/>
  <c r="R2000" i="3" s="1"/>
  <c r="AB2000" i="3" s="1"/>
  <c r="Q1590" i="3"/>
  <c r="R1590" i="3" s="1"/>
  <c r="AB1590" i="3" s="1"/>
  <c r="AC916" i="3"/>
  <c r="AE916" i="3" s="1"/>
  <c r="Z1589" i="3"/>
  <c r="Y1589" i="3"/>
  <c r="AA1999" i="3"/>
  <c r="Z1999" i="3"/>
  <c r="AC781" i="3"/>
  <c r="AE781" i="3" s="1"/>
  <c r="AA652" i="3"/>
  <c r="Y652" i="3"/>
  <c r="Z652" i="3"/>
  <c r="W652" i="3"/>
  <c r="V653" i="3" s="1"/>
  <c r="Q649" i="9"/>
  <c r="R649" i="9" s="1"/>
  <c r="AB649" i="9" s="1"/>
  <c r="AC916" i="9"/>
  <c r="AE916" i="9" s="1"/>
  <c r="AA782" i="9"/>
  <c r="Z648" i="9"/>
  <c r="Q120" i="9"/>
  <c r="R120" i="9" s="1"/>
  <c r="AB120" i="9" s="1"/>
  <c r="Z782" i="9"/>
  <c r="T1728" i="3"/>
  <c r="Y1728" i="3" s="1"/>
  <c r="T1592" i="9"/>
  <c r="Q1593" i="9" s="1"/>
  <c r="W782" i="9"/>
  <c r="V783" i="9" s="1"/>
  <c r="AD783" i="9" s="1"/>
  <c r="AE1727" i="3"/>
  <c r="T917" i="3"/>
  <c r="Q918" i="3" s="1"/>
  <c r="S1592" i="9"/>
  <c r="S917" i="3"/>
  <c r="S1728" i="3"/>
  <c r="AA119" i="9"/>
  <c r="Z119" i="9"/>
  <c r="Y119" i="9"/>
  <c r="W784" i="11"/>
  <c r="V785" i="11" s="1"/>
  <c r="T647" i="11"/>
  <c r="AA647" i="11" s="1"/>
  <c r="Z784" i="11"/>
  <c r="AC652" i="6"/>
  <c r="AE652" i="6" s="1"/>
  <c r="S647" i="11"/>
  <c r="Z1999" i="6"/>
  <c r="W1999" i="6"/>
  <c r="V2000" i="6" s="1"/>
  <c r="AD2000" i="6" s="1"/>
  <c r="AA1999" i="6"/>
  <c r="Q2000" i="6"/>
  <c r="Y1999" i="6"/>
  <c r="S1458" i="9"/>
  <c r="AA782" i="6"/>
  <c r="Y782" i="6"/>
  <c r="W782" i="6"/>
  <c r="V783" i="6" s="1"/>
  <c r="AD783" i="6" s="1"/>
  <c r="Z782" i="6"/>
  <c r="Q783" i="6"/>
  <c r="R783" i="9"/>
  <c r="AB783" i="9" s="1"/>
  <c r="T1458" i="9"/>
  <c r="R917" i="9"/>
  <c r="AB917" i="9" s="1"/>
  <c r="R785" i="11"/>
  <c r="AB785" i="11" s="1"/>
  <c r="R916" i="11"/>
  <c r="AB916" i="11" s="1"/>
  <c r="R1591" i="11"/>
  <c r="AB1591" i="11" s="1"/>
  <c r="AD1591" i="6"/>
  <c r="Z782" i="3"/>
  <c r="AA782" i="3"/>
  <c r="Y782" i="3"/>
  <c r="Q783" i="3"/>
  <c r="W782" i="3"/>
  <c r="V783" i="3" s="1"/>
  <c r="AD783" i="3" s="1"/>
  <c r="AC915" i="11"/>
  <c r="AE915" i="11" s="1"/>
  <c r="S782" i="3"/>
  <c r="AB782" i="3"/>
  <c r="R653" i="6"/>
  <c r="AB653" i="6" s="1"/>
  <c r="T1457" i="3"/>
  <c r="T1462" i="11"/>
  <c r="T1460" i="6"/>
  <c r="AC1590" i="11"/>
  <c r="AE1590" i="11" s="1"/>
  <c r="R116" i="3"/>
  <c r="AB116" i="3" s="1"/>
  <c r="R1997" i="9"/>
  <c r="AB1997" i="9" s="1"/>
  <c r="AC115" i="3"/>
  <c r="AE115" i="3" s="1"/>
  <c r="T1727" i="11"/>
  <c r="S1727" i="11"/>
  <c r="S1457" i="3"/>
  <c r="S1462" i="11"/>
  <c r="S1460" i="6"/>
  <c r="R653" i="3"/>
  <c r="AB653" i="3" s="1"/>
  <c r="Q120" i="11" l="1"/>
  <c r="R120" i="11" s="1"/>
  <c r="AB120" i="11" s="1"/>
  <c r="AA119" i="11"/>
  <c r="W119" i="11"/>
  <c r="V120" i="11" s="1"/>
  <c r="AD120" i="11" s="1"/>
  <c r="Z119" i="11"/>
  <c r="AC784" i="11"/>
  <c r="AE784" i="11" s="1"/>
  <c r="S1591" i="11"/>
  <c r="T785" i="11"/>
  <c r="Y785" i="11" s="1"/>
  <c r="W1998" i="11"/>
  <c r="V1999" i="11" s="1"/>
  <c r="AD1999" i="11" s="1"/>
  <c r="Y1998" i="11"/>
  <c r="Z1998" i="11"/>
  <c r="Q1999" i="11"/>
  <c r="R1999" i="11" s="1"/>
  <c r="AB1999" i="11" s="1"/>
  <c r="AA1998" i="11"/>
  <c r="AC1996" i="9"/>
  <c r="AE1996" i="9" s="1"/>
  <c r="Q1731" i="9"/>
  <c r="R1731" i="9" s="1"/>
  <c r="AB1731" i="9" s="1"/>
  <c r="Y1730" i="9"/>
  <c r="Z1730" i="9"/>
  <c r="AC782" i="9"/>
  <c r="AE782" i="9" s="1"/>
  <c r="AC648" i="9"/>
  <c r="AE648" i="9" s="1"/>
  <c r="W1592" i="9"/>
  <c r="V1593" i="9" s="1"/>
  <c r="W1730" i="9"/>
  <c r="V1731" i="9" s="1"/>
  <c r="AD1731" i="9" s="1"/>
  <c r="AC119" i="9"/>
  <c r="AE119" i="9" s="1"/>
  <c r="Z1592" i="9"/>
  <c r="AA1592" i="9"/>
  <c r="Y1592" i="9"/>
  <c r="AC113" i="6"/>
  <c r="AE113" i="6" s="1"/>
  <c r="AC1722" i="6"/>
  <c r="AE1722" i="6" s="1"/>
  <c r="T1723" i="6"/>
  <c r="Z1723" i="6" s="1"/>
  <c r="S1723" i="6"/>
  <c r="Q922" i="6"/>
  <c r="R922" i="6" s="1"/>
  <c r="AB922" i="6" s="1"/>
  <c r="Y921" i="6"/>
  <c r="T1592" i="6"/>
  <c r="Y1592" i="6" s="1"/>
  <c r="T114" i="6"/>
  <c r="W114" i="6" s="1"/>
  <c r="V115" i="6" s="1"/>
  <c r="AD115" i="6" s="1"/>
  <c r="W921" i="6"/>
  <c r="V922" i="6" s="1"/>
  <c r="AD922" i="6" s="1"/>
  <c r="AC1591" i="6"/>
  <c r="AE1591" i="6" s="1"/>
  <c r="AA921" i="6"/>
  <c r="S114" i="6"/>
  <c r="T2000" i="3"/>
  <c r="W2000" i="3" s="1"/>
  <c r="V2001" i="3" s="1"/>
  <c r="AD2001" i="3" s="1"/>
  <c r="AC1589" i="3"/>
  <c r="AE1589" i="3" s="1"/>
  <c r="AC1999" i="3"/>
  <c r="AE1999" i="3" s="1"/>
  <c r="AA1728" i="3"/>
  <c r="AC652" i="3"/>
  <c r="AE652" i="3" s="1"/>
  <c r="W1728" i="3"/>
  <c r="V1729" i="3" s="1"/>
  <c r="AD1729" i="3" s="1"/>
  <c r="Q1729" i="3"/>
  <c r="R1729" i="3" s="1"/>
  <c r="AB1729" i="3" s="1"/>
  <c r="S2000" i="3"/>
  <c r="AA917" i="3"/>
  <c r="W917" i="3"/>
  <c r="V918" i="3" s="1"/>
  <c r="AD918" i="3" s="1"/>
  <c r="Y917" i="3"/>
  <c r="T653" i="3"/>
  <c r="Z653" i="3" s="1"/>
  <c r="AD653" i="3" s="1"/>
  <c r="T1590" i="3"/>
  <c r="W1590" i="3" s="1"/>
  <c r="V1591" i="3" s="1"/>
  <c r="AD1591" i="3" s="1"/>
  <c r="S653" i="3"/>
  <c r="S1590" i="3"/>
  <c r="Z1728" i="3"/>
  <c r="Z917" i="3"/>
  <c r="T917" i="9"/>
  <c r="Q918" i="9" s="1"/>
  <c r="S916" i="11"/>
  <c r="T916" i="11" s="1"/>
  <c r="AA916" i="11" s="1"/>
  <c r="S917" i="9"/>
  <c r="S785" i="11"/>
  <c r="Z647" i="11"/>
  <c r="S1592" i="6"/>
  <c r="Q648" i="11"/>
  <c r="R648" i="11" s="1"/>
  <c r="Y647" i="11"/>
  <c r="T120" i="9"/>
  <c r="Z120" i="9" s="1"/>
  <c r="S120" i="9"/>
  <c r="T116" i="3"/>
  <c r="W116" i="3" s="1"/>
  <c r="V117" i="3" s="1"/>
  <c r="AD117" i="3" s="1"/>
  <c r="S116" i="3"/>
  <c r="T653" i="6"/>
  <c r="Z653" i="6" s="1"/>
  <c r="W647" i="11"/>
  <c r="V648" i="11" s="1"/>
  <c r="AD648" i="11" s="1"/>
  <c r="S653" i="6"/>
  <c r="T1591" i="11"/>
  <c r="Z1591" i="11" s="1"/>
  <c r="R783" i="6"/>
  <c r="AB783" i="6" s="1"/>
  <c r="R1593" i="9"/>
  <c r="AB1593" i="9" s="1"/>
  <c r="R783" i="3"/>
  <c r="AB783" i="3" s="1"/>
  <c r="AD782" i="3"/>
  <c r="AC782" i="3"/>
  <c r="W1457" i="3"/>
  <c r="V1458" i="3" s="1"/>
  <c r="AD1458" i="3" s="1"/>
  <c r="AA1457" i="3"/>
  <c r="Z1457" i="3"/>
  <c r="Y1457" i="3"/>
  <c r="Q1458" i="3"/>
  <c r="T783" i="9"/>
  <c r="T649" i="9"/>
  <c r="AC1999" i="6"/>
  <c r="AE1999" i="6" s="1"/>
  <c r="R918" i="3"/>
  <c r="AB918" i="3" s="1"/>
  <c r="AC782" i="6"/>
  <c r="AE782" i="6" s="1"/>
  <c r="Z1727" i="11"/>
  <c r="Y1727" i="11"/>
  <c r="Q1728" i="11"/>
  <c r="AA1727" i="11"/>
  <c r="W1727" i="11"/>
  <c r="V1728" i="11" s="1"/>
  <c r="W1460" i="6"/>
  <c r="V1461" i="6" s="1"/>
  <c r="AD1461" i="6" s="1"/>
  <c r="Z1460" i="6"/>
  <c r="Q1461" i="6"/>
  <c r="Y1460" i="6"/>
  <c r="AA1460" i="6"/>
  <c r="Q1459" i="9"/>
  <c r="Z1458" i="9"/>
  <c r="Y1458" i="9"/>
  <c r="AA1458" i="9"/>
  <c r="W1458" i="9"/>
  <c r="V1459" i="9" s="1"/>
  <c r="Y1462" i="11"/>
  <c r="W1462" i="11"/>
  <c r="V1463" i="11" s="1"/>
  <c r="AD1463" i="11" s="1"/>
  <c r="Z1462" i="11"/>
  <c r="AD1462" i="11" s="1"/>
  <c r="AA1462" i="11"/>
  <c r="Q1463" i="11"/>
  <c r="S1997" i="9"/>
  <c r="T1997" i="9" s="1"/>
  <c r="S783" i="9"/>
  <c r="S649" i="9"/>
  <c r="R2000" i="6"/>
  <c r="T2000" i="6" s="1"/>
  <c r="AC119" i="11" l="1"/>
  <c r="AE119" i="11" s="1"/>
  <c r="Z785" i="11"/>
  <c r="AA785" i="11"/>
  <c r="Y916" i="11"/>
  <c r="W785" i="11"/>
  <c r="V786" i="11" s="1"/>
  <c r="AD786" i="11" s="1"/>
  <c r="T1999" i="11"/>
  <c r="Q2000" i="11" s="1"/>
  <c r="Q786" i="11"/>
  <c r="R786" i="11" s="1"/>
  <c r="AB786" i="11" s="1"/>
  <c r="S1999" i="11"/>
  <c r="Z916" i="11"/>
  <c r="AA1591" i="11"/>
  <c r="AC647" i="11"/>
  <c r="AE647" i="11" s="1"/>
  <c r="Y1591" i="11"/>
  <c r="W1591" i="11"/>
  <c r="V1592" i="11" s="1"/>
  <c r="AD1592" i="11" s="1"/>
  <c r="Q1592" i="11"/>
  <c r="R1592" i="11" s="1"/>
  <c r="AB1592" i="11" s="1"/>
  <c r="AC1998" i="11"/>
  <c r="AE1998" i="11" s="1"/>
  <c r="S1731" i="9"/>
  <c r="T1731" i="9"/>
  <c r="Q1732" i="9" s="1"/>
  <c r="R1732" i="9" s="1"/>
  <c r="AB1732" i="9" s="1"/>
  <c r="AC1730" i="9"/>
  <c r="AE1730" i="9" s="1"/>
  <c r="S1593" i="9"/>
  <c r="AC1592" i="9"/>
  <c r="AE1592" i="9" s="1"/>
  <c r="T1593" i="9"/>
  <c r="Z1593" i="9" s="1"/>
  <c r="W120" i="9"/>
  <c r="V121" i="9" s="1"/>
  <c r="AD121" i="9" s="1"/>
  <c r="Y917" i="9"/>
  <c r="AA917" i="9"/>
  <c r="Z917" i="9"/>
  <c r="AA1723" i="6"/>
  <c r="Y1723" i="6"/>
  <c r="W1723" i="6"/>
  <c r="V1724" i="6" s="1"/>
  <c r="AD1724" i="6" s="1"/>
  <c r="Q1724" i="6"/>
  <c r="R1724" i="6" s="1"/>
  <c r="AB1724" i="6" s="1"/>
  <c r="AA114" i="6"/>
  <c r="Q115" i="6"/>
  <c r="R115" i="6" s="1"/>
  <c r="AB115" i="6" s="1"/>
  <c r="Z114" i="6"/>
  <c r="Y114" i="6"/>
  <c r="Z1592" i="6"/>
  <c r="Q1593" i="6"/>
  <c r="R1593" i="6" s="1"/>
  <c r="AB1593" i="6" s="1"/>
  <c r="W1592" i="6"/>
  <c r="V1593" i="6" s="1"/>
  <c r="AD1593" i="6" s="1"/>
  <c r="AA1592" i="6"/>
  <c r="T783" i="6"/>
  <c r="AA783" i="6" s="1"/>
  <c r="S783" i="6"/>
  <c r="AC921" i="6"/>
  <c r="AE921" i="6" s="1"/>
  <c r="Y653" i="6"/>
  <c r="Q2001" i="3"/>
  <c r="R2001" i="3" s="1"/>
  <c r="AB2001" i="3" s="1"/>
  <c r="Z2000" i="3"/>
  <c r="AA2000" i="3"/>
  <c r="Y2000" i="3"/>
  <c r="Z1590" i="3"/>
  <c r="AD1590" i="3" s="1"/>
  <c r="AC1728" i="3"/>
  <c r="AE1728" i="3" s="1"/>
  <c r="AE782" i="3"/>
  <c r="Q117" i="3"/>
  <c r="R117" i="3" s="1"/>
  <c r="AB117" i="3" s="1"/>
  <c r="Y116" i="3"/>
  <c r="AA116" i="3"/>
  <c r="Z116" i="3"/>
  <c r="AC917" i="3"/>
  <c r="AE917" i="3" s="1"/>
  <c r="Q654" i="3"/>
  <c r="R654" i="3" s="1"/>
  <c r="AB654" i="3" s="1"/>
  <c r="AA653" i="3"/>
  <c r="T1729" i="3"/>
  <c r="Q1730" i="3" s="1"/>
  <c r="S1729" i="3"/>
  <c r="W653" i="3"/>
  <c r="V654" i="3" s="1"/>
  <c r="AD654" i="3" s="1"/>
  <c r="Q1591" i="3"/>
  <c r="R1591" i="3" s="1"/>
  <c r="AB1591" i="3" s="1"/>
  <c r="AA1590" i="3"/>
  <c r="Y1590" i="3"/>
  <c r="Y653" i="3"/>
  <c r="W916" i="11"/>
  <c r="V917" i="11" s="1"/>
  <c r="AD917" i="11" s="1"/>
  <c r="Q654" i="6"/>
  <c r="R654" i="6" s="1"/>
  <c r="AB654" i="6" s="1"/>
  <c r="Q917" i="11"/>
  <c r="R917" i="11" s="1"/>
  <c r="AB917" i="11" s="1"/>
  <c r="W917" i="9"/>
  <c r="V918" i="9" s="1"/>
  <c r="AD918" i="9" s="1"/>
  <c r="W653" i="6"/>
  <c r="V654" i="6" s="1"/>
  <c r="AD654" i="6" s="1"/>
  <c r="S120" i="11"/>
  <c r="S783" i="3"/>
  <c r="AB648" i="11"/>
  <c r="S648" i="11"/>
  <c r="T648" i="11"/>
  <c r="Z648" i="11" s="1"/>
  <c r="AC1462" i="11"/>
  <c r="AE1462" i="11" s="1"/>
  <c r="AA653" i="6"/>
  <c r="Q121" i="9"/>
  <c r="R121" i="9" s="1"/>
  <c r="AB121" i="9" s="1"/>
  <c r="AA120" i="9"/>
  <c r="Y120" i="9"/>
  <c r="T120" i="11"/>
  <c r="Z120" i="11" s="1"/>
  <c r="AC1457" i="3"/>
  <c r="AE1457" i="3" s="1"/>
  <c r="T783" i="3"/>
  <c r="Y783" i="3" s="1"/>
  <c r="R1458" i="3"/>
  <c r="AB1458" i="3" s="1"/>
  <c r="AD785" i="11"/>
  <c r="R1728" i="11"/>
  <c r="T1728" i="11" s="1"/>
  <c r="AA783" i="9"/>
  <c r="Q784" i="9"/>
  <c r="Y783" i="9"/>
  <c r="Z783" i="9"/>
  <c r="W783" i="9"/>
  <c r="V784" i="9" s="1"/>
  <c r="AD1727" i="11"/>
  <c r="AC1727" i="11"/>
  <c r="Y2000" i="6"/>
  <c r="Z2000" i="6"/>
  <c r="Q2001" i="6"/>
  <c r="W2000" i="6"/>
  <c r="V2001" i="6" s="1"/>
  <c r="AA2000" i="6"/>
  <c r="AA1997" i="9"/>
  <c r="W1997" i="9"/>
  <c r="V1998" i="9" s="1"/>
  <c r="Q1998" i="9"/>
  <c r="Y1997" i="9"/>
  <c r="Z1997" i="9"/>
  <c r="AC1460" i="6"/>
  <c r="AE1460" i="6" s="1"/>
  <c r="S2000" i="6"/>
  <c r="AB2000" i="6"/>
  <c r="R1461" i="6"/>
  <c r="AB1461" i="6" s="1"/>
  <c r="R1463" i="11"/>
  <c r="AB1463" i="11" s="1"/>
  <c r="Z649" i="9"/>
  <c r="AA649" i="9"/>
  <c r="W649" i="9"/>
  <c r="V650" i="9" s="1"/>
  <c r="AD650" i="9" s="1"/>
  <c r="Y649" i="9"/>
  <c r="Q650" i="9"/>
  <c r="AC1458" i="9"/>
  <c r="AE1458" i="9" s="1"/>
  <c r="T918" i="3"/>
  <c r="T922" i="6"/>
  <c r="R1459" i="9"/>
  <c r="AB1459" i="9" s="1"/>
  <c r="S918" i="3"/>
  <c r="S922" i="6"/>
  <c r="R918" i="9"/>
  <c r="AB918" i="9" s="1"/>
  <c r="AC785" i="11" l="1"/>
  <c r="AC1591" i="11"/>
  <c r="AE1591" i="11" s="1"/>
  <c r="AC916" i="11"/>
  <c r="AE916" i="11" s="1"/>
  <c r="AA1999" i="11"/>
  <c r="AE785" i="11"/>
  <c r="AA648" i="11"/>
  <c r="W1999" i="11"/>
  <c r="V2000" i="11" s="1"/>
  <c r="AD2000" i="11" s="1"/>
  <c r="Y1999" i="11"/>
  <c r="Y648" i="11"/>
  <c r="Z1999" i="11"/>
  <c r="W648" i="11"/>
  <c r="V649" i="11" s="1"/>
  <c r="Q649" i="11"/>
  <c r="R649" i="11" s="1"/>
  <c r="AB649" i="11" s="1"/>
  <c r="Q121" i="11"/>
  <c r="R121" i="11" s="1"/>
  <c r="AB121" i="11" s="1"/>
  <c r="T1463" i="11"/>
  <c r="Z1463" i="11" s="1"/>
  <c r="Y120" i="11"/>
  <c r="S1463" i="11"/>
  <c r="W120" i="11"/>
  <c r="V121" i="11" s="1"/>
  <c r="AD121" i="11" s="1"/>
  <c r="S917" i="11"/>
  <c r="W1731" i="9"/>
  <c r="V1732" i="9" s="1"/>
  <c r="AD1732" i="9" s="1"/>
  <c r="Y1731" i="9"/>
  <c r="Z1731" i="9"/>
  <c r="AA1731" i="9"/>
  <c r="AA1593" i="9"/>
  <c r="W1593" i="9"/>
  <c r="V1594" i="9" s="1"/>
  <c r="Q1594" i="9"/>
  <c r="R1594" i="9" s="1"/>
  <c r="AB1594" i="9" s="1"/>
  <c r="Y1593" i="9"/>
  <c r="AC917" i="9"/>
  <c r="AE917" i="9" s="1"/>
  <c r="S918" i="9"/>
  <c r="T918" i="9"/>
  <c r="Q919" i="9" s="1"/>
  <c r="T1459" i="9"/>
  <c r="Q1460" i="9" s="1"/>
  <c r="AC120" i="9"/>
  <c r="AE120" i="9" s="1"/>
  <c r="AC1723" i="6"/>
  <c r="AE1723" i="6" s="1"/>
  <c r="AC114" i="6"/>
  <c r="AE114" i="6" s="1"/>
  <c r="AC1592" i="6"/>
  <c r="AE1592" i="6" s="1"/>
  <c r="S115" i="6"/>
  <c r="T115" i="6" s="1"/>
  <c r="Y115" i="6" s="1"/>
  <c r="W783" i="6"/>
  <c r="V784" i="6" s="1"/>
  <c r="T1593" i="6"/>
  <c r="Q1594" i="6" s="1"/>
  <c r="Y783" i="6"/>
  <c r="Z783" i="6"/>
  <c r="T1461" i="6"/>
  <c r="Q1462" i="6" s="1"/>
  <c r="S1724" i="6"/>
  <c r="T1724" i="6" s="1"/>
  <c r="Y1724" i="6" s="1"/>
  <c r="S1461" i="6"/>
  <c r="Q784" i="6"/>
  <c r="R784" i="6" s="1"/>
  <c r="AB784" i="6" s="1"/>
  <c r="T654" i="6"/>
  <c r="AA654" i="6" s="1"/>
  <c r="S654" i="6"/>
  <c r="AC653" i="6"/>
  <c r="AE653" i="6" s="1"/>
  <c r="AC2000" i="3"/>
  <c r="AE2000" i="3" s="1"/>
  <c r="AA783" i="3"/>
  <c r="AC116" i="3"/>
  <c r="AE116" i="3" s="1"/>
  <c r="W1729" i="3"/>
  <c r="V1730" i="3" s="1"/>
  <c r="AD1730" i="3" s="1"/>
  <c r="AC1590" i="3"/>
  <c r="AE1590" i="3" s="1"/>
  <c r="S654" i="3"/>
  <c r="AA1729" i="3"/>
  <c r="AC653" i="3"/>
  <c r="AE653" i="3" s="1"/>
  <c r="T654" i="3"/>
  <c r="Z654" i="3" s="1"/>
  <c r="T2001" i="3"/>
  <c r="W2001" i="3" s="1"/>
  <c r="V2002" i="3" s="1"/>
  <c r="AD2002" i="3" s="1"/>
  <c r="S1591" i="3"/>
  <c r="Y1729" i="3"/>
  <c r="Z1729" i="3"/>
  <c r="S2001" i="3"/>
  <c r="S1458" i="3"/>
  <c r="W783" i="3"/>
  <c r="V784" i="3" s="1"/>
  <c r="AD784" i="3" s="1"/>
  <c r="S1459" i="9"/>
  <c r="AA120" i="11"/>
  <c r="T917" i="11"/>
  <c r="W917" i="11" s="1"/>
  <c r="V918" i="11" s="1"/>
  <c r="AD918" i="11" s="1"/>
  <c r="S1593" i="6"/>
  <c r="T121" i="9"/>
  <c r="AA121" i="9" s="1"/>
  <c r="S121" i="9"/>
  <c r="Q784" i="3"/>
  <c r="Z783" i="3"/>
  <c r="T786" i="11"/>
  <c r="Q787" i="11" s="1"/>
  <c r="T1591" i="3"/>
  <c r="AA1591" i="3" s="1"/>
  <c r="S786" i="11"/>
  <c r="Y1728" i="11"/>
  <c r="Q1729" i="11"/>
  <c r="Z1728" i="11"/>
  <c r="AD1728" i="11" s="1"/>
  <c r="W1728" i="11"/>
  <c r="V1729" i="11" s="1"/>
  <c r="AD1729" i="11" s="1"/>
  <c r="AA1728" i="11"/>
  <c r="Y922" i="6"/>
  <c r="AA922" i="6"/>
  <c r="Q923" i="6"/>
  <c r="Z922" i="6"/>
  <c r="W922" i="6"/>
  <c r="V923" i="6" s="1"/>
  <c r="AD923" i="6" s="1"/>
  <c r="R2001" i="6"/>
  <c r="AB2001" i="6" s="1"/>
  <c r="W918" i="3"/>
  <c r="V919" i="3" s="1"/>
  <c r="AD919" i="3" s="1"/>
  <c r="AA918" i="3"/>
  <c r="Q919" i="3"/>
  <c r="Y918" i="3"/>
  <c r="Z918" i="3"/>
  <c r="R1730" i="3"/>
  <c r="T1730" i="3" s="1"/>
  <c r="R2000" i="11"/>
  <c r="AB2000" i="11" s="1"/>
  <c r="AC1997" i="9"/>
  <c r="AE1997" i="9" s="1"/>
  <c r="AC2000" i="6"/>
  <c r="AE2000" i="6" s="1"/>
  <c r="AC783" i="9"/>
  <c r="AE783" i="9" s="1"/>
  <c r="R1998" i="9"/>
  <c r="AB1998" i="9" s="1"/>
  <c r="R784" i="9"/>
  <c r="AB784" i="9" s="1"/>
  <c r="R650" i="9"/>
  <c r="AB650" i="9" s="1"/>
  <c r="AD1593" i="9"/>
  <c r="T1592" i="11"/>
  <c r="T117" i="3"/>
  <c r="T1732" i="9"/>
  <c r="AC649" i="9"/>
  <c r="AE649" i="9" s="1"/>
  <c r="S1592" i="11"/>
  <c r="S117" i="3"/>
  <c r="AE1727" i="11"/>
  <c r="S1732" i="9"/>
  <c r="S1728" i="11"/>
  <c r="AB1728" i="11"/>
  <c r="T1458" i="3"/>
  <c r="W1463" i="11" l="1"/>
  <c r="V1464" i="11" s="1"/>
  <c r="AD1464" i="11" s="1"/>
  <c r="AC648" i="11"/>
  <c r="AE648" i="11" s="1"/>
  <c r="AC120" i="11"/>
  <c r="AE120" i="11" s="1"/>
  <c r="Q1464" i="11"/>
  <c r="AA1463" i="11"/>
  <c r="Y1463" i="11"/>
  <c r="AC1999" i="11"/>
  <c r="AE1999" i="11" s="1"/>
  <c r="S2000" i="11"/>
  <c r="Y917" i="11"/>
  <c r="T2000" i="11"/>
  <c r="Q2001" i="11" s="1"/>
  <c r="AA786" i="11"/>
  <c r="AC1731" i="9"/>
  <c r="AE1731" i="9" s="1"/>
  <c r="AC1593" i="9"/>
  <c r="AE1593" i="9" s="1"/>
  <c r="W918" i="9"/>
  <c r="V919" i="9" s="1"/>
  <c r="AD919" i="9" s="1"/>
  <c r="AA918" i="9"/>
  <c r="Y918" i="9"/>
  <c r="Z918" i="9"/>
  <c r="Z1459" i="9"/>
  <c r="AD1459" i="9" s="1"/>
  <c r="T784" i="9"/>
  <c r="AA784" i="9" s="1"/>
  <c r="AA1459" i="9"/>
  <c r="W1459" i="9"/>
  <c r="V1460" i="9" s="1"/>
  <c r="AD1460" i="9" s="1"/>
  <c r="Y1459" i="9"/>
  <c r="Q122" i="9"/>
  <c r="R122" i="9" s="1"/>
  <c r="AB122" i="9" s="1"/>
  <c r="S650" i="9"/>
  <c r="S1594" i="9"/>
  <c r="S784" i="9"/>
  <c r="T1998" i="9"/>
  <c r="AA1998" i="9" s="1"/>
  <c r="S1998" i="9"/>
  <c r="Y121" i="9"/>
  <c r="Z121" i="9"/>
  <c r="W121" i="9"/>
  <c r="V122" i="9" s="1"/>
  <c r="AD122" i="9" s="1"/>
  <c r="Y1593" i="6"/>
  <c r="Z1593" i="6"/>
  <c r="AA1593" i="6"/>
  <c r="W1593" i="6"/>
  <c r="V1594" i="6" s="1"/>
  <c r="AD1594" i="6" s="1"/>
  <c r="AA115" i="6"/>
  <c r="Q116" i="6"/>
  <c r="R116" i="6" s="1"/>
  <c r="AB116" i="6" s="1"/>
  <c r="W115" i="6"/>
  <c r="V116" i="6" s="1"/>
  <c r="AD116" i="6" s="1"/>
  <c r="W654" i="6"/>
  <c r="V655" i="6" s="1"/>
  <c r="AD655" i="6" s="1"/>
  <c r="Z115" i="6"/>
  <c r="AC783" i="6"/>
  <c r="AE783" i="6" s="1"/>
  <c r="AA1724" i="6"/>
  <c r="S2001" i="6"/>
  <c r="AA1461" i="6"/>
  <c r="Y1461" i="6"/>
  <c r="Z1724" i="6"/>
  <c r="W1461" i="6"/>
  <c r="V1462" i="6" s="1"/>
  <c r="AD1462" i="6" s="1"/>
  <c r="Q1725" i="6"/>
  <c r="R1725" i="6" s="1"/>
  <c r="AB1725" i="6" s="1"/>
  <c r="Z1461" i="6"/>
  <c r="Z654" i="6"/>
  <c r="W1724" i="6"/>
  <c r="V1725" i="6" s="1"/>
  <c r="AD1725" i="6" s="1"/>
  <c r="Y654" i="6"/>
  <c r="Q655" i="6"/>
  <c r="R655" i="6" s="1"/>
  <c r="AB655" i="6" s="1"/>
  <c r="AC783" i="3"/>
  <c r="AE783" i="3" s="1"/>
  <c r="W1591" i="3"/>
  <c r="V1592" i="3" s="1"/>
  <c r="AD1592" i="3" s="1"/>
  <c r="Q1592" i="3"/>
  <c r="R1592" i="3" s="1"/>
  <c r="AB1592" i="3" s="1"/>
  <c r="Y1591" i="3"/>
  <c r="Q655" i="3"/>
  <c r="R655" i="3" s="1"/>
  <c r="Y2001" i="3"/>
  <c r="AA654" i="3"/>
  <c r="AA2001" i="3"/>
  <c r="W654" i="3"/>
  <c r="V655" i="3" s="1"/>
  <c r="Q2002" i="3"/>
  <c r="R2002" i="3" s="1"/>
  <c r="Y654" i="3"/>
  <c r="AC1729" i="3"/>
  <c r="AE1729" i="3" s="1"/>
  <c r="Z2001" i="3"/>
  <c r="Z1591" i="3"/>
  <c r="Q918" i="11"/>
  <c r="R918" i="11" s="1"/>
  <c r="AA917" i="11"/>
  <c r="Z917" i="11"/>
  <c r="Z786" i="11"/>
  <c r="Y786" i="11"/>
  <c r="AC922" i="6"/>
  <c r="AE922" i="6" s="1"/>
  <c r="S121" i="11"/>
  <c r="T650" i="9"/>
  <c r="W650" i="9" s="1"/>
  <c r="V651" i="9" s="1"/>
  <c r="W786" i="11"/>
  <c r="V787" i="11" s="1"/>
  <c r="AD787" i="11" s="1"/>
  <c r="R784" i="3"/>
  <c r="AB784" i="3" s="1"/>
  <c r="S784" i="6"/>
  <c r="AC918" i="3"/>
  <c r="AE918" i="3" s="1"/>
  <c r="R1460" i="9"/>
  <c r="AB1460" i="9" s="1"/>
  <c r="R1462" i="6"/>
  <c r="AB1462" i="6" s="1"/>
  <c r="Y1732" i="9"/>
  <c r="AA1732" i="9"/>
  <c r="Z1732" i="9"/>
  <c r="Q1733" i="9"/>
  <c r="W1732" i="9"/>
  <c r="V1733" i="9" s="1"/>
  <c r="AD1733" i="9" s="1"/>
  <c r="AA117" i="3"/>
  <c r="Z117" i="3"/>
  <c r="Q118" i="3"/>
  <c r="Y117" i="3"/>
  <c r="W117" i="3"/>
  <c r="V118" i="3" s="1"/>
  <c r="AD118" i="3" s="1"/>
  <c r="Q1593" i="11"/>
  <c r="W1592" i="11"/>
  <c r="V1593" i="11" s="1"/>
  <c r="AD1593" i="11" s="1"/>
  <c r="Z1592" i="11"/>
  <c r="Y1592" i="11"/>
  <c r="AA1592" i="11"/>
  <c r="R787" i="11"/>
  <c r="AB787" i="11" s="1"/>
  <c r="R1594" i="6"/>
  <c r="AB1594" i="6" s="1"/>
  <c r="R919" i="3"/>
  <c r="AB919" i="3" s="1"/>
  <c r="R1464" i="11"/>
  <c r="AB1464" i="11" s="1"/>
  <c r="S649" i="11"/>
  <c r="T649" i="11" s="1"/>
  <c r="Q1459" i="3"/>
  <c r="AA1458" i="3"/>
  <c r="Z1458" i="3"/>
  <c r="W1458" i="3"/>
  <c r="V1459" i="3" s="1"/>
  <c r="Y1458" i="3"/>
  <c r="R919" i="9"/>
  <c r="AB919" i="9" s="1"/>
  <c r="T121" i="11"/>
  <c r="T1594" i="9"/>
  <c r="R1729" i="11"/>
  <c r="AB1729" i="11" s="1"/>
  <c r="Z1730" i="3"/>
  <c r="W1730" i="3"/>
  <c r="V1731" i="3" s="1"/>
  <c r="Q1731" i="3"/>
  <c r="AA1730" i="3"/>
  <c r="Y1730" i="3"/>
  <c r="AC1728" i="11"/>
  <c r="AE1728" i="11" s="1"/>
  <c r="S1730" i="3"/>
  <c r="AB1730" i="3"/>
  <c r="R923" i="6"/>
  <c r="AB923" i="6" s="1"/>
  <c r="T2001" i="6"/>
  <c r="T784" i="6"/>
  <c r="AC1463" i="11" l="1"/>
  <c r="AE1463" i="11" s="1"/>
  <c r="AC917" i="11"/>
  <c r="AE917" i="11" s="1"/>
  <c r="Z2000" i="11"/>
  <c r="AA2000" i="11"/>
  <c r="W2000" i="11"/>
  <c r="V2001" i="11" s="1"/>
  <c r="AD2001" i="11" s="1"/>
  <c r="Y2000" i="11"/>
  <c r="S787" i="11"/>
  <c r="T1729" i="11"/>
  <c r="Z1729" i="11" s="1"/>
  <c r="S1729" i="11"/>
  <c r="AC786" i="11"/>
  <c r="AE786" i="11" s="1"/>
  <c r="T787" i="11"/>
  <c r="W787" i="11" s="1"/>
  <c r="V788" i="11" s="1"/>
  <c r="AD788" i="11" s="1"/>
  <c r="AC918" i="9"/>
  <c r="AE918" i="9" s="1"/>
  <c r="Y784" i="9"/>
  <c r="AC1459" i="9"/>
  <c r="AE1459" i="9" s="1"/>
  <c r="Z784" i="9"/>
  <c r="AD784" i="9" s="1"/>
  <c r="Q785" i="9"/>
  <c r="R785" i="9" s="1"/>
  <c r="AB785" i="9" s="1"/>
  <c r="W784" i="9"/>
  <c r="V785" i="9" s="1"/>
  <c r="AD785" i="9" s="1"/>
  <c r="Y1998" i="9"/>
  <c r="Z1998" i="9"/>
  <c r="AC121" i="9"/>
  <c r="AE121" i="9" s="1"/>
  <c r="Q1999" i="9"/>
  <c r="R1999" i="9" s="1"/>
  <c r="AB1999" i="9" s="1"/>
  <c r="W1998" i="9"/>
  <c r="V1999" i="9" s="1"/>
  <c r="AD1999" i="9" s="1"/>
  <c r="Y650" i="9"/>
  <c r="Q651" i="9"/>
  <c r="R651" i="9" s="1"/>
  <c r="AB651" i="9" s="1"/>
  <c r="T122" i="9"/>
  <c r="Q123" i="9" s="1"/>
  <c r="S122" i="9"/>
  <c r="AC1593" i="6"/>
  <c r="AE1593" i="6" s="1"/>
  <c r="AC1724" i="6"/>
  <c r="AE1724" i="6" s="1"/>
  <c r="AC115" i="6"/>
  <c r="AE115" i="6" s="1"/>
  <c r="AC1461" i="6"/>
  <c r="AE1461" i="6" s="1"/>
  <c r="AC654" i="6"/>
  <c r="AE654" i="6" s="1"/>
  <c r="S1725" i="6"/>
  <c r="T1725" i="6"/>
  <c r="W1725" i="6" s="1"/>
  <c r="V1726" i="6" s="1"/>
  <c r="AD1726" i="6" s="1"/>
  <c r="T655" i="6"/>
  <c r="AA655" i="6" s="1"/>
  <c r="S655" i="6"/>
  <c r="T116" i="6"/>
  <c r="Z116" i="6" s="1"/>
  <c r="S1462" i="6"/>
  <c r="S116" i="6"/>
  <c r="AC1591" i="3"/>
  <c r="AE1591" i="3" s="1"/>
  <c r="AB655" i="3"/>
  <c r="S655" i="3"/>
  <c r="AC654" i="3"/>
  <c r="AE654" i="3" s="1"/>
  <c r="AC2001" i="3"/>
  <c r="AE2001" i="3" s="1"/>
  <c r="AB2002" i="3"/>
  <c r="S2002" i="3"/>
  <c r="AB918" i="11"/>
  <c r="S918" i="11"/>
  <c r="T918" i="11"/>
  <c r="Q919" i="11" s="1"/>
  <c r="AA650" i="9"/>
  <c r="Z650" i="9"/>
  <c r="S1464" i="11"/>
  <c r="S784" i="3"/>
  <c r="T784" i="3"/>
  <c r="T919" i="9"/>
  <c r="Z919" i="9" s="1"/>
  <c r="T919" i="3"/>
  <c r="AA919" i="3" s="1"/>
  <c r="T923" i="6"/>
  <c r="Y923" i="6" s="1"/>
  <c r="T2002" i="3"/>
  <c r="Q2003" i="3" s="1"/>
  <c r="S919" i="9"/>
  <c r="S919" i="3"/>
  <c r="S1460" i="9"/>
  <c r="S923" i="6"/>
  <c r="R1593" i="11"/>
  <c r="AB1593" i="11" s="1"/>
  <c r="Y2001" i="6"/>
  <c r="W2001" i="6"/>
  <c r="V2002" i="6" s="1"/>
  <c r="AD2002" i="6" s="1"/>
  <c r="Q2002" i="6"/>
  <c r="Z2001" i="6"/>
  <c r="AD2001" i="6" s="1"/>
  <c r="AA2001" i="6"/>
  <c r="AA784" i="6"/>
  <c r="Z784" i="6"/>
  <c r="Q785" i="6"/>
  <c r="Y784" i="6"/>
  <c r="W784" i="6"/>
  <c r="V785" i="6" s="1"/>
  <c r="AD785" i="6" s="1"/>
  <c r="R1459" i="3"/>
  <c r="AB1459" i="3" s="1"/>
  <c r="Z1594" i="9"/>
  <c r="Q1595" i="9"/>
  <c r="W1594" i="9"/>
  <c r="V1595" i="9" s="1"/>
  <c r="AD1595" i="9" s="1"/>
  <c r="AA1594" i="9"/>
  <c r="Y1594" i="9"/>
  <c r="Z649" i="11"/>
  <c r="AA649" i="11"/>
  <c r="W649" i="11"/>
  <c r="V650" i="11" s="1"/>
  <c r="AD650" i="11" s="1"/>
  <c r="Q650" i="11"/>
  <c r="Y649" i="11"/>
  <c r="R1731" i="3"/>
  <c r="AB1731" i="3" s="1"/>
  <c r="T1592" i="3"/>
  <c r="AC1458" i="3"/>
  <c r="AE1458" i="3" s="1"/>
  <c r="AD1998" i="9"/>
  <c r="AC1730" i="3"/>
  <c r="AE1730" i="3" s="1"/>
  <c r="R1733" i="9"/>
  <c r="AB1733" i="9" s="1"/>
  <c r="T655" i="3"/>
  <c r="S1592" i="3"/>
  <c r="Q122" i="11"/>
  <c r="Z121" i="11"/>
  <c r="Y121" i="11"/>
  <c r="AA121" i="11"/>
  <c r="W121" i="11"/>
  <c r="V122" i="11" s="1"/>
  <c r="AD122" i="11" s="1"/>
  <c r="T1594" i="6"/>
  <c r="AC1592" i="11"/>
  <c r="AE1592" i="11" s="1"/>
  <c r="AC117" i="3"/>
  <c r="AE117" i="3" s="1"/>
  <c r="AC1732" i="9"/>
  <c r="AE1732" i="9" s="1"/>
  <c r="T1464" i="11"/>
  <c r="S1594" i="6"/>
  <c r="R118" i="3"/>
  <c r="AB118" i="3" s="1"/>
  <c r="T1462" i="6"/>
  <c r="T1460" i="9"/>
  <c r="R2001" i="11"/>
  <c r="AB2001" i="11" s="1"/>
  <c r="T2001" i="11" l="1"/>
  <c r="AC2000" i="11"/>
  <c r="AE2000" i="11" s="1"/>
  <c r="AA1729" i="11"/>
  <c r="Y1729" i="11"/>
  <c r="Q1730" i="11"/>
  <c r="R1730" i="11" s="1"/>
  <c r="AB1730" i="11" s="1"/>
  <c r="AA918" i="11"/>
  <c r="Y918" i="11"/>
  <c r="W918" i="11"/>
  <c r="V919" i="11" s="1"/>
  <c r="AD919" i="11" s="1"/>
  <c r="W1729" i="11"/>
  <c r="V1730" i="11" s="1"/>
  <c r="AD1730" i="11" s="1"/>
  <c r="Z918" i="11"/>
  <c r="AA787" i="11"/>
  <c r="Y787" i="11"/>
  <c r="Z787" i="11"/>
  <c r="Q788" i="11"/>
  <c r="R788" i="11" s="1"/>
  <c r="S2001" i="11"/>
  <c r="AC1998" i="9"/>
  <c r="AE1998" i="9" s="1"/>
  <c r="AC784" i="9"/>
  <c r="AE784" i="9" s="1"/>
  <c r="Y919" i="9"/>
  <c r="AC650" i="9"/>
  <c r="AE650" i="9" s="1"/>
  <c r="S1733" i="9"/>
  <c r="Z122" i="9"/>
  <c r="T1733" i="9"/>
  <c r="Y1733" i="9" s="1"/>
  <c r="W122" i="9"/>
  <c r="V123" i="9" s="1"/>
  <c r="AD123" i="9" s="1"/>
  <c r="AA122" i="9"/>
  <c r="Y122" i="9"/>
  <c r="S785" i="9"/>
  <c r="T651" i="9"/>
  <c r="Z651" i="9" s="1"/>
  <c r="S651" i="9"/>
  <c r="Q1726" i="6"/>
  <c r="R1726" i="6" s="1"/>
  <c r="AB1726" i="6" s="1"/>
  <c r="Z1725" i="6"/>
  <c r="Y1725" i="6"/>
  <c r="Q117" i="6"/>
  <c r="R117" i="6" s="1"/>
  <c r="AA1725" i="6"/>
  <c r="Y655" i="6"/>
  <c r="Q656" i="6"/>
  <c r="R656" i="6" s="1"/>
  <c r="T656" i="6" s="1"/>
  <c r="Z655" i="6"/>
  <c r="W655" i="6"/>
  <c r="V656" i="6" s="1"/>
  <c r="AD656" i="6" s="1"/>
  <c r="W116" i="6"/>
  <c r="V117" i="6" s="1"/>
  <c r="AA116" i="6"/>
  <c r="Y116" i="6"/>
  <c r="W923" i="6"/>
  <c r="V924" i="6" s="1"/>
  <c r="T118" i="3"/>
  <c r="Z118" i="3" s="1"/>
  <c r="W919" i="3"/>
  <c r="V920" i="3" s="1"/>
  <c r="Y919" i="3"/>
  <c r="W919" i="9"/>
  <c r="V920" i="9" s="1"/>
  <c r="AD920" i="9" s="1"/>
  <c r="Q924" i="6"/>
  <c r="R924" i="6" s="1"/>
  <c r="AB924" i="6" s="1"/>
  <c r="W2002" i="3"/>
  <c r="V2003" i="3" s="1"/>
  <c r="AD2003" i="3" s="1"/>
  <c r="S1731" i="3"/>
  <c r="T1459" i="3"/>
  <c r="W1459" i="3" s="1"/>
  <c r="V1460" i="3" s="1"/>
  <c r="AD1460" i="3" s="1"/>
  <c r="AA923" i="6"/>
  <c r="Q920" i="3"/>
  <c r="R920" i="3" s="1"/>
  <c r="Z919" i="3"/>
  <c r="AA2002" i="3"/>
  <c r="AA919" i="9"/>
  <c r="AC2001" i="6"/>
  <c r="AE2001" i="6" s="1"/>
  <c r="Y2002" i="3"/>
  <c r="Q920" i="9"/>
  <c r="R920" i="9" s="1"/>
  <c r="AB920" i="9" s="1"/>
  <c r="T1593" i="11"/>
  <c r="Y1593" i="11" s="1"/>
  <c r="Q785" i="3"/>
  <c r="AA784" i="3"/>
  <c r="Z784" i="3"/>
  <c r="Y784" i="3"/>
  <c r="W784" i="3"/>
  <c r="V785" i="3" s="1"/>
  <c r="AD785" i="3" s="1"/>
  <c r="Z2002" i="3"/>
  <c r="T785" i="9"/>
  <c r="Y785" i="9" s="1"/>
  <c r="Z923" i="6"/>
  <c r="S1593" i="11"/>
  <c r="AC121" i="11"/>
  <c r="AE121" i="11" s="1"/>
  <c r="R785" i="6"/>
  <c r="AB785" i="6" s="1"/>
  <c r="R1595" i="9"/>
  <c r="AB1595" i="9" s="1"/>
  <c r="S1459" i="3"/>
  <c r="R123" i="9"/>
  <c r="AB123" i="9" s="1"/>
  <c r="S118" i="3"/>
  <c r="Q1595" i="6"/>
  <c r="AA1594" i="6"/>
  <c r="Y1594" i="6"/>
  <c r="Z1594" i="6"/>
  <c r="W1594" i="6"/>
  <c r="V1595" i="6" s="1"/>
  <c r="AD1595" i="6" s="1"/>
  <c r="T1999" i="9"/>
  <c r="R2003" i="3"/>
  <c r="AB2003" i="3" s="1"/>
  <c r="AA1592" i="3"/>
  <c r="Q1593" i="3"/>
  <c r="W1592" i="3"/>
  <c r="V1593" i="3" s="1"/>
  <c r="Z1592" i="3"/>
  <c r="Y1592" i="3"/>
  <c r="R650" i="11"/>
  <c r="AB650" i="11" s="1"/>
  <c r="R919" i="11"/>
  <c r="AB919" i="11" s="1"/>
  <c r="AD1594" i="9"/>
  <c r="AC1594" i="9"/>
  <c r="W2001" i="11"/>
  <c r="V2002" i="11" s="1"/>
  <c r="AD2002" i="11" s="1"/>
  <c r="Z2001" i="11"/>
  <c r="Y2001" i="11"/>
  <c r="Q2002" i="11"/>
  <c r="AA2001" i="11"/>
  <c r="Q1465" i="11"/>
  <c r="Z1464" i="11"/>
  <c r="AA1464" i="11"/>
  <c r="W1464" i="11"/>
  <c r="V1465" i="11" s="1"/>
  <c r="AD1465" i="11" s="1"/>
  <c r="Y1464" i="11"/>
  <c r="Q1461" i="9"/>
  <c r="Y1460" i="9"/>
  <c r="W1460" i="9"/>
  <c r="V1461" i="9" s="1"/>
  <c r="Z1460" i="9"/>
  <c r="AA1460" i="9"/>
  <c r="R122" i="11"/>
  <c r="AB122" i="11" s="1"/>
  <c r="W1462" i="6"/>
  <c r="V1463" i="6" s="1"/>
  <c r="AD1463" i="6" s="1"/>
  <c r="Q1463" i="6"/>
  <c r="Y1462" i="6"/>
  <c r="AA1462" i="6"/>
  <c r="Z1462" i="6"/>
  <c r="Z655" i="3"/>
  <c r="Y655" i="3"/>
  <c r="Q656" i="3"/>
  <c r="AA655" i="3"/>
  <c r="W655" i="3"/>
  <c r="V656" i="3" s="1"/>
  <c r="AD656" i="3" s="1"/>
  <c r="AD649" i="11"/>
  <c r="AC649" i="11"/>
  <c r="S1999" i="9"/>
  <c r="T1731" i="3"/>
  <c r="AD784" i="6"/>
  <c r="AC784" i="6"/>
  <c r="R2002" i="6"/>
  <c r="AB2002" i="6" s="1"/>
  <c r="AC1729" i="11" l="1"/>
  <c r="AE1729" i="11" s="1"/>
  <c r="AC918" i="11"/>
  <c r="AE918" i="11" s="1"/>
  <c r="S650" i="11"/>
  <c r="AE649" i="11"/>
  <c r="AC787" i="11"/>
  <c r="AE787" i="11" s="1"/>
  <c r="AB788" i="11"/>
  <c r="T788" i="11"/>
  <c r="AA788" i="11" s="1"/>
  <c r="S788" i="11"/>
  <c r="W1593" i="11"/>
  <c r="V1594" i="11" s="1"/>
  <c r="AD1594" i="11" s="1"/>
  <c r="Q1594" i="11"/>
  <c r="AA1593" i="11"/>
  <c r="Z1593" i="11"/>
  <c r="AC919" i="9"/>
  <c r="AE919" i="9" s="1"/>
  <c r="W1733" i="9"/>
  <c r="V1734" i="9" s="1"/>
  <c r="AD1734" i="9" s="1"/>
  <c r="Z1733" i="9"/>
  <c r="Q1734" i="9"/>
  <c r="R1734" i="9" s="1"/>
  <c r="AB1734" i="9" s="1"/>
  <c r="AA1733" i="9"/>
  <c r="AC122" i="9"/>
  <c r="AE122" i="9" s="1"/>
  <c r="AA651" i="9"/>
  <c r="Q652" i="9"/>
  <c r="R652" i="9" s="1"/>
  <c r="AB652" i="9" s="1"/>
  <c r="W651" i="9"/>
  <c r="V652" i="9" s="1"/>
  <c r="AD652" i="9" s="1"/>
  <c r="Y651" i="9"/>
  <c r="AC1725" i="6"/>
  <c r="AE1725" i="6" s="1"/>
  <c r="AC655" i="6"/>
  <c r="AE655" i="6" s="1"/>
  <c r="S1726" i="6"/>
  <c r="T1726" i="6"/>
  <c r="AA1726" i="6" s="1"/>
  <c r="AC116" i="6"/>
  <c r="AE116" i="6" s="1"/>
  <c r="S2002" i="6"/>
  <c r="S785" i="6"/>
  <c r="AB117" i="6"/>
  <c r="T117" i="6"/>
  <c r="AC923" i="6"/>
  <c r="AE923" i="6" s="1"/>
  <c r="S117" i="6"/>
  <c r="W118" i="3"/>
  <c r="V119" i="3" s="1"/>
  <c r="AD119" i="3" s="1"/>
  <c r="Y118" i="3"/>
  <c r="Q119" i="3"/>
  <c r="R119" i="3" s="1"/>
  <c r="AB119" i="3" s="1"/>
  <c r="AC919" i="3"/>
  <c r="AE919" i="3" s="1"/>
  <c r="AA118" i="3"/>
  <c r="AB920" i="3"/>
  <c r="T920" i="3"/>
  <c r="Y920" i="3" s="1"/>
  <c r="Z1459" i="3"/>
  <c r="AD1459" i="3" s="1"/>
  <c r="Y1459" i="3"/>
  <c r="Q1460" i="3"/>
  <c r="R1460" i="3" s="1"/>
  <c r="AA1459" i="3"/>
  <c r="T919" i="11"/>
  <c r="W919" i="11" s="1"/>
  <c r="V920" i="11" s="1"/>
  <c r="AD920" i="11" s="1"/>
  <c r="T924" i="6"/>
  <c r="W924" i="6" s="1"/>
  <c r="V925" i="6" s="1"/>
  <c r="AD925" i="6" s="1"/>
  <c r="S919" i="11"/>
  <c r="T1730" i="11"/>
  <c r="AA1730" i="11" s="1"/>
  <c r="S1595" i="9"/>
  <c r="S1730" i="11"/>
  <c r="AC784" i="3"/>
  <c r="AE784" i="3" s="1"/>
  <c r="T920" i="9"/>
  <c r="Y920" i="9" s="1"/>
  <c r="S920" i="9"/>
  <c r="W785" i="9"/>
  <c r="V786" i="9" s="1"/>
  <c r="R785" i="3"/>
  <c r="Z785" i="9"/>
  <c r="AA785" i="9"/>
  <c r="AC2002" i="3"/>
  <c r="AE2002" i="3" s="1"/>
  <c r="Q786" i="9"/>
  <c r="R1465" i="11"/>
  <c r="AB1465" i="11" s="1"/>
  <c r="T2003" i="3"/>
  <c r="R1595" i="6"/>
  <c r="AB1595" i="6" s="1"/>
  <c r="AE784" i="6"/>
  <c r="S920" i="3"/>
  <c r="AC1592" i="3"/>
  <c r="AE1592" i="3" s="1"/>
  <c r="S2003" i="3"/>
  <c r="S924" i="6"/>
  <c r="Y1731" i="3"/>
  <c r="AA1731" i="3"/>
  <c r="Z1731" i="3"/>
  <c r="AD1731" i="3" s="1"/>
  <c r="Q1732" i="3"/>
  <c r="W1731" i="3"/>
  <c r="V1732" i="3" s="1"/>
  <c r="AD1732" i="3" s="1"/>
  <c r="AD655" i="3"/>
  <c r="AC655" i="3"/>
  <c r="R1461" i="9"/>
  <c r="AB1461" i="9" s="1"/>
  <c r="S656" i="6"/>
  <c r="AB656" i="6"/>
  <c r="AA1999" i="9"/>
  <c r="Q2000" i="9"/>
  <c r="Y1999" i="9"/>
  <c r="W1999" i="9"/>
  <c r="V2000" i="9" s="1"/>
  <c r="AD2000" i="9" s="1"/>
  <c r="Z1999" i="9"/>
  <c r="R1593" i="3"/>
  <c r="R656" i="3"/>
  <c r="T656" i="3" s="1"/>
  <c r="AC1460" i="9"/>
  <c r="AE1460" i="9" s="1"/>
  <c r="Q657" i="6"/>
  <c r="Z656" i="6"/>
  <c r="W656" i="6"/>
  <c r="V657" i="6" s="1"/>
  <c r="AD657" i="6" s="1"/>
  <c r="AA656" i="6"/>
  <c r="Y656" i="6"/>
  <c r="AC1462" i="6"/>
  <c r="AE1462" i="6" s="1"/>
  <c r="T122" i="11"/>
  <c r="AC1464" i="11"/>
  <c r="AE1464" i="11" s="1"/>
  <c r="T2002" i="6"/>
  <c r="R1463" i="6"/>
  <c r="AB1463" i="6" s="1"/>
  <c r="S122" i="11"/>
  <c r="R2002" i="11"/>
  <c r="AB2002" i="11" s="1"/>
  <c r="T123" i="9"/>
  <c r="AC2001" i="11"/>
  <c r="AE2001" i="11" s="1"/>
  <c r="AE1594" i="9"/>
  <c r="T650" i="11"/>
  <c r="AC1594" i="6"/>
  <c r="AE1594" i="6" s="1"/>
  <c r="S123" i="9"/>
  <c r="AD651" i="9"/>
  <c r="T1595" i="9"/>
  <c r="T785" i="6"/>
  <c r="Z788" i="11" l="1"/>
  <c r="Q789" i="11"/>
  <c r="W788" i="11"/>
  <c r="V789" i="11" s="1"/>
  <c r="AD789" i="11" s="1"/>
  <c r="Y788" i="11"/>
  <c r="AC788" i="11" s="1"/>
  <c r="AE788" i="11" s="1"/>
  <c r="Q1731" i="11"/>
  <c r="R1731" i="11" s="1"/>
  <c r="AB1731" i="11" s="1"/>
  <c r="R1594" i="11"/>
  <c r="AC1593" i="11"/>
  <c r="AE1593" i="11" s="1"/>
  <c r="Y919" i="11"/>
  <c r="W1730" i="11"/>
  <c r="V1731" i="11" s="1"/>
  <c r="AA919" i="11"/>
  <c r="Z919" i="11"/>
  <c r="Q920" i="11"/>
  <c r="R920" i="11" s="1"/>
  <c r="AB920" i="11" s="1"/>
  <c r="S2002" i="11"/>
  <c r="AC1733" i="9"/>
  <c r="AE1733" i="9" s="1"/>
  <c r="AC651" i="9"/>
  <c r="AE651" i="9" s="1"/>
  <c r="T652" i="9"/>
  <c r="W652" i="9" s="1"/>
  <c r="V653" i="9" s="1"/>
  <c r="AD653" i="9" s="1"/>
  <c r="AC785" i="9"/>
  <c r="AE785" i="9" s="1"/>
  <c r="S652" i="9"/>
  <c r="T1461" i="9"/>
  <c r="Q1462" i="9" s="1"/>
  <c r="Q921" i="9"/>
  <c r="R921" i="9" s="1"/>
  <c r="AB921" i="9" s="1"/>
  <c r="W920" i="9"/>
  <c r="V921" i="9" s="1"/>
  <c r="AD921" i="9" s="1"/>
  <c r="AA920" i="9"/>
  <c r="Z920" i="9"/>
  <c r="Q925" i="6"/>
  <c r="R925" i="6" s="1"/>
  <c r="AB925" i="6" s="1"/>
  <c r="Y924" i="6"/>
  <c r="Q1727" i="6"/>
  <c r="R1727" i="6" s="1"/>
  <c r="AB1727" i="6" s="1"/>
  <c r="Z1726" i="6"/>
  <c r="W1726" i="6"/>
  <c r="V1727" i="6" s="1"/>
  <c r="AD1727" i="6" s="1"/>
  <c r="Y1726" i="6"/>
  <c r="S1595" i="6"/>
  <c r="Y117" i="6"/>
  <c r="Z117" i="6"/>
  <c r="AD117" i="6" s="1"/>
  <c r="Q118" i="6"/>
  <c r="W117" i="6"/>
  <c r="V118" i="6" s="1"/>
  <c r="AD118" i="6" s="1"/>
  <c r="AA117" i="6"/>
  <c r="Q921" i="3"/>
  <c r="R921" i="3" s="1"/>
  <c r="AB921" i="3" s="1"/>
  <c r="AC118" i="3"/>
  <c r="AE118" i="3" s="1"/>
  <c r="Z920" i="3"/>
  <c r="W920" i="3"/>
  <c r="V921" i="3" s="1"/>
  <c r="AD921" i="3" s="1"/>
  <c r="S119" i="3"/>
  <c r="AA920" i="3"/>
  <c r="AB1460" i="3"/>
  <c r="T1460" i="3"/>
  <c r="Z1460" i="3" s="1"/>
  <c r="S1460" i="3"/>
  <c r="AE655" i="3"/>
  <c r="AC1459" i="3"/>
  <c r="AE1459" i="3" s="1"/>
  <c r="AA924" i="6"/>
  <c r="Z1730" i="11"/>
  <c r="Z924" i="6"/>
  <c r="AD924" i="6" s="1"/>
  <c r="AD930" i="6" s="1"/>
  <c r="T2002" i="11"/>
  <c r="Q2003" i="11" s="1"/>
  <c r="Y1730" i="11"/>
  <c r="S1461" i="9"/>
  <c r="S1465" i="11"/>
  <c r="R786" i="9"/>
  <c r="AB786" i="9" s="1"/>
  <c r="S785" i="3"/>
  <c r="AB785" i="3"/>
  <c r="T785" i="3"/>
  <c r="T1734" i="9"/>
  <c r="Z1734" i="9" s="1"/>
  <c r="S1734" i="9"/>
  <c r="T1595" i="6"/>
  <c r="Q1596" i="6" s="1"/>
  <c r="T1465" i="11"/>
  <c r="Q1466" i="11" s="1"/>
  <c r="Q786" i="6"/>
  <c r="AA785" i="6"/>
  <c r="Z785" i="6"/>
  <c r="Y785" i="6"/>
  <c r="W785" i="6"/>
  <c r="V786" i="6" s="1"/>
  <c r="S1593" i="3"/>
  <c r="AB1593" i="3"/>
  <c r="W2002" i="6"/>
  <c r="V2003" i="6" s="1"/>
  <c r="AD2003" i="6" s="1"/>
  <c r="Q2003" i="6"/>
  <c r="AA2002" i="6"/>
  <c r="Y2002" i="6"/>
  <c r="Z2002" i="6"/>
  <c r="R789" i="11"/>
  <c r="AB789" i="11" s="1"/>
  <c r="S656" i="3"/>
  <c r="AB656" i="3"/>
  <c r="AA1595" i="9"/>
  <c r="Q1596" i="9"/>
  <c r="Y1595" i="9"/>
  <c r="Z1595" i="9"/>
  <c r="W1595" i="9"/>
  <c r="V1596" i="9" s="1"/>
  <c r="AD1596" i="9" s="1"/>
  <c r="R657" i="6"/>
  <c r="AB657" i="6" s="1"/>
  <c r="R2000" i="9"/>
  <c r="AB2000" i="9" s="1"/>
  <c r="AC656" i="6"/>
  <c r="AE656" i="6" s="1"/>
  <c r="W122" i="11"/>
  <c r="V123" i="11" s="1"/>
  <c r="AA122" i="11"/>
  <c r="Y122" i="11"/>
  <c r="Q123" i="11"/>
  <c r="Z122" i="11"/>
  <c r="W656" i="3"/>
  <c r="V657" i="3" s="1"/>
  <c r="AD657" i="3" s="1"/>
  <c r="AA656" i="3"/>
  <c r="Q657" i="3"/>
  <c r="Y656" i="3"/>
  <c r="Z656" i="3"/>
  <c r="AC1999" i="9"/>
  <c r="AE1999" i="9" s="1"/>
  <c r="R1732" i="3"/>
  <c r="AB1732" i="3" s="1"/>
  <c r="W650" i="11"/>
  <c r="V651" i="11" s="1"/>
  <c r="AD651" i="11" s="1"/>
  <c r="Y650" i="11"/>
  <c r="Q651" i="11"/>
  <c r="AA650" i="11"/>
  <c r="Z650" i="11"/>
  <c r="Y2003" i="3"/>
  <c r="Z2003" i="3"/>
  <c r="Q2004" i="3"/>
  <c r="W2003" i="3"/>
  <c r="V2004" i="3" s="1"/>
  <c r="AD2004" i="3" s="1"/>
  <c r="AA2003" i="3"/>
  <c r="AA123" i="9"/>
  <c r="W123" i="9"/>
  <c r="V124" i="9" s="1"/>
  <c r="AD124" i="9" s="1"/>
  <c r="Y123" i="9"/>
  <c r="Q124" i="9"/>
  <c r="Z123" i="9"/>
  <c r="S1463" i="6"/>
  <c r="T1463" i="6" s="1"/>
  <c r="AD666" i="6"/>
  <c r="AD664" i="6"/>
  <c r="AD662" i="6"/>
  <c r="T1593" i="3"/>
  <c r="AC1731" i="3"/>
  <c r="AE1731" i="3" s="1"/>
  <c r="T119" i="3"/>
  <c r="AD920" i="3"/>
  <c r="Z2002" i="11" l="1"/>
  <c r="AC919" i="11"/>
  <c r="AE919" i="11" s="1"/>
  <c r="Y2002" i="11"/>
  <c r="AB1594" i="11"/>
  <c r="S1594" i="11"/>
  <c r="AC1730" i="11"/>
  <c r="AE1730" i="11" s="1"/>
  <c r="T1594" i="11"/>
  <c r="W2002" i="11"/>
  <c r="V2003" i="11" s="1"/>
  <c r="AD2003" i="11" s="1"/>
  <c r="Z652" i="9"/>
  <c r="AA652" i="9"/>
  <c r="Q653" i="9"/>
  <c r="R653" i="9" s="1"/>
  <c r="AB653" i="9" s="1"/>
  <c r="Y1461" i="9"/>
  <c r="Y652" i="9"/>
  <c r="S2000" i="9"/>
  <c r="AA1461" i="9"/>
  <c r="Z1461" i="9"/>
  <c r="S921" i="9"/>
  <c r="W1461" i="9"/>
  <c r="V1462" i="9" s="1"/>
  <c r="AD1462" i="9" s="1"/>
  <c r="AC920" i="9"/>
  <c r="AE920" i="9" s="1"/>
  <c r="S786" i="9"/>
  <c r="Y1734" i="9"/>
  <c r="Q1735" i="9"/>
  <c r="R1735" i="9" s="1"/>
  <c r="AB1735" i="9" s="1"/>
  <c r="AA1734" i="9"/>
  <c r="T2000" i="9"/>
  <c r="AA2000" i="9" s="1"/>
  <c r="AC1726" i="6"/>
  <c r="AE1726" i="6" s="1"/>
  <c r="S1727" i="6"/>
  <c r="T1727" i="6"/>
  <c r="W1727" i="6" s="1"/>
  <c r="V1728" i="6" s="1"/>
  <c r="AD1728" i="6" s="1"/>
  <c r="AD934" i="6"/>
  <c r="T925" i="6"/>
  <c r="Z925" i="6" s="1"/>
  <c r="S925" i="6"/>
  <c r="AD932" i="6"/>
  <c r="AA1595" i="6"/>
  <c r="Z1595" i="6"/>
  <c r="R118" i="6"/>
  <c r="AB118" i="6" s="1"/>
  <c r="AC117" i="6"/>
  <c r="AE117" i="6" s="1"/>
  <c r="AC920" i="3"/>
  <c r="AE920" i="3" s="1"/>
  <c r="Y1460" i="3"/>
  <c r="AA1460" i="3"/>
  <c r="W1460" i="3"/>
  <c r="V1461" i="3" s="1"/>
  <c r="AD1461" i="3" s="1"/>
  <c r="Q1461" i="3"/>
  <c r="R1461" i="3" s="1"/>
  <c r="AB1461" i="3" s="1"/>
  <c r="S921" i="3"/>
  <c r="S1732" i="3"/>
  <c r="T921" i="3"/>
  <c r="Y921" i="3" s="1"/>
  <c r="AA1465" i="11"/>
  <c r="W1734" i="9"/>
  <c r="V1735" i="9" s="1"/>
  <c r="AD1735" i="9" s="1"/>
  <c r="AD1740" i="9" s="1"/>
  <c r="AC924" i="6"/>
  <c r="AE924" i="6" s="1"/>
  <c r="AA2002" i="11"/>
  <c r="T789" i="11"/>
  <c r="Z789" i="11" s="1"/>
  <c r="T786" i="9"/>
  <c r="W1595" i="6"/>
  <c r="V1596" i="6" s="1"/>
  <c r="T921" i="9"/>
  <c r="W921" i="9" s="1"/>
  <c r="V922" i="9" s="1"/>
  <c r="S789" i="11"/>
  <c r="AC2003" i="3"/>
  <c r="AE2003" i="3" s="1"/>
  <c r="Y1465" i="11"/>
  <c r="Z1465" i="11"/>
  <c r="AA785" i="3"/>
  <c r="Q786" i="3"/>
  <c r="W785" i="3"/>
  <c r="V786" i="3" s="1"/>
  <c r="Z785" i="3"/>
  <c r="Y785" i="3"/>
  <c r="AC123" i="9"/>
  <c r="AE123" i="9" s="1"/>
  <c r="Y1595" i="6"/>
  <c r="T1731" i="11"/>
  <c r="Y1731" i="11" s="1"/>
  <c r="W1465" i="11"/>
  <c r="V1466" i="11" s="1"/>
  <c r="AD1466" i="11" s="1"/>
  <c r="AD1475" i="11" s="1"/>
  <c r="T1732" i="3"/>
  <c r="Y1732" i="3" s="1"/>
  <c r="S1731" i="11"/>
  <c r="T920" i="11"/>
  <c r="W920" i="11" s="1"/>
  <c r="V921" i="11" s="1"/>
  <c r="AC785" i="6"/>
  <c r="AE785" i="6" s="1"/>
  <c r="S920" i="11"/>
  <c r="Z1593" i="3"/>
  <c r="AA1593" i="3"/>
  <c r="Q1594" i="3"/>
  <c r="W1593" i="3"/>
  <c r="V1594" i="3" s="1"/>
  <c r="AD1594" i="3" s="1"/>
  <c r="Y1593" i="3"/>
  <c r="AD133" i="9"/>
  <c r="AD131" i="9"/>
  <c r="AD129" i="9"/>
  <c r="AD1461" i="9"/>
  <c r="R1462" i="9"/>
  <c r="AB1462" i="9" s="1"/>
  <c r="R651" i="11"/>
  <c r="AB651" i="11" s="1"/>
  <c r="R2003" i="11"/>
  <c r="AB2003" i="11" s="1"/>
  <c r="AC650" i="11"/>
  <c r="AE650" i="11" s="1"/>
  <c r="AB934" i="6"/>
  <c r="AB932" i="6"/>
  <c r="AB930" i="6"/>
  <c r="Z1463" i="6"/>
  <c r="AA1463" i="6"/>
  <c r="Q1464" i="6"/>
  <c r="W1463" i="6"/>
  <c r="V1464" i="6" s="1"/>
  <c r="AD1464" i="6" s="1"/>
  <c r="Y1463" i="6"/>
  <c r="R123" i="11"/>
  <c r="AB123" i="11" s="1"/>
  <c r="R657" i="3"/>
  <c r="AB657" i="3" s="1"/>
  <c r="AD662" i="3"/>
  <c r="AD664" i="3"/>
  <c r="AD666" i="3"/>
  <c r="R2003" i="6"/>
  <c r="AB2003" i="6" s="1"/>
  <c r="AD2009" i="3"/>
  <c r="AD2011" i="3"/>
  <c r="AD2013" i="3"/>
  <c r="R2004" i="3"/>
  <c r="AB2004" i="3" s="1"/>
  <c r="AC122" i="11"/>
  <c r="AE122" i="11" s="1"/>
  <c r="T657" i="6"/>
  <c r="R1596" i="6"/>
  <c r="AB1596" i="6" s="1"/>
  <c r="Q120" i="3"/>
  <c r="Y119" i="3"/>
  <c r="Z119" i="3"/>
  <c r="W119" i="3"/>
  <c r="V120" i="3" s="1"/>
  <c r="AD120" i="3" s="1"/>
  <c r="AA119" i="3"/>
  <c r="R124" i="9"/>
  <c r="AB124" i="9" s="1"/>
  <c r="S657" i="6"/>
  <c r="R1466" i="11"/>
  <c r="AB1466" i="11" s="1"/>
  <c r="AC656" i="3"/>
  <c r="AE656" i="3" s="1"/>
  <c r="AB664" i="6"/>
  <c r="AB666" i="6"/>
  <c r="AB662" i="6"/>
  <c r="AC1595" i="9"/>
  <c r="AE1595" i="9" s="1"/>
  <c r="R1596" i="9"/>
  <c r="AB1596" i="9" s="1"/>
  <c r="AC2002" i="6"/>
  <c r="AE2002" i="6" s="1"/>
  <c r="R786" i="6"/>
  <c r="AB786" i="6" s="1"/>
  <c r="T2003" i="11" l="1"/>
  <c r="Q2004" i="11" s="1"/>
  <c r="S1466" i="11"/>
  <c r="AD1473" i="11"/>
  <c r="AD1471" i="11"/>
  <c r="AA789" i="11"/>
  <c r="Q790" i="11"/>
  <c r="R790" i="11" s="1"/>
  <c r="AB790" i="11" s="1"/>
  <c r="W789" i="11"/>
  <c r="V790" i="11" s="1"/>
  <c r="AD790" i="11" s="1"/>
  <c r="AC2002" i="11"/>
  <c r="AE2002" i="11" s="1"/>
  <c r="T651" i="11"/>
  <c r="Y651" i="11" s="1"/>
  <c r="Y789" i="11"/>
  <c r="AA1594" i="11"/>
  <c r="Q1595" i="11"/>
  <c r="Y1594" i="11"/>
  <c r="W1594" i="11"/>
  <c r="V1595" i="11" s="1"/>
  <c r="Z1594" i="11"/>
  <c r="Q921" i="11"/>
  <c r="R921" i="11" s="1"/>
  <c r="AB921" i="11" s="1"/>
  <c r="T1466" i="11"/>
  <c r="AA1466" i="11" s="1"/>
  <c r="AC1465" i="11"/>
  <c r="AE1465" i="11" s="1"/>
  <c r="S651" i="11"/>
  <c r="Z920" i="11"/>
  <c r="AC652" i="9"/>
  <c r="AE652" i="9" s="1"/>
  <c r="AC1461" i="9"/>
  <c r="AE1461" i="9" s="1"/>
  <c r="AD1744" i="9"/>
  <c r="S124" i="9"/>
  <c r="AC1734" i="9"/>
  <c r="AE1734" i="9" s="1"/>
  <c r="Z2000" i="9"/>
  <c r="Y2000" i="9"/>
  <c r="Q2001" i="9"/>
  <c r="R2001" i="9" s="1"/>
  <c r="AB2001" i="9" s="1"/>
  <c r="W2000" i="9"/>
  <c r="V2001" i="9" s="1"/>
  <c r="AD2001" i="9" s="1"/>
  <c r="Q922" i="9"/>
  <c r="R922" i="9" s="1"/>
  <c r="AB922" i="9" s="1"/>
  <c r="Y921" i="9"/>
  <c r="Z921" i="9"/>
  <c r="AA921" i="9"/>
  <c r="T653" i="9"/>
  <c r="AA653" i="9" s="1"/>
  <c r="S653" i="9"/>
  <c r="AD1742" i="9"/>
  <c r="Y1727" i="6"/>
  <c r="AA1727" i="6"/>
  <c r="Q1728" i="6"/>
  <c r="R1728" i="6" s="1"/>
  <c r="AB1728" i="6" s="1"/>
  <c r="Z1727" i="6"/>
  <c r="AA925" i="6"/>
  <c r="AA932" i="6" s="1"/>
  <c r="W925" i="6"/>
  <c r="Y925" i="6"/>
  <c r="T2003" i="6"/>
  <c r="W2003" i="6" s="1"/>
  <c r="V2004" i="6" s="1"/>
  <c r="AD2004" i="6" s="1"/>
  <c r="S1596" i="6"/>
  <c r="AC1595" i="6"/>
  <c r="AE1595" i="6" s="1"/>
  <c r="T118" i="6"/>
  <c r="S118" i="6"/>
  <c r="AC1460" i="3"/>
  <c r="AE1460" i="3" s="1"/>
  <c r="Z921" i="3"/>
  <c r="T1461" i="3"/>
  <c r="AA1461" i="3" s="1"/>
  <c r="Q922" i="3"/>
  <c r="R922" i="3" s="1"/>
  <c r="AB922" i="3" s="1"/>
  <c r="AA921" i="3"/>
  <c r="W921" i="3"/>
  <c r="V922" i="3" s="1"/>
  <c r="AD922" i="3" s="1"/>
  <c r="S1461" i="3"/>
  <c r="T2004" i="3"/>
  <c r="AA2004" i="3" s="1"/>
  <c r="W1732" i="3"/>
  <c r="V1733" i="3" s="1"/>
  <c r="AD1733" i="3" s="1"/>
  <c r="AA1732" i="3"/>
  <c r="S2004" i="3"/>
  <c r="T124" i="9"/>
  <c r="Z124" i="9" s="1"/>
  <c r="T1596" i="6"/>
  <c r="Z1596" i="6" s="1"/>
  <c r="Q1733" i="3"/>
  <c r="Z786" i="9"/>
  <c r="AD786" i="9" s="1"/>
  <c r="AA786" i="9"/>
  <c r="Y786" i="9"/>
  <c r="W786" i="9"/>
  <c r="V787" i="9" s="1"/>
  <c r="Q787" i="9"/>
  <c r="T123" i="11"/>
  <c r="Y123" i="11" s="1"/>
  <c r="S123" i="11"/>
  <c r="S2003" i="6"/>
  <c r="Z1732" i="3"/>
  <c r="Y920" i="11"/>
  <c r="Q1732" i="11"/>
  <c r="T1596" i="9"/>
  <c r="AA1596" i="9" s="1"/>
  <c r="AA920" i="11"/>
  <c r="Z1731" i="11"/>
  <c r="AD1731" i="11" s="1"/>
  <c r="AC785" i="3"/>
  <c r="AE785" i="3" s="1"/>
  <c r="AA1731" i="11"/>
  <c r="S2003" i="11"/>
  <c r="W1731" i="11"/>
  <c r="V1732" i="11" s="1"/>
  <c r="S1462" i="9"/>
  <c r="R786" i="3"/>
  <c r="AB786" i="3" s="1"/>
  <c r="AB131" i="9"/>
  <c r="AB129" i="9"/>
  <c r="AB133" i="9"/>
  <c r="AB1744" i="9"/>
  <c r="AB1742" i="9"/>
  <c r="AB1740" i="9"/>
  <c r="AB2009" i="3"/>
  <c r="AB2013" i="3"/>
  <c r="AB2011" i="3"/>
  <c r="AD1593" i="3"/>
  <c r="AC1593" i="3"/>
  <c r="AB662" i="3"/>
  <c r="AB666" i="3"/>
  <c r="AB664" i="3"/>
  <c r="W2003" i="11"/>
  <c r="V2004" i="11" s="1"/>
  <c r="AD2004" i="11" s="1"/>
  <c r="Y2003" i="11"/>
  <c r="Z2003" i="11"/>
  <c r="Z934" i="6"/>
  <c r="Z930" i="6"/>
  <c r="Z932" i="6"/>
  <c r="AC1463" i="6"/>
  <c r="AE1463" i="6" s="1"/>
  <c r="R1594" i="3"/>
  <c r="AB1594" i="3" s="1"/>
  <c r="T786" i="6"/>
  <c r="S1596" i="9"/>
  <c r="AB1471" i="11"/>
  <c r="AB1473" i="11"/>
  <c r="AB1475" i="11"/>
  <c r="AC119" i="3"/>
  <c r="AE119" i="3" s="1"/>
  <c r="AA657" i="6"/>
  <c r="W657" i="6"/>
  <c r="Y657" i="6"/>
  <c r="Z657" i="6"/>
  <c r="T1735" i="9"/>
  <c r="S657" i="3"/>
  <c r="S786" i="6"/>
  <c r="R120" i="3"/>
  <c r="AB120" i="3" s="1"/>
  <c r="S1735" i="9"/>
  <c r="T657" i="3"/>
  <c r="R1464" i="6"/>
  <c r="AB1464" i="6" s="1"/>
  <c r="T1462" i="9"/>
  <c r="AA2003" i="11" l="1"/>
  <c r="AC2003" i="11" s="1"/>
  <c r="AE2003" i="11" s="1"/>
  <c r="Z651" i="11"/>
  <c r="AC789" i="11"/>
  <c r="AE789" i="11" s="1"/>
  <c r="W651" i="11"/>
  <c r="V652" i="11" s="1"/>
  <c r="AD652" i="11" s="1"/>
  <c r="AA651" i="11"/>
  <c r="Q652" i="11"/>
  <c r="R652" i="11" s="1"/>
  <c r="AB652" i="11" s="1"/>
  <c r="AA123" i="11"/>
  <c r="Z123" i="11"/>
  <c r="AD123" i="11" s="1"/>
  <c r="AC1594" i="11"/>
  <c r="AE1594" i="11" s="1"/>
  <c r="Y1466" i="11"/>
  <c r="Y1475" i="11" s="1"/>
  <c r="W1466" i="11"/>
  <c r="Z1466" i="11"/>
  <c r="Z1473" i="11" s="1"/>
  <c r="R1595" i="11"/>
  <c r="AB1595" i="11" s="1"/>
  <c r="W123" i="11"/>
  <c r="V124" i="11" s="1"/>
  <c r="AD124" i="11" s="1"/>
  <c r="Q124" i="11"/>
  <c r="R124" i="11" s="1"/>
  <c r="AB124" i="11" s="1"/>
  <c r="AC1731" i="11"/>
  <c r="AE1731" i="11" s="1"/>
  <c r="AC920" i="11"/>
  <c r="AE920" i="11" s="1"/>
  <c r="AC2000" i="9"/>
  <c r="AE2000" i="9" s="1"/>
  <c r="AC921" i="9"/>
  <c r="AE921" i="9" s="1"/>
  <c r="Q1597" i="9"/>
  <c r="R1597" i="9" s="1"/>
  <c r="AB1597" i="9" s="1"/>
  <c r="Y1596" i="9"/>
  <c r="W653" i="9"/>
  <c r="V654" i="9" s="1"/>
  <c r="W1596" i="9"/>
  <c r="V1597" i="9" s="1"/>
  <c r="AD1597" i="9" s="1"/>
  <c r="Z1596" i="9"/>
  <c r="AA124" i="9"/>
  <c r="Y653" i="9"/>
  <c r="Z653" i="9"/>
  <c r="Q654" i="9"/>
  <c r="R654" i="9" s="1"/>
  <c r="AB654" i="9" s="1"/>
  <c r="S922" i="9"/>
  <c r="W124" i="9"/>
  <c r="Y124" i="9"/>
  <c r="Y129" i="9" s="1"/>
  <c r="AA930" i="6"/>
  <c r="AC925" i="6"/>
  <c r="AC932" i="6" s="1"/>
  <c r="AC1727" i="6"/>
  <c r="AE1727" i="6" s="1"/>
  <c r="AA934" i="6"/>
  <c r="Y930" i="6"/>
  <c r="Y932" i="6"/>
  <c r="Y934" i="6"/>
  <c r="Y2003" i="6"/>
  <c r="AA2003" i="6"/>
  <c r="Q2004" i="6"/>
  <c r="R2004" i="6" s="1"/>
  <c r="AB2004" i="6" s="1"/>
  <c r="Z2003" i="6"/>
  <c r="T1728" i="6"/>
  <c r="S1728" i="6"/>
  <c r="AA1596" i="6"/>
  <c r="Y1596" i="6"/>
  <c r="Q1597" i="6"/>
  <c r="R1597" i="6" s="1"/>
  <c r="AB1597" i="6" s="1"/>
  <c r="S1464" i="6"/>
  <c r="W1596" i="6"/>
  <c r="V1597" i="6" s="1"/>
  <c r="AD1597" i="6" s="1"/>
  <c r="T1464" i="6"/>
  <c r="Q1465" i="6" s="1"/>
  <c r="Z118" i="6"/>
  <c r="AA118" i="6"/>
  <c r="W118" i="6"/>
  <c r="V119" i="6" s="1"/>
  <c r="AD119" i="6" s="1"/>
  <c r="Y118" i="6"/>
  <c r="Q119" i="6"/>
  <c r="AC921" i="3"/>
  <c r="AE921" i="3" s="1"/>
  <c r="Z1461" i="3"/>
  <c r="Q1462" i="3"/>
  <c r="R1462" i="3" s="1"/>
  <c r="AB1462" i="3" s="1"/>
  <c r="Y1461" i="3"/>
  <c r="W1461" i="3"/>
  <c r="V1462" i="3" s="1"/>
  <c r="AD1462" i="3" s="1"/>
  <c r="S922" i="3"/>
  <c r="T922" i="3"/>
  <c r="Q923" i="3" s="1"/>
  <c r="AC1732" i="3"/>
  <c r="AE1732" i="3" s="1"/>
  <c r="Y2004" i="3"/>
  <c r="Y2009" i="3" s="1"/>
  <c r="W2004" i="3"/>
  <c r="Z2004" i="3"/>
  <c r="T1594" i="3"/>
  <c r="W1594" i="3" s="1"/>
  <c r="V1595" i="3" s="1"/>
  <c r="AD1595" i="3" s="1"/>
  <c r="S1594" i="3"/>
  <c r="T790" i="11"/>
  <c r="Y790" i="11" s="1"/>
  <c r="R1733" i="3"/>
  <c r="AB1733" i="3" s="1"/>
  <c r="AC786" i="9"/>
  <c r="AE786" i="9" s="1"/>
  <c r="S120" i="3"/>
  <c r="S790" i="11"/>
  <c r="S2001" i="9"/>
  <c r="R787" i="9"/>
  <c r="AB787" i="9" s="1"/>
  <c r="AE1593" i="3"/>
  <c r="S786" i="3"/>
  <c r="R1732" i="11"/>
  <c r="AB1732" i="11" s="1"/>
  <c r="T786" i="3"/>
  <c r="AA666" i="6"/>
  <c r="AA662" i="6"/>
  <c r="AA664" i="6"/>
  <c r="R2004" i="11"/>
  <c r="AB2004" i="11" s="1"/>
  <c r="AD1596" i="6"/>
  <c r="AD2013" i="11"/>
  <c r="AD2011" i="11"/>
  <c r="AD2009" i="11"/>
  <c r="AD2013" i="6"/>
  <c r="AD2011" i="6"/>
  <c r="AD2009" i="6"/>
  <c r="T921" i="11"/>
  <c r="Z129" i="9"/>
  <c r="Z131" i="9"/>
  <c r="Z133" i="9"/>
  <c r="AC657" i="6"/>
  <c r="Y664" i="6"/>
  <c r="Y666" i="6"/>
  <c r="Y662" i="6"/>
  <c r="AD1595" i="11"/>
  <c r="Y786" i="6"/>
  <c r="Z786" i="6"/>
  <c r="AD786" i="6" s="1"/>
  <c r="AA786" i="6"/>
  <c r="Q787" i="6"/>
  <c r="W786" i="6"/>
  <c r="V787" i="6" s="1"/>
  <c r="AA1471" i="11"/>
  <c r="AA1475" i="11"/>
  <c r="AA1473" i="11"/>
  <c r="W657" i="3"/>
  <c r="AA657" i="3"/>
  <c r="Z657" i="3"/>
  <c r="Y657" i="3"/>
  <c r="Y1735" i="9"/>
  <c r="W1735" i="9"/>
  <c r="AA1735" i="9"/>
  <c r="Z1735" i="9"/>
  <c r="AA1462" i="9"/>
  <c r="Z1462" i="9"/>
  <c r="Q1463" i="9"/>
  <c r="Y1462" i="9"/>
  <c r="W1462" i="9"/>
  <c r="V1463" i="9" s="1"/>
  <c r="AD1463" i="9" s="1"/>
  <c r="T120" i="3"/>
  <c r="T922" i="9"/>
  <c r="Z664" i="6"/>
  <c r="Z666" i="6"/>
  <c r="Z662" i="6"/>
  <c r="S921" i="11"/>
  <c r="AA2011" i="3"/>
  <c r="AA2013" i="3"/>
  <c r="AA2009" i="3"/>
  <c r="T2001" i="9"/>
  <c r="AC651" i="11" l="1"/>
  <c r="AE651" i="11" s="1"/>
  <c r="AD131" i="11"/>
  <c r="T124" i="11"/>
  <c r="AA124" i="11" s="1"/>
  <c r="AD133" i="11"/>
  <c r="AD129" i="11"/>
  <c r="AC123" i="11"/>
  <c r="AE123" i="11" s="1"/>
  <c r="Y1473" i="11"/>
  <c r="Y1471" i="11"/>
  <c r="Z1471" i="11"/>
  <c r="AC1466" i="11"/>
  <c r="AC1471" i="11" s="1"/>
  <c r="S1595" i="11"/>
  <c r="T1595" i="11"/>
  <c r="S652" i="11"/>
  <c r="Z1475" i="11"/>
  <c r="W790" i="11"/>
  <c r="V791" i="11" s="1"/>
  <c r="AD791" i="11" s="1"/>
  <c r="AA790" i="11"/>
  <c r="Q791" i="11"/>
  <c r="R791" i="11" s="1"/>
  <c r="AB791" i="11" s="1"/>
  <c r="Z790" i="11"/>
  <c r="AC653" i="9"/>
  <c r="AE653" i="9" s="1"/>
  <c r="AC1596" i="9"/>
  <c r="AE1596" i="9" s="1"/>
  <c r="AC124" i="9"/>
  <c r="AE124" i="9" s="1"/>
  <c r="Y131" i="9"/>
  <c r="Y133" i="9"/>
  <c r="AA129" i="9"/>
  <c r="AA131" i="9"/>
  <c r="AA133" i="9"/>
  <c r="S787" i="9"/>
  <c r="T654" i="9"/>
  <c r="Z654" i="9" s="1"/>
  <c r="S1597" i="9"/>
  <c r="S654" i="9"/>
  <c r="T787" i="9"/>
  <c r="Q788" i="9" s="1"/>
  <c r="AE925" i="6"/>
  <c r="AE932" i="6" s="1"/>
  <c r="AC930" i="6"/>
  <c r="AC934" i="6"/>
  <c r="AC2003" i="6"/>
  <c r="AE2003" i="6" s="1"/>
  <c r="AC1596" i="6"/>
  <c r="AE1596" i="6" s="1"/>
  <c r="Q1729" i="6"/>
  <c r="AA1728" i="6"/>
  <c r="W1728" i="6"/>
  <c r="V1729" i="6" s="1"/>
  <c r="AD1729" i="6" s="1"/>
  <c r="Y1728" i="6"/>
  <c r="Z1728" i="6"/>
  <c r="AA1464" i="6"/>
  <c r="R119" i="6"/>
  <c r="AB119" i="6" s="1"/>
  <c r="W1464" i="6"/>
  <c r="V1465" i="6" s="1"/>
  <c r="AD1465" i="6" s="1"/>
  <c r="Z1464" i="6"/>
  <c r="Y1464" i="6"/>
  <c r="AC118" i="6"/>
  <c r="AE118" i="6" s="1"/>
  <c r="AC1461" i="3"/>
  <c r="AE1461" i="3" s="1"/>
  <c r="W922" i="3"/>
  <c r="V923" i="3" s="1"/>
  <c r="AD923" i="3" s="1"/>
  <c r="Y922" i="3"/>
  <c r="AC2004" i="3"/>
  <c r="AE2004" i="3" s="1"/>
  <c r="Z922" i="3"/>
  <c r="AA922" i="3"/>
  <c r="Y2011" i="3"/>
  <c r="Y2013" i="3"/>
  <c r="Z2013" i="3"/>
  <c r="Y1594" i="3"/>
  <c r="Z2011" i="3"/>
  <c r="Q1595" i="3"/>
  <c r="R1595" i="3" s="1"/>
  <c r="AB1595" i="3" s="1"/>
  <c r="Z2009" i="3"/>
  <c r="AA1594" i="3"/>
  <c r="Z1594" i="3"/>
  <c r="T1733" i="3"/>
  <c r="W1733" i="3" s="1"/>
  <c r="V1734" i="3" s="1"/>
  <c r="AD1734" i="3" s="1"/>
  <c r="T1462" i="3"/>
  <c r="AA1462" i="3" s="1"/>
  <c r="S1733" i="3"/>
  <c r="AC1462" i="9"/>
  <c r="AE1462" i="9" s="1"/>
  <c r="T652" i="11"/>
  <c r="Q653" i="11" s="1"/>
  <c r="T1597" i="9"/>
  <c r="AA1597" i="9" s="1"/>
  <c r="T2004" i="6"/>
  <c r="W2004" i="6" s="1"/>
  <c r="S1732" i="11"/>
  <c r="Q787" i="3"/>
  <c r="W786" i="3"/>
  <c r="V787" i="3" s="1"/>
  <c r="AD787" i="3" s="1"/>
  <c r="Z786" i="3"/>
  <c r="AD786" i="3" s="1"/>
  <c r="Y786" i="3"/>
  <c r="AA786" i="3"/>
  <c r="T1732" i="11"/>
  <c r="AA2001" i="9"/>
  <c r="Q2002" i="9"/>
  <c r="Z2001" i="9"/>
  <c r="W2001" i="9"/>
  <c r="V2002" i="9" s="1"/>
  <c r="AD2002" i="9" s="1"/>
  <c r="Y2001" i="9"/>
  <c r="AC1475" i="11"/>
  <c r="Y1744" i="9"/>
  <c r="AC1735" i="9"/>
  <c r="Y1742" i="9"/>
  <c r="Y1740" i="9"/>
  <c r="Z921" i="11"/>
  <c r="AA921" i="11"/>
  <c r="W921" i="11"/>
  <c r="V922" i="11" s="1"/>
  <c r="AD922" i="11" s="1"/>
  <c r="Q922" i="11"/>
  <c r="Y921" i="11"/>
  <c r="R923" i="3"/>
  <c r="AB923" i="3" s="1"/>
  <c r="AE657" i="6"/>
  <c r="AC662" i="6"/>
  <c r="AC664" i="6"/>
  <c r="AC666" i="6"/>
  <c r="AA662" i="3"/>
  <c r="AA664" i="3"/>
  <c r="AA666" i="3"/>
  <c r="T1597" i="6"/>
  <c r="S2004" i="6"/>
  <c r="S1462" i="3"/>
  <c r="Q121" i="3"/>
  <c r="W120" i="3"/>
  <c r="V121" i="3" s="1"/>
  <c r="AA120" i="3"/>
  <c r="Z120" i="3"/>
  <c r="Y120" i="3"/>
  <c r="AD1732" i="11"/>
  <c r="R1463" i="9"/>
  <c r="AB1463" i="9" s="1"/>
  <c r="Y662" i="3"/>
  <c r="AC657" i="3"/>
  <c r="Y666" i="3"/>
  <c r="Y664" i="3"/>
  <c r="R787" i="6"/>
  <c r="AB787" i="6" s="1"/>
  <c r="Z1744" i="9"/>
  <c r="Z1740" i="9"/>
  <c r="Z1742" i="9"/>
  <c r="AC786" i="6"/>
  <c r="AE786" i="6" s="1"/>
  <c r="S1597" i="6"/>
  <c r="AB2009" i="6"/>
  <c r="AB2013" i="6"/>
  <c r="AB2011" i="6"/>
  <c r="T2004" i="11"/>
  <c r="S124" i="11"/>
  <c r="AB2009" i="11"/>
  <c r="AB2011" i="11"/>
  <c r="AB2013" i="11"/>
  <c r="R1465" i="6"/>
  <c r="AB1465" i="6" s="1"/>
  <c r="Z666" i="3"/>
  <c r="Z664" i="3"/>
  <c r="Z662" i="3"/>
  <c r="Z922" i="9"/>
  <c r="Q923" i="9"/>
  <c r="W922" i="9"/>
  <c r="V923" i="9" s="1"/>
  <c r="AD923" i="9" s="1"/>
  <c r="Y922" i="9"/>
  <c r="AA922" i="9"/>
  <c r="AA1740" i="9"/>
  <c r="AA1744" i="9"/>
  <c r="AA1742" i="9"/>
  <c r="S2004" i="11"/>
  <c r="AB133" i="11"/>
  <c r="AB129" i="11"/>
  <c r="AB131" i="11"/>
  <c r="Y124" i="11" l="1"/>
  <c r="Y129" i="11" s="1"/>
  <c r="Z124" i="11"/>
  <c r="Z133" i="11" s="1"/>
  <c r="W124" i="11"/>
  <c r="AC1473" i="11"/>
  <c r="AE1466" i="11"/>
  <c r="AE1475" i="11" s="1"/>
  <c r="AC790" i="11"/>
  <c r="AE790" i="11" s="1"/>
  <c r="Q1596" i="11"/>
  <c r="W1595" i="11"/>
  <c r="V1596" i="11" s="1"/>
  <c r="AD1596" i="11" s="1"/>
  <c r="Z1595" i="11"/>
  <c r="Y1595" i="11"/>
  <c r="AA1595" i="11"/>
  <c r="W652" i="11"/>
  <c r="V653" i="11" s="1"/>
  <c r="AD653" i="11" s="1"/>
  <c r="Y652" i="11"/>
  <c r="T791" i="11"/>
  <c r="Z791" i="11" s="1"/>
  <c r="AA652" i="11"/>
  <c r="Z652" i="11"/>
  <c r="AC131" i="9"/>
  <c r="AC129" i="9"/>
  <c r="AC133" i="9"/>
  <c r="Z1597" i="9"/>
  <c r="Q655" i="9"/>
  <c r="R655" i="9" s="1"/>
  <c r="AB655" i="9" s="1"/>
  <c r="W654" i="9"/>
  <c r="V655" i="9" s="1"/>
  <c r="AD655" i="9" s="1"/>
  <c r="AA654" i="9"/>
  <c r="Y654" i="9"/>
  <c r="Y787" i="9"/>
  <c r="AA787" i="9"/>
  <c r="AC2001" i="9"/>
  <c r="AE2001" i="9" s="1"/>
  <c r="W787" i="9"/>
  <c r="V788" i="9" s="1"/>
  <c r="AD788" i="9" s="1"/>
  <c r="T1463" i="9"/>
  <c r="W1463" i="9" s="1"/>
  <c r="V1464" i="9" s="1"/>
  <c r="AD1464" i="9" s="1"/>
  <c r="Z787" i="9"/>
  <c r="AD787" i="9" s="1"/>
  <c r="AE934" i="6"/>
  <c r="AG805" i="6" s="1"/>
  <c r="AE930" i="6"/>
  <c r="T119" i="6"/>
  <c r="Q120" i="6" s="1"/>
  <c r="S787" i="6"/>
  <c r="T1465" i="6"/>
  <c r="Y1465" i="6" s="1"/>
  <c r="S1465" i="6"/>
  <c r="S119" i="6"/>
  <c r="T787" i="6"/>
  <c r="Y787" i="6" s="1"/>
  <c r="AC1728" i="6"/>
  <c r="AE1728" i="6" s="1"/>
  <c r="R1729" i="6"/>
  <c r="AB1729" i="6" s="1"/>
  <c r="Z2004" i="6"/>
  <c r="Z2013" i="6" s="1"/>
  <c r="AA2004" i="6"/>
  <c r="AA2013" i="6" s="1"/>
  <c r="AC1464" i="6"/>
  <c r="AE1464" i="6" s="1"/>
  <c r="Y2004" i="6"/>
  <c r="Y2011" i="6" s="1"/>
  <c r="AC922" i="3"/>
  <c r="AE922" i="3" s="1"/>
  <c r="AC2009" i="3"/>
  <c r="AC2011" i="3"/>
  <c r="AC2013" i="3"/>
  <c r="AC1594" i="3"/>
  <c r="AE1594" i="3" s="1"/>
  <c r="Z1733" i="3"/>
  <c r="AA1733" i="3"/>
  <c r="Q1734" i="3"/>
  <c r="R1734" i="3" s="1"/>
  <c r="AB1734" i="3" s="1"/>
  <c r="Y1733" i="3"/>
  <c r="Z1462" i="3"/>
  <c r="W1462" i="3"/>
  <c r="V1463" i="3" s="1"/>
  <c r="S923" i="3"/>
  <c r="Q1463" i="3"/>
  <c r="R1463" i="3" s="1"/>
  <c r="AB1463" i="3" s="1"/>
  <c r="Y1462" i="3"/>
  <c r="AC120" i="3"/>
  <c r="AE120" i="3" s="1"/>
  <c r="W1597" i="9"/>
  <c r="V1598" i="9" s="1"/>
  <c r="AD1598" i="9" s="1"/>
  <c r="Q1598" i="9"/>
  <c r="R1598" i="9" s="1"/>
  <c r="AB1598" i="9" s="1"/>
  <c r="R788" i="9"/>
  <c r="S788" i="9" s="1"/>
  <c r="R787" i="3"/>
  <c r="AB787" i="3" s="1"/>
  <c r="Z1732" i="11"/>
  <c r="Q1733" i="11"/>
  <c r="W1732" i="11"/>
  <c r="V1733" i="11" s="1"/>
  <c r="AD1733" i="11" s="1"/>
  <c r="Y1732" i="11"/>
  <c r="AA1732" i="11"/>
  <c r="Y1597" i="9"/>
  <c r="T1595" i="3"/>
  <c r="W1595" i="3" s="1"/>
  <c r="V1596" i="3" s="1"/>
  <c r="S1595" i="3"/>
  <c r="T923" i="3"/>
  <c r="W923" i="3" s="1"/>
  <c r="V924" i="3" s="1"/>
  <c r="AC786" i="3"/>
  <c r="AE786" i="3" s="1"/>
  <c r="AE133" i="9"/>
  <c r="AE129" i="9"/>
  <c r="AE131" i="9"/>
  <c r="R923" i="9"/>
  <c r="AB923" i="9" s="1"/>
  <c r="AD654" i="9"/>
  <c r="AD921" i="11"/>
  <c r="AC921" i="11"/>
  <c r="Y2004" i="11"/>
  <c r="Z2004" i="11"/>
  <c r="AA2004" i="11"/>
  <c r="W2004" i="11"/>
  <c r="R121" i="3"/>
  <c r="AB121" i="3" s="1"/>
  <c r="S1463" i="9"/>
  <c r="S791" i="11"/>
  <c r="AA133" i="11"/>
  <c r="AA129" i="11"/>
  <c r="AA131" i="11"/>
  <c r="AC1742" i="9"/>
  <c r="AE1735" i="9"/>
  <c r="AC1740" i="9"/>
  <c r="AC1744" i="9"/>
  <c r="AE664" i="6"/>
  <c r="AE662" i="6"/>
  <c r="AE666" i="6"/>
  <c r="AC666" i="3"/>
  <c r="AE657" i="3"/>
  <c r="AC662" i="3"/>
  <c r="AC664" i="3"/>
  <c r="R922" i="11"/>
  <c r="AB922" i="11" s="1"/>
  <c r="Z1597" i="6"/>
  <c r="AA1597" i="6"/>
  <c r="Y1597" i="6"/>
  <c r="W1597" i="6"/>
  <c r="V1598" i="6" s="1"/>
  <c r="AD1598" i="6" s="1"/>
  <c r="Q1598" i="6"/>
  <c r="AE2013" i="3"/>
  <c r="AE2011" i="3"/>
  <c r="AE2009" i="3"/>
  <c r="Y133" i="11"/>
  <c r="R2002" i="9"/>
  <c r="AB2002" i="9" s="1"/>
  <c r="AD922" i="9"/>
  <c r="AC922" i="9"/>
  <c r="R653" i="11"/>
  <c r="AB653" i="11" s="1"/>
  <c r="Z129" i="11"/>
  <c r="Y131" i="11" l="1"/>
  <c r="AC124" i="11"/>
  <c r="AE124" i="11" s="1"/>
  <c r="Z131" i="11"/>
  <c r="AE1473" i="11"/>
  <c r="AE1471" i="11"/>
  <c r="W791" i="11"/>
  <c r="V792" i="11" s="1"/>
  <c r="AD792" i="11" s="1"/>
  <c r="AD801" i="11" s="1"/>
  <c r="AA791" i="11"/>
  <c r="AC1595" i="11"/>
  <c r="AE1595" i="11" s="1"/>
  <c r="R1596" i="11"/>
  <c r="AB1596" i="11" s="1"/>
  <c r="Y791" i="11"/>
  <c r="Q792" i="11"/>
  <c r="R792" i="11" s="1"/>
  <c r="AB792" i="11" s="1"/>
  <c r="AC652" i="11"/>
  <c r="AE652" i="11" s="1"/>
  <c r="Q1464" i="9"/>
  <c r="R1464" i="9" s="1"/>
  <c r="AB1464" i="9" s="1"/>
  <c r="AC654" i="9"/>
  <c r="AE654" i="9" s="1"/>
  <c r="AC1597" i="9"/>
  <c r="AE1597" i="9" s="1"/>
  <c r="Z1463" i="9"/>
  <c r="Y1463" i="9"/>
  <c r="AC787" i="9"/>
  <c r="AE787" i="9" s="1"/>
  <c r="AA1463" i="9"/>
  <c r="AG807" i="6"/>
  <c r="Z119" i="6"/>
  <c r="AA119" i="6"/>
  <c r="W119" i="6"/>
  <c r="V120" i="6" s="1"/>
  <c r="AD120" i="6" s="1"/>
  <c r="Y119" i="6"/>
  <c r="AA1465" i="6"/>
  <c r="T1729" i="6"/>
  <c r="W1729" i="6" s="1"/>
  <c r="V1730" i="6" s="1"/>
  <c r="AD1730" i="6" s="1"/>
  <c r="Z787" i="6"/>
  <c r="Q1466" i="6"/>
  <c r="R1466" i="6" s="1"/>
  <c r="AB1466" i="6" s="1"/>
  <c r="Z1465" i="6"/>
  <c r="W1465" i="6"/>
  <c r="V1466" i="6" s="1"/>
  <c r="AD1466" i="6" s="1"/>
  <c r="AD1473" i="6" s="1"/>
  <c r="W787" i="6"/>
  <c r="V788" i="6" s="1"/>
  <c r="AA787" i="6"/>
  <c r="Q788" i="6"/>
  <c r="R788" i="6" s="1"/>
  <c r="Z2011" i="6"/>
  <c r="AA2011" i="6"/>
  <c r="Z2009" i="6"/>
  <c r="S1729" i="6"/>
  <c r="AA2009" i="6"/>
  <c r="Y2013" i="6"/>
  <c r="Y2009" i="6"/>
  <c r="R120" i="6"/>
  <c r="AB120" i="6" s="1"/>
  <c r="AC2004" i="6"/>
  <c r="AE2004" i="6" s="1"/>
  <c r="AC1733" i="3"/>
  <c r="AE1733" i="3" s="1"/>
  <c r="AC1462" i="3"/>
  <c r="AE1462" i="3" s="1"/>
  <c r="T1734" i="3"/>
  <c r="AA1734" i="3" s="1"/>
  <c r="S1734" i="3"/>
  <c r="Q924" i="3"/>
  <c r="R924" i="3" s="1"/>
  <c r="Y923" i="3"/>
  <c r="Z923" i="3"/>
  <c r="Y1595" i="3"/>
  <c r="AA923" i="3"/>
  <c r="S121" i="3"/>
  <c r="Q1596" i="3"/>
  <c r="R1596" i="3" s="1"/>
  <c r="T1596" i="3" s="1"/>
  <c r="AA1595" i="3"/>
  <c r="T787" i="3"/>
  <c r="W787" i="3" s="1"/>
  <c r="V788" i="3" s="1"/>
  <c r="AD788" i="3" s="1"/>
  <c r="Z1595" i="3"/>
  <c r="S787" i="3"/>
  <c r="T2002" i="9"/>
  <c r="Q2003" i="9" s="1"/>
  <c r="S2002" i="9"/>
  <c r="S922" i="11"/>
  <c r="S653" i="11"/>
  <c r="AB788" i="9"/>
  <c r="T788" i="9"/>
  <c r="AE922" i="9"/>
  <c r="T121" i="3"/>
  <c r="Q122" i="3" s="1"/>
  <c r="S1598" i="9"/>
  <c r="S655" i="9"/>
  <c r="R1733" i="11"/>
  <c r="AB1733" i="11" s="1"/>
  <c r="T1463" i="3"/>
  <c r="Z1463" i="3" s="1"/>
  <c r="S1463" i="3"/>
  <c r="T1598" i="9"/>
  <c r="Z1598" i="9" s="1"/>
  <c r="T655" i="9"/>
  <c r="Q656" i="9" s="1"/>
  <c r="AC1732" i="11"/>
  <c r="AE1732" i="11" s="1"/>
  <c r="AC131" i="11"/>
  <c r="AC133" i="11"/>
  <c r="AC129" i="11"/>
  <c r="AE1744" i="9"/>
  <c r="AE1742" i="9"/>
  <c r="AE1740" i="9"/>
  <c r="T923" i="9"/>
  <c r="R1598" i="6"/>
  <c r="AB1598" i="6" s="1"/>
  <c r="AA2011" i="11"/>
  <c r="AA2009" i="11"/>
  <c r="AA2013" i="11"/>
  <c r="Z2013" i="11"/>
  <c r="Z2009" i="11"/>
  <c r="Z2011" i="11"/>
  <c r="AG1886" i="3"/>
  <c r="AG1884" i="3"/>
  <c r="AC1597" i="6"/>
  <c r="AE1597" i="6" s="1"/>
  <c r="AD787" i="6"/>
  <c r="Y2011" i="11"/>
  <c r="AC2004" i="11"/>
  <c r="Y2013" i="11"/>
  <c r="Y2009" i="11"/>
  <c r="AE664" i="3"/>
  <c r="AE662" i="3"/>
  <c r="AE666" i="3"/>
  <c r="S923" i="9"/>
  <c r="T653" i="11"/>
  <c r="AG537" i="6"/>
  <c r="AG539" i="6"/>
  <c r="AG1348" i="11"/>
  <c r="AG1346" i="11"/>
  <c r="T922" i="11"/>
  <c r="AE921" i="11"/>
  <c r="AG6" i="9"/>
  <c r="AG4" i="9"/>
  <c r="AD797" i="11" l="1"/>
  <c r="AD799" i="11"/>
  <c r="AC791" i="11"/>
  <c r="AE791" i="11" s="1"/>
  <c r="T1596" i="11"/>
  <c r="Q1597" i="11" s="1"/>
  <c r="S1596" i="11"/>
  <c r="AC1463" i="9"/>
  <c r="AE1463" i="9" s="1"/>
  <c r="AA2002" i="9"/>
  <c r="Y2002" i="9"/>
  <c r="W2002" i="9"/>
  <c r="V2003" i="9" s="1"/>
  <c r="AD2003" i="9" s="1"/>
  <c r="Y655" i="9"/>
  <c r="AC119" i="6"/>
  <c r="AE119" i="6" s="1"/>
  <c r="AA1729" i="6"/>
  <c r="AC787" i="6"/>
  <c r="AE787" i="6" s="1"/>
  <c r="Y1729" i="6"/>
  <c r="Z1729" i="6"/>
  <c r="AC1465" i="6"/>
  <c r="AE1465" i="6" s="1"/>
  <c r="Q1730" i="6"/>
  <c r="R1730" i="6" s="1"/>
  <c r="AB1730" i="6" s="1"/>
  <c r="T1598" i="6"/>
  <c r="Z1598" i="6" s="1"/>
  <c r="AD1475" i="6"/>
  <c r="AD1471" i="6"/>
  <c r="T1466" i="6"/>
  <c r="Z1466" i="6" s="1"/>
  <c r="S1466" i="6"/>
  <c r="AC2011" i="6"/>
  <c r="AC2009" i="6"/>
  <c r="T120" i="6"/>
  <c r="AC2013" i="6"/>
  <c r="S120" i="6"/>
  <c r="Z1734" i="3"/>
  <c r="Q1735" i="3"/>
  <c r="R1735" i="3" s="1"/>
  <c r="T1735" i="3" s="1"/>
  <c r="AC923" i="3"/>
  <c r="AE923" i="3" s="1"/>
  <c r="AB924" i="3"/>
  <c r="S924" i="3"/>
  <c r="T924" i="3"/>
  <c r="W924" i="3" s="1"/>
  <c r="V925" i="3" s="1"/>
  <c r="AD925" i="3" s="1"/>
  <c r="W1734" i="3"/>
  <c r="V1735" i="3" s="1"/>
  <c r="AD1735" i="3" s="1"/>
  <c r="AD1744" i="3" s="1"/>
  <c r="Y1734" i="3"/>
  <c r="AC1595" i="3"/>
  <c r="AE1595" i="3" s="1"/>
  <c r="Z121" i="3"/>
  <c r="AD121" i="3" s="1"/>
  <c r="AA1463" i="3"/>
  <c r="AA787" i="3"/>
  <c r="Q1464" i="3"/>
  <c r="R1464" i="3" s="1"/>
  <c r="W121" i="3"/>
  <c r="V122" i="3" s="1"/>
  <c r="AD122" i="3" s="1"/>
  <c r="Y121" i="3"/>
  <c r="W1463" i="3"/>
  <c r="V1464" i="3" s="1"/>
  <c r="Y787" i="3"/>
  <c r="Q788" i="3"/>
  <c r="R788" i="3" s="1"/>
  <c r="AB788" i="3" s="1"/>
  <c r="Y1463" i="3"/>
  <c r="Z787" i="3"/>
  <c r="Z2002" i="9"/>
  <c r="AA121" i="3"/>
  <c r="Y1598" i="9"/>
  <c r="W1598" i="9"/>
  <c r="V1599" i="9" s="1"/>
  <c r="AD1599" i="9" s="1"/>
  <c r="AA655" i="9"/>
  <c r="AA788" i="9"/>
  <c r="W788" i="9"/>
  <c r="V789" i="9" s="1"/>
  <c r="Z788" i="9"/>
  <c r="Q789" i="9"/>
  <c r="Y788" i="9"/>
  <c r="Z655" i="9"/>
  <c r="W655" i="9"/>
  <c r="V656" i="9" s="1"/>
  <c r="Q1599" i="9"/>
  <c r="R1599" i="9" s="1"/>
  <c r="T1733" i="11"/>
  <c r="S1598" i="6"/>
  <c r="AA1598" i="9"/>
  <c r="S1733" i="11"/>
  <c r="S1464" i="9"/>
  <c r="AB801" i="11"/>
  <c r="AB799" i="11"/>
  <c r="AB797" i="11"/>
  <c r="Y653" i="11"/>
  <c r="W653" i="11"/>
  <c r="V654" i="11" s="1"/>
  <c r="AD654" i="11" s="1"/>
  <c r="Q654" i="11"/>
  <c r="Z653" i="11"/>
  <c r="AA653" i="11"/>
  <c r="AD1463" i="3"/>
  <c r="Y923" i="9"/>
  <c r="Q924" i="9"/>
  <c r="AA923" i="9"/>
  <c r="W923" i="9"/>
  <c r="V924" i="9" s="1"/>
  <c r="AD924" i="9" s="1"/>
  <c r="Z923" i="9"/>
  <c r="AE2004" i="11"/>
  <c r="AC2011" i="11"/>
  <c r="AC2013" i="11"/>
  <c r="AC2009" i="11"/>
  <c r="AB1475" i="6"/>
  <c r="AB1473" i="6"/>
  <c r="AB1471" i="6"/>
  <c r="AE2013" i="6"/>
  <c r="AE2011" i="6"/>
  <c r="AE2009" i="6"/>
  <c r="W922" i="11"/>
  <c r="V923" i="11" s="1"/>
  <c r="AD923" i="11" s="1"/>
  <c r="Y922" i="11"/>
  <c r="Q923" i="11"/>
  <c r="AA922" i="11"/>
  <c r="Z922" i="11"/>
  <c r="T792" i="11"/>
  <c r="Y1596" i="3"/>
  <c r="AA1596" i="3"/>
  <c r="W1596" i="3"/>
  <c r="V1597" i="3" s="1"/>
  <c r="AD1597" i="3" s="1"/>
  <c r="Z1596" i="3"/>
  <c r="AD1596" i="3" s="1"/>
  <c r="Q1597" i="3"/>
  <c r="AE133" i="11"/>
  <c r="AE131" i="11"/>
  <c r="AE129" i="11"/>
  <c r="AG537" i="3"/>
  <c r="AG539" i="3"/>
  <c r="S788" i="6"/>
  <c r="AB788" i="6"/>
  <c r="R656" i="9"/>
  <c r="AB656" i="9" s="1"/>
  <c r="AG1617" i="9"/>
  <c r="AG1615" i="9"/>
  <c r="R2003" i="9"/>
  <c r="T2003" i="9" s="1"/>
  <c r="T1464" i="9"/>
  <c r="S792" i="11"/>
  <c r="S1596" i="3"/>
  <c r="AB1596" i="3"/>
  <c r="T788" i="6"/>
  <c r="R122" i="3"/>
  <c r="AB122" i="3" s="1"/>
  <c r="AA1596" i="11" l="1"/>
  <c r="Z1596" i="11"/>
  <c r="Y1596" i="11"/>
  <c r="W1596" i="11"/>
  <c r="V1597" i="11" s="1"/>
  <c r="AD1597" i="11" s="1"/>
  <c r="R1597" i="11"/>
  <c r="AB1597" i="11" s="1"/>
  <c r="AC2002" i="9"/>
  <c r="AE2002" i="9" s="1"/>
  <c r="AC1598" i="9"/>
  <c r="AE1598" i="9" s="1"/>
  <c r="AB1599" i="9"/>
  <c r="S1599" i="9"/>
  <c r="T656" i="9"/>
  <c r="Y656" i="9" s="1"/>
  <c r="AC655" i="9"/>
  <c r="AE655" i="9" s="1"/>
  <c r="AC1729" i="6"/>
  <c r="AE1729" i="6" s="1"/>
  <c r="AA1598" i="6"/>
  <c r="W1598" i="6"/>
  <c r="V1599" i="6" s="1"/>
  <c r="Y1598" i="6"/>
  <c r="Q1599" i="6"/>
  <c r="R1599" i="6" s="1"/>
  <c r="AB1599" i="6" s="1"/>
  <c r="Y1466" i="6"/>
  <c r="Y1475" i="6" s="1"/>
  <c r="W1466" i="6"/>
  <c r="AA1466" i="6"/>
  <c r="AA1471" i="6" s="1"/>
  <c r="T1730" i="6"/>
  <c r="S1730" i="6"/>
  <c r="AA120" i="6"/>
  <c r="W120" i="6"/>
  <c r="V121" i="6" s="1"/>
  <c r="Y120" i="6"/>
  <c r="Z120" i="6"/>
  <c r="Q121" i="6"/>
  <c r="AC1734" i="3"/>
  <c r="AE1734" i="3" s="1"/>
  <c r="AC1463" i="3"/>
  <c r="AE1463" i="3" s="1"/>
  <c r="AD1742" i="3"/>
  <c r="AB1464" i="3"/>
  <c r="S1464" i="3"/>
  <c r="AA924" i="3"/>
  <c r="Q925" i="3"/>
  <c r="R925" i="3" s="1"/>
  <c r="AB925" i="3" s="1"/>
  <c r="Z924" i="3"/>
  <c r="S122" i="3"/>
  <c r="Y924" i="3"/>
  <c r="AD1740" i="3"/>
  <c r="AC121" i="3"/>
  <c r="AE121" i="3" s="1"/>
  <c r="AC787" i="3"/>
  <c r="AE787" i="3" s="1"/>
  <c r="T788" i="3"/>
  <c r="Z788" i="3" s="1"/>
  <c r="R789" i="9"/>
  <c r="S789" i="9" s="1"/>
  <c r="T122" i="3"/>
  <c r="Q123" i="3" s="1"/>
  <c r="S788" i="3"/>
  <c r="AC788" i="9"/>
  <c r="AE788" i="9" s="1"/>
  <c r="S656" i="9"/>
  <c r="AA1733" i="11"/>
  <c r="W1733" i="11"/>
  <c r="V1734" i="11" s="1"/>
  <c r="AD1734" i="11" s="1"/>
  <c r="Q1734" i="11"/>
  <c r="Y1733" i="11"/>
  <c r="Z1733" i="11"/>
  <c r="T1464" i="3"/>
  <c r="W1464" i="3" s="1"/>
  <c r="V1465" i="3" s="1"/>
  <c r="AD1465" i="3" s="1"/>
  <c r="AA1735" i="3"/>
  <c r="Z1735" i="3"/>
  <c r="Y1735" i="3"/>
  <c r="W1735" i="3"/>
  <c r="AA1464" i="9"/>
  <c r="Z1464" i="9"/>
  <c r="W1464" i="9"/>
  <c r="V1465" i="9" s="1"/>
  <c r="AD1465" i="9" s="1"/>
  <c r="Y1464" i="9"/>
  <c r="Q1465" i="9"/>
  <c r="AG4" i="11"/>
  <c r="AG6" i="11"/>
  <c r="Z1471" i="6"/>
  <c r="Z1475" i="6"/>
  <c r="Z1473" i="6"/>
  <c r="AE2013" i="11"/>
  <c r="AE2009" i="11"/>
  <c r="AE2011" i="11"/>
  <c r="AA792" i="11"/>
  <c r="W792" i="11"/>
  <c r="Y792" i="11"/>
  <c r="Z792" i="11"/>
  <c r="S1735" i="3"/>
  <c r="AB1735" i="3"/>
  <c r="R924" i="9"/>
  <c r="AB924" i="9" s="1"/>
  <c r="Y2003" i="9"/>
  <c r="Q2004" i="9"/>
  <c r="AA2003" i="9"/>
  <c r="W2003" i="9"/>
  <c r="V2004" i="9" s="1"/>
  <c r="AD2004" i="9" s="1"/>
  <c r="Z2003" i="9"/>
  <c r="R1597" i="3"/>
  <c r="AB1597" i="3" s="1"/>
  <c r="AG1884" i="6"/>
  <c r="AG1886" i="6"/>
  <c r="AD924" i="3"/>
  <c r="AD932" i="3" s="1"/>
  <c r="AC1596" i="3"/>
  <c r="AE1596" i="3" s="1"/>
  <c r="AC923" i="9"/>
  <c r="AE923" i="9" s="1"/>
  <c r="R654" i="11"/>
  <c r="AB654" i="11" s="1"/>
  <c r="R923" i="11"/>
  <c r="AB923" i="11" s="1"/>
  <c r="S2003" i="9"/>
  <c r="AB2003" i="9"/>
  <c r="AC922" i="11"/>
  <c r="AE922" i="11" s="1"/>
  <c r="AC653" i="11"/>
  <c r="AE653" i="11" s="1"/>
  <c r="AA788" i="6"/>
  <c r="Z788" i="6"/>
  <c r="W788" i="6"/>
  <c r="V789" i="6" s="1"/>
  <c r="AD789" i="6" s="1"/>
  <c r="Q789" i="6"/>
  <c r="Y788" i="6"/>
  <c r="T1599" i="9"/>
  <c r="AC1596" i="11" l="1"/>
  <c r="AE1596" i="11" s="1"/>
  <c r="T1597" i="11"/>
  <c r="Y1597" i="11" s="1"/>
  <c r="T923" i="11"/>
  <c r="Z923" i="11" s="1"/>
  <c r="S1597" i="11"/>
  <c r="T654" i="11"/>
  <c r="Q655" i="11" s="1"/>
  <c r="S654" i="11"/>
  <c r="AA656" i="9"/>
  <c r="Z656" i="9"/>
  <c r="AD656" i="9" s="1"/>
  <c r="W656" i="9"/>
  <c r="V657" i="9" s="1"/>
  <c r="AD657" i="9" s="1"/>
  <c r="Q657" i="9"/>
  <c r="R657" i="9" s="1"/>
  <c r="AB657" i="9" s="1"/>
  <c r="S924" i="9"/>
  <c r="AC1598" i="6"/>
  <c r="AE1598" i="6" s="1"/>
  <c r="AA1475" i="6"/>
  <c r="Y1471" i="6"/>
  <c r="Y1473" i="6"/>
  <c r="AC1466" i="6"/>
  <c r="AC1475" i="6" s="1"/>
  <c r="AA1473" i="6"/>
  <c r="Y1730" i="6"/>
  <c r="Q1731" i="6"/>
  <c r="W1730" i="6"/>
  <c r="V1731" i="6" s="1"/>
  <c r="AD1731" i="6" s="1"/>
  <c r="Z1730" i="6"/>
  <c r="AA1730" i="6"/>
  <c r="R121" i="6"/>
  <c r="AB121" i="6" s="1"/>
  <c r="AC120" i="6"/>
  <c r="AE120" i="6" s="1"/>
  <c r="AC924" i="3"/>
  <c r="AE924" i="3" s="1"/>
  <c r="T925" i="3"/>
  <c r="AA925" i="3" s="1"/>
  <c r="AA122" i="3"/>
  <c r="Y788" i="3"/>
  <c r="Q789" i="3"/>
  <c r="R789" i="3" s="1"/>
  <c r="AB789" i="3" s="1"/>
  <c r="W788" i="3"/>
  <c r="V789" i="3" s="1"/>
  <c r="AD789" i="3" s="1"/>
  <c r="Z122" i="3"/>
  <c r="AA788" i="3"/>
  <c r="Q1465" i="3"/>
  <c r="R1465" i="3" s="1"/>
  <c r="AB1465" i="3" s="1"/>
  <c r="Z1464" i="3"/>
  <c r="AD1464" i="3" s="1"/>
  <c r="AD934" i="3"/>
  <c r="Y1464" i="3"/>
  <c r="AD930" i="3"/>
  <c r="Y122" i="3"/>
  <c r="AC1464" i="9"/>
  <c r="AE1464" i="9" s="1"/>
  <c r="AB789" i="9"/>
  <c r="T789" i="9"/>
  <c r="W122" i="3"/>
  <c r="V123" i="3" s="1"/>
  <c r="AD123" i="3" s="1"/>
  <c r="AC1733" i="11"/>
  <c r="AE1733" i="11" s="1"/>
  <c r="S1599" i="6"/>
  <c r="R1734" i="11"/>
  <c r="S1734" i="11" s="1"/>
  <c r="AA1464" i="3"/>
  <c r="T924" i="9"/>
  <c r="Y924" i="9" s="1"/>
  <c r="T1597" i="3"/>
  <c r="Y1597" i="3" s="1"/>
  <c r="S1597" i="3"/>
  <c r="R2004" i="9"/>
  <c r="AB2004" i="9" s="1"/>
  <c r="AD788" i="6"/>
  <c r="AC788" i="6"/>
  <c r="Z799" i="11"/>
  <c r="Z801" i="11"/>
  <c r="Z797" i="11"/>
  <c r="R789" i="6"/>
  <c r="AB789" i="6" s="1"/>
  <c r="Y799" i="11"/>
  <c r="AC792" i="11"/>
  <c r="Y801" i="11"/>
  <c r="Y797" i="11"/>
  <c r="AA799" i="11"/>
  <c r="AA801" i="11"/>
  <c r="AA797" i="11"/>
  <c r="AG1884" i="11"/>
  <c r="AG1886" i="11"/>
  <c r="AB934" i="3"/>
  <c r="AB932" i="3"/>
  <c r="AB930" i="3"/>
  <c r="AC2003" i="9"/>
  <c r="AE2003" i="9" s="1"/>
  <c r="R123" i="3"/>
  <c r="AB123" i="3" s="1"/>
  <c r="Y1744" i="3"/>
  <c r="AC1735" i="3"/>
  <c r="Y1740" i="3"/>
  <c r="Y1742" i="3"/>
  <c r="AB1740" i="3"/>
  <c r="AB1744" i="3"/>
  <c r="AB1742" i="3"/>
  <c r="Z1740" i="3"/>
  <c r="Z1742" i="3"/>
  <c r="Z1744" i="3"/>
  <c r="Q1600" i="9"/>
  <c r="W1599" i="9"/>
  <c r="V1600" i="9" s="1"/>
  <c r="AD1600" i="9" s="1"/>
  <c r="Y1599" i="9"/>
  <c r="AA1599" i="9"/>
  <c r="Z1599" i="9"/>
  <c r="S925" i="3"/>
  <c r="S923" i="11"/>
  <c r="AD2009" i="9"/>
  <c r="AD2011" i="9"/>
  <c r="AD2013" i="9"/>
  <c r="T1599" i="6"/>
  <c r="R1465" i="9"/>
  <c r="T1465" i="9" s="1"/>
  <c r="AA1740" i="3"/>
  <c r="AA1744" i="3"/>
  <c r="AA1742" i="3"/>
  <c r="AA923" i="11" l="1"/>
  <c r="Y923" i="11"/>
  <c r="W923" i="11"/>
  <c r="V924" i="11" s="1"/>
  <c r="AD924" i="11" s="1"/>
  <c r="W1597" i="11"/>
  <c r="V1598" i="11" s="1"/>
  <c r="Z1597" i="11"/>
  <c r="AA1597" i="11"/>
  <c r="Q1598" i="11"/>
  <c r="R1598" i="11" s="1"/>
  <c r="AB1598" i="11" s="1"/>
  <c r="Q924" i="11"/>
  <c r="R924" i="11" s="1"/>
  <c r="AB924" i="11" s="1"/>
  <c r="Y654" i="11"/>
  <c r="Z654" i="11"/>
  <c r="W654" i="11"/>
  <c r="V655" i="11" s="1"/>
  <c r="AD655" i="11" s="1"/>
  <c r="AA654" i="11"/>
  <c r="AD662" i="9"/>
  <c r="AD666" i="9"/>
  <c r="AD664" i="9"/>
  <c r="AC656" i="9"/>
  <c r="AE656" i="9" s="1"/>
  <c r="AC1471" i="6"/>
  <c r="AC1473" i="6"/>
  <c r="AE1466" i="6"/>
  <c r="AE1471" i="6" s="1"/>
  <c r="S789" i="6"/>
  <c r="T121" i="6"/>
  <c r="AA121" i="6" s="1"/>
  <c r="R1731" i="6"/>
  <c r="AB1731" i="6" s="1"/>
  <c r="AC1730" i="6"/>
  <c r="AE1730" i="6" s="1"/>
  <c r="S121" i="6"/>
  <c r="Z925" i="3"/>
  <c r="Y925" i="3"/>
  <c r="W925" i="3"/>
  <c r="AC788" i="3"/>
  <c r="AE788" i="3" s="1"/>
  <c r="T789" i="3"/>
  <c r="Z789" i="3" s="1"/>
  <c r="AC122" i="3"/>
  <c r="AE122" i="3" s="1"/>
  <c r="S1465" i="3"/>
  <c r="T1465" i="3"/>
  <c r="Q1466" i="3" s="1"/>
  <c r="AC1464" i="3"/>
  <c r="AE1464" i="3" s="1"/>
  <c r="T123" i="3"/>
  <c r="Q124" i="3" s="1"/>
  <c r="S789" i="3"/>
  <c r="Z924" i="9"/>
  <c r="AA924" i="9"/>
  <c r="T657" i="9"/>
  <c r="Z657" i="9" s="1"/>
  <c r="S2004" i="9"/>
  <c r="Y789" i="9"/>
  <c r="AA789" i="9"/>
  <c r="Z789" i="9"/>
  <c r="AD789" i="9" s="1"/>
  <c r="Q790" i="9"/>
  <c r="W789" i="9"/>
  <c r="V790" i="9" s="1"/>
  <c r="AD790" i="9" s="1"/>
  <c r="Q925" i="9"/>
  <c r="R925" i="9" s="1"/>
  <c r="W924" i="9"/>
  <c r="V925" i="9" s="1"/>
  <c r="AD925" i="9" s="1"/>
  <c r="AD930" i="9" s="1"/>
  <c r="W1597" i="3"/>
  <c r="V1598" i="3" s="1"/>
  <c r="T789" i="6"/>
  <c r="Q790" i="6" s="1"/>
  <c r="T2004" i="9"/>
  <c r="Y2004" i="9" s="1"/>
  <c r="Z1597" i="3"/>
  <c r="Q1598" i="3"/>
  <c r="AE788" i="6"/>
  <c r="T1734" i="11"/>
  <c r="AB1734" i="11"/>
  <c r="AA1597" i="3"/>
  <c r="Z1465" i="9"/>
  <c r="W1465" i="9"/>
  <c r="V1466" i="9" s="1"/>
  <c r="Y1465" i="9"/>
  <c r="Q1466" i="9"/>
  <c r="AA1465" i="9"/>
  <c r="S1465" i="9"/>
  <c r="AB1465" i="9"/>
  <c r="R655" i="11"/>
  <c r="AB655" i="11" s="1"/>
  <c r="Y1599" i="6"/>
  <c r="Z1599" i="6"/>
  <c r="AD1599" i="6" s="1"/>
  <c r="Q1600" i="6"/>
  <c r="AA1599" i="6"/>
  <c r="W1599" i="6"/>
  <c r="V1600" i="6" s="1"/>
  <c r="AD1600" i="6" s="1"/>
  <c r="AC1599" i="9"/>
  <c r="AE1599" i="9" s="1"/>
  <c r="AA930" i="3"/>
  <c r="AA932" i="3"/>
  <c r="AA934" i="3"/>
  <c r="AD1605" i="9"/>
  <c r="AD1609" i="9"/>
  <c r="AD1607" i="9"/>
  <c r="S657" i="9"/>
  <c r="S123" i="3"/>
  <c r="AC799" i="11"/>
  <c r="AE792" i="11"/>
  <c r="AC797" i="11"/>
  <c r="AC801" i="11"/>
  <c r="Y932" i="3"/>
  <c r="Y934" i="3"/>
  <c r="R1600" i="9"/>
  <c r="AB1600" i="9" s="1"/>
  <c r="AC1740" i="3"/>
  <c r="AE1735" i="3"/>
  <c r="AC1742" i="3"/>
  <c r="AC1744" i="3"/>
  <c r="AB666" i="9"/>
  <c r="AB664" i="9"/>
  <c r="AB662" i="9"/>
  <c r="Z932" i="3"/>
  <c r="Z934" i="3"/>
  <c r="Z930" i="3"/>
  <c r="AB2009" i="9"/>
  <c r="AB2011" i="9"/>
  <c r="AB2013" i="9"/>
  <c r="AC923" i="11" l="1"/>
  <c r="AE923" i="11" s="1"/>
  <c r="AC1597" i="11"/>
  <c r="AE1597" i="11" s="1"/>
  <c r="AC654" i="11"/>
  <c r="AE654" i="11" s="1"/>
  <c r="S1598" i="11"/>
  <c r="T1598" i="11"/>
  <c r="Q1599" i="11" s="1"/>
  <c r="S1600" i="9"/>
  <c r="AC924" i="9"/>
  <c r="AE924" i="9" s="1"/>
  <c r="Y657" i="9"/>
  <c r="Y662" i="9" s="1"/>
  <c r="AD934" i="9"/>
  <c r="AA657" i="9"/>
  <c r="AA662" i="9" s="1"/>
  <c r="AE1473" i="6"/>
  <c r="AE1475" i="6"/>
  <c r="AG1346" i="6" s="1"/>
  <c r="Z121" i="6"/>
  <c r="AD121" i="6" s="1"/>
  <c r="Y121" i="6"/>
  <c r="Q122" i="6"/>
  <c r="R122" i="6" s="1"/>
  <c r="AB122" i="6" s="1"/>
  <c r="W121" i="6"/>
  <c r="V122" i="6" s="1"/>
  <c r="AD122" i="6" s="1"/>
  <c r="S1731" i="6"/>
  <c r="T1731" i="6"/>
  <c r="Y789" i="6"/>
  <c r="Z789" i="6"/>
  <c r="AA789" i="6"/>
  <c r="AC925" i="3"/>
  <c r="AC930" i="3" s="1"/>
  <c r="Y930" i="3"/>
  <c r="Y789" i="3"/>
  <c r="AA789" i="3"/>
  <c r="Q790" i="3"/>
  <c r="R790" i="3" s="1"/>
  <c r="AB790" i="3" s="1"/>
  <c r="W789" i="3"/>
  <c r="V790" i="3" s="1"/>
  <c r="AA1465" i="3"/>
  <c r="AA123" i="3"/>
  <c r="Y123" i="3"/>
  <c r="W123" i="3"/>
  <c r="V124" i="3" s="1"/>
  <c r="AD124" i="3" s="1"/>
  <c r="AD133" i="3" s="1"/>
  <c r="Z1465" i="3"/>
  <c r="W1465" i="3"/>
  <c r="V1466" i="3" s="1"/>
  <c r="AD1466" i="3" s="1"/>
  <c r="AD1475" i="3" s="1"/>
  <c r="Y1465" i="3"/>
  <c r="Z123" i="3"/>
  <c r="AC1597" i="3"/>
  <c r="AE1597" i="3" s="1"/>
  <c r="AB925" i="9"/>
  <c r="AB932" i="9" s="1"/>
  <c r="S925" i="9"/>
  <c r="Z2004" i="9"/>
  <c r="Z2011" i="9" s="1"/>
  <c r="AA2004" i="9"/>
  <c r="AA2013" i="9" s="1"/>
  <c r="W657" i="9"/>
  <c r="AD932" i="9"/>
  <c r="T1600" i="9"/>
  <c r="AA1600" i="9" s="1"/>
  <c r="R790" i="9"/>
  <c r="T790" i="9" s="1"/>
  <c r="AC789" i="9"/>
  <c r="AE789" i="9" s="1"/>
  <c r="W789" i="6"/>
  <c r="V790" i="6" s="1"/>
  <c r="AD790" i="6" s="1"/>
  <c r="T655" i="11"/>
  <c r="W655" i="11" s="1"/>
  <c r="V656" i="11" s="1"/>
  <c r="AD656" i="11" s="1"/>
  <c r="W2004" i="9"/>
  <c r="AC1599" i="6"/>
  <c r="AE1599" i="6" s="1"/>
  <c r="R1598" i="3"/>
  <c r="AB1598" i="3" s="1"/>
  <c r="Q1735" i="11"/>
  <c r="W1734" i="11"/>
  <c r="V1735" i="11" s="1"/>
  <c r="AD1735" i="11" s="1"/>
  <c r="Y1734" i="11"/>
  <c r="Z1734" i="11"/>
  <c r="AA1734" i="11"/>
  <c r="Z664" i="9"/>
  <c r="Z662" i="9"/>
  <c r="Z666" i="9"/>
  <c r="AD1605" i="6"/>
  <c r="AD1607" i="6"/>
  <c r="AD1609" i="6"/>
  <c r="S924" i="11"/>
  <c r="R790" i="6"/>
  <c r="AB790" i="6" s="1"/>
  <c r="AB1605" i="9"/>
  <c r="AB1609" i="9"/>
  <c r="AB1607" i="9"/>
  <c r="S655" i="11"/>
  <c r="R1466" i="9"/>
  <c r="AB1466" i="9" s="1"/>
  <c r="AC934" i="3"/>
  <c r="AE925" i="3"/>
  <c r="AC1465" i="9"/>
  <c r="AE1465" i="9" s="1"/>
  <c r="AE799" i="11"/>
  <c r="AE801" i="11"/>
  <c r="AE797" i="11"/>
  <c r="T925" i="9"/>
  <c r="AE1740" i="3"/>
  <c r="AE1742" i="3"/>
  <c r="AE1744" i="3"/>
  <c r="Y2009" i="9"/>
  <c r="Y2011" i="9"/>
  <c r="Y2013" i="9"/>
  <c r="R124" i="3"/>
  <c r="AB124" i="3" s="1"/>
  <c r="R1600" i="6"/>
  <c r="AB1600" i="6" s="1"/>
  <c r="R1466" i="3"/>
  <c r="AB1466" i="3" s="1"/>
  <c r="T924" i="11"/>
  <c r="W1598" i="11" l="1"/>
  <c r="V1599" i="11" s="1"/>
  <c r="AD1599" i="11" s="1"/>
  <c r="Z1598" i="11"/>
  <c r="AD1598" i="11" s="1"/>
  <c r="Y1598" i="11"/>
  <c r="AA1598" i="11"/>
  <c r="AA655" i="11"/>
  <c r="Z655" i="11"/>
  <c r="Y655" i="11"/>
  <c r="R1599" i="11"/>
  <c r="T1599" i="11" s="1"/>
  <c r="Q656" i="11"/>
  <c r="R656" i="11" s="1"/>
  <c r="AB656" i="11" s="1"/>
  <c r="AB934" i="9"/>
  <c r="Z2013" i="9"/>
  <c r="Y664" i="9"/>
  <c r="AA2011" i="9"/>
  <c r="AA2009" i="9"/>
  <c r="Y666" i="9"/>
  <c r="AC657" i="9"/>
  <c r="AE657" i="9" s="1"/>
  <c r="AA664" i="9"/>
  <c r="AB930" i="9"/>
  <c r="AA666" i="9"/>
  <c r="W1600" i="9"/>
  <c r="AC2004" i="9"/>
  <c r="AC2011" i="9" s="1"/>
  <c r="T1466" i="9"/>
  <c r="Z1466" i="9" s="1"/>
  <c r="Z1600" i="9"/>
  <c r="Z1609" i="9" s="1"/>
  <c r="S1466" i="9"/>
  <c r="AC121" i="6"/>
  <c r="AE121" i="6" s="1"/>
  <c r="AG1348" i="6"/>
  <c r="T790" i="6"/>
  <c r="W790" i="6" s="1"/>
  <c r="V791" i="6" s="1"/>
  <c r="AD791" i="6" s="1"/>
  <c r="AC789" i="6"/>
  <c r="AE789" i="6" s="1"/>
  <c r="T122" i="6"/>
  <c r="Q123" i="6" s="1"/>
  <c r="S122" i="6"/>
  <c r="W1731" i="6"/>
  <c r="V1732" i="6" s="1"/>
  <c r="AD1732" i="6" s="1"/>
  <c r="Q1732" i="6"/>
  <c r="Z1731" i="6"/>
  <c r="AA1731" i="6"/>
  <c r="Y1731" i="6"/>
  <c r="S790" i="6"/>
  <c r="AC932" i="3"/>
  <c r="AC789" i="3"/>
  <c r="AE789" i="3" s="1"/>
  <c r="S790" i="3"/>
  <c r="AC1465" i="3"/>
  <c r="AE1465" i="3" s="1"/>
  <c r="S1466" i="3"/>
  <c r="AC123" i="3"/>
  <c r="AE123" i="3" s="1"/>
  <c r="AD129" i="3"/>
  <c r="AD131" i="3"/>
  <c r="T1466" i="3"/>
  <c r="Z1466" i="3" s="1"/>
  <c r="AD1473" i="3"/>
  <c r="AD1471" i="3"/>
  <c r="T124" i="3"/>
  <c r="AA124" i="3" s="1"/>
  <c r="S124" i="3"/>
  <c r="T790" i="3"/>
  <c r="AA790" i="3" s="1"/>
  <c r="W790" i="9"/>
  <c r="V791" i="9" s="1"/>
  <c r="AD791" i="9" s="1"/>
  <c r="Y790" i="9"/>
  <c r="Z790" i="9"/>
  <c r="Q791" i="9"/>
  <c r="AA790" i="9"/>
  <c r="Y1600" i="9"/>
  <c r="Z2009" i="9"/>
  <c r="S790" i="9"/>
  <c r="AB790" i="9"/>
  <c r="AC1734" i="11"/>
  <c r="AD1742" i="11"/>
  <c r="AD1744" i="11"/>
  <c r="AD1740" i="11"/>
  <c r="R1735" i="11"/>
  <c r="AB1735" i="11" s="1"/>
  <c r="T1598" i="3"/>
  <c r="S1598" i="3"/>
  <c r="AG1617" i="3"/>
  <c r="AG1615" i="3"/>
  <c r="AB1473" i="9"/>
  <c r="AB1471" i="9"/>
  <c r="AB1475" i="9"/>
  <c r="AB131" i="3"/>
  <c r="AB129" i="3"/>
  <c r="AB133" i="3"/>
  <c r="AA1609" i="9"/>
  <c r="AA1605" i="9"/>
  <c r="AA1607" i="9"/>
  <c r="AG672" i="11"/>
  <c r="AG674" i="11"/>
  <c r="T1600" i="6"/>
  <c r="AE930" i="3"/>
  <c r="AE932" i="3"/>
  <c r="AE934" i="3"/>
  <c r="AA924" i="11"/>
  <c r="Q925" i="11"/>
  <c r="Z924" i="11"/>
  <c r="W924" i="11"/>
  <c r="V925" i="11" s="1"/>
  <c r="AD925" i="11" s="1"/>
  <c r="Y924" i="11"/>
  <c r="AB1605" i="6"/>
  <c r="AB1607" i="6"/>
  <c r="AB1609" i="6"/>
  <c r="AB1473" i="3"/>
  <c r="AB1471" i="3"/>
  <c r="AB1475" i="3"/>
  <c r="Y925" i="9"/>
  <c r="W925" i="9"/>
  <c r="AA925" i="9"/>
  <c r="Z925" i="9"/>
  <c r="S1600" i="6"/>
  <c r="AC655" i="11" l="1"/>
  <c r="AE655" i="11" s="1"/>
  <c r="AC1598" i="11"/>
  <c r="AE1598" i="11" s="1"/>
  <c r="AB1599" i="11"/>
  <c r="S1599" i="11"/>
  <c r="AA1599" i="11"/>
  <c r="Z1599" i="11"/>
  <c r="Q1600" i="11"/>
  <c r="R1600" i="11" s="1"/>
  <c r="T1600" i="11" s="1"/>
  <c r="W1600" i="11" s="1"/>
  <c r="W1599" i="11"/>
  <c r="V1600" i="11" s="1"/>
  <c r="AD1600" i="11" s="1"/>
  <c r="Y1599" i="11"/>
  <c r="AC664" i="9"/>
  <c r="AC662" i="9"/>
  <c r="AC666" i="9"/>
  <c r="AC1600" i="9"/>
  <c r="AC1609" i="9" s="1"/>
  <c r="Z1605" i="9"/>
  <c r="Z1607" i="9"/>
  <c r="W1466" i="9"/>
  <c r="AC2009" i="9"/>
  <c r="Y1466" i="9"/>
  <c r="Y1473" i="9" s="1"/>
  <c r="AA1466" i="9"/>
  <c r="AA1475" i="9" s="1"/>
  <c r="AE2004" i="9"/>
  <c r="AE2011" i="9" s="1"/>
  <c r="AC2013" i="9"/>
  <c r="Q791" i="6"/>
  <c r="R791" i="6" s="1"/>
  <c r="AB791" i="6" s="1"/>
  <c r="Y790" i="6"/>
  <c r="AA790" i="6"/>
  <c r="Z790" i="6"/>
  <c r="Z122" i="6"/>
  <c r="AA122" i="6"/>
  <c r="W122" i="6"/>
  <c r="V123" i="6" s="1"/>
  <c r="AD123" i="6" s="1"/>
  <c r="Y122" i="6"/>
  <c r="AC1731" i="6"/>
  <c r="R1732" i="6"/>
  <c r="AB1732" i="6" s="1"/>
  <c r="R123" i="6"/>
  <c r="AB123" i="6" s="1"/>
  <c r="Y124" i="3"/>
  <c r="W1466" i="3"/>
  <c r="AA1466" i="3"/>
  <c r="AA1475" i="3" s="1"/>
  <c r="Y1466" i="3"/>
  <c r="Y1473" i="3" s="1"/>
  <c r="Z124" i="3"/>
  <c r="Z790" i="3"/>
  <c r="AD790" i="3" s="1"/>
  <c r="W124" i="3"/>
  <c r="Y790" i="3"/>
  <c r="W790" i="3"/>
  <c r="V791" i="3" s="1"/>
  <c r="Q791" i="3"/>
  <c r="Y1609" i="9"/>
  <c r="Y1605" i="9"/>
  <c r="Y1607" i="9"/>
  <c r="AC924" i="11"/>
  <c r="AE924" i="11" s="1"/>
  <c r="R791" i="9"/>
  <c r="AB791" i="9" s="1"/>
  <c r="AC790" i="9"/>
  <c r="AE790" i="9" s="1"/>
  <c r="S1735" i="11"/>
  <c r="S656" i="11"/>
  <c r="AB1744" i="11"/>
  <c r="AB1742" i="11"/>
  <c r="AB1740" i="11"/>
  <c r="T1735" i="11"/>
  <c r="AA1598" i="3"/>
  <c r="Q1599" i="3"/>
  <c r="Z1598" i="3"/>
  <c r="AD1598" i="3" s="1"/>
  <c r="Y1598" i="3"/>
  <c r="W1598" i="3"/>
  <c r="V1599" i="3" s="1"/>
  <c r="AE1734" i="11"/>
  <c r="Y129" i="3"/>
  <c r="Y131" i="3"/>
  <c r="Y133" i="3"/>
  <c r="R925" i="11"/>
  <c r="AB925" i="11" s="1"/>
  <c r="AA131" i="3"/>
  <c r="AA129" i="3"/>
  <c r="AA133" i="3"/>
  <c r="AE664" i="9"/>
  <c r="AE666" i="9"/>
  <c r="AE662" i="9"/>
  <c r="AA1600" i="6"/>
  <c r="W1600" i="6"/>
  <c r="Z1600" i="6"/>
  <c r="Y1600" i="6"/>
  <c r="Z930" i="9"/>
  <c r="Z932" i="9"/>
  <c r="Z934" i="9"/>
  <c r="AD1466" i="9"/>
  <c r="AD930" i="11"/>
  <c r="AD934" i="11"/>
  <c r="AD932" i="11"/>
  <c r="AA934" i="9"/>
  <c r="AA932" i="9"/>
  <c r="AA930" i="9"/>
  <c r="Y932" i="9"/>
  <c r="AC925" i="9"/>
  <c r="Y930" i="9"/>
  <c r="Y934" i="9"/>
  <c r="Z1475" i="9"/>
  <c r="Z1471" i="9"/>
  <c r="Z1473" i="9"/>
  <c r="AG805" i="3"/>
  <c r="AG807" i="3"/>
  <c r="T656" i="11"/>
  <c r="Z1473" i="3"/>
  <c r="Z1471" i="3"/>
  <c r="Z1475" i="3"/>
  <c r="S925" i="11" l="1"/>
  <c r="Z1600" i="11"/>
  <c r="Z1609" i="11" s="1"/>
  <c r="T925" i="11"/>
  <c r="W925" i="11" s="1"/>
  <c r="AC1599" i="11"/>
  <c r="AE1599" i="11" s="1"/>
  <c r="Y1600" i="11"/>
  <c r="Y1605" i="11" s="1"/>
  <c r="AA1600" i="11"/>
  <c r="AA1605" i="11" s="1"/>
  <c r="AB1600" i="11"/>
  <c r="AB1605" i="11" s="1"/>
  <c r="S1600" i="11"/>
  <c r="AD1609" i="11"/>
  <c r="AD1605" i="11"/>
  <c r="AD1607" i="11"/>
  <c r="AC1607" i="9"/>
  <c r="AC1605" i="9"/>
  <c r="AE1600" i="9"/>
  <c r="AE1609" i="9" s="1"/>
  <c r="Y1471" i="9"/>
  <c r="Y1475" i="9"/>
  <c r="AE2009" i="9"/>
  <c r="AA1473" i="9"/>
  <c r="AA1471" i="9"/>
  <c r="AC1466" i="9"/>
  <c r="AC1471" i="9" s="1"/>
  <c r="AE2013" i="9"/>
  <c r="AG1884" i="9" s="1"/>
  <c r="AC790" i="6"/>
  <c r="AE790" i="6" s="1"/>
  <c r="S1732" i="6"/>
  <c r="AC122" i="6"/>
  <c r="AE122" i="6" s="1"/>
  <c r="T123" i="6"/>
  <c r="AA123" i="6" s="1"/>
  <c r="S123" i="6"/>
  <c r="T1732" i="6"/>
  <c r="AA1732" i="6" s="1"/>
  <c r="AE1731" i="6"/>
  <c r="T791" i="6"/>
  <c r="AA791" i="6" s="1"/>
  <c r="S791" i="6"/>
  <c r="AA1471" i="3"/>
  <c r="AC124" i="3"/>
  <c r="AC129" i="3" s="1"/>
  <c r="Y1475" i="3"/>
  <c r="AA1473" i="3"/>
  <c r="Z131" i="3"/>
  <c r="Z129" i="3"/>
  <c r="Z133" i="3"/>
  <c r="Y1471" i="3"/>
  <c r="AC1466" i="3"/>
  <c r="AC1473" i="3" s="1"/>
  <c r="AC790" i="3"/>
  <c r="AE790" i="3" s="1"/>
  <c r="R791" i="3"/>
  <c r="S791" i="3" s="1"/>
  <c r="S791" i="9"/>
  <c r="T791" i="9"/>
  <c r="W1735" i="11"/>
  <c r="Y1735" i="11"/>
  <c r="AA1735" i="11"/>
  <c r="Z1735" i="11"/>
  <c r="AC1598" i="3"/>
  <c r="AE1598" i="3" s="1"/>
  <c r="R1599" i="3"/>
  <c r="AB1599" i="3" s="1"/>
  <c r="AC932" i="9"/>
  <c r="AE925" i="9"/>
  <c r="AC934" i="9"/>
  <c r="AC930" i="9"/>
  <c r="AC1600" i="6"/>
  <c r="Y1609" i="6"/>
  <c r="Y1607" i="6"/>
  <c r="Y1605" i="6"/>
  <c r="Z1609" i="6"/>
  <c r="Z1605" i="6"/>
  <c r="Z1607" i="6"/>
  <c r="Z1607" i="11"/>
  <c r="AD1473" i="9"/>
  <c r="AD1475" i="9"/>
  <c r="AD1471" i="9"/>
  <c r="AG537" i="9"/>
  <c r="AG539" i="9"/>
  <c r="AB932" i="11"/>
  <c r="AB934" i="11"/>
  <c r="AB930" i="11"/>
  <c r="AA656" i="11"/>
  <c r="W656" i="11"/>
  <c r="V657" i="11" s="1"/>
  <c r="AD657" i="11" s="1"/>
  <c r="Z656" i="11"/>
  <c r="Q657" i="11"/>
  <c r="Y656" i="11"/>
  <c r="AD791" i="3"/>
  <c r="AA1605" i="6"/>
  <c r="AA1609" i="6"/>
  <c r="AA1607" i="6"/>
  <c r="AE124" i="3" l="1"/>
  <c r="AA925" i="11"/>
  <c r="AA934" i="11" s="1"/>
  <c r="Y925" i="11"/>
  <c r="Y930" i="11" s="1"/>
  <c r="Z1605" i="11"/>
  <c r="Y1607" i="11"/>
  <c r="Z925" i="11"/>
  <c r="AB1609" i="11"/>
  <c r="AB1607" i="11"/>
  <c r="AC1600" i="11"/>
  <c r="AE1600" i="11" s="1"/>
  <c r="Y1609" i="11"/>
  <c r="AA1609" i="11"/>
  <c r="AA1607" i="11"/>
  <c r="AE1607" i="9"/>
  <c r="AE1605" i="9"/>
  <c r="AC1475" i="9"/>
  <c r="AE1466" i="9"/>
  <c r="AE1471" i="9" s="1"/>
  <c r="AC1473" i="9"/>
  <c r="AG1886" i="9"/>
  <c r="Z123" i="6"/>
  <c r="Y123" i="6"/>
  <c r="Q124" i="6"/>
  <c r="R124" i="6" s="1"/>
  <c r="AB124" i="6" s="1"/>
  <c r="W123" i="6"/>
  <c r="V124" i="6" s="1"/>
  <c r="AD124" i="6" s="1"/>
  <c r="AD131" i="6" s="1"/>
  <c r="W1732" i="6"/>
  <c r="V1733" i="6" s="1"/>
  <c r="AD1733" i="6" s="1"/>
  <c r="Y1732" i="6"/>
  <c r="Z1732" i="6"/>
  <c r="Q792" i="6"/>
  <c r="R792" i="6" s="1"/>
  <c r="AB792" i="6" s="1"/>
  <c r="Q1733" i="6"/>
  <c r="R1733" i="6" s="1"/>
  <c r="AB1733" i="6" s="1"/>
  <c r="Z791" i="6"/>
  <c r="Y791" i="6"/>
  <c r="W791" i="6"/>
  <c r="V792" i="6" s="1"/>
  <c r="AD792" i="6" s="1"/>
  <c r="AD797" i="6" s="1"/>
  <c r="AC133" i="3"/>
  <c r="AC131" i="3"/>
  <c r="AC1475" i="3"/>
  <c r="AC1471" i="3"/>
  <c r="AE1466" i="3"/>
  <c r="AE1473" i="3" s="1"/>
  <c r="AB791" i="3"/>
  <c r="T791" i="3"/>
  <c r="T1599" i="3"/>
  <c r="Q1600" i="3" s="1"/>
  <c r="Y791" i="9"/>
  <c r="W791" i="9"/>
  <c r="V792" i="9" s="1"/>
  <c r="AD792" i="9" s="1"/>
  <c r="AA791" i="9"/>
  <c r="Z791" i="9"/>
  <c r="Q792" i="9"/>
  <c r="S1599" i="3"/>
  <c r="Z1742" i="11"/>
  <c r="Z1740" i="11"/>
  <c r="Z1744" i="11"/>
  <c r="AA1744" i="11"/>
  <c r="AA1742" i="11"/>
  <c r="AA1740" i="11"/>
  <c r="AC1735" i="11"/>
  <c r="Y1744" i="11"/>
  <c r="Y1740" i="11"/>
  <c r="Y1742" i="11"/>
  <c r="AC656" i="11"/>
  <c r="AE656" i="11" s="1"/>
  <c r="AE1600" i="6"/>
  <c r="AC1607" i="6"/>
  <c r="AC1605" i="6"/>
  <c r="AC1609" i="6"/>
  <c r="AD664" i="11"/>
  <c r="AD666" i="11"/>
  <c r="AD662" i="11"/>
  <c r="Y934" i="11"/>
  <c r="AG1482" i="9"/>
  <c r="AG1480" i="9"/>
  <c r="R657" i="11"/>
  <c r="AB657" i="11" s="1"/>
  <c r="AE133" i="3"/>
  <c r="AE129" i="3"/>
  <c r="AE131" i="3"/>
  <c r="AE932" i="9"/>
  <c r="AE934" i="9"/>
  <c r="AE930" i="9"/>
  <c r="AA932" i="11"/>
  <c r="AA930" i="11"/>
  <c r="AC925" i="11" l="1"/>
  <c r="Y932" i="11"/>
  <c r="Z930" i="11"/>
  <c r="Z932" i="11"/>
  <c r="Z934" i="11"/>
  <c r="AC1605" i="11"/>
  <c r="AC1609" i="11"/>
  <c r="AC1607" i="11"/>
  <c r="T657" i="11"/>
  <c r="Z657" i="11" s="1"/>
  <c r="S657" i="11"/>
  <c r="AE1473" i="9"/>
  <c r="AE1475" i="9"/>
  <c r="AG1346" i="9" s="1"/>
  <c r="AC123" i="6"/>
  <c r="AE123" i="6" s="1"/>
  <c r="AD129" i="6"/>
  <c r="AD133" i="6"/>
  <c r="AC1732" i="6"/>
  <c r="AE1732" i="6" s="1"/>
  <c r="T1733" i="6"/>
  <c r="W1733" i="6" s="1"/>
  <c r="V1734" i="6" s="1"/>
  <c r="AD1734" i="6" s="1"/>
  <c r="S1733" i="6"/>
  <c r="S792" i="6"/>
  <c r="AC791" i="6"/>
  <c r="AE791" i="6" s="1"/>
  <c r="T792" i="6"/>
  <c r="Y792" i="6" s="1"/>
  <c r="AD801" i="6"/>
  <c r="AB129" i="6"/>
  <c r="AB131" i="6"/>
  <c r="AB133" i="6"/>
  <c r="S124" i="6"/>
  <c r="AD799" i="6"/>
  <c r="T124" i="6"/>
  <c r="AE1471" i="3"/>
  <c r="AE1475" i="3"/>
  <c r="AG1348" i="3" s="1"/>
  <c r="AA1599" i="3"/>
  <c r="Y1599" i="3"/>
  <c r="Z1599" i="3"/>
  <c r="AD1599" i="3" s="1"/>
  <c r="Q792" i="3"/>
  <c r="Y791" i="3"/>
  <c r="Z791" i="3"/>
  <c r="W791" i="3"/>
  <c r="V792" i="3" s="1"/>
  <c r="AD792" i="3" s="1"/>
  <c r="AA791" i="3"/>
  <c r="W1599" i="3"/>
  <c r="V1600" i="3" s="1"/>
  <c r="AD1600" i="3" s="1"/>
  <c r="AD797" i="9"/>
  <c r="AD799" i="9"/>
  <c r="AD801" i="9"/>
  <c r="AC791" i="9"/>
  <c r="AE791" i="9" s="1"/>
  <c r="R792" i="9"/>
  <c r="AB792" i="9" s="1"/>
  <c r="AE1735" i="11"/>
  <c r="AC1744" i="11"/>
  <c r="AC1740" i="11"/>
  <c r="AC1742" i="11"/>
  <c r="R1600" i="3"/>
  <c r="AB1600" i="3" s="1"/>
  <c r="AG805" i="9"/>
  <c r="AG807" i="9"/>
  <c r="AE1607" i="6"/>
  <c r="AE1605" i="6"/>
  <c r="AE1609" i="6"/>
  <c r="AE1607" i="11"/>
  <c r="AE1605" i="11"/>
  <c r="AE1609" i="11"/>
  <c r="AC934" i="11"/>
  <c r="AE925" i="11"/>
  <c r="AC930" i="11"/>
  <c r="AC932" i="11"/>
  <c r="AB664" i="11"/>
  <c r="AB662" i="11"/>
  <c r="AB666" i="11"/>
  <c r="AB799" i="6"/>
  <c r="AB797" i="6"/>
  <c r="AB801" i="6"/>
  <c r="AG6" i="3"/>
  <c r="AG4" i="3"/>
  <c r="AG1346" i="3"/>
  <c r="Y657" i="11" l="1"/>
  <c r="Y666" i="11" s="1"/>
  <c r="AA657" i="11"/>
  <c r="AA666" i="11" s="1"/>
  <c r="W657" i="11"/>
  <c r="AG1348" i="9"/>
  <c r="Q1734" i="6"/>
  <c r="R1734" i="6" s="1"/>
  <c r="AB1734" i="6" s="1"/>
  <c r="Z1733" i="6"/>
  <c r="AA1733" i="6"/>
  <c r="Y1733" i="6"/>
  <c r="Z792" i="6"/>
  <c r="Z797" i="6" s="1"/>
  <c r="W792" i="6"/>
  <c r="AA792" i="6"/>
  <c r="AA801" i="6" s="1"/>
  <c r="AA124" i="6"/>
  <c r="Y124" i="6"/>
  <c r="W124" i="6"/>
  <c r="Z124" i="6"/>
  <c r="AC1599" i="3"/>
  <c r="AE1599" i="3" s="1"/>
  <c r="AD1605" i="3"/>
  <c r="AD1609" i="3"/>
  <c r="AD797" i="3"/>
  <c r="AD799" i="3"/>
  <c r="AD801" i="3"/>
  <c r="AC791" i="3"/>
  <c r="AE791" i="3" s="1"/>
  <c r="S1600" i="3"/>
  <c r="AD1607" i="3"/>
  <c r="R792" i="3"/>
  <c r="AB792" i="3" s="1"/>
  <c r="T1600" i="3"/>
  <c r="W1600" i="3" s="1"/>
  <c r="S792" i="9"/>
  <c r="T792" i="9"/>
  <c r="AB801" i="9"/>
  <c r="AB799" i="9"/>
  <c r="AB797" i="9"/>
  <c r="AE1740" i="11"/>
  <c r="AE1744" i="11"/>
  <c r="AE1742" i="11"/>
  <c r="AB1609" i="3"/>
  <c r="AB1605" i="3"/>
  <c r="AB1607" i="3"/>
  <c r="Z666" i="11"/>
  <c r="Z662" i="11"/>
  <c r="Z664" i="11"/>
  <c r="AE934" i="11"/>
  <c r="AE930" i="11"/>
  <c r="AE932" i="11"/>
  <c r="AG1482" i="11"/>
  <c r="AG1480" i="11"/>
  <c r="AG1480" i="6"/>
  <c r="AG1482" i="6"/>
  <c r="Y662" i="11"/>
  <c r="Y797" i="6"/>
  <c r="Y801" i="6"/>
  <c r="Y799" i="6"/>
  <c r="Y664" i="11" l="1"/>
  <c r="AC657" i="11"/>
  <c r="AE657" i="11" s="1"/>
  <c r="AA664" i="11"/>
  <c r="AA662" i="11"/>
  <c r="Z801" i="6"/>
  <c r="AC1733" i="6"/>
  <c r="AE1733" i="6" s="1"/>
  <c r="Z799" i="6"/>
  <c r="AA797" i="6"/>
  <c r="AA799" i="6"/>
  <c r="AC792" i="6"/>
  <c r="AE792" i="6" s="1"/>
  <c r="T1734" i="6"/>
  <c r="Y1734" i="6" s="1"/>
  <c r="S1734" i="6"/>
  <c r="Z129" i="6"/>
  <c r="Z131" i="6"/>
  <c r="Z133" i="6"/>
  <c r="AC124" i="6"/>
  <c r="Y133" i="6"/>
  <c r="Y131" i="6"/>
  <c r="Y129" i="6"/>
  <c r="AA133" i="6"/>
  <c r="AA129" i="6"/>
  <c r="AA131" i="6"/>
  <c r="AA1600" i="3"/>
  <c r="AA1609" i="3" s="1"/>
  <c r="Z1600" i="3"/>
  <c r="Z1607" i="3" s="1"/>
  <c r="Y1600" i="3"/>
  <c r="AB799" i="3"/>
  <c r="AB797" i="3"/>
  <c r="AB801" i="3"/>
  <c r="T792" i="3"/>
  <c r="S792" i="3"/>
  <c r="W792" i="9"/>
  <c r="AA792" i="9"/>
  <c r="Y792" i="9"/>
  <c r="Z792" i="9"/>
  <c r="AG1617" i="11"/>
  <c r="AG1615" i="11"/>
  <c r="AG807" i="11"/>
  <c r="AG805" i="11"/>
  <c r="AA1605" i="3" l="1"/>
  <c r="AA1607" i="3"/>
  <c r="AC664" i="11"/>
  <c r="AC666" i="11"/>
  <c r="AC662" i="11"/>
  <c r="AC797" i="6"/>
  <c r="AC801" i="6"/>
  <c r="AC799" i="6"/>
  <c r="Z1734" i="6"/>
  <c r="AA1734" i="6"/>
  <c r="W1734" i="6"/>
  <c r="V1735" i="6" s="1"/>
  <c r="AD1735" i="6" s="1"/>
  <c r="AD1742" i="6" s="1"/>
  <c r="Q1735" i="6"/>
  <c r="R1735" i="6" s="1"/>
  <c r="AB1735" i="6" s="1"/>
  <c r="AE124" i="6"/>
  <c r="AC133" i="6"/>
  <c r="AC129" i="6"/>
  <c r="AC131" i="6"/>
  <c r="Z1609" i="3"/>
  <c r="Z1605" i="3"/>
  <c r="AC1600" i="3"/>
  <c r="AC1607" i="3" s="1"/>
  <c r="Y1609" i="3"/>
  <c r="Y1605" i="3"/>
  <c r="Y1607" i="3"/>
  <c r="Z792" i="3"/>
  <c r="Y792" i="3"/>
  <c r="AA792" i="3"/>
  <c r="W792" i="3"/>
  <c r="Z797" i="9"/>
  <c r="Z801" i="9"/>
  <c r="Z799" i="9"/>
  <c r="Y799" i="9"/>
  <c r="Y797" i="9"/>
  <c r="AC792" i="9"/>
  <c r="Y801" i="9"/>
  <c r="AA797" i="9"/>
  <c r="AA801" i="9"/>
  <c r="AA799" i="9"/>
  <c r="AE797" i="6"/>
  <c r="AE799" i="6"/>
  <c r="AE801" i="6"/>
  <c r="AE664" i="11"/>
  <c r="AE666" i="11"/>
  <c r="AE662" i="11"/>
  <c r="AD1744" i="6" l="1"/>
  <c r="AD1740" i="6"/>
  <c r="AC1734" i="6"/>
  <c r="AE1734" i="6" s="1"/>
  <c r="S1735" i="6"/>
  <c r="AB1742" i="6"/>
  <c r="AB1740" i="6"/>
  <c r="AB1744" i="6"/>
  <c r="T1735" i="6"/>
  <c r="AE131" i="6"/>
  <c r="AE129" i="6"/>
  <c r="AE133" i="6"/>
  <c r="AC1605" i="3"/>
  <c r="AE1600" i="3"/>
  <c r="AE1605" i="3" s="1"/>
  <c r="AC1609" i="3"/>
  <c r="Y797" i="3"/>
  <c r="Y801" i="3"/>
  <c r="Y799" i="3"/>
  <c r="AC792" i="3"/>
  <c r="AA797" i="3"/>
  <c r="AA799" i="3"/>
  <c r="AA801" i="3"/>
  <c r="Z799" i="3"/>
  <c r="Z801" i="3"/>
  <c r="Z797" i="3"/>
  <c r="AC801" i="9"/>
  <c r="AE792" i="9"/>
  <c r="AC797" i="9"/>
  <c r="AC799" i="9"/>
  <c r="AE1607" i="3"/>
  <c r="AE1609" i="3"/>
  <c r="AG672" i="6"/>
  <c r="AG674" i="6"/>
  <c r="AG539" i="11"/>
  <c r="AG537" i="11"/>
  <c r="AA1735" i="6" l="1"/>
  <c r="Y1735" i="6"/>
  <c r="W1735" i="6"/>
  <c r="Z1735" i="6"/>
  <c r="AG6" i="6"/>
  <c r="AG4" i="6"/>
  <c r="AC797" i="3"/>
  <c r="AE792" i="3"/>
  <c r="AC799" i="3"/>
  <c r="AC801" i="3"/>
  <c r="AE801" i="9"/>
  <c r="AE797" i="9"/>
  <c r="AE799" i="9"/>
  <c r="AG1482" i="3"/>
  <c r="AG1480" i="3"/>
  <c r="Z1740" i="6" l="1"/>
  <c r="Z1744" i="6"/>
  <c r="Z1742" i="6"/>
  <c r="AC1735" i="6"/>
  <c r="Y1740" i="6"/>
  <c r="Y1742" i="6"/>
  <c r="Y1744" i="6"/>
  <c r="AA1740" i="6"/>
  <c r="AA1744" i="6"/>
  <c r="AA1742" i="6"/>
  <c r="AE797" i="3"/>
  <c r="AE801" i="3"/>
  <c r="AE799" i="3"/>
  <c r="AG674" i="9"/>
  <c r="AG672" i="9"/>
  <c r="AE1735" i="6" l="1"/>
  <c r="AC1740" i="6"/>
  <c r="AC1744" i="6"/>
  <c r="AC1742" i="6"/>
  <c r="AG674" i="3"/>
  <c r="AG672" i="3"/>
  <c r="AE1742" i="6" l="1"/>
  <c r="AE1740" i="6"/>
  <c r="AE1744" i="6"/>
  <c r="AG1617" i="6" l="1"/>
  <c r="AG1615" i="6"/>
</calcChain>
</file>

<file path=xl/sharedStrings.xml><?xml version="1.0" encoding="utf-8"?>
<sst xmlns="http://schemas.openxmlformats.org/spreadsheetml/2006/main" count="2160" uniqueCount="257">
  <si>
    <t>Whole Life No Interventions</t>
  </si>
  <si>
    <t>Amounts with Decrements</t>
  </si>
  <si>
    <t>Very Low Risk</t>
  </si>
  <si>
    <t>Amounts without Decrements</t>
  </si>
  <si>
    <t>Decrement Information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</si>
  <si>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</si>
  <si>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</si>
  <si>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</si>
  <si>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DB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</si>
  <si>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</si>
  <si>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</si>
  <si>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</t>
  </si>
  <si>
    <t>Year</t>
  </si>
  <si>
    <t>Commission</t>
  </si>
  <si>
    <t>Expenses</t>
  </si>
  <si>
    <t>Death Benefit</t>
  </si>
  <si>
    <t>Mortality Rate per 1000</t>
  </si>
  <si>
    <t>Lapse Rate</t>
  </si>
  <si>
    <t>In Force
(sop)</t>
  </si>
  <si>
    <t>Deaths</t>
  </si>
  <si>
    <t>Lapses</t>
  </si>
  <si>
    <t>In Force
(eop)</t>
  </si>
  <si>
    <t>Capital
(sop)</t>
  </si>
  <si>
    <t>Capital
(eop)</t>
  </si>
  <si>
    <t>Premium
(sop)</t>
  </si>
  <si>
    <t>Commission
(sop)</t>
  </si>
  <si>
    <t>Expenses
(eop)</t>
  </si>
  <si>
    <t>Death Benefits
(eop)</t>
  </si>
  <si>
    <t>Cash Flow</t>
  </si>
  <si>
    <t>Interest</t>
  </si>
  <si>
    <t>Profit</t>
  </si>
  <si>
    <t>Present Value of Profit</t>
  </si>
  <si>
    <t>Age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</si>
  <si>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</si>
  <si>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</si>
  <si>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</si>
  <si>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</si>
  <si>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</si>
  <si>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</si>
  <si>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</si>
  <si>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</si>
  <si>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</si>
  <si>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</si>
  <si>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>Total:</t>
  </si>
  <si>
    <t xml:space="preserve">Low Risk </t>
  </si>
  <si>
    <t>Medium Risk</t>
  </si>
  <si>
    <t>High Risk</t>
  </si>
  <si>
    <t xml:space="preserve">Medium Risk </t>
  </si>
  <si>
    <t>Sub VLRWLAllAges()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</si>
  <si>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</si>
  <si>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</si>
  <si>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</si>
  <si>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</si>
  <si>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</si>
  <si>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119</t>
  </si>
  <si>
    <t xml:space="preserve">    Set resultSheet = ThisWorkbook.Sheets("WL Premium No Intervention")</t>
  </si>
  <si>
    <t xml:space="preserve">    For i = 1 To maxRuns</t>
  </si>
  <si>
    <t xml:space="preserve">        cellValue = i</t>
  </si>
  <si>
    <t xml:space="preserve">        Sheets("WL No Intervention").Range("B4").Value = cellValue</t>
  </si>
  <si>
    <t xml:space="preserve">        </t>
  </si>
  <si>
    <t xml:space="preserve">        Call RunSolver</t>
  </si>
  <si>
    <t xml:space="preserve">        resultSheet.Cells(i + 1, 2).Value = Sheets("WL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</si>
  <si>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</si>
  <si>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</si>
  <si>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</si>
  <si>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</si>
  <si>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SetCell:="$AO$6", MaxMinVal:=3, ValueOf:=0.1, ByChange:="$H$3", Engine:=1, EngineDesc:="GRG Nonlinear"</t>
  </si>
  <si>
    <t xml:space="preserve">    SolverSolve UserFinish:=True</t>
  </si>
  <si>
    <t>Sub LRWLAllAges()</t>
  </si>
  <si>
    <t xml:space="preserve">        Call RunSolver2</t>
  </si>
  <si>
    <t xml:space="preserve">        resultSheet.Cells(i + 1, 3).Value = Sheets("WL No Intervention").Range("H134").Value</t>
  </si>
  <si>
    <t>Sub RunSolver2()</t>
  </si>
  <si>
    <t xml:space="preserve">    SolverOk SetCell:="$AO$137", MaxMinVal:=3, ValueOf:=0.1, ByChange:="$H$134", Engine:=1, EngineDesc:="GRG Nonlinear"</t>
  </si>
  <si>
    <t>Sub MRWLAllAges()</t>
  </si>
  <si>
    <t xml:space="preserve">        Call RunSolver3</t>
  </si>
  <si>
    <t xml:space="preserve">        resultSheet.Cells(i + 1, 4).Value = Sheets("WL No Intervention").Range("H268").Value</t>
  </si>
  <si>
    <t>Sub RunSolver3()</t>
  </si>
  <si>
    <t xml:space="preserve">    SolverOk SetCell:="$AO$271", MaxMinVal:=3, ValueOf:=0.1, ByChange:="$H$268", Engine:=1, EngineDesc:="GRG Nonlinear"</t>
  </si>
  <si>
    <t>Sub HRWLAllAges()</t>
  </si>
  <si>
    <t xml:space="preserve">        Call RunSolver4</t>
  </si>
  <si>
    <t xml:space="preserve">        resultSheet.Cells(i + 1, 5).Value = Sheets("WL No Intervention").Range("H401").Value</t>
  </si>
  <si>
    <t>Sub RunSolver4()</t>
  </si>
  <si>
    <t xml:space="preserve">    SolverOk SetCell:="$AO$404", MaxMinVal:=3, ValueOf:=0.1, ByChange:="$H$401", Engine:=1, EngineDesc:="GRG Nonlinear"</t>
  </si>
  <si>
    <t>Whole Life Very Low Risk Intervention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</si>
  <si>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</si>
  <si>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</si>
  <si>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</si>
  <si>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</si>
  <si>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</si>
  <si>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</si>
  <si>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</si>
  <si>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</si>
  <si>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</si>
  <si>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>Chronic</t>
  </si>
  <si>
    <t>Cancer</t>
  </si>
  <si>
    <t xml:space="preserve">1 + 2 Smoking + Wellness </t>
  </si>
  <si>
    <t xml:space="preserve">1 + 3 Smoking + Chronic </t>
  </si>
  <si>
    <t xml:space="preserve">1 + 4 Smoking + Cancer </t>
  </si>
  <si>
    <t xml:space="preserve">2 + 3 Wellness + Chronic </t>
  </si>
  <si>
    <t xml:space="preserve">2 + 4 Wellness + Cancer </t>
  </si>
  <si>
    <t>3 + 4 Chronic + Cancer</t>
  </si>
  <si>
    <t>1 + 2 + 3 Smoking + Wellness + Chronic</t>
  </si>
  <si>
    <t>1 + 2 + 4 Smoking + Wellness + Cancer</t>
  </si>
  <si>
    <t>1 + 3 + 4 Smoking + Chronic + Cancer</t>
  </si>
  <si>
    <t>2 + 3 + 4 Wellness + Chronic + Cancer</t>
  </si>
  <si>
    <t>1+2 + 3 + 4 Wellness + Chronic + Cancer</t>
  </si>
  <si>
    <t>Smoking Cessaation</t>
  </si>
  <si>
    <t>Chronic Disease Management</t>
  </si>
  <si>
    <t xml:space="preserve">Cancer Prevention Strategies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</si>
  <si>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</si>
  <si>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</si>
  <si>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</si>
  <si>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</si>
  <si>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</si>
  <si>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 xml:space="preserve"> 2 + 3 + 4 Wellness + Chronic + Cancer</t>
  </si>
  <si>
    <t>1 + 2 + 3 + 4 Smoking + Wellness + Chronic + Cancer</t>
  </si>
  <si>
    <t>Sub VRLWLForAllAges()</t>
  </si>
  <si>
    <t xml:space="preserve">    maxRuns = 101</t>
  </si>
  <si>
    <t xml:space="preserve">    Set resultSheet = ThisWorkbook.Sheets("VLRWL Premium Intervention")</t>
  </si>
  <si>
    <t xml:space="preserve">        Sheets("VLRWL Intervention").Range("B4").Value = cellValue</t>
  </si>
  <si>
    <t xml:space="preserve">        Call VRLWLSolve</t>
  </si>
  <si>
    <t xml:space="preserve">        resultSheet.Cells(i + 1, 2).Value = Sheets("VLRWL Intervention").Range("H3").Value</t>
  </si>
  <si>
    <t>Sub VRLWLSolve()</t>
  </si>
  <si>
    <t>Sub VRLWLForAllAges2()</t>
  </si>
  <si>
    <t xml:space="preserve">        Call VRLWLSolve2</t>
  </si>
  <si>
    <t xml:space="preserve">        resultSheet.Cells(i + 1, 3).Value = Sheets("VLRWL Intervention").Range("H134").Value</t>
  </si>
  <si>
    <t>Sub VRLWLSolve2()</t>
  </si>
  <si>
    <t>Sub VRLWLForAllAges3()</t>
  </si>
  <si>
    <t xml:space="preserve">        Call VRLWLSolve3</t>
  </si>
  <si>
    <t xml:space="preserve">        resultSheet.Cells(i + 1, 4).Value = Sheets("VLRWL Intervention").Range("H268").Value</t>
  </si>
  <si>
    <t>Sub VRLWLSolve3()</t>
  </si>
  <si>
    <t>Sub VRLWLForAllAges4()</t>
  </si>
  <si>
    <t xml:space="preserve">        Call VRLWLSolve4</t>
  </si>
  <si>
    <t xml:space="preserve">        resultSheet.Cells(i + 1, 5).Value = Sheets("VLRWL Intervention").Range("H401").Value</t>
  </si>
  <si>
    <t>Sub VRLWLSolve4()</t>
  </si>
  <si>
    <t>Sub VRLWLForAllAges5()</t>
  </si>
  <si>
    <t xml:space="preserve">        Call VRLWLSolve5</t>
  </si>
  <si>
    <t xml:space="preserve">        resultSheet.Cells(i + 1, 6).Value = Sheets("VLRWL Intervention").Range("H536").Value</t>
  </si>
  <si>
    <t>Sub VRLWLSolve5()</t>
  </si>
  <si>
    <t xml:space="preserve">    SolverOk SetCell:="$AO$539", MaxMinVal:=3, ValueOf:=0.1, ByChange:="$H$536", Engine:=1, EngineDesc:="GRG Nonlinear"</t>
  </si>
  <si>
    <t>Sub VRLWLForAllAges6()</t>
  </si>
  <si>
    <t xml:space="preserve">        Call VRLWLSolve6</t>
  </si>
  <si>
    <t xml:space="preserve">        resultSheet.Cells(i + 1, 7).Value = Sheets("VLRWL Intervention").Range("H671").Value</t>
  </si>
  <si>
    <t>Sub VRLWLSolve6()</t>
  </si>
  <si>
    <t xml:space="preserve">    SolverOk SetCell:="$AO$674", MaxMinVal:=3, ValueOf:=0.1, ByChange:="$H$671", Engine:=1, EngineDesc:="GRG Nonlinear"</t>
  </si>
  <si>
    <t>Sub VRLWLForAllAges7()</t>
  </si>
  <si>
    <t xml:space="preserve">        Call VRLWLSolve7</t>
  </si>
  <si>
    <t xml:space="preserve">        resultSheet.Cells(i + 1, 8).Value = Sheets("VLRWL Intervention").Range("H804").Value</t>
  </si>
  <si>
    <t>Sub VRLWLSolve7()</t>
  </si>
  <si>
    <t xml:space="preserve">    SolverOk SetCell:="$AO$807", MaxMinVal:=3, ValueOf:=0.1, ByChange:="$H$804", Engine:=1, EngineDesc:="GRG Nonlinear"</t>
  </si>
  <si>
    <t>Sub VRLWLForAllAges8()</t>
  </si>
  <si>
    <t xml:space="preserve">        Call VRLWLSolve8</t>
  </si>
  <si>
    <t xml:space="preserve">        resultSheet.Cells(i + 1, 9).Value = Sheets("VLRWL Intervention").Range("H942").Value</t>
  </si>
  <si>
    <t>Sub VRLWLSolve8()</t>
  </si>
  <si>
    <t xml:space="preserve">    SolverOk SetCell:="$AO$945", MaxMinVal:=3, ValueOf:=0.1, ByChange:="$H$942", Engine:=1, EngineDesc:="GRG Nonlinear"</t>
  </si>
  <si>
    <t>Sub VRLWLForAllAges9()</t>
  </si>
  <si>
    <t xml:space="preserve">        Call VRLWLSolve9</t>
  </si>
  <si>
    <t xml:space="preserve">        resultSheet.Cells(i + 1, 10).Value = Sheets("VLRWL Intervention").Range("H1077").Value</t>
  </si>
  <si>
    <t>Sub VRLWLSolve9()</t>
  </si>
  <si>
    <t xml:space="preserve">    SolverOk SetCell:="$AO$1080", MaxMinVal:=3, ValueOf:=0.1, ByChange:="$H$1077", Engine:=1, EngineDesc:="GRG Nonlinear"</t>
  </si>
  <si>
    <t>Sub VRLWLForAllAges10()</t>
  </si>
  <si>
    <t xml:space="preserve">        Call VRLWLSolve10</t>
  </si>
  <si>
    <t xml:space="preserve">        resultSheet.Cells(i + 1, 11).Value = Sheets("VLRWL Intervention").Range("H1212").Value</t>
  </si>
  <si>
    <t>Sub VRLWLSolve10()</t>
  </si>
  <si>
    <t xml:space="preserve">    SolverOk SetCell:="$AO$1215", MaxMinVal:=3, ValueOf:=0.1, ByChange:="$H$1212", Engine:=1, EngineDesc:="GRG Nonlinear"</t>
  </si>
  <si>
    <t>Sub VRLWLForAllAges11()</t>
  </si>
  <si>
    <t xml:space="preserve">        Call VRLWLSolve11</t>
  </si>
  <si>
    <t xml:space="preserve">        resultSheet.Cells(i + 1, 12).Value = Sheets("VLRWL Intervention").Range("H1345").Value</t>
  </si>
  <si>
    <t>Sub VRLWLSolve11()</t>
  </si>
  <si>
    <t xml:space="preserve">    SolverOk SetCell:="$AO$1348", MaxMinVal:=3, ValueOf:=0.1, ByChange:="$H$1345", Engine:=1, EngineDesc:="GRG Nonlinear"</t>
  </si>
  <si>
    <t>Sub VRLWLForAllAges12()</t>
  </si>
  <si>
    <t xml:space="preserve">        Call VRLWLSolve12</t>
  </si>
  <si>
    <t xml:space="preserve">        resultSheet.Cells(i + 1, 13).Value = Sheets("VLRWL Intervention").Range("H1479").Value</t>
  </si>
  <si>
    <t>Sub VRLWLSolve12()</t>
  </si>
  <si>
    <t xml:space="preserve">    SolverOk SetCell:="$AO$1482", MaxMinVal:=3, ValueOf:=0.1, ByChange:="$H$1479", Engine:=1, EngineDesc:="GRG Nonlinear"</t>
  </si>
  <si>
    <t>Sub VRLWLForAllAges13()</t>
  </si>
  <si>
    <t xml:space="preserve">        Call VRLWLSolve13</t>
  </si>
  <si>
    <t xml:space="preserve">        resultSheet.Cells(i + 1, 14).Value = Sheets("VLRWL Intervention").Range("H1614").Value</t>
  </si>
  <si>
    <t>Sub VRLWLSolve13()</t>
  </si>
  <si>
    <t xml:space="preserve">    SolverOk SetCell:="$AO$1617", MaxMinVal:=3, ValueOf:=0.1, ByChange:="$H$1614", Engine:=1, EngineDesc:="GRG Nonlinear"</t>
  </si>
  <si>
    <t>Sub VRLWLForAllAges14()</t>
  </si>
  <si>
    <t xml:space="preserve">        Call VRLWLSolve14</t>
  </si>
  <si>
    <t xml:space="preserve">        resultSheet.Cells(i + 1, 15).Value = Sheets("VLRWL Intervention").Range("H1748").Value</t>
  </si>
  <si>
    <t>Sub VRLWLSolve14()</t>
  </si>
  <si>
    <t xml:space="preserve">    SolverOk SetCell:="$AO$1751", MaxMinVal:=3, ValueOf:=0.1, ByChange:="$H$1748", Engine:=1, EngineDesc:="GRG Nonlinear"</t>
  </si>
  <si>
    <t>Sub VRLWLForAllAges15()</t>
  </si>
  <si>
    <t xml:space="preserve">        Call VRLWLSolve15</t>
  </si>
  <si>
    <t xml:space="preserve">        resultSheet.Cells(i + 1, 16).Value = Sheets("VLRWL Intervention").Range("H1883").Value</t>
  </si>
  <si>
    <t>Sub VRLWLSolve15()</t>
  </si>
  <si>
    <t xml:space="preserve">    SolverOk SetCell:="$AO$1885", MaxMinVal:=3, ValueOf:=0.1, ByChange:="$H$1883", Engine:=1, EngineDesc:="GRG Nonlinear"</t>
  </si>
  <si>
    <t>Whole Life Low Risk Intervention</t>
  </si>
  <si>
    <t>Sub LRWLForAllAges()</t>
  </si>
  <si>
    <t xml:space="preserve">    Set resultSheet = ThisWorkbook.Sheets("LRWL Premium Intervention")</t>
  </si>
  <si>
    <t xml:space="preserve">        Sheets("LRWL Intervention").Range("B4").Value = cellValue</t>
  </si>
  <si>
    <t xml:space="preserve">        Call LRWLSolve</t>
  </si>
  <si>
    <t xml:space="preserve">        resultSheet.Cells(i + 1, 2).Value = Sheets("LRWL Intervention").Range("H3").Value</t>
  </si>
  <si>
    <t>Sub LRWLSolve()</t>
  </si>
  <si>
    <t>Sub LRWLForAllAges2()</t>
  </si>
  <si>
    <t xml:space="preserve">        Call LRWLSolve2</t>
  </si>
  <si>
    <t xml:space="preserve">        resultSheet.Cells(i + 1, 3).Value = Sheets("LRWL Intervention").Range("H134").Value</t>
  </si>
  <si>
    <t>Sub LRWLSolve2()</t>
  </si>
  <si>
    <t>Sub LRWLForAllAges3()</t>
  </si>
  <si>
    <t xml:space="preserve">        Call LRWLSolve3</t>
  </si>
  <si>
    <t xml:space="preserve">        resultSheet.Cells(i + 1, 4).Value = Sheets("LRWL Intervention").Range("H268").Value</t>
  </si>
  <si>
    <t>Sub LRWLSolve3()</t>
  </si>
  <si>
    <t>Sub LRWLForAllAges4()</t>
  </si>
  <si>
    <t xml:space="preserve">        Call LRWLSolve4</t>
  </si>
  <si>
    <t xml:space="preserve">        resultSheet.Cells(i + 1, 5).Value = Sheets("LRWL Intervention").Range("H401").Value</t>
  </si>
  <si>
    <t>Sub LRWLSolve4()</t>
  </si>
  <si>
    <t>Sub LRWLForAllAges5()</t>
  </si>
  <si>
    <t xml:space="preserve">        Call LRWLSolve5</t>
  </si>
  <si>
    <t xml:space="preserve">        resultSheet.Cells(i + 1, 6).Value = Sheets("LRWL Intervention").Range("H536").Value</t>
  </si>
  <si>
    <t>Sub LRWLSolve5()</t>
  </si>
  <si>
    <t>Sub LRWLForAllAges6()</t>
  </si>
  <si>
    <t xml:space="preserve">        Call LRWLSolve6</t>
  </si>
  <si>
    <t xml:space="preserve">        resultSheet.Cells(i + 1, 7).Value = Sheets("LRWL Intervention").Range("H671").Value</t>
  </si>
  <si>
    <t>Sub LRWLSolve6()</t>
  </si>
  <si>
    <t>Sub LRWLForAllAges7()</t>
  </si>
  <si>
    <t xml:space="preserve">        Call LRWLSolve7</t>
  </si>
  <si>
    <t xml:space="preserve">        resultSheet.Cells(i + 1, 8).Value = Sheets("LRWL Intervention").Range("H804").Value</t>
  </si>
  <si>
    <t>Sub LRWLSolve7()</t>
  </si>
  <si>
    <t>Sub LRWLForAllAges8()</t>
  </si>
  <si>
    <t xml:space="preserve">        Call LRWLSolve8</t>
  </si>
  <si>
    <t xml:space="preserve">        resultSheet.Cells(i + 1, 9).Value = Sheets("LRWL Intervention").Range("H942").Value</t>
  </si>
  <si>
    <t>Sub LRWLSolve8()</t>
  </si>
  <si>
    <t>Sub LRWLForAllAges9()</t>
  </si>
  <si>
    <t xml:space="preserve">        Call LRWLSolve9</t>
  </si>
  <si>
    <t xml:space="preserve">        resultSheet.Cells(i + 1, 10).Value = Sheets("LRWL Intervention").Range("H1077").Value</t>
  </si>
  <si>
    <t>Sub LRWLSolve9()</t>
  </si>
  <si>
    <t>Sub LRWLForAllAges10()</t>
  </si>
  <si>
    <t xml:space="preserve">        Call LRWLSolve10</t>
  </si>
  <si>
    <t xml:space="preserve">        resultSheet.Cells(i + 1, 11).Value = Sheets("LRWL Intervention").Range("H1212").Value</t>
  </si>
  <si>
    <t>Sub LRWLSolve10()</t>
  </si>
  <si>
    <t>Sub LRWLForAllAges11()</t>
  </si>
  <si>
    <t xml:space="preserve">        Call LRWLSolve11</t>
  </si>
  <si>
    <t xml:space="preserve">        resultSheet.Cells(i + 1, 12).Value = Sheets("LRWL Intervention").Range("H1345").Value</t>
  </si>
  <si>
    <t>Sub LRWLSolve11()</t>
  </si>
  <si>
    <t>Sub LRWLForAllAges12()</t>
  </si>
  <si>
    <t xml:space="preserve">        Call LRWLSolve12</t>
  </si>
  <si>
    <t xml:space="preserve">        resultSheet.Cells(i + 1, 13).Value = Sheets("LRWL Intervention").Range("H1479").Value</t>
  </si>
  <si>
    <t>Sub LRWLSolve12()</t>
  </si>
  <si>
    <t>Sub LRWLForAllAges13()</t>
  </si>
  <si>
    <t xml:space="preserve">        Call LRWLSolve13</t>
  </si>
  <si>
    <t xml:space="preserve">        resultSheet.Cells(i + 1, 14).Value = Sheets("LRWL Intervention").Range("H1614").Value</t>
  </si>
  <si>
    <t>Sub LRWLSolve13()</t>
  </si>
  <si>
    <t>Sub LRWLForAllAges14()</t>
  </si>
  <si>
    <t xml:space="preserve">        Call LRWLSolve14</t>
  </si>
  <si>
    <t xml:space="preserve">        resultSheet.Cells(i + 1, 15).Value = Sheets("LRWL Intervention").Range("H1748").Value</t>
  </si>
  <si>
    <t>Sub LRWLSolve14()</t>
  </si>
  <si>
    <t>Sub LRWLForAllAges15()</t>
  </si>
  <si>
    <t xml:space="preserve">        Call LRWLSolve15</t>
  </si>
  <si>
    <t xml:space="preserve">        resultSheet.Cells(i + 1, 16).Value = Sheets("LRWL Intervention").Range("H1883").Value</t>
  </si>
  <si>
    <t>Sub LRWLSolve15()</t>
  </si>
  <si>
    <t>Whole Life Moderate Risk Intervention</t>
  </si>
  <si>
    <t>Whole Life High Risk Intervention</t>
  </si>
  <si>
    <t>Capital (Decrement)</t>
  </si>
  <si>
    <t>Capital (Decrements)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</si>
</sst>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* #,##0.000000_);_(* \(#,##0.000000\);_(* &quot;-&quot;??_);_(@_)"/>
    <numFmt numFmtId="167" formatCode="_(* #,##0.00000_);_(* \(#,##0.00000\);_(* &quot;-&quot;??_);_(@_)"/>
    <numFmt numFmtId="168" formatCode="0.000"/>
    <numFmt numFmtId="169" formatCode="#,##0.000000"/>
    <numFmt numFmtId="170" formatCode="&quot;$&quot;#,##0.00"/>
    <numFmt numFmtId="171" formatCode="0.0000"/>
    <numFmt numFmtId="172" formatCode="0.0%"/>
    <numFmt numFmtId="173" formatCode="_(* #,##0.0000_);_(* \(#,##0.0000\);_(* &quot;-&quot;??_);_(@_)"/>
    <numFmt numFmtId="174" formatCode="&quot;$&quot;#,##0.0000000"/>
    <numFmt numFmtId="175" formatCode="&quot;$&quot;#,##0.000000"/>
  </numFmts>
  <fonts count="9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 Light"/>
      <family val="2"/>
    </font>
    <font>
      <b/>
      <sz val="11"/>
      <color theme="0"/>
      <name val="Aptos Display"/>
      <family val="2"/>
      <scheme val="major"/>
    </font>
    <font>
      <vertAlign val="subscript"/>
      <sz val="10"/>
      <name val="Arial"/>
      <family val="2"/>
    </font>
    <font>
      <b/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99CC00"/>
        <bgColor rgb="FF000000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165" fontId="0" fillId="0" borderId="0" xfId="1" applyNumberFormat="1" applyFont="1"/>
    <xf numFmtId="166" fontId="0" fillId="0" borderId="0" xfId="1" applyNumberFormat="1" applyFont="1"/>
    <xf numFmtId="1" fontId="0" fillId="0" borderId="0" xfId="0" quotePrefix="1" applyNumberFormat="1" applyAlignment="1">
      <alignment horizontal="center"/>
    </xf>
    <xf numFmtId="164" fontId="0" fillId="0" borderId="0" xfId="1" applyNumberFormat="1" applyFont="1" applyAlignment="1"/>
    <xf numFmtId="167" fontId="0" fillId="0" borderId="0" xfId="1" applyNumberFormat="1" applyFont="1" applyAlignment="1"/>
    <xf numFmtId="167" fontId="0" fillId="0" borderId="0" xfId="1" quotePrefix="1" applyNumberFormat="1" applyFont="1" applyAlignment="1"/>
    <xf numFmtId="9" fontId="0" fillId="0" borderId="0" xfId="0" quotePrefix="1" applyNumberFormat="1"/>
    <xf numFmtId="168" fontId="1" fillId="0" borderId="0" xfId="0" applyNumberFormat="1" applyFont="1"/>
    <xf numFmtId="168" fontId="0" fillId="0" borderId="0" xfId="0" quotePrefix="1" applyNumberFormat="1"/>
    <xf numFmtId="164" fontId="0" fillId="0" borderId="0" xfId="0" applyNumberFormat="1"/>
    <xf numFmtId="1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center"/>
    </xf>
    <xf numFmtId="10" fontId="0" fillId="0" borderId="0" xfId="0" quotePrefix="1" applyNumberFormat="1"/>
    <xf numFmtId="169" fontId="0" fillId="0" borderId="0" xfId="2" applyNumberFormat="1" applyFont="1" applyAlignment="1">
      <alignment horizontal="center"/>
    </xf>
    <xf numFmtId="3" fontId="0" fillId="0" borderId="0" xfId="2" applyNumberFormat="1" applyFont="1" applyAlignment="1"/>
    <xf numFmtId="164" fontId="0" fillId="0" borderId="0" xfId="1" applyNumberFormat="1" applyFont="1" applyAlignment="1">
      <alignment horizontal="center"/>
    </xf>
    <xf numFmtId="1" fontId="0" fillId="0" borderId="0" xfId="2" applyNumberFormat="1" applyFont="1" applyFill="1" applyAlignment="1">
      <alignment horizontal="center"/>
    </xf>
    <xf numFmtId="16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/>
    </xf>
    <xf numFmtId="0" fontId="3" fillId="0" borderId="1" xfId="0" applyFont="1" applyBorder="1"/>
    <xf numFmtId="170" fontId="3" fillId="0" borderId="0" xfId="0" applyNumberFormat="1" applyFont="1"/>
    <xf numFmtId="0" fontId="3" fillId="0" borderId="2" xfId="0" applyFont="1" applyBorder="1"/>
    <xf numFmtId="1" fontId="0" fillId="2" borderId="0" xfId="2" applyNumberFormat="1" applyFont="1" applyFill="1" applyAlignment="1">
      <alignment horizontal="center"/>
    </xf>
    <xf numFmtId="16" fontId="1" fillId="3" borderId="0" xfId="0" quotePrefix="1" applyNumberFormat="1" applyFont="1" applyFill="1" applyAlignment="1">
      <alignment horizontal="center"/>
    </xf>
    <xf numFmtId="0" fontId="0" fillId="3" borderId="0" xfId="0" applyFill="1"/>
    <xf numFmtId="17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left"/>
    </xf>
    <xf numFmtId="9" fontId="0" fillId="0" borderId="0" xfId="2" applyFont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9" fontId="1" fillId="4" borderId="0" xfId="2" applyFont="1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172" fontId="0" fillId="0" borderId="0" xfId="2" applyNumberFormat="1" applyFont="1" applyAlignment="1">
      <alignment horizontal="center"/>
    </xf>
    <xf numFmtId="172" fontId="0" fillId="2" borderId="0" xfId="2" applyNumberFormat="1" applyFont="1" applyFill="1" applyAlignment="1">
      <alignment horizontal="center"/>
    </xf>
    <xf numFmtId="173" fontId="0" fillId="0" borderId="0" xfId="1" applyNumberFormat="1" applyFont="1" applyFill="1" applyAlignment="1"/>
    <xf numFmtId="172" fontId="1" fillId="3" borderId="0" xfId="2" applyNumberFormat="1" applyFont="1" applyFill="1" applyAlignment="1">
      <alignment horizontal="center"/>
    </xf>
    <xf numFmtId="164" fontId="0" fillId="2" borderId="0" xfId="1" applyNumberFormat="1" applyFont="1" applyFill="1" applyAlignment="1"/>
    <xf numFmtId="10" fontId="0" fillId="0" borderId="0" xfId="0" applyNumberFormat="1"/>
    <xf numFmtId="167" fontId="0" fillId="3" borderId="0" xfId="1" applyNumberFormat="1" applyFont="1" applyFill="1" applyAlignment="1"/>
    <xf numFmtId="0" fontId="1" fillId="4" borderId="0" xfId="0" applyFont="1" applyFill="1"/>
    <xf numFmtId="0" fontId="0" fillId="5" borderId="0" xfId="0" applyFill="1"/>
    <xf numFmtId="170" fontId="0" fillId="0" borderId="0" xfId="0" applyNumberFormat="1"/>
    <xf numFmtId="0" fontId="4" fillId="0" borderId="0" xfId="0" applyFont="1"/>
    <xf numFmtId="174" fontId="0" fillId="0" borderId="0" xfId="0" applyNumberFormat="1"/>
    <xf numFmtId="175" fontId="0" fillId="0" borderId="0" xfId="0" applyNumberFormat="1"/>
    <xf numFmtId="172" fontId="1" fillId="4" borderId="0" xfId="2" applyNumberFormat="1" applyFont="1" applyFill="1" applyAlignment="1">
      <alignment horizontal="center"/>
    </xf>
    <xf numFmtId="8" fontId="5" fillId="0" borderId="0" xfId="0" applyNumberFormat="1" applyFont="1"/>
    <xf numFmtId="0" fontId="3" fillId="0" borderId="0" xfId="0" applyFont="1"/>
    <xf numFmtId="170" fontId="1" fillId="0" borderId="0" xfId="0" applyNumberFormat="1" applyFont="1"/>
    <xf numFmtId="0" fontId="6" fillId="6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0" fillId="7" borderId="0" xfId="0" applyFill="1" applyAlignment="1">
      <alignment wrapText="1"/>
    </xf>
    <xf numFmtId="173" fontId="0" fillId="0" borderId="0" xfId="1" applyNumberFormat="1" applyFont="1"/>
    <xf numFmtId="167" fontId="0" fillId="0" borderId="0" xfId="1" applyNumberFormat="1" applyFont="1"/>
    <xf numFmtId="0" fontId="0" fillId="8" borderId="0" xfId="0" applyFill="1" applyAlignment="1">
      <alignment horizontal="centerContinuous"/>
    </xf>
    <xf numFmtId="0" fontId="8" fillId="0" borderId="0" xfId="0" applyFont="1"/>
    <xf numFmtId="0" fontId="0" fillId="0" borderId="0" xfId="0" applyAlignment="1">
      <alignment wrapText="1"/>
    </xf>
    <xf numFmtId="171" fontId="0" fillId="0" borderId="0" xfId="0" applyNumberFormat="1" applyAlignment="1">
      <alignment wrapText="1"/>
    </xf>
    <xf numFmtId="0" fontId="4" fillId="0" borderId="0" xfId="0" applyFont="1" applyAlignment="1">
      <alignment wrapText="1"/>
    </xf>
    <xf numFmtId="169" fontId="1" fillId="0" borderId="0" xfId="2" applyNumberFormat="1" applyFont="1" applyAlignment="1">
      <alignment horizontal="center" wrapText="1"/>
    </xf>
    <xf numFmtId="0" fontId="1" fillId="0" borderId="0" xfId="0" applyFont="1" applyAlignment="1">
      <alignment wrapText="1"/>
    </xf>
    <xf numFmtId="0" fontId="0" fillId="2" borderId="0" xfId="1" applyNumberFormat="1" applyFon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Fill="1" applyAlignment="1">
      <alignment horizontal="center"/>
    </xf>
    <xf numFmtId="172" fontId="0" fillId="0" borderId="0" xfId="2" applyNumberFormat="1" applyFont="1" applyFill="1" applyAlignment="1">
      <alignment horizontal="center"/>
    </xf>
    <xf numFmtId="168" fontId="0" fillId="0" borderId="0" xfId="0" applyNumberFormat="1"/>
    <xf numFmtId="0" fontId="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Coding%20and%20Modelling/Pricing%20and%20Cost/Intervention%20Modelling.xlsx" TargetMode="External"/><Relationship Id="rId2" Type="http://schemas.microsoft.com/office/2019/04/relationships/externalLinkLongPath" Target="/personal/z5362944_ad_unsw_edu_au/Documents/2024%20Trimester%201/ACTL%204001%20Actuarial%20Theory%20and%20Practice%20A/Group%20Project/Wallaby%20Consulting/Coding%20and%20Modelling/Pricing%20and%20Cost/Intervention%20Modelling.xlsx?2B7845B8" TargetMode="External"/><Relationship Id="rId1" Type="http://schemas.openxmlformats.org/officeDocument/2006/relationships/externalLinkPath" Target="file:///2B7845B8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Interventions"/>
      <sheetName val="Intervention Costs"/>
      <sheetName val="cost_sensitivities"/>
      <sheetName val="Premium Calc (Base)"/>
      <sheetName val="Premium Calc Exp. Loaded (Base)"/>
      <sheetName val="Mortality (No Interventions)"/>
      <sheetName val="Mortality (No Interventions) L"/>
      <sheetName val="Mortality (No Interventions) H"/>
      <sheetName val="Mortality (Interventions)"/>
      <sheetName val="Mortality (Interventions) L"/>
      <sheetName val="Mortality (Interventions) H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underwriting nala"/>
      <sheetName val="Age by Underwriting Class"/>
    </sheetNames>
    <sheetDataSet>
      <sheetData sheetId="0"/>
      <sheetData sheetId="1"/>
      <sheetData sheetId="2">
        <row r="75">
          <cell r="M75">
            <v>-544.68181818181813</v>
          </cell>
        </row>
      </sheetData>
      <sheetData sheetId="3"/>
      <sheetData sheetId="4"/>
      <sheetData sheetId="5"/>
      <sheetData sheetId="6"/>
      <sheetData sheetId="7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0.99361593500000001</v>
          </cell>
          <cell r="E28">
            <v>4.2083624562426464E-4</v>
          </cell>
          <cell r="F28">
            <v>9962.1010860675542</v>
          </cell>
          <cell r="G28">
            <v>0.99953217500000002</v>
          </cell>
          <cell r="H28">
            <v>4.2334201082197363E-4</v>
          </cell>
          <cell r="I28">
            <v>9962.0761128717313</v>
          </cell>
          <cell r="J28">
            <v>1.12120625</v>
          </cell>
          <cell r="K28">
            <v>4.7487586722374842E-4</v>
          </cell>
          <cell r="L28">
            <v>9961.5625112427206</v>
          </cell>
          <cell r="M28">
            <v>1.1368661</v>
          </cell>
          <cell r="N28">
            <v>4.8150844249644586E-4</v>
          </cell>
          <cell r="O28">
            <v>9961.4964090391895</v>
          </cell>
        </row>
        <row r="29">
          <cell r="B29">
            <v>20</v>
          </cell>
          <cell r="C29">
            <v>4.5942347293519695E-4</v>
          </cell>
          <cell r="D29">
            <v>0.98723187000000001</v>
          </cell>
          <cell r="E29">
            <v>4.5355749430770891E-4</v>
          </cell>
          <cell r="F29">
            <v>9957.5827004609164</v>
          </cell>
          <cell r="G29">
            <v>0.99906435000000005</v>
          </cell>
          <cell r="H29">
            <v>4.5899361336274518E-4</v>
          </cell>
          <cell r="I29">
            <v>9957.5035835600902</v>
          </cell>
          <cell r="J29">
            <v>1.2424124999999999</v>
          </cell>
          <cell r="K29">
            <v>5.7079346556810034E-4</v>
          </cell>
          <cell r="L29">
            <v>9955.8765164544548</v>
          </cell>
          <cell r="M29">
            <v>1.2737322</v>
          </cell>
          <cell r="N29">
            <v>5.8518247091338886E-4</v>
          </cell>
          <cell r="O29">
            <v>9955.6671159565522</v>
          </cell>
        </row>
        <row r="30">
          <cell r="B30">
            <v>21</v>
          </cell>
          <cell r="C30">
            <v>4.9583377153748407E-4</v>
          </cell>
          <cell r="D30">
            <v>0.98084780500000002</v>
          </cell>
          <cell r="E30">
            <v>4.8633746645741272E-4</v>
          </cell>
          <cell r="F30">
            <v>9952.7399549183338</v>
          </cell>
          <cell r="G30">
            <v>0.99859652499999996</v>
          </cell>
          <cell r="H30">
            <v>4.9513788123497549E-4</v>
          </cell>
          <cell r="I30">
            <v>9952.573246333337</v>
          </cell>
          <cell r="J30">
            <v>1.3636187500000001</v>
          </cell>
          <cell r="K30">
            <v>6.761282277517296E-4</v>
          </cell>
          <cell r="L30">
            <v>9949.1450673096697</v>
          </cell>
          <cell r="M30">
            <v>1.4105983</v>
          </cell>
          <cell r="N30">
            <v>6.9942227521336338E-4</v>
          </cell>
          <cell r="O30">
            <v>9948.7039006110426</v>
          </cell>
        </row>
        <row r="31">
          <cell r="B31">
            <v>22</v>
          </cell>
          <cell r="C31">
            <v>5.2075138958068614E-4</v>
          </cell>
          <cell r="D31">
            <v>0.97446374000000002</v>
          </cell>
          <cell r="E31">
            <v>5.0745334670099251E-4</v>
          </cell>
          <cell r="F31">
            <v>9947.6894037193651</v>
          </cell>
          <cell r="G31">
            <v>0.99812869999999998</v>
          </cell>
          <cell r="H31">
            <v>5.1977690750536383E-4</v>
          </cell>
          <cell r="I31">
            <v>9947.4001285896375</v>
          </cell>
          <cell r="J31">
            <v>1.4848249999999998</v>
          </cell>
          <cell r="K31">
            <v>7.7322468203414225E-4</v>
          </cell>
          <cell r="L31">
            <v>9941.4521427784875</v>
          </cell>
          <cell r="M31">
            <v>1.5474644</v>
          </cell>
          <cell r="N31">
            <v>8.0584423662664266E-4</v>
          </cell>
          <cell r="O31">
            <v>9940.6867949108291</v>
          </cell>
        </row>
        <row r="32">
          <cell r="B32">
            <v>23</v>
          </cell>
          <cell r="C32">
            <v>5.4044964650571791E-4</v>
          </cell>
          <cell r="D32">
            <v>0.96807967499999992</v>
          </cell>
          <cell r="E32">
            <v>5.2319831814312025E-4</v>
          </cell>
          <cell r="F32">
            <v>9942.48478935393</v>
          </cell>
          <cell r="G32">
            <v>0.997660875</v>
          </cell>
          <cell r="H32">
            <v>5.3918546722633528E-4</v>
          </cell>
          <cell r="I32">
            <v>9942.0366350036165</v>
          </cell>
          <cell r="J32">
            <v>1.60603125</v>
          </cell>
          <cell r="K32">
            <v>8.6797902133963628E-4</v>
          </cell>
          <cell r="L32">
            <v>9932.8231708769035</v>
          </cell>
          <cell r="M32">
            <v>1.6843305</v>
          </cell>
          <cell r="N32">
            <v>9.102958233237991E-4</v>
          </cell>
          <cell r="O32">
            <v>9931.6378292404515</v>
          </cell>
        </row>
        <row r="33">
          <cell r="B33">
            <v>24</v>
          </cell>
          <cell r="C33">
            <v>5.4255756315120713E-4</v>
          </cell>
          <cell r="D33">
            <v>0.96169560999999992</v>
          </cell>
          <cell r="E33">
            <v>5.2177522665481366E-4</v>
          </cell>
          <cell r="F33">
            <v>9937.2970470994514</v>
          </cell>
          <cell r="G33">
            <v>0.99719304999999991</v>
          </cell>
          <cell r="H33">
            <v>5.4103463119931983E-4</v>
          </cell>
          <cell r="I33">
            <v>9936.6576488794271</v>
          </cell>
          <cell r="J33">
            <v>1.7272375</v>
          </cell>
          <cell r="K33">
            <v>9.3712576898338307E-4</v>
          </cell>
          <cell r="L33">
            <v>9923.5148663247201</v>
          </cell>
          <cell r="M33">
            <v>1.8211965999999999</v>
          </cell>
          <cell r="N33">
            <v>9.8810398931526377E-4</v>
          </cell>
          <cell r="O33">
            <v>9921.8243382809451</v>
          </cell>
        </row>
        <row r="34">
          <cell r="B34">
            <v>25</v>
          </cell>
          <cell r="C34">
            <v>5.4536811867852606E-4</v>
          </cell>
          <cell r="D34">
            <v>0.95531154499999993</v>
          </cell>
          <cell r="E34">
            <v>5.209964600485261E-4</v>
          </cell>
          <cell r="F34">
            <v>9932.1197505154614</v>
          </cell>
          <cell r="G34">
            <v>0.99672522499999994</v>
          </cell>
          <cell r="H34">
            <v>5.4358216079768054E-4</v>
          </cell>
          <cell r="I34">
            <v>9931.2562590435427</v>
          </cell>
          <cell r="J34">
            <v>1.8484437499999999</v>
          </cell>
          <cell r="K34">
            <v>1.0080822904205797E-3</v>
          </cell>
          <cell r="L34">
            <v>9913.5111467292518</v>
          </cell>
          <cell r="M34">
            <v>1.9580626999999999</v>
          </cell>
          <cell r="N34">
            <v>1.0678649709535951E-3</v>
          </cell>
          <cell r="O34">
            <v>9911.22916962214</v>
          </cell>
        </row>
        <row r="35">
          <cell r="B35">
            <v>26</v>
          </cell>
          <cell r="C35">
            <v>5.558572714104193E-4</v>
          </cell>
          <cell r="D35">
            <v>0.94892747999999993</v>
          </cell>
          <cell r="E35">
            <v>5.2746823979916524E-4</v>
          </cell>
          <cell r="F35">
            <v>9926.8808727931828</v>
          </cell>
          <cell r="G35">
            <v>0.99625739999999996</v>
          </cell>
          <cell r="H35">
            <v>5.5377691998643867E-4</v>
          </cell>
          <cell r="I35">
            <v>9925.7565585408138</v>
          </cell>
          <cell r="J35">
            <v>1.9696499999999999</v>
          </cell>
          <cell r="K35">
            <v>1.0948442746335323E-3</v>
          </cell>
          <cell r="L35">
            <v>9902.6573958087392</v>
          </cell>
          <cell r="M35">
            <v>2.0949287999999999</v>
          </cell>
          <cell r="N35">
            <v>1.164481406567104E-3</v>
          </cell>
          <cell r="O35">
            <v>9899.6877275378902</v>
          </cell>
        </row>
        <row r="36">
          <cell r="B36">
            <v>27</v>
          </cell>
          <cell r="C36">
            <v>5.6823515476493009E-4</v>
          </cell>
          <cell r="D36">
            <v>0.94892747999999993</v>
          </cell>
          <cell r="E36">
            <v>5.3921395345849507E-4</v>
          </cell>
          <cell r="F36">
            <v>9921.5281601122533</v>
          </cell>
          <cell r="G36">
            <v>0.99625739999999996</v>
          </cell>
          <cell r="H36">
            <v>5.6610847787470688E-4</v>
          </cell>
          <cell r="I36">
            <v>9920.1375036037025</v>
          </cell>
          <cell r="J36">
            <v>1.9696499999999999</v>
          </cell>
          <cell r="K36">
            <v>1.1192243725827444E-3</v>
          </cell>
          <cell r="L36">
            <v>9891.5741002980139</v>
          </cell>
          <cell r="M36">
            <v>2.0949287999999999</v>
          </cell>
          <cell r="N36">
            <v>1.1904121908895091E-3</v>
          </cell>
          <cell r="O36">
            <v>9887.9030185810298</v>
          </cell>
        </row>
        <row r="37">
          <cell r="B37">
            <v>28</v>
          </cell>
          <cell r="C37">
            <v>5.8293444091486659E-4</v>
          </cell>
          <cell r="D37">
            <v>0.94892747999999993</v>
          </cell>
          <cell r="E37">
            <v>5.5316251002255322E-4</v>
          </cell>
          <cell r="F37">
            <v>9916.0399426919466</v>
          </cell>
          <cell r="G37">
            <v>0.99625739999999996</v>
          </cell>
          <cell r="H37">
            <v>5.8075275047629854E-4</v>
          </cell>
          <cell r="I37">
            <v>9914.3763564633809</v>
          </cell>
          <cell r="J37">
            <v>1.9696499999999999</v>
          </cell>
          <cell r="K37">
            <v>1.1481768215479669E-3</v>
          </cell>
          <cell r="L37">
            <v>9880.2168241874278</v>
          </cell>
          <cell r="M37">
            <v>2.0949287999999999</v>
          </cell>
          <cell r="N37">
            <v>1.2212061487844523E-3</v>
          </cell>
          <cell r="O37">
            <v>9875.827850616155</v>
          </cell>
        </row>
        <row r="38">
          <cell r="B38">
            <v>29</v>
          </cell>
          <cell r="C38">
            <v>5.9880064650571791E-4</v>
          </cell>
          <cell r="D38">
            <v>0.94892747999999993</v>
          </cell>
          <cell r="E38">
            <v>5.682183885110417E-4</v>
          </cell>
          <cell r="F38">
            <v>9910.4054664552987</v>
          </cell>
          <cell r="G38">
            <v>0.99625739999999996</v>
          </cell>
          <cell r="H38">
            <v>5.965595752061056E-4</v>
          </cell>
          <cell r="I38">
            <v>9908.4618403157365</v>
          </cell>
          <cell r="J38">
            <v>1.9696499999999999</v>
          </cell>
          <cell r="K38">
            <v>1.1794276933899872E-3</v>
          </cell>
          <cell r="L38">
            <v>9868.563822848284</v>
          </cell>
          <cell r="M38">
            <v>2.0949287999999999</v>
          </cell>
          <cell r="N38">
            <v>1.2544447198234478E-3</v>
          </cell>
          <cell r="O38">
            <v>9863.4391705150629</v>
          </cell>
        </row>
        <row r="39">
          <cell r="B39">
            <v>30</v>
          </cell>
          <cell r="C39">
            <v>6.1932831181702667E-4</v>
          </cell>
          <cell r="D39">
            <v>0.94892747999999993</v>
          </cell>
          <cell r="E39">
            <v>5.8769765422518529E-4</v>
          </cell>
          <cell r="F39">
            <v>9904.5811444102419</v>
          </cell>
          <cell r="G39">
            <v>0.99625739999999996</v>
          </cell>
          <cell r="H39">
            <v>6.1701041367722028E-4</v>
          </cell>
          <cell r="I39">
            <v>9902.3482161767388</v>
          </cell>
          <cell r="J39">
            <v>1.9696499999999999</v>
          </cell>
          <cell r="K39">
            <v>1.2198600093704065E-3</v>
          </cell>
          <cell r="L39">
            <v>9856.525556490873</v>
          </cell>
          <cell r="M39">
            <v>2.0949287999999999</v>
          </cell>
          <cell r="N39">
            <v>1.2974487170808694E-3</v>
          </cell>
          <cell r="O39">
            <v>9850.6418640172742</v>
          </cell>
        </row>
        <row r="40">
          <cell r="B40">
            <v>31</v>
          </cell>
          <cell r="C40">
            <v>6.4993111181702663E-4</v>
          </cell>
          <cell r="D40">
            <v>0.94892747999999993</v>
          </cell>
          <cell r="E40">
            <v>6.1673749211012925E-4</v>
          </cell>
          <cell r="F40">
            <v>9898.4726178748369</v>
          </cell>
          <cell r="G40">
            <v>0.99625739999999996</v>
          </cell>
          <cell r="H40">
            <v>6.4749867963794015E-4</v>
          </cell>
          <cell r="I40">
            <v>9895.9364587814489</v>
          </cell>
          <cell r="J40">
            <v>1.9696499999999999</v>
          </cell>
          <cell r="K40">
            <v>1.2801368143904065E-3</v>
          </cell>
          <cell r="L40">
            <v>9843.9078552640294</v>
          </cell>
          <cell r="M40">
            <v>2.0949287999999999</v>
          </cell>
          <cell r="N40">
            <v>1.3615594041615094E-3</v>
          </cell>
          <cell r="O40">
            <v>9837.2296299502941</v>
          </cell>
        </row>
        <row r="41">
          <cell r="B41">
            <v>32</v>
          </cell>
          <cell r="C41">
            <v>6.8674453265565438E-4</v>
          </cell>
          <cell r="D41">
            <v>0.94892747999999993</v>
          </cell>
          <cell r="E41">
            <v>6.5167075877670773E-4</v>
          </cell>
          <cell r="F41">
            <v>9892.0220727132164</v>
          </cell>
          <cell r="G41">
            <v>0.99625739999999996</v>
          </cell>
          <cell r="H41">
            <v>6.8417432256773734E-4</v>
          </cell>
          <cell r="I41">
            <v>9889.1659131585893</v>
          </cell>
          <cell r="J41">
            <v>1.9696499999999999</v>
          </cell>
          <cell r="K41">
            <v>1.3526463687452096E-3</v>
          </cell>
          <cell r="L41">
            <v>9830.5925290493433</v>
          </cell>
          <cell r="M41">
            <v>2.0949287999999999</v>
          </cell>
          <cell r="N41">
            <v>1.4386808997028707E-3</v>
          </cell>
          <cell r="O41">
            <v>9823.0769955756932</v>
          </cell>
        </row>
        <row r="42">
          <cell r="B42">
            <v>33</v>
          </cell>
          <cell r="C42">
            <v>7.2349525489199488E-4</v>
          </cell>
          <cell r="D42">
            <v>0.94892747999999993</v>
          </cell>
          <cell r="E42">
            <v>6.8654452901661836E-4</v>
          </cell>
          <cell r="F42">
            <v>9885.2307590782839</v>
          </cell>
          <cell r="G42">
            <v>0.99625739999999996</v>
          </cell>
          <cell r="H42">
            <v>7.2078750155103602E-4</v>
          </cell>
          <cell r="I42">
            <v>9882.037925967621</v>
          </cell>
          <cell r="J42">
            <v>1.9696499999999999</v>
          </cell>
          <cell r="K42">
            <v>1.4250324287980176E-3</v>
          </cell>
          <cell r="L42">
            <v>9816.5836159011487</v>
          </cell>
          <cell r="M42">
            <v>2.0949287999999999</v>
          </cell>
          <cell r="N42">
            <v>1.515671046136581E-3</v>
          </cell>
          <cell r="O42">
            <v>9808.1884421895284</v>
          </cell>
        </row>
        <row r="43">
          <cell r="B43">
            <v>34</v>
          </cell>
          <cell r="C43">
            <v>7.6924228132147399E-4</v>
          </cell>
          <cell r="D43">
            <v>0.94892747999999993</v>
          </cell>
          <cell r="E43">
            <v>7.2995513952383738E-4</v>
          </cell>
          <cell r="F43">
            <v>9878.0149840803169</v>
          </cell>
          <cell r="G43">
            <v>0.99625739999999996</v>
          </cell>
          <cell r="H43">
            <v>7.6636331515940025E-4</v>
          </cell>
          <cell r="I43">
            <v>9874.4646946221455</v>
          </cell>
          <cell r="J43">
            <v>1.9696499999999999</v>
          </cell>
          <cell r="K43">
            <v>1.5151380594048411E-3</v>
          </cell>
          <cell r="L43">
            <v>9801.7101364513674</v>
          </cell>
          <cell r="M43">
            <v>2.0949287999999999</v>
          </cell>
          <cell r="N43">
            <v>1.6115078093180578E-3</v>
          </cell>
          <cell r="O43">
            <v>9792.3824699196775</v>
          </cell>
        </row>
        <row r="44">
          <cell r="B44">
            <v>35</v>
          </cell>
          <cell r="C44">
            <v>8.1713505082592125E-4</v>
          </cell>
          <cell r="D44">
            <v>0.94892747999999993</v>
          </cell>
          <cell r="E44">
            <v>7.7540190459991331E-4</v>
          </cell>
          <cell r="F44">
            <v>9870.3555524479943</v>
          </cell>
          <cell r="G44">
            <v>0.99625739999999996</v>
          </cell>
          <cell r="H44">
            <v>8.1407684118470008E-4</v>
          </cell>
          <cell r="I44">
            <v>9866.4261215951574</v>
          </cell>
          <cell r="J44">
            <v>1.9696499999999999</v>
          </cell>
          <cell r="K44">
            <v>1.6094700528592758E-3</v>
          </cell>
          <cell r="L44">
            <v>9785.9345775199417</v>
          </cell>
          <cell r="M44">
            <v>2.0949287999999999</v>
          </cell>
          <cell r="N44">
            <v>1.7118397514646862E-3</v>
          </cell>
          <cell r="O44">
            <v>9775.6194803461221</v>
          </cell>
        </row>
        <row r="45">
          <cell r="B45">
            <v>36</v>
          </cell>
          <cell r="C45">
            <v>8.7338418424396443E-4</v>
          </cell>
          <cell r="D45">
            <v>0.94892747999999993</v>
          </cell>
          <cell r="E45">
            <v>8.287782530264808E-4</v>
          </cell>
          <cell r="F45">
            <v>9862.1752164164864</v>
          </cell>
          <cell r="G45">
            <v>0.99625739999999996</v>
          </cell>
          <cell r="H45">
            <v>8.7011545659601292E-4</v>
          </cell>
          <cell r="I45">
            <v>9857.8411917253943</v>
          </cell>
          <cell r="J45">
            <v>1.9696499999999999</v>
          </cell>
          <cell r="K45">
            <v>1.7202611584961245E-3</v>
          </cell>
          <cell r="L45">
            <v>9769.1002143666501</v>
          </cell>
          <cell r="M45">
            <v>2.0949287999999999</v>
          </cell>
          <cell r="N45">
            <v>1.8296776810371872E-3</v>
          </cell>
          <cell r="O45">
            <v>9757.7332475646217</v>
          </cell>
        </row>
        <row r="46">
          <cell r="B46">
            <v>37</v>
          </cell>
          <cell r="C46">
            <v>9.4989016213468871E-4</v>
          </cell>
          <cell r="D46">
            <v>0.94892747999999993</v>
          </cell>
          <cell r="E46">
            <v>9.0137687783126152E-4</v>
          </cell>
          <cell r="F46">
            <v>9853.2856797112872</v>
          </cell>
          <cell r="G46">
            <v>0.99625739999999996</v>
          </cell>
          <cell r="H46">
            <v>9.4633510321388337E-4</v>
          </cell>
          <cell r="I46">
            <v>9848.5123705637579</v>
          </cell>
          <cell r="J46">
            <v>1.9696499999999999</v>
          </cell>
          <cell r="K46">
            <v>1.8709511578485895E-3</v>
          </cell>
          <cell r="L46">
            <v>9750.8227050094411</v>
          </cell>
          <cell r="M46">
            <v>2.0949287999999999</v>
          </cell>
          <cell r="N46">
            <v>1.9899522574926289E-3</v>
          </cell>
          <cell r="O46">
            <v>9738.3158242606187</v>
          </cell>
        </row>
        <row r="47">
          <cell r="B47">
            <v>38</v>
          </cell>
          <cell r="C47">
            <v>1.0389179067344346E-3</v>
          </cell>
          <cell r="D47">
            <v>0.94892747999999993</v>
          </cell>
          <cell r="E47">
            <v>9.8585775116438192E-4</v>
          </cell>
          <cell r="F47">
            <v>9843.5717416495081</v>
          </cell>
          <cell r="G47">
            <v>0.99625739999999996</v>
          </cell>
          <cell r="H47">
            <v>1.0350296525766902E-3</v>
          </cell>
          <cell r="I47">
            <v>9838.3188682264554</v>
          </cell>
          <cell r="J47">
            <v>1.9696499999999999</v>
          </cell>
          <cell r="K47">
            <v>2.0463046549994788E-3</v>
          </cell>
          <cell r="L47">
            <v>9730.8695511181068</v>
          </cell>
          <cell r="M47">
            <v>2.0949287999999999</v>
          </cell>
          <cell r="N47">
            <v>2.1764590436536809E-3</v>
          </cell>
          <cell r="O47">
            <v>9717.1207787149506</v>
          </cell>
        </row>
        <row r="48">
          <cell r="B48">
            <v>39</v>
          </cell>
          <cell r="C48">
            <v>1.1303800152477764E-3</v>
          </cell>
          <cell r="D48">
            <v>0.94892747999999993</v>
          </cell>
          <cell r="E48">
            <v>1.0726486593114341E-3</v>
          </cell>
          <cell r="F48">
            <v>9833.0130476179911</v>
          </cell>
          <cell r="G48">
            <v>0.99625739999999996</v>
          </cell>
          <cell r="H48">
            <v>1.1261494550027101E-3</v>
          </cell>
          <cell r="I48">
            <v>9827.2394507948593</v>
          </cell>
          <cell r="J48">
            <v>1.9696499999999999</v>
          </cell>
          <cell r="K48">
            <v>2.2264529970327826E-3</v>
          </cell>
          <cell r="L48">
            <v>9709.2042274422838</v>
          </cell>
          <cell r="M48">
            <v>2.0949287999999999</v>
          </cell>
          <cell r="N48">
            <v>2.3680656488870057E-3</v>
          </cell>
          <cell r="O48">
            <v>9694.1099987927901</v>
          </cell>
        </row>
        <row r="49">
          <cell r="B49">
            <v>40</v>
          </cell>
          <cell r="C49">
            <v>1.2258009445997461E-3</v>
          </cell>
          <cell r="D49">
            <v>0.94892747999999993</v>
          </cell>
          <cell r="E49">
            <v>1.1631962013406566E-3</v>
          </cell>
          <cell r="F49">
            <v>9821.5753241932689</v>
          </cell>
          <cell r="G49">
            <v>0.99625739999999996</v>
          </cell>
          <cell r="H49">
            <v>1.2212132619844869E-3</v>
          </cell>
          <cell r="I49">
            <v>9815.2382956488527</v>
          </cell>
          <cell r="J49">
            <v>1.9696499999999999</v>
          </cell>
          <cell r="K49">
            <v>2.4143988305308896E-3</v>
          </cell>
          <cell r="L49">
            <v>9685.7623361101614</v>
          </cell>
          <cell r="M49">
            <v>2.0949287999999999</v>
          </cell>
          <cell r="N49">
            <v>2.5679657019092124E-3</v>
          </cell>
          <cell r="O49">
            <v>9669.2158568053546</v>
          </cell>
        </row>
        <row r="50">
          <cell r="B50">
            <v>41</v>
          </cell>
          <cell r="C50">
            <v>1.337018476747141E-3</v>
          </cell>
          <cell r="D50">
            <v>0.94892747999999993</v>
          </cell>
          <cell r="E50">
            <v>1.268733573853103E-3</v>
          </cell>
          <cell r="F50">
            <v>9809.1143618313381</v>
          </cell>
          <cell r="G50">
            <v>0.99625739999999996</v>
          </cell>
          <cell r="H50">
            <v>1.3320145513960671E-3</v>
          </cell>
          <cell r="I50">
            <v>9802.1642554136288</v>
          </cell>
          <cell r="J50">
            <v>1.9696499999999999</v>
          </cell>
          <cell r="K50">
            <v>2.6334584427250064E-3</v>
          </cell>
          <cell r="L50">
            <v>9660.2552835119041</v>
          </cell>
          <cell r="M50">
            <v>2.0949287999999999</v>
          </cell>
          <cell r="N50">
            <v>2.8009585130697161E-3</v>
          </cell>
          <cell r="O50">
            <v>9642.132784336527</v>
          </cell>
        </row>
        <row r="51">
          <cell r="B51">
            <v>42</v>
          </cell>
          <cell r="C51">
            <v>1.4474328449809405E-3</v>
          </cell>
          <cell r="D51">
            <v>0.94892747999999993</v>
          </cell>
          <cell r="E51">
            <v>1.3735088020569945E-3</v>
          </cell>
          <cell r="F51">
            <v>9795.6414569149783</v>
          </cell>
          <cell r="G51">
            <v>0.99625739999999996</v>
          </cell>
          <cell r="H51">
            <v>1.4420156828153148E-3</v>
          </cell>
          <cell r="I51">
            <v>9788.0293808317911</v>
          </cell>
          <cell r="J51">
            <v>1.9696499999999999</v>
          </cell>
          <cell r="K51">
            <v>2.8509361031167093E-3</v>
          </cell>
          <cell r="L51">
            <v>9632.7145129588152</v>
          </cell>
          <cell r="M51">
            <v>2.0949287999999999</v>
          </cell>
          <cell r="N51">
            <v>3.0322687530165075E-3</v>
          </cell>
          <cell r="O51">
            <v>9612.8952463821479</v>
          </cell>
        </row>
        <row r="52">
          <cell r="B52">
            <v>43</v>
          </cell>
          <cell r="C52">
            <v>1.5733551951715374E-3</v>
          </cell>
          <cell r="D52">
            <v>0.94892747999999993</v>
          </cell>
          <cell r="E52">
            <v>1.4929999804990351E-3</v>
          </cell>
          <cell r="F52">
            <v>9781.0165644108292</v>
          </cell>
          <cell r="G52">
            <v>0.99625739999999996</v>
          </cell>
          <cell r="H52">
            <v>1.5674667560180884E-3</v>
          </cell>
          <cell r="I52">
            <v>9772.686970170409</v>
          </cell>
          <cell r="J52">
            <v>1.9696499999999999</v>
          </cell>
          <cell r="K52">
            <v>3.0989590601696185E-3</v>
          </cell>
          <cell r="L52">
            <v>9602.8631250448543</v>
          </cell>
          <cell r="M52">
            <v>2.0949287999999999</v>
          </cell>
          <cell r="N52">
            <v>3.2960671109944746E-3</v>
          </cell>
          <cell r="O52">
            <v>9581.2104985191127</v>
          </cell>
        </row>
        <row r="53">
          <cell r="B53">
            <v>44</v>
          </cell>
          <cell r="C53">
            <v>1.7089262259212198E-3</v>
          </cell>
          <cell r="D53">
            <v>0.94892747999999993</v>
          </cell>
          <cell r="E53">
            <v>1.6216470570693338E-3</v>
          </cell>
          <cell r="F53">
            <v>9765.1552076840053</v>
          </cell>
          <cell r="G53">
            <v>0.99625739999999996</v>
          </cell>
          <cell r="H53">
            <v>1.702530398628087E-3</v>
          </cell>
          <cell r="I53">
            <v>9756.0486735274171</v>
          </cell>
          <cell r="J53">
            <v>1.9696499999999999</v>
          </cell>
          <cell r="K53">
            <v>3.3659865408857304E-3</v>
          </cell>
          <cell r="L53">
            <v>9570.5400170119865</v>
          </cell>
          <cell r="M53">
            <v>2.0949287999999999</v>
          </cell>
          <cell r="N53">
            <v>3.5800787677576699E-3</v>
          </cell>
          <cell r="O53">
            <v>9546.9090102439477</v>
          </cell>
        </row>
        <row r="54">
          <cell r="B54">
            <v>45</v>
          </cell>
          <cell r="C54">
            <v>1.8567366205844982E-3</v>
          </cell>
          <cell r="D54">
            <v>0.94892747999999993</v>
          </cell>
          <cell r="E54">
            <v>1.7619084023949639E-3</v>
          </cell>
          <cell r="F54">
            <v>9747.9498986728959</v>
          </cell>
          <cell r="G54">
            <v>0.99625739999999996</v>
          </cell>
          <cell r="H54">
            <v>1.8497875981082987E-3</v>
          </cell>
          <cell r="I54">
            <v>9738.0020556845848</v>
          </cell>
          <cell r="J54">
            <v>1.9696499999999999</v>
          </cell>
          <cell r="K54">
            <v>3.6571212847342567E-3</v>
          </cell>
          <cell r="L54">
            <v>9535.5393914093711</v>
          </cell>
          <cell r="M54">
            <v>2.0949287999999999</v>
          </cell>
          <cell r="N54">
            <v>3.8897310204771378E-3</v>
          </cell>
          <cell r="O54">
            <v>9509.7741021171296</v>
          </cell>
        </row>
        <row r="55">
          <cell r="B55">
            <v>46</v>
          </cell>
          <cell r="C55">
            <v>2.0141832597204575E-3</v>
          </cell>
          <cell r="D55">
            <v>0.94892747999999993</v>
          </cell>
          <cell r="E55">
            <v>1.9113138449047191E-3</v>
          </cell>
          <cell r="F55">
            <v>9729.3185070721247</v>
          </cell>
          <cell r="G55">
            <v>0.99625739999999996</v>
          </cell>
          <cell r="H55">
            <v>2.0066449774526277E-3</v>
          </cell>
          <cell r="I55">
            <v>9718.461342769122</v>
          </cell>
          <cell r="J55">
            <v>1.9696499999999999</v>
          </cell>
          <cell r="K55">
            <v>3.9672360575083989E-3</v>
          </cell>
          <cell r="L55">
            <v>9497.7096557079803</v>
          </cell>
          <cell r="M55">
            <v>2.0949287999999999</v>
          </cell>
          <cell r="N55">
            <v>4.219570519266266E-3</v>
          </cell>
          <cell r="O55">
            <v>9469.6469396709545</v>
          </cell>
        </row>
        <row r="56">
          <cell r="B56">
            <v>47</v>
          </cell>
          <cell r="C56">
            <v>2.1985740808132146E-3</v>
          </cell>
          <cell r="D56">
            <v>0.94892747999999993</v>
          </cell>
          <cell r="E56">
            <v>2.0862873620994E-3</v>
          </cell>
          <cell r="F56">
            <v>9709.0203528289803</v>
          </cell>
          <cell r="G56">
            <v>0.99625739999999996</v>
          </cell>
          <cell r="H56">
            <v>2.190345697458363E-3</v>
          </cell>
          <cell r="I56">
            <v>9697.1745527810726</v>
          </cell>
          <cell r="J56">
            <v>1.9696499999999999</v>
          </cell>
          <cell r="K56">
            <v>4.3304214382737481E-3</v>
          </cell>
          <cell r="L56">
            <v>9456.5805702004018</v>
          </cell>
          <cell r="M56">
            <v>2.0949287999999999</v>
          </cell>
          <cell r="N56">
            <v>4.6058561608291306E-3</v>
          </cell>
          <cell r="O56">
            <v>9426.0311079729945</v>
          </cell>
        </row>
        <row r="57">
          <cell r="B57">
            <v>48</v>
          </cell>
          <cell r="C57">
            <v>2.4105056658195682E-3</v>
          </cell>
          <cell r="D57">
            <v>0.94892747999999993</v>
          </cell>
          <cell r="E57">
            <v>2.2873950669918849E-3</v>
          </cell>
          <cell r="F57">
            <v>9686.8119875685952</v>
          </cell>
          <cell r="G57">
            <v>0.99625739999999996</v>
          </cell>
          <cell r="H57">
            <v>2.4014841073146716E-3</v>
          </cell>
          <cell r="I57">
            <v>9673.8869422067128</v>
          </cell>
          <cell r="J57">
            <v>1.9696499999999999</v>
          </cell>
          <cell r="K57">
            <v>4.7478524846815123E-3</v>
          </cell>
          <cell r="L57">
            <v>9411.6821206435852</v>
          </cell>
          <cell r="M57">
            <v>2.0949287999999999</v>
          </cell>
          <cell r="N57">
            <v>5.0498377418885885E-3</v>
          </cell>
          <cell r="O57">
            <v>9378.431180327736</v>
          </cell>
        </row>
        <row r="58">
          <cell r="B58">
            <v>49</v>
          </cell>
          <cell r="C58">
            <v>2.63510375501906E-3</v>
          </cell>
          <cell r="D58">
            <v>0.94892747999999993</v>
          </cell>
          <cell r="E58">
            <v>2.5005223657887737E-3</v>
          </cell>
          <cell r="F58">
            <v>9662.5898975404889</v>
          </cell>
          <cell r="G58">
            <v>0.99625739999999996</v>
          </cell>
          <cell r="H58">
            <v>2.6252416157055256E-3</v>
          </cell>
          <cell r="I58">
            <v>9648.490651620401</v>
          </cell>
          <cell r="J58">
            <v>1.9696499999999999</v>
          </cell>
          <cell r="K58">
            <v>5.1902321110732915E-3</v>
          </cell>
          <cell r="L58">
            <v>9362.8333058818062</v>
          </cell>
          <cell r="M58">
            <v>2.0949287999999999</v>
          </cell>
          <cell r="N58">
            <v>5.5203547473775729E-3</v>
          </cell>
          <cell r="O58">
            <v>9326.6589132384597</v>
          </cell>
        </row>
        <row r="59">
          <cell r="B59">
            <v>50</v>
          </cell>
          <cell r="C59">
            <v>2.8812138650571792E-3</v>
          </cell>
          <cell r="D59">
            <v>0.94892747999999993</v>
          </cell>
          <cell r="E59">
            <v>2.7340630123097688E-3</v>
          </cell>
          <cell r="F59">
            <v>9636.171767898506</v>
          </cell>
          <cell r="G59">
            <v>0.99625739999999996</v>
          </cell>
          <cell r="H59">
            <v>2.8704306340458161E-3</v>
          </cell>
          <cell r="I59">
            <v>9620.7953284816849</v>
          </cell>
          <cell r="J59">
            <v>1.9696499999999999</v>
          </cell>
          <cell r="K59">
            <v>5.6749828893098726E-3</v>
          </cell>
          <cell r="L59">
            <v>9309.6993870754668</v>
          </cell>
          <cell r="M59">
            <v>2.0949287999999999</v>
          </cell>
          <cell r="N59">
            <v>6.0359379048675983E-3</v>
          </cell>
          <cell r="O59">
            <v>9270.363779178273</v>
          </cell>
        </row>
        <row r="60">
          <cell r="B60">
            <v>51</v>
          </cell>
          <cell r="C60">
            <v>3.145021744599746E-3</v>
          </cell>
          <cell r="D60">
            <v>0.94892747999999993</v>
          </cell>
          <cell r="E60">
            <v>2.9843975586482403E-3</v>
          </cell>
          <cell r="F60">
            <v>9607.4136003996755</v>
          </cell>
          <cell r="G60">
            <v>0.99625739999999996</v>
          </cell>
          <cell r="H60">
            <v>3.1332511862184067E-3</v>
          </cell>
          <cell r="I60">
            <v>9590.6509601063553</v>
          </cell>
          <cell r="J60">
            <v>1.9696499999999999</v>
          </cell>
          <cell r="K60">
            <v>6.1945920792508893E-3</v>
          </cell>
          <cell r="L60">
            <v>9252.0295969920826</v>
          </cell>
          <cell r="M60">
            <v>2.0949287999999999</v>
          </cell>
          <cell r="N60">
            <v>6.588596629388252E-3</v>
          </cell>
          <cell r="O60">
            <v>9209.2850916295756</v>
          </cell>
        </row>
        <row r="61">
          <cell r="B61">
            <v>52</v>
          </cell>
          <cell r="C61">
            <v>3.4487228810673445E-3</v>
          </cell>
          <cell r="D61">
            <v>0.94892747999999993</v>
          </cell>
          <cell r="E61">
            <v>3.2725879127495747E-3</v>
          </cell>
          <cell r="F61">
            <v>9575.9724947782215</v>
          </cell>
          <cell r="G61">
            <v>0.99625739999999996</v>
          </cell>
          <cell r="H61">
            <v>3.4358156908126619E-3</v>
          </cell>
          <cell r="I61">
            <v>9557.6992510525142</v>
          </cell>
          <cell r="J61">
            <v>1.9696499999999999</v>
          </cell>
          <cell r="K61">
            <v>6.7927770226942951E-3</v>
          </cell>
          <cell r="L61">
            <v>9189.1826229323469</v>
          </cell>
          <cell r="M61">
            <v>2.0949287999999999</v>
          </cell>
          <cell r="N61">
            <v>7.2248288867669541E-3</v>
          </cell>
          <cell r="O61">
            <v>9142.7495826730992</v>
          </cell>
        </row>
        <row r="62">
          <cell r="B62">
            <v>53</v>
          </cell>
          <cell r="C62">
            <v>3.7953977966963151E-3</v>
          </cell>
          <cell r="D62">
            <v>0.94892747999999993</v>
          </cell>
          <cell r="E62">
            <v>3.6015572668165862E-3</v>
          </cell>
          <cell r="F62">
            <v>9541.4840814528179</v>
          </cell>
          <cell r="G62">
            <v>0.99625739999999996</v>
          </cell>
          <cell r="H62">
            <v>3.7811931409023995E-3</v>
          </cell>
          <cell r="I62">
            <v>9521.559744201626</v>
          </cell>
          <cell r="J62">
            <v>1.9696499999999999</v>
          </cell>
          <cell r="K62">
            <v>7.4756052702628969E-3</v>
          </cell>
          <cell r="L62">
            <v>9120.4879208869461</v>
          </cell>
          <cell r="M62">
            <v>2.0949287999999999</v>
          </cell>
          <cell r="N62">
            <v>7.9510881517556552E-3</v>
          </cell>
          <cell r="O62">
            <v>9070.054774791839</v>
          </cell>
        </row>
        <row r="63">
          <cell r="B63">
            <v>54</v>
          </cell>
          <cell r="C63">
            <v>4.1777060914866583E-3</v>
          </cell>
          <cell r="D63">
            <v>0.94892747999999993</v>
          </cell>
          <cell r="E63">
            <v>3.9643401135750836E-3</v>
          </cell>
          <cell r="F63">
            <v>9503.6583933656766</v>
          </cell>
          <cell r="G63">
            <v>0.99625739999999996</v>
          </cell>
          <cell r="H63">
            <v>4.1620706086686601E-3</v>
          </cell>
          <cell r="I63">
            <v>9481.9303402416008</v>
          </cell>
          <cell r="J63">
            <v>1.9696499999999999</v>
          </cell>
          <cell r="K63">
            <v>8.2286188030966968E-3</v>
          </cell>
          <cell r="L63">
            <v>9045.43890248772</v>
          </cell>
          <cell r="M63">
            <v>2.0949287999999999</v>
          </cell>
          <cell r="N63">
            <v>8.7519968089908341E-3</v>
          </cell>
          <cell r="O63">
            <v>8990.6736843454892</v>
          </cell>
        </row>
        <row r="64">
          <cell r="B64">
            <v>55</v>
          </cell>
          <cell r="C64">
            <v>4.6130945583227447E-3</v>
          </cell>
          <cell r="D64">
            <v>0.94892747999999993</v>
          </cell>
          <cell r="E64">
            <v>4.3774921942309145E-3</v>
          </cell>
          <cell r="F64">
            <v>9462.0562029320809</v>
          </cell>
          <cell r="G64">
            <v>0.99625739999999996</v>
          </cell>
          <cell r="H64">
            <v>4.5958295906287656E-3</v>
          </cell>
          <cell r="I64">
            <v>9438.3530042076382</v>
          </cell>
          <cell r="J64">
            <v>1.9696499999999999</v>
          </cell>
          <cell r="K64">
            <v>9.0861816968003939E-3</v>
          </cell>
          <cell r="L64">
            <v>8963.2504010924094</v>
          </cell>
          <cell r="M64">
            <v>2.0949287999999999</v>
          </cell>
          <cell r="N64">
            <v>9.6641046473535976E-3</v>
          </cell>
          <cell r="O64">
            <v>8903.7868730097671</v>
          </cell>
        </row>
        <row r="65">
          <cell r="B65">
            <v>56</v>
          </cell>
          <cell r="C65">
            <v>5.1056032027954256E-3</v>
          </cell>
          <cell r="D65">
            <v>0.94892747999999993</v>
          </cell>
          <cell r="E65">
            <v>4.8448471811085919E-3</v>
          </cell>
          <cell r="F65">
            <v>9416.213986609815</v>
          </cell>
          <cell r="G65">
            <v>0.99625739999999996</v>
          </cell>
          <cell r="H65">
            <v>5.0864949722486431E-3</v>
          </cell>
          <cell r="I65">
            <v>9390.3448691054273</v>
          </cell>
          <cell r="J65">
            <v>1.9696499999999999</v>
          </cell>
          <cell r="K65">
            <v>1.005625134838601E-2</v>
          </cell>
          <cell r="L65">
            <v>8873.1137021605027</v>
          </cell>
          <cell r="M65">
            <v>2.0949287999999999</v>
          </cell>
          <cell r="N65">
            <v>1.0695875190908376E-2</v>
          </cell>
          <cell r="O65">
            <v>8808.5530798896052</v>
          </cell>
        </row>
        <row r="66">
          <cell r="B66">
            <v>57</v>
          </cell>
          <cell r="C66">
            <v>5.619987973824651E-3</v>
          </cell>
          <cell r="D66">
            <v>0.94892747999999993</v>
          </cell>
          <cell r="E66">
            <v>5.3329610256317318E-3</v>
          </cell>
          <cell r="F66">
            <v>9365.9976844102166</v>
          </cell>
          <cell r="G66">
            <v>0.99625739999999996</v>
          </cell>
          <cell r="H66">
            <v>5.5989546068338147E-3</v>
          </cell>
          <cell r="I66">
            <v>9337.7687544407909</v>
          </cell>
          <cell r="J66">
            <v>1.9696499999999999</v>
          </cell>
          <cell r="K66">
            <v>1.1069409312643724E-2</v>
          </cell>
          <cell r="L66">
            <v>8774.8935747136602</v>
          </cell>
          <cell r="M66">
            <v>2.0949287999999999</v>
          </cell>
          <cell r="N66">
            <v>1.1773474662018907E-2</v>
          </cell>
          <cell r="O66">
            <v>8704.8458033944753</v>
          </cell>
        </row>
        <row r="67">
          <cell r="B67">
            <v>58</v>
          </cell>
          <cell r="C67">
            <v>6.1702892129606099E-3</v>
          </cell>
          <cell r="D67">
            <v>0.94892747999999993</v>
          </cell>
          <cell r="E67">
            <v>5.8551569937258944E-3</v>
          </cell>
          <cell r="F67">
            <v>9311.1582975651218</v>
          </cell>
          <cell r="G67">
            <v>0.99625739999999996</v>
          </cell>
          <cell r="H67">
            <v>6.1471962885521836E-3</v>
          </cell>
          <cell r="I67">
            <v>9280.3676570101343</v>
          </cell>
          <cell r="J67">
            <v>1.9696499999999999</v>
          </cell>
          <cell r="K67">
            <v>1.2153310148307865E-2</v>
          </cell>
          <cell r="L67">
            <v>8668.2495715817713</v>
          </cell>
          <cell r="M67">
            <v>2.0949287999999999</v>
          </cell>
          <cell r="N67">
            <v>1.2926316576560515E-2</v>
          </cell>
          <cell r="O67">
            <v>8592.3242107896549</v>
          </cell>
        </row>
        <row r="68">
          <cell r="B68">
            <v>59</v>
          </cell>
          <cell r="C68">
            <v>6.7757222424396444E-3</v>
          </cell>
          <cell r="D68">
            <v>0.94892747999999993</v>
          </cell>
          <cell r="E68">
            <v>6.4296690326982008E-3</v>
          </cell>
          <cell r="F68">
            <v>9251.2906314007178</v>
          </cell>
          <cell r="G68">
            <v>0.99625739999999996</v>
          </cell>
          <cell r="H68">
            <v>6.7503634243750894E-3</v>
          </cell>
          <cell r="I68">
            <v>9217.7218026134997</v>
          </cell>
          <cell r="J68">
            <v>1.9696499999999999</v>
          </cell>
          <cell r="K68">
            <v>1.3345801314821245E-2</v>
          </cell>
          <cell r="L68">
            <v>8552.5648350521569</v>
          </cell>
          <cell r="M68">
            <v>2.0949287999999999</v>
          </cell>
          <cell r="N68">
            <v>1.4194655666487394E-2</v>
          </cell>
          <cell r="O68">
            <v>8470.3591272426729</v>
          </cell>
        </row>
        <row r="69">
          <cell r="B69">
            <v>60</v>
          </cell>
          <cell r="C69">
            <v>7.5010029440914869E-3</v>
          </cell>
          <cell r="D69">
            <v>0.94892747999999993</v>
          </cell>
          <cell r="E69">
            <v>7.1179078212093155E-3</v>
          </cell>
          <cell r="F69">
            <v>9185.4407974591904</v>
          </cell>
          <cell r="G69">
            <v>0.99625739999999996</v>
          </cell>
          <cell r="H69">
            <v>7.4729296904729303E-3</v>
          </cell>
          <cell r="I69">
            <v>9148.8384156762295</v>
          </cell>
          <cell r="J69">
            <v>1.9696499999999999</v>
          </cell>
          <cell r="K69">
            <v>1.4774350448829797E-2</v>
          </cell>
          <cell r="L69">
            <v>8426.2062449427576</v>
          </cell>
          <cell r="M69">
            <v>2.0949287999999999</v>
          </cell>
          <cell r="N69">
            <v>1.5714067096462045E-2</v>
          </cell>
          <cell r="O69">
            <v>8337.2553355860509</v>
          </cell>
        </row>
        <row r="70">
          <cell r="B70">
            <v>61</v>
          </cell>
          <cell r="C70">
            <v>8.2742651761118172E-3</v>
          </cell>
          <cell r="D70">
            <v>0.94892747999999993</v>
          </cell>
          <cell r="E70">
            <v>7.8516776024195427E-3</v>
          </cell>
          <cell r="F70">
            <v>9113.3196776814293</v>
          </cell>
          <cell r="G70">
            <v>0.99625739999999996</v>
          </cell>
          <cell r="H70">
            <v>8.2432979112637E-3</v>
          </cell>
          <cell r="I70">
            <v>9073.4218150737961</v>
          </cell>
          <cell r="J70">
            <v>1.9696499999999999</v>
          </cell>
          <cell r="K70">
            <v>1.6297406404128641E-2</v>
          </cell>
          <cell r="L70">
            <v>8288.8809373239183</v>
          </cell>
          <cell r="M70">
            <v>2.0949287999999999</v>
          </cell>
          <cell r="N70">
            <v>1.7333996416273718E-2</v>
          </cell>
          <cell r="O70">
            <v>8192.7373814774437</v>
          </cell>
        </row>
        <row r="71">
          <cell r="B71">
            <v>62</v>
          </cell>
          <cell r="C71">
            <v>9.0435150193138511E-3</v>
          </cell>
          <cell r="D71">
            <v>0.94892747999999993</v>
          </cell>
          <cell r="E71">
            <v>8.5816399176196437E-3</v>
          </cell>
          <cell r="F71">
            <v>9035.1124497534092</v>
          </cell>
          <cell r="G71">
            <v>0.99625739999999996</v>
          </cell>
          <cell r="H71">
            <v>9.0096687600025663E-3</v>
          </cell>
          <cell r="I71">
            <v>8991.6732900002007</v>
          </cell>
          <cell r="J71">
            <v>1.9696499999999999</v>
          </cell>
          <cell r="K71">
            <v>1.7812559357791524E-2</v>
          </cell>
          <cell r="L71">
            <v>8141.2347536181687</v>
          </cell>
          <cell r="M71">
            <v>2.0949287999999999</v>
          </cell>
          <cell r="N71">
            <v>1.8945520067193144E-2</v>
          </cell>
          <cell r="O71">
            <v>8037.521711011419</v>
          </cell>
        </row>
        <row r="72">
          <cell r="B72">
            <v>63</v>
          </cell>
          <cell r="C72">
            <v>9.8905893872935201E-3</v>
          </cell>
          <cell r="D72">
            <v>0.94892747999999993</v>
          </cell>
          <cell r="E72">
            <v>9.385452062999183E-3</v>
          </cell>
          <cell r="F72">
            <v>8950.3138349724413</v>
          </cell>
          <cell r="G72">
            <v>0.99625739999999996</v>
          </cell>
          <cell r="H72">
            <v>9.8535728674526354E-3</v>
          </cell>
          <cell r="I72">
            <v>8903.0731820368565</v>
          </cell>
          <cell r="J72">
            <v>1.9696499999999999</v>
          </cell>
          <cell r="K72">
            <v>1.9480999386682681E-2</v>
          </cell>
          <cell r="L72">
            <v>7982.6353643760931</v>
          </cell>
          <cell r="M72">
            <v>2.0949287999999999</v>
          </cell>
          <cell r="N72">
            <v>2.0720080556415547E-2</v>
          </cell>
          <cell r="O72">
            <v>7870.9836136853237</v>
          </cell>
        </row>
        <row r="73">
          <cell r="B73">
            <v>64</v>
          </cell>
          <cell r="C73">
            <v>1.0791810686149936E-2</v>
          </cell>
          <cell r="D73">
            <v>0.94892747999999993</v>
          </cell>
          <cell r="E73">
            <v>1.024064571904533E-2</v>
          </cell>
          <cell r="F73">
            <v>8858.6568419142186</v>
          </cell>
          <cell r="G73">
            <v>0.99625739999999996</v>
          </cell>
          <cell r="H73">
            <v>1.0751421255475952E-2</v>
          </cell>
          <cell r="I73">
            <v>8807.3524917884479</v>
          </cell>
          <cell r="J73">
            <v>1.9696499999999999</v>
          </cell>
          <cell r="K73">
            <v>2.1256089917975219E-2</v>
          </cell>
          <cell r="L73">
            <v>7812.955749288506</v>
          </cell>
          <cell r="M73">
            <v>2.0949287999999999</v>
          </cell>
          <cell r="N73">
            <v>2.260807501056326E-2</v>
          </cell>
          <cell r="O73">
            <v>7693.0358257402113</v>
          </cell>
        </row>
        <row r="74">
          <cell r="B74">
            <v>65</v>
          </cell>
          <cell r="C74">
            <v>1.179480792249047E-2</v>
          </cell>
          <cell r="D74">
            <v>0.94892747999999993</v>
          </cell>
          <cell r="E74">
            <v>1.1192417358972917E-2</v>
          </cell>
          <cell r="F74">
            <v>8759.5070572995937</v>
          </cell>
          <cell r="G74">
            <v>0.99625739999999996</v>
          </cell>
          <cell r="H74">
            <v>1.1750664674359756E-2</v>
          </cell>
          <cell r="I74">
            <v>8703.8602459885551</v>
          </cell>
          <cell r="J74">
            <v>1.9696499999999999</v>
          </cell>
          <cell r="K74">
            <v>2.3231643424533353E-2</v>
          </cell>
          <cell r="L74">
            <v>7631.4479472293779</v>
          </cell>
          <cell r="M74">
            <v>2.0949287999999999</v>
          </cell>
          <cell r="N74">
            <v>2.4709282807293453E-2</v>
          </cell>
          <cell r="O74">
            <v>7502.9464278753558</v>
          </cell>
        </row>
        <row r="75">
          <cell r="B75">
            <v>66</v>
          </cell>
          <cell r="C75">
            <v>1.295246090444727E-2</v>
          </cell>
          <cell r="D75">
            <v>0.9498560712727272</v>
          </cell>
          <cell r="E75">
            <v>1.2302973628011879E-2</v>
          </cell>
          <cell r="F75">
            <v>8651.7390729792533</v>
          </cell>
          <cell r="G75">
            <v>0.9963254472727272</v>
          </cell>
          <cell r="H75">
            <v>1.2904866403905939E-2</v>
          </cell>
          <cell r="I75">
            <v>8591.5380923158045</v>
          </cell>
          <cell r="J75">
            <v>1.9520199999999999</v>
          </cell>
          <cell r="K75">
            <v>2.5283462734699159E-2</v>
          </cell>
          <cell r="L75">
            <v>7438.498517443807</v>
          </cell>
          <cell r="M75">
            <v>2.0750210036363637</v>
          </cell>
          <cell r="N75">
            <v>2.6876628425506935E-2</v>
          </cell>
          <cell r="O75">
            <v>7301.292524636865</v>
          </cell>
        </row>
        <row r="76">
          <cell r="B76">
            <v>67</v>
          </cell>
          <cell r="C76">
            <v>1.4188622256416773E-2</v>
          </cell>
          <cell r="D76">
            <v>0.95078466254545446</v>
          </cell>
          <cell r="E76">
            <v>1.3490324424052146E-2</v>
          </cell>
          <cell r="F76">
            <v>8535.0243060525154</v>
          </cell>
          <cell r="G76">
            <v>0.99639349454545445</v>
          </cell>
          <cell r="H76">
            <v>1.4137450912856519E-2</v>
          </cell>
          <cell r="I76">
            <v>8470.075644269753</v>
          </cell>
          <cell r="J76">
            <v>1.9343899999999998</v>
          </cell>
          <cell r="K76">
            <v>2.7446329006590039E-2</v>
          </cell>
          <cell r="L76">
            <v>7234.3390398190122</v>
          </cell>
          <cell r="M76">
            <v>2.0551132072727274</v>
          </cell>
          <cell r="N76">
            <v>2.9159224992165878E-2</v>
          </cell>
          <cell r="O76">
            <v>7088.3924931773599</v>
          </cell>
        </row>
        <row r="77">
          <cell r="B77">
            <v>68</v>
          </cell>
          <cell r="C77">
            <v>1.5503496109021601E-2</v>
          </cell>
          <cell r="D77">
            <v>0.95171325381818173</v>
          </cell>
          <cell r="E77">
            <v>1.4754882727474468E-2</v>
          </cell>
          <cell r="F77">
            <v>8409.0910233405666</v>
          </cell>
          <cell r="G77">
            <v>0.9964615418181817</v>
          </cell>
          <cell r="H77">
            <v>1.5448637636367845E-2</v>
          </cell>
          <cell r="I77">
            <v>8339.2245148888051</v>
          </cell>
          <cell r="J77">
            <v>1.9167599999999998</v>
          </cell>
          <cell r="K77">
            <v>2.9716481201928241E-2</v>
          </cell>
          <cell r="L77">
            <v>7019.3599397338548</v>
          </cell>
          <cell r="M77">
            <v>2.0352054109090911</v>
          </cell>
          <cell r="N77">
            <v>3.1552799169088805E-2</v>
          </cell>
          <cell r="O77">
            <v>6864.733868408458</v>
          </cell>
        </row>
        <row r="78">
          <cell r="B78">
            <v>69</v>
          </cell>
          <cell r="C78">
            <v>1.6983421589326558E-2</v>
          </cell>
          <cell r="D78">
            <v>0.95264184509090899</v>
          </cell>
          <cell r="E78">
            <v>1.6179118078812831E-2</v>
          </cell>
          <cell r="F78">
            <v>8273.0393467384547</v>
          </cell>
          <cell r="G78">
            <v>0.99652958909090894</v>
          </cell>
          <cell r="H78">
            <v>1.6924482137769266E-2</v>
          </cell>
          <cell r="I78">
            <v>8198.0874585437214</v>
          </cell>
          <cell r="J78">
            <v>1.8991299999999998</v>
          </cell>
          <cell r="K78">
            <v>3.2253725442937746E-2</v>
          </cell>
          <cell r="L78">
            <v>6792.9594314525229</v>
          </cell>
          <cell r="M78">
            <v>2.0152976145454549</v>
          </cell>
          <cell r="N78">
            <v>3.422664901578959E-2</v>
          </cell>
          <cell r="O78">
            <v>6629.7770317076374</v>
          </cell>
        </row>
        <row r="79">
          <cell r="B79">
            <v>70</v>
          </cell>
          <cell r="C79">
            <v>1.8651765124269377E-2</v>
          </cell>
          <cell r="D79">
            <v>0.95357043636363625</v>
          </cell>
          <cell r="E79">
            <v>1.7785771808501601E-2</v>
          </cell>
          <cell r="F79">
            <v>8125.8969567546092</v>
          </cell>
          <cell r="G79">
            <v>0.99659763636363619</v>
          </cell>
          <cell r="H79">
            <v>1.8588305036856562E-2</v>
          </cell>
          <cell r="I79">
            <v>8045.6989081454822</v>
          </cell>
          <cell r="J79">
            <v>1.8814999999999997</v>
          </cell>
          <cell r="K79">
            <v>3.5093296081312828E-2</v>
          </cell>
          <cell r="L79">
            <v>6554.572094856213</v>
          </cell>
          <cell r="M79">
            <v>1.9953898181818186</v>
          </cell>
          <cell r="N79">
            <v>3.7217542220085859E-2</v>
          </cell>
          <cell r="O79">
            <v>6383.0330251203031</v>
          </cell>
        </row>
        <row r="80">
          <cell r="B80">
            <v>71</v>
          </cell>
          <cell r="C80">
            <v>2.0562487060736975E-2</v>
          </cell>
          <cell r="D80">
            <v>0.95449902763636352</v>
          </cell>
          <cell r="E80">
            <v>1.9626873905258749E-2</v>
          </cell>
          <cell r="F80">
            <v>7966.4110018172605</v>
          </cell>
          <cell r="G80">
            <v>0.99666568363636343</v>
          </cell>
          <cell r="H80">
            <v>2.0493925223653293E-2</v>
          </cell>
          <cell r="I80">
            <v>7880.8109563499193</v>
          </cell>
          <cell r="J80">
            <v>1.8638699999999997</v>
          </cell>
          <cell r="K80">
            <v>3.8325802757895822E-2</v>
          </cell>
          <cell r="L80">
            <v>6303.3628575863449</v>
          </cell>
          <cell r="M80">
            <v>1.9754820218181823</v>
          </cell>
          <cell r="N80">
            <v>4.0620823512354895E-2</v>
          </cell>
          <cell r="O80">
            <v>6123.7489671333587</v>
          </cell>
        </row>
        <row r="81">
          <cell r="B81">
            <v>72</v>
          </cell>
          <cell r="C81">
            <v>2.2765758884625162E-2</v>
          </cell>
          <cell r="D81">
            <v>0.95542761890909078</v>
          </cell>
          <cell r="E81">
            <v>2.1751034803795897E-2</v>
          </cell>
          <cell r="F81">
            <v>7793.1333188553908</v>
          </cell>
          <cell r="G81">
            <v>0.99673373090909068</v>
          </cell>
          <cell r="H81">
            <v>2.2691399790049218E-2</v>
          </cell>
          <cell r="I81">
            <v>7701.9843242695833</v>
          </cell>
          <cell r="J81">
            <v>1.8462399999999997</v>
          </cell>
          <cell r="K81">
            <v>4.2031054683150354E-2</v>
          </cell>
          <cell r="L81">
            <v>6038.4258686313942</v>
          </cell>
          <cell r="M81">
            <v>1.9555742254545461</v>
          </cell>
          <cell r="N81">
            <v>4.4520131297685804E-2</v>
          </cell>
          <cell r="O81">
            <v>5851.1188590825132</v>
          </cell>
        </row>
        <row r="82">
          <cell r="B82">
            <v>73</v>
          </cell>
          <cell r="C82">
            <v>2.5307340269123256E-2</v>
          </cell>
          <cell r="D82">
            <v>0.95635621018181804</v>
          </cell>
          <cell r="E82">
            <v>2.4202832029560428E-2</v>
          </cell>
          <cell r="F82">
            <v>7604.5174221551633</v>
          </cell>
          <cell r="G82">
            <v>0.99680177818181792</v>
          </cell>
          <cell r="H82">
            <v>2.5226401781314387E-2</v>
          </cell>
          <cell r="I82">
            <v>7507.6909731921733</v>
          </cell>
          <cell r="J82">
            <v>1.8286099999999996</v>
          </cell>
          <cell r="K82">
            <v>4.6277255489521468E-2</v>
          </cell>
          <cell r="L82">
            <v>5758.9840919542039</v>
          </cell>
          <cell r="M82">
            <v>1.9356664290909098</v>
          </cell>
          <cell r="N82">
            <v>4.8986568968522395E-2</v>
          </cell>
          <cell r="O82">
            <v>5564.4926215490459</v>
          </cell>
        </row>
        <row r="83">
          <cell r="B83">
            <v>74</v>
          </cell>
          <cell r="C83">
            <v>2.8334236526048284E-2</v>
          </cell>
          <cell r="D83">
            <v>0.95728480145454531</v>
          </cell>
          <cell r="E83">
            <v>2.7123933987204255E-2</v>
          </cell>
          <cell r="F83">
            <v>7398.252993592082</v>
          </cell>
          <cell r="G83">
            <v>0.99686982545454517</v>
          </cell>
          <cell r="H83">
            <v>2.8245545420109552E-2</v>
          </cell>
          <cell r="I83">
            <v>7295.6321468087272</v>
          </cell>
          <cell r="J83">
            <v>1.8109799999999996</v>
          </cell>
          <cell r="K83">
            <v>5.1312735663942906E-2</v>
          </cell>
          <cell r="L83">
            <v>5463.4748635509059</v>
          </cell>
          <cell r="M83">
            <v>1.9157586327272735</v>
          </cell>
          <cell r="N83">
            <v>5.4281558226513434E-2</v>
          </cell>
          <cell r="O83">
            <v>5262.4432913114269</v>
          </cell>
        </row>
        <row r="84">
          <cell r="B84">
            <v>75</v>
          </cell>
          <cell r="C84">
            <v>3.1824836496060993E-2</v>
          </cell>
          <cell r="D84">
            <v>0.95821339272727257</v>
          </cell>
          <cell r="E84">
            <v>3.0494984551881328E-2</v>
          </cell>
          <cell r="F84">
            <v>7172.6433828415811</v>
          </cell>
          <cell r="G84">
            <v>0.99693787272727241</v>
          </cell>
          <cell r="H84">
            <v>3.1727384796276306E-2</v>
          </cell>
          <cell r="I84">
            <v>7064.1608183548433</v>
          </cell>
          <cell r="J84">
            <v>1.7933499999999996</v>
          </cell>
          <cell r="K84">
            <v>5.7073070530210969E-2</v>
          </cell>
          <cell r="L84">
            <v>5151.6575773234308</v>
          </cell>
          <cell r="M84">
            <v>1.8958508363636373</v>
          </cell>
          <cell r="N84">
            <v>6.0335142888193243E-2</v>
          </cell>
          <cell r="O84">
            <v>4944.9330233891387</v>
          </cell>
        </row>
        <row r="85">
          <cell r="B85">
            <v>76</v>
          </cell>
          <cell r="C85">
            <v>3.5833906505717918E-2</v>
          </cell>
          <cell r="D85">
            <v>0.95914198399999984</v>
          </cell>
          <cell r="E85">
            <v>3.4369804180364782E-2</v>
          </cell>
          <cell r="F85">
            <v>6926.1210343177263</v>
          </cell>
          <cell r="G85">
            <v>0.99700591999999966</v>
          </cell>
          <cell r="H85">
            <v>3.5726616922927265E-2</v>
          </cell>
          <cell r="I85">
            <v>6811.7822509155276</v>
          </cell>
          <cell r="J85">
            <v>1.7757199999999995</v>
          </cell>
          <cell r="K85">
            <v>6.3630984460333398E-2</v>
          </cell>
          <cell r="L85">
            <v>4823.8525340758042</v>
          </cell>
          <cell r="M85">
            <v>1.875943040000001</v>
          </cell>
          <cell r="N85">
            <v>6.7222367505412287E-2</v>
          </cell>
          <cell r="O85">
            <v>4612.5229184012242</v>
          </cell>
        </row>
        <row r="86">
          <cell r="B86">
            <v>77</v>
          </cell>
          <cell r="C86">
            <v>4.0464987995425666E-2</v>
          </cell>
          <cell r="D86">
            <v>0.9600705752727271</v>
          </cell>
          <cell r="E86">
            <v>3.8849244303172319E-2</v>
          </cell>
          <cell r="F86">
            <v>6657.046466182177</v>
          </cell>
          <cell r="G86">
            <v>0.9970739672727269</v>
          </cell>
          <cell r="H86">
            <v>4.0346586116242339E-2</v>
          </cell>
          <cell r="I86">
            <v>6536.9500917238738</v>
          </cell>
          <cell r="J86">
            <v>1.7580899999999995</v>
          </cell>
          <cell r="K86">
            <v>7.1141090744877886E-2</v>
          </cell>
          <cell r="L86">
            <v>4480.6784032092082</v>
          </cell>
          <cell r="M86">
            <v>1.8560352436363647</v>
          </cell>
          <cell r="N86">
            <v>7.510444385283245E-2</v>
          </cell>
          <cell r="O86">
            <v>4266.1019498562564</v>
          </cell>
        </row>
        <row r="87">
          <cell r="B87">
            <v>78</v>
          </cell>
          <cell r="C87">
            <v>4.5643336333418043E-2</v>
          </cell>
          <cell r="D87">
            <v>0.96099916654545436</v>
          </cell>
          <cell r="E87">
            <v>4.3863208174768596E-2</v>
          </cell>
          <cell r="F87">
            <v>6365.0470512069205</v>
          </cell>
          <cell r="G87">
            <v>0.99714201454545415</v>
          </cell>
          <cell r="H87">
            <v>4.5512888342080192E-2</v>
          </cell>
          <cell r="I87">
            <v>6239.4346121014942</v>
          </cell>
          <cell r="J87">
            <v>1.7404599999999995</v>
          </cell>
          <cell r="K87">
            <v>7.9440401154860743E-2</v>
          </cell>
          <cell r="L87">
            <v>4124.7315134123482</v>
          </cell>
          <cell r="M87">
            <v>1.8361274472727285</v>
          </cell>
          <cell r="N87">
            <v>8.3806982626889445E-2</v>
          </cell>
          <cell r="O87">
            <v>3908.5728178601139</v>
          </cell>
        </row>
        <row r="88">
          <cell r="B88">
            <v>79</v>
          </cell>
          <cell r="C88">
            <v>5.1405899271918687E-2</v>
          </cell>
          <cell r="D88">
            <v>0.96192775781818163</v>
          </cell>
          <cell r="E88">
            <v>4.944876142526404E-2</v>
          </cell>
          <cell r="F88">
            <v>6050.3033581112095</v>
          </cell>
          <cell r="G88">
            <v>0.99721006181818139</v>
          </cell>
          <cell r="H88">
            <v>5.1262479990769237E-2</v>
          </cell>
          <cell r="I88">
            <v>5919.585720144928</v>
          </cell>
          <cell r="J88">
            <v>1.7228299999999994</v>
          </cell>
          <cell r="K88">
            <v>8.856362544263964E-2</v>
          </cell>
          <cell r="L88">
            <v>3759.4303366070449</v>
          </cell>
          <cell r="M88">
            <v>1.8162196509090922</v>
          </cell>
          <cell r="N88">
            <v>9.3364404430312117E-2</v>
          </cell>
          <cell r="O88">
            <v>3543.6512445480976</v>
          </cell>
        </row>
        <row r="89">
          <cell r="B89">
            <v>80</v>
          </cell>
          <cell r="C89">
            <v>5.7695679228970773E-2</v>
          </cell>
          <cell r="D89">
            <v>0.96285634909090889</v>
          </cell>
          <cell r="E89">
            <v>5.5552651060726981E-2</v>
          </cell>
          <cell r="F89">
            <v>5714.1929668465127</v>
          </cell>
          <cell r="G89">
            <v>0.99727810909090864</v>
          </cell>
          <cell r="H89">
            <v>5.7538637884183584E-2</v>
          </cell>
          <cell r="I89">
            <v>5578.9808209691246</v>
          </cell>
          <cell r="J89">
            <v>1.7051999999999994</v>
          </cell>
          <cell r="K89">
            <v>9.8382672221240933E-2</v>
          </cell>
          <cell r="L89">
            <v>3389.5675340620442</v>
          </cell>
          <cell r="M89">
            <v>1.7963118545454559</v>
          </cell>
          <cell r="N89">
            <v>0.10363943255505223</v>
          </cell>
          <cell r="O89">
            <v>3176.3892403901282</v>
          </cell>
        </row>
        <row r="90">
          <cell r="B90">
            <v>81</v>
          </cell>
          <cell r="C90">
            <v>6.4609670970775093E-2</v>
          </cell>
          <cell r="D90">
            <v>0.96378494036363616</v>
          </cell>
          <cell r="E90">
            <v>6.2269827883482627E-2</v>
          </cell>
          <cell r="F90">
            <v>5358.3711543079735</v>
          </cell>
          <cell r="G90">
            <v>0.99734615636363588</v>
          </cell>
          <cell r="H90">
            <v>6.4438207006621728E-2</v>
          </cell>
          <cell r="I90">
            <v>5219.4812999415435</v>
          </cell>
          <cell r="J90">
            <v>1.6875699999999993</v>
          </cell>
          <cell r="K90">
            <v>0.10903334244015088</v>
          </cell>
          <cell r="L90">
            <v>3019.9916563966399</v>
          </cell>
          <cell r="M90">
            <v>1.7764040581818197</v>
          </cell>
          <cell r="N90">
            <v>0.11477288171027698</v>
          </cell>
          <cell r="O90">
            <v>2811.8258938370354</v>
          </cell>
        </row>
        <row r="91">
          <cell r="B91">
            <v>82</v>
          </cell>
          <cell r="C91">
            <v>7.238829879618805E-2</v>
          </cell>
          <cell r="D91">
            <v>0.96471353163636342</v>
          </cell>
          <cell r="E91">
            <v>6.9833971380818885E-2</v>
          </cell>
          <cell r="F91">
            <v>4984.1748164702249</v>
          </cell>
          <cell r="G91">
            <v>0.99741420363636313</v>
          </cell>
          <cell r="H91">
            <v>7.2201117396391012E-2</v>
          </cell>
          <cell r="I91">
            <v>4842.6289178561965</v>
          </cell>
          <cell r="J91">
            <v>1.6699399999999993</v>
          </cell>
          <cell r="K91">
            <v>0.12088411569170622</v>
          </cell>
          <cell r="L91">
            <v>2654.922635616801</v>
          </cell>
          <cell r="M91">
            <v>1.7564962618181834</v>
          </cell>
          <cell r="N91">
            <v>0.12714977623488202</v>
          </cell>
          <cell r="O91">
            <v>2454.3028606242092</v>
          </cell>
        </row>
        <row r="92">
          <cell r="B92">
            <v>83</v>
          </cell>
          <cell r="C92">
            <v>8.1128882170520972E-2</v>
          </cell>
          <cell r="D92">
            <v>0.96564212290909068</v>
          </cell>
          <cell r="E92">
            <v>7.8341466008383348E-2</v>
          </cell>
          <cell r="F92">
            <v>4593.7072545058827</v>
          </cell>
          <cell r="G92">
            <v>0.99748225090909037</v>
          </cell>
          <cell r="H92">
            <v>8.0924620001189634E-2</v>
          </cell>
          <cell r="I92">
            <v>4450.7410128719121</v>
          </cell>
          <cell r="J92">
            <v>1.6523099999999993</v>
          </cell>
          <cell r="K92">
            <v>0.13405006329917346</v>
          </cell>
          <cell r="L92">
            <v>2299.0300882579604</v>
          </cell>
          <cell r="M92">
            <v>1.7365884654545471</v>
          </cell>
          <cell r="N92">
            <v>0.14088748099254778</v>
          </cell>
          <cell r="O92">
            <v>2108.5223129980604</v>
          </cell>
        </row>
        <row r="93">
          <cell r="B93">
            <v>84</v>
          </cell>
          <cell r="C93">
            <v>9.0986516077001256E-2</v>
          </cell>
          <cell r="D93">
            <v>0.96657071418181795</v>
          </cell>
          <cell r="E93">
            <v>8.7944901825462565E-2</v>
          </cell>
          <cell r="F93">
            <v>4189.714120993448</v>
          </cell>
          <cell r="G93">
            <v>0.99755029818181762</v>
          </cell>
          <cell r="H93">
            <v>9.0763626243137344E-2</v>
          </cell>
          <cell r="I93">
            <v>4046.7756190746031</v>
          </cell>
          <cell r="J93">
            <v>1.6346799999999992</v>
          </cell>
          <cell r="K93">
            <v>0.14873383810075236</v>
          </cell>
          <cell r="L93">
            <v>1957.0865193222426</v>
          </cell>
          <cell r="M93">
            <v>1.7166806690909109</v>
          </cell>
          <cell r="N93">
            <v>0.15619479329731745</v>
          </cell>
          <cell r="O93">
            <v>1779.1821061565468</v>
          </cell>
        </row>
        <row r="94">
          <cell r="B94">
            <v>85</v>
          </cell>
          <cell r="C94">
            <v>0.10163566077153749</v>
          </cell>
          <cell r="D94">
            <v>0.96749930545454521</v>
          </cell>
          <cell r="E94">
            <v>9.8332431205876286E-2</v>
          </cell>
          <cell r="F94">
            <v>3777.729345418571</v>
          </cell>
          <cell r="G94">
            <v>0.99761834545454486</v>
          </cell>
          <cell r="H94">
            <v>0.10139359973808063</v>
          </cell>
          <cell r="I94">
            <v>3636.4584717243297</v>
          </cell>
          <cell r="J94">
            <v>1.6170499999999992</v>
          </cell>
          <cell r="K94">
            <v>0.16434994525061461</v>
          </cell>
          <cell r="L94">
            <v>1635.4394570209161</v>
          </cell>
          <cell r="M94">
            <v>1.6967728727272746</v>
          </cell>
          <cell r="N94">
            <v>0.17245263209885645</v>
          </cell>
          <cell r="O94">
            <v>1472.3574689666632</v>
          </cell>
        </row>
        <row r="95">
          <cell r="B95">
            <v>86</v>
          </cell>
          <cell r="C95">
            <v>0.11276342591181704</v>
          </cell>
          <cell r="D95">
            <v>0.96842789672727247</v>
          </cell>
          <cell r="E95">
            <v>0.10920324738354259</v>
          </cell>
          <cell r="F95">
            <v>3365.1890331627583</v>
          </cell>
          <cell r="G95">
            <v>0.99768639272727211</v>
          </cell>
          <cell r="H95">
            <v>0.11250253562952975</v>
          </cell>
          <cell r="I95">
            <v>3227.347672943858</v>
          </cell>
          <cell r="J95">
            <v>1.5994199999999992</v>
          </cell>
          <cell r="K95">
            <v>0.18035607867187831</v>
          </cell>
          <cell r="L95">
            <v>1340.4780096473578</v>
          </cell>
          <cell r="M95">
            <v>1.6768650763636384</v>
          </cell>
          <cell r="N95">
            <v>0.18908905080264454</v>
          </cell>
          <cell r="O95">
            <v>1193.9507927175725</v>
          </cell>
        </row>
        <row r="96">
          <cell r="B96">
            <v>87</v>
          </cell>
          <cell r="C96">
            <v>0.12490965290927573</v>
          </cell>
          <cell r="D96">
            <v>0.96935648799999974</v>
          </cell>
          <cell r="E96">
            <v>0.12108198246143448</v>
          </cell>
          <cell r="F96">
            <v>2957.7252736699338</v>
          </cell>
          <cell r="G96">
            <v>0.99775443999999935</v>
          </cell>
          <cell r="H96">
            <v>0.1246291607890887</v>
          </cell>
          <cell r="I96">
            <v>2825.1260408902467</v>
          </cell>
          <cell r="J96">
            <v>1.5817899999999991</v>
          </cell>
          <cell r="K96">
            <v>0.19758083987536315</v>
          </cell>
          <cell r="L96">
            <v>1075.6252386667777</v>
          </cell>
          <cell r="M96">
            <v>1.6569572800000021</v>
          </cell>
          <cell r="N96">
            <v>0.20696995873029786</v>
          </cell>
          <cell r="O96">
            <v>946.83884642281009</v>
          </cell>
        </row>
        <row r="97">
          <cell r="B97">
            <v>88</v>
          </cell>
          <cell r="C97">
            <v>0.13803127342998731</v>
          </cell>
          <cell r="D97">
            <v>0.970285079272727</v>
          </cell>
          <cell r="E97">
            <v>0.13392968508213068</v>
          </cell>
          <cell r="F97">
            <v>2561.5980592078608</v>
          </cell>
          <cell r="G97">
            <v>0.9978224872727266</v>
          </cell>
          <cell r="H97">
            <v>0.13773070857533176</v>
          </cell>
          <cell r="I97">
            <v>2436.0194294638113</v>
          </cell>
          <cell r="J97">
            <v>1.5641599999999991</v>
          </cell>
          <cell r="K97">
            <v>0.21590299664824883</v>
          </cell>
          <cell r="L97">
            <v>843.39452636813257</v>
          </cell>
          <cell r="M97">
            <v>1.6370494836363658</v>
          </cell>
          <cell r="N97">
            <v>0.22596402489423073</v>
          </cell>
          <cell r="O97">
            <v>732.8873297589015</v>
          </cell>
        </row>
        <row r="98">
          <cell r="B98">
            <v>89</v>
          </cell>
          <cell r="C98">
            <v>0.15248948848157562</v>
          </cell>
          <cell r="D98">
            <v>0.97121367054545427</v>
          </cell>
          <cell r="E98">
            <v>0.14809987582778983</v>
          </cell>
          <cell r="F98">
            <v>2182.2257047184694</v>
          </cell>
          <cell r="G98">
            <v>0.99789053454545384</v>
          </cell>
          <cell r="H98">
            <v>0.15216781717344233</v>
          </cell>
          <cell r="I98">
            <v>2065.3356702902088</v>
          </cell>
          <cell r="J98">
            <v>1.5465299999999991</v>
          </cell>
          <cell r="K98">
            <v>0.235829568621411</v>
          </cell>
          <cell r="L98">
            <v>644.49715903707659</v>
          </cell>
          <cell r="M98">
            <v>1.6171416872727296</v>
          </cell>
          <cell r="N98">
            <v>0.24659710869445065</v>
          </cell>
          <cell r="O98">
            <v>552.15943324156001</v>
          </cell>
        </row>
        <row r="99">
          <cell r="B99">
            <v>90</v>
          </cell>
          <cell r="C99">
            <v>0.16847775353087674</v>
          </cell>
          <cell r="D99">
            <v>0.97214226181818153</v>
          </cell>
          <cell r="E99">
            <v>0.16378434438355263</v>
          </cell>
          <cell r="F99">
            <v>1824.8112983742187</v>
          </cell>
          <cell r="G99">
            <v>0.99795858181818109</v>
          </cell>
          <cell r="H99">
            <v>0.1681338199815868</v>
          </cell>
          <cell r="I99">
            <v>1718.0828945000849</v>
          </cell>
          <cell r="J99">
            <v>1.528899999999999</v>
          </cell>
          <cell r="K99">
            <v>0.25758563737335727</v>
          </cell>
          <cell r="L99">
            <v>478.48394754119323</v>
          </cell>
          <cell r="M99">
            <v>1.5972338909090933</v>
          </cell>
          <cell r="N99">
            <v>0.26909837780374546</v>
          </cell>
          <cell r="O99">
            <v>403.57422546722074</v>
          </cell>
        </row>
        <row r="100">
          <cell r="B100">
            <v>91</v>
          </cell>
          <cell r="C100">
            <v>0.18435779780889455</v>
          </cell>
          <cell r="D100">
            <v>0.97307085309090879</v>
          </cell>
          <cell r="E100">
            <v>0.17939319958786229</v>
          </cell>
          <cell r="F100">
            <v>1497.4525609147863</v>
          </cell>
          <cell r="G100">
            <v>0.99802662909090833</v>
          </cell>
          <cell r="H100">
            <v>0.18399399149383427</v>
          </cell>
          <cell r="I100">
            <v>1401.9659650237343</v>
          </cell>
          <cell r="J100">
            <v>1.511269999999999</v>
          </cell>
          <cell r="K100">
            <v>0.27861440909464791</v>
          </cell>
          <cell r="L100">
            <v>345.1714252357292</v>
          </cell>
          <cell r="M100">
            <v>1.577326094545457</v>
          </cell>
          <cell r="N100">
            <v>0.29079236521690466</v>
          </cell>
          <cell r="O100">
            <v>286.21792190302727</v>
          </cell>
        </row>
        <row r="101">
          <cell r="B101">
            <v>92</v>
          </cell>
          <cell r="C101">
            <v>0.20150767026226174</v>
          </cell>
          <cell r="D101">
            <v>0.97399944436363606</v>
          </cell>
          <cell r="E101">
            <v>0.19626835887045371</v>
          </cell>
          <cell r="F101">
            <v>1203.550004297683</v>
          </cell>
          <cell r="G101">
            <v>0.99809467636363558</v>
          </cell>
          <cell r="H101">
            <v>0.20112373293520233</v>
          </cell>
          <cell r="I101">
            <v>1119.9973366900574</v>
          </cell>
          <cell r="J101">
            <v>1.493639999999999</v>
          </cell>
          <cell r="K101">
            <v>0.30097991661052442</v>
          </cell>
          <cell r="L101">
            <v>241.28175845194355</v>
          </cell>
          <cell r="M101">
            <v>1.5574182981818208</v>
          </cell>
          <cell r="N101">
            <v>0.31383173289043514</v>
          </cell>
          <cell r="O101">
            <v>196.39365548790099</v>
          </cell>
        </row>
        <row r="102">
          <cell r="B102">
            <v>93</v>
          </cell>
          <cell r="C102">
            <v>0.21947818412782719</v>
          </cell>
          <cell r="D102">
            <v>0.97492803563636332</v>
          </cell>
          <cell r="E102">
            <v>0.21397543491677862</v>
          </cell>
          <cell r="F102">
            <v>946.01986868399547</v>
          </cell>
          <cell r="G102">
            <v>0.99816272363636283</v>
          </cell>
          <cell r="H102">
            <v>0.21907494204779512</v>
          </cell>
          <cell r="I102">
            <v>874.63398506099827</v>
          </cell>
          <cell r="J102">
            <v>1.4760099999999989</v>
          </cell>
          <cell r="K102">
            <v>0.32395199455451396</v>
          </cell>
          <cell r="L102">
            <v>163.11805155181597</v>
          </cell>
          <cell r="M102">
            <v>1.5375105018181845</v>
          </cell>
          <cell r="N102">
            <v>0.33745001301651945</v>
          </cell>
          <cell r="O102">
            <v>130.12061388714696</v>
          </cell>
        </row>
        <row r="103">
          <cell r="B103">
            <v>94</v>
          </cell>
          <cell r="C103">
            <v>0.23804537449479032</v>
          </cell>
          <cell r="D103">
            <v>0.97585662690909059</v>
          </cell>
          <cell r="E103">
            <v>0.23229815620579736</v>
          </cell>
          <cell r="F103">
            <v>726.2611974546528</v>
          </cell>
          <cell r="G103">
            <v>0.99823077090909007</v>
          </cell>
          <cell r="H103">
            <v>0.2376242176932776</v>
          </cell>
          <cell r="I103">
            <v>666.79976859292469</v>
          </cell>
          <cell r="J103">
            <v>1.4583799999999989</v>
          </cell>
          <cell r="K103">
            <v>0.34716061325571207</v>
          </cell>
          <cell r="L103">
            <v>106.48988874201068</v>
          </cell>
          <cell r="M103">
            <v>1.5176027054545482</v>
          </cell>
          <cell r="N103">
            <v>0.36125830435423489</v>
          </cell>
          <cell r="O103">
            <v>83.113461552744141</v>
          </cell>
        </row>
        <row r="104">
          <cell r="B104">
            <v>95</v>
          </cell>
          <cell r="C104">
            <v>0.25796651698627704</v>
          </cell>
          <cell r="D104">
            <v>0.97678521818181785</v>
          </cell>
          <cell r="E104">
            <v>0.25197788057804421</v>
          </cell>
          <cell r="F104">
            <v>543.25944017395693</v>
          </cell>
          <cell r="G104">
            <v>0.99829881818181732</v>
          </cell>
          <cell r="H104">
            <v>0.25752766903788005</v>
          </cell>
          <cell r="I104">
            <v>495.080378472191</v>
          </cell>
          <cell r="J104">
            <v>1.4407499999999989</v>
          </cell>
          <cell r="K104">
            <v>0.37166525934797834</v>
          </cell>
          <cell r="L104">
            <v>66.911296624773925</v>
          </cell>
          <cell r="M104">
            <v>1.497694909090912</v>
          </cell>
          <cell r="N104">
            <v>0.38635513920626141</v>
          </cell>
          <cell r="O104">
            <v>51.002148544619423</v>
          </cell>
        </row>
        <row r="105">
          <cell r="B105">
            <v>96</v>
          </cell>
          <cell r="C105">
            <v>0.27845540395654383</v>
          </cell>
          <cell r="D105">
            <v>0.97771380945454511</v>
          </cell>
          <cell r="E105">
            <v>0.27224969376555669</v>
          </cell>
          <cell r="F105">
            <v>395.35722395134934</v>
          </cell>
          <cell r="G105">
            <v>0.99836686545454456</v>
          </cell>
          <cell r="H105">
            <v>0.27800064881697367</v>
          </cell>
          <cell r="I105">
            <v>357.44771204036897</v>
          </cell>
          <cell r="J105">
            <v>1.4231199999999988</v>
          </cell>
          <cell r="K105">
            <v>0.39627545447863632</v>
          </cell>
          <cell r="L105">
            <v>40.395992145036793</v>
          </cell>
          <cell r="M105">
            <v>1.4777871127272757</v>
          </cell>
          <cell r="N105">
            <v>0.41149780743624814</v>
          </cell>
          <cell r="O105">
            <v>30.014876243970701</v>
          </cell>
        </row>
        <row r="106">
          <cell r="B106">
            <v>97</v>
          </cell>
          <cell r="C106">
            <v>0.3001550888663278</v>
          </cell>
          <cell r="D106">
            <v>0.97864240072727238</v>
          </cell>
          <cell r="E106">
            <v>0.29374449675865083</v>
          </cell>
          <cell r="F106">
            <v>279.22321516186298</v>
          </cell>
          <cell r="G106">
            <v>0.99843491272727181</v>
          </cell>
          <cell r="H106">
            <v>0.29968531995689851</v>
          </cell>
          <cell r="I106">
            <v>250.32588008968966</v>
          </cell>
          <cell r="J106">
            <v>1.4054899999999988</v>
          </cell>
          <cell r="K106">
            <v>0.42186497585073468</v>
          </cell>
          <cell r="L106">
            <v>23.354337894304379</v>
          </cell>
          <cell r="M106">
            <v>1.4578793163636394</v>
          </cell>
          <cell r="N106">
            <v>0.43758989575950941</v>
          </cell>
          <cell r="O106">
            <v>16.880669677136986</v>
          </cell>
        </row>
        <row r="107">
          <cell r="B107">
            <v>98</v>
          </cell>
          <cell r="C107">
            <v>0.32312675535603558</v>
          </cell>
          <cell r="D107">
            <v>0.97957099199999964</v>
          </cell>
          <cell r="E107">
            <v>0.31652559628585297</v>
          </cell>
          <cell r="F107">
            <v>190.84192048590128</v>
          </cell>
          <cell r="G107">
            <v>0.99850295999999905</v>
          </cell>
          <cell r="H107">
            <v>0.32264302167819708</v>
          </cell>
          <cell r="I107">
            <v>169.55998173329817</v>
          </cell>
          <cell r="J107">
            <v>1.3878599999999988</v>
          </cell>
          <cell r="K107">
            <v>0.44845469868842713</v>
          </cell>
          <cell r="L107">
            <v>12.880975330846393</v>
          </cell>
          <cell r="M107">
            <v>1.4379715200000032</v>
          </cell>
          <cell r="N107">
            <v>0.46464707155198764</v>
          </cell>
          <cell r="O107">
            <v>9.0371159458188473</v>
          </cell>
        </row>
        <row r="108">
          <cell r="B108">
            <v>99</v>
          </cell>
          <cell r="C108">
            <v>0.34652291522744605</v>
          </cell>
          <cell r="D108">
            <v>0.9804995832727269</v>
          </cell>
          <cell r="E108">
            <v>0.33976557397496132</v>
          </cell>
          <cell r="F108">
            <v>126.00040583352511</v>
          </cell>
          <cell r="G108">
            <v>0.9985710072727263</v>
          </cell>
          <cell r="H108">
            <v>0.34602773650175234</v>
          </cell>
          <cell r="I108">
            <v>110.88752505284653</v>
          </cell>
          <cell r="J108">
            <v>1.3702299999999987</v>
          </cell>
          <cell r="K108">
            <v>0.47481609413210296</v>
          </cell>
          <cell r="L108">
            <v>6.764880935641937</v>
          </cell>
          <cell r="M108">
            <v>1.4180637236363669</v>
          </cell>
          <cell r="N108">
            <v>0.49139157549276125</v>
          </cell>
          <cell r="O108">
            <v>4.5963533032921688</v>
          </cell>
        </row>
        <row r="109">
          <cell r="B109">
            <v>100</v>
          </cell>
          <cell r="C109">
            <v>0.37097341737992373</v>
          </cell>
          <cell r="D109">
            <v>0.98142817454545417</v>
          </cell>
          <cell r="E109">
            <v>0.36408376382406743</v>
          </cell>
          <cell r="F109">
            <v>80.125703834295294</v>
          </cell>
          <cell r="G109">
            <v>0.99863905454545354</v>
          </cell>
          <cell r="H109">
            <v>0.37046854279378294</v>
          </cell>
          <cell r="I109">
            <v>69.807185232509369</v>
          </cell>
          <cell r="J109">
            <v>1.3525999999999987</v>
          </cell>
          <cell r="K109">
            <v>0.50177864434808439</v>
          </cell>
          <cell r="L109">
            <v>3.3704081505793253</v>
          </cell>
          <cell r="M109">
            <v>1.3981559272727306</v>
          </cell>
          <cell r="N109">
            <v>0.51867868237036097</v>
          </cell>
          <cell r="O109">
            <v>2.2123228282319305</v>
          </cell>
        </row>
        <row r="110">
          <cell r="B110">
            <v>101</v>
          </cell>
          <cell r="C110">
            <v>0.39558799944950446</v>
          </cell>
          <cell r="D110">
            <v>0.98235676581818143</v>
          </cell>
          <cell r="E110">
            <v>0.38860854773569975</v>
          </cell>
          <cell r="F110">
            <v>48.988170430949012</v>
          </cell>
          <cell r="G110">
            <v>0.99870710181818079</v>
          </cell>
          <cell r="H110">
            <v>0.39507654444426671</v>
          </cell>
          <cell r="I110">
            <v>42.228003713468716</v>
          </cell>
          <cell r="J110">
            <v>1.3349699999999987</v>
          </cell>
          <cell r="K110">
            <v>0.52809811162510445</v>
          </cell>
          <cell r="L110">
            <v>1.590501970852523</v>
          </cell>
          <cell r="M110">
            <v>1.3782481309090944</v>
          </cell>
          <cell r="N110">
            <v>0.54521842085134742</v>
          </cell>
          <cell r="O110">
            <v>1.0061236694099307</v>
          </cell>
        </row>
        <row r="111">
          <cell r="B111">
            <v>102</v>
          </cell>
          <cell r="C111">
            <v>0.41980049707080053</v>
          </cell>
          <cell r="D111">
            <v>0.9832853570909087</v>
          </cell>
          <cell r="E111">
            <v>0.41278368166920304</v>
          </cell>
          <cell r="F111">
            <v>28.766653082223492</v>
          </cell>
          <cell r="G111">
            <v>0.99877514909090803</v>
          </cell>
          <cell r="H111">
            <v>0.41928630405032608</v>
          </cell>
          <cell r="I111">
            <v>24.522380109024972</v>
          </cell>
          <cell r="J111">
            <v>1.3173399999999986</v>
          </cell>
          <cell r="K111">
            <v>0.55301998681124775</v>
          </cell>
          <cell r="L111">
            <v>0.71092259190839713</v>
          </cell>
          <cell r="M111">
            <v>1.3583403345454581</v>
          </cell>
          <cell r="N111">
            <v>0.57023194763350082</v>
          </cell>
          <cell r="O111">
            <v>0.43239980984214138</v>
          </cell>
        </row>
        <row r="112">
          <cell r="B112">
            <v>103</v>
          </cell>
          <cell r="C112">
            <v>0.44459121840721733</v>
          </cell>
          <cell r="D112">
            <v>0.98421394836363596</v>
          </cell>
          <cell r="E112">
            <v>0.437572878476367</v>
          </cell>
          <cell r="F112">
            <v>16.179145888903903</v>
          </cell>
          <cell r="G112">
            <v>0.99884319636363528</v>
          </cell>
          <cell r="H112">
            <v>0.44407691366906804</v>
          </cell>
          <cell r="I112">
            <v>13.632557234389417</v>
          </cell>
          <cell r="J112">
            <v>1.2997099999999986</v>
          </cell>
          <cell r="K112">
            <v>0.57783965247604385</v>
          </cell>
          <cell r="L112">
            <v>0.30012332846268058</v>
          </cell>
          <cell r="M112">
            <v>1.3384325381818218</v>
          </cell>
          <cell r="N112">
            <v>0.59505535290612055</v>
          </cell>
          <cell r="O112">
            <v>0.17509798839998653</v>
          </cell>
        </row>
        <row r="113">
          <cell r="B113">
            <v>104</v>
          </cell>
          <cell r="C113">
            <v>0.46981582329306226</v>
          </cell>
          <cell r="D113">
            <v>0.98514253963636322</v>
          </cell>
          <cell r="E113">
            <v>0.46283555332027621</v>
          </cell>
          <cell r="F113">
            <v>8.6908619491635939</v>
          </cell>
          <cell r="G113">
            <v>0.99891124363636252</v>
          </cell>
          <cell r="H113">
            <v>0.46930430832571435</v>
          </cell>
          <cell r="I113">
            <v>7.2347393907935782</v>
          </cell>
          <cell r="J113">
            <v>1.2820799999999986</v>
          </cell>
          <cell r="K113">
            <v>0.60234147072756861</v>
          </cell>
          <cell r="L113">
            <v>0.11934660139681641</v>
          </cell>
          <cell r="M113">
            <v>1.3185247418181856</v>
          </cell>
          <cell r="N113">
            <v>0.61946378710958316</v>
          </cell>
          <cell r="O113">
            <v>6.663112539046101E-2</v>
          </cell>
        </row>
        <row r="114">
          <cell r="B114">
            <v>105</v>
          </cell>
          <cell r="C114">
            <v>0.49531220556264299</v>
          </cell>
          <cell r="D114">
            <v>0.98607113090909049</v>
          </cell>
          <cell r="E114">
            <v>0.48841306669223128</v>
          </cell>
          <cell r="F114">
            <v>4.4461314123737807</v>
          </cell>
          <cell r="G114">
            <v>0.99897929090908977</v>
          </cell>
          <cell r="H114">
            <v>0.49480663589158641</v>
          </cell>
          <cell r="I114">
            <v>3.6549423312826628</v>
          </cell>
          <cell r="J114">
            <v>1.2644499999999985</v>
          </cell>
          <cell r="K114">
            <v>0.62629751832368319</v>
          </cell>
          <cell r="L114">
            <v>4.4600121121624474E-2</v>
          </cell>
          <cell r="M114">
            <v>1.2986169454545493</v>
          </cell>
          <cell r="N114">
            <v>0.64322082343411524</v>
          </cell>
          <cell r="O114">
            <v>2.3772598050466897E-2</v>
          </cell>
        </row>
        <row r="115">
          <cell r="B115">
            <v>106</v>
          </cell>
          <cell r="C115">
            <v>0.5209182590502669</v>
          </cell>
          <cell r="D115">
            <v>0.98699972218181775</v>
          </cell>
          <cell r="E115">
            <v>0.51414617696204956</v>
          </cell>
          <cell r="F115">
            <v>2.1601699444309235</v>
          </cell>
          <cell r="G115">
            <v>0.99904733818181701</v>
          </cell>
          <cell r="H115">
            <v>0.52042200011447537</v>
          </cell>
          <cell r="I115">
            <v>1.752829932933476</v>
          </cell>
          <cell r="J115">
            <v>1.2468199999999985</v>
          </cell>
          <cell r="K115">
            <v>0.64949130374905295</v>
          </cell>
          <cell r="L115">
            <v>1.5632730306974922E-2</v>
          </cell>
          <cell r="M115">
            <v>1.278709149090913</v>
          </cell>
          <cell r="N115">
            <v>0.66610294377608659</v>
          </cell>
          <cell r="O115">
            <v>7.9376005078452393E-3</v>
          </cell>
        </row>
        <row r="116">
          <cell r="B116">
            <v>107</v>
          </cell>
          <cell r="C116">
            <v>0.54665980912289713</v>
          </cell>
          <cell r="D116">
            <v>0.98792831345454502</v>
          </cell>
          <cell r="E116">
            <v>0.54006070326016731</v>
          </cell>
          <cell r="F116">
            <v>0.9935470450800824</v>
          </cell>
          <cell r="G116">
            <v>0.99911538545454426</v>
          </cell>
          <cell r="H116">
            <v>0.54617622590433101</v>
          </cell>
          <cell r="I116">
            <v>0.79547589551172848</v>
          </cell>
          <cell r="J116">
            <v>1.2291899999999985</v>
          </cell>
          <cell r="K116">
            <v>0.67194877077577309</v>
          </cell>
          <cell r="L116">
            <v>5.1283363933339494E-3</v>
          </cell>
          <cell r="M116">
            <v>1.2588013527272768</v>
          </cell>
          <cell r="N116">
            <v>0.68813610720553786</v>
          </cell>
          <cell r="O116">
            <v>2.4754509938239161E-3</v>
          </cell>
        </row>
        <row r="117">
          <cell r="B117">
            <v>108</v>
          </cell>
          <cell r="C117">
            <v>0.57258531688320202</v>
          </cell>
          <cell r="D117">
            <v>0.98885690472727228</v>
          </cell>
          <cell r="E117">
            <v>0.56620494414540756</v>
          </cell>
          <cell r="F117">
            <v>0.43099579591467962</v>
          </cell>
          <cell r="G117">
            <v>0.9991834327272715</v>
          </cell>
          <cell r="H117">
            <v>0.57211776245259027</v>
          </cell>
          <cell r="I117">
            <v>0.34037000608658791</v>
          </cell>
          <cell r="J117">
            <v>1.2115599999999984</v>
          </cell>
          <cell r="K117">
            <v>0.69372146652301137</v>
          </cell>
          <cell r="L117">
            <v>1.5706993497269911E-3</v>
          </cell>
          <cell r="M117">
            <v>1.2388935563636405</v>
          </cell>
          <cell r="N117">
            <v>0.70937225955503225</v>
          </cell>
          <cell r="O117">
            <v>7.194347289172946E-4</v>
          </cell>
        </row>
        <row r="118">
          <cell r="B118">
            <v>109</v>
          </cell>
          <cell r="C118">
            <v>0.59854572710932663</v>
          </cell>
          <cell r="D118">
            <v>0.98978549599999954</v>
          </cell>
          <cell r="E118">
            <v>0.59243187938558528</v>
          </cell>
          <cell r="F118">
            <v>0.17566014653365983</v>
          </cell>
          <cell r="G118">
            <v>0.99925147999999875</v>
          </cell>
          <cell r="H118">
            <v>0.59809770366167003</v>
          </cell>
          <cell r="I118">
            <v>0.13679548705089103</v>
          </cell>
          <cell r="J118">
            <v>1.1939299999999984</v>
          </cell>
          <cell r="K118">
            <v>0.71462169996763736</v>
          </cell>
          <cell r="L118">
            <v>4.4824351028702615E-4</v>
          </cell>
          <cell r="M118">
            <v>1.2189857600000042</v>
          </cell>
          <cell r="N118">
            <v>0.72961871805511769</v>
          </cell>
          <cell r="O118">
            <v>1.94521684280327E-4</v>
          </cell>
        </row>
        <row r="119">
          <cell r="B119">
            <v>110</v>
          </cell>
          <cell r="C119">
            <v>0.62439216023913602</v>
          </cell>
          <cell r="D119">
            <v>0.99071408727272681</v>
          </cell>
          <cell r="E119">
            <v>0.61859410913156188</v>
          </cell>
          <cell r="F119">
            <v>6.6997814678750905E-2</v>
          </cell>
          <cell r="G119">
            <v>0.99931952727272599</v>
          </cell>
          <cell r="H119">
            <v>0.62396727840296962</v>
          </cell>
          <cell r="I119">
            <v>5.1439579297937882E-2</v>
          </cell>
          <cell r="J119">
            <v>1.1762999999999983</v>
          </cell>
          <cell r="K119">
            <v>0.73447249808929471</v>
          </cell>
          <cell r="L119">
            <v>1.1902097953419958E-4</v>
          </cell>
          <cell r="M119">
            <v>1.199077963636368</v>
          </cell>
          <cell r="N119">
            <v>0.74869488001005602</v>
          </cell>
          <cell r="O119">
            <v>4.8884295208713575E-5</v>
          </cell>
        </row>
        <row r="120">
          <cell r="B120">
            <v>111</v>
          </cell>
          <cell r="C120">
            <v>0.65439911939105466</v>
          </cell>
          <cell r="D120">
            <v>0.99164267854545407</v>
          </cell>
          <cell r="E120">
            <v>0.64893009559073189</v>
          </cell>
          <cell r="F120">
            <v>2.3520916394898939E-2</v>
          </cell>
          <cell r="G120">
            <v>0.99938757454545324</v>
          </cell>
          <cell r="H120">
            <v>0.65399834871290663</v>
          </cell>
          <cell r="I120">
            <v>1.7798179378599892E-2</v>
          </cell>
          <cell r="J120">
            <v>1.1586699999999983</v>
          </cell>
          <cell r="K120">
            <v>0.75823262766483224</v>
          </cell>
          <cell r="L120">
            <v>2.8775389474741214E-5</v>
          </cell>
          <cell r="M120">
            <v>1.1791701672727317</v>
          </cell>
          <cell r="N120">
            <v>0.77164791907547825</v>
          </cell>
          <cell r="O120">
            <v>1.1162830535438374E-5</v>
          </cell>
        </row>
        <row r="121">
          <cell r="B121">
            <v>112</v>
          </cell>
          <cell r="C121">
            <v>0.68424289066266841</v>
          </cell>
          <cell r="D121">
            <v>0.99257126981818133</v>
          </cell>
          <cell r="E121">
            <v>0.6791598348491078</v>
          </cell>
          <cell r="F121">
            <v>7.5464547006397036E-3</v>
          </cell>
          <cell r="G121">
            <v>0.99945562181818048</v>
          </cell>
          <cell r="H121">
            <v>0.68387040376192654</v>
          </cell>
          <cell r="I121">
            <v>5.6265312607295887E-3</v>
          </cell>
          <cell r="J121">
            <v>1.1410399999999983</v>
          </cell>
          <cell r="K121">
            <v>0.78074850796173001</v>
          </cell>
          <cell r="L121">
            <v>6.3090470763193409E-6</v>
          </cell>
          <cell r="M121">
            <v>1.1592623709090955</v>
          </cell>
          <cell r="N121">
            <v>0.79321703570729796</v>
          </cell>
          <cell r="O121">
            <v>2.3082831880150374E-6</v>
          </cell>
        </row>
        <row r="122">
          <cell r="B122">
            <v>113</v>
          </cell>
          <cell r="C122">
            <v>0.71388658551268114</v>
          </cell>
          <cell r="D122">
            <v>0.9934998610909086</v>
          </cell>
          <cell r="E122">
            <v>0.70924622354151179</v>
          </cell>
          <cell r="F122">
            <v>2.194160203083904E-3</v>
          </cell>
          <cell r="G122">
            <v>0.99952366909090773</v>
          </cell>
          <cell r="H122">
            <v>0.71354653926641509</v>
          </cell>
          <cell r="I122">
            <v>1.6117393515616913E-3</v>
          </cell>
          <cell r="J122">
            <v>1.1234099999999982</v>
          </cell>
          <cell r="K122">
            <v>0.80198732903079983</v>
          </cell>
          <cell r="L122">
            <v>1.249271262852416E-6</v>
          </cell>
          <cell r="M122">
            <v>1.1393545745454592</v>
          </cell>
          <cell r="N122">
            <v>0.81336994691051134</v>
          </cell>
          <cell r="O122">
            <v>4.3079501392482057E-7</v>
          </cell>
        </row>
        <row r="123">
          <cell r="B123">
            <v>114</v>
          </cell>
          <cell r="C123">
            <v>0.74329384237895813</v>
          </cell>
          <cell r="D123">
            <v>0.99442845236363586</v>
          </cell>
          <cell r="E123">
            <v>0.73915254532832764</v>
          </cell>
          <cell r="F123">
            <v>5.7234110411631602E-4</v>
          </cell>
          <cell r="G123">
            <v>0.99959171636363497</v>
          </cell>
          <cell r="H123">
            <v>0.74299036766610393</v>
          </cell>
          <cell r="I123">
            <v>4.1423253816294232E-4</v>
          </cell>
          <cell r="J123">
            <v>1.1057799999999982</v>
          </cell>
          <cell r="K123">
            <v>0.82191946502580293</v>
          </cell>
          <cell r="L123">
            <v>2.2247089481664902E-7</v>
          </cell>
          <cell r="M123">
            <v>1.1194467781818229</v>
          </cell>
          <cell r="N123">
            <v>0.83207789709351243</v>
          </cell>
          <cell r="O123">
            <v>7.2340004659885464E-8</v>
          </cell>
        </row>
        <row r="124">
          <cell r="B124">
            <v>115</v>
          </cell>
          <cell r="C124">
            <v>0.77242812403964423</v>
          </cell>
          <cell r="D124">
            <v>0.99535704363636313</v>
          </cell>
          <cell r="E124">
            <v>0.76884177396568232</v>
          </cell>
          <cell r="F124">
            <v>1.3230135431405033E-4</v>
          </cell>
          <cell r="G124">
            <v>0.99965976363636222</v>
          </cell>
          <cell r="H124">
            <v>0.77216531590354942</v>
          </cell>
          <cell r="I124">
            <v>9.4376539474824871E-5</v>
          </cell>
          <cell r="J124">
            <v>1.0881499999999982</v>
          </cell>
          <cell r="K124">
            <v>0.84051766317373744</v>
          </cell>
          <cell r="L124">
            <v>3.5480178181188852E-8</v>
          </cell>
          <cell r="M124">
            <v>1.0995389818181867</v>
          </cell>
          <cell r="N124">
            <v>0.84931483303428235</v>
          </cell>
          <cell r="O124">
            <v>1.0900565680475634E-8</v>
          </cell>
        </row>
        <row r="125">
          <cell r="B125">
            <v>116</v>
          </cell>
          <cell r="C125">
            <v>0.80141379757682352</v>
          </cell>
          <cell r="D125">
            <v>0.99628563490909039</v>
          </cell>
          <cell r="E125">
            <v>0.7984370541437309</v>
          </cell>
          <cell r="F125">
            <v>2.6667050716314002E-5</v>
          </cell>
          <cell r="G125">
            <v>0.99972781090908946</v>
          </cell>
          <cell r="H125">
            <v>0.80119566148381793</v>
          </cell>
          <cell r="I125">
            <v>1.8762465501738902E-5</v>
          </cell>
          <cell r="J125">
            <v>1.0705199999999981</v>
          </cell>
          <cell r="K125">
            <v>0.85792949858193968</v>
          </cell>
          <cell r="L125">
            <v>5.0406867046036237E-9</v>
          </cell>
          <cell r="M125">
            <v>1.0796311854545504</v>
          </cell>
          <cell r="N125">
            <v>0.86523132831749905</v>
          </cell>
          <cell r="O125">
            <v>1.4690547573455583E-9</v>
          </cell>
        </row>
        <row r="126">
          <cell r="B126">
            <v>117</v>
          </cell>
          <cell r="C126">
            <v>0.83039947111400259</v>
          </cell>
          <cell r="D126">
            <v>0.99721422618181765</v>
          </cell>
          <cell r="E126">
            <v>0.82808616600874074</v>
          </cell>
          <cell r="F126">
            <v>4.584434929880897E-6</v>
          </cell>
          <cell r="G126">
            <v>0.99979585818181671</v>
          </cell>
          <cell r="H126">
            <v>0.83022995185615089</v>
          </cell>
          <cell r="I126">
            <v>3.1853046715275215E-6</v>
          </cell>
          <cell r="J126">
            <v>1.0528899999999981</v>
          </cell>
          <cell r="K126">
            <v>0.87431929914122064</v>
          </cell>
          <cell r="L126">
            <v>6.3351703784411436E-10</v>
          </cell>
          <cell r="M126">
            <v>1.0597233890909141</v>
          </cell>
          <cell r="N126">
            <v>0.87999374182823342</v>
          </cell>
          <cell r="O126">
            <v>1.7629576447847297E-10</v>
          </cell>
        </row>
        <row r="127">
          <cell r="B127">
            <v>118</v>
          </cell>
          <cell r="C127">
            <v>0.85938514465118176</v>
          </cell>
          <cell r="D127">
            <v>0.99814281745454492</v>
          </cell>
          <cell r="E127">
            <v>0.85778910956071219</v>
          </cell>
          <cell r="F127">
            <v>6.5195657353933635E-7</v>
          </cell>
          <cell r="G127">
            <v>0.99986390545454396</v>
          </cell>
          <cell r="H127">
            <v>0.85926818702054875</v>
          </cell>
          <cell r="I127">
            <v>4.4827370131598353E-7</v>
          </cell>
          <cell r="J127">
            <v>1.0352599999999981</v>
          </cell>
          <cell r="K127">
            <v>0.88968706485158078</v>
          </cell>
          <cell r="L127">
            <v>6.9885123911116438E-11</v>
          </cell>
          <cell r="M127">
            <v>1.0398155927272779</v>
          </cell>
          <cell r="N127">
            <v>0.89360207356648602</v>
          </cell>
          <cell r="O127">
            <v>1.8757503779520674E-11</v>
          </cell>
        </row>
        <row r="128">
          <cell r="B128">
            <v>119</v>
          </cell>
          <cell r="C128">
            <v>0.88837081818836094</v>
          </cell>
          <cell r="D128">
            <v>0.99907140872727218</v>
          </cell>
          <cell r="E128">
            <v>0.88754588479964514</v>
          </cell>
          <cell r="F128">
            <v>7.3315199626421164E-8</v>
          </cell>
          <cell r="G128">
            <v>0.9999319527272712</v>
          </cell>
          <cell r="H128">
            <v>0.88831036697701138</v>
          </cell>
          <cell r="I128">
            <v>5.0067525193839009E-8</v>
          </cell>
          <cell r="J128">
            <v>1.017629999999998</v>
          </cell>
          <cell r="K128">
            <v>0.90403279571301998</v>
          </cell>
          <cell r="L128">
            <v>6.7066799629990236E-12</v>
          </cell>
          <cell r="M128">
            <v>1.0199077963636416</v>
          </cell>
          <cell r="N128">
            <v>0.90605632353225651</v>
          </cell>
          <cell r="O128">
            <v>1.7621488664057658E-12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8"/>
      <sheetData sheetId="9"/>
      <sheetData sheetId="10"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4.2083624562426464E-4</v>
          </cell>
          <cell r="D27">
            <v>0.65343137254901962</v>
          </cell>
          <cell r="E27">
            <v>2.749876055966396E-4</v>
          </cell>
          <cell r="F27">
            <v>9932.2552672583315</v>
          </cell>
          <cell r="G27">
            <v>0.96499999999999997</v>
          </cell>
          <cell r="H27">
            <v>4.0610697702741534E-4</v>
          </cell>
          <cell r="I27">
            <v>9931.0779148889396</v>
          </cell>
          <cell r="J27">
            <v>0.9</v>
          </cell>
          <cell r="K27">
            <v>3.7875262106183818E-4</v>
          </cell>
          <cell r="L27">
            <v>9931.3208606159569</v>
          </cell>
          <cell r="M27">
            <v>0.92500000000000004</v>
          </cell>
          <cell r="N27">
            <v>3.8927352720244482E-4</v>
          </cell>
          <cell r="O27">
            <v>9931.2274199517196</v>
          </cell>
          <cell r="P27">
            <v>0.63056127450980393</v>
          </cell>
          <cell r="Q27">
            <v>2.6536303940075719E-4</v>
          </cell>
          <cell r="R27">
            <v>9932.3402982627886</v>
          </cell>
          <cell r="S27">
            <v>0.58808823529411769</v>
          </cell>
          <cell r="T27">
            <v>2.4748884503697564E-4</v>
          </cell>
          <cell r="U27">
            <v>9932.4982129853488</v>
          </cell>
          <cell r="V27">
            <v>0.6044240196078432</v>
          </cell>
          <cell r="W27">
            <v>2.5436353517689164E-4</v>
          </cell>
          <cell r="X27">
            <v>9932.437476553594</v>
          </cell>
          <cell r="Y27">
            <v>0.86849999999999994</v>
          </cell>
          <cell r="Z27">
            <v>3.6549627932467384E-4</v>
          </cell>
          <cell r="AA27">
            <v>9931.4385958528965</v>
          </cell>
          <cell r="AB27">
            <v>0.892625</v>
          </cell>
          <cell r="AC27">
            <v>3.7564895375035925E-4</v>
          </cell>
          <cell r="AD27">
            <v>9931.3484256119064</v>
          </cell>
          <cell r="AE27">
            <v>0.83250000000000002</v>
          </cell>
          <cell r="AF27">
            <v>3.503461744822003E-4</v>
          </cell>
          <cell r="AG27">
            <v>9931.5731504093983</v>
          </cell>
          <cell r="AH27">
            <v>0.5675051470588236</v>
          </cell>
          <cell r="AI27">
            <v>2.3882673546068151E-4</v>
          </cell>
          <cell r="AJ27">
            <v>9932.5747408893603</v>
          </cell>
          <cell r="AK27">
            <v>0.58326917892156871</v>
          </cell>
          <cell r="AL27">
            <v>2.4546081144570043E-4</v>
          </cell>
          <cell r="AM27">
            <v>9932.5161302327178</v>
          </cell>
          <cell r="AN27">
            <v>0.54398161764705888</v>
          </cell>
          <cell r="AO27">
            <v>2.2892718165920249E-4</v>
          </cell>
          <cell r="AP27">
            <v>9932.662201351086</v>
          </cell>
          <cell r="AQ27">
            <v>0.80336249999999998</v>
          </cell>
          <cell r="AR27">
            <v>3.3808405837532329E-4</v>
          </cell>
          <cell r="AS27">
            <v>9931.6820555035665</v>
          </cell>
          <cell r="AT27">
            <v>0.52494226102941188</v>
          </cell>
          <cell r="AU27">
            <v>2.2091473030113042E-4</v>
          </cell>
          <cell r="AV27">
            <v>9932.7329896622959</v>
          </cell>
        </row>
        <row r="28">
          <cell r="B28">
            <v>20</v>
          </cell>
          <cell r="C28">
            <v>4.5355749430770891E-4</v>
          </cell>
          <cell r="D28">
            <v>0.65686274509803921</v>
          </cell>
          <cell r="E28">
            <v>2.9792502077074997E-4</v>
          </cell>
          <cell r="F28">
            <v>9929.5240201642137</v>
          </cell>
          <cell r="G28">
            <v>0.96499999999999997</v>
          </cell>
          <cell r="H28">
            <v>4.3768298200693909E-4</v>
          </cell>
          <cell r="I28">
            <v>9927.0448348583013</v>
          </cell>
          <cell r="J28">
            <v>0.9</v>
          </cell>
          <cell r="K28">
            <v>4.0820174487693803E-4</v>
          </cell>
          <cell r="L28">
            <v>9927.5593468093921</v>
          </cell>
          <cell r="M28">
            <v>0.92500000000000004</v>
          </cell>
          <cell r="N28">
            <v>4.1954068223463075E-4</v>
          </cell>
          <cell r="O28">
            <v>9927.361456024506</v>
          </cell>
          <cell r="P28">
            <v>0.63387254901960777</v>
          </cell>
          <cell r="Q28">
            <v>2.8749764504377366E-4</v>
          </cell>
          <cell r="R28">
            <v>9929.7046222528788</v>
          </cell>
          <cell r="S28">
            <v>0.5911764705882353</v>
          </cell>
          <cell r="T28">
            <v>2.6813251869367495E-4</v>
          </cell>
          <cell r="U28">
            <v>9930.0400304742852</v>
          </cell>
          <cell r="V28">
            <v>0.60759803921568634</v>
          </cell>
          <cell r="W28">
            <v>2.7558064421294377E-4</v>
          </cell>
          <cell r="X28">
            <v>9929.9110266441348</v>
          </cell>
          <cell r="Y28">
            <v>0.86849999999999994</v>
          </cell>
          <cell r="Z28">
            <v>3.9391468380624517E-4</v>
          </cell>
          <cell r="AA28">
            <v>9927.8086919977704</v>
          </cell>
          <cell r="AB28">
            <v>0.892625</v>
          </cell>
          <cell r="AC28">
            <v>4.0485675835641867E-4</v>
          </cell>
          <cell r="AD28">
            <v>9927.6177249664961</v>
          </cell>
          <cell r="AE28">
            <v>0.83250000000000002</v>
          </cell>
          <cell r="AF28">
            <v>3.7758661401116766E-4</v>
          </cell>
          <cell r="AG28">
            <v>9928.0936617495627</v>
          </cell>
          <cell r="AH28">
            <v>0.57048529411764703</v>
          </cell>
          <cell r="AI28">
            <v>2.5874788053939632E-4</v>
          </cell>
          <cell r="AJ28">
            <v>9930.2025764892733</v>
          </cell>
          <cell r="AK28">
            <v>0.58633210784313716</v>
          </cell>
          <cell r="AL28">
            <v>2.6593532166549065E-4</v>
          </cell>
          <cell r="AM28">
            <v>9930.0780867636931</v>
          </cell>
          <cell r="AN28">
            <v>0.54683823529411768</v>
          </cell>
          <cell r="AO28">
            <v>2.4802257979164935E-4</v>
          </cell>
          <cell r="AP28">
            <v>9930.3883449869572</v>
          </cell>
          <cell r="AQ28">
            <v>0.80336249999999998</v>
          </cell>
          <cell r="AR28">
            <v>3.6437108252077678E-4</v>
          </cell>
          <cell r="AS28">
            <v>9928.3243121277483</v>
          </cell>
          <cell r="AT28">
            <v>0.52769889705882356</v>
          </cell>
          <cell r="AU28">
            <v>2.3934178949894163E-4</v>
          </cell>
          <cell r="AV28">
            <v>9930.5387026327317</v>
          </cell>
        </row>
        <row r="29">
          <cell r="B29">
            <v>21</v>
          </cell>
          <cell r="C29">
            <v>4.8633746645741272E-4</v>
          </cell>
          <cell r="D29">
            <v>0.66029411764705881</v>
          </cell>
          <cell r="E29">
            <v>3.2112576829320338E-4</v>
          </cell>
          <cell r="F29">
            <v>9926.5657665142626</v>
          </cell>
          <cell r="G29">
            <v>0.96499999999999997</v>
          </cell>
          <cell r="H29">
            <v>4.6931565513140327E-4</v>
          </cell>
          <cell r="I29">
            <v>9922.6999362724637</v>
          </cell>
          <cell r="J29">
            <v>0.9</v>
          </cell>
          <cell r="K29">
            <v>4.3770371981167148E-4</v>
          </cell>
          <cell r="L29">
            <v>9923.5068997616545</v>
          </cell>
          <cell r="M29">
            <v>0.92500000000000004</v>
          </cell>
          <cell r="N29">
            <v>4.4986215647310681E-4</v>
          </cell>
          <cell r="O29">
            <v>9923.1965240264562</v>
          </cell>
          <cell r="P29">
            <v>0.63718382352941172</v>
          </cell>
          <cell r="Q29">
            <v>3.0988636640294124E-4</v>
          </cell>
          <cell r="R29">
            <v>9926.8498555580009</v>
          </cell>
          <cell r="S29">
            <v>0.59426470588235292</v>
          </cell>
          <cell r="T29">
            <v>2.8901319146388307E-4</v>
          </cell>
          <cell r="U29">
            <v>9927.3774638301857</v>
          </cell>
          <cell r="V29">
            <v>0.61077205882352947</v>
          </cell>
          <cell r="W29">
            <v>2.9704133567121316E-4</v>
          </cell>
          <cell r="X29">
            <v>9927.1745353664355</v>
          </cell>
          <cell r="Y29">
            <v>0.86849999999999994</v>
          </cell>
          <cell r="Z29">
            <v>4.2238408961826294E-4</v>
          </cell>
          <cell r="AA29">
            <v>9923.8979823759728</v>
          </cell>
          <cell r="AB29">
            <v>0.892625</v>
          </cell>
          <cell r="AC29">
            <v>4.3411698099654801E-4</v>
          </cell>
          <cell r="AD29">
            <v>9923.5984618361636</v>
          </cell>
          <cell r="AE29">
            <v>0.83250000000000002</v>
          </cell>
          <cell r="AF29">
            <v>4.0487594082579608E-4</v>
          </cell>
          <cell r="AG29">
            <v>9924.3449464802361</v>
          </cell>
          <cell r="AH29">
            <v>0.57346544117647058</v>
          </cell>
          <cell r="AI29">
            <v>2.7889772976264713E-4</v>
          </cell>
          <cell r="AJ29">
            <v>9927.6331576192806</v>
          </cell>
          <cell r="AK29">
            <v>0.58939503676470584</v>
          </cell>
          <cell r="AL29">
            <v>2.8664488892272066E-4</v>
          </cell>
          <cell r="AM29">
            <v>9927.4373282535253</v>
          </cell>
          <cell r="AN29">
            <v>0.54969485294117648</v>
          </cell>
          <cell r="AO29">
            <v>2.6733720210409185E-4</v>
          </cell>
          <cell r="AP29">
            <v>9927.9253844513005</v>
          </cell>
          <cell r="AQ29">
            <v>0.80336249999999998</v>
          </cell>
          <cell r="AR29">
            <v>3.9070528289689323E-4</v>
          </cell>
          <cell r="AS29">
            <v>9924.7067178505222</v>
          </cell>
          <cell r="AT29">
            <v>0.53045553308823534</v>
          </cell>
          <cell r="AU29">
            <v>2.5798040003044865E-4</v>
          </cell>
          <cell r="AV29">
            <v>9928.1619097289549</v>
          </cell>
        </row>
        <row r="30">
          <cell r="B30">
            <v>22</v>
          </cell>
          <cell r="C30">
            <v>5.0745334670099251E-4</v>
          </cell>
          <cell r="D30">
            <v>0.6637254901960784</v>
          </cell>
          <cell r="E30">
            <v>3.3680972129075676E-4</v>
          </cell>
          <cell r="F30">
            <v>9923.3780904559771</v>
          </cell>
          <cell r="G30">
            <v>0.96499999999999997</v>
          </cell>
          <cell r="H30">
            <v>4.8969247956645774E-4</v>
          </cell>
          <cell r="I30">
            <v>9918.0430578511987</v>
          </cell>
          <cell r="J30">
            <v>0.9</v>
          </cell>
          <cell r="K30">
            <v>4.5670801203089327E-4</v>
          </cell>
          <cell r="L30">
            <v>9919.1633438780518</v>
          </cell>
          <cell r="M30">
            <v>0.92500000000000004</v>
          </cell>
          <cell r="N30">
            <v>4.6939434569841812E-4</v>
          </cell>
          <cell r="O30">
            <v>9918.7324534390518</v>
          </cell>
          <cell r="P30">
            <v>0.64049509803921567</v>
          </cell>
          <cell r="Q30">
            <v>3.2502138104558028E-4</v>
          </cell>
          <cell r="R30">
            <v>9923.7736601264351</v>
          </cell>
          <cell r="S30">
            <v>0.59735294117647053</v>
          </cell>
          <cell r="T30">
            <v>3.031287491616811E-4</v>
          </cell>
          <cell r="U30">
            <v>9924.5083207864973</v>
          </cell>
          <cell r="V30">
            <v>0.6139460784313725</v>
          </cell>
          <cell r="W30">
            <v>3.1154899219395003E-4</v>
          </cell>
          <cell r="X30">
            <v>9924.2257541830095</v>
          </cell>
          <cell r="Y30">
            <v>0.86849999999999994</v>
          </cell>
          <cell r="Z30">
            <v>4.4072323160981197E-4</v>
          </cell>
          <cell r="AA30">
            <v>9919.7062857612218</v>
          </cell>
          <cell r="AB30">
            <v>0.892625</v>
          </cell>
          <cell r="AC30">
            <v>4.5296554359897345E-4</v>
          </cell>
          <cell r="AD30">
            <v>9919.290459231288</v>
          </cell>
          <cell r="AE30">
            <v>0.83250000000000002</v>
          </cell>
          <cell r="AF30">
            <v>4.2245491112857629E-4</v>
          </cell>
          <cell r="AG30">
            <v>9920.3268179829502</v>
          </cell>
          <cell r="AH30">
            <v>0.57644558823529413</v>
          </cell>
          <cell r="AI30">
            <v>2.9251924294102226E-4</v>
          </cell>
          <cell r="AJ30">
            <v>9924.864363269704</v>
          </cell>
          <cell r="AK30">
            <v>0.59245796568627451</v>
          </cell>
          <cell r="AL30">
            <v>3.0064477746716181E-4</v>
          </cell>
          <cell r="AM30">
            <v>9924.5916790832816</v>
          </cell>
          <cell r="AN30">
            <v>0.55255147058823528</v>
          </cell>
          <cell r="AO30">
            <v>2.8039409297455503E-4</v>
          </cell>
          <cell r="AP30">
            <v>9925.2712806563231</v>
          </cell>
          <cell r="AQ30">
            <v>0.80336249999999998</v>
          </cell>
          <cell r="AR30">
            <v>4.076689892390761E-4</v>
          </cell>
          <cell r="AS30">
            <v>9920.8290825046552</v>
          </cell>
          <cell r="AT30">
            <v>0.53321216911764713</v>
          </cell>
          <cell r="AU30">
            <v>2.7058029972044565E-4</v>
          </cell>
          <cell r="AV30">
            <v>9925.6006385479159</v>
          </cell>
        </row>
        <row r="31">
          <cell r="B31">
            <v>23</v>
          </cell>
          <cell r="C31">
            <v>5.2319831814312025E-4</v>
          </cell>
          <cell r="D31">
            <v>0.667156862745098</v>
          </cell>
          <cell r="E31">
            <v>3.4905534852587577E-4</v>
          </cell>
          <cell r="F31">
            <v>9920.0358002470675</v>
          </cell>
          <cell r="G31">
            <v>0.96499999999999997</v>
          </cell>
          <cell r="H31">
            <v>5.04886377008111E-4</v>
          </cell>
          <cell r="I31">
            <v>9913.1862667537534</v>
          </cell>
          <cell r="J31">
            <v>0.9</v>
          </cell>
          <cell r="K31">
            <v>4.7087848632880821E-4</v>
          </cell>
          <cell r="L31">
            <v>9914.6331825062589</v>
          </cell>
          <cell r="M31">
            <v>0.92500000000000004</v>
          </cell>
          <cell r="N31">
            <v>4.8395844428238626E-4</v>
          </cell>
          <cell r="O31">
            <v>9914.0766565089125</v>
          </cell>
          <cell r="P31">
            <v>0.64380637254901951</v>
          </cell>
          <cell r="Q31">
            <v>3.3683841132747013E-4</v>
          </cell>
          <cell r="R31">
            <v>9920.5482215062366</v>
          </cell>
          <cell r="S31">
            <v>0.60044117647058826</v>
          </cell>
          <cell r="T31">
            <v>3.1414981367328826E-4</v>
          </cell>
          <cell r="U31">
            <v>9921.4999169931725</v>
          </cell>
          <cell r="V31">
            <v>0.61712009803921564</v>
          </cell>
          <cell r="W31">
            <v>3.2287619738643509E-4</v>
          </cell>
          <cell r="X31">
            <v>9921.133871650989</v>
          </cell>
          <cell r="Y31">
            <v>0.86849999999999994</v>
          </cell>
          <cell r="Z31">
            <v>4.5439773930729989E-4</v>
          </cell>
          <cell r="AA31">
            <v>9915.3344407503409</v>
          </cell>
          <cell r="AB31">
            <v>0.892625</v>
          </cell>
          <cell r="AC31">
            <v>4.6701989873250269E-4</v>
          </cell>
          <cell r="AD31">
            <v>9914.7973624363058</v>
          </cell>
          <cell r="AE31">
            <v>0.83250000000000002</v>
          </cell>
          <cell r="AF31">
            <v>4.355625998541476E-4</v>
          </cell>
          <cell r="AG31">
            <v>9916.135927198693</v>
          </cell>
          <cell r="AH31">
            <v>0.57942573529411756</v>
          </cell>
          <cell r="AI31">
            <v>3.0315457019472312E-4</v>
          </cell>
          <cell r="AJ31">
            <v>9921.9611494598685</v>
          </cell>
          <cell r="AK31">
            <v>0.59552089460784308</v>
          </cell>
          <cell r="AL31">
            <v>3.1157553047790989E-4</v>
          </cell>
          <cell r="AM31">
            <v>9921.6079024264709</v>
          </cell>
          <cell r="AN31">
            <v>0.5554080882352942</v>
          </cell>
          <cell r="AO31">
            <v>2.9058857764779168E-4</v>
          </cell>
          <cell r="AP31">
            <v>9922.4882932180572</v>
          </cell>
          <cell r="AQ31">
            <v>0.80336249999999998</v>
          </cell>
          <cell r="AR31">
            <v>4.2031790885925242E-4</v>
          </cell>
          <cell r="AS31">
            <v>9916.784668140177</v>
          </cell>
          <cell r="AT31">
            <v>0.5359688051470588</v>
          </cell>
          <cell r="AU31">
            <v>2.8041797743011892E-4</v>
          </cell>
          <cell r="AV31">
            <v>9922.9149665522309</v>
          </cell>
        </row>
        <row r="32">
          <cell r="B32">
            <v>24</v>
          </cell>
          <cell r="C32">
            <v>5.2177522665481366E-4</v>
          </cell>
          <cell r="D32">
            <v>0.6705882352941176</v>
          </cell>
          <cell r="E32">
            <v>3.4989632846263972E-4</v>
          </cell>
          <cell r="F32">
            <v>9916.5731586934235</v>
          </cell>
          <cell r="G32">
            <v>0.96499999999999997</v>
          </cell>
          <cell r="H32">
            <v>5.0351309372189518E-4</v>
          </cell>
          <cell r="I32">
            <v>9908.1812340549259</v>
          </cell>
          <cell r="J32">
            <v>0.9</v>
          </cell>
          <cell r="K32">
            <v>4.6959770398933231E-4</v>
          </cell>
          <cell r="L32">
            <v>9909.9645950407757</v>
          </cell>
          <cell r="M32">
            <v>0.92500000000000004</v>
          </cell>
          <cell r="N32">
            <v>4.8264208465570267E-4</v>
          </cell>
          <cell r="O32">
            <v>9909.2786553937312</v>
          </cell>
          <cell r="P32">
            <v>0.64711764705882346</v>
          </cell>
          <cell r="Q32">
            <v>3.3764995696644731E-4</v>
          </cell>
          <cell r="R32">
            <v>9917.206599803807</v>
          </cell>
          <cell r="S32">
            <v>0.60352941176470587</v>
          </cell>
          <cell r="T32">
            <v>3.1490669561637575E-4</v>
          </cell>
          <cell r="U32">
            <v>9918.3830796428902</v>
          </cell>
          <cell r="V32">
            <v>0.62029411764705877</v>
          </cell>
          <cell r="W32">
            <v>3.2365410382794173E-4</v>
          </cell>
          <cell r="X32">
            <v>9917.9305736727474</v>
          </cell>
          <cell r="Y32">
            <v>0.86849999999999994</v>
          </cell>
          <cell r="Z32">
            <v>4.5316178434970562E-4</v>
          </cell>
          <cell r="AA32">
            <v>9910.8289351959884</v>
          </cell>
          <cell r="AB32">
            <v>0.892625</v>
          </cell>
          <cell r="AC32">
            <v>4.6574961169275304E-4</v>
          </cell>
          <cell r="AD32">
            <v>9910.1669547761467</v>
          </cell>
          <cell r="AE32">
            <v>0.83250000000000002</v>
          </cell>
          <cell r="AF32">
            <v>4.3437787619013239E-4</v>
          </cell>
          <cell r="AG32">
            <v>9911.8168292537357</v>
          </cell>
          <cell r="AH32">
            <v>0.58240588235294111</v>
          </cell>
          <cell r="AI32">
            <v>3.0388496126980256E-4</v>
          </cell>
          <cell r="AJ32">
            <v>9918.9532615921162</v>
          </cell>
          <cell r="AK32">
            <v>0.59858382352941175</v>
          </cell>
          <cell r="AL32">
            <v>3.1232621019396377E-4</v>
          </cell>
          <cell r="AM32">
            <v>9918.516572181079</v>
          </cell>
          <cell r="AN32">
            <v>0.558264705882353</v>
          </cell>
          <cell r="AO32">
            <v>2.9128869344514761E-4</v>
          </cell>
          <cell r="AP32">
            <v>9919.6049314582051</v>
          </cell>
          <cell r="AQ32">
            <v>0.80336249999999998</v>
          </cell>
          <cell r="AR32">
            <v>4.1917465052347772E-4</v>
          </cell>
          <cell r="AS32">
            <v>9912.6164659458573</v>
          </cell>
          <cell r="AT32">
            <v>0.53872544117647059</v>
          </cell>
          <cell r="AU32">
            <v>2.8109358917456742E-4</v>
          </cell>
          <cell r="AV32">
            <v>9920.1324028070994</v>
          </cell>
        </row>
        <row r="33">
          <cell r="B33">
            <v>25</v>
          </cell>
          <cell r="C33">
            <v>5.209964600485261E-4</v>
          </cell>
          <cell r="D33">
            <v>0.67401960784313719</v>
          </cell>
          <cell r="E33">
            <v>3.5116182968957026E-4</v>
          </cell>
          <cell r="F33">
            <v>9913.1033861542655</v>
          </cell>
          <cell r="G33">
            <v>0.96499999999999997</v>
          </cell>
          <cell r="H33">
            <v>5.0276158394682764E-4</v>
          </cell>
          <cell r="I33">
            <v>9903.1923350686102</v>
          </cell>
          <cell r="J33">
            <v>0.9</v>
          </cell>
          <cell r="K33">
            <v>4.6889681404367351E-4</v>
          </cell>
          <cell r="L33">
            <v>9905.3108984203282</v>
          </cell>
          <cell r="M33">
            <v>0.92500000000000004</v>
          </cell>
          <cell r="N33">
            <v>4.8192172554488666E-4</v>
          </cell>
          <cell r="O33">
            <v>9904.4960204860581</v>
          </cell>
          <cell r="P33">
            <v>0.65042892156862742</v>
          </cell>
          <cell r="Q33">
            <v>3.3887116565043529E-4</v>
          </cell>
          <cell r="R33">
            <v>9913.8580554221553</v>
          </cell>
          <cell r="S33">
            <v>0.60661764705882348</v>
          </cell>
          <cell r="T33">
            <v>3.1604564672061325E-4</v>
          </cell>
          <cell r="U33">
            <v>9915.2597144014217</v>
          </cell>
          <cell r="V33">
            <v>0.62346813725490191</v>
          </cell>
          <cell r="W33">
            <v>3.248246924628525E-4</v>
          </cell>
          <cell r="X33">
            <v>9914.7205947410966</v>
          </cell>
          <cell r="Y33">
            <v>0.86849999999999994</v>
          </cell>
          <cell r="Z33">
            <v>4.5248542555214488E-4</v>
          </cell>
          <cell r="AA33">
            <v>9906.3377262713293</v>
          </cell>
          <cell r="AB33">
            <v>0.892625</v>
          </cell>
          <cell r="AC33">
            <v>4.6505446515081561E-4</v>
          </cell>
          <cell r="AD33">
            <v>9905.5512983651497</v>
          </cell>
          <cell r="AE33">
            <v>0.83250000000000002</v>
          </cell>
          <cell r="AF33">
            <v>4.3372955299039799E-4</v>
          </cell>
          <cell r="AG33">
            <v>9907.5113553102583</v>
          </cell>
          <cell r="AH33">
            <v>0.58538602941176465</v>
          </cell>
          <cell r="AI33">
            <v>3.0498404908539179E-4</v>
          </cell>
          <cell r="AJ33">
            <v>9915.9390408643812</v>
          </cell>
          <cell r="AK33">
            <v>0.60164675245098043</v>
          </cell>
          <cell r="AL33">
            <v>3.1345582822665271E-4</v>
          </cell>
          <cell r="AM33">
            <v>9915.4187594893447</v>
          </cell>
          <cell r="AN33">
            <v>0.5611213235294118</v>
          </cell>
          <cell r="AO33">
            <v>2.9234222321656726E-4</v>
          </cell>
          <cell r="AP33">
            <v>9916.7154626982283</v>
          </cell>
          <cell r="AQ33">
            <v>0.80336249999999998</v>
          </cell>
          <cell r="AR33">
            <v>4.1854901863573406E-4</v>
          </cell>
          <cell r="AS33">
            <v>9908.4613484029724</v>
          </cell>
          <cell r="AT33">
            <v>0.54148207720588237</v>
          </cell>
          <cell r="AU33">
            <v>2.8211024540398741E-4</v>
          </cell>
          <cell r="AV33">
            <v>9917.3439171849077</v>
          </cell>
        </row>
        <row r="34">
          <cell r="B34">
            <v>26</v>
          </cell>
          <cell r="C34">
            <v>5.2746823979916524E-4</v>
          </cell>
          <cell r="D34">
            <v>0.67745098039215679</v>
          </cell>
          <cell r="E34">
            <v>3.5733387617766974E-4</v>
          </cell>
          <cell r="F34">
            <v>9909.6222826312824</v>
          </cell>
          <cell r="G34">
            <v>0.96499999999999997</v>
          </cell>
          <cell r="H34">
            <v>5.0900685140619446E-4</v>
          </cell>
          <cell r="I34">
            <v>9898.213390404102</v>
          </cell>
          <cell r="J34">
            <v>0.9</v>
          </cell>
          <cell r="K34">
            <v>4.7472141581924871E-4</v>
          </cell>
          <cell r="L34">
            <v>9900.6663296979459</v>
          </cell>
          <cell r="M34">
            <v>0.92500000000000004</v>
          </cell>
          <cell r="N34">
            <v>4.8790812181422787E-4</v>
          </cell>
          <cell r="O34">
            <v>9899.7228286732134</v>
          </cell>
          <cell r="P34">
            <v>0.65374019607843126</v>
          </cell>
          <cell r="Q34">
            <v>3.4482719051145126E-4</v>
          </cell>
          <cell r="R34">
            <v>9910.4985347868205</v>
          </cell>
          <cell r="S34">
            <v>0.6097058823529411</v>
          </cell>
          <cell r="T34">
            <v>3.2160048855990278E-4</v>
          </cell>
          <cell r="U34">
            <v>9912.1260397325805</v>
          </cell>
          <cell r="V34">
            <v>0.62664215686274505</v>
          </cell>
          <cell r="W34">
            <v>3.305338354643445E-4</v>
          </cell>
          <cell r="X34">
            <v>9911.5000486730551</v>
          </cell>
          <cell r="Y34">
            <v>0.86849999999999994</v>
          </cell>
          <cell r="Z34">
            <v>4.5810616626557499E-4</v>
          </cell>
          <cell r="AA34">
            <v>9901.855252829595</v>
          </cell>
          <cell r="AB34">
            <v>0.892625</v>
          </cell>
          <cell r="AC34">
            <v>4.7083133755072989E-4</v>
          </cell>
          <cell r="AD34">
            <v>9900.9446775040651</v>
          </cell>
          <cell r="AE34">
            <v>0.83250000000000002</v>
          </cell>
          <cell r="AF34">
            <v>4.3911730963280506E-4</v>
          </cell>
          <cell r="AG34">
            <v>9903.2141748388731</v>
          </cell>
          <cell r="AH34">
            <v>0.5883661764705882</v>
          </cell>
          <cell r="AI34">
            <v>3.1034447146030617E-4</v>
          </cell>
          <cell r="AJ34">
            <v>9912.9148376252142</v>
          </cell>
          <cell r="AK34">
            <v>0.60470968137254899</v>
          </cell>
          <cell r="AL34">
            <v>3.1896515122309247E-4</v>
          </cell>
          <cell r="AM34">
            <v>9912.3107136898743</v>
          </cell>
          <cell r="AN34">
            <v>0.56397794117647049</v>
          </cell>
          <cell r="AO34">
            <v>2.9748045191791003E-4</v>
          </cell>
          <cell r="AP34">
            <v>9913.8163880528573</v>
          </cell>
          <cell r="AQ34">
            <v>0.80336249999999998</v>
          </cell>
          <cell r="AR34">
            <v>4.2374820379565689E-4</v>
          </cell>
          <cell r="AS34">
            <v>9904.3141716294085</v>
          </cell>
          <cell r="AT34">
            <v>0.54423871323529416</v>
          </cell>
          <cell r="AU34">
            <v>2.8706863610078324E-4</v>
          </cell>
          <cell r="AV34">
            <v>9914.5461328586753</v>
          </cell>
        </row>
        <row r="35">
          <cell r="B35">
            <v>27</v>
          </cell>
          <cell r="C35">
            <v>5.3921395345849507E-4</v>
          </cell>
          <cell r="D35">
            <v>0.68088235294117638</v>
          </cell>
          <cell r="E35">
            <v>3.671412653695341E-4</v>
          </cell>
          <cell r="F35">
            <v>9906.0812388895738</v>
          </cell>
          <cell r="G35">
            <v>0.96499999999999997</v>
          </cell>
          <cell r="H35">
            <v>5.2034146508744773E-4</v>
          </cell>
          <cell r="I35">
            <v>9893.1751319717059</v>
          </cell>
          <cell r="J35">
            <v>0.9</v>
          </cell>
          <cell r="K35">
            <v>4.8529255811264558E-4</v>
          </cell>
          <cell r="L35">
            <v>9895.9662713603575</v>
          </cell>
          <cell r="M35">
            <v>0.92500000000000004</v>
          </cell>
          <cell r="N35">
            <v>4.9877290694910802E-4</v>
          </cell>
          <cell r="O35">
            <v>9894.8926735013938</v>
          </cell>
          <cell r="P35">
            <v>0.65705147058823521</v>
          </cell>
          <cell r="Q35">
            <v>3.5429132108160039E-4</v>
          </cell>
          <cell r="R35">
            <v>9907.0811254205018</v>
          </cell>
          <cell r="S35">
            <v>0.61279411764705871</v>
          </cell>
          <cell r="T35">
            <v>3.3042713883258068E-4</v>
          </cell>
          <cell r="U35">
            <v>9908.9382951555344</v>
          </cell>
          <cell r="V35">
            <v>0.62981617647058818</v>
          </cell>
          <cell r="W35">
            <v>3.3960567046681904E-4</v>
          </cell>
          <cell r="X35">
            <v>9908.2239625467628</v>
          </cell>
          <cell r="Y35">
            <v>0.86849999999999994</v>
          </cell>
          <cell r="Z35">
            <v>4.6830731857870292E-4</v>
          </cell>
          <cell r="AA35">
            <v>9897.3191518808035</v>
          </cell>
          <cell r="AB35">
            <v>0.892625</v>
          </cell>
          <cell r="AC35">
            <v>4.8131585520588919E-4</v>
          </cell>
          <cell r="AD35">
            <v>9896.2830024785399</v>
          </cell>
          <cell r="AE35">
            <v>0.83250000000000002</v>
          </cell>
          <cell r="AF35">
            <v>4.4889561625419719E-4</v>
          </cell>
          <cell r="AG35">
            <v>9898.8655020737006</v>
          </cell>
          <cell r="AH35">
            <v>0.59134632352941174</v>
          </cell>
          <cell r="AI35">
            <v>3.1886218897344041E-4</v>
          </cell>
          <cell r="AJ35">
            <v>9909.8384193093007</v>
          </cell>
          <cell r="AK35">
            <v>0.60777261029411755</v>
          </cell>
          <cell r="AL35">
            <v>3.2771947200048039E-4</v>
          </cell>
          <cell r="AM35">
            <v>9909.1490320041121</v>
          </cell>
          <cell r="AN35">
            <v>0.56683455882352929</v>
          </cell>
          <cell r="AO35">
            <v>3.056451034201371E-4</v>
          </cell>
          <cell r="AP35">
            <v>9910.8672214735088</v>
          </cell>
          <cell r="AQ35">
            <v>0.80336249999999998</v>
          </cell>
          <cell r="AR35">
            <v>4.3318426968530022E-4</v>
          </cell>
          <cell r="AS35">
            <v>9900.1172362893521</v>
          </cell>
          <cell r="AT35">
            <v>0.54699534926470594</v>
          </cell>
          <cell r="AU35">
            <v>2.9494752480043243E-4</v>
          </cell>
          <cell r="AV35">
            <v>9911.6999776227585</v>
          </cell>
        </row>
        <row r="36">
          <cell r="B36">
            <v>28</v>
          </cell>
          <cell r="C36">
            <v>5.5316251002255322E-4</v>
          </cell>
          <cell r="D36">
            <v>0.68431372549019598</v>
          </cell>
          <cell r="E36">
            <v>3.7853669803504129E-4</v>
          </cell>
          <cell r="F36">
            <v>9902.4443076886746</v>
          </cell>
          <cell r="G36">
            <v>0.96499999999999997</v>
          </cell>
          <cell r="H36">
            <v>5.3380182217176381E-4</v>
          </cell>
          <cell r="I36">
            <v>9888.0273027291696</v>
          </cell>
          <cell r="J36">
            <v>0.9</v>
          </cell>
          <cell r="K36">
            <v>4.9784625902029786E-4</v>
          </cell>
          <cell r="L36">
            <v>9891.163832573533</v>
          </cell>
          <cell r="M36">
            <v>0.92500000000000004</v>
          </cell>
          <cell r="N36">
            <v>5.1167532177086176E-4</v>
          </cell>
          <cell r="O36">
            <v>9889.9573691186815</v>
          </cell>
          <cell r="P36">
            <v>0.66036274509803905</v>
          </cell>
          <cell r="Q36">
            <v>3.6528791360381478E-4</v>
          </cell>
          <cell r="R36">
            <v>9903.5711325605153</v>
          </cell>
          <cell r="S36">
            <v>0.61588235294117644</v>
          </cell>
          <cell r="T36">
            <v>3.4068302823153716E-4</v>
          </cell>
          <cell r="U36">
            <v>9905.6641130257976</v>
          </cell>
          <cell r="V36">
            <v>0.63299019607843132</v>
          </cell>
          <cell r="W36">
            <v>3.5014644568241319E-4</v>
          </cell>
          <cell r="X36">
            <v>9904.8590735048256</v>
          </cell>
          <cell r="Y36">
            <v>0.86849999999999994</v>
          </cell>
          <cell r="Z36">
            <v>4.8042163995458745E-4</v>
          </cell>
          <cell r="AA36">
            <v>9892.6841648876689</v>
          </cell>
          <cell r="AB36">
            <v>0.892625</v>
          </cell>
          <cell r="AC36">
            <v>4.9376668550888151E-4</v>
          </cell>
          <cell r="AD36">
            <v>9891.5197645618427</v>
          </cell>
          <cell r="AE36">
            <v>0.83250000000000002</v>
          </cell>
          <cell r="AF36">
            <v>4.6050778959377554E-4</v>
          </cell>
          <cell r="AG36">
            <v>9894.42194474393</v>
          </cell>
          <cell r="AH36">
            <v>0.59432647058823518</v>
          </cell>
          <cell r="AI36">
            <v>3.2875912224343334E-4</v>
          </cell>
          <cell r="AJ36">
            <v>9906.6785465385456</v>
          </cell>
          <cell r="AK36">
            <v>0.61083553921568612</v>
          </cell>
          <cell r="AL36">
            <v>3.3789132008352869E-4</v>
          </cell>
          <cell r="AM36">
            <v>9905.901610915369</v>
          </cell>
          <cell r="AN36">
            <v>0.5696911764705882</v>
          </cell>
          <cell r="AO36">
            <v>3.1513180111417187E-4</v>
          </cell>
          <cell r="AP36">
            <v>9907.838013436618</v>
          </cell>
          <cell r="AQ36">
            <v>0.80336249999999998</v>
          </cell>
          <cell r="AR36">
            <v>4.4439001695799341E-4</v>
          </cell>
          <cell r="AS36">
            <v>9895.828661234551</v>
          </cell>
          <cell r="AT36">
            <v>0.54975198529411762</v>
          </cell>
          <cell r="AU36">
            <v>3.0410218807517587E-4</v>
          </cell>
          <cell r="AV36">
            <v>9908.7765462477946</v>
          </cell>
        </row>
        <row r="37">
          <cell r="B37">
            <v>29</v>
          </cell>
          <cell r="C37">
            <v>5.682183885110417E-4</v>
          </cell>
          <cell r="D37">
            <v>0.68774509803921557</v>
          </cell>
          <cell r="E37">
            <v>3.9078941131421148E-4</v>
          </cell>
          <cell r="F37">
            <v>9898.6958691179661</v>
          </cell>
          <cell r="G37">
            <v>0.96499999999999997</v>
          </cell>
          <cell r="H37">
            <v>5.4833074491315522E-4</v>
          </cell>
          <cell r="I37">
            <v>9882.7490557372894</v>
          </cell>
          <cell r="J37">
            <v>0.9</v>
          </cell>
          <cell r="K37">
            <v>5.1139654965993758E-4</v>
          </cell>
          <cell r="L37">
            <v>9886.2395536621298</v>
          </cell>
          <cell r="M37">
            <v>0.92500000000000004</v>
          </cell>
          <cell r="N37">
            <v>5.2560200937271356E-4</v>
          </cell>
          <cell r="O37">
            <v>9884.8969219995379</v>
          </cell>
          <cell r="P37">
            <v>0.663674019607843</v>
          </cell>
          <cell r="Q37">
            <v>3.7711178191821406E-4</v>
          </cell>
          <cell r="R37">
            <v>9899.9534777242752</v>
          </cell>
          <cell r="S37">
            <v>0.61897058823529405</v>
          </cell>
          <cell r="T37">
            <v>3.517104701827903E-4</v>
          </cell>
          <cell r="U37">
            <v>9902.2894213791278</v>
          </cell>
          <cell r="V37">
            <v>0.63616421568627446</v>
          </cell>
          <cell r="W37">
            <v>3.6148020546564565E-4</v>
          </cell>
          <cell r="X37">
            <v>9901.3909223052524</v>
          </cell>
          <cell r="Y37">
            <v>0.86849999999999994</v>
          </cell>
          <cell r="Z37">
            <v>4.9349767042183965E-4</v>
          </cell>
          <cell r="AA37">
            <v>9887.9315053376213</v>
          </cell>
          <cell r="AB37">
            <v>0.892625</v>
          </cell>
          <cell r="AC37">
            <v>5.0720593904466857E-4</v>
          </cell>
          <cell r="AD37">
            <v>9886.6356616330486</v>
          </cell>
          <cell r="AE37">
            <v>0.83250000000000002</v>
          </cell>
          <cell r="AF37">
            <v>4.7304180843544223E-4</v>
          </cell>
          <cell r="AG37">
            <v>9889.865486364848</v>
          </cell>
          <cell r="AH37">
            <v>0.59730661764705872</v>
          </cell>
          <cell r="AI37">
            <v>3.3940060372639267E-4</v>
          </cell>
          <cell r="AJ37">
            <v>9903.4216355952376</v>
          </cell>
          <cell r="AK37">
            <v>0.61389846813725479</v>
          </cell>
          <cell r="AL37">
            <v>3.4882839827434799E-4</v>
          </cell>
          <cell r="AM37">
            <v>9902.5544927434385</v>
          </cell>
          <cell r="AN37">
            <v>0.572547794117647</v>
          </cell>
          <cell r="AO37">
            <v>3.2533218491908103E-4</v>
          </cell>
          <cell r="AP37">
            <v>9904.7157385982955</v>
          </cell>
          <cell r="AQ37">
            <v>0.80336249999999998</v>
          </cell>
          <cell r="AR37">
            <v>4.564853451402017E-4</v>
          </cell>
          <cell r="AS37">
            <v>9891.4310537679721</v>
          </cell>
          <cell r="AT37">
            <v>0.55250862132352929</v>
          </cell>
          <cell r="AU37">
            <v>3.1394555844691316E-4</v>
          </cell>
          <cell r="AV37">
            <v>9905.7632656189326</v>
          </cell>
        </row>
        <row r="38">
          <cell r="B38">
            <v>30</v>
          </cell>
          <cell r="C38">
            <v>5.8769765422518529E-4</v>
          </cell>
          <cell r="D38">
            <v>0.69117647058823517</v>
          </cell>
          <cell r="E38">
            <v>4.0620279042034857E-4</v>
          </cell>
          <cell r="F38">
            <v>9894.8275635864957</v>
          </cell>
          <cell r="G38">
            <v>0.96499999999999997</v>
          </cell>
          <cell r="H38">
            <v>5.6712823632730383E-4</v>
          </cell>
          <cell r="I38">
            <v>9877.3300405857681</v>
          </cell>
          <cell r="J38">
            <v>0.91</v>
          </cell>
          <cell r="K38">
            <v>5.348048653449186E-4</v>
          </cell>
          <cell r="L38">
            <v>9881.1837648652763</v>
          </cell>
          <cell r="M38">
            <v>0.92500000000000004</v>
          </cell>
          <cell r="N38">
            <v>5.436203301582964E-4</v>
          </cell>
          <cell r="O38">
            <v>9879.7014003148925</v>
          </cell>
          <cell r="P38">
            <v>0.66698529411764695</v>
          </cell>
          <cell r="Q38">
            <v>3.9198569275563641E-4</v>
          </cell>
          <cell r="R38">
            <v>9896.2200886273822</v>
          </cell>
          <cell r="S38">
            <v>0.62897058823529406</v>
          </cell>
          <cell r="T38">
            <v>3.6964453928251727E-4</v>
          </cell>
          <cell r="U38">
            <v>9898.806682510849</v>
          </cell>
          <cell r="V38">
            <v>0.6393382352941176</v>
          </cell>
          <cell r="W38">
            <v>3.7573758113882246E-4</v>
          </cell>
          <cell r="X38">
            <v>9897.8117654802609</v>
          </cell>
          <cell r="Y38">
            <v>0.87814999999999999</v>
          </cell>
          <cell r="Z38">
            <v>5.1608669505784647E-4</v>
          </cell>
          <cell r="AA38">
            <v>9883.0518341744464</v>
          </cell>
          <cell r="AB38">
            <v>0.892625</v>
          </cell>
          <cell r="AC38">
            <v>5.24593618602756E-4</v>
          </cell>
          <cell r="AD38">
            <v>9881.6211013082975</v>
          </cell>
          <cell r="AE38">
            <v>0.84175000000000011</v>
          </cell>
          <cell r="AF38">
            <v>4.9469450044404976E-4</v>
          </cell>
          <cell r="AG38">
            <v>9885.1871665099952</v>
          </cell>
          <cell r="AH38">
            <v>0.60695661764705877</v>
          </cell>
          <cell r="AI38">
            <v>3.5670698040762914E-4</v>
          </cell>
          <cell r="AJ38">
            <v>9900.0604083131602</v>
          </cell>
          <cell r="AK38">
            <v>0.61696139705882347</v>
          </cell>
          <cell r="AL38">
            <v>3.6258676579896366E-4</v>
          </cell>
          <cell r="AM38">
            <v>9899.1002005209102</v>
          </cell>
          <cell r="AN38">
            <v>0.58179779411764698</v>
          </cell>
          <cell r="AO38">
            <v>3.4192119883632845E-4</v>
          </cell>
          <cell r="AP38">
            <v>9901.4934157860553</v>
          </cell>
          <cell r="AQ38">
            <v>0.81228875</v>
          </cell>
          <cell r="AR38">
            <v>4.7738019292850798E-4</v>
          </cell>
          <cell r="AS38">
            <v>9886.9157604494631</v>
          </cell>
          <cell r="AT38">
            <v>0.56143487132352943</v>
          </cell>
          <cell r="AU38">
            <v>3.2995395687705699E-4</v>
          </cell>
          <cell r="AV38">
            <v>9902.6533952386653</v>
          </cell>
        </row>
        <row r="39">
          <cell r="B39">
            <v>31</v>
          </cell>
          <cell r="C39">
            <v>6.1673749211012925E-4</v>
          </cell>
          <cell r="D39">
            <v>0.69460784313725477</v>
          </cell>
          <cell r="E39">
            <v>4.2839069917649655E-4</v>
          </cell>
          <cell r="F39">
            <v>9890.8082570194383</v>
          </cell>
          <cell r="G39">
            <v>0.96499999999999997</v>
          </cell>
          <cell r="H39">
            <v>5.951516798862747E-4</v>
          </cell>
          <cell r="I39">
            <v>9871.7283278202285</v>
          </cell>
          <cell r="J39">
            <v>0.91</v>
          </cell>
          <cell r="K39">
            <v>5.6123111782021759E-4</v>
          </cell>
          <cell r="L39">
            <v>9875.8992597124579</v>
          </cell>
          <cell r="M39">
            <v>0.92500000000000004</v>
          </cell>
          <cell r="N39">
            <v>5.7048218020186957E-4</v>
          </cell>
          <cell r="O39">
            <v>9874.3305937777877</v>
          </cell>
          <cell r="P39">
            <v>0.6702965686274508</v>
          </cell>
          <cell r="Q39">
            <v>4.1339702470531914E-4</v>
          </cell>
          <cell r="R39">
            <v>9892.3409119402786</v>
          </cell>
          <cell r="S39">
            <v>0.6320931372549019</v>
          </cell>
          <cell r="T39">
            <v>3.8983553625061189E-4</v>
          </cell>
          <cell r="U39">
            <v>9895.1476426752452</v>
          </cell>
          <cell r="V39">
            <v>0.64251225490196073</v>
          </cell>
          <cell r="W39">
            <v>3.9626139673825934E-4</v>
          </cell>
          <cell r="X39">
            <v>9894.0927856289309</v>
          </cell>
          <cell r="Y39">
            <v>0.87814999999999999</v>
          </cell>
          <cell r="Z39">
            <v>5.4158802869650998E-4</v>
          </cell>
          <cell r="AA39">
            <v>9877.9513226162617</v>
          </cell>
          <cell r="AB39">
            <v>0.892625</v>
          </cell>
          <cell r="AC39">
            <v>5.5051530389480408E-4</v>
          </cell>
          <cell r="AD39">
            <v>9876.4372659371002</v>
          </cell>
          <cell r="AE39">
            <v>0.84175000000000011</v>
          </cell>
          <cell r="AF39">
            <v>5.1913878398370135E-4</v>
          </cell>
          <cell r="AG39">
            <v>9880.2970187828632</v>
          </cell>
          <cell r="AH39">
            <v>0.60996987745098019</v>
          </cell>
          <cell r="AI39">
            <v>3.761912924818404E-4</v>
          </cell>
          <cell r="AJ39">
            <v>9896.5289876590577</v>
          </cell>
          <cell r="AK39">
            <v>0.62002432598039203</v>
          </cell>
          <cell r="AL39">
            <v>3.8239224785242024E-4</v>
          </cell>
          <cell r="AM39">
            <v>9895.5109177948834</v>
          </cell>
          <cell r="AN39">
            <v>0.58468615196078433</v>
          </cell>
          <cell r="AO39">
            <v>3.6059787103181605E-4</v>
          </cell>
          <cell r="AP39">
            <v>9898.1078852870596</v>
          </cell>
          <cell r="AQ39">
            <v>0.81228875</v>
          </cell>
          <cell r="AR39">
            <v>5.0096892654427172E-4</v>
          </cell>
          <cell r="AS39">
            <v>9882.1959426962712</v>
          </cell>
          <cell r="AT39">
            <v>0.5642221366421567</v>
          </cell>
          <cell r="AU39">
            <v>3.4797694554570239E-4</v>
          </cell>
          <cell r="AV39">
            <v>9899.3859755673238</v>
          </cell>
        </row>
        <row r="40">
          <cell r="B40">
            <v>32</v>
          </cell>
          <cell r="C40">
            <v>6.5167075877670773E-4</v>
          </cell>
          <cell r="D40">
            <v>0.69803921568627436</v>
          </cell>
          <cell r="E40">
            <v>4.5489174534217233E-4</v>
          </cell>
          <cell r="F40">
            <v>9886.5711267547922</v>
          </cell>
          <cell r="G40">
            <v>0.96499999999999997</v>
          </cell>
          <cell r="H40">
            <v>6.2886228221952292E-4</v>
          </cell>
          <cell r="I40">
            <v>9865.853152122545</v>
          </cell>
          <cell r="J40">
            <v>0.91</v>
          </cell>
          <cell r="K40">
            <v>5.9302039048680401E-4</v>
          </cell>
          <cell r="L40">
            <v>9870.3565977314502</v>
          </cell>
          <cell r="M40">
            <v>0.92500000000000004</v>
          </cell>
          <cell r="N40">
            <v>6.027954518684547E-4</v>
          </cell>
          <cell r="O40">
            <v>9868.697464132616</v>
          </cell>
          <cell r="P40">
            <v>0.67360784313725475</v>
          </cell>
          <cell r="Q40">
            <v>4.389705342551963E-4</v>
          </cell>
          <cell r="R40">
            <v>9888.2514476399119</v>
          </cell>
          <cell r="S40">
            <v>0.63521568627450964</v>
          </cell>
          <cell r="T40">
            <v>4.1395148826137683E-4</v>
          </cell>
          <cell r="U40">
            <v>9891.2901624876831</v>
          </cell>
          <cell r="V40">
            <v>0.64568627450980387</v>
          </cell>
          <cell r="W40">
            <v>4.2077486444150948E-4</v>
          </cell>
          <cell r="X40">
            <v>9890.17213860224</v>
          </cell>
          <cell r="Y40">
            <v>0.87814999999999999</v>
          </cell>
          <cell r="Z40">
            <v>5.7226467681976588E-4</v>
          </cell>
          <cell r="AA40">
            <v>9872.6015424318848</v>
          </cell>
          <cell r="AB40">
            <v>0.892625</v>
          </cell>
          <cell r="AC40">
            <v>5.8169761105305868E-4</v>
          </cell>
          <cell r="AD40">
            <v>9871.0001360742444</v>
          </cell>
          <cell r="AE40">
            <v>0.84175000000000011</v>
          </cell>
          <cell r="AF40">
            <v>5.4854386120029377E-4</v>
          </cell>
          <cell r="AG40">
            <v>9875.1677734031346</v>
          </cell>
          <cell r="AH40">
            <v>0.61298313725490183</v>
          </cell>
          <cell r="AI40">
            <v>3.9946318617222864E-4</v>
          </cell>
          <cell r="AJ40">
            <v>9892.8059996281063</v>
          </cell>
          <cell r="AK40">
            <v>0.62308725490196071</v>
          </cell>
          <cell r="AL40">
            <v>4.0604774418605662E-4</v>
          </cell>
          <cell r="AM40">
            <v>9891.7269511313789</v>
          </cell>
          <cell r="AN40">
            <v>0.58757450980392145</v>
          </cell>
          <cell r="AO40">
            <v>3.8290512664177357E-4</v>
          </cell>
          <cell r="AP40">
            <v>9894.5386486563821</v>
          </cell>
          <cell r="AQ40">
            <v>0.81228875</v>
          </cell>
          <cell r="AR40">
            <v>5.2934482605828347E-4</v>
          </cell>
          <cell r="AS40">
            <v>9877.2452696029577</v>
          </cell>
          <cell r="AT40">
            <v>0.5670094019607842</v>
          </cell>
          <cell r="AU40">
            <v>3.695034472093115E-4</v>
          </cell>
          <cell r="AV40">
            <v>9895.9412174727677</v>
          </cell>
        </row>
        <row r="41">
          <cell r="B41">
            <v>33</v>
          </cell>
          <cell r="C41">
            <v>6.8654452901661836E-4</v>
          </cell>
          <cell r="D41">
            <v>0.70147058823529396</v>
          </cell>
          <cell r="E41">
            <v>4.8159079461901013E-4</v>
          </cell>
          <cell r="F41">
            <v>9882.0738071594933</v>
          </cell>
          <cell r="G41">
            <v>0.96499999999999997</v>
          </cell>
          <cell r="H41">
            <v>6.625154705010367E-4</v>
          </cell>
          <cell r="I41">
            <v>9859.6488891932586</v>
          </cell>
          <cell r="J41">
            <v>0.91</v>
          </cell>
          <cell r="K41">
            <v>6.247555214051227E-4</v>
          </cell>
          <cell r="L41">
            <v>9864.5032750076189</v>
          </cell>
          <cell r="M41">
            <v>0.92500000000000004</v>
          </cell>
          <cell r="N41">
            <v>6.3505368934037201E-4</v>
          </cell>
          <cell r="O41">
            <v>9862.74865818537</v>
          </cell>
          <cell r="P41">
            <v>0.6769191176470587</v>
          </cell>
          <cell r="Q41">
            <v>4.647351168073448E-4</v>
          </cell>
          <cell r="R41">
            <v>9883.9107966190913</v>
          </cell>
          <cell r="S41">
            <v>0.63833823529411748</v>
          </cell>
          <cell r="T41">
            <v>4.3824762310329922E-4</v>
          </cell>
          <cell r="U41">
            <v>9887.1956482040969</v>
          </cell>
          <cell r="V41">
            <v>0.6488602941176469</v>
          </cell>
          <cell r="W41">
            <v>4.4547148502258434E-4</v>
          </cell>
          <cell r="X41">
            <v>9886.0106027613165</v>
          </cell>
          <cell r="Y41">
            <v>0.87814999999999999</v>
          </cell>
          <cell r="Z41">
            <v>6.0288907815594342E-4</v>
          </cell>
          <cell r="AA41">
            <v>9866.9518013008346</v>
          </cell>
          <cell r="AB41">
            <v>0.892625</v>
          </cell>
          <cell r="AC41">
            <v>6.1282681021345895E-4</v>
          </cell>
          <cell r="AD41">
            <v>9865.258198876385</v>
          </cell>
          <cell r="AE41">
            <v>0.84175000000000011</v>
          </cell>
          <cell r="AF41">
            <v>5.7789885729973855E-4</v>
          </cell>
          <cell r="AG41">
            <v>9869.7508107427111</v>
          </cell>
          <cell r="AH41">
            <v>0.61599639705882347</v>
          </cell>
          <cell r="AI41">
            <v>4.2290895629468379E-4</v>
          </cell>
          <cell r="AJ41">
            <v>9888.8541878233118</v>
          </cell>
          <cell r="AK41">
            <v>0.62615018382352927</v>
          </cell>
          <cell r="AL41">
            <v>4.2987998304679391E-4</v>
          </cell>
          <cell r="AM41">
            <v>9887.710437716767</v>
          </cell>
          <cell r="AN41">
            <v>0.59046286764705869</v>
          </cell>
          <cell r="AO41">
            <v>4.0537905137055178E-4</v>
          </cell>
          <cell r="AP41">
            <v>9890.7499790820566</v>
          </cell>
          <cell r="AQ41">
            <v>0.81228875</v>
          </cell>
          <cell r="AR41">
            <v>5.5767239729424768E-4</v>
          </cell>
          <cell r="AS41">
            <v>9872.0168009237841</v>
          </cell>
          <cell r="AT41">
            <v>0.56979666727941169</v>
          </cell>
          <cell r="AU41">
            <v>3.9119078457258249E-4</v>
          </cell>
          <cell r="AV41">
            <v>9892.284633079531</v>
          </cell>
        </row>
        <row r="42">
          <cell r="B42">
            <v>34</v>
          </cell>
          <cell r="C42">
            <v>7.2995513952383738E-4</v>
          </cell>
          <cell r="D42">
            <v>0.70490196078431355</v>
          </cell>
          <cell r="E42">
            <v>5.145468091349401E-4</v>
          </cell>
          <cell r="F42">
            <v>9877.3146913822202</v>
          </cell>
          <cell r="G42">
            <v>0.96499999999999997</v>
          </cell>
          <cell r="H42">
            <v>7.0440670964050302E-4</v>
          </cell>
          <cell r="I42">
            <v>9853.1167192704597</v>
          </cell>
          <cell r="J42">
            <v>0.91</v>
          </cell>
          <cell r="K42">
            <v>6.64259176966692E-4</v>
          </cell>
          <cell r="L42">
            <v>9858.3403721206378</v>
          </cell>
          <cell r="M42">
            <v>0.92500000000000004</v>
          </cell>
          <cell r="N42">
            <v>6.7520850405954958E-4</v>
          </cell>
          <cell r="O42">
            <v>9856.4852832629531</v>
          </cell>
          <cell r="P42">
            <v>0.68023039215686254</v>
          </cell>
          <cell r="Q42">
            <v>4.965376708152172E-4</v>
          </cell>
          <cell r="R42">
            <v>9879.3173961805114</v>
          </cell>
          <cell r="S42">
            <v>0.64146078431372533</v>
          </cell>
          <cell r="T42">
            <v>4.6823759631279551E-4</v>
          </cell>
          <cell r="U42">
            <v>9882.8626082121136</v>
          </cell>
          <cell r="V42">
            <v>0.65203431372549003</v>
          </cell>
          <cell r="W42">
            <v>4.7595579844981963E-4</v>
          </cell>
          <cell r="X42">
            <v>9881.6066669371558</v>
          </cell>
          <cell r="Y42">
            <v>0.87814999999999999</v>
          </cell>
          <cell r="Z42">
            <v>6.4101010577285783E-4</v>
          </cell>
          <cell r="AA42">
            <v>9861.0031238251395</v>
          </cell>
          <cell r="AB42">
            <v>0.892625</v>
          </cell>
          <cell r="AC42">
            <v>6.5157620641746533E-4</v>
          </cell>
          <cell r="AD42">
            <v>9859.2125041624349</v>
          </cell>
          <cell r="AE42">
            <v>0.84175000000000011</v>
          </cell>
          <cell r="AF42">
            <v>6.1443973869419017E-4</v>
          </cell>
          <cell r="AG42">
            <v>9864.0470930273495</v>
          </cell>
          <cell r="AH42">
            <v>0.61900965686274489</v>
          </cell>
          <cell r="AI42">
            <v>4.5184928044184763E-4</v>
          </cell>
          <cell r="AJ42">
            <v>9884.6721028197881</v>
          </cell>
          <cell r="AK42">
            <v>0.62921311274509784</v>
          </cell>
          <cell r="AL42">
            <v>4.5929734550407593E-4</v>
          </cell>
          <cell r="AM42">
            <v>9883.4599089214298</v>
          </cell>
          <cell r="AN42">
            <v>0.59335122549019592</v>
          </cell>
          <cell r="AO42">
            <v>4.3311977658933585E-4</v>
          </cell>
          <cell r="AP42">
            <v>9886.7404762381939</v>
          </cell>
          <cell r="AQ42">
            <v>0.81228875</v>
          </cell>
          <cell r="AR42">
            <v>5.9293434783989343E-4</v>
          </cell>
          <cell r="AS42">
            <v>9866.5114496482838</v>
          </cell>
          <cell r="AT42">
            <v>0.57258393259803908</v>
          </cell>
          <cell r="AU42">
            <v>4.1796058440870913E-4</v>
          </cell>
          <cell r="AV42">
            <v>9888.4148624927002</v>
          </cell>
        </row>
        <row r="43">
          <cell r="B43">
            <v>35</v>
          </cell>
          <cell r="C43">
            <v>7.7540190459991331E-4</v>
          </cell>
          <cell r="D43">
            <v>0.70833333333333315</v>
          </cell>
          <cell r="E43">
            <v>5.4924301575827179E-4</v>
          </cell>
          <cell r="F43">
            <v>9872.2323506249468</v>
          </cell>
          <cell r="G43">
            <v>0.96499999999999997</v>
          </cell>
          <cell r="H43">
            <v>7.4826283793891636E-4</v>
          </cell>
          <cell r="I43">
            <v>9846.176117742536</v>
          </cell>
          <cell r="J43">
            <v>0.91</v>
          </cell>
          <cell r="K43">
            <v>7.0561573318592109E-4</v>
          </cell>
          <cell r="L43">
            <v>9851.7918790587955</v>
          </cell>
          <cell r="M43">
            <v>0.92500000000000004</v>
          </cell>
          <cell r="N43">
            <v>7.1724676175491983E-4</v>
          </cell>
          <cell r="O43">
            <v>9849.8301005795565</v>
          </cell>
          <cell r="P43">
            <v>0.68354166666666649</v>
          </cell>
          <cell r="Q43">
            <v>5.3001951020673229E-4</v>
          </cell>
          <cell r="R43">
            <v>9874.4119429313669</v>
          </cell>
          <cell r="S43">
            <v>0.64458333333333317</v>
          </cell>
          <cell r="T43">
            <v>4.9981114434002731E-4</v>
          </cell>
          <cell r="U43">
            <v>9878.2350803797544</v>
          </cell>
          <cell r="V43">
            <v>0.65520833333333317</v>
          </cell>
          <cell r="W43">
            <v>5.0804978957640144E-4</v>
          </cell>
          <cell r="X43">
            <v>9876.9034589460261</v>
          </cell>
          <cell r="Y43">
            <v>0.87814999999999999</v>
          </cell>
          <cell r="Z43">
            <v>6.8091918252441387E-4</v>
          </cell>
          <cell r="AA43">
            <v>9854.6821211697097</v>
          </cell>
          <cell r="AB43">
            <v>0.892625</v>
          </cell>
          <cell r="AC43">
            <v>6.9214312509349762E-4</v>
          </cell>
          <cell r="AD43">
            <v>9852.7884758807104</v>
          </cell>
          <cell r="AE43">
            <v>0.84175000000000011</v>
          </cell>
          <cell r="AF43">
            <v>6.5269455319697715E-4</v>
          </cell>
          <cell r="AG43">
            <v>9857.9862305090428</v>
          </cell>
          <cell r="AH43">
            <v>0.62202291666666654</v>
          </cell>
          <cell r="AI43">
            <v>4.8231775428812638E-4</v>
          </cell>
          <cell r="AJ43">
            <v>9880.205720842725</v>
          </cell>
          <cell r="AK43">
            <v>0.63227604166666651</v>
          </cell>
          <cell r="AL43">
            <v>4.9026804694122736E-4</v>
          </cell>
          <cell r="AM43">
            <v>9878.9204620208657</v>
          </cell>
          <cell r="AN43">
            <v>0.59623958333333327</v>
          </cell>
          <cell r="AO43">
            <v>4.6232530851452537E-4</v>
          </cell>
          <cell r="AP43">
            <v>9882.4583334119288</v>
          </cell>
          <cell r="AQ43">
            <v>0.81228875</v>
          </cell>
          <cell r="AR43">
            <v>6.2985024383508282E-4</v>
          </cell>
          <cell r="AS43">
            <v>9860.6612561164311</v>
          </cell>
          <cell r="AT43">
            <v>0.57537119791666658</v>
          </cell>
          <cell r="AU43">
            <v>4.4614392271651694E-4</v>
          </cell>
          <cell r="AV43">
            <v>9884.2818948378972</v>
          </cell>
        </row>
        <row r="44">
          <cell r="B44">
            <v>36</v>
          </cell>
          <cell r="C44">
            <v>8.287782530264808E-4</v>
          </cell>
          <cell r="D44">
            <v>0.71176470588235274</v>
          </cell>
          <cell r="E44">
            <v>5.898951095070832E-4</v>
          </cell>
          <cell r="F44">
            <v>9866.8100959564235</v>
          </cell>
          <cell r="G44">
            <v>0.96499999999999997</v>
          </cell>
          <cell r="H44">
            <v>7.9977101417055396E-4</v>
          </cell>
          <cell r="I44">
            <v>9838.808590057828</v>
          </cell>
          <cell r="J44">
            <v>0.91</v>
          </cell>
          <cell r="K44">
            <v>7.5418821025409759E-4</v>
          </cell>
          <cell r="L44">
            <v>9844.8402997088579</v>
          </cell>
          <cell r="M44">
            <v>0.92500000000000004</v>
          </cell>
          <cell r="N44">
            <v>7.6661988404949481E-4</v>
          </cell>
          <cell r="O44">
            <v>9842.7653418360806</v>
          </cell>
          <cell r="P44">
            <v>0.68685294117647033</v>
          </cell>
          <cell r="Q44">
            <v>5.6924878067433524E-4</v>
          </cell>
          <cell r="R44">
            <v>9869.1783119497959</v>
          </cell>
          <cell r="S44">
            <v>0.64770588235294102</v>
          </cell>
          <cell r="T44">
            <v>5.3680454965144577E-4</v>
          </cell>
          <cell r="U44">
            <v>9873.2978284001692</v>
          </cell>
          <cell r="V44">
            <v>0.65838235294117631</v>
          </cell>
          <cell r="W44">
            <v>5.4565297629405199E-4</v>
          </cell>
          <cell r="X44">
            <v>9871.8855002220425</v>
          </cell>
          <cell r="Y44">
            <v>0.87814999999999999</v>
          </cell>
          <cell r="Z44">
            <v>7.2779162289520415E-4</v>
          </cell>
          <cell r="AA44">
            <v>9847.9718790757252</v>
          </cell>
          <cell r="AB44">
            <v>0.892625</v>
          </cell>
          <cell r="AC44">
            <v>7.3978818810776245E-4</v>
          </cell>
          <cell r="AD44">
            <v>9845.9689360741286</v>
          </cell>
          <cell r="AE44">
            <v>0.84175000000000011</v>
          </cell>
          <cell r="AF44">
            <v>6.9762409448504033E-4</v>
          </cell>
          <cell r="AG44">
            <v>9851.5519765908994</v>
          </cell>
          <cell r="AH44">
            <v>0.62503617647058807</v>
          </cell>
          <cell r="AI44">
            <v>5.1801639041364515E-4</v>
          </cell>
          <cell r="AJ44">
            <v>9875.4403222075434</v>
          </cell>
          <cell r="AK44">
            <v>0.63533897058823507</v>
          </cell>
          <cell r="AL44">
            <v>5.2655512212376016E-4</v>
          </cell>
          <cell r="AM44">
            <v>9874.0771429800625</v>
          </cell>
          <cell r="AN44">
            <v>0.5991279411764705</v>
          </cell>
          <cell r="AO44">
            <v>4.9654420842758739E-4</v>
          </cell>
          <cell r="AP44">
            <v>9877.8894228140525</v>
          </cell>
          <cell r="AQ44">
            <v>0.81228875</v>
          </cell>
          <cell r="AR44">
            <v>6.732072511780638E-4</v>
          </cell>
          <cell r="AS44">
            <v>9854.4505162198911</v>
          </cell>
          <cell r="AT44">
            <v>0.57815846323529396</v>
          </cell>
          <cell r="AU44">
            <v>4.7916516113262177E-4</v>
          </cell>
          <cell r="AV44">
            <v>9879.8720825400997</v>
          </cell>
        </row>
        <row r="45">
          <cell r="B45">
            <v>37</v>
          </cell>
          <cell r="C45">
            <v>9.0137687783126152E-4</v>
          </cell>
          <cell r="D45">
            <v>0.71519607843137234</v>
          </cell>
          <cell r="E45">
            <v>6.4466120821363247E-4</v>
          </cell>
          <cell r="F45">
            <v>9860.9897129343826</v>
          </cell>
          <cell r="G45">
            <v>0.96499999999999997</v>
          </cell>
          <cell r="H45">
            <v>8.6982868710716739E-4</v>
          </cell>
          <cell r="I45">
            <v>9830.9397961335289</v>
          </cell>
          <cell r="J45">
            <v>0.91</v>
          </cell>
          <cell r="K45">
            <v>8.2025295882644797E-4</v>
          </cell>
          <cell r="L45">
            <v>9837.4154372229823</v>
          </cell>
          <cell r="M45">
            <v>0.92500000000000004</v>
          </cell>
          <cell r="N45">
            <v>8.3377361199391692E-4</v>
          </cell>
          <cell r="O45">
            <v>9835.2196822109963</v>
          </cell>
          <cell r="P45">
            <v>0.69016421568627428</v>
          </cell>
          <cell r="Q45">
            <v>6.2209806592615523E-4</v>
          </cell>
          <cell r="R45">
            <v>9863.5602942294609</v>
          </cell>
          <cell r="S45">
            <v>0.65082843137254887</v>
          </cell>
          <cell r="T45">
            <v>5.8664169947440553E-4</v>
          </cell>
          <cell r="U45">
            <v>9867.9977972058205</v>
          </cell>
          <cell r="V45">
            <v>0.66155637254901944</v>
          </cell>
          <cell r="W45">
            <v>5.9631161759761007E-4</v>
          </cell>
          <cell r="X45">
            <v>9866.4988765172129</v>
          </cell>
          <cell r="Y45">
            <v>0.87814999999999999</v>
          </cell>
          <cell r="Z45">
            <v>7.9154410526752227E-4</v>
          </cell>
          <cell r="AA45">
            <v>9840.8046076396276</v>
          </cell>
          <cell r="AB45">
            <v>0.892625</v>
          </cell>
          <cell r="AC45">
            <v>8.0459153557412987E-4</v>
          </cell>
          <cell r="AD45">
            <v>9838.6850045547453</v>
          </cell>
          <cell r="AE45">
            <v>0.84175000000000011</v>
          </cell>
          <cell r="AF45">
            <v>7.5873398691446447E-4</v>
          </cell>
          <cell r="AG45">
            <v>9844.6792965639579</v>
          </cell>
          <cell r="AH45">
            <v>0.6280494362745096</v>
          </cell>
          <cell r="AI45">
            <v>5.6610923999280132E-4</v>
          </cell>
          <cell r="AJ45">
            <v>9870.3246822580877</v>
          </cell>
          <cell r="AK45">
            <v>0.63840189950980375</v>
          </cell>
          <cell r="AL45">
            <v>5.7544071098169364E-4</v>
          </cell>
          <cell r="AM45">
            <v>9868.8778970841813</v>
          </cell>
          <cell r="AN45">
            <v>0.60201629901960774</v>
          </cell>
          <cell r="AO45">
            <v>5.4264357201382518E-4</v>
          </cell>
          <cell r="AP45">
            <v>9872.9846140296668</v>
          </cell>
          <cell r="AQ45">
            <v>0.81228875</v>
          </cell>
          <cell r="AR45">
            <v>7.3217829737245814E-4</v>
          </cell>
          <cell r="AS45">
            <v>9847.8164286759966</v>
          </cell>
          <cell r="AT45">
            <v>0.58094572855392146</v>
          </cell>
          <cell r="AU45">
            <v>5.2365104699334127E-4</v>
          </cell>
          <cell r="AV45">
            <v>9875.1379920416985</v>
          </cell>
        </row>
        <row r="46">
          <cell r="B46">
            <v>38</v>
          </cell>
          <cell r="C46">
            <v>9.8585775116438192E-4</v>
          </cell>
          <cell r="D46">
            <v>0.71862745098039194</v>
          </cell>
          <cell r="E46">
            <v>7.0846444274852134E-4</v>
          </cell>
          <cell r="F46">
            <v>9854.632715391861</v>
          </cell>
          <cell r="G46">
            <v>0.96499999999999997</v>
          </cell>
          <cell r="H46">
            <v>9.5135272987362848E-4</v>
          </cell>
          <cell r="I46">
            <v>9822.3885626776282</v>
          </cell>
          <cell r="J46">
            <v>0.91</v>
          </cell>
          <cell r="K46">
            <v>8.971305535595876E-4</v>
          </cell>
          <cell r="L46">
            <v>9829.3462681033943</v>
          </cell>
          <cell r="M46">
            <v>0.92500000000000004</v>
          </cell>
          <cell r="N46">
            <v>9.1191841982705328E-4</v>
          </cell>
          <cell r="O46">
            <v>9827.0193355718056</v>
          </cell>
          <cell r="P46">
            <v>0.69347549019607824</v>
          </cell>
          <cell r="Q46">
            <v>6.8366818725232304E-4</v>
          </cell>
          <cell r="R46">
            <v>9857.4241924472753</v>
          </cell>
          <cell r="S46">
            <v>0.65395098039215671</v>
          </cell>
          <cell r="T46">
            <v>6.4470264290115444E-4</v>
          </cell>
          <cell r="U46">
            <v>9862.2088182076586</v>
          </cell>
          <cell r="V46">
            <v>0.66473039215686258</v>
          </cell>
          <cell r="W46">
            <v>6.5532960954238224E-4</v>
          </cell>
          <cell r="X46">
            <v>9860.6153686121306</v>
          </cell>
          <cell r="Y46">
            <v>0.87814999999999999</v>
          </cell>
          <cell r="Z46">
            <v>8.6573098418500194E-4</v>
          </cell>
          <cell r="AA46">
            <v>9833.0151767613606</v>
          </cell>
          <cell r="AB46">
            <v>0.892625</v>
          </cell>
          <cell r="AC46">
            <v>8.8000127513310645E-4</v>
          </cell>
          <cell r="AD46">
            <v>9830.7688818789011</v>
          </cell>
          <cell r="AE46">
            <v>0.84175000000000011</v>
          </cell>
          <cell r="AF46">
            <v>8.2984576204261863E-4</v>
          </cell>
          <cell r="AG46">
            <v>9837.209803791382</v>
          </cell>
          <cell r="AH46">
            <v>0.63106269607843124</v>
          </cell>
          <cell r="AI46">
            <v>6.2213805039961401E-4</v>
          </cell>
          <cell r="AJ46">
            <v>9864.7370002537318</v>
          </cell>
          <cell r="AK46">
            <v>0.64146482843137242</v>
          </cell>
          <cell r="AL46">
            <v>6.3239307320839884E-4</v>
          </cell>
          <cell r="AM46">
            <v>9863.1989429704918</v>
          </cell>
          <cell r="AN46">
            <v>0.60490465686274497</v>
          </cell>
          <cell r="AO46">
            <v>5.9634994468356784E-4</v>
          </cell>
          <cell r="AP46">
            <v>9867.6271023922727</v>
          </cell>
          <cell r="AQ46">
            <v>0.81228875</v>
          </cell>
          <cell r="AR46">
            <v>8.0080116037112683E-4</v>
          </cell>
          <cell r="AS46">
            <v>9840.6060712104118</v>
          </cell>
          <cell r="AT46">
            <v>0.58373299387254896</v>
          </cell>
          <cell r="AU46">
            <v>5.7547769661964307E-4</v>
          </cell>
          <cell r="AV46">
            <v>9869.9668656929625</v>
          </cell>
        </row>
        <row r="47">
          <cell r="B47">
            <v>39</v>
          </cell>
          <cell r="C47">
            <v>1.0726486593114341E-3</v>
          </cell>
          <cell r="D47">
            <v>0.72205882352941153</v>
          </cell>
          <cell r="E47">
            <v>7.7451542900281464E-4</v>
          </cell>
          <cell r="F47">
            <v>9847.6510585166598</v>
          </cell>
          <cell r="G47">
            <v>0.96499999999999997</v>
          </cell>
          <cell r="H47">
            <v>1.0351059562355338E-3</v>
          </cell>
          <cell r="I47">
            <v>9813.0440065046441</v>
          </cell>
          <cell r="J47">
            <v>0.91</v>
          </cell>
          <cell r="K47">
            <v>9.76110279973405E-4</v>
          </cell>
          <cell r="L47">
            <v>9820.5280612447623</v>
          </cell>
          <cell r="M47">
            <v>0.92500000000000004</v>
          </cell>
          <cell r="N47">
            <v>9.9220000986307644E-4</v>
          </cell>
          <cell r="O47">
            <v>9818.0578956277004</v>
          </cell>
          <cell r="P47">
            <v>0.69678676470588208</v>
          </cell>
          <cell r="Q47">
            <v>7.4740738898771602E-4</v>
          </cell>
          <cell r="R47">
            <v>9850.6849851186471</v>
          </cell>
          <cell r="S47">
            <v>0.65707352941176456</v>
          </cell>
          <cell r="T47">
            <v>7.048090403925614E-4</v>
          </cell>
          <cell r="U47">
            <v>9855.8506261177172</v>
          </cell>
          <cell r="V47">
            <v>0.66790441176470572</v>
          </cell>
          <cell r="W47">
            <v>7.1642677182760361E-4</v>
          </cell>
          <cell r="X47">
            <v>9854.1534153927696</v>
          </cell>
          <cell r="Y47">
            <v>0.87814999999999999</v>
          </cell>
          <cell r="Z47">
            <v>9.4194642017433579E-4</v>
          </cell>
          <cell r="AA47">
            <v>9824.5024308548782</v>
          </cell>
          <cell r="AB47">
            <v>0.892625</v>
          </cell>
          <cell r="AC47">
            <v>9.5747300951786883E-4</v>
          </cell>
          <cell r="AD47">
            <v>9822.1177927273093</v>
          </cell>
          <cell r="AE47">
            <v>0.84175000000000011</v>
          </cell>
          <cell r="AF47">
            <v>9.0290200897539977E-4</v>
          </cell>
          <cell r="AG47">
            <v>9829.0464369253823</v>
          </cell>
          <cell r="AH47">
            <v>0.63407595588235266</v>
          </cell>
          <cell r="AI47">
            <v>6.8014072397882164E-4</v>
          </cell>
          <cell r="AJ47">
            <v>9858.5997720086889</v>
          </cell>
          <cell r="AK47">
            <v>0.64452775735294099</v>
          </cell>
          <cell r="AL47">
            <v>6.9135183481363748E-4</v>
          </cell>
          <cell r="AM47">
            <v>9856.9615242792806</v>
          </cell>
          <cell r="AN47">
            <v>0.60779301470588221</v>
          </cell>
          <cell r="AO47">
            <v>6.5194836236311929E-4</v>
          </cell>
          <cell r="AP47">
            <v>9861.7425435156019</v>
          </cell>
          <cell r="AQ47">
            <v>0.81228875</v>
          </cell>
          <cell r="AR47">
            <v>8.7130043866126062E-4</v>
          </cell>
          <cell r="AS47">
            <v>9832.7257024498304</v>
          </cell>
          <cell r="AT47">
            <v>0.58652025919117623</v>
          </cell>
          <cell r="AU47">
            <v>6.2913016968041001E-4</v>
          </cell>
          <cell r="AV47">
            <v>9864.2869198953813</v>
          </cell>
        </row>
        <row r="48">
          <cell r="B48">
            <v>40</v>
          </cell>
          <cell r="C48">
            <v>1.1631962013406566E-3</v>
          </cell>
          <cell r="D48">
            <v>0.72549019607843113</v>
          </cell>
          <cell r="E48">
            <v>8.4388744018831926E-4</v>
          </cell>
          <cell r="F48">
            <v>9840.0239008324024</v>
          </cell>
          <cell r="G48">
            <v>0.96499999999999997</v>
          </cell>
          <cell r="H48">
            <v>1.1224843342937335E-3</v>
          </cell>
          <cell r="I48">
            <v>9802.886466204709</v>
          </cell>
          <cell r="J48">
            <v>0.92</v>
          </cell>
          <cell r="K48">
            <v>1.0701405052334042E-3</v>
          </cell>
          <cell r="L48">
            <v>9810.9421428494152</v>
          </cell>
          <cell r="M48">
            <v>0.92500000000000004</v>
          </cell>
          <cell r="N48">
            <v>1.0759564862401075E-3</v>
          </cell>
          <cell r="O48">
            <v>9808.3164184868219</v>
          </cell>
          <cell r="P48">
            <v>0.70009803921568603</v>
          </cell>
          <cell r="Q48">
            <v>8.1435137978172803E-4</v>
          </cell>
          <cell r="R48">
            <v>9843.3225103741788</v>
          </cell>
          <cell r="S48">
            <v>0.66745098039215667</v>
          </cell>
          <cell r="T48">
            <v>7.7637644497325373E-4</v>
          </cell>
          <cell r="U48">
            <v>9848.904133495671</v>
          </cell>
          <cell r="V48">
            <v>0.67107843137254886</v>
          </cell>
          <cell r="W48">
            <v>7.8059588217419538E-4</v>
          </cell>
          <cell r="X48">
            <v>9847.0936360722862</v>
          </cell>
          <cell r="Y48">
            <v>0.88780000000000003</v>
          </cell>
          <cell r="Z48">
            <v>1.032685587550235E-3</v>
          </cell>
          <cell r="AA48">
            <v>9815.2482759601407</v>
          </cell>
          <cell r="AB48">
            <v>0.892625</v>
          </cell>
          <cell r="AC48">
            <v>1.0382980092217037E-3</v>
          </cell>
          <cell r="AD48">
            <v>9812.7133800444681</v>
          </cell>
          <cell r="AE48">
            <v>0.85100000000000009</v>
          </cell>
          <cell r="AF48">
            <v>9.8987996734089894E-4</v>
          </cell>
          <cell r="AG48">
            <v>9820.1717711511701</v>
          </cell>
          <cell r="AH48">
            <v>0.64409019607843121</v>
          </cell>
          <cell r="AI48">
            <v>7.4920326939918985E-4</v>
          </cell>
          <cell r="AJ48">
            <v>9851.8945368223376</v>
          </cell>
          <cell r="AK48">
            <v>0.64759068627450966</v>
          </cell>
          <cell r="AL48">
            <v>7.5327502629809855E-4</v>
          </cell>
          <cell r="AM48">
            <v>9850.1468958437836</v>
          </cell>
          <cell r="AN48">
            <v>0.61739215686274496</v>
          </cell>
          <cell r="AO48">
            <v>7.1814821160025972E-4</v>
          </cell>
          <cell r="AP48">
            <v>9855.3131966143101</v>
          </cell>
          <cell r="AQ48">
            <v>0.82121500000000003</v>
          </cell>
          <cell r="AR48">
            <v>9.5523416848396735E-4</v>
          </cell>
          <cell r="AS48">
            <v>9824.1584442320509</v>
          </cell>
          <cell r="AT48">
            <v>0.59578343137254886</v>
          </cell>
          <cell r="AU48">
            <v>6.9301302419425058E-4</v>
          </cell>
          <cell r="AV48">
            <v>9858.0809993916919</v>
          </cell>
        </row>
        <row r="49">
          <cell r="B49">
            <v>41</v>
          </cell>
          <cell r="C49">
            <v>1.268733573853103E-3</v>
          </cell>
          <cell r="D49">
            <v>0.72892156862745072</v>
          </cell>
          <cell r="E49">
            <v>9.2480726682331543E-4</v>
          </cell>
          <cell r="F49">
            <v>9831.7200282513368</v>
          </cell>
          <cell r="G49">
            <v>0.96499999999999997</v>
          </cell>
          <cell r="H49">
            <v>1.2243278987682444E-3</v>
          </cell>
          <cell r="I49">
            <v>9791.8828797155347</v>
          </cell>
          <cell r="J49">
            <v>0.92</v>
          </cell>
          <cell r="K49">
            <v>1.1672348879448549E-3</v>
          </cell>
          <cell r="L49">
            <v>9800.4430562678517</v>
          </cell>
          <cell r="M49">
            <v>0.92500000000000004</v>
          </cell>
          <cell r="N49">
            <v>1.1735785558141204E-3</v>
          </cell>
          <cell r="O49">
            <v>9797.7630968172562</v>
          </cell>
          <cell r="P49">
            <v>0.70340931372548987</v>
          </cell>
          <cell r="Q49">
            <v>8.924390124844993E-4</v>
          </cell>
          <cell r="R49">
            <v>9835.306587106219</v>
          </cell>
          <cell r="S49">
            <v>0.67060784313725474</v>
          </cell>
          <cell r="T49">
            <v>8.5082268547745029E-4</v>
          </cell>
          <cell r="U49">
            <v>9841.2576763176239</v>
          </cell>
          <cell r="V49">
            <v>0.67425245098039199</v>
          </cell>
          <cell r="W49">
            <v>8.5544672181156695E-4</v>
          </cell>
          <cell r="X49">
            <v>9839.4070353285842</v>
          </cell>
          <cell r="Y49">
            <v>0.88780000000000003</v>
          </cell>
          <cell r="Z49">
            <v>1.126381666866785E-3</v>
          </cell>
          <cell r="AA49">
            <v>9805.1122105273298</v>
          </cell>
          <cell r="AB49">
            <v>0.892625</v>
          </cell>
          <cell r="AC49">
            <v>1.1325033063606261E-3</v>
          </cell>
          <cell r="AD49">
            <v>9802.524859276904</v>
          </cell>
          <cell r="AE49">
            <v>0.85100000000000009</v>
          </cell>
          <cell r="AF49">
            <v>1.0796922713489907E-3</v>
          </cell>
          <cell r="AG49">
            <v>9810.4509798390609</v>
          </cell>
          <cell r="AH49">
            <v>0.64713656862745073</v>
          </cell>
          <cell r="AI49">
            <v>8.2104389148573943E-4</v>
          </cell>
          <cell r="AJ49">
            <v>9844.5134652255747</v>
          </cell>
          <cell r="AK49">
            <v>0.65065361519607812</v>
          </cell>
          <cell r="AL49">
            <v>8.2550608654816181E-4</v>
          </cell>
          <cell r="AM49">
            <v>9842.7270261817775</v>
          </cell>
          <cell r="AN49">
            <v>0.62031225490196062</v>
          </cell>
          <cell r="AO49">
            <v>7.8701098406664153E-4</v>
          </cell>
          <cell r="AP49">
            <v>9848.2356210674006</v>
          </cell>
          <cell r="AQ49">
            <v>0.82121500000000003</v>
          </cell>
          <cell r="AR49">
            <v>1.041903041851776E-3</v>
          </cell>
          <cell r="AS49">
            <v>9814.7740724095202</v>
          </cell>
          <cell r="AT49">
            <v>0.59860132598039195</v>
          </cell>
          <cell r="AU49">
            <v>7.5946559962430905E-4</v>
          </cell>
          <cell r="AV49">
            <v>9851.2492208655513</v>
          </cell>
        </row>
        <row r="50">
          <cell r="B50">
            <v>42</v>
          </cell>
          <cell r="C50">
            <v>1.3735088020569945E-3</v>
          </cell>
          <cell r="D50">
            <v>0.73235294117647032</v>
          </cell>
          <cell r="E50">
            <v>1.0058932109182103E-3</v>
          </cell>
          <cell r="F50">
            <v>9822.6275821238378</v>
          </cell>
          <cell r="G50">
            <v>0.96499999999999997</v>
          </cell>
          <cell r="H50">
            <v>1.3254359939849996E-3</v>
          </cell>
          <cell r="I50">
            <v>9779.8944043244283</v>
          </cell>
          <cell r="J50">
            <v>0.92</v>
          </cell>
          <cell r="K50">
            <v>1.263628097892435E-3</v>
          </cell>
          <cell r="L50">
            <v>9789.003637215259</v>
          </cell>
          <cell r="M50">
            <v>0.92500000000000004</v>
          </cell>
          <cell r="N50">
            <v>1.27049564190272E-3</v>
          </cell>
          <cell r="O50">
            <v>9786.2646521518836</v>
          </cell>
          <cell r="P50">
            <v>0.70672058823529382</v>
          </cell>
          <cell r="Q50">
            <v>9.7068694853607283E-4</v>
          </cell>
          <cell r="R50">
            <v>9826.5291758081403</v>
          </cell>
          <cell r="S50">
            <v>0.67376470588235271</v>
          </cell>
          <cell r="T50">
            <v>9.2542175404475345E-4</v>
          </cell>
          <cell r="U50">
            <v>9832.8845110329839</v>
          </cell>
          <cell r="V50">
            <v>0.67742647058823513</v>
          </cell>
          <cell r="W50">
            <v>9.3045122009934457E-4</v>
          </cell>
          <cell r="X50">
            <v>9830.9899468356416</v>
          </cell>
          <cell r="Y50">
            <v>0.88780000000000003</v>
          </cell>
          <cell r="Z50">
            <v>1.2194011144661997E-3</v>
          </cell>
          <cell r="AA50">
            <v>9794.0679118918215</v>
          </cell>
          <cell r="AB50">
            <v>0.892625</v>
          </cell>
          <cell r="AC50">
            <v>1.2260282944361247E-3</v>
          </cell>
          <cell r="AD50">
            <v>9791.4234674630916</v>
          </cell>
          <cell r="AE50">
            <v>0.85100000000000009</v>
          </cell>
          <cell r="AF50">
            <v>1.1688559905505024E-3</v>
          </cell>
          <cell r="AG50">
            <v>9799.858711737681</v>
          </cell>
          <cell r="AH50">
            <v>0.65018294117647035</v>
          </cell>
          <cell r="AI50">
            <v>8.9303199265318705E-4</v>
          </cell>
          <cell r="AJ50">
            <v>9836.4306875803013</v>
          </cell>
          <cell r="AK50">
            <v>0.65371654411764679</v>
          </cell>
          <cell r="AL50">
            <v>8.9788542739586735E-4</v>
          </cell>
          <cell r="AM50">
            <v>9834.6017951134327</v>
          </cell>
          <cell r="AN50">
            <v>0.62323235294117629</v>
          </cell>
          <cell r="AO50">
            <v>8.5601512249139703E-4</v>
          </cell>
          <cell r="AP50">
            <v>9840.4849514599446</v>
          </cell>
          <cell r="AQ50">
            <v>0.82121500000000003</v>
          </cell>
          <cell r="AR50">
            <v>1.1279460308812347E-3</v>
          </cell>
          <cell r="AS50">
            <v>9804.5480294483878</v>
          </cell>
          <cell r="AT50">
            <v>0.60141922058823516</v>
          </cell>
          <cell r="AU50">
            <v>8.2605459320419822E-4</v>
          </cell>
          <cell r="AV50">
            <v>9843.7675359689783</v>
          </cell>
        </row>
        <row r="51">
          <cell r="B51">
            <v>43</v>
          </cell>
          <cell r="C51">
            <v>1.4929999804990351E-3</v>
          </cell>
          <cell r="D51">
            <v>0.73578431372548991</v>
          </cell>
          <cell r="E51">
            <v>1.0985259660436523E-3</v>
          </cell>
          <cell r="F51">
            <v>9812.7470677256006</v>
          </cell>
          <cell r="G51">
            <v>0.96499999999999997</v>
          </cell>
          <cell r="H51">
            <v>1.4407449811815688E-3</v>
          </cell>
          <cell r="I51">
            <v>9766.9317802635633</v>
          </cell>
          <cell r="J51">
            <v>0.92</v>
          </cell>
          <cell r="K51">
            <v>1.3735599820591123E-3</v>
          </cell>
          <cell r="L51">
            <v>9776.6339771689018</v>
          </cell>
          <cell r="M51">
            <v>0.92500000000000004</v>
          </cell>
          <cell r="N51">
            <v>1.3810249819616075E-3</v>
          </cell>
          <cell r="O51">
            <v>9773.8312455608175</v>
          </cell>
          <cell r="P51">
            <v>0.71003186274509777</v>
          </cell>
          <cell r="Q51">
            <v>1.0600775572321246E-3</v>
          </cell>
          <cell r="R51">
            <v>9816.9906921877737</v>
          </cell>
          <cell r="S51">
            <v>0.67692156862745079</v>
          </cell>
          <cell r="T51">
            <v>1.0106438887601602E-3</v>
          </cell>
          <cell r="U51">
            <v>9823.7849458014643</v>
          </cell>
          <cell r="V51">
            <v>0.68060049019607816</v>
          </cell>
          <cell r="W51">
            <v>1.0161365185903785E-3</v>
          </cell>
          <cell r="X51">
            <v>9821.8426902448227</v>
          </cell>
          <cell r="Y51">
            <v>0.88780000000000003</v>
          </cell>
          <cell r="Z51">
            <v>1.3254853826870435E-3</v>
          </cell>
          <cell r="AA51">
            <v>9782.1250145649028</v>
          </cell>
          <cell r="AB51">
            <v>0.892625</v>
          </cell>
          <cell r="AC51">
            <v>1.3326891075929512E-3</v>
          </cell>
          <cell r="AD51">
            <v>9779.4189052491765</v>
          </cell>
          <cell r="AE51">
            <v>0.85100000000000009</v>
          </cell>
          <cell r="AF51">
            <v>1.270542983404679E-3</v>
          </cell>
          <cell r="AG51">
            <v>9788.4040881759174</v>
          </cell>
          <cell r="AH51">
            <v>0.65322931372548998</v>
          </cell>
          <cell r="AI51">
            <v>9.7527135265355457E-4</v>
          </cell>
          <cell r="AJ51">
            <v>9827.6464402827769</v>
          </cell>
          <cell r="AK51">
            <v>0.65677947303921547</v>
          </cell>
          <cell r="AL51">
            <v>9.8057174043971514E-4</v>
          </cell>
          <cell r="AM51">
            <v>9825.7714494773591</v>
          </cell>
          <cell r="AN51">
            <v>0.62615245098039196</v>
          </cell>
          <cell r="AO51">
            <v>9.3484559710314819E-4</v>
          </cell>
          <cell r="AP51">
            <v>9832.0613475288446</v>
          </cell>
          <cell r="AQ51">
            <v>0.82121500000000003</v>
          </cell>
          <cell r="AR51">
            <v>1.2260739789855151E-3</v>
          </cell>
          <cell r="AS51">
            <v>9793.4890284139856</v>
          </cell>
          <cell r="AT51">
            <v>0.60423711519607826</v>
          </cell>
          <cell r="AU51">
            <v>9.0212600120453804E-4</v>
          </cell>
          <cell r="AV51">
            <v>9835.6360465814578</v>
          </cell>
        </row>
        <row r="52">
          <cell r="B52">
            <v>44</v>
          </cell>
          <cell r="C52">
            <v>1.6216470570693338E-3</v>
          </cell>
          <cell r="D52">
            <v>0.73921568627450951</v>
          </cell>
          <cell r="E52">
            <v>1.1987469421865463E-3</v>
          </cell>
          <cell r="F52">
            <v>9801.9675102734855</v>
          </cell>
          <cell r="G52">
            <v>0.96499999999999997</v>
          </cell>
          <cell r="H52">
            <v>1.5648894100719071E-3</v>
          </cell>
          <cell r="I52">
            <v>9752.8601223196056</v>
          </cell>
          <cell r="J52">
            <v>0.92</v>
          </cell>
          <cell r="K52">
            <v>1.4919152925037872E-3</v>
          </cell>
          <cell r="L52">
            <v>9763.2051839786236</v>
          </cell>
          <cell r="M52">
            <v>0.92500000000000004</v>
          </cell>
          <cell r="N52">
            <v>1.5000235277891339E-3</v>
          </cell>
          <cell r="O52">
            <v>9760.3333404412206</v>
          </cell>
          <cell r="P52">
            <v>0.71334313725490162</v>
          </cell>
          <cell r="Q52">
            <v>1.1567907992100169E-3</v>
          </cell>
          <cell r="R52">
            <v>9806.5839206754281</v>
          </cell>
          <cell r="S52">
            <v>0.68007843137254875</v>
          </cell>
          <cell r="T52">
            <v>1.1028471868116225E-3</v>
          </cell>
          <cell r="U52">
            <v>9813.8565975814963</v>
          </cell>
          <cell r="V52">
            <v>0.68377450980392129</v>
          </cell>
          <cell r="W52">
            <v>1.1088409215225554E-3</v>
          </cell>
          <cell r="X52">
            <v>9811.8623572074157</v>
          </cell>
          <cell r="Y52">
            <v>0.88780000000000003</v>
          </cell>
          <cell r="Z52">
            <v>1.4396982572661547E-3</v>
          </cell>
          <cell r="AA52">
            <v>9769.1589508464804</v>
          </cell>
          <cell r="AB52">
            <v>0.892625</v>
          </cell>
          <cell r="AC52">
            <v>1.4475227043165141E-3</v>
          </cell>
          <cell r="AD52">
            <v>9766.3859801955623</v>
          </cell>
          <cell r="AE52">
            <v>0.85100000000000009</v>
          </cell>
          <cell r="AF52">
            <v>1.3800216455660032E-3</v>
          </cell>
          <cell r="AG52">
            <v>9775.9675000429561</v>
          </cell>
          <cell r="AH52">
            <v>0.6562756862745095</v>
          </cell>
          <cell r="AI52">
            <v>1.0642475352732157E-3</v>
          </cell>
          <cell r="AJ52">
            <v>9818.0618182455619</v>
          </cell>
          <cell r="AK52">
            <v>0.65984240196078403</v>
          </cell>
          <cell r="AL52">
            <v>1.0700314892692659E-3</v>
          </cell>
          <cell r="AM52">
            <v>9816.1365756659816</v>
          </cell>
          <cell r="AN52">
            <v>0.62907254901960763</v>
          </cell>
          <cell r="AO52">
            <v>1.0201336478007509E-3</v>
          </cell>
          <cell r="AP52">
            <v>9822.8698882676599</v>
          </cell>
          <cell r="AQ52">
            <v>0.82121500000000003</v>
          </cell>
          <cell r="AR52">
            <v>1.3317208879711929E-3</v>
          </cell>
          <cell r="AS52">
            <v>9781.4814863527663</v>
          </cell>
          <cell r="AT52">
            <v>0.60705500980392135</v>
          </cell>
          <cell r="AU52">
            <v>9.8442897012772455E-4</v>
          </cell>
          <cell r="AV52">
            <v>9826.7630635654514</v>
          </cell>
        </row>
        <row r="53">
          <cell r="B53">
            <v>45</v>
          </cell>
          <cell r="C53">
            <v>1.7619084023949639E-3</v>
          </cell>
          <cell r="D53">
            <v>0.7426470588235291</v>
          </cell>
          <cell r="E53">
            <v>1.3084760929550829E-3</v>
          </cell>
          <cell r="F53">
            <v>9790.2174316931323</v>
          </cell>
          <cell r="G53">
            <v>0.96499999999999997</v>
          </cell>
          <cell r="H53">
            <v>1.7002416083111401E-3</v>
          </cell>
          <cell r="I53">
            <v>9737.5979747962756</v>
          </cell>
          <cell r="J53">
            <v>0.92</v>
          </cell>
          <cell r="K53">
            <v>1.6209557302033668E-3</v>
          </cell>
          <cell r="L53">
            <v>9748.6393088607929</v>
          </cell>
          <cell r="M53">
            <v>0.92500000000000004</v>
          </cell>
          <cell r="N53">
            <v>1.6297652722153417E-3</v>
          </cell>
          <cell r="O53">
            <v>9745.6926107914951</v>
          </cell>
          <cell r="P53">
            <v>0.71665441176470557</v>
          </cell>
          <cell r="Q53">
            <v>1.262679429701655E-3</v>
          </cell>
          <cell r="R53">
            <v>9795.2397546243101</v>
          </cell>
          <cell r="S53">
            <v>0.68323529411764683</v>
          </cell>
          <cell r="T53">
            <v>1.2037980055186763E-3</v>
          </cell>
          <cell r="U53">
            <v>9803.0334134410805</v>
          </cell>
          <cell r="V53">
            <v>0.68694852941176443</v>
          </cell>
          <cell r="W53">
            <v>1.2103403859834517E-3</v>
          </cell>
          <cell r="X53">
            <v>9800.9825627093978</v>
          </cell>
          <cell r="Y53">
            <v>0.88780000000000003</v>
          </cell>
          <cell r="Z53">
            <v>1.564222279646249E-3</v>
          </cell>
          <cell r="AA53">
            <v>9755.0943097299896</v>
          </cell>
          <cell r="AB53">
            <v>0.892625</v>
          </cell>
          <cell r="AC53">
            <v>1.5727234876878047E-3</v>
          </cell>
          <cell r="AD53">
            <v>9752.248914750111</v>
          </cell>
          <cell r="AE53">
            <v>0.85100000000000009</v>
          </cell>
          <cell r="AF53">
            <v>1.4993840504381145E-3</v>
          </cell>
          <cell r="AG53">
            <v>9762.4764532865465</v>
          </cell>
          <cell r="AH53">
            <v>0.65932205882352912</v>
          </cell>
          <cell r="AI53">
            <v>1.1616650753255226E-3</v>
          </cell>
          <cell r="AJ53">
            <v>9807.6129701543341</v>
          </cell>
          <cell r="AK53">
            <v>0.66290533088235271</v>
          </cell>
          <cell r="AL53">
            <v>1.1679784724740309E-3</v>
          </cell>
          <cell r="AM53">
            <v>9805.6330004270512</v>
          </cell>
          <cell r="AN53">
            <v>0.6319926470588233</v>
          </cell>
          <cell r="AO53">
            <v>1.1135131551047756E-3</v>
          </cell>
          <cell r="AP53">
            <v>9812.8492481766698</v>
          </cell>
          <cell r="AQ53">
            <v>0.82121500000000003</v>
          </cell>
          <cell r="AR53">
            <v>1.4469056086727802E-3</v>
          </cell>
          <cell r="AS53">
            <v>9768.4552831420879</v>
          </cell>
          <cell r="AT53">
            <v>0.60987290441176445</v>
          </cell>
          <cell r="AU53">
            <v>1.0745401946761085E-3</v>
          </cell>
          <cell r="AV53">
            <v>9817.0893133230966</v>
          </cell>
        </row>
        <row r="54">
          <cell r="B54">
            <v>46</v>
          </cell>
          <cell r="C54">
            <v>1.9113138449047191E-3</v>
          </cell>
          <cell r="D54">
            <v>0.7460784313725487</v>
          </cell>
          <cell r="E54">
            <v>1.4259900352671477E-3</v>
          </cell>
          <cell r="F54">
            <v>9777.4071662389306</v>
          </cell>
          <cell r="G54">
            <v>0.96499999999999997</v>
          </cell>
          <cell r="H54">
            <v>1.8444178603330538E-3</v>
          </cell>
          <cell r="I54">
            <v>9721.0417055545204</v>
          </cell>
          <cell r="J54">
            <v>0.92</v>
          </cell>
          <cell r="K54">
            <v>1.7584087373123415E-3</v>
          </cell>
          <cell r="L54">
            <v>9732.8371961114099</v>
          </cell>
          <cell r="M54">
            <v>0.92500000000000004</v>
          </cell>
          <cell r="N54">
            <v>1.7679653065368651E-3</v>
          </cell>
          <cell r="O54">
            <v>9729.8094194207406</v>
          </cell>
          <cell r="P54">
            <v>0.71996568627450952</v>
          </cell>
          <cell r="Q54">
            <v>1.3760803840327975E-3</v>
          </cell>
          <cell r="R54">
            <v>9782.8715068771489</v>
          </cell>
          <cell r="S54">
            <v>0.6863921568627448</v>
          </cell>
          <cell r="T54">
            <v>1.3119108324457758E-3</v>
          </cell>
          <cell r="U54">
            <v>9791.2325413699473</v>
          </cell>
          <cell r="V54">
            <v>0.69012254901960757</v>
          </cell>
          <cell r="W54">
            <v>1.3190407826221117E-3</v>
          </cell>
          <cell r="X54">
            <v>9789.1200376914312</v>
          </cell>
          <cell r="Y54">
            <v>0.88780000000000003</v>
          </cell>
          <cell r="Z54">
            <v>1.6968644315064098E-3</v>
          </cell>
          <cell r="AA54">
            <v>9739.8351738706588</v>
          </cell>
          <cell r="AB54">
            <v>0.892625</v>
          </cell>
          <cell r="AC54">
            <v>1.7060865208080749E-3</v>
          </cell>
          <cell r="AD54">
            <v>9736.9113238241061</v>
          </cell>
          <cell r="AE54">
            <v>0.85100000000000009</v>
          </cell>
          <cell r="AF54">
            <v>1.6265280820139162E-3</v>
          </cell>
          <cell r="AG54">
            <v>9747.8387517997107</v>
          </cell>
          <cell r="AH54">
            <v>0.66236843137254875</v>
          </cell>
          <cell r="AI54">
            <v>1.2659939533101736E-3</v>
          </cell>
          <cell r="AJ54">
            <v>9796.2198086945955</v>
          </cell>
          <cell r="AK54">
            <v>0.66596825980392138</v>
          </cell>
          <cell r="AL54">
            <v>1.2728743552303378E-3</v>
          </cell>
          <cell r="AM54">
            <v>9794.1802321735704</v>
          </cell>
          <cell r="AN54">
            <v>0.63491274509803897</v>
          </cell>
          <cell r="AO54">
            <v>1.2135175200123428E-3</v>
          </cell>
          <cell r="AP54">
            <v>9801.9225114497658</v>
          </cell>
          <cell r="AQ54">
            <v>0.82121500000000003</v>
          </cell>
          <cell r="AR54">
            <v>1.569599599143429E-3</v>
          </cell>
          <cell r="AS54">
            <v>9754.3212504048406</v>
          </cell>
          <cell r="AT54">
            <v>0.61269079901960766</v>
          </cell>
          <cell r="AU54">
            <v>1.1710444068119108E-3</v>
          </cell>
          <cell r="AV54">
            <v>9806.5404562612057</v>
          </cell>
        </row>
        <row r="55">
          <cell r="B55">
            <v>47</v>
          </cell>
          <cell r="C55">
            <v>2.0862873620994E-3</v>
          </cell>
          <cell r="D55">
            <v>0.7495098039215683</v>
          </cell>
          <cell r="E55">
            <v>1.5636928316911673E-3</v>
          </cell>
          <cell r="F55">
            <v>9763.4646810491249</v>
          </cell>
          <cell r="G55">
            <v>0.96499999999999997</v>
          </cell>
          <cell r="H55">
            <v>2.0132673044259211E-3</v>
          </cell>
          <cell r="I55">
            <v>9703.1120426117523</v>
          </cell>
          <cell r="J55">
            <v>0.92</v>
          </cell>
          <cell r="K55">
            <v>1.9193843731314482E-3</v>
          </cell>
          <cell r="L55">
            <v>9715.722890146928</v>
          </cell>
          <cell r="M55">
            <v>0.92500000000000004</v>
          </cell>
          <cell r="N55">
            <v>1.929815809941945E-3</v>
          </cell>
          <cell r="O55">
            <v>9712.6074539279889</v>
          </cell>
          <cell r="P55">
            <v>0.72327696078431336</v>
          </cell>
          <cell r="Q55">
            <v>1.5089635825819763E-3</v>
          </cell>
          <cell r="R55">
            <v>9769.4094892970224</v>
          </cell>
          <cell r="S55">
            <v>0.68954901960784287</v>
          </cell>
          <cell r="T55">
            <v>1.4385974051558739E-3</v>
          </cell>
          <cell r="U55">
            <v>9778.3873173359279</v>
          </cell>
          <cell r="V55">
            <v>0.6932965686274507</v>
          </cell>
          <cell r="W55">
            <v>1.4464158693143297E-3</v>
          </cell>
          <cell r="X55">
            <v>9776.207789135733</v>
          </cell>
          <cell r="Y55">
            <v>0.88780000000000003</v>
          </cell>
          <cell r="Z55">
            <v>1.8522059200718473E-3</v>
          </cell>
          <cell r="AA55">
            <v>9723.3079939953823</v>
          </cell>
          <cell r="AB55">
            <v>0.892625</v>
          </cell>
          <cell r="AC55">
            <v>1.8622722565939769E-3</v>
          </cell>
          <cell r="AD55">
            <v>9720.2993106602262</v>
          </cell>
          <cell r="AE55">
            <v>0.85100000000000009</v>
          </cell>
          <cell r="AF55">
            <v>1.7754305451465895E-3</v>
          </cell>
          <cell r="AG55">
            <v>9731.9836183309653</v>
          </cell>
          <cell r="AH55">
            <v>0.66541480392156838</v>
          </cell>
          <cell r="AI55">
            <v>1.3882464959754184E-3</v>
          </cell>
          <cell r="AJ55">
            <v>9783.8178536514915</v>
          </cell>
          <cell r="AK55">
            <v>0.66903118872548994</v>
          </cell>
          <cell r="AL55">
            <v>1.3957913138883283E-3</v>
          </cell>
          <cell r="AM55">
            <v>9781.7134713255327</v>
          </cell>
          <cell r="AN55">
            <v>0.63783284313725463</v>
          </cell>
          <cell r="AO55">
            <v>1.3307025997691833E-3</v>
          </cell>
          <cell r="AP55">
            <v>9790.0277067523184</v>
          </cell>
          <cell r="AQ55">
            <v>0.82121500000000003</v>
          </cell>
          <cell r="AR55">
            <v>1.7132904760664587E-3</v>
          </cell>
          <cell r="AS55">
            <v>9739.0108716802897</v>
          </cell>
          <cell r="AT55">
            <v>0.61550869362745075</v>
          </cell>
          <cell r="AU55">
            <v>1.284128008777262E-3</v>
          </cell>
          <cell r="AV55">
            <v>9795.056561909727</v>
          </cell>
        </row>
        <row r="56">
          <cell r="B56">
            <v>48</v>
          </cell>
          <cell r="C56">
            <v>2.2873950669918849E-3</v>
          </cell>
          <cell r="D56">
            <v>0.75294117647058789</v>
          </cell>
          <cell r="E56">
            <v>1.7222739327938891E-3</v>
          </cell>
          <cell r="F56">
            <v>9748.1976213148973</v>
          </cell>
          <cell r="G56">
            <v>0.96499999999999997</v>
          </cell>
          <cell r="H56">
            <v>2.2073362396471687E-3</v>
          </cell>
          <cell r="I56">
            <v>9683.5770843851806</v>
          </cell>
          <cell r="J56">
            <v>0.92</v>
          </cell>
          <cell r="K56">
            <v>2.1044034616325342E-3</v>
          </cell>
          <cell r="L56">
            <v>9697.074683457904</v>
          </cell>
          <cell r="M56">
            <v>0.92500000000000004</v>
          </cell>
          <cell r="N56">
            <v>2.1158404369674938E-3</v>
          </cell>
          <cell r="O56">
            <v>9693.86391050764</v>
          </cell>
          <cell r="P56">
            <v>0.72658823529411731</v>
          </cell>
          <cell r="Q56">
            <v>1.6619943451461029E-3</v>
          </cell>
          <cell r="R56">
            <v>9754.6678061543425</v>
          </cell>
          <cell r="S56">
            <v>0.69270588235294084</v>
          </cell>
          <cell r="T56">
            <v>1.5844920181703778E-3</v>
          </cell>
          <cell r="U56">
            <v>9764.3201547146</v>
          </cell>
          <cell r="V56">
            <v>0.69647058823529384</v>
          </cell>
          <cell r="W56">
            <v>1.5931033878343475E-3</v>
          </cell>
          <cell r="X56">
            <v>9762.0673270478128</v>
          </cell>
          <cell r="Y56">
            <v>0.88780000000000003</v>
          </cell>
          <cell r="Z56">
            <v>2.0307493404753954E-3</v>
          </cell>
          <cell r="AA56">
            <v>9705.2984253662216</v>
          </cell>
          <cell r="AB56">
            <v>0.892625</v>
          </cell>
          <cell r="AC56">
            <v>2.0417860216736311E-3</v>
          </cell>
          <cell r="AD56">
            <v>9702.1974669281935</v>
          </cell>
          <cell r="AE56">
            <v>0.85100000000000009</v>
          </cell>
          <cell r="AF56">
            <v>1.9465732020100943E-3</v>
          </cell>
          <cell r="AG56">
            <v>9714.705157350114</v>
          </cell>
          <cell r="AH56">
            <v>0.668461176470588</v>
          </cell>
          <cell r="AI56">
            <v>1.5290347975344149E-3</v>
          </cell>
          <cell r="AJ56">
            <v>9770.2355027988979</v>
          </cell>
          <cell r="AK56">
            <v>0.67209411764705851</v>
          </cell>
          <cell r="AL56">
            <v>1.5373447692601451E-3</v>
          </cell>
          <cell r="AM56">
            <v>9768.0602406273119</v>
          </cell>
          <cell r="AN56">
            <v>0.6407529411764703</v>
          </cell>
          <cell r="AO56">
            <v>1.4656551168075996E-3</v>
          </cell>
          <cell r="AP56">
            <v>9777.0000914311313</v>
          </cell>
          <cell r="AQ56">
            <v>0.82121500000000003</v>
          </cell>
          <cell r="AR56">
            <v>1.8784431399397408E-3</v>
          </cell>
          <cell r="AS56">
            <v>9722.3251171075317</v>
          </cell>
          <cell r="AT56">
            <v>0.61832658823529396</v>
          </cell>
          <cell r="AU56">
            <v>1.4143571877193338E-3</v>
          </cell>
          <cell r="AV56">
            <v>9782.4784554310208</v>
          </cell>
        </row>
        <row r="57">
          <cell r="B57">
            <v>49</v>
          </cell>
          <cell r="C57">
            <v>2.5005223657887737E-3</v>
          </cell>
          <cell r="D57">
            <v>0.75637254901960749</v>
          </cell>
          <cell r="E57">
            <v>1.891326475692194E-3</v>
          </cell>
          <cell r="F57">
            <v>9731.4085546599836</v>
          </cell>
          <cell r="G57">
            <v>0.96499999999999997</v>
          </cell>
          <cell r="H57">
            <v>2.4130040829861664E-3</v>
          </cell>
          <cell r="I57">
            <v>9662.2021737573996</v>
          </cell>
          <cell r="J57">
            <v>0.92</v>
          </cell>
          <cell r="K57">
            <v>2.300480576525672E-3</v>
          </cell>
          <cell r="L57">
            <v>9676.668125926326</v>
          </cell>
          <cell r="M57">
            <v>0.92500000000000004</v>
          </cell>
          <cell r="N57">
            <v>2.3129831883546156E-3</v>
          </cell>
          <cell r="O57">
            <v>9673.3532412553286</v>
          </cell>
          <cell r="P57">
            <v>0.72989950980392115</v>
          </cell>
          <cell r="Q57">
            <v>1.8251300490429671E-3</v>
          </cell>
          <cell r="R57">
            <v>9738.4556034217348</v>
          </cell>
          <cell r="S57">
            <v>0.69586274509803892</v>
          </cell>
          <cell r="T57">
            <v>1.7400203576368187E-3</v>
          </cell>
          <cell r="U57">
            <v>9748.8486673665957</v>
          </cell>
          <cell r="V57">
            <v>0.69964460784313698</v>
          </cell>
          <cell r="W57">
            <v>1.7494769900152796E-3</v>
          </cell>
          <cell r="X57">
            <v>9746.5153445168253</v>
          </cell>
          <cell r="Y57">
            <v>0.88780000000000003</v>
          </cell>
          <cell r="Z57">
            <v>2.2199637563472732E-3</v>
          </cell>
          <cell r="AA57">
            <v>9685.5893969897916</v>
          </cell>
          <cell r="AB57">
            <v>0.892625</v>
          </cell>
          <cell r="AC57">
            <v>2.2320287767622041E-3</v>
          </cell>
          <cell r="AD57">
            <v>9682.3876557607018</v>
          </cell>
          <cell r="AE57">
            <v>0.85100000000000009</v>
          </cell>
          <cell r="AF57">
            <v>2.1279445332862464E-3</v>
          </cell>
          <cell r="AG57">
            <v>9695.7947726253878</v>
          </cell>
          <cell r="AH57">
            <v>0.67150754901960752</v>
          </cell>
          <cell r="AI57">
            <v>1.6791196451195298E-3</v>
          </cell>
          <cell r="AJ57">
            <v>9755.2964727350118</v>
          </cell>
          <cell r="AK57">
            <v>0.67515704656862707</v>
          </cell>
          <cell r="AL57">
            <v>1.6882452953647445E-3</v>
          </cell>
          <cell r="AM57">
            <v>9753.0433643105662</v>
          </cell>
          <cell r="AN57">
            <v>0.64367303921568608</v>
          </cell>
          <cell r="AO57">
            <v>1.6095188308140574E-3</v>
          </cell>
          <cell r="AP57">
            <v>9762.6703812200958</v>
          </cell>
          <cell r="AQ57">
            <v>0.82121500000000003</v>
          </cell>
          <cell r="AR57">
            <v>2.0534664746212276E-3</v>
          </cell>
          <cell r="AS57">
            <v>9704.0622821870365</v>
          </cell>
          <cell r="AT57">
            <v>0.62114448284313695</v>
          </cell>
          <cell r="AU57">
            <v>1.5531856717355651E-3</v>
          </cell>
          <cell r="AV57">
            <v>9768.6425367138727</v>
          </cell>
        </row>
        <row r="58">
          <cell r="B58">
            <v>50</v>
          </cell>
          <cell r="C58">
            <v>2.7340630123097688E-3</v>
          </cell>
          <cell r="D58">
            <v>0.75980392156862708</v>
          </cell>
          <cell r="E58">
            <v>2.0773517985686958E-3</v>
          </cell>
          <cell r="F58">
            <v>9713.0032840147778</v>
          </cell>
          <cell r="G58">
            <v>0.96499999999999997</v>
          </cell>
          <cell r="H58">
            <v>2.6383708068789266E-3</v>
          </cell>
          <cell r="I58">
            <v>9638.8872404614849</v>
          </cell>
          <cell r="J58">
            <v>0.93</v>
          </cell>
          <cell r="K58">
            <v>2.542678601448085E-3</v>
          </cell>
          <cell r="L58">
            <v>9654.4071388571483</v>
          </cell>
          <cell r="M58">
            <v>0.92500000000000004</v>
          </cell>
          <cell r="N58">
            <v>2.5290082863865361E-3</v>
          </cell>
          <cell r="O58">
            <v>9650.9789378332898</v>
          </cell>
          <cell r="P58">
            <v>0.73321078431372511</v>
          </cell>
          <cell r="Q58">
            <v>2.0046444856187916E-3</v>
          </cell>
          <cell r="R58">
            <v>9720.6816554686593</v>
          </cell>
          <cell r="S58">
            <v>0.70661764705882324</v>
          </cell>
          <cell r="T58">
            <v>1.9319371726688873E-3</v>
          </cell>
          <cell r="U58">
            <v>9731.8854722218566</v>
          </cell>
          <cell r="V58">
            <v>0.70281862745098012</v>
          </cell>
          <cell r="W58">
            <v>1.9215504136760439E-3</v>
          </cell>
          <cell r="X58">
            <v>9729.4640401887627</v>
          </cell>
          <cell r="Y58">
            <v>0.89744999999999997</v>
          </cell>
          <cell r="Z58">
            <v>2.453684850397402E-3</v>
          </cell>
          <cell r="AA58">
            <v>9664.0877395696134</v>
          </cell>
          <cell r="AB58">
            <v>0.892625</v>
          </cell>
          <cell r="AC58">
            <v>2.4404929963630076E-3</v>
          </cell>
          <cell r="AD58">
            <v>9660.7762878852773</v>
          </cell>
          <cell r="AE58">
            <v>0.86025000000000007</v>
          </cell>
          <cell r="AF58">
            <v>2.351977706339479E-3</v>
          </cell>
          <cell r="AG58">
            <v>9675.1626591431141</v>
          </cell>
          <cell r="AH58">
            <v>0.68188602941176435</v>
          </cell>
          <cell r="AI58">
            <v>1.864319371625476E-3</v>
          </cell>
          <cell r="AJ58">
            <v>9738.9161627836766</v>
          </cell>
          <cell r="AK58">
            <v>0.67821997549019575</v>
          </cell>
          <cell r="AL58">
            <v>1.8542961491973822E-3</v>
          </cell>
          <cell r="AM58">
            <v>9736.5778347352807</v>
          </cell>
          <cell r="AN58">
            <v>0.65362132352941149</v>
          </cell>
          <cell r="AO58">
            <v>1.7870418847187207E-3</v>
          </cell>
          <cell r="AP58">
            <v>9746.9571794024905</v>
          </cell>
          <cell r="AQ58">
            <v>0.83014125000000005</v>
          </cell>
          <cell r="AR58">
            <v>2.2696584866175968E-3</v>
          </cell>
          <cell r="AS58">
            <v>9684.1353156229288</v>
          </cell>
          <cell r="AT58">
            <v>0.63074457720588206</v>
          </cell>
          <cell r="AU58">
            <v>1.7244954187535654E-3</v>
          </cell>
          <cell r="AV58">
            <v>9753.4700210935425</v>
          </cell>
        </row>
        <row r="59">
          <cell r="B59">
            <v>51</v>
          </cell>
          <cell r="C59">
            <v>2.9843975586482403E-3</v>
          </cell>
          <cell r="D59">
            <v>0.76323529411764668</v>
          </cell>
          <cell r="E59">
            <v>2.2777975484388762E-3</v>
          </cell>
          <cell r="F59">
            <v>9692.8259591732258</v>
          </cell>
          <cell r="G59">
            <v>0.96499999999999997</v>
          </cell>
          <cell r="H59">
            <v>2.8799436440955519E-3</v>
          </cell>
          <cell r="I59">
            <v>9613.4562817554543</v>
          </cell>
          <cell r="J59">
            <v>0.93</v>
          </cell>
          <cell r="K59">
            <v>2.7754897295428635E-3</v>
          </cell>
          <cell r="L59">
            <v>9629.8590844155078</v>
          </cell>
          <cell r="M59">
            <v>0.92500000000000004</v>
          </cell>
          <cell r="N59">
            <v>2.7605677417496225E-3</v>
          </cell>
          <cell r="O59">
            <v>9626.5715321277676</v>
          </cell>
          <cell r="P59">
            <v>0.73652205882352906</v>
          </cell>
          <cell r="Q59">
            <v>2.1980746342435157E-3</v>
          </cell>
          <cell r="R59">
            <v>9701.1951445915693</v>
          </cell>
          <cell r="S59">
            <v>0.70980882352941144</v>
          </cell>
          <cell r="T59">
            <v>2.1183517200481553E-3</v>
          </cell>
          <cell r="U59">
            <v>9713.0840809179153</v>
          </cell>
          <cell r="V59">
            <v>0.70599264705882325</v>
          </cell>
          <cell r="W59">
            <v>2.1069627323059606E-3</v>
          </cell>
          <cell r="X59">
            <v>9710.7683845374922</v>
          </cell>
          <cell r="Y59">
            <v>0.89744999999999997</v>
          </cell>
          <cell r="Z59">
            <v>2.6783475890088631E-3</v>
          </cell>
          <cell r="AA59">
            <v>9640.3751138901207</v>
          </cell>
          <cell r="AB59">
            <v>0.892625</v>
          </cell>
          <cell r="AC59">
            <v>2.6639478707883853E-3</v>
          </cell>
          <cell r="AD59">
            <v>9637.1992310152636</v>
          </cell>
          <cell r="AE59">
            <v>0.86025000000000007</v>
          </cell>
          <cell r="AF59">
            <v>2.5673279998271489E-3</v>
          </cell>
          <cell r="AG59">
            <v>9652.4068922636015</v>
          </cell>
          <cell r="AH59">
            <v>0.68496551470588207</v>
          </cell>
          <cell r="AI59">
            <v>2.0442094098464697E-3</v>
          </cell>
          <cell r="AJ59">
            <v>9720.7597127227618</v>
          </cell>
          <cell r="AK59">
            <v>0.68128290441176442</v>
          </cell>
          <cell r="AL59">
            <v>2.033219036675252E-3</v>
          </cell>
          <cell r="AM59">
            <v>9718.5233359499707</v>
          </cell>
          <cell r="AN59">
            <v>0.65657316176470559</v>
          </cell>
          <cell r="AO59">
            <v>1.9594753410445433E-3</v>
          </cell>
          <cell r="AP59">
            <v>9729.5389586743386</v>
          </cell>
          <cell r="AQ59">
            <v>0.83014125000000005</v>
          </cell>
          <cell r="AR59">
            <v>2.4774715198331988E-3</v>
          </cell>
          <cell r="AS59">
            <v>9662.1556357182708</v>
          </cell>
          <cell r="AT59">
            <v>0.63359310110294098</v>
          </cell>
          <cell r="AU59">
            <v>1.8908937041079846E-3</v>
          </cell>
          <cell r="AV59">
            <v>9736.6502067252168</v>
          </cell>
        </row>
        <row r="60">
          <cell r="B60">
            <v>52</v>
          </cell>
          <cell r="C60">
            <v>3.2725879127495747E-3</v>
          </cell>
          <cell r="D60">
            <v>0.76666666666666627</v>
          </cell>
          <cell r="E60">
            <v>2.5089840664413391E-3</v>
          </cell>
          <cell r="F60">
            <v>9670.7476639659762</v>
          </cell>
          <cell r="G60">
            <v>0.96499999999999997</v>
          </cell>
          <cell r="H60">
            <v>3.1580473358033393E-3</v>
          </cell>
          <cell r="I60">
            <v>9585.7700694390223</v>
          </cell>
          <cell r="J60">
            <v>0.93</v>
          </cell>
          <cell r="K60">
            <v>3.0435067588571044E-3</v>
          </cell>
          <cell r="L60">
            <v>9603.1315094297679</v>
          </cell>
          <cell r="M60">
            <v>0.92500000000000004</v>
          </cell>
          <cell r="N60">
            <v>3.0271438192933566E-3</v>
          </cell>
          <cell r="O60">
            <v>9599.9967292925303</v>
          </cell>
          <cell r="P60">
            <v>0.7398333333333329</v>
          </cell>
          <cell r="Q60">
            <v>2.4211696241158921E-3</v>
          </cell>
          <cell r="R60">
            <v>9679.8711936223972</v>
          </cell>
          <cell r="S60">
            <v>0.71299999999999963</v>
          </cell>
          <cell r="T60">
            <v>2.3333551817904456E-3</v>
          </cell>
          <cell r="U60">
            <v>9692.5083525481314</v>
          </cell>
          <cell r="V60">
            <v>0.70916666666666639</v>
          </cell>
          <cell r="W60">
            <v>2.3208102614582391E-3</v>
          </cell>
          <cell r="X60">
            <v>9690.3081574492171</v>
          </cell>
          <cell r="Y60">
            <v>0.89744999999999997</v>
          </cell>
          <cell r="Z60">
            <v>2.9369840222971057E-3</v>
          </cell>
          <cell r="AA60">
            <v>9614.5548384466929</v>
          </cell>
          <cell r="AB60">
            <v>0.892625</v>
          </cell>
          <cell r="AC60">
            <v>2.9211937856180891E-3</v>
          </cell>
          <cell r="AD60">
            <v>9611.5262346434374</v>
          </cell>
          <cell r="AE60">
            <v>0.86025000000000007</v>
          </cell>
          <cell r="AF60">
            <v>2.8152437519428216E-3</v>
          </cell>
          <cell r="AG60">
            <v>9627.6259977833688</v>
          </cell>
          <cell r="AH60">
            <v>0.68804499999999968</v>
          </cell>
          <cell r="AI60">
            <v>2.2516877504277803E-3</v>
          </cell>
          <cell r="AJ60">
            <v>9700.8884442471572</v>
          </cell>
          <cell r="AK60">
            <v>0.68434583333333299</v>
          </cell>
          <cell r="AL60">
            <v>2.2395819023072003E-3</v>
          </cell>
          <cell r="AM60">
            <v>9698.7634492949437</v>
          </cell>
          <cell r="AN60">
            <v>0.65952499999999969</v>
          </cell>
          <cell r="AO60">
            <v>2.1583535431561624E-3</v>
          </cell>
          <cell r="AP60">
            <v>9710.4741670050844</v>
          </cell>
          <cell r="AQ60">
            <v>0.83014125000000005</v>
          </cell>
          <cell r="AR60">
            <v>2.7167102206248229E-3</v>
          </cell>
          <cell r="AS60">
            <v>9638.2179203105825</v>
          </cell>
          <cell r="AT60">
            <v>0.63644162499999979</v>
          </cell>
          <cell r="AU60">
            <v>2.082811169145697E-3</v>
          </cell>
          <cell r="AV60">
            <v>9718.2392361502189</v>
          </cell>
        </row>
        <row r="61">
          <cell r="B61">
            <v>53</v>
          </cell>
          <cell r="C61">
            <v>3.6015572668165862E-3</v>
          </cell>
          <cell r="D61">
            <v>0.77009803921568587</v>
          </cell>
          <cell r="E61">
            <v>2.7735521892984579E-3</v>
          </cell>
          <cell r="F61">
            <v>9646.4839121665118</v>
          </cell>
          <cell r="G61">
            <v>0.96499999999999997</v>
          </cell>
          <cell r="H61">
            <v>3.4755027624780058E-3</v>
          </cell>
          <cell r="I61">
            <v>9555.4977538096064</v>
          </cell>
          <cell r="J61">
            <v>0.93</v>
          </cell>
          <cell r="K61">
            <v>3.3494482581394253E-3</v>
          </cell>
          <cell r="L61">
            <v>9573.9043137746248</v>
          </cell>
          <cell r="M61">
            <v>0.92500000000000004</v>
          </cell>
          <cell r="N61">
            <v>3.3314404718053424E-3</v>
          </cell>
          <cell r="O61">
            <v>9570.9361585282168</v>
          </cell>
          <cell r="P61">
            <v>0.74314460784313685</v>
          </cell>
          <cell r="Q61">
            <v>2.6764778626730116E-3</v>
          </cell>
          <cell r="R61">
            <v>9656.4345835230451</v>
          </cell>
          <cell r="S61">
            <v>0.71619117647058794</v>
          </cell>
          <cell r="T61">
            <v>2.5794035360475662E-3</v>
          </cell>
          <cell r="U61">
            <v>9669.8922879591664</v>
          </cell>
          <cell r="V61">
            <v>0.71234068627450942</v>
          </cell>
          <cell r="W61">
            <v>2.5655357751010735E-3</v>
          </cell>
          <cell r="X61">
            <v>9667.8187908407162</v>
          </cell>
          <cell r="Y61">
            <v>0.89744999999999997</v>
          </cell>
          <cell r="Z61">
            <v>3.2322175691045451E-3</v>
          </cell>
          <cell r="AA61">
            <v>9586.3170445046744</v>
          </cell>
          <cell r="AB61">
            <v>0.892625</v>
          </cell>
          <cell r="AC61">
            <v>3.2148400552921555E-3</v>
          </cell>
          <cell r="AD61">
            <v>9583.449103936493</v>
          </cell>
          <cell r="AE61">
            <v>0.86025000000000007</v>
          </cell>
          <cell r="AF61">
            <v>3.0982396387789686E-3</v>
          </cell>
          <cell r="AG61">
            <v>9600.5218838470664</v>
          </cell>
          <cell r="AH61">
            <v>0.6911244852941173</v>
          </cell>
          <cell r="AI61">
            <v>2.4891244122859008E-3</v>
          </cell>
          <cell r="AJ61">
            <v>9679.0450725689789</v>
          </cell>
          <cell r="AK61">
            <v>0.68740876225490166</v>
          </cell>
          <cell r="AL61">
            <v>2.4757420229725362E-3</v>
          </cell>
          <cell r="AM61">
            <v>9677.0422741991442</v>
          </cell>
          <cell r="AN61">
            <v>0.66247683823529391</v>
          </cell>
          <cell r="AO61">
            <v>2.3859482708439989E-3</v>
          </cell>
          <cell r="AP61">
            <v>9689.5155306810029</v>
          </cell>
          <cell r="AQ61">
            <v>0.83014125000000005</v>
          </cell>
          <cell r="AR61">
            <v>2.9898012514217045E-3</v>
          </cell>
          <cell r="AS61">
            <v>9612.033675177865</v>
          </cell>
          <cell r="AT61">
            <v>0.63929014889705849</v>
          </cell>
          <cell r="AU61">
            <v>2.3024400813644584E-3</v>
          </cell>
          <cell r="AV61">
            <v>9697.9979789247354</v>
          </cell>
        </row>
        <row r="62">
          <cell r="B62">
            <v>54</v>
          </cell>
          <cell r="C62">
            <v>3.9643401135750836E-3</v>
          </cell>
          <cell r="D62">
            <v>0.77352941176470547</v>
          </cell>
          <cell r="E62">
            <v>3.0665336760889602E-3</v>
          </cell>
          <cell r="F62">
            <v>9619.7288855928909</v>
          </cell>
          <cell r="G62">
            <v>0.96499999999999997</v>
          </cell>
          <cell r="H62">
            <v>3.8255882095999554E-3</v>
          </cell>
          <cell r="I62">
            <v>9522.287594969388</v>
          </cell>
          <cell r="J62">
            <v>0.93</v>
          </cell>
          <cell r="K62">
            <v>3.6868363056248277E-3</v>
          </cell>
          <cell r="L62">
            <v>9541.8370166472596</v>
          </cell>
          <cell r="M62">
            <v>0.92500000000000004</v>
          </cell>
          <cell r="N62">
            <v>3.6670146050569526E-3</v>
          </cell>
          <cell r="O62">
            <v>9539.0511544566307</v>
          </cell>
          <cell r="P62">
            <v>0.7464558823529408</v>
          </cell>
          <cell r="Q62">
            <v>2.9592049974258468E-3</v>
          </cell>
          <cell r="R62">
            <v>9630.5893501278952</v>
          </cell>
          <cell r="S62">
            <v>0.71938235294117614</v>
          </cell>
          <cell r="T62">
            <v>2.8518763187627329E-3</v>
          </cell>
          <cell r="U62">
            <v>9644.9497335984051</v>
          </cell>
          <cell r="V62">
            <v>0.71551470588235255</v>
          </cell>
          <cell r="W62">
            <v>2.8365436503822879E-3</v>
          </cell>
          <cell r="X62">
            <v>9643.0156558656199</v>
          </cell>
          <cell r="Y62">
            <v>0.89744999999999997</v>
          </cell>
          <cell r="Z62">
            <v>3.5577970349279587E-3</v>
          </cell>
          <cell r="AA62">
            <v>9555.3319821304194</v>
          </cell>
          <cell r="AB62">
            <v>0.892625</v>
          </cell>
          <cell r="AC62">
            <v>3.5386690938799589E-3</v>
          </cell>
          <cell r="AD62">
            <v>9552.6398478893043</v>
          </cell>
          <cell r="AE62">
            <v>0.86025000000000007</v>
          </cell>
          <cell r="AF62">
            <v>3.410323582702966E-3</v>
          </cell>
          <cell r="AG62">
            <v>9570.7771663935673</v>
          </cell>
          <cell r="AH62">
            <v>0.69420397058823502</v>
          </cell>
          <cell r="AI62">
            <v>2.7520606476060376E-3</v>
          </cell>
          <cell r="AJ62">
            <v>9654.9527251912314</v>
          </cell>
          <cell r="AK62">
            <v>0.69047169117647023</v>
          </cell>
          <cell r="AL62">
            <v>2.7372646226189079E-3</v>
          </cell>
          <cell r="AM62">
            <v>9653.0844139828278</v>
          </cell>
          <cell r="AN62">
            <v>0.66542867647058801</v>
          </cell>
          <cell r="AO62">
            <v>2.6379855948555284E-3</v>
          </cell>
          <cell r="AP62">
            <v>9666.3968478552579</v>
          </cell>
          <cell r="AQ62">
            <v>0.83014125000000005</v>
          </cell>
          <cell r="AR62">
            <v>3.2909622573083623E-3</v>
          </cell>
          <cell r="AS62">
            <v>9583.2956048671113</v>
          </cell>
          <cell r="AT62">
            <v>0.6421386727941174</v>
          </cell>
          <cell r="AU62">
            <v>2.5456560990355847E-3</v>
          </cell>
          <cell r="AV62">
            <v>9675.6689196690677</v>
          </cell>
        </row>
        <row r="63">
          <cell r="B63">
            <v>55</v>
          </cell>
          <cell r="C63">
            <v>4.3774921942309145E-3</v>
          </cell>
          <cell r="D63">
            <v>0.77696078431372506</v>
          </cell>
          <cell r="E63">
            <v>3.4011397685568606E-3</v>
          </cell>
          <cell r="F63">
            <v>9590.2296630103738</v>
          </cell>
          <cell r="G63">
            <v>0.96499999999999997</v>
          </cell>
          <cell r="H63">
            <v>4.2242799674328327E-3</v>
          </cell>
          <cell r="I63">
            <v>9485.8592438176529</v>
          </cell>
          <cell r="J63">
            <v>0.93</v>
          </cell>
          <cell r="K63">
            <v>4.0710677406347508E-3</v>
          </cell>
          <cell r="L63">
            <v>9506.6578255119293</v>
          </cell>
          <cell r="M63">
            <v>0.92500000000000004</v>
          </cell>
          <cell r="N63">
            <v>4.0491802796635964E-3</v>
          </cell>
          <cell r="O63">
            <v>9504.0713145548525</v>
          </cell>
          <cell r="P63">
            <v>0.74976715686274464</v>
          </cell>
          <cell r="Q63">
            <v>3.2820998766573705E-3</v>
          </cell>
          <cell r="R63">
            <v>9602.0904619948396</v>
          </cell>
          <cell r="S63">
            <v>0.72257352941176434</v>
          </cell>
          <cell r="T63">
            <v>3.1630599847578805E-3</v>
          </cell>
          <cell r="U63">
            <v>9617.443529857499</v>
          </cell>
          <cell r="V63">
            <v>0.71868872549019569</v>
          </cell>
          <cell r="W63">
            <v>3.146054285915096E-3</v>
          </cell>
          <cell r="X63">
            <v>9615.6628210364361</v>
          </cell>
          <cell r="Y63">
            <v>0.89744999999999997</v>
          </cell>
          <cell r="Z63">
            <v>3.9285803697125341E-3</v>
          </cell>
          <cell r="AA63">
            <v>9521.3360503366439</v>
          </cell>
          <cell r="AB63">
            <v>0.892625</v>
          </cell>
          <cell r="AC63">
            <v>3.9074589698753701E-3</v>
          </cell>
          <cell r="AD63">
            <v>9518.836216494612</v>
          </cell>
          <cell r="AE63">
            <v>0.86025000000000007</v>
          </cell>
          <cell r="AF63">
            <v>3.7657376600871446E-3</v>
          </cell>
          <cell r="AG63">
            <v>9538.1377193182198</v>
          </cell>
          <cell r="AH63">
            <v>0.69728345588235252</v>
          </cell>
          <cell r="AI63">
            <v>3.0523528852913545E-3</v>
          </cell>
          <cell r="AJ63">
            <v>9628.3817097417359</v>
          </cell>
          <cell r="AK63">
            <v>0.69353462009803879</v>
          </cell>
          <cell r="AL63">
            <v>3.0359423859080675E-3</v>
          </cell>
          <cell r="AM63">
            <v>9626.6613675172794</v>
          </cell>
          <cell r="AN63">
            <v>0.668380514705882</v>
          </cell>
          <cell r="AO63">
            <v>2.9258304859010394E-3</v>
          </cell>
          <cell r="AP63">
            <v>9640.8970322164587</v>
          </cell>
          <cell r="AQ63">
            <v>0.83014125000000005</v>
          </cell>
          <cell r="AR63">
            <v>3.6339368419840944E-3</v>
          </cell>
          <cell r="AS63">
            <v>9551.7573407308646</v>
          </cell>
          <cell r="AT63">
            <v>0.6449871966911761</v>
          </cell>
          <cell r="AU63">
            <v>2.8234264188945028E-3</v>
          </cell>
          <cell r="AV63">
            <v>9651.0379940714629</v>
          </cell>
        </row>
        <row r="64">
          <cell r="B64">
            <v>56</v>
          </cell>
          <cell r="C64">
            <v>4.8448471811085919E-3</v>
          </cell>
          <cell r="D64">
            <v>0.78039215686274466</v>
          </cell>
          <cell r="E64">
            <v>3.7808807413357223E-3</v>
          </cell>
          <cell r="F64">
            <v>9557.6119515139162</v>
          </cell>
          <cell r="G64">
            <v>0.96499999999999997</v>
          </cell>
          <cell r="H64">
            <v>4.6752775297697908E-3</v>
          </cell>
          <cell r="I64">
            <v>9445.7883186401068</v>
          </cell>
          <cell r="J64">
            <v>0.93</v>
          </cell>
          <cell r="K64">
            <v>4.5057078784309906E-3</v>
          </cell>
          <cell r="L64">
            <v>9467.9555775172357</v>
          </cell>
          <cell r="M64">
            <v>0.92500000000000004</v>
          </cell>
          <cell r="N64">
            <v>4.4814836425254474E-3</v>
          </cell>
          <cell r="O64">
            <v>9465.5876164114397</v>
          </cell>
          <cell r="P64">
            <v>0.7530784313725486</v>
          </cell>
          <cell r="Q64">
            <v>3.6485499153889722E-3</v>
          </cell>
          <cell r="R64">
            <v>9570.575442073874</v>
          </cell>
          <cell r="S64">
            <v>0.72576470588235253</v>
          </cell>
          <cell r="T64">
            <v>3.516219089442222E-3</v>
          </cell>
          <cell r="U64">
            <v>9587.0229790725389</v>
          </cell>
          <cell r="V64">
            <v>0.72186274509803883</v>
          </cell>
          <cell r="W64">
            <v>3.4973146857355435E-3</v>
          </cell>
          <cell r="X64">
            <v>9585.4114238063994</v>
          </cell>
          <cell r="Y64">
            <v>0.89744999999999997</v>
          </cell>
          <cell r="Z64">
            <v>4.3480081026859053E-3</v>
          </cell>
          <cell r="AA64">
            <v>9483.9307164358543</v>
          </cell>
          <cell r="AB64">
            <v>0.892625</v>
          </cell>
          <cell r="AC64">
            <v>4.3246317150370571E-3</v>
          </cell>
          <cell r="AD64">
            <v>9481.6417545376953</v>
          </cell>
          <cell r="AE64">
            <v>0.86025000000000007</v>
          </cell>
          <cell r="AF64">
            <v>4.1677797875486668E-3</v>
          </cell>
          <cell r="AG64">
            <v>9502.2195949014858</v>
          </cell>
          <cell r="AH64">
            <v>0.70036294117647024</v>
          </cell>
          <cell r="AI64">
            <v>3.3931514213117442E-3</v>
          </cell>
          <cell r="AJ64">
            <v>9598.9924910493191</v>
          </cell>
          <cell r="AK64">
            <v>0.69659754901960746</v>
          </cell>
          <cell r="AL64">
            <v>3.3749086717347995E-3</v>
          </cell>
          <cell r="AM64">
            <v>9597.4353782368489</v>
          </cell>
          <cell r="AN64">
            <v>0.6713323529411761</v>
          </cell>
          <cell r="AO64">
            <v>3.2525026577340552E-3</v>
          </cell>
          <cell r="AP64">
            <v>9612.689401768168</v>
          </cell>
          <cell r="AQ64">
            <v>0.83014125000000005</v>
          </cell>
          <cell r="AR64">
            <v>4.0219074949844631E-3</v>
          </cell>
          <cell r="AS64">
            <v>9517.046857824691</v>
          </cell>
          <cell r="AT64">
            <v>0.64783572058823502</v>
          </cell>
          <cell r="AU64">
            <v>3.1386650647133637E-3</v>
          </cell>
          <cell r="AV64">
            <v>9623.7889984292469</v>
          </cell>
        </row>
        <row r="65">
          <cell r="B65">
            <v>57</v>
          </cell>
          <cell r="C65">
            <v>5.3329610256317318E-3</v>
          </cell>
          <cell r="D65">
            <v>0.78382352941176425</v>
          </cell>
          <cell r="E65">
            <v>4.1801003333260464E-3</v>
          </cell>
          <cell r="F65">
            <v>9521.4757605532759</v>
          </cell>
          <cell r="G65">
            <v>0.96499999999999997</v>
          </cell>
          <cell r="H65">
            <v>5.1463073897346206E-3</v>
          </cell>
          <cell r="I65">
            <v>9401.6266367630069</v>
          </cell>
          <cell r="J65">
            <v>0.93</v>
          </cell>
          <cell r="K65">
            <v>4.9596537538375111E-3</v>
          </cell>
          <cell r="L65">
            <v>9425.2957354789814</v>
          </cell>
          <cell r="M65">
            <v>0.92500000000000004</v>
          </cell>
          <cell r="N65">
            <v>4.9329889487093525E-3</v>
          </cell>
          <cell r="O65">
            <v>9423.1677403415997</v>
          </cell>
          <cell r="P65">
            <v>0.75638970588235244</v>
          </cell>
          <cell r="Q65">
            <v>4.0337968216596345E-3</v>
          </cell>
          <cell r="R65">
            <v>9535.6567198544708</v>
          </cell>
          <cell r="S65">
            <v>0.72895588235294084</v>
          </cell>
          <cell r="T65">
            <v>3.8874933099932235E-3</v>
          </cell>
          <cell r="U65">
            <v>9553.3129058626037</v>
          </cell>
          <cell r="V65">
            <v>0.72503676470588196</v>
          </cell>
          <cell r="W65">
            <v>3.866592808326593E-3</v>
          </cell>
          <cell r="X65">
            <v>9551.8882236651043</v>
          </cell>
          <cell r="Y65">
            <v>0.89744999999999997</v>
          </cell>
          <cell r="Z65">
            <v>4.7860658724531973E-3</v>
          </cell>
          <cell r="AA65">
            <v>9442.6945088354805</v>
          </cell>
          <cell r="AB65">
            <v>0.892625</v>
          </cell>
          <cell r="AC65">
            <v>4.7603343355045249E-3</v>
          </cell>
          <cell r="AD65">
            <v>9440.6371458954018</v>
          </cell>
          <cell r="AE65">
            <v>0.86025000000000007</v>
          </cell>
          <cell r="AF65">
            <v>4.5876797222996974E-3</v>
          </cell>
          <cell r="AG65">
            <v>9462.6164361370065</v>
          </cell>
          <cell r="AH65">
            <v>0.70344242647058786</v>
          </cell>
          <cell r="AI65">
            <v>3.7514310441434601E-3</v>
          </cell>
          <cell r="AJ65">
            <v>9566.4216560351542</v>
          </cell>
          <cell r="AK65">
            <v>0.69966047794117603</v>
          </cell>
          <cell r="AL65">
            <v>3.7312620600351617E-3</v>
          </cell>
          <cell r="AM65">
            <v>9565.0449103524224</v>
          </cell>
          <cell r="AN65">
            <v>0.67428419117647032</v>
          </cell>
          <cell r="AO65">
            <v>3.5959313117437317E-3</v>
          </cell>
          <cell r="AP65">
            <v>9581.4241039409444</v>
          </cell>
          <cell r="AQ65">
            <v>0.83014125000000005</v>
          </cell>
          <cell r="AR65">
            <v>4.4271109320192081E-3</v>
          </cell>
          <cell r="AS65">
            <v>9478.7701757370869</v>
          </cell>
          <cell r="AT65">
            <v>0.65068424448529383</v>
          </cell>
          <cell r="AU65">
            <v>3.470073715832701E-3</v>
          </cell>
          <cell r="AV65">
            <v>9593.5831481097048</v>
          </cell>
        </row>
        <row r="66">
          <cell r="B66">
            <v>58</v>
          </cell>
          <cell r="C66">
            <v>5.8551569937258944E-3</v>
          </cell>
          <cell r="D66">
            <v>0.78725490196078385</v>
          </cell>
          <cell r="E66">
            <v>4.6095010450606768E-3</v>
          </cell>
          <cell r="F66">
            <v>9481.6750365528314</v>
          </cell>
          <cell r="G66">
            <v>0.96499999999999997</v>
          </cell>
          <cell r="H66">
            <v>5.6502264989454877E-3</v>
          </cell>
          <cell r="I66">
            <v>9353.2429761267067</v>
          </cell>
          <cell r="J66">
            <v>0.93</v>
          </cell>
          <cell r="K66">
            <v>5.445296004165082E-3</v>
          </cell>
          <cell r="L66">
            <v>9378.5495321034832</v>
          </cell>
          <cell r="M66">
            <v>0.92500000000000004</v>
          </cell>
          <cell r="N66">
            <v>5.4160202191964523E-3</v>
          </cell>
          <cell r="O66">
            <v>9376.6833580166603</v>
          </cell>
          <cell r="P66">
            <v>0.75970098039215639</v>
          </cell>
          <cell r="Q66">
            <v>4.4481685084835527E-3</v>
          </cell>
          <cell r="R66">
            <v>9497.1918180854846</v>
          </cell>
          <cell r="S66">
            <v>0.73214705882352904</v>
          </cell>
          <cell r="T66">
            <v>4.2868359719064296E-3</v>
          </cell>
          <cell r="U66">
            <v>9516.1744658527896</v>
          </cell>
          <cell r="V66">
            <v>0.7282107843137251</v>
          </cell>
          <cell r="W66">
            <v>4.2637884666811262E-3</v>
          </cell>
          <cell r="X66">
            <v>9514.9549613535419</v>
          </cell>
          <cell r="Y66">
            <v>0.89744999999999997</v>
          </cell>
          <cell r="Z66">
            <v>5.2547106440193041E-3</v>
          </cell>
          <cell r="AA66">
            <v>9397.5011509027408</v>
          </cell>
          <cell r="AB66">
            <v>0.892625</v>
          </cell>
          <cell r="AC66">
            <v>5.2264595115245763E-3</v>
          </cell>
          <cell r="AD66">
            <v>9395.6965567407569</v>
          </cell>
          <cell r="AE66">
            <v>0.86025000000000007</v>
          </cell>
          <cell r="AF66">
            <v>5.0368988038527011E-3</v>
          </cell>
          <cell r="AG66">
            <v>9419.2049825930408</v>
          </cell>
          <cell r="AH66">
            <v>0.70652191176470547</v>
          </cell>
          <cell r="AI66">
            <v>4.1367967128897046E-3</v>
          </cell>
          <cell r="AJ66">
            <v>9530.5338848533374</v>
          </cell>
          <cell r="AK66">
            <v>0.7027234068627447</v>
          </cell>
          <cell r="AL66">
            <v>4.1145558703472871E-3</v>
          </cell>
          <cell r="AM66">
            <v>9529.3552211758924</v>
          </cell>
          <cell r="AN66">
            <v>0.67723602941176442</v>
          </cell>
          <cell r="AO66">
            <v>3.965323274013448E-3</v>
          </cell>
          <cell r="AP66">
            <v>9546.9699609944873</v>
          </cell>
          <cell r="AQ66">
            <v>0.83014125000000005</v>
          </cell>
          <cell r="AR66">
            <v>4.8606073457178565E-3</v>
          </cell>
          <cell r="AS66">
            <v>9436.8066086699837</v>
          </cell>
          <cell r="AT66">
            <v>0.65353276838235264</v>
          </cell>
          <cell r="AU66">
            <v>3.826536959422977E-3</v>
          </cell>
          <cell r="AV66">
            <v>9560.2927073867941</v>
          </cell>
        </row>
        <row r="67">
          <cell r="B67">
            <v>59</v>
          </cell>
          <cell r="C67">
            <v>6.4296690326982008E-3</v>
          </cell>
          <cell r="D67">
            <v>0.79068627450980344</v>
          </cell>
          <cell r="E67">
            <v>5.0838510537951917E-3</v>
          </cell>
          <cell r="F67">
            <v>9437.9692455629156</v>
          </cell>
          <cell r="G67">
            <v>0.96499999999999997</v>
          </cell>
          <cell r="H67">
            <v>6.2046306165537638E-3</v>
          </cell>
          <cell r="I67">
            <v>9300.3950348119197</v>
          </cell>
          <cell r="J67">
            <v>0.93</v>
          </cell>
          <cell r="K67">
            <v>5.9795922004093269E-3</v>
          </cell>
          <cell r="L67">
            <v>9327.480553811456</v>
          </cell>
          <cell r="M67">
            <v>0.92500000000000004</v>
          </cell>
          <cell r="N67">
            <v>5.9474438552458361E-3</v>
          </cell>
          <cell r="O67">
            <v>9325.8990513606404</v>
          </cell>
          <cell r="P67">
            <v>0.76301225490196034</v>
          </cell>
          <cell r="Q67">
            <v>4.90591626691236E-3</v>
          </cell>
          <cell r="R67">
            <v>9454.9467085212491</v>
          </cell>
          <cell r="S67">
            <v>0.73533823529411724</v>
          </cell>
          <cell r="T67">
            <v>4.7279814800295283E-3</v>
          </cell>
          <cell r="U67">
            <v>9475.380186837634</v>
          </cell>
          <cell r="V67">
            <v>0.73138480392156824</v>
          </cell>
          <cell r="W67">
            <v>4.7025622247605526E-3</v>
          </cell>
          <cell r="X67">
            <v>9474.3852061283324</v>
          </cell>
          <cell r="Y67">
            <v>0.89744999999999997</v>
          </cell>
          <cell r="Z67">
            <v>5.7703064733950005E-3</v>
          </cell>
          <cell r="AA67">
            <v>9348.1200015779086</v>
          </cell>
          <cell r="AB67">
            <v>0.892625</v>
          </cell>
          <cell r="AC67">
            <v>5.7392833203122311E-3</v>
          </cell>
          <cell r="AD67">
            <v>9346.5903291043815</v>
          </cell>
          <cell r="AE67">
            <v>0.86025000000000007</v>
          </cell>
          <cell r="AF67">
            <v>5.5311227853786279E-3</v>
          </cell>
          <cell r="AG67">
            <v>9371.7614002829741</v>
          </cell>
          <cell r="AH67">
            <v>0.70960139705882319</v>
          </cell>
          <cell r="AI67">
            <v>4.5625021282284959E-3</v>
          </cell>
          <cell r="AJ67">
            <v>9491.1080036063922</v>
          </cell>
          <cell r="AK67">
            <v>0.70578633578431338</v>
          </cell>
          <cell r="AL67">
            <v>4.5379725468939341E-3</v>
          </cell>
          <cell r="AM67">
            <v>9490.1461567099796</v>
          </cell>
          <cell r="AN67">
            <v>0.68018786764705852</v>
          </cell>
          <cell r="AO67">
            <v>4.3733828690273148E-3</v>
          </cell>
          <cell r="AP67">
            <v>9509.1131388118483</v>
          </cell>
          <cell r="AQ67">
            <v>0.83014125000000005</v>
          </cell>
          <cell r="AR67">
            <v>5.3375334878903759E-3</v>
          </cell>
          <cell r="AS67">
            <v>9390.9379971477647</v>
          </cell>
          <cell r="AT67">
            <v>0.65638129227941144</v>
          </cell>
          <cell r="AU67">
            <v>4.2203144686113582E-3</v>
          </cell>
          <cell r="AV67">
            <v>9523.7098939990756</v>
          </cell>
        </row>
        <row r="68">
          <cell r="B68">
            <v>60</v>
          </cell>
          <cell r="C68">
            <v>7.1179078212093155E-3</v>
          </cell>
          <cell r="D68">
            <v>0.79411764705882304</v>
          </cell>
          <cell r="E68">
            <v>5.6524562109603353E-3</v>
          </cell>
          <cell r="F68">
            <v>9389.9880156681738</v>
          </cell>
          <cell r="G68">
            <v>0.96499999999999997</v>
          </cell>
          <cell r="H68">
            <v>6.8687810474669896E-3</v>
          </cell>
          <cell r="I68">
            <v>9242.6895190328814</v>
          </cell>
          <cell r="J68">
            <v>0.94</v>
          </cell>
          <cell r="K68">
            <v>6.690833351936756E-3</v>
          </cell>
          <cell r="L68">
            <v>9271.7060238424147</v>
          </cell>
          <cell r="M68">
            <v>0.92500000000000004</v>
          </cell>
          <cell r="N68">
            <v>6.5840647346186174E-3</v>
          </cell>
          <cell r="O68">
            <v>9270.4337903529831</v>
          </cell>
          <cell r="P68">
            <v>0.76632352941176418</v>
          </cell>
          <cell r="Q68">
            <v>5.4546202435767233E-3</v>
          </cell>
          <cell r="R68">
            <v>9408.5615316611256</v>
          </cell>
          <cell r="S68">
            <v>0.74647058823529366</v>
          </cell>
          <cell r="T68">
            <v>5.3133088383027155E-3</v>
          </cell>
          <cell r="U68">
            <v>9430.5807647980273</v>
          </cell>
          <cell r="V68">
            <v>0.73455882352941138</v>
          </cell>
          <cell r="W68">
            <v>5.228521995138311E-3</v>
          </cell>
          <cell r="X68">
            <v>9429.8313201551628</v>
          </cell>
          <cell r="Y68">
            <v>0.90709999999999991</v>
          </cell>
          <cell r="Z68">
            <v>6.4566541846189695E-3</v>
          </cell>
          <cell r="AA68">
            <v>9294.1784842187299</v>
          </cell>
          <cell r="AB68">
            <v>0.892625</v>
          </cell>
          <cell r="AC68">
            <v>6.3536224689069651E-3</v>
          </cell>
          <cell r="AD68">
            <v>9292.9475991267609</v>
          </cell>
          <cell r="AE68">
            <v>0.86949999999999994</v>
          </cell>
          <cell r="AF68">
            <v>6.1890208505414991E-3</v>
          </cell>
          <cell r="AG68">
            <v>9319.9250372627375</v>
          </cell>
          <cell r="AH68">
            <v>0.7203441176470583</v>
          </cell>
          <cell r="AI68">
            <v>5.1273430289621195E-3</v>
          </cell>
          <cell r="AJ68">
            <v>9447.8048031406906</v>
          </cell>
          <cell r="AK68">
            <v>0.70884926470588194</v>
          </cell>
          <cell r="AL68">
            <v>5.0455237253084692E-3</v>
          </cell>
          <cell r="AM68">
            <v>9447.0801339848185</v>
          </cell>
          <cell r="AN68">
            <v>0.6904852941176467</v>
          </cell>
          <cell r="AO68">
            <v>4.9148106754300118E-3</v>
          </cell>
          <cell r="AP68">
            <v>9467.5261463109255</v>
          </cell>
          <cell r="AQ68">
            <v>0.83906749999999997</v>
          </cell>
          <cell r="AR68">
            <v>5.9724051207725474E-3</v>
          </cell>
          <cell r="AS68">
            <v>9340.813551105286</v>
          </cell>
          <cell r="AT68">
            <v>0.66631830882352894</v>
          </cell>
          <cell r="AU68">
            <v>4.7427923017899611E-3</v>
          </cell>
          <cell r="AV68">
            <v>9483.5168433385734</v>
          </cell>
        </row>
        <row r="69">
          <cell r="B69">
            <v>61</v>
          </cell>
          <cell r="C69">
            <v>7.8516776024195427E-3</v>
          </cell>
          <cell r="D69">
            <v>0.79754901960784264</v>
          </cell>
          <cell r="E69">
            <v>6.2620977740865625E-3</v>
          </cell>
          <cell r="F69">
            <v>9336.9115195881677</v>
          </cell>
          <cell r="G69">
            <v>0.96499999999999997</v>
          </cell>
          <cell r="H69">
            <v>7.5768688863348584E-3</v>
          </cell>
          <cell r="I69">
            <v>9179.2035084369254</v>
          </cell>
          <cell r="J69">
            <v>0.94</v>
          </cell>
          <cell r="K69">
            <v>7.3805769462743694E-3</v>
          </cell>
          <cell r="L69">
            <v>9209.6705839487367</v>
          </cell>
          <cell r="M69">
            <v>0.92500000000000004</v>
          </cell>
          <cell r="N69">
            <v>7.2628017822380774E-3</v>
          </cell>
          <cell r="O69">
            <v>9209.3966541593036</v>
          </cell>
          <cell r="P69">
            <v>0.76963480392156813</v>
          </cell>
          <cell r="Q69">
            <v>6.0429243519935331E-3</v>
          </cell>
          <cell r="R69">
            <v>9357.2414014675905</v>
          </cell>
          <cell r="S69">
            <v>0.74969607843137198</v>
          </cell>
          <cell r="T69">
            <v>5.8863719076413679E-3</v>
          </cell>
          <cell r="U69">
            <v>9380.4731766700988</v>
          </cell>
          <cell r="V69">
            <v>0.73773284313725451</v>
          </cell>
          <cell r="W69">
            <v>5.7924404410300712E-3</v>
          </cell>
          <cell r="X69">
            <v>9380.5272396872879</v>
          </cell>
          <cell r="Y69">
            <v>0.90709999999999991</v>
          </cell>
          <cell r="Z69">
            <v>7.1222567531547664E-3</v>
          </cell>
          <cell r="AA69">
            <v>9234.1691878160036</v>
          </cell>
          <cell r="AB69">
            <v>0.892625</v>
          </cell>
          <cell r="AC69">
            <v>7.0086037198597443E-3</v>
          </cell>
          <cell r="AD69">
            <v>9233.9037184585741</v>
          </cell>
          <cell r="AE69">
            <v>0.86949999999999994</v>
          </cell>
          <cell r="AF69">
            <v>6.8270336753037918E-3</v>
          </cell>
          <cell r="AG69">
            <v>9262.243826881635</v>
          </cell>
          <cell r="AH69">
            <v>0.72345671568627401</v>
          </cell>
          <cell r="AI69">
            <v>5.6803488908739206E-3</v>
          </cell>
          <cell r="AJ69">
            <v>9399.3626670443118</v>
          </cell>
          <cell r="AK69">
            <v>0.71191219362745051</v>
          </cell>
          <cell r="AL69">
            <v>5.5897050255940177E-3</v>
          </cell>
          <cell r="AM69">
            <v>9399.4146670339087</v>
          </cell>
          <cell r="AN69">
            <v>0.69346887254901912</v>
          </cell>
          <cell r="AO69">
            <v>5.4448940145682655E-3</v>
          </cell>
          <cell r="AP69">
            <v>9420.995047737124</v>
          </cell>
          <cell r="AQ69">
            <v>0.83906749999999997</v>
          </cell>
          <cell r="AR69">
            <v>6.5880874966681591E-3</v>
          </cell>
          <cell r="AS69">
            <v>9285.0264284204823</v>
          </cell>
          <cell r="AT69">
            <v>0.66919746200980346</v>
          </cell>
          <cell r="AU69">
            <v>5.2543227240583763E-3</v>
          </cell>
          <cell r="AV69">
            <v>9438.5384926600909</v>
          </cell>
        </row>
        <row r="70">
          <cell r="B70">
            <v>62</v>
          </cell>
          <cell r="C70">
            <v>8.5816399176196437E-3</v>
          </cell>
          <cell r="D70">
            <v>0.80098039215686223</v>
          </cell>
          <cell r="E70">
            <v>6.873725306563965E-3</v>
          </cell>
          <cell r="F70">
            <v>9278.4428667445118</v>
          </cell>
          <cell r="G70">
            <v>0.96499999999999997</v>
          </cell>
          <cell r="H70">
            <v>8.2812825205029559E-3</v>
          </cell>
          <cell r="I70">
            <v>9109.6538869725136</v>
          </cell>
          <cell r="J70">
            <v>0.94</v>
          </cell>
          <cell r="K70">
            <v>8.0667415225624643E-3</v>
          </cell>
          <cell r="L70">
            <v>9141.6979015540637</v>
          </cell>
          <cell r="M70">
            <v>0.92500000000000004</v>
          </cell>
          <cell r="N70">
            <v>7.9380169237981708E-3</v>
          </cell>
          <cell r="O70">
            <v>9142.5106317261379</v>
          </cell>
          <cell r="P70">
            <v>0.77294607843137197</v>
          </cell>
          <cell r="Q70">
            <v>6.6331449208342254E-3</v>
          </cell>
          <cell r="R70">
            <v>9300.6962995351805</v>
          </cell>
          <cell r="S70">
            <v>0.75292156862745041</v>
          </cell>
          <cell r="T70">
            <v>6.4613017881701264E-3</v>
          </cell>
          <cell r="U70">
            <v>9325.2562228825645</v>
          </cell>
          <cell r="V70">
            <v>0.74090686274509765</v>
          </cell>
          <cell r="W70">
            <v>6.3581959085716681E-3</v>
          </cell>
          <cell r="X70">
            <v>9326.1910943459388</v>
          </cell>
          <cell r="Y70">
            <v>0.90709999999999991</v>
          </cell>
          <cell r="Z70">
            <v>7.7844055692727777E-3</v>
          </cell>
          <cell r="AA70">
            <v>9168.4010639583066</v>
          </cell>
          <cell r="AB70">
            <v>0.892625</v>
          </cell>
          <cell r="AC70">
            <v>7.6601863314652349E-3</v>
          </cell>
          <cell r="AD70">
            <v>9169.1869465085583</v>
          </cell>
          <cell r="AE70">
            <v>0.86949999999999994</v>
          </cell>
          <cell r="AF70">
            <v>7.4617359083702798E-3</v>
          </cell>
          <cell r="AG70">
            <v>9199.0101763666389</v>
          </cell>
          <cell r="AH70">
            <v>0.72656931372548961</v>
          </cell>
          <cell r="AI70">
            <v>6.2351562255841715E-3</v>
          </cell>
          <cell r="AJ70">
            <v>9345.9710077436448</v>
          </cell>
          <cell r="AK70">
            <v>0.71497512254901907</v>
          </cell>
          <cell r="AL70">
            <v>6.1356590517716589E-3</v>
          </cell>
          <cell r="AM70">
            <v>9346.8747116319482</v>
          </cell>
          <cell r="AN70">
            <v>0.69645245098039166</v>
          </cell>
          <cell r="AO70">
            <v>5.9767041540573669E-3</v>
          </cell>
          <cell r="AP70">
            <v>9369.6987281904221</v>
          </cell>
          <cell r="AQ70">
            <v>0.83906749999999997</v>
          </cell>
          <cell r="AR70">
            <v>7.20057515157732E-3</v>
          </cell>
          <cell r="AS70">
            <v>9223.855861901171</v>
          </cell>
          <cell r="AT70">
            <v>0.67207661519607786</v>
          </cell>
          <cell r="AU70">
            <v>5.7675195086653586E-3</v>
          </cell>
          <cell r="AV70">
            <v>9388.9453653762084</v>
          </cell>
        </row>
        <row r="71">
          <cell r="B71">
            <v>63</v>
          </cell>
          <cell r="C71">
            <v>9.385452062999183E-3</v>
          </cell>
          <cell r="D71">
            <v>0.80441176470588183</v>
          </cell>
          <cell r="E71">
            <v>7.5497680565596321E-3</v>
          </cell>
          <cell r="F71">
            <v>9214.6653992058618</v>
          </cell>
          <cell r="G71">
            <v>0.96499999999999997</v>
          </cell>
          <cell r="H71">
            <v>9.0569612407942115E-3</v>
          </cell>
          <cell r="I71">
            <v>9034.2142694704962</v>
          </cell>
          <cell r="J71">
            <v>0.94</v>
          </cell>
          <cell r="K71">
            <v>8.8223249392192313E-3</v>
          </cell>
          <cell r="L71">
            <v>9067.9541875048744</v>
          </cell>
          <cell r="M71">
            <v>0.92500000000000004</v>
          </cell>
          <cell r="N71">
            <v>8.6815431582742443E-3</v>
          </cell>
          <cell r="O71">
            <v>9069.937227605491</v>
          </cell>
          <cell r="P71">
            <v>0.77625735294117593</v>
          </cell>
          <cell r="Q71">
            <v>7.2855261745800445E-3</v>
          </cell>
          <cell r="R71">
            <v>9239.0034331156967</v>
          </cell>
          <cell r="S71">
            <v>0.75614705882352884</v>
          </cell>
          <cell r="T71">
            <v>7.0967819731660537E-3</v>
          </cell>
          <cell r="U71">
            <v>9265.0029281745083</v>
          </cell>
          <cell r="V71">
            <v>0.74408088235294068</v>
          </cell>
          <cell r="W71">
            <v>6.9835354523176598E-3</v>
          </cell>
          <cell r="X71">
            <v>9266.8933442873113</v>
          </cell>
          <cell r="Y71">
            <v>0.90709999999999991</v>
          </cell>
          <cell r="Z71">
            <v>8.5135435663465583E-3</v>
          </cell>
          <cell r="AA71">
            <v>9097.0305116547042</v>
          </cell>
          <cell r="AB71">
            <v>0.892625</v>
          </cell>
          <cell r="AC71">
            <v>8.3776891477346464E-3</v>
          </cell>
          <cell r="AD71">
            <v>9098.9492659902644</v>
          </cell>
          <cell r="AE71">
            <v>0.86949999999999994</v>
          </cell>
          <cell r="AF71">
            <v>8.160650568777789E-3</v>
          </cell>
          <cell r="AG71">
            <v>9130.3695918121794</v>
          </cell>
          <cell r="AH71">
            <v>0.72968191176470532</v>
          </cell>
          <cell r="AI71">
            <v>6.8483946041052414E-3</v>
          </cell>
          <cell r="AJ71">
            <v>9287.6974184305836</v>
          </cell>
          <cell r="AK71">
            <v>0.71803805147058775</v>
          </cell>
          <cell r="AL71">
            <v>6.7391117114865414E-3</v>
          </cell>
          <cell r="AM71">
            <v>9289.5254752017481</v>
          </cell>
          <cell r="AN71">
            <v>0.69943602941176419</v>
          </cell>
          <cell r="AO71">
            <v>6.5645233251785994E-3</v>
          </cell>
          <cell r="AP71">
            <v>9313.6988108793812</v>
          </cell>
          <cell r="AQ71">
            <v>0.83906749999999997</v>
          </cell>
          <cell r="AR71">
            <v>7.8750277988705666E-3</v>
          </cell>
          <cell r="AS71">
            <v>9157.4387945802337</v>
          </cell>
          <cell r="AT71">
            <v>0.67495576838235249</v>
          </cell>
          <cell r="AU71">
            <v>6.3347650087973491E-3</v>
          </cell>
          <cell r="AV71">
            <v>9334.7944398156069</v>
          </cell>
        </row>
        <row r="72">
          <cell r="B72">
            <v>64</v>
          </cell>
          <cell r="C72">
            <v>1.024064571904533E-2</v>
          </cell>
          <cell r="D72">
            <v>0.80784313725490142</v>
          </cell>
          <cell r="E72">
            <v>8.2728353651895549E-3</v>
          </cell>
          <cell r="F72">
            <v>9145.0968127230517</v>
          </cell>
          <cell r="G72">
            <v>0.96499999999999997</v>
          </cell>
          <cell r="H72">
            <v>9.8822231188787427E-3</v>
          </cell>
          <cell r="I72">
            <v>8952.3917409908718</v>
          </cell>
          <cell r="J72">
            <v>0.94</v>
          </cell>
          <cell r="K72">
            <v>9.6262069759026087E-3</v>
          </cell>
          <cell r="L72">
            <v>8987.9537491287538</v>
          </cell>
          <cell r="M72">
            <v>0.92500000000000004</v>
          </cell>
          <cell r="N72">
            <v>9.4725972901169297E-3</v>
          </cell>
          <cell r="O72">
            <v>8991.1961761211951</v>
          </cell>
          <cell r="P72">
            <v>0.77956862745097988</v>
          </cell>
          <cell r="Q72">
            <v>7.9832861274079202E-3</v>
          </cell>
          <cell r="R72">
            <v>9171.692431776697</v>
          </cell>
          <cell r="S72">
            <v>0.75937254901960727</v>
          </cell>
          <cell r="T72">
            <v>7.7764652432781812E-3</v>
          </cell>
          <cell r="U72">
            <v>9199.2512224125076</v>
          </cell>
          <cell r="V72">
            <v>0.74725490196078381</v>
          </cell>
          <cell r="W72">
            <v>7.652372712800338E-3</v>
          </cell>
          <cell r="X72">
            <v>9202.1776660846335</v>
          </cell>
          <cell r="Y72">
            <v>0.90709999999999991</v>
          </cell>
          <cell r="Z72">
            <v>9.2892897317460171E-3</v>
          </cell>
          <cell r="AA72">
            <v>9019.5825460693468</v>
          </cell>
          <cell r="AB72">
            <v>0.892625</v>
          </cell>
          <cell r="AC72">
            <v>9.1410563849628375E-3</v>
          </cell>
          <cell r="AD72">
            <v>9022.7210974687896</v>
          </cell>
          <cell r="AE72">
            <v>0.86949999999999994</v>
          </cell>
          <cell r="AF72">
            <v>8.9042414527099132E-3</v>
          </cell>
          <cell r="AG72">
            <v>9055.8598360096057</v>
          </cell>
          <cell r="AH72">
            <v>0.73279450980392102</v>
          </cell>
          <cell r="AI72">
            <v>7.5042889597634445E-3</v>
          </cell>
          <cell r="AJ72">
            <v>9224.0916015456405</v>
          </cell>
          <cell r="AK72">
            <v>0.72110098039215642</v>
          </cell>
          <cell r="AL72">
            <v>7.3845396678523271E-3</v>
          </cell>
          <cell r="AM72">
            <v>9226.9223252776628</v>
          </cell>
          <cell r="AN72">
            <v>0.70241960784313673</v>
          </cell>
          <cell r="AO72">
            <v>7.1932303500323175E-3</v>
          </cell>
          <cell r="AP72">
            <v>9252.5588177916743</v>
          </cell>
          <cell r="AQ72">
            <v>0.83906749999999997</v>
          </cell>
          <cell r="AR72">
            <v>8.5925930018650662E-3</v>
          </cell>
          <cell r="AS72">
            <v>9085.3237095064578</v>
          </cell>
          <cell r="AT72">
            <v>0.67783492156862701</v>
          </cell>
          <cell r="AU72">
            <v>6.9414672877811875E-3</v>
          </cell>
          <cell r="AV72">
            <v>9275.660710633947</v>
          </cell>
        </row>
        <row r="73">
          <cell r="B73">
            <v>65</v>
          </cell>
          <cell r="C73">
            <v>1.1192417358972917E-2</v>
          </cell>
          <cell r="D73">
            <v>0.81127450980392102</v>
          </cell>
          <cell r="E73">
            <v>9.080122906421649E-3</v>
          </cell>
          <cell r="F73">
            <v>9069.4409323926739</v>
          </cell>
          <cell r="G73">
            <v>0.96499999999999997</v>
          </cell>
          <cell r="H73">
            <v>1.0800682751408865E-2</v>
          </cell>
          <cell r="I73">
            <v>8863.922208358792</v>
          </cell>
          <cell r="J73">
            <v>0.94</v>
          </cell>
          <cell r="K73">
            <v>1.0520872317434541E-2</v>
          </cell>
          <cell r="L73">
            <v>8901.4338460498002</v>
          </cell>
          <cell r="M73">
            <v>0.92500000000000004</v>
          </cell>
          <cell r="N73">
            <v>1.0352986057049948E-2</v>
          </cell>
          <cell r="O73">
            <v>8906.0261955883598</v>
          </cell>
          <cell r="P73">
            <v>0.78287990196078372</v>
          </cell>
          <cell r="Q73">
            <v>8.7623186046968914E-3</v>
          </cell>
          <cell r="R73">
            <v>9098.4721868212418</v>
          </cell>
          <cell r="S73">
            <v>0.7625980392156857</v>
          </cell>
          <cell r="T73">
            <v>8.5353155320363507E-3</v>
          </cell>
          <cell r="U73">
            <v>9127.7135650172331</v>
          </cell>
          <cell r="V73">
            <v>0.75042892156862695</v>
          </cell>
          <cell r="W73">
            <v>8.3991136884400252E-3</v>
          </cell>
          <cell r="X73">
            <v>9131.759172814347</v>
          </cell>
          <cell r="Y73">
            <v>0.90709999999999991</v>
          </cell>
          <cell r="Z73">
            <v>1.0152641786324332E-2</v>
          </cell>
          <cell r="AA73">
            <v>8935.7970305395083</v>
          </cell>
          <cell r="AB73">
            <v>0.892625</v>
          </cell>
          <cell r="AC73">
            <v>9.9906315450532003E-3</v>
          </cell>
          <cell r="AD73">
            <v>8940.2438951710337</v>
          </cell>
          <cell r="AE73">
            <v>0.86949999999999994</v>
          </cell>
          <cell r="AF73">
            <v>9.731806893626951E-3</v>
          </cell>
          <cell r="AG73">
            <v>8975.2242734678784</v>
          </cell>
          <cell r="AH73">
            <v>0.73590710784313662</v>
          </cell>
          <cell r="AI73">
            <v>8.2365794884150766E-3</v>
          </cell>
          <cell r="AJ73">
            <v>9154.8713527763157</v>
          </cell>
          <cell r="AK73">
            <v>0.72416390931372498</v>
          </cell>
          <cell r="AL73">
            <v>8.1051447093446246E-3</v>
          </cell>
          <cell r="AM73">
            <v>9158.7857513544568</v>
          </cell>
          <cell r="AN73">
            <v>0.70540318627450926</v>
          </cell>
          <cell r="AO73">
            <v>7.8951668671336239E-3</v>
          </cell>
          <cell r="AP73">
            <v>9186.003030888076</v>
          </cell>
          <cell r="AQ73">
            <v>0.83906749999999997</v>
          </cell>
          <cell r="AR73">
            <v>9.3911936523500082E-3</v>
          </cell>
          <cell r="AS73">
            <v>9007.2572205804736</v>
          </cell>
          <cell r="AT73">
            <v>0.68071407475490142</v>
          </cell>
          <cell r="AU73">
            <v>7.6188360267839469E-3</v>
          </cell>
          <cell r="AV73">
            <v>9211.2740152385231</v>
          </cell>
        </row>
        <row r="74">
          <cell r="B74">
            <v>66</v>
          </cell>
          <cell r="C74">
            <v>1.2302973628011879E-2</v>
          </cell>
          <cell r="D74">
            <v>0.81470588235294061</v>
          </cell>
          <cell r="E74">
            <v>1.0023304985174376E-2</v>
          </cell>
          <cell r="F74">
            <v>8987.0892940340163</v>
          </cell>
          <cell r="G74">
            <v>0.96499999999999997</v>
          </cell>
          <cell r="H74">
            <v>1.1872369551031462E-2</v>
          </cell>
          <cell r="I74">
            <v>8768.1857966531406</v>
          </cell>
          <cell r="J74">
            <v>0.94</v>
          </cell>
          <cell r="K74">
            <v>1.1564795210331165E-2</v>
          </cell>
          <cell r="L74">
            <v>8807.7829971134197</v>
          </cell>
          <cell r="M74">
            <v>0.92500000000000004</v>
          </cell>
          <cell r="N74">
            <v>1.1380250605910988E-2</v>
          </cell>
          <cell r="O74">
            <v>8813.8222305617128</v>
          </cell>
          <cell r="P74">
            <v>0.78619117647058767</v>
          </cell>
          <cell r="Q74">
            <v>9.6724893106932726E-3</v>
          </cell>
          <cell r="R74">
            <v>9018.74847470434</v>
          </cell>
          <cell r="S74">
            <v>0.76582352941176413</v>
          </cell>
          <cell r="T74">
            <v>9.421906686063913E-3</v>
          </cell>
          <cell r="U74">
            <v>9049.8056496537629</v>
          </cell>
          <cell r="V74">
            <v>0.75360294117647009</v>
          </cell>
          <cell r="W74">
            <v>9.2715571112862993E-3</v>
          </cell>
          <cell r="X74">
            <v>9055.0604893464242</v>
          </cell>
          <cell r="Y74">
            <v>0.90709999999999991</v>
          </cell>
          <cell r="Z74">
            <v>1.1160027377969573E-2</v>
          </cell>
          <cell r="AA74">
            <v>8845.0750842131401</v>
          </cell>
          <cell r="AB74">
            <v>0.892625</v>
          </cell>
          <cell r="AC74">
            <v>1.0981941834704103E-2</v>
          </cell>
          <cell r="AD74">
            <v>8850.9252124914692</v>
          </cell>
          <cell r="AE74">
            <v>0.86949999999999994</v>
          </cell>
          <cell r="AF74">
            <v>1.0697435569556327E-2</v>
          </cell>
          <cell r="AG74">
            <v>8887.8791240114952</v>
          </cell>
          <cell r="AH74">
            <v>0.73901970588235233</v>
          </cell>
          <cell r="AI74">
            <v>9.0921399520516762E-3</v>
          </cell>
          <cell r="AJ74">
            <v>9079.4665271729591</v>
          </cell>
          <cell r="AK74">
            <v>0.72722683823529366</v>
          </cell>
          <cell r="AL74">
            <v>8.9470526123912788E-3</v>
          </cell>
          <cell r="AM74">
            <v>9084.5524674778444</v>
          </cell>
          <cell r="AN74">
            <v>0.7083867647058818</v>
          </cell>
          <cell r="AO74">
            <v>8.7152636846091203E-3</v>
          </cell>
          <cell r="AP74">
            <v>9113.4780041172198</v>
          </cell>
          <cell r="AQ74">
            <v>0.83906749999999997</v>
          </cell>
          <cell r="AR74">
            <v>1.0323025324621857E-2</v>
          </cell>
          <cell r="AS74">
            <v>8922.6683237454745</v>
          </cell>
          <cell r="AT74">
            <v>0.68359322794117594</v>
          </cell>
          <cell r="AU74">
            <v>8.4102294556478007E-3</v>
          </cell>
          <cell r="AV74">
            <v>9141.0948289186454</v>
          </cell>
        </row>
        <row r="75">
          <cell r="B75">
            <v>67</v>
          </cell>
          <cell r="C75">
            <v>1.3490324424052146E-2</v>
          </cell>
          <cell r="D75">
            <v>0.81813725490196021</v>
          </cell>
          <cell r="E75">
            <v>1.103693699203089E-2</v>
          </cell>
          <cell r="F75">
            <v>8897.0089571109183</v>
          </cell>
          <cell r="G75">
            <v>0.96499999999999997</v>
          </cell>
          <cell r="H75">
            <v>1.3018163069210321E-2</v>
          </cell>
          <cell r="I75">
            <v>8664.0866545831705</v>
          </cell>
          <cell r="J75">
            <v>0.94</v>
          </cell>
          <cell r="K75">
            <v>1.2680904958609017E-2</v>
          </cell>
          <cell r="L75">
            <v>8705.9227904947656</v>
          </cell>
          <cell r="M75">
            <v>0.92500000000000004</v>
          </cell>
          <cell r="N75">
            <v>1.2478550092248235E-2</v>
          </cell>
          <cell r="O75">
            <v>8713.5187247819722</v>
          </cell>
          <cell r="P75">
            <v>0.78950245098039162</v>
          </cell>
          <cell r="Q75">
            <v>1.0650644197309808E-2</v>
          </cell>
          <cell r="R75">
            <v>8931.5147264869302</v>
          </cell>
          <cell r="S75">
            <v>0.76904901960784255</v>
          </cell>
          <cell r="T75">
            <v>1.0374720772509036E-2</v>
          </cell>
          <cell r="U75">
            <v>8964.5392252957117</v>
          </cell>
          <cell r="V75">
            <v>0.75677696078431322</v>
          </cell>
          <cell r="W75">
            <v>1.0209166717628573E-2</v>
          </cell>
          <cell r="X75">
            <v>8971.1059788732964</v>
          </cell>
          <cell r="Y75">
            <v>0.90709999999999991</v>
          </cell>
          <cell r="Z75">
            <v>1.2237073285057701E-2</v>
          </cell>
          <cell r="AA75">
            <v>8746.3638041131253</v>
          </cell>
          <cell r="AB75">
            <v>0.892625</v>
          </cell>
          <cell r="AC75">
            <v>1.2041800839019547E-2</v>
          </cell>
          <cell r="AD75">
            <v>8753.7248666245723</v>
          </cell>
          <cell r="AE75">
            <v>0.86949999999999994</v>
          </cell>
          <cell r="AF75">
            <v>1.172983708671334E-2</v>
          </cell>
          <cell r="AG75">
            <v>8792.8016097323762</v>
          </cell>
          <cell r="AH75">
            <v>0.74213230392156804</v>
          </cell>
          <cell r="AI75">
            <v>1.0011605545471218E-2</v>
          </cell>
          <cell r="AJ75">
            <v>8996.9147468179344</v>
          </cell>
          <cell r="AK75">
            <v>0.73028976715686234</v>
          </cell>
          <cell r="AL75">
            <v>9.8518458825115739E-3</v>
          </cell>
          <cell r="AM75">
            <v>9003.2724985912919</v>
          </cell>
          <cell r="AN75">
            <v>0.71137034313725445</v>
          </cell>
          <cell r="AO75">
            <v>9.5966167145708596E-3</v>
          </cell>
          <cell r="AP75">
            <v>9034.0516402274534</v>
          </cell>
          <cell r="AQ75">
            <v>0.83906749999999997</v>
          </cell>
          <cell r="AR75">
            <v>1.1319292788678373E-2</v>
          </cell>
          <cell r="AS75">
            <v>8830.5593926762485</v>
          </cell>
          <cell r="AT75">
            <v>0.68647238112745046</v>
          </cell>
          <cell r="AU75">
            <v>9.2607351295608785E-3</v>
          </cell>
          <cell r="AV75">
            <v>9064.2161239316029</v>
          </cell>
        </row>
        <row r="76">
          <cell r="B76">
            <v>68</v>
          </cell>
          <cell r="C76">
            <v>1.4754882727474468E-2</v>
          </cell>
          <cell r="D76">
            <v>0.8215686274509798</v>
          </cell>
          <cell r="E76">
            <v>1.2122148750611367E-2</v>
          </cell>
          <cell r="F76">
            <v>8798.8132298337514</v>
          </cell>
          <cell r="G76">
            <v>0.96499999999999997</v>
          </cell>
          <cell r="H76">
            <v>1.4238461832012862E-2</v>
          </cell>
          <cell r="I76">
            <v>8551.2961616680386</v>
          </cell>
          <cell r="J76">
            <v>0.94</v>
          </cell>
          <cell r="K76">
            <v>1.3869589763825999E-2</v>
          </cell>
          <cell r="L76">
            <v>8595.5238110115133</v>
          </cell>
          <cell r="M76">
            <v>0.92500000000000004</v>
          </cell>
          <cell r="N76">
            <v>1.3648266522913883E-2</v>
          </cell>
          <cell r="O76">
            <v>8604.7866448950372</v>
          </cell>
          <cell r="P76">
            <v>0.79281372549019546</v>
          </cell>
          <cell r="Q76">
            <v>1.169787354433997E-2</v>
          </cell>
          <cell r="R76">
            <v>8836.3883409920854</v>
          </cell>
          <cell r="S76">
            <v>0.77227450980392098</v>
          </cell>
          <cell r="T76">
            <v>1.1394819825574685E-2</v>
          </cell>
          <cell r="U76">
            <v>8871.5346339790649</v>
          </cell>
          <cell r="V76">
            <v>0.75995098039215636</v>
          </cell>
          <cell r="W76">
            <v>1.1212987594315516E-2</v>
          </cell>
          <cell r="X76">
            <v>8879.5184622934648</v>
          </cell>
          <cell r="Y76">
            <v>0.90709999999999991</v>
          </cell>
          <cell r="Z76">
            <v>1.3384154122092089E-2</v>
          </cell>
          <cell r="AA76">
            <v>8639.3339092644164</v>
          </cell>
          <cell r="AB76">
            <v>0.892625</v>
          </cell>
          <cell r="AC76">
            <v>1.3170577194611897E-2</v>
          </cell>
          <cell r="AD76">
            <v>8648.314255181107</v>
          </cell>
          <cell r="AE76">
            <v>0.86949999999999994</v>
          </cell>
          <cell r="AF76">
            <v>1.2829370531539049E-2</v>
          </cell>
          <cell r="AG76">
            <v>8689.663479314424</v>
          </cell>
          <cell r="AH76">
            <v>0.74524490196078375</v>
          </cell>
          <cell r="AI76">
            <v>1.0996001131679572E-2</v>
          </cell>
          <cell r="AJ76">
            <v>8906.8411852465597</v>
          </cell>
          <cell r="AK76">
            <v>0.73335269607843079</v>
          </cell>
          <cell r="AL76">
            <v>1.0820533028514472E-2</v>
          </cell>
          <cell r="AM76">
            <v>8914.5736454969156</v>
          </cell>
          <cell r="AN76">
            <v>0.71435392156862698</v>
          </cell>
          <cell r="AO76">
            <v>1.0540208338656586E-2</v>
          </cell>
          <cell r="AP76">
            <v>8947.3553092565508</v>
          </cell>
          <cell r="AQ76">
            <v>0.83906749999999997</v>
          </cell>
          <cell r="AR76">
            <v>1.2380342562935184E-2</v>
          </cell>
          <cell r="AS76">
            <v>8730.6037054227327</v>
          </cell>
          <cell r="AT76">
            <v>0.68935153431372498</v>
          </cell>
          <cell r="AU76">
            <v>1.0171301046803603E-2</v>
          </cell>
          <cell r="AV76">
            <v>8980.274819250777</v>
          </cell>
        </row>
        <row r="77">
          <cell r="B77">
            <v>69</v>
          </cell>
          <cell r="C77">
            <v>1.6179118078812831E-2</v>
          </cell>
          <cell r="D77">
            <v>0.8249999999999994</v>
          </cell>
          <cell r="E77">
            <v>1.3347772415020576E-2</v>
          </cell>
          <cell r="F77">
            <v>8692.1527070328593</v>
          </cell>
          <cell r="G77">
            <v>0.96499999999999997</v>
          </cell>
          <cell r="H77">
            <v>1.5612848946054381E-2</v>
          </cell>
          <cell r="I77">
            <v>8429.5388576558908</v>
          </cell>
          <cell r="J77">
            <v>0.94</v>
          </cell>
          <cell r="K77">
            <v>1.520837099408406E-2</v>
          </cell>
          <cell r="L77">
            <v>8476.3074219475857</v>
          </cell>
          <cell r="M77">
            <v>0.92500000000000004</v>
          </cell>
          <cell r="N77">
            <v>1.4965684222901869E-2</v>
          </cell>
          <cell r="O77">
            <v>8487.3462233927003</v>
          </cell>
          <cell r="P77">
            <v>0.79612499999999942</v>
          </cell>
          <cell r="Q77">
            <v>1.2880600380494855E-2</v>
          </cell>
          <cell r="R77">
            <v>8733.021387590481</v>
          </cell>
          <cell r="S77">
            <v>0.77549999999999941</v>
          </cell>
          <cell r="T77">
            <v>1.2546906070119341E-2</v>
          </cell>
          <cell r="U77">
            <v>8770.4450952485277</v>
          </cell>
          <cell r="V77">
            <v>0.7631249999999995</v>
          </cell>
          <cell r="W77">
            <v>1.2346689483894033E-2</v>
          </cell>
          <cell r="X77">
            <v>8779.9525319322729</v>
          </cell>
          <cell r="Y77">
            <v>0.90709999999999991</v>
          </cell>
          <cell r="Z77">
            <v>1.4676078009291117E-2</v>
          </cell>
          <cell r="AA77">
            <v>8523.7037327106063</v>
          </cell>
          <cell r="AB77">
            <v>0.892625</v>
          </cell>
          <cell r="AC77">
            <v>1.4441885275100303E-2</v>
          </cell>
          <cell r="AD77">
            <v>8534.4109646799825</v>
          </cell>
          <cell r="AE77">
            <v>0.86949999999999994</v>
          </cell>
          <cell r="AF77">
            <v>1.4067743169527755E-2</v>
          </cell>
          <cell r="AG77">
            <v>8578.1805667439166</v>
          </cell>
          <cell r="AH77">
            <v>0.74835749999999945</v>
          </cell>
          <cell r="AI77">
            <v>1.2107764357665163E-2</v>
          </cell>
          <cell r="AJ77">
            <v>8808.9015494938994</v>
          </cell>
          <cell r="AK77">
            <v>0.73641562499999946</v>
          </cell>
          <cell r="AL77">
            <v>1.1914555351957741E-2</v>
          </cell>
          <cell r="AM77">
            <v>8818.1132069306914</v>
          </cell>
          <cell r="AN77">
            <v>0.71733749999999952</v>
          </cell>
          <cell r="AO77">
            <v>1.160588811486039E-2</v>
          </cell>
          <cell r="AP77">
            <v>8853.0483202170017</v>
          </cell>
          <cell r="AQ77">
            <v>0.83906749999999997</v>
          </cell>
          <cell r="AR77">
            <v>1.3575372158594284E-2</v>
          </cell>
          <cell r="AS77">
            <v>8622.5158407683684</v>
          </cell>
          <cell r="AT77">
            <v>0.6922306874999995</v>
          </cell>
          <cell r="AU77">
            <v>1.1199682030840277E-2</v>
          </cell>
          <cell r="AV77">
            <v>8888.9337405811475</v>
          </cell>
        </row>
        <row r="78">
          <cell r="B78">
            <v>70</v>
          </cell>
          <cell r="C78">
            <v>1.7785771808501601E-2</v>
          </cell>
          <cell r="D78">
            <v>0.828431372549019</v>
          </cell>
          <cell r="E78">
            <v>1.473429135116063E-2</v>
          </cell>
          <cell r="F78">
            <v>8576.1318309027793</v>
          </cell>
          <cell r="G78">
            <v>0.96499999999999997</v>
          </cell>
          <cell r="H78">
            <v>1.7163269795204043E-2</v>
          </cell>
          <cell r="I78">
            <v>8297.9297407864124</v>
          </cell>
          <cell r="J78">
            <v>0.95</v>
          </cell>
          <cell r="K78">
            <v>1.6896483218076519E-2</v>
          </cell>
          <cell r="L78">
            <v>8347.3965940146991</v>
          </cell>
          <cell r="M78">
            <v>0.92500000000000004</v>
          </cell>
          <cell r="N78">
            <v>1.6451838922863983E-2</v>
          </cell>
          <cell r="O78">
            <v>8360.3272799229653</v>
          </cell>
          <cell r="P78">
            <v>0.79943627450980326</v>
          </cell>
          <cell r="Q78">
            <v>1.4218591153870006E-2</v>
          </cell>
          <cell r="R78">
            <v>8620.5348289826125</v>
          </cell>
          <cell r="S78">
            <v>0.78700980392156805</v>
          </cell>
          <cell r="T78">
            <v>1.3997576783602599E-2</v>
          </cell>
          <cell r="U78">
            <v>8660.4031444453049</v>
          </cell>
          <cell r="V78">
            <v>0.76629901960784264</v>
          </cell>
          <cell r="W78">
            <v>1.3629219499823583E-2</v>
          </cell>
          <cell r="X78">
            <v>8671.5491843371765</v>
          </cell>
          <cell r="Y78">
            <v>0.91674999999999995</v>
          </cell>
          <cell r="Z78">
            <v>1.6305106305443844E-2</v>
          </cell>
          <cell r="AA78">
            <v>8398.6091918012589</v>
          </cell>
          <cell r="AB78">
            <v>0.892625</v>
          </cell>
          <cell r="AC78">
            <v>1.587602456056374E-2</v>
          </cell>
          <cell r="AD78">
            <v>8411.1579806375157</v>
          </cell>
          <cell r="AE78">
            <v>0.87875000000000003</v>
          </cell>
          <cell r="AF78">
            <v>1.5629246976720784E-2</v>
          </cell>
          <cell r="AG78">
            <v>8457.5049256691291</v>
          </cell>
          <cell r="AH78">
            <v>0.75946446078431307</v>
          </cell>
          <cell r="AI78">
            <v>1.3507661596176505E-2</v>
          </cell>
          <cell r="AJ78">
            <v>8702.2454452827551</v>
          </cell>
          <cell r="AK78">
            <v>0.73947855392156803</v>
          </cell>
          <cell r="AL78">
            <v>1.3152196817329756E-2</v>
          </cell>
          <cell r="AM78">
            <v>8713.0493090268865</v>
          </cell>
          <cell r="AN78">
            <v>0.72798406862745046</v>
          </cell>
          <cell r="AO78">
            <v>1.2947758524832403E-2</v>
          </cell>
          <cell r="AP78">
            <v>8750.3008319371111</v>
          </cell>
          <cell r="AQ78">
            <v>0.84799374999999999</v>
          </cell>
          <cell r="AR78">
            <v>1.5082223332535555E-2</v>
          </cell>
          <cell r="AS78">
            <v>8505.4619792865633</v>
          </cell>
          <cell r="AT78">
            <v>0.70250462622548959</v>
          </cell>
          <cell r="AU78">
            <v>1.2494586976463268E-2</v>
          </cell>
          <cell r="AV78">
            <v>8789.3805090934311</v>
          </cell>
        </row>
        <row r="79">
          <cell r="B79">
            <v>71</v>
          </cell>
          <cell r="C79">
            <v>1.9626873905258749E-2</v>
          </cell>
          <cell r="D79">
            <v>0.83186274509803859</v>
          </cell>
          <cell r="E79">
            <v>1.6326865204521604E-2</v>
          </cell>
          <cell r="F79">
            <v>8449.7686058402942</v>
          </cell>
          <cell r="G79">
            <v>0.96499999999999997</v>
          </cell>
          <cell r="H79">
            <v>1.8939933318574693E-2</v>
          </cell>
          <cell r="I79">
            <v>8155.5101339036482</v>
          </cell>
          <cell r="J79">
            <v>0.95</v>
          </cell>
          <cell r="K79">
            <v>1.8645530209995809E-2</v>
          </cell>
          <cell r="L79">
            <v>8206.3549475493019</v>
          </cell>
          <cell r="M79">
            <v>0.92500000000000004</v>
          </cell>
          <cell r="N79">
            <v>1.8154858362364343E-2</v>
          </cell>
          <cell r="O79">
            <v>8222.7845221712469</v>
          </cell>
          <cell r="P79">
            <v>0.80274754901960721</v>
          </cell>
          <cell r="Q79">
            <v>1.5755424922363346E-2</v>
          </cell>
          <cell r="R79">
            <v>8497.9629687216111</v>
          </cell>
          <cell r="S79">
            <v>0.7902696078431366</v>
          </cell>
          <cell r="T79">
            <v>1.5510521944295523E-2</v>
          </cell>
          <cell r="U79">
            <v>8539.1784864539786</v>
          </cell>
          <cell r="V79">
            <v>0.76947303921568577</v>
          </cell>
          <cell r="W79">
            <v>1.5102350314182486E-2</v>
          </cell>
          <cell r="X79">
            <v>8553.3627371003295</v>
          </cell>
          <cell r="Y79">
            <v>0.91674999999999995</v>
          </cell>
          <cell r="Z79">
            <v>1.7992936652645959E-2</v>
          </cell>
          <cell r="AA79">
            <v>8261.6689761110629</v>
          </cell>
          <cell r="AB79">
            <v>0.892625</v>
          </cell>
          <cell r="AC79">
            <v>1.7519438319681592E-2</v>
          </cell>
          <cell r="AD79">
            <v>8277.6222299541332</v>
          </cell>
          <cell r="AE79">
            <v>0.87875000000000003</v>
          </cell>
          <cell r="AF79">
            <v>1.7247115444246126E-2</v>
          </cell>
          <cell r="AG79">
            <v>8325.3204923790145</v>
          </cell>
          <cell r="AH79">
            <v>0.76261017156862676</v>
          </cell>
          <cell r="AI79">
            <v>1.4967653676245179E-2</v>
          </cell>
          <cell r="AJ79">
            <v>8584.6984586810067</v>
          </cell>
          <cell r="AK79">
            <v>0.7425414828431367</v>
          </cell>
          <cell r="AL79">
            <v>1.4573768053186097E-2</v>
          </cell>
          <cell r="AM79">
            <v>8598.4535696354669</v>
          </cell>
          <cell r="AN79">
            <v>0.73099938725490143</v>
          </cell>
          <cell r="AO79">
            <v>1.434723279847336E-2</v>
          </cell>
          <cell r="AP79">
            <v>8637.0040497455484</v>
          </cell>
          <cell r="AQ79">
            <v>0.84799374999999999</v>
          </cell>
          <cell r="AR79">
            <v>1.6643466403697512E-2</v>
          </cell>
          <cell r="AS79">
            <v>8377.1807021685745</v>
          </cell>
          <cell r="AT79">
            <v>0.70541440870097982</v>
          </cell>
          <cell r="AU79">
            <v>1.3845079650526792E-2</v>
          </cell>
          <cell r="AV79">
            <v>8679.5608298533334</v>
          </cell>
        </row>
        <row r="80">
          <cell r="B80">
            <v>72</v>
          </cell>
          <cell r="C80">
            <v>2.1751034803795897E-2</v>
          </cell>
          <cell r="D80">
            <v>0.83529411764705819</v>
          </cell>
          <cell r="E80">
            <v>1.8168511424347146E-2</v>
          </cell>
          <cell r="F80">
            <v>8311.8103728033402</v>
          </cell>
          <cell r="G80">
            <v>0.96499999999999997</v>
          </cell>
          <cell r="H80">
            <v>2.0989748585663041E-2</v>
          </cell>
          <cell r="I80">
            <v>8001.0453157885531</v>
          </cell>
          <cell r="J80">
            <v>0.95</v>
          </cell>
          <cell r="K80">
            <v>2.0663483063606099E-2</v>
          </cell>
          <cell r="L80">
            <v>8053.3431084608228</v>
          </cell>
          <cell r="M80">
            <v>0.92500000000000004</v>
          </cell>
          <cell r="N80">
            <v>2.0119707193511204E-2</v>
          </cell>
          <cell r="O80">
            <v>8073.5010338269867</v>
          </cell>
          <cell r="P80">
            <v>0.80605882352941116</v>
          </cell>
          <cell r="Q80">
            <v>1.7532613524494998E-2</v>
          </cell>
          <cell r="R80">
            <v>8364.0739511748943</v>
          </cell>
          <cell r="S80">
            <v>0.79352941176470526</v>
          </cell>
          <cell r="T80">
            <v>1.726008585312979E-2</v>
          </cell>
          <cell r="U80">
            <v>8406.7313711535789</v>
          </cell>
          <cell r="V80">
            <v>0.77264705882352891</v>
          </cell>
          <cell r="W80">
            <v>1.6805873067521113E-2</v>
          </cell>
          <cell r="X80">
            <v>8424.186856680366</v>
          </cell>
          <cell r="Y80">
            <v>0.91674999999999995</v>
          </cell>
          <cell r="Z80">
            <v>1.9940261156379889E-2</v>
          </cell>
          <cell r="AA80">
            <v>8113.0172895787655</v>
          </cell>
          <cell r="AB80">
            <v>0.892625</v>
          </cell>
          <cell r="AC80">
            <v>1.9415517441738313E-2</v>
          </cell>
          <cell r="AD80">
            <v>8132.6029378628264</v>
          </cell>
          <cell r="AE80">
            <v>0.87875000000000003</v>
          </cell>
          <cell r="AF80">
            <v>1.9113721833835647E-2</v>
          </cell>
          <cell r="AG80">
            <v>8181.7327287366052</v>
          </cell>
          <cell r="AH80">
            <v>0.76575588235294056</v>
          </cell>
          <cell r="AI80">
            <v>1.6655982848270245E-2</v>
          </cell>
          <cell r="AJ80">
            <v>8456.2056652364736</v>
          </cell>
          <cell r="AK80">
            <v>0.74560441176470538</v>
          </cell>
          <cell r="AL80">
            <v>1.6217667510157872E-2</v>
          </cell>
          <cell r="AM80">
            <v>8473.1417016955093</v>
          </cell>
          <cell r="AN80">
            <v>0.7340147058823524</v>
          </cell>
          <cell r="AO80">
            <v>1.5965579414145056E-2</v>
          </cell>
          <cell r="AP80">
            <v>8513.0869419624923</v>
          </cell>
          <cell r="AQ80">
            <v>0.84799374999999999</v>
          </cell>
          <cell r="AR80">
            <v>1.8444741569651396E-2</v>
          </cell>
          <cell r="AS80">
            <v>8237.7553765943285</v>
          </cell>
          <cell r="AT80">
            <v>0.70832419117647005</v>
          </cell>
          <cell r="AU80">
            <v>1.5406784134649978E-2</v>
          </cell>
          <cell r="AV80">
            <v>8559.391618832422</v>
          </cell>
        </row>
        <row r="81">
          <cell r="B81">
            <v>73</v>
          </cell>
          <cell r="C81">
            <v>2.4202832029560428E-2</v>
          </cell>
          <cell r="D81">
            <v>0.83872549019607778</v>
          </cell>
          <cell r="E81">
            <v>2.0299532158126403E-2</v>
          </cell>
          <cell r="F81">
            <v>8160.7971510880552</v>
          </cell>
          <cell r="G81">
            <v>0.96499999999999997</v>
          </cell>
          <cell r="H81">
            <v>2.3355732908525811E-2</v>
          </cell>
          <cell r="I81">
            <v>7833.1053861876544</v>
          </cell>
          <cell r="J81">
            <v>0.95</v>
          </cell>
          <cell r="K81">
            <v>2.2992690428082406E-2</v>
          </cell>
          <cell r="L81">
            <v>7886.9329895337332</v>
          </cell>
          <cell r="M81">
            <v>0.92500000000000004</v>
          </cell>
          <cell r="N81">
            <v>2.2387619627343397E-2</v>
          </cell>
          <cell r="O81">
            <v>7911.0645569998778</v>
          </cell>
          <cell r="P81">
            <v>0.809370098039215</v>
          </cell>
          <cell r="Q81">
            <v>1.9589048532591975E-2</v>
          </cell>
          <cell r="R81">
            <v>8217.4298750986491</v>
          </cell>
          <cell r="S81">
            <v>0.79678921568627381</v>
          </cell>
          <cell r="T81">
            <v>1.928455555022008E-2</v>
          </cell>
          <cell r="U81">
            <v>8261.6304659432681</v>
          </cell>
          <cell r="V81">
            <v>0.77582107843137194</v>
          </cell>
          <cell r="W81">
            <v>1.8777067246266922E-2</v>
          </cell>
          <cell r="X81">
            <v>8282.6110416699157</v>
          </cell>
          <cell r="Y81">
            <v>0.91674999999999995</v>
          </cell>
          <cell r="Z81">
            <v>2.2187946263099521E-2</v>
          </cell>
          <cell r="AA81">
            <v>7951.2416060583391</v>
          </cell>
          <cell r="AB81">
            <v>0.892625</v>
          </cell>
          <cell r="AC81">
            <v>2.1604052940386375E-2</v>
          </cell>
          <cell r="AD81">
            <v>7974.7042436760185</v>
          </cell>
          <cell r="AE81">
            <v>0.87875000000000003</v>
          </cell>
          <cell r="AF81">
            <v>2.1268238645976226E-2</v>
          </cell>
          <cell r="AG81">
            <v>8025.3493652407451</v>
          </cell>
          <cell r="AH81">
            <v>0.76890159313725426</v>
          </cell>
          <cell r="AI81">
            <v>1.8609596105962377E-2</v>
          </cell>
          <cell r="AJ81">
            <v>8315.3592487148489</v>
          </cell>
          <cell r="AK81">
            <v>0.74866734068627394</v>
          </cell>
          <cell r="AL81">
            <v>1.8119869892647581E-2</v>
          </cell>
          <cell r="AM81">
            <v>8335.7271068109585</v>
          </cell>
          <cell r="AN81">
            <v>0.73703002450980326</v>
          </cell>
          <cell r="AO81">
            <v>1.7838213883953572E-2</v>
          </cell>
          <cell r="AP81">
            <v>8377.1705763310692</v>
          </cell>
          <cell r="AQ81">
            <v>0.84799374999999999</v>
          </cell>
          <cell r="AR81">
            <v>2.0523850293367056E-2</v>
          </cell>
          <cell r="AS81">
            <v>8085.8121075590398</v>
          </cell>
          <cell r="AT81">
            <v>0.71123397365196017</v>
          </cell>
          <cell r="AU81">
            <v>1.72138763980152E-2</v>
          </cell>
          <cell r="AV81">
            <v>8427.518919837139</v>
          </cell>
        </row>
        <row r="82">
          <cell r="B82">
            <v>74</v>
          </cell>
          <cell r="C82">
            <v>2.7123933987204255E-2</v>
          </cell>
          <cell r="D82">
            <v>0.84215686274509738</v>
          </cell>
          <cell r="E82">
            <v>2.2842607151969056E-2</v>
          </cell>
          <cell r="F82">
            <v>7995.1367868835969</v>
          </cell>
          <cell r="G82">
            <v>0.96499999999999997</v>
          </cell>
          <cell r="H82">
            <v>2.6174596297652106E-2</v>
          </cell>
          <cell r="I82">
            <v>7650.1574689435211</v>
          </cell>
          <cell r="J82">
            <v>0.95</v>
          </cell>
          <cell r="K82">
            <v>2.5767737287844043E-2</v>
          </cell>
          <cell r="L82">
            <v>7705.591180878354</v>
          </cell>
          <cell r="M82">
            <v>0.92500000000000004</v>
          </cell>
          <cell r="N82">
            <v>2.5089638938163936E-2</v>
          </cell>
          <cell r="O82">
            <v>7733.954652850407</v>
          </cell>
          <cell r="P82">
            <v>0.81268137254901895</v>
          </cell>
          <cell r="Q82">
            <v>2.2043115901650139E-2</v>
          </cell>
          <cell r="R82">
            <v>8056.4582424621703</v>
          </cell>
          <cell r="S82">
            <v>0.80004901960784247</v>
          </cell>
          <cell r="T82">
            <v>2.17004767943706E-2</v>
          </cell>
          <cell r="U82">
            <v>8102.308594287394</v>
          </cell>
          <cell r="V82">
            <v>0.77899509803921507</v>
          </cell>
          <cell r="W82">
            <v>2.1129411615571376E-2</v>
          </cell>
          <cell r="X82">
            <v>8127.0878971658067</v>
          </cell>
          <cell r="Y82">
            <v>0.91674999999999995</v>
          </cell>
          <cell r="Z82">
            <v>2.4865866482769498E-2</v>
          </cell>
          <cell r="AA82">
            <v>7774.8198845781953</v>
          </cell>
          <cell r="AB82">
            <v>0.892625</v>
          </cell>
          <cell r="AC82">
            <v>2.4211501575328198E-2</v>
          </cell>
          <cell r="AD82">
            <v>7802.4183110117183</v>
          </cell>
          <cell r="AE82">
            <v>0.87875000000000003</v>
          </cell>
          <cell r="AF82">
            <v>2.383515699125574E-2</v>
          </cell>
          <cell r="AG82">
            <v>7854.6643197234707</v>
          </cell>
          <cell r="AH82">
            <v>0.77204730392156795</v>
          </cell>
          <cell r="AI82">
            <v>2.0940960106567631E-2</v>
          </cell>
          <cell r="AJ82">
            <v>8160.6137716202875</v>
          </cell>
          <cell r="AK82">
            <v>0.75173026960784262</v>
          </cell>
          <cell r="AL82">
            <v>2.0389882209026381E-2</v>
          </cell>
          <cell r="AM82">
            <v>8184.6848161749285</v>
          </cell>
          <cell r="AN82">
            <v>0.74004534313725434</v>
          </cell>
          <cell r="AO82">
            <v>2.0072941034792808E-2</v>
          </cell>
          <cell r="AP82">
            <v>8227.7368158481131</v>
          </cell>
          <cell r="AQ82">
            <v>0.84799374999999999</v>
          </cell>
          <cell r="AR82">
            <v>2.300092649656179E-2</v>
          </cell>
          <cell r="AS82">
            <v>7919.8601103632036</v>
          </cell>
          <cell r="AT82">
            <v>0.7141437561274504</v>
          </cell>
          <cell r="AU82">
            <v>1.937038809857506E-2</v>
          </cell>
          <cell r="AV82">
            <v>8282.4486508091286</v>
          </cell>
        </row>
        <row r="83">
          <cell r="B83">
            <v>75</v>
          </cell>
          <cell r="C83">
            <v>3.0494984551881328E-2</v>
          </cell>
          <cell r="D83">
            <v>0.84558823529411697</v>
          </cell>
          <cell r="E83">
            <v>2.5786200172546691E-2</v>
          </cell>
          <cell r="F83">
            <v>7812.5070181345591</v>
          </cell>
          <cell r="G83">
            <v>0.96499999999999997</v>
          </cell>
          <cell r="H83">
            <v>2.9427660092565481E-2</v>
          </cell>
          <cell r="I83">
            <v>7449.9176855804562</v>
          </cell>
          <cell r="J83">
            <v>0.95</v>
          </cell>
          <cell r="K83">
            <v>2.8970235324287261E-2</v>
          </cell>
          <cell r="L83">
            <v>7507.0355316819523</v>
          </cell>
          <cell r="M83">
            <v>0.92500000000000004</v>
          </cell>
          <cell r="N83">
            <v>2.820786071049023E-2</v>
          </cell>
          <cell r="O83">
            <v>7539.9125230462569</v>
          </cell>
          <cell r="P83">
            <v>0.81599264705882291</v>
          </cell>
          <cell r="Q83">
            <v>2.4883683166507558E-2</v>
          </cell>
          <cell r="R83">
            <v>7878.8687996667722</v>
          </cell>
          <cell r="S83">
            <v>0.80330882352941113</v>
          </cell>
          <cell r="T83">
            <v>2.4496890163919358E-2</v>
          </cell>
          <cell r="U83">
            <v>7926.4846346562308</v>
          </cell>
          <cell r="V83">
            <v>0.78216911764705821</v>
          </cell>
          <cell r="W83">
            <v>2.3852235159605689E-2</v>
          </cell>
          <cell r="X83">
            <v>7955.3673117506623</v>
          </cell>
          <cell r="Y83">
            <v>0.91674999999999995</v>
          </cell>
          <cell r="Z83">
            <v>2.7956277087937208E-2</v>
          </cell>
          <cell r="AA83">
            <v>7581.492251400693</v>
          </cell>
          <cell r="AB83">
            <v>0.892625</v>
          </cell>
          <cell r="AC83">
            <v>2.7220585585623069E-2</v>
          </cell>
          <cell r="AD83">
            <v>7613.5100477832893</v>
          </cell>
          <cell r="AE83">
            <v>0.87875000000000003</v>
          </cell>
          <cell r="AF83">
            <v>2.6797467674965717E-2</v>
          </cell>
          <cell r="AG83">
            <v>7667.447162549247</v>
          </cell>
          <cell r="AH83">
            <v>0.77519301470588176</v>
          </cell>
          <cell r="AI83">
            <v>2.3639499008182178E-2</v>
          </cell>
          <cell r="AJ83">
            <v>7989.72268418368</v>
          </cell>
          <cell r="AK83">
            <v>0.75479319852941118</v>
          </cell>
          <cell r="AL83">
            <v>2.301740692901949E-2</v>
          </cell>
          <cell r="AM83">
            <v>8017.8000568551151</v>
          </cell>
          <cell r="AN83">
            <v>0.74306066176470531</v>
          </cell>
          <cell r="AO83">
            <v>2.2659623401625407E-2</v>
          </cell>
          <cell r="AP83">
            <v>8062.5819398937992</v>
          </cell>
          <cell r="AQ83">
            <v>0.84799374999999999</v>
          </cell>
          <cell r="AR83">
            <v>2.5859556306341916E-2</v>
          </cell>
          <cell r="AS83">
            <v>7737.6959901016871</v>
          </cell>
          <cell r="AT83">
            <v>0.71705353860294063</v>
          </cell>
          <cell r="AU83">
            <v>2.1866536582568517E-2</v>
          </cell>
          <cell r="AV83">
            <v>8122.0144060364364</v>
          </cell>
        </row>
        <row r="84">
          <cell r="B84">
            <v>76</v>
          </cell>
          <cell r="C84">
            <v>3.4369804180364782E-2</v>
          </cell>
          <cell r="D84">
            <v>0.84901960784313657</v>
          </cell>
          <cell r="E84">
            <v>2.9180637666858703E-2</v>
          </cell>
          <cell r="F84">
            <v>7611.0521483155153</v>
          </cell>
          <cell r="G84">
            <v>0.96499999999999997</v>
          </cell>
          <cell r="H84">
            <v>3.3166861034052017E-2</v>
          </cell>
          <cell r="I84">
            <v>7230.6840402116022</v>
          </cell>
          <cell r="J84">
            <v>0.95</v>
          </cell>
          <cell r="K84">
            <v>3.2651313971346539E-2</v>
          </cell>
          <cell r="L84">
            <v>7289.5549457413408</v>
          </cell>
          <cell r="M84">
            <v>0.92500000000000004</v>
          </cell>
          <cell r="N84">
            <v>3.1792068866837428E-2</v>
          </cell>
          <cell r="O84">
            <v>7327.227720826887</v>
          </cell>
          <cell r="P84">
            <v>0.81930392156862675</v>
          </cell>
          <cell r="Q84">
            <v>2.8159315348518649E-2</v>
          </cell>
          <cell r="R84">
            <v>7682.8135247453829</v>
          </cell>
          <cell r="S84">
            <v>0.80656862745097968</v>
          </cell>
          <cell r="T84">
            <v>2.7721605783515766E-2</v>
          </cell>
          <cell r="U84">
            <v>7732.3104111750627</v>
          </cell>
          <cell r="V84">
            <v>0.78534313725490135</v>
          </cell>
          <cell r="W84">
            <v>2.6992089841844303E-2</v>
          </cell>
          <cell r="X84">
            <v>7765.614019849746</v>
          </cell>
          <cell r="Y84">
            <v>0.91674999999999995</v>
          </cell>
          <cell r="Z84">
            <v>3.150851798234941E-2</v>
          </cell>
          <cell r="AA84">
            <v>7369.5419532804863</v>
          </cell>
          <cell r="AB84">
            <v>0.892625</v>
          </cell>
          <cell r="AC84">
            <v>3.0679346456498113E-2</v>
          </cell>
          <cell r="AD84">
            <v>7406.2658459206023</v>
          </cell>
          <cell r="AE84">
            <v>0.87875000000000003</v>
          </cell>
          <cell r="AF84">
            <v>3.0202465423495552E-2</v>
          </cell>
          <cell r="AG84">
            <v>7461.9789950613258</v>
          </cell>
          <cell r="AH84">
            <v>0.77833872549019534</v>
          </cell>
          <cell r="AI84">
            <v>2.6751349581092713E-2</v>
          </cell>
          <cell r="AJ84">
            <v>7800.8496427152695</v>
          </cell>
          <cell r="AK84">
            <v>0.75785612745097974</v>
          </cell>
          <cell r="AL84">
            <v>2.604736669737975E-2</v>
          </cell>
          <cell r="AM84">
            <v>7833.2510902709655</v>
          </cell>
          <cell r="AN84">
            <v>0.74607598039215628</v>
          </cell>
          <cell r="AO84">
            <v>2.5642485349752088E-2</v>
          </cell>
          <cell r="AP84">
            <v>7879.8868694910589</v>
          </cell>
          <cell r="AQ84">
            <v>0.84799374999999999</v>
          </cell>
          <cell r="AR84">
            <v>2.9145379133673207E-2</v>
          </cell>
          <cell r="AS84">
            <v>7537.602604964296</v>
          </cell>
          <cell r="AT84">
            <v>0.71996332107843075</v>
          </cell>
          <cell r="AU84">
            <v>2.4744998362510762E-2</v>
          </cell>
          <cell r="AV84">
            <v>7944.4140809026921</v>
          </cell>
        </row>
        <row r="85">
          <cell r="B85">
            <v>77</v>
          </cell>
          <cell r="C85">
            <v>3.8849244303172319E-2</v>
          </cell>
          <cell r="D85">
            <v>0.85245098039215617</v>
          </cell>
          <cell r="E85">
            <v>3.3117076393733631E-2</v>
          </cell>
          <cell r="F85">
            <v>7388.9567933119533</v>
          </cell>
          <cell r="G85">
            <v>0.96499999999999997</v>
          </cell>
          <cell r="H85">
            <v>3.7489520752561289E-2</v>
          </cell>
          <cell r="I85">
            <v>6990.8649474687663</v>
          </cell>
          <cell r="J85">
            <v>0.95</v>
          </cell>
          <cell r="K85">
            <v>3.69067820880137E-2</v>
          </cell>
          <cell r="L85">
            <v>7051.541398496558</v>
          </cell>
          <cell r="M85">
            <v>0.92500000000000004</v>
          </cell>
          <cell r="N85">
            <v>3.5935550980434397E-2</v>
          </cell>
          <cell r="O85">
            <v>7094.2799925233585</v>
          </cell>
          <cell r="P85">
            <v>0.8226151960784307</v>
          </cell>
          <cell r="Q85">
            <v>3.1957978719952956E-2</v>
          </cell>
          <cell r="R85">
            <v>7466.4707559382132</v>
          </cell>
          <cell r="S85">
            <v>0.80982843137254834</v>
          </cell>
          <cell r="T85">
            <v>3.1461222574046946E-2</v>
          </cell>
          <cell r="U85">
            <v>7517.958350160693</v>
          </cell>
          <cell r="V85">
            <v>0.78851715686274448</v>
          </cell>
          <cell r="W85">
            <v>3.063329566420361E-2</v>
          </cell>
          <cell r="X85">
            <v>7556.0038685488762</v>
          </cell>
          <cell r="Y85">
            <v>0.91674999999999995</v>
          </cell>
          <cell r="Z85">
            <v>3.5615044714933222E-2</v>
          </cell>
          <cell r="AA85">
            <v>7137.3386081238696</v>
          </cell>
          <cell r="AB85">
            <v>0.892625</v>
          </cell>
          <cell r="AC85">
            <v>3.4677806696119189E-2</v>
          </cell>
          <cell r="AD85">
            <v>7179.0464500846756</v>
          </cell>
          <cell r="AE85">
            <v>0.87875000000000003</v>
          </cell>
          <cell r="AF85">
            <v>3.4138773431412674E-2</v>
          </cell>
          <cell r="AG85">
            <v>7236.6088324721359</v>
          </cell>
          <cell r="AH85">
            <v>0.78148443627450914</v>
          </cell>
          <cell r="AI85">
            <v>3.0360079783955305E-2</v>
          </cell>
          <cell r="AJ85">
            <v>7592.1663868934511</v>
          </cell>
          <cell r="AK85">
            <v>0.76091905637254842</v>
          </cell>
          <cell r="AL85">
            <v>2.9561130315956485E-2</v>
          </cell>
          <cell r="AM85">
            <v>7629.2155266900281</v>
          </cell>
          <cell r="AN85">
            <v>0.74909129901960725</v>
          </cell>
          <cell r="AO85">
            <v>2.9101630880993427E-2</v>
          </cell>
          <cell r="AP85">
            <v>7677.8269858824306</v>
          </cell>
          <cell r="AQ85">
            <v>0.84799374999999999</v>
          </cell>
          <cell r="AR85">
            <v>3.2943916361313233E-2</v>
          </cell>
          <cell r="AS85">
            <v>7317.9163192836486</v>
          </cell>
          <cell r="AT85">
            <v>0.72287310355392098</v>
          </cell>
          <cell r="AU85">
            <v>2.8083073800158658E-2</v>
          </cell>
          <cell r="AV85">
            <v>7747.8295674796473</v>
          </cell>
        </row>
        <row r="86">
          <cell r="B86">
            <v>78</v>
          </cell>
          <cell r="C86">
            <v>4.3863208174768596E-2</v>
          </cell>
          <cell r="D86">
            <v>0.85588235294117576</v>
          </cell>
          <cell r="E86">
            <v>3.7541745820169559E-2</v>
          </cell>
          <cell r="F86">
            <v>7144.2561467178448</v>
          </cell>
          <cell r="G86">
            <v>0.96499999999999997</v>
          </cell>
          <cell r="H86">
            <v>4.2327995888651694E-2</v>
          </cell>
          <cell r="I86">
            <v>6728.7807709422823</v>
          </cell>
          <cell r="J86">
            <v>0.95</v>
          </cell>
          <cell r="K86">
            <v>4.1670047766030165E-2</v>
          </cell>
          <cell r="L86">
            <v>6791.2916967176379</v>
          </cell>
          <cell r="M86">
            <v>0.92500000000000004</v>
          </cell>
          <cell r="N86">
            <v>4.0573467561660956E-2</v>
          </cell>
          <cell r="O86">
            <v>6839.3431321825592</v>
          </cell>
          <cell r="P86">
            <v>0.82592647058823454</v>
          </cell>
          <cell r="Q86">
            <v>3.6227784716463624E-2</v>
          </cell>
          <cell r="R86">
            <v>7227.8574424067883</v>
          </cell>
          <cell r="S86">
            <v>0.81308823529411689</v>
          </cell>
          <cell r="T86">
            <v>3.5664658529161078E-2</v>
          </cell>
          <cell r="U86">
            <v>7281.4341892038728</v>
          </cell>
          <cell r="V86">
            <v>0.79169117647058762</v>
          </cell>
          <cell r="W86">
            <v>3.4726114883656845E-2</v>
          </cell>
          <cell r="X86">
            <v>7324.5385680037525</v>
          </cell>
          <cell r="Y86">
            <v>0.91674999999999995</v>
          </cell>
          <cell r="Z86">
            <v>4.0211596094219107E-2</v>
          </cell>
          <cell r="AA86">
            <v>6883.1419744499181</v>
          </cell>
          <cell r="AB86">
            <v>0.892625</v>
          </cell>
          <cell r="AC86">
            <v>3.9153396197002817E-2</v>
          </cell>
          <cell r="AD86">
            <v>6930.0928650261785</v>
          </cell>
          <cell r="AE86">
            <v>0.87875000000000003</v>
          </cell>
          <cell r="AF86">
            <v>3.8544794183577903E-2</v>
          </cell>
          <cell r="AG86">
            <v>6989.5598831286097</v>
          </cell>
          <cell r="AH86">
            <v>0.78463014705882272</v>
          </cell>
          <cell r="AI86">
            <v>3.441639548064044E-2</v>
          </cell>
          <cell r="AJ86">
            <v>7361.6676096543024</v>
          </cell>
          <cell r="AK86">
            <v>0.76398198529411698</v>
          </cell>
          <cell r="AL86">
            <v>3.3510700862728851E-2</v>
          </cell>
          <cell r="AM86">
            <v>7403.6872922970251</v>
          </cell>
          <cell r="AN86">
            <v>0.75210661764705811</v>
          </cell>
          <cell r="AO86">
            <v>3.2989809139473997E-2</v>
          </cell>
          <cell r="AP86">
            <v>7454.3896989711502</v>
          </cell>
          <cell r="AQ86">
            <v>0.84799374999999999</v>
          </cell>
          <cell r="AR86">
            <v>3.7195726387152676E-2</v>
          </cell>
          <cell r="AS86">
            <v>7076.8354961220793</v>
          </cell>
          <cell r="AT86">
            <v>0.7257828860294111</v>
          </cell>
          <cell r="AU86">
            <v>3.1835165819592406E-2</v>
          </cell>
          <cell r="AV86">
            <v>7530.2466979450655</v>
          </cell>
        </row>
        <row r="87">
          <cell r="B87">
            <v>79</v>
          </cell>
          <cell r="C87">
            <v>4.944876142526404E-2</v>
          </cell>
          <cell r="D87">
            <v>0.85931372549019536</v>
          </cell>
          <cell r="E87">
            <v>4.2491999401219505E-2</v>
          </cell>
          <cell r="F87">
            <v>6876.0482983835791</v>
          </cell>
          <cell r="G87">
            <v>0.96499999999999997</v>
          </cell>
          <cell r="H87">
            <v>4.7718054775379798E-2</v>
          </cell>
          <cell r="I87">
            <v>6443.9649661341991</v>
          </cell>
          <cell r="J87">
            <v>0.95</v>
          </cell>
          <cell r="K87">
            <v>4.6976323354000836E-2</v>
          </cell>
          <cell r="L87">
            <v>6508.2982473223701</v>
          </cell>
          <cell r="M87">
            <v>0.92500000000000004</v>
          </cell>
          <cell r="N87">
            <v>4.5740104318369237E-2</v>
          </cell>
          <cell r="O87">
            <v>6561.8472654658817</v>
          </cell>
          <cell r="P87">
            <v>0.82923774509803849</v>
          </cell>
          <cell r="Q87">
            <v>4.1004779422176819E-2</v>
          </cell>
          <cell r="R87">
            <v>6966.0081790219856</v>
          </cell>
          <cell r="S87">
            <v>0.81634803921568555</v>
          </cell>
          <cell r="T87">
            <v>4.0367399431158531E-2</v>
          </cell>
          <cell r="U87">
            <v>7021.7443252433577</v>
          </cell>
          <cell r="V87">
            <v>0.79486519607843076</v>
          </cell>
          <cell r="W87">
            <v>3.9305099446128047E-2</v>
          </cell>
          <cell r="X87">
            <v>7070.1858002214785</v>
          </cell>
          <cell r="Y87">
            <v>0.91674999999999995</v>
          </cell>
          <cell r="Z87">
            <v>4.5332152036610805E-2</v>
          </cell>
          <cell r="AA87">
            <v>6606.3598495141723</v>
          </cell>
          <cell r="AB87">
            <v>0.892625</v>
          </cell>
          <cell r="AC87">
            <v>4.4139200667226312E-2</v>
          </cell>
          <cell r="AD87">
            <v>6658.7561933997858</v>
          </cell>
          <cell r="AE87">
            <v>0.87875000000000003</v>
          </cell>
          <cell r="AF87">
            <v>4.3453099102450779E-2</v>
          </cell>
          <cell r="AG87">
            <v>6720.1487359996245</v>
          </cell>
          <cell r="AH87">
            <v>0.78777585784313653</v>
          </cell>
          <cell r="AI87">
            <v>3.8954540451067977E-2</v>
          </cell>
          <cell r="AJ87">
            <v>7108.3055458034187</v>
          </cell>
          <cell r="AK87">
            <v>0.76704491421568566</v>
          </cell>
          <cell r="AL87">
            <v>3.7929420965513563E-2</v>
          </cell>
          <cell r="AM87">
            <v>7155.5845421636723</v>
          </cell>
          <cell r="AN87">
            <v>0.75512193627450919</v>
          </cell>
          <cell r="AO87">
            <v>3.7339844473821639E-2</v>
          </cell>
          <cell r="AP87">
            <v>7208.4708055508308</v>
          </cell>
          <cell r="AQ87">
            <v>0.84799374999999999</v>
          </cell>
          <cell r="AR87">
            <v>4.1932240633864998E-2</v>
          </cell>
          <cell r="AS87">
            <v>6813.6074593214325</v>
          </cell>
          <cell r="AT87">
            <v>0.72869266850490133</v>
          </cell>
          <cell r="AU87">
            <v>3.6032949917237884E-2</v>
          </cell>
          <cell r="AV87">
            <v>7290.5200456535458</v>
          </cell>
        </row>
        <row r="88">
          <cell r="B88">
            <v>80</v>
          </cell>
          <cell r="C88">
            <v>5.5552651060726981E-2</v>
          </cell>
          <cell r="D88">
            <v>0.86274509803921495</v>
          </cell>
          <cell r="E88">
            <v>4.79277773857252E-2</v>
          </cell>
          <cell r="F88">
            <v>6583.8712582059079</v>
          </cell>
          <cell r="G88">
            <v>0.96499999999999997</v>
          </cell>
          <cell r="H88">
            <v>5.3608308273601538E-2</v>
          </cell>
          <cell r="I88">
            <v>6136.471492909579</v>
          </cell>
          <cell r="J88">
            <v>0.95</v>
          </cell>
          <cell r="K88">
            <v>5.2775018507690626E-2</v>
          </cell>
          <cell r="L88">
            <v>6202.5623243718774</v>
          </cell>
          <cell r="M88">
            <v>0.92500000000000004</v>
          </cell>
          <cell r="N88">
            <v>5.1386202231172462E-2</v>
          </cell>
          <cell r="O88">
            <v>6261.7076870222663</v>
          </cell>
          <cell r="P88">
            <v>0.83254901960784244</v>
          </cell>
          <cell r="Q88">
            <v>4.6250305177224817E-2</v>
          </cell>
          <cell r="R88">
            <v>6680.3685501881091</v>
          </cell>
          <cell r="S88">
            <v>0.81960784313725421</v>
          </cell>
          <cell r="T88">
            <v>4.5531388516438939E-2</v>
          </cell>
          <cell r="U88">
            <v>6738.2947673627887</v>
          </cell>
          <cell r="V88">
            <v>0.7980392156862739</v>
          </cell>
          <cell r="W88">
            <v>4.4333194081795813E-2</v>
          </cell>
          <cell r="X88">
            <v>6792.2914442411711</v>
          </cell>
          <cell r="Y88">
            <v>0.91674999999999995</v>
          </cell>
          <cell r="Z88">
            <v>5.0927892859921456E-2</v>
          </cell>
          <cell r="AA88">
            <v>6306.8793404074349</v>
          </cell>
          <cell r="AB88">
            <v>0.892625</v>
          </cell>
          <cell r="AC88">
            <v>4.9587685153081422E-2</v>
          </cell>
          <cell r="AD88">
            <v>6364.8440175851765</v>
          </cell>
          <cell r="AE88">
            <v>0.87875000000000003</v>
          </cell>
          <cell r="AF88">
            <v>4.8816892119613833E-2</v>
          </cell>
          <cell r="AG88">
            <v>6428.1374469910234</v>
          </cell>
          <cell r="AH88">
            <v>0.79092156862745033</v>
          </cell>
          <cell r="AI88">
            <v>4.3937789918363578E-2</v>
          </cell>
          <cell r="AJ88">
            <v>6831.404769880869</v>
          </cell>
          <cell r="AK88">
            <v>0.77010784313725433</v>
          </cell>
          <cell r="AL88">
            <v>4.2781532288932958E-2</v>
          </cell>
          <cell r="AM88">
            <v>6884.1773638096247</v>
          </cell>
          <cell r="AN88">
            <v>0.75813725490196016</v>
          </cell>
          <cell r="AO88">
            <v>4.2116534377706016E-2</v>
          </cell>
          <cell r="AP88">
            <v>6939.3076267774786</v>
          </cell>
          <cell r="AQ88">
            <v>0.84799374999999999</v>
          </cell>
          <cell r="AR88">
            <v>4.7108300895427349E-2</v>
          </cell>
          <cell r="AS88">
            <v>6527.8976317524684</v>
          </cell>
          <cell r="AT88">
            <v>0.73160245098039156</v>
          </cell>
          <cell r="AU88">
            <v>4.0642455674486308E-2</v>
          </cell>
          <cell r="AV88">
            <v>7027.8211019778928</v>
          </cell>
        </row>
        <row r="89">
          <cell r="B89">
            <v>81</v>
          </cell>
          <cell r="C89">
            <v>6.2269827883482627E-2</v>
          </cell>
          <cell r="D89">
            <v>0.86617647058823455</v>
          </cell>
          <cell r="E89">
            <v>5.3936659740251816E-2</v>
          </cell>
          <cell r="F89">
            <v>6268.320942206341</v>
          </cell>
          <cell r="G89">
            <v>0.96499999999999997</v>
          </cell>
          <cell r="H89">
            <v>6.0090383907560732E-2</v>
          </cell>
          <cell r="I89">
            <v>5807.5056374055148</v>
          </cell>
          <cell r="J89">
            <v>0.95</v>
          </cell>
          <cell r="K89">
            <v>5.9156336489308493E-2</v>
          </cell>
          <cell r="L89">
            <v>5875.2219829080468</v>
          </cell>
          <cell r="M89">
            <v>0.92500000000000004</v>
          </cell>
          <cell r="N89">
            <v>5.7599590792221433E-2</v>
          </cell>
          <cell r="O89">
            <v>5939.9423095044531</v>
          </cell>
          <cell r="P89">
            <v>0.83586029411764629</v>
          </cell>
          <cell r="Q89">
            <v>5.2048876649343004E-2</v>
          </cell>
          <cell r="R89">
            <v>6371.3994660455737</v>
          </cell>
          <cell r="S89">
            <v>0.82286764705882276</v>
          </cell>
          <cell r="T89">
            <v>5.1239826753239223E-2</v>
          </cell>
          <cell r="U89">
            <v>6431.4908503717061</v>
          </cell>
          <cell r="V89">
            <v>0.80121323529411703</v>
          </cell>
          <cell r="W89">
            <v>4.9891410259732934E-2</v>
          </cell>
          <cell r="X89">
            <v>6491.1674693835057</v>
          </cell>
          <cell r="Y89">
            <v>0.91674999999999995</v>
          </cell>
          <cell r="Z89">
            <v>5.7085864712182695E-2</v>
          </cell>
          <cell r="AA89">
            <v>5985.6832650787128</v>
          </cell>
          <cell r="AB89">
            <v>0.892625</v>
          </cell>
          <cell r="AC89">
            <v>5.558360511449368E-2</v>
          </cell>
          <cell r="AD89">
            <v>6049.2261363926891</v>
          </cell>
          <cell r="AE89">
            <v>0.87875000000000003</v>
          </cell>
          <cell r="AF89">
            <v>5.4719611252610358E-2</v>
          </cell>
          <cell r="AG89">
            <v>6114.3357547112128</v>
          </cell>
          <cell r="AH89">
            <v>0.79406727941176392</v>
          </cell>
          <cell r="AI89">
            <v>4.944643281687585E-2</v>
          </cell>
          <cell r="AJ89">
            <v>6531.2479422545366</v>
          </cell>
          <cell r="AK89">
            <v>0.7731707720588229</v>
          </cell>
          <cell r="AL89">
            <v>4.8145210900642284E-2</v>
          </cell>
          <cell r="AM89">
            <v>6589.6617076370612</v>
          </cell>
          <cell r="AN89">
            <v>0.76115257352941113</v>
          </cell>
          <cell r="AO89">
            <v>4.7396839746746286E-2</v>
          </cell>
          <cell r="AP89">
            <v>6647.0480385568271</v>
          </cell>
          <cell r="AQ89">
            <v>0.84799374999999999</v>
          </cell>
          <cell r="AR89">
            <v>5.2804424858768996E-2</v>
          </cell>
          <cell r="AS89">
            <v>6220.3794659013256</v>
          </cell>
          <cell r="AT89">
            <v>0.73451223345588168</v>
          </cell>
          <cell r="AU89">
            <v>4.5737950355610159E-2</v>
          </cell>
          <cell r="AV89">
            <v>6742.1931943525369</v>
          </cell>
        </row>
        <row r="90">
          <cell r="B90">
            <v>82</v>
          </cell>
          <cell r="C90">
            <v>6.9833971380818885E-2</v>
          </cell>
          <cell r="D90">
            <v>0.86960784313725414</v>
          </cell>
          <cell r="E90">
            <v>6.0728169230182642E-2</v>
          </cell>
          <cell r="F90">
            <v>5930.2286484038623</v>
          </cell>
          <cell r="G90">
            <v>0.96499999999999997</v>
          </cell>
          <cell r="H90">
            <v>6.7389782382490215E-2</v>
          </cell>
          <cell r="I90">
            <v>5458.530394108494</v>
          </cell>
          <cell r="J90">
            <v>0.95</v>
          </cell>
          <cell r="K90">
            <v>6.6342272811777944E-2</v>
          </cell>
          <cell r="L90">
            <v>5527.6653743377556</v>
          </cell>
          <cell r="M90">
            <v>0.92500000000000004</v>
          </cell>
          <cell r="N90">
            <v>6.4596423527257474E-2</v>
          </cell>
          <cell r="O90">
            <v>5597.8040631475942</v>
          </cell>
          <cell r="P90">
            <v>0.83917156862745024</v>
          </cell>
          <cell r="Q90">
            <v>5.8602683307126251E-2</v>
          </cell>
          <cell r="R90">
            <v>6039.7752811536775</v>
          </cell>
          <cell r="S90">
            <v>0.82612745098039142</v>
          </cell>
          <cell r="T90">
            <v>5.7691760768673508E-2</v>
          </cell>
          <cell r="U90">
            <v>6101.9423734336169</v>
          </cell>
          <cell r="V90">
            <v>0.80438725490196017</v>
          </cell>
          <cell r="W90">
            <v>5.6173556537918952E-2</v>
          </cell>
          <cell r="X90">
            <v>6167.3139701038608</v>
          </cell>
          <cell r="Y90">
            <v>0.91674999999999995</v>
          </cell>
          <cell r="Z90">
            <v>6.402029326336571E-2</v>
          </cell>
          <cell r="AA90">
            <v>5643.9853599984535</v>
          </cell>
          <cell r="AB90">
            <v>0.892625</v>
          </cell>
          <cell r="AC90">
            <v>6.2335548703803458E-2</v>
          </cell>
          <cell r="AD90">
            <v>5712.9883395791639</v>
          </cell>
          <cell r="AE90">
            <v>0.87875000000000003</v>
          </cell>
          <cell r="AF90">
            <v>6.1366602350894597E-2</v>
          </cell>
          <cell r="AG90">
            <v>5779.7616791454793</v>
          </cell>
          <cell r="AH90">
            <v>0.79721299019607772</v>
          </cell>
          <cell r="AI90">
            <v>5.5672549141769938E-2</v>
          </cell>
          <cell r="AJ90">
            <v>6208.3010296674884</v>
          </cell>
          <cell r="AK90">
            <v>0.77623370098039146</v>
          </cell>
          <cell r="AL90">
            <v>5.4207482059091781E-2</v>
          </cell>
          <cell r="AM90">
            <v>6272.4010549589884</v>
          </cell>
          <cell r="AN90">
            <v>0.76416789215686209</v>
          </cell>
          <cell r="AO90">
            <v>5.3364878711023002E-2</v>
          </cell>
          <cell r="AP90">
            <v>6331.9989678844249</v>
          </cell>
          <cell r="AQ90">
            <v>0.84799374999999999</v>
          </cell>
          <cell r="AR90">
            <v>5.9218771268613281E-2</v>
          </cell>
          <cell r="AS90">
            <v>5891.9159058011091</v>
          </cell>
          <cell r="AT90">
            <v>0.73742201593137191</v>
          </cell>
          <cell r="AU90">
            <v>5.1497107956137191E-2</v>
          </cell>
          <cell r="AV90">
            <v>6433.8190967413084</v>
          </cell>
        </row>
        <row r="91">
          <cell r="B91">
            <v>83</v>
          </cell>
          <cell r="C91">
            <v>7.8341466008383348E-2</v>
          </cell>
          <cell r="D91">
            <v>0.87303921568627374</v>
          </cell>
          <cell r="E91">
            <v>6.8395172039671867E-2</v>
          </cell>
          <cell r="F91">
            <v>5570.0967194699151</v>
          </cell>
          <cell r="G91">
            <v>0.96499999999999997</v>
          </cell>
          <cell r="H91">
            <v>7.5599514698089926E-2</v>
          </cell>
          <cell r="I91">
            <v>5090.6812187213136</v>
          </cell>
          <cell r="J91">
            <v>0.95</v>
          </cell>
          <cell r="K91">
            <v>7.4424392707964179E-2</v>
          </cell>
          <cell r="L91">
            <v>5160.9474900612213</v>
          </cell>
          <cell r="M91">
            <v>0.92500000000000004</v>
          </cell>
          <cell r="N91">
            <v>7.2465856057754602E-2</v>
          </cell>
          <cell r="O91">
            <v>5236.2059410619095</v>
          </cell>
          <cell r="P91">
            <v>0.84248284313725408</v>
          </cell>
          <cell r="Q91">
            <v>6.6001341018283352E-2</v>
          </cell>
          <cell r="R91">
            <v>5685.8282431060188</v>
          </cell>
          <cell r="S91">
            <v>0.82938725490195997</v>
          </cell>
          <cell r="T91">
            <v>6.497541343768827E-2</v>
          </cell>
          <cell r="U91">
            <v>5749.9105738012522</v>
          </cell>
          <cell r="V91">
            <v>0.8075612745098032</v>
          </cell>
          <cell r="W91">
            <v>6.3265534136696486E-2</v>
          </cell>
          <cell r="X91">
            <v>5820.8740101171343</v>
          </cell>
          <cell r="Y91">
            <v>0.91674999999999995</v>
          </cell>
          <cell r="Z91">
            <v>7.1819538963185436E-2</v>
          </cell>
          <cell r="AA91">
            <v>5282.6557620772101</v>
          </cell>
          <cell r="AB91">
            <v>0.892625</v>
          </cell>
          <cell r="AC91">
            <v>6.9929551095733192E-2</v>
          </cell>
          <cell r="AD91">
            <v>5356.8660766930661</v>
          </cell>
          <cell r="AE91">
            <v>0.87875000000000003</v>
          </cell>
          <cell r="AF91">
            <v>6.8842563254866873E-2</v>
          </cell>
          <cell r="AG91">
            <v>5425.07734249842</v>
          </cell>
          <cell r="AH91">
            <v>0.8003587009803913</v>
          </cell>
          <cell r="AI91">
            <v>6.2701273967369173E-2</v>
          </cell>
          <cell r="AJ91">
            <v>5862.6690855064244</v>
          </cell>
          <cell r="AK91">
            <v>0.77929662990196003</v>
          </cell>
          <cell r="AL91">
            <v>6.1051240441912097E-2</v>
          </cell>
          <cell r="AM91">
            <v>5932.3899873048704</v>
          </cell>
          <cell r="AN91">
            <v>0.76718321078431306</v>
          </cell>
          <cell r="AO91">
            <v>6.0102257429861659E-2</v>
          </cell>
          <cell r="AP91">
            <v>5994.0926109649499</v>
          </cell>
          <cell r="AQ91">
            <v>0.84799374999999999</v>
          </cell>
          <cell r="AR91">
            <v>6.6433073540946533E-2</v>
          </cell>
          <cell r="AS91">
            <v>5543.0038854415689</v>
          </cell>
          <cell r="AT91">
            <v>0.74033179840686203</v>
          </cell>
          <cell r="AU91">
            <v>5.7998678419816492E-2</v>
          </cell>
          <cell r="AV91">
            <v>6102.4960201461645</v>
          </cell>
        </row>
        <row r="92">
          <cell r="B92">
            <v>84</v>
          </cell>
          <cell r="C92">
            <v>8.7944901825462565E-2</v>
          </cell>
          <cell r="D92">
            <v>0.87647058823529334</v>
          </cell>
          <cell r="E92">
            <v>7.7081119835258297E-2</v>
          </cell>
          <cell r="F92">
            <v>5189.1289960641589</v>
          </cell>
          <cell r="G92">
            <v>0.96499999999999997</v>
          </cell>
          <cell r="H92">
            <v>8.4866830261571366E-2</v>
          </cell>
          <cell r="I92">
            <v>4705.8281891033012</v>
          </cell>
          <cell r="J92">
            <v>0.95</v>
          </cell>
          <cell r="K92">
            <v>8.3547656734189429E-2</v>
          </cell>
          <cell r="L92">
            <v>4776.8471073157225</v>
          </cell>
          <cell r="M92">
            <v>0.92500000000000004</v>
          </cell>
          <cell r="N92">
            <v>8.1349034188552882E-2</v>
          </cell>
          <cell r="O92">
            <v>4856.7597950481577</v>
          </cell>
          <cell r="P92">
            <v>0.84579411764705803</v>
          </cell>
          <cell r="Q92">
            <v>7.4383280641024258E-2</v>
          </cell>
          <cell r="R92">
            <v>5310.5559542613919</v>
          </cell>
          <cell r="S92">
            <v>0.83264705882352863</v>
          </cell>
          <cell r="T92">
            <v>7.322706384349538E-2</v>
          </cell>
          <cell r="U92">
            <v>5376.3077570387804</v>
          </cell>
          <cell r="V92">
            <v>0.81073529411764633</v>
          </cell>
          <cell r="W92">
            <v>7.1300035847613921E-2</v>
          </cell>
          <cell r="X92">
            <v>5452.6133067246592</v>
          </cell>
          <cell r="Y92">
            <v>0.91674999999999995</v>
          </cell>
          <cell r="Z92">
            <v>8.0623488748492803E-2</v>
          </cell>
          <cell r="AA92">
            <v>4903.2578607436099</v>
          </cell>
          <cell r="AB92">
            <v>0.892625</v>
          </cell>
          <cell r="AC92">
            <v>7.8501817991953521E-2</v>
          </cell>
          <cell r="AD92">
            <v>4982.2628366699582</v>
          </cell>
          <cell r="AE92">
            <v>0.87875000000000003</v>
          </cell>
          <cell r="AF92">
            <v>7.7281582479125227E-2</v>
          </cell>
          <cell r="AG92">
            <v>5051.6011123849275</v>
          </cell>
          <cell r="AH92">
            <v>0.80350441176470511</v>
          </cell>
          <cell r="AI92">
            <v>7.0664116608973038E-2</v>
          </cell>
          <cell r="AJ92">
            <v>5495.0722649960608</v>
          </cell>
          <cell r="AK92">
            <v>0.7823595588235287</v>
          </cell>
          <cell r="AL92">
            <v>6.8804534592947442E-2</v>
          </cell>
          <cell r="AM92">
            <v>5570.2102197947288</v>
          </cell>
          <cell r="AN92">
            <v>0.77019852941176403</v>
          </cell>
          <cell r="AO92">
            <v>6.7735034055233234E-2</v>
          </cell>
          <cell r="AP92">
            <v>5633.8341138023034</v>
          </cell>
          <cell r="AQ92">
            <v>0.84799374999999999</v>
          </cell>
          <cell r="AR92">
            <v>7.4576727092355841E-2</v>
          </cell>
          <cell r="AS92">
            <v>5174.7651006822771</v>
          </cell>
          <cell r="AT92">
            <v>0.74324158088235226</v>
          </cell>
          <cell r="AU92">
            <v>6.5364307863300067E-2</v>
          </cell>
          <cell r="AV92">
            <v>5748.5593159154969</v>
          </cell>
        </row>
        <row r="93">
          <cell r="B93">
            <v>85</v>
          </cell>
          <cell r="C93">
            <v>9.8332431205876286E-2</v>
          </cell>
          <cell r="D93">
            <v>0.87990196078431293</v>
          </cell>
          <cell r="E93">
            <v>8.6522899026739111E-2</v>
          </cell>
          <cell r="F93">
            <v>4789.1451220779236</v>
          </cell>
          <cell r="G93">
            <v>0.96499999999999997</v>
          </cell>
          <cell r="H93">
            <v>9.4890796113670614E-2</v>
          </cell>
          <cell r="I93">
            <v>4306.4594669385533</v>
          </cell>
          <cell r="J93">
            <v>0.95</v>
          </cell>
          <cell r="K93">
            <v>9.3415809645582465E-2</v>
          </cell>
          <cell r="L93">
            <v>4377.7527249220029</v>
          </cell>
          <cell r="M93">
            <v>0.92500000000000004</v>
          </cell>
          <cell r="N93">
            <v>9.0957498865435568E-2</v>
          </cell>
          <cell r="O93">
            <v>4461.6670764351957</v>
          </cell>
          <cell r="P93">
            <v>0.84910539215686198</v>
          </cell>
          <cell r="Q93">
            <v>8.3494597560803241E-2</v>
          </cell>
          <cell r="R93">
            <v>4915.5393803557045</v>
          </cell>
          <cell r="S93">
            <v>0.83590686274509729</v>
          </cell>
          <cell r="T93">
            <v>8.2196754075402154E-2</v>
          </cell>
          <cell r="U93">
            <v>4982.6165256718223</v>
          </cell>
          <cell r="V93">
            <v>0.81390931372548947</v>
          </cell>
          <cell r="W93">
            <v>8.0033681599733675E-2</v>
          </cell>
          <cell r="X93">
            <v>5063.8417824920143</v>
          </cell>
          <cell r="Y93">
            <v>0.91674999999999995</v>
          </cell>
          <cell r="Z93">
            <v>9.0146256307987074E-2</v>
          </cell>
          <cell r="AA93">
            <v>4507.9401057769883</v>
          </cell>
          <cell r="AB93">
            <v>0.892625</v>
          </cell>
          <cell r="AC93">
            <v>8.7773986405145318E-2</v>
          </cell>
          <cell r="AD93">
            <v>4591.1461462776188</v>
          </cell>
          <cell r="AE93">
            <v>0.87875000000000003</v>
          </cell>
          <cell r="AF93">
            <v>8.6409623922163795E-2</v>
          </cell>
          <cell r="AG93">
            <v>4661.2053843665108</v>
          </cell>
          <cell r="AH93">
            <v>0.8066501225490188</v>
          </cell>
          <cell r="AI93">
            <v>7.9319867682763071E-2</v>
          </cell>
          <cell r="AJ93">
            <v>5106.7678376876456</v>
          </cell>
          <cell r="AK93">
            <v>0.78542248774509738</v>
          </cell>
          <cell r="AL93">
            <v>7.7232502743742992E-2</v>
          </cell>
          <cell r="AM93">
            <v>5186.9544980368728</v>
          </cell>
          <cell r="AN93">
            <v>0.773213848039215</v>
          </cell>
          <cell r="AO93">
            <v>7.6031997519746986E-2</v>
          </cell>
          <cell r="AP93">
            <v>5252.2261682423696</v>
          </cell>
          <cell r="AQ93">
            <v>0.84799374999999999</v>
          </cell>
          <cell r="AR93">
            <v>8.3385287084888057E-2</v>
          </cell>
          <cell r="AS93">
            <v>4788.8480560016478</v>
          </cell>
          <cell r="AT93">
            <v>0.74615136335784238</v>
          </cell>
          <cell r="AU93">
            <v>7.3370877606555834E-2</v>
          </cell>
          <cell r="AV93">
            <v>5372.8087150195552</v>
          </cell>
        </row>
        <row r="94">
          <cell r="B94">
            <v>86</v>
          </cell>
          <cell r="C94">
            <v>0.10920324738354259</v>
          </cell>
          <cell r="D94">
            <v>0.88333333333333253</v>
          </cell>
          <cell r="E94">
            <v>9.6462868522129194E-2</v>
          </cell>
          <cell r="F94">
            <v>4374.7744022559755</v>
          </cell>
          <cell r="G94">
            <v>0.96499999999999997</v>
          </cell>
          <cell r="H94">
            <v>0.10538113372511859</v>
          </cell>
          <cell r="I94">
            <v>3897.8160996895008</v>
          </cell>
          <cell r="J94">
            <v>0.95</v>
          </cell>
          <cell r="K94">
            <v>0.10374308501436545</v>
          </cell>
          <cell r="L94">
            <v>3968.8014096952588</v>
          </cell>
          <cell r="M94">
            <v>0.92500000000000004</v>
          </cell>
          <cell r="N94">
            <v>0.1010130038297769</v>
          </cell>
          <cell r="O94">
            <v>4055.8449983923902</v>
          </cell>
          <cell r="P94">
            <v>0.85241666666666582</v>
          </cell>
          <cell r="Q94">
            <v>9.3086668123854674E-2</v>
          </cell>
          <cell r="R94">
            <v>4505.1183979986245</v>
          </cell>
          <cell r="S94">
            <v>0.83916666666666584</v>
          </cell>
          <cell r="T94">
            <v>9.1639725096022737E-2</v>
          </cell>
          <cell r="U94">
            <v>4573.0616204591406</v>
          </cell>
          <cell r="V94">
            <v>0.81708333333333261</v>
          </cell>
          <cell r="W94">
            <v>8.9228153382969508E-2</v>
          </cell>
          <cell r="X94">
            <v>4658.5638816006203</v>
          </cell>
          <cell r="Y94">
            <v>0.91674999999999995</v>
          </cell>
          <cell r="Z94">
            <v>0.10011207703886267</v>
          </cell>
          <cell r="AA94">
            <v>4101.5661815805615</v>
          </cell>
          <cell r="AB94">
            <v>0.892625</v>
          </cell>
          <cell r="AC94">
            <v>9.7477548695734703E-2</v>
          </cell>
          <cell r="AD94">
            <v>4188.1629468502115</v>
          </cell>
          <cell r="AE94">
            <v>0.87875000000000003</v>
          </cell>
          <cell r="AF94">
            <v>9.5962353638288048E-2</v>
          </cell>
          <cell r="AG94">
            <v>4258.4323800794355</v>
          </cell>
          <cell r="AH94">
            <v>0.80979583333333249</v>
          </cell>
          <cell r="AI94">
            <v>8.8432334717661931E-2</v>
          </cell>
          <cell r="AJ94">
            <v>4701.6996885156714</v>
          </cell>
          <cell r="AK94">
            <v>0.78848541666666594</v>
          </cell>
          <cell r="AL94">
            <v>8.6105168014565581E-2</v>
          </cell>
          <cell r="AM94">
            <v>4786.3530205355701</v>
          </cell>
          <cell r="AN94">
            <v>0.77622916666666597</v>
          </cell>
          <cell r="AO94">
            <v>8.4766745713821035E-2</v>
          </cell>
          <cell r="AP94">
            <v>4852.8889212454151</v>
          </cell>
          <cell r="AQ94">
            <v>0.84799374999999999</v>
          </cell>
          <cell r="AR94">
            <v>9.260367126094797E-2</v>
          </cell>
          <cell r="AS94">
            <v>4389.5285860460426</v>
          </cell>
          <cell r="AT94">
            <v>0.74906114583333261</v>
          </cell>
          <cell r="AU94">
            <v>8.1799909613837291E-2</v>
          </cell>
          <cell r="AV94">
            <v>4978.6010243864193</v>
          </cell>
        </row>
        <row r="95">
          <cell r="B95">
            <v>87</v>
          </cell>
          <cell r="C95">
            <v>0.12108198246143448</v>
          </cell>
          <cell r="D95">
            <v>0.88676470588235212</v>
          </cell>
          <cell r="E95">
            <v>0.10737122856506606</v>
          </cell>
          <cell r="F95">
            <v>3952.7711142771814</v>
          </cell>
          <cell r="G95">
            <v>0.96499999999999997</v>
          </cell>
          <cell r="H95">
            <v>0.11684411307528426</v>
          </cell>
          <cell r="I95">
            <v>3487.0598200522013</v>
          </cell>
          <cell r="J95">
            <v>0.95</v>
          </cell>
          <cell r="K95">
            <v>0.11502788333836275</v>
          </cell>
          <cell r="L95">
            <v>3557.0657076441103</v>
          </cell>
          <cell r="M95">
            <v>0.92500000000000004</v>
          </cell>
          <cell r="N95">
            <v>0.1120008337768269</v>
          </cell>
          <cell r="O95">
            <v>3646.151912036798</v>
          </cell>
          <cell r="P95">
            <v>0.85572794117646978</v>
          </cell>
          <cell r="Q95">
            <v>0.10361323556528874</v>
          </cell>
          <cell r="R95">
            <v>4085.7519368254548</v>
          </cell>
          <cell r="S95">
            <v>0.8424264705882345</v>
          </cell>
          <cell r="T95">
            <v>0.10200266713681276</v>
          </cell>
          <cell r="U95">
            <v>4153.9875107130929</v>
          </cell>
          <cell r="V95">
            <v>0.82025735294117574</v>
          </cell>
          <cell r="W95">
            <v>9.9318386422686117E-2</v>
          </cell>
          <cell r="X95">
            <v>4242.8888290287987</v>
          </cell>
          <cell r="Y95">
            <v>0.91674999999999995</v>
          </cell>
          <cell r="Z95">
            <v>0.11100190742152005</v>
          </cell>
          <cell r="AA95">
            <v>3690.9498720301744</v>
          </cell>
          <cell r="AB95">
            <v>0.892625</v>
          </cell>
          <cell r="AC95">
            <v>0.10808080459463795</v>
          </cell>
          <cell r="AD95">
            <v>3779.9110892529484</v>
          </cell>
          <cell r="AE95">
            <v>0.87875000000000003</v>
          </cell>
          <cell r="AF95">
            <v>0.10640079208798556</v>
          </cell>
          <cell r="AG95">
            <v>3849.7831860775159</v>
          </cell>
          <cell r="AH95">
            <v>0.8129415441176463</v>
          </cell>
          <cell r="AI95">
            <v>9.8432573787024316E-2</v>
          </cell>
          <cell r="AJ95">
            <v>4285.917407918927</v>
          </cell>
          <cell r="AK95">
            <v>0.79154834558823461</v>
          </cell>
          <cell r="AL95">
            <v>9.5842242897892102E-2</v>
          </cell>
          <cell r="AM95">
            <v>4374.223289525331</v>
          </cell>
          <cell r="AN95">
            <v>0.77924448529411694</v>
          </cell>
          <cell r="AO95">
            <v>9.4352467101551804E-2</v>
          </cell>
          <cell r="AP95">
            <v>4441.5253200807856</v>
          </cell>
          <cell r="AQ95">
            <v>0.84799374999999999</v>
          </cell>
          <cell r="AR95">
            <v>0.10267676436490605</v>
          </cell>
          <cell r="AS95">
            <v>3983.0421238733011</v>
          </cell>
          <cell r="AT95">
            <v>0.75197092830882284</v>
          </cell>
          <cell r="AU95">
            <v>9.1050130752997491E-2</v>
          </cell>
          <cell r="AV95">
            <v>4571.3519105882524</v>
          </cell>
        </row>
        <row r="96">
          <cell r="B96">
            <v>88</v>
          </cell>
          <cell r="C96">
            <v>0.13392968508213068</v>
          </cell>
          <cell r="D96">
            <v>0.89019607843137172</v>
          </cell>
          <cell r="E96">
            <v>0.11922368044566133</v>
          </cell>
          <cell r="F96">
            <v>3528.357223500735</v>
          </cell>
          <cell r="G96">
            <v>0.96499999999999997</v>
          </cell>
          <cell r="H96">
            <v>0.12924214610425611</v>
          </cell>
          <cell r="I96">
            <v>3079.6174081377412</v>
          </cell>
          <cell r="J96">
            <v>0.95</v>
          </cell>
          <cell r="K96">
            <v>0.12723320082802414</v>
          </cell>
          <cell r="L96">
            <v>3147.9039683983328</v>
          </cell>
          <cell r="M96">
            <v>0.92500000000000004</v>
          </cell>
          <cell r="N96">
            <v>0.12388495870097088</v>
          </cell>
          <cell r="O96">
            <v>3237.7798578117049</v>
          </cell>
          <cell r="P96">
            <v>0.85903921568627373</v>
          </cell>
          <cell r="Q96">
            <v>0.11505085163006318</v>
          </cell>
          <cell r="R96">
            <v>3662.4139589338242</v>
          </cell>
          <cell r="S96">
            <v>0.84568627450980305</v>
          </cell>
          <cell r="T96">
            <v>0.11326249642337824</v>
          </cell>
          <cell r="U96">
            <v>3730.2697053673478</v>
          </cell>
          <cell r="V96">
            <v>0.82343137254901888</v>
          </cell>
          <cell r="W96">
            <v>0.11028190441223673</v>
          </cell>
          <cell r="X96">
            <v>3821.4919567588186</v>
          </cell>
          <cell r="Y96">
            <v>0.91674999999999995</v>
          </cell>
          <cell r="Z96">
            <v>0.1227800387990433</v>
          </cell>
          <cell r="AA96">
            <v>3281.2473960376096</v>
          </cell>
          <cell r="AB96">
            <v>0.892625</v>
          </cell>
          <cell r="AC96">
            <v>0.1195489851464369</v>
          </cell>
          <cell r="AD96">
            <v>3371.3752574302953</v>
          </cell>
          <cell r="AE96">
            <v>0.87875000000000003</v>
          </cell>
          <cell r="AF96">
            <v>0.11769071076592234</v>
          </cell>
          <cell r="AG96">
            <v>3440.1632057118595</v>
          </cell>
          <cell r="AH96">
            <v>0.81608725490195999</v>
          </cell>
          <cell r="AI96">
            <v>0.10929830904856001</v>
          </cell>
          <cell r="AJ96">
            <v>3864.0435264188554</v>
          </cell>
          <cell r="AK96">
            <v>0.79461127450980329</v>
          </cell>
          <cell r="AL96">
            <v>0.10642203775780845</v>
          </cell>
          <cell r="AM96">
            <v>3954.9879185210275</v>
          </cell>
          <cell r="AN96">
            <v>0.78225980392156791</v>
          </cell>
          <cell r="AO96">
            <v>0.10476780919162489</v>
          </cell>
          <cell r="AP96">
            <v>4022.456448437154</v>
          </cell>
          <cell r="AQ96">
            <v>0.84799374999999999</v>
          </cell>
          <cell r="AR96">
            <v>0.11357153588911506</v>
          </cell>
          <cell r="AS96">
            <v>3574.0762462648672</v>
          </cell>
          <cell r="AT96">
            <v>0.75488071078431307</v>
          </cell>
          <cell r="AU96">
            <v>0.10110093586991802</v>
          </cell>
          <cell r="AV96">
            <v>4155.1297214112274</v>
          </cell>
        </row>
        <row r="97">
          <cell r="B97">
            <v>89</v>
          </cell>
          <cell r="C97">
            <v>0.14809987582778983</v>
          </cell>
          <cell r="D97">
            <v>0.89362745098039131</v>
          </cell>
          <cell r="E97">
            <v>0.1323461145265003</v>
          </cell>
          <cell r="F97">
            <v>3107.6934893879425</v>
          </cell>
          <cell r="G97">
            <v>0.96499999999999997</v>
          </cell>
          <cell r="H97">
            <v>0.14291638017381719</v>
          </cell>
          <cell r="I97">
            <v>2681.6010451299926</v>
          </cell>
          <cell r="J97">
            <v>0.95</v>
          </cell>
          <cell r="K97">
            <v>0.14069488203640032</v>
          </cell>
          <cell r="L97">
            <v>2747.3860705997736</v>
          </cell>
          <cell r="M97">
            <v>0.92500000000000004</v>
          </cell>
          <cell r="N97">
            <v>0.13699238514070561</v>
          </cell>
          <cell r="O97">
            <v>2836.6676338438665</v>
          </cell>
          <cell r="P97">
            <v>0.86235049019607757</v>
          </cell>
          <cell r="Q97">
            <v>0.12771400051807277</v>
          </cell>
          <cell r="R97">
            <v>3241.0501139366565</v>
          </cell>
          <cell r="S97">
            <v>0.84894607843137171</v>
          </cell>
          <cell r="T97">
            <v>0.12572880880017528</v>
          </cell>
          <cell r="U97">
            <v>3307.7700462049424</v>
          </cell>
          <cell r="V97">
            <v>0.82660539215686202</v>
          </cell>
          <cell r="W97">
            <v>0.12242015593701278</v>
          </cell>
          <cell r="X97">
            <v>3400.0505460714112</v>
          </cell>
          <cell r="Y97">
            <v>0.91674999999999995</v>
          </cell>
          <cell r="Z97">
            <v>0.13577056116512631</v>
          </cell>
          <cell r="AA97">
            <v>2878.375713442852</v>
          </cell>
          <cell r="AB97">
            <v>0.892625</v>
          </cell>
          <cell r="AC97">
            <v>0.1321976516607809</v>
          </cell>
          <cell r="AD97">
            <v>2968.3307668566963</v>
          </cell>
          <cell r="AE97">
            <v>0.87875000000000003</v>
          </cell>
          <cell r="AF97">
            <v>0.13014276588367032</v>
          </cell>
          <cell r="AG97">
            <v>3035.2879528808571</v>
          </cell>
          <cell r="AH97">
            <v>0.81923296568627368</v>
          </cell>
          <cell r="AI97">
            <v>0.12132830049216914</v>
          </cell>
          <cell r="AJ97">
            <v>3441.7101028912398</v>
          </cell>
          <cell r="AK97">
            <v>0.79767420343137174</v>
          </cell>
          <cell r="AL97">
            <v>0.11813545047921732</v>
          </cell>
          <cell r="AM97">
            <v>3534.0900449245064</v>
          </cell>
          <cell r="AN97">
            <v>0.78527512254901888</v>
          </cell>
          <cell r="AO97">
            <v>0.11629914814016214</v>
          </cell>
          <cell r="AP97">
            <v>3601.0324987656691</v>
          </cell>
          <cell r="AQ97">
            <v>0.84799374999999999</v>
          </cell>
          <cell r="AR97">
            <v>0.12558776907774186</v>
          </cell>
          <cell r="AS97">
            <v>3168.1629175917633</v>
          </cell>
          <cell r="AT97">
            <v>0.75779049325980319</v>
          </cell>
          <cell r="AU97">
            <v>0.11222867795525646</v>
          </cell>
          <cell r="AV97">
            <v>3735.0422179156408</v>
          </cell>
        </row>
        <row r="98">
          <cell r="B98">
            <v>90</v>
          </cell>
          <cell r="C98">
            <v>0.16378434438355263</v>
          </cell>
          <cell r="D98">
            <v>0.89705882352941091</v>
          </cell>
          <cell r="E98">
            <v>0.14692419128524561</v>
          </cell>
          <cell r="F98">
            <v>2696.4023309281465</v>
          </cell>
          <cell r="G98">
            <v>0.96499999999999997</v>
          </cell>
          <cell r="H98">
            <v>0.15805189233012829</v>
          </cell>
          <cell r="I98">
            <v>2298.356330689689</v>
          </cell>
          <cell r="J98">
            <v>1</v>
          </cell>
          <cell r="K98">
            <v>0.16378434438355263</v>
          </cell>
          <cell r="L98">
            <v>2360.8429114882888</v>
          </cell>
          <cell r="M98">
            <v>0.92500000000000004</v>
          </cell>
          <cell r="N98">
            <v>0.15150051855478619</v>
          </cell>
          <cell r="O98">
            <v>2448.0657688321535</v>
          </cell>
          <cell r="P98">
            <v>0.86566176470588152</v>
          </cell>
          <cell r="Q98">
            <v>0.141781844590262</v>
          </cell>
          <cell r="R98">
            <v>2827.1226380062503</v>
          </cell>
          <cell r="S98">
            <v>0.89705882352941091</v>
          </cell>
          <cell r="T98">
            <v>0.14692419128524561</v>
          </cell>
          <cell r="U98">
            <v>2891.888058510694</v>
          </cell>
          <cell r="V98">
            <v>0.82977941176470515</v>
          </cell>
          <cell r="W98">
            <v>0.1359048769388522</v>
          </cell>
          <cell r="X98">
            <v>2983.8158280276234</v>
          </cell>
          <cell r="Y98">
            <v>0.96499999999999997</v>
          </cell>
          <cell r="Z98">
            <v>0.15805189233012829</v>
          </cell>
          <cell r="AA98">
            <v>2487.5770275846453</v>
          </cell>
          <cell r="AB98">
            <v>0.892625</v>
          </cell>
          <cell r="AC98">
            <v>0.14619800040536868</v>
          </cell>
          <cell r="AD98">
            <v>2575.9244101257959</v>
          </cell>
          <cell r="AE98">
            <v>0.92500000000000004</v>
          </cell>
          <cell r="AF98">
            <v>0.15150051855478619</v>
          </cell>
          <cell r="AG98">
            <v>2640.2671834395587</v>
          </cell>
          <cell r="AH98">
            <v>0.86566176470588152</v>
          </cell>
          <cell r="AI98">
            <v>0.141781844590262</v>
          </cell>
          <cell r="AJ98">
            <v>3024.1332653207169</v>
          </cell>
          <cell r="AK98">
            <v>0.80073713235294042</v>
          </cell>
          <cell r="AL98">
            <v>0.13114820624599235</v>
          </cell>
          <cell r="AM98">
            <v>3116.5887254332324</v>
          </cell>
          <cell r="AN98">
            <v>0.82977941176470515</v>
          </cell>
          <cell r="AO98">
            <v>0.1359048769388522</v>
          </cell>
          <cell r="AP98">
            <v>3182.2354867341824</v>
          </cell>
          <cell r="AQ98">
            <v>0.892625</v>
          </cell>
          <cell r="AR98">
            <v>0.14619800040536868</v>
          </cell>
          <cell r="AS98">
            <v>2770.2804046965839</v>
          </cell>
          <cell r="AT98">
            <v>0.80073713235294042</v>
          </cell>
          <cell r="AU98">
            <v>0.13114820624599235</v>
          </cell>
          <cell r="AV98">
            <v>3315.8633676918994</v>
          </cell>
        </row>
        <row r="99">
          <cell r="B99">
            <v>91</v>
          </cell>
          <cell r="C99">
            <v>0.17939319958786229</v>
          </cell>
          <cell r="D99">
            <v>0.9004901960784305</v>
          </cell>
          <cell r="E99">
            <v>0.16154181747201113</v>
          </cell>
          <cell r="F99">
            <v>2300.2355990768774</v>
          </cell>
          <cell r="G99">
            <v>0.96499999999999997</v>
          </cell>
          <cell r="H99">
            <v>0.17311443760228709</v>
          </cell>
          <cell r="I99">
            <v>1935.0967633752537</v>
          </cell>
          <cell r="J99">
            <v>1</v>
          </cell>
          <cell r="K99">
            <v>0.17939319958786229</v>
          </cell>
          <cell r="L99">
            <v>1974.1738030376218</v>
          </cell>
          <cell r="M99">
            <v>0.92500000000000004</v>
          </cell>
          <cell r="N99">
            <v>0.16593870961877263</v>
          </cell>
          <cell r="O99">
            <v>2077.1825353978611</v>
          </cell>
          <cell r="P99">
            <v>0.86897303921568536</v>
          </cell>
          <cell r="Q99">
            <v>0.15588785386049073</v>
          </cell>
          <cell r="R99">
            <v>2426.2879755068366</v>
          </cell>
          <cell r="S99">
            <v>0.9004901960784305</v>
          </cell>
          <cell r="T99">
            <v>0.16154181747201113</v>
          </cell>
          <cell r="U99">
            <v>2466.9997442265512</v>
          </cell>
          <cell r="V99">
            <v>0.83295343137254829</v>
          </cell>
          <cell r="W99">
            <v>0.1494261811616103</v>
          </cell>
          <cell r="X99">
            <v>2578.30070511133</v>
          </cell>
          <cell r="Y99">
            <v>0.96499999999999997</v>
          </cell>
          <cell r="Z99">
            <v>0.17311443760228709</v>
          </cell>
          <cell r="AA99">
            <v>2094.4107710579365</v>
          </cell>
          <cell r="AB99">
            <v>0.892625</v>
          </cell>
          <cell r="AC99">
            <v>0.16013085478211558</v>
          </cell>
          <cell r="AD99">
            <v>2199.3294121700255</v>
          </cell>
          <cell r="AE99">
            <v>0.92500000000000004</v>
          </cell>
          <cell r="AF99">
            <v>0.16593870961877263</v>
          </cell>
          <cell r="AG99">
            <v>2240.2653360252807</v>
          </cell>
          <cell r="AH99">
            <v>0.86897303921568536</v>
          </cell>
          <cell r="AI99">
            <v>0.15588785386049073</v>
          </cell>
          <cell r="AJ99">
            <v>2595.3660726767735</v>
          </cell>
          <cell r="AK99">
            <v>0.80380006127450898</v>
          </cell>
          <cell r="AL99">
            <v>0.14419626482095393</v>
          </cell>
          <cell r="AM99">
            <v>2707.8537044861805</v>
          </cell>
          <cell r="AN99">
            <v>0.83295343137254829</v>
          </cell>
          <cell r="AO99">
            <v>0.1494261811616103</v>
          </cell>
          <cell r="AP99">
            <v>2749.754164519125</v>
          </cell>
          <cell r="AQ99">
            <v>0.892625</v>
          </cell>
          <cell r="AR99">
            <v>0.16013085478211558</v>
          </cell>
          <cell r="AS99">
            <v>2365.2709489677677</v>
          </cell>
          <cell r="AT99">
            <v>0.80380006127450898</v>
          </cell>
          <cell r="AU99">
            <v>0.14419626482095393</v>
          </cell>
          <cell r="AV99">
            <v>2880.9938348623114</v>
          </cell>
        </row>
        <row r="100">
          <cell r="B100">
            <v>92</v>
          </cell>
          <cell r="C100">
            <v>0.19626835887045371</v>
          </cell>
          <cell r="D100">
            <v>0.9039215686274501</v>
          </cell>
          <cell r="E100">
            <v>0.17741120282211584</v>
          </cell>
          <cell r="F100">
            <v>1928.6513597881783</v>
          </cell>
          <cell r="G100">
            <v>0.96499999999999997</v>
          </cell>
          <cell r="H100">
            <v>0.18939896630998782</v>
          </cell>
          <cell r="I100">
            <v>1600.1035754775407</v>
          </cell>
          <cell r="J100">
            <v>1</v>
          </cell>
          <cell r="K100">
            <v>0.19626835887045371</v>
          </cell>
          <cell r="L100">
            <v>1620.0204479681647</v>
          </cell>
          <cell r="M100">
            <v>0.92500000000000004</v>
          </cell>
          <cell r="N100">
            <v>0.1815482319551697</v>
          </cell>
          <cell r="O100">
            <v>1732.4975458312895</v>
          </cell>
          <cell r="P100">
            <v>0.87228431372548931</v>
          </cell>
          <cell r="Q100">
            <v>0.17120181072334176</v>
          </cell>
          <cell r="R100">
            <v>2048.0591501575609</v>
          </cell>
          <cell r="S100">
            <v>0.9039215686274501</v>
          </cell>
          <cell r="T100">
            <v>0.17741120282211584</v>
          </cell>
          <cell r="U100">
            <v>2068.4761218412077</v>
          </cell>
          <cell r="V100">
            <v>0.83612745098039143</v>
          </cell>
          <cell r="W100">
            <v>0.16410536261045716</v>
          </cell>
          <cell r="X100">
            <v>2193.0350768602566</v>
          </cell>
          <cell r="Y100">
            <v>0.96499999999999997</v>
          </cell>
          <cell r="Z100">
            <v>0.18939896630998782</v>
          </cell>
          <cell r="AA100">
            <v>1731.8380283180693</v>
          </cell>
          <cell r="AB100">
            <v>0.892625</v>
          </cell>
          <cell r="AC100">
            <v>0.17519404383673876</v>
          </cell>
          <cell r="AD100">
            <v>1847.1489134517915</v>
          </cell>
          <cell r="AE100">
            <v>0.92500000000000004</v>
          </cell>
          <cell r="AF100">
            <v>0.1815482319551697</v>
          </cell>
          <cell r="AG100">
            <v>1868.5185969615795</v>
          </cell>
          <cell r="AH100">
            <v>0.87228431372548931</v>
          </cell>
          <cell r="AI100">
            <v>0.17120181072334176</v>
          </cell>
          <cell r="AJ100">
            <v>2190.7800256248606</v>
          </cell>
          <cell r="AK100">
            <v>0.80686299019607766</v>
          </cell>
          <cell r="AL100">
            <v>0.15836167491909114</v>
          </cell>
          <cell r="AM100">
            <v>2317.3913146176901</v>
          </cell>
          <cell r="AN100">
            <v>0.83612745098039143</v>
          </cell>
          <cell r="AO100">
            <v>0.16410536261045716</v>
          </cell>
          <cell r="AP100">
            <v>2338.8689005817978</v>
          </cell>
          <cell r="AQ100">
            <v>0.892625</v>
          </cell>
          <cell r="AR100">
            <v>0.17519404383673876</v>
          </cell>
          <cell r="AS100">
            <v>1986.5180901182532</v>
          </cell>
          <cell r="AT100">
            <v>0.80686299019607766</v>
          </cell>
          <cell r="AU100">
            <v>0.15836167491909114</v>
          </cell>
          <cell r="AV100">
            <v>2465.5652849029698</v>
          </cell>
        </row>
        <row r="101">
          <cell r="B101">
            <v>93</v>
          </cell>
          <cell r="C101">
            <v>0.21397543491677862</v>
          </cell>
          <cell r="D101">
            <v>0.9073529411764697</v>
          </cell>
          <cell r="E101">
            <v>0.19415124021125335</v>
          </cell>
          <cell r="F101">
            <v>1586.4870022236482</v>
          </cell>
          <cell r="G101">
            <v>0.96499999999999997</v>
          </cell>
          <cell r="H101">
            <v>0.20648629469469135</v>
          </cell>
          <cell r="I101">
            <v>1297.0456122931791</v>
          </cell>
          <cell r="J101">
            <v>1</v>
          </cell>
          <cell r="K101">
            <v>0.21397543491677862</v>
          </cell>
          <cell r="L101">
            <v>1302.0616933088759</v>
          </cell>
          <cell r="M101">
            <v>0.92500000000000004</v>
          </cell>
          <cell r="N101">
            <v>0.19792727729802023</v>
          </cell>
          <cell r="O101">
            <v>1417.9656795189483</v>
          </cell>
          <cell r="P101">
            <v>0.87559558823529327</v>
          </cell>
          <cell r="Q101">
            <v>0.18735594680385947</v>
          </cell>
          <cell r="R101">
            <v>1697.4277151820781</v>
          </cell>
          <cell r="S101">
            <v>0.9073529411764697</v>
          </cell>
          <cell r="T101">
            <v>0.19415124021125335</v>
          </cell>
          <cell r="U101">
            <v>1701.5052850565335</v>
          </cell>
          <cell r="V101">
            <v>0.83930147058823446</v>
          </cell>
          <cell r="W101">
            <v>0.17958989719540935</v>
          </cell>
          <cell r="X101">
            <v>1833.1462603546524</v>
          </cell>
          <cell r="Y101">
            <v>0.96499999999999997</v>
          </cell>
          <cell r="Z101">
            <v>0.20648629469469135</v>
          </cell>
          <cell r="AA101">
            <v>1403.8296959382997</v>
          </cell>
          <cell r="AB101">
            <v>0.892625</v>
          </cell>
          <cell r="AC101">
            <v>0.19099982259258952</v>
          </cell>
          <cell r="AD101">
            <v>1523.539425735534</v>
          </cell>
          <cell r="AE101">
            <v>0.92500000000000004</v>
          </cell>
          <cell r="AF101">
            <v>0.19792727729802023</v>
          </cell>
          <cell r="AG101">
            <v>1529.2923493078506</v>
          </cell>
          <cell r="AH101">
            <v>0.87559558823529327</v>
          </cell>
          <cell r="AI101">
            <v>0.18735594680385947</v>
          </cell>
          <cell r="AJ101">
            <v>1815.7145183413554</v>
          </cell>
          <cell r="AK101">
            <v>0.80992591911764633</v>
          </cell>
          <cell r="AL101">
            <v>0.17330425079357004</v>
          </cell>
          <cell r="AM101">
            <v>1950.4053445918782</v>
          </cell>
          <cell r="AN101">
            <v>0.83930147058823446</v>
          </cell>
          <cell r="AO101">
            <v>0.17958989719540935</v>
          </cell>
          <cell r="AP101">
            <v>1955.0479715535005</v>
          </cell>
          <cell r="AQ101">
            <v>0.892625</v>
          </cell>
          <cell r="AR101">
            <v>0.19099982259258952</v>
          </cell>
          <cell r="AS101">
            <v>1638.4919527556015</v>
          </cell>
          <cell r="AT101">
            <v>0.80992591911764633</v>
          </cell>
          <cell r="AU101">
            <v>0.17330425079357004</v>
          </cell>
          <cell r="AV101">
            <v>2075.1142367633693</v>
          </cell>
        </row>
        <row r="102">
          <cell r="B102">
            <v>94</v>
          </cell>
          <cell r="C102">
            <v>0.23229815620579736</v>
          </cell>
          <cell r="D102">
            <v>0.91078431372548929</v>
          </cell>
          <cell r="E102">
            <v>0.21157351677959366</v>
          </cell>
          <cell r="F102">
            <v>1278.4685831628935</v>
          </cell>
          <cell r="G102">
            <v>0.96499999999999997</v>
          </cell>
          <cell r="H102">
            <v>0.22416772073859445</v>
          </cell>
          <cell r="I102">
            <v>1029.2234697607532</v>
          </cell>
          <cell r="J102">
            <v>1</v>
          </cell>
          <cell r="K102">
            <v>0.23229815620579736</v>
          </cell>
          <cell r="L102">
            <v>1023.4524761946319</v>
          </cell>
          <cell r="M102">
            <v>0.92500000000000004</v>
          </cell>
          <cell r="N102">
            <v>0.21487579449036256</v>
          </cell>
          <cell r="O102">
            <v>1137.3115932697256</v>
          </cell>
          <cell r="P102">
            <v>0.87890686274509711</v>
          </cell>
          <cell r="Q102">
            <v>0.20416844369230785</v>
          </cell>
          <cell r="R102">
            <v>1379.404538473028</v>
          </cell>
          <cell r="S102">
            <v>0.91078431372548929</v>
          </cell>
          <cell r="T102">
            <v>0.21157351677959366</v>
          </cell>
          <cell r="U102">
            <v>1371.1559237368053</v>
          </cell>
          <cell r="V102">
            <v>0.84247549019607759</v>
          </cell>
          <cell r="W102">
            <v>0.19570550302112413</v>
          </cell>
          <cell r="X102">
            <v>1503.9317119134114</v>
          </cell>
          <cell r="Y102">
            <v>0.96499999999999997</v>
          </cell>
          <cell r="Z102">
            <v>0.22416772073859445</v>
          </cell>
          <cell r="AA102">
            <v>1113.958103641625</v>
          </cell>
          <cell r="AB102">
            <v>0.892625</v>
          </cell>
          <cell r="AC102">
            <v>0.20735514168319988</v>
          </cell>
          <cell r="AD102">
            <v>1232.5436657072312</v>
          </cell>
          <cell r="AE102">
            <v>0.92500000000000004</v>
          </cell>
          <cell r="AF102">
            <v>0.21487579449036256</v>
          </cell>
          <cell r="AG102">
            <v>1226.6036784166547</v>
          </cell>
          <cell r="AH102">
            <v>0.87890686274509711</v>
          </cell>
          <cell r="AI102">
            <v>0.20416844369230785</v>
          </cell>
          <cell r="AJ102">
            <v>1475.5296056319971</v>
          </cell>
          <cell r="AK102">
            <v>0.8129888480392149</v>
          </cell>
          <cell r="AL102">
            <v>0.18885581041538479</v>
          </cell>
          <cell r="AM102">
            <v>1612.391807603608</v>
          </cell>
          <cell r="AN102">
            <v>0.84247549019607759</v>
          </cell>
          <cell r="AO102">
            <v>0.19570550302112413</v>
          </cell>
          <cell r="AP102">
            <v>1603.9411073301139</v>
          </cell>
          <cell r="AQ102">
            <v>0.892625</v>
          </cell>
          <cell r="AR102">
            <v>0.20735514168319988</v>
          </cell>
          <cell r="AS102">
            <v>1325.5402804598959</v>
          </cell>
          <cell r="AT102">
            <v>0.8129888480392149</v>
          </cell>
          <cell r="AU102">
            <v>0.18885581041538479</v>
          </cell>
          <cell r="AV102">
            <v>1715.4881186500227</v>
          </cell>
        </row>
        <row r="103">
          <cell r="B103">
            <v>95</v>
          </cell>
          <cell r="C103">
            <v>0.25197788057804421</v>
          </cell>
          <cell r="D103">
            <v>0.91421568627450889</v>
          </cell>
          <cell r="E103">
            <v>0.23036213101865294</v>
          </cell>
          <cell r="F103">
            <v>1007.9784889308958</v>
          </cell>
          <cell r="G103">
            <v>0.96499999999999997</v>
          </cell>
          <cell r="H103">
            <v>0.24315865475781265</v>
          </cell>
          <cell r="I103">
            <v>798.50479041381743</v>
          </cell>
          <cell r="J103">
            <v>1</v>
          </cell>
          <cell r="K103">
            <v>0.25197788057804421</v>
          </cell>
          <cell r="L103">
            <v>785.70635301036123</v>
          </cell>
          <cell r="M103">
            <v>0.92500000000000004</v>
          </cell>
          <cell r="N103">
            <v>0.2330795395346909</v>
          </cell>
          <cell r="O103">
            <v>892.93086108279317</v>
          </cell>
          <cell r="P103">
            <v>0.88221813725490106</v>
          </cell>
          <cell r="Q103">
            <v>0.22229945643300009</v>
          </cell>
          <cell r="R103">
            <v>1097.7736606308836</v>
          </cell>
          <cell r="S103">
            <v>0.91421568627450889</v>
          </cell>
          <cell r="T103">
            <v>0.23036213101865294</v>
          </cell>
          <cell r="U103">
            <v>1081.055642898637</v>
          </cell>
          <cell r="V103">
            <v>0.84564950980392073</v>
          </cell>
          <cell r="W103">
            <v>0.21308497119225397</v>
          </cell>
          <cell r="X103">
            <v>1209.6039997239768</v>
          </cell>
          <cell r="Y103">
            <v>0.96499999999999997</v>
          </cell>
          <cell r="Z103">
            <v>0.24315865475781265</v>
          </cell>
          <cell r="AA103">
            <v>864.24465454999495</v>
          </cell>
          <cell r="AB103">
            <v>0.892625</v>
          </cell>
          <cell r="AC103">
            <v>0.22492175565097672</v>
          </cell>
          <cell r="AD103">
            <v>976.96939927377764</v>
          </cell>
          <cell r="AE103">
            <v>0.92500000000000004</v>
          </cell>
          <cell r="AF103">
            <v>0.2330795395346909</v>
          </cell>
          <cell r="AG103">
            <v>963.03623849207486</v>
          </cell>
          <cell r="AH103">
            <v>0.88221813725490106</v>
          </cell>
          <cell r="AI103">
            <v>0.22229945643300009</v>
          </cell>
          <cell r="AJ103">
            <v>1174.2730224281875</v>
          </cell>
          <cell r="AK103">
            <v>0.81605177696078357</v>
          </cell>
          <cell r="AL103">
            <v>0.2056269972005251</v>
          </cell>
          <cell r="AM103">
            <v>1307.8822460715014</v>
          </cell>
          <cell r="AN103">
            <v>0.84564950980392073</v>
          </cell>
          <cell r="AO103">
            <v>0.21308497119225397</v>
          </cell>
          <cell r="AP103">
            <v>1290.0410061038151</v>
          </cell>
          <cell r="AQ103">
            <v>0.892625</v>
          </cell>
          <cell r="AR103">
            <v>0.22492175565097672</v>
          </cell>
          <cell r="AS103">
            <v>1050.6826877983456</v>
          </cell>
          <cell r="AT103">
            <v>0.81605177696078357</v>
          </cell>
          <cell r="AU103">
            <v>0.2056269972005251</v>
          </cell>
          <cell r="AV103">
            <v>1391.508219744409</v>
          </cell>
        </row>
        <row r="104">
          <cell r="B104">
            <v>96</v>
          </cell>
          <cell r="C104">
            <v>0.27224969376555669</v>
          </cell>
          <cell r="D104">
            <v>0.91764705882352848</v>
          </cell>
          <cell r="E104">
            <v>0.24982913074956942</v>
          </cell>
          <cell r="F104">
            <v>775.77841619981291</v>
          </cell>
          <cell r="G104">
            <v>0.96499999999999997</v>
          </cell>
          <cell r="H104">
            <v>0.2627209544837622</v>
          </cell>
          <cell r="I104">
            <v>604.34143975912446</v>
          </cell>
          <cell r="J104">
            <v>1</v>
          </cell>
          <cell r="K104">
            <v>0.27224969376555669</v>
          </cell>
          <cell r="L104">
            <v>587.72573142210581</v>
          </cell>
          <cell r="M104">
            <v>0.92500000000000004</v>
          </cell>
          <cell r="N104">
            <v>0.25183096673313993</v>
          </cell>
          <cell r="O104">
            <v>684.80694714530068</v>
          </cell>
          <cell r="P104">
            <v>0.88552941176470501</v>
          </cell>
          <cell r="Q104">
            <v>0.2410851111733345</v>
          </cell>
          <cell r="R104">
            <v>853.73917258617348</v>
          </cell>
          <cell r="S104">
            <v>0.91764705882352848</v>
          </cell>
          <cell r="T104">
            <v>0.24982913074956942</v>
          </cell>
          <cell r="U104">
            <v>832.02136125076697</v>
          </cell>
          <cell r="V104">
            <v>0.84882352941176387</v>
          </cell>
          <cell r="W104">
            <v>0.23109194594335172</v>
          </cell>
          <cell r="X104">
            <v>951.85556628875804</v>
          </cell>
          <cell r="Y104">
            <v>0.96499999999999997</v>
          </cell>
          <cell r="Z104">
            <v>0.2627209544837622</v>
          </cell>
          <cell r="AA104">
            <v>654.09608696798773</v>
          </cell>
          <cell r="AB104">
            <v>0.892625</v>
          </cell>
          <cell r="AC104">
            <v>0.24301688289748005</v>
          </cell>
          <cell r="AD104">
            <v>757.22772677183957</v>
          </cell>
          <cell r="AE104">
            <v>0.92500000000000004</v>
          </cell>
          <cell r="AF104">
            <v>0.25183096673313993</v>
          </cell>
          <cell r="AG104">
            <v>738.5721954691212</v>
          </cell>
          <cell r="AH104">
            <v>0.88552941176470501</v>
          </cell>
          <cell r="AI104">
            <v>0.2410851111733345</v>
          </cell>
          <cell r="AJ104">
            <v>913.23276783846529</v>
          </cell>
          <cell r="AK104">
            <v>0.81911470588235213</v>
          </cell>
          <cell r="AL104">
            <v>0.2230037278353344</v>
          </cell>
          <cell r="AM104">
            <v>1038.9463471199404</v>
          </cell>
          <cell r="AN104">
            <v>0.84882352941176387</v>
          </cell>
          <cell r="AO104">
            <v>0.23109194594335172</v>
          </cell>
          <cell r="AP104">
            <v>1015.1526554813573</v>
          </cell>
          <cell r="AQ104">
            <v>0.892625</v>
          </cell>
          <cell r="AR104">
            <v>0.24301688289748005</v>
          </cell>
          <cell r="AS104">
            <v>814.36129302665461</v>
          </cell>
          <cell r="AT104">
            <v>0.81911470588235213</v>
          </cell>
          <cell r="AU104">
            <v>0.2230037278353344</v>
          </cell>
          <cell r="AV104">
            <v>1105.3765629385177</v>
          </cell>
        </row>
        <row r="105">
          <cell r="B105">
            <v>97</v>
          </cell>
          <cell r="C105">
            <v>0.29374449675865083</v>
          </cell>
          <cell r="D105">
            <v>0.92107843137254808</v>
          </cell>
          <cell r="E105">
            <v>0.27056172029877662</v>
          </cell>
          <cell r="F105">
            <v>581.96636882633595</v>
          </cell>
          <cell r="G105">
            <v>0.96499999999999997</v>
          </cell>
          <cell r="H105">
            <v>0.28346343937209806</v>
          </cell>
          <cell r="I105">
            <v>445.56827987151621</v>
          </cell>
          <cell r="J105">
            <v>1</v>
          </cell>
          <cell r="K105">
            <v>0.29374449675865083</v>
          </cell>
          <cell r="L105">
            <v>427.71758102429965</v>
          </cell>
          <cell r="M105">
            <v>0.92500000000000004</v>
          </cell>
          <cell r="N105">
            <v>0.27171365950175203</v>
          </cell>
          <cell r="O105">
            <v>512.35135162012932</v>
          </cell>
          <cell r="P105">
            <v>0.88884068627450885</v>
          </cell>
          <cell r="Q105">
            <v>0.26109206008831942</v>
          </cell>
          <cell r="R105">
            <v>647.91536925020523</v>
          </cell>
          <cell r="S105">
            <v>0.92107843137254808</v>
          </cell>
          <cell r="T105">
            <v>0.27056172029877662</v>
          </cell>
          <cell r="U105">
            <v>624.1581878044143</v>
          </cell>
          <cell r="V105">
            <v>0.851997549019607</v>
          </cell>
          <cell r="W105">
            <v>0.25026959127636839</v>
          </cell>
          <cell r="X105">
            <v>731.88941121807795</v>
          </cell>
          <cell r="Y105">
            <v>0.96499999999999997</v>
          </cell>
          <cell r="Z105">
            <v>0.28346343937209806</v>
          </cell>
          <cell r="AA105">
            <v>482.25133867566404</v>
          </cell>
          <cell r="AB105">
            <v>0.892625</v>
          </cell>
          <cell r="AC105">
            <v>0.2622036814191907</v>
          </cell>
          <cell r="AD105">
            <v>573.20860496820239</v>
          </cell>
          <cell r="AE105">
            <v>0.92500000000000004</v>
          </cell>
          <cell r="AF105">
            <v>0.27171365950175203</v>
          </cell>
          <cell r="AG105">
            <v>552.5768454819148</v>
          </cell>
          <cell r="AH105">
            <v>0.88884068627450885</v>
          </cell>
          <cell r="AI105">
            <v>0.26109206008831942</v>
          </cell>
          <cell r="AJ105">
            <v>693.06594447699683</v>
          </cell>
          <cell r="AK105">
            <v>0.8221776348039207</v>
          </cell>
          <cell r="AL105">
            <v>0.2415101555816955</v>
          </cell>
          <cell r="AM105">
            <v>807.2574386912903</v>
          </cell>
          <cell r="AN105">
            <v>0.851997549019607</v>
          </cell>
          <cell r="AO105">
            <v>0.25026959127636839</v>
          </cell>
          <cell r="AP105">
            <v>780.55905289660961</v>
          </cell>
          <cell r="AQ105">
            <v>0.892625</v>
          </cell>
          <cell r="AR105">
            <v>0.2622036814191907</v>
          </cell>
          <cell r="AS105">
            <v>616.45775004295569</v>
          </cell>
          <cell r="AT105">
            <v>0.8221776348039207</v>
          </cell>
          <cell r="AU105">
            <v>0.2415101555816955</v>
          </cell>
          <cell r="AV105">
            <v>858.87346874141917</v>
          </cell>
        </row>
        <row r="106">
          <cell r="B106">
            <v>98</v>
          </cell>
          <cell r="C106">
            <v>0.31652559628585297</v>
          </cell>
          <cell r="D106">
            <v>0.92450980392156767</v>
          </cell>
          <cell r="E106">
            <v>0.29263101695839122</v>
          </cell>
          <cell r="F106">
            <v>424.50854692065013</v>
          </cell>
          <cell r="G106">
            <v>0.96499999999999997</v>
          </cell>
          <cell r="H106">
            <v>0.30544720041584811</v>
          </cell>
          <cell r="I106">
            <v>319.26596278402667</v>
          </cell>
          <cell r="J106">
            <v>1</v>
          </cell>
          <cell r="K106">
            <v>0.31652559628585297</v>
          </cell>
          <cell r="L106">
            <v>302.07789543148925</v>
          </cell>
          <cell r="M106">
            <v>0.92500000000000004</v>
          </cell>
          <cell r="N106">
            <v>0.29278617656441402</v>
          </cell>
          <cell r="O106">
            <v>373.13849092075509</v>
          </cell>
          <cell r="P106">
            <v>0.8921519607843128</v>
          </cell>
          <cell r="Q106">
            <v>0.28238893136484755</v>
          </cell>
          <cell r="R106">
            <v>478.749810729785</v>
          </cell>
          <cell r="S106">
            <v>0.92450980392156767</v>
          </cell>
          <cell r="T106">
            <v>0.29263101695839122</v>
          </cell>
          <cell r="U106">
            <v>455.28487477348506</v>
          </cell>
          <cell r="V106">
            <v>0.85517156862745014</v>
          </cell>
          <cell r="W106">
            <v>0.27068369068651188</v>
          </cell>
          <cell r="X106">
            <v>548.71974741302768</v>
          </cell>
          <cell r="Y106">
            <v>0.96499999999999997</v>
          </cell>
          <cell r="Z106">
            <v>0.30544720041584811</v>
          </cell>
          <cell r="AA106">
            <v>345.5507155728618</v>
          </cell>
          <cell r="AB106">
            <v>0.892625</v>
          </cell>
          <cell r="AC106">
            <v>0.28253866038465952</v>
          </cell>
          <cell r="AD106">
            <v>422.91119852438112</v>
          </cell>
          <cell r="AE106">
            <v>0.92500000000000004</v>
          </cell>
          <cell r="AF106">
            <v>0.29278617656441402</v>
          </cell>
          <cell r="AG106">
            <v>402.43416864008958</v>
          </cell>
          <cell r="AH106">
            <v>0.8921519607843128</v>
          </cell>
          <cell r="AI106">
            <v>0.28238893136484755</v>
          </cell>
          <cell r="AJ106">
            <v>512.11192925644093</v>
          </cell>
          <cell r="AK106">
            <v>0.82524056372548937</v>
          </cell>
          <cell r="AL106">
            <v>0.26120976151248398</v>
          </cell>
          <cell r="AM106">
            <v>612.29656907847573</v>
          </cell>
          <cell r="AN106">
            <v>0.85517156862745014</v>
          </cell>
          <cell r="AO106">
            <v>0.27068369068651188</v>
          </cell>
          <cell r="AP106">
            <v>585.20885776110595</v>
          </cell>
          <cell r="AQ106">
            <v>0.892625</v>
          </cell>
          <cell r="AR106">
            <v>0.28253866038465952</v>
          </cell>
          <cell r="AS106">
            <v>454.82025854230142</v>
          </cell>
          <cell r="AT106">
            <v>0.82524056372548937</v>
          </cell>
          <cell r="AU106">
            <v>0.26120976151248398</v>
          </cell>
          <cell r="AV106">
            <v>651.4468036806885</v>
          </cell>
        </row>
        <row r="107">
          <cell r="B107">
            <v>99</v>
          </cell>
          <cell r="C107">
            <v>0.33976557397496132</v>
          </cell>
          <cell r="D107">
            <v>0.92794117647058727</v>
          </cell>
          <cell r="E107">
            <v>0.31528246643852997</v>
          </cell>
          <cell r="F107">
            <v>300.28417912773136</v>
          </cell>
          <cell r="G107">
            <v>0.96499999999999997</v>
          </cell>
          <cell r="H107">
            <v>0.32787377888583769</v>
          </cell>
          <cell r="I107">
            <v>221.74706826357536</v>
          </cell>
          <cell r="J107">
            <v>1</v>
          </cell>
          <cell r="K107">
            <v>0.33976557397496132</v>
          </cell>
          <cell r="L107">
            <v>206.46250945526157</v>
          </cell>
          <cell r="M107">
            <v>0.92500000000000004</v>
          </cell>
          <cell r="N107">
            <v>0.31428315592683925</v>
          </cell>
          <cell r="O107">
            <v>263.88869883505191</v>
          </cell>
          <cell r="P107">
            <v>0.89546323529411664</v>
          </cell>
          <cell r="Q107">
            <v>0.30424758011318137</v>
          </cell>
          <cell r="R107">
            <v>343.55616328667799</v>
          </cell>
          <cell r="S107">
            <v>0.92794117647058727</v>
          </cell>
          <cell r="T107">
            <v>0.31528246643852997</v>
          </cell>
          <cell r="U107">
            <v>322.05439886274632</v>
          </cell>
          <cell r="V107">
            <v>0.85834558823529328</v>
          </cell>
          <cell r="W107">
            <v>0.29163628145564024</v>
          </cell>
          <cell r="X107">
            <v>400.19026103069876</v>
          </cell>
          <cell r="Y107">
            <v>0.96499999999999997</v>
          </cell>
          <cell r="Z107">
            <v>0.32787377888583769</v>
          </cell>
          <cell r="AA107">
            <v>240.00321689943814</v>
          </cell>
          <cell r="AB107">
            <v>0.892625</v>
          </cell>
          <cell r="AC107">
            <v>0.30328324546939983</v>
          </cell>
          <cell r="AD107">
            <v>303.42243503163166</v>
          </cell>
          <cell r="AE107">
            <v>0.92500000000000004</v>
          </cell>
          <cell r="AF107">
            <v>0.31428315592683925</v>
          </cell>
          <cell r="AG107">
            <v>284.60700708507915</v>
          </cell>
          <cell r="AH107">
            <v>0.89546323529411664</v>
          </cell>
          <cell r="AI107">
            <v>0.30424758011318137</v>
          </cell>
          <cell r="AJ107">
            <v>367.49718881452418</v>
          </cell>
          <cell r="AK107">
            <v>0.82830349264705794</v>
          </cell>
          <cell r="AL107">
            <v>0.2814290116046928</v>
          </cell>
          <cell r="AM107">
            <v>452.35872829457492</v>
          </cell>
          <cell r="AN107">
            <v>0.85834558823529328</v>
          </cell>
          <cell r="AO107">
            <v>0.29163628145564024</v>
          </cell>
          <cell r="AP107">
            <v>426.80236431989181</v>
          </cell>
          <cell r="AQ107">
            <v>0.892625</v>
          </cell>
          <cell r="AR107">
            <v>0.30328324546939983</v>
          </cell>
          <cell r="AS107">
            <v>326.31595197795508</v>
          </cell>
          <cell r="AT107">
            <v>0.82830349264705794</v>
          </cell>
          <cell r="AU107">
            <v>0.2814290116046928</v>
          </cell>
          <cell r="AV107">
            <v>481.2825394531859</v>
          </cell>
        </row>
        <row r="108">
          <cell r="B108">
            <v>100</v>
          </cell>
          <cell r="C108">
            <v>0.36408376382406743</v>
          </cell>
          <cell r="D108">
            <v>0.93137254901960687</v>
          </cell>
          <cell r="E108">
            <v>0.33909762316947423</v>
          </cell>
          <cell r="F108">
            <v>205.60984249987087</v>
          </cell>
          <cell r="G108">
            <v>0.96499999999999997</v>
          </cell>
          <cell r="H108">
            <v>0.35134083209022504</v>
          </cell>
          <cell r="I108">
            <v>149.0420190351411</v>
          </cell>
          <cell r="J108">
            <v>1</v>
          </cell>
          <cell r="K108">
            <v>0.36408376382406743</v>
          </cell>
          <cell r="L108">
            <v>136.31365642588375</v>
          </cell>
          <cell r="M108">
            <v>0.92500000000000004</v>
          </cell>
          <cell r="N108">
            <v>0.33677748153726239</v>
          </cell>
          <cell r="O108">
            <v>180.95292575174454</v>
          </cell>
          <cell r="P108">
            <v>0.8987745098039206</v>
          </cell>
          <cell r="Q108">
            <v>0.32722920635854258</v>
          </cell>
          <cell r="R108">
            <v>239.03003197373718</v>
          </cell>
          <cell r="S108">
            <v>0.93137254901960687</v>
          </cell>
          <cell r="T108">
            <v>0.33909762316947423</v>
          </cell>
          <cell r="U108">
            <v>220.51629366192157</v>
          </cell>
          <cell r="V108">
            <v>0.86151960784313641</v>
          </cell>
          <cell r="W108">
            <v>0.31366530143176369</v>
          </cell>
          <cell r="X108">
            <v>283.48026142894378</v>
          </cell>
          <cell r="Y108">
            <v>0.96499999999999997</v>
          </cell>
          <cell r="Z108">
            <v>0.35134083209022504</v>
          </cell>
          <cell r="AA108">
            <v>161.31245522986202</v>
          </cell>
          <cell r="AB108">
            <v>0.892625</v>
          </cell>
          <cell r="AC108">
            <v>0.32499026968345818</v>
          </cell>
          <cell r="AD108">
            <v>211.39949418701028</v>
          </cell>
          <cell r="AE108">
            <v>0.92500000000000004</v>
          </cell>
          <cell r="AF108">
            <v>0.33677748153726239</v>
          </cell>
          <cell r="AG108">
            <v>195.15981869948817</v>
          </cell>
          <cell r="AH108">
            <v>0.8987745098039206</v>
          </cell>
          <cell r="AI108">
            <v>0.32722920635854258</v>
          </cell>
          <cell r="AJ108">
            <v>255.68705841930827</v>
          </cell>
          <cell r="AK108">
            <v>0.83136642156862661</v>
          </cell>
          <cell r="AL108">
            <v>0.30268701588165192</v>
          </cell>
          <cell r="AM108">
            <v>325.05185849987691</v>
          </cell>
          <cell r="AN108">
            <v>0.86151960784313641</v>
          </cell>
          <cell r="AO108">
            <v>0.31366530143176369</v>
          </cell>
          <cell r="AP108">
            <v>302.33130987316315</v>
          </cell>
          <cell r="AQ108">
            <v>0.892625</v>
          </cell>
          <cell r="AR108">
            <v>0.32499026968345818</v>
          </cell>
          <cell r="AS108">
            <v>227.34979101364402</v>
          </cell>
          <cell r="AT108">
            <v>0.83136642156862661</v>
          </cell>
          <cell r="AU108">
            <v>0.30268701588165192</v>
          </cell>
          <cell r="AV108">
            <v>345.83567007227924</v>
          </cell>
        </row>
        <row r="109">
          <cell r="B109">
            <v>101</v>
          </cell>
          <cell r="C109">
            <v>0.38860854773569975</v>
          </cell>
          <cell r="D109">
            <v>0.93480392156862646</v>
          </cell>
          <cell r="E109">
            <v>0.36327279437842092</v>
          </cell>
          <cell r="F109">
            <v>135.88803360791471</v>
          </cell>
          <cell r="G109">
            <v>0.96499999999999997</v>
          </cell>
          <cell r="H109">
            <v>0.37500724856495027</v>
          </cell>
          <cell r="I109">
            <v>96.677472050927463</v>
          </cell>
          <cell r="J109">
            <v>1</v>
          </cell>
          <cell r="K109">
            <v>0.38860854773569975</v>
          </cell>
          <cell r="L109">
            <v>86.684067333727214</v>
          </cell>
          <cell r="M109">
            <v>0.92500000000000004</v>
          </cell>
          <cell r="N109">
            <v>0.35946290665552227</v>
          </cell>
          <cell r="O109">
            <v>120.01205514027278</v>
          </cell>
          <cell r="P109">
            <v>0.90208578431372455</v>
          </cell>
          <cell r="Q109">
            <v>0.3505582465751762</v>
          </cell>
          <cell r="R109">
            <v>160.8124243151141</v>
          </cell>
          <cell r="S109">
            <v>0.93480392156862646</v>
          </cell>
          <cell r="T109">
            <v>0.36327279437842092</v>
          </cell>
          <cell r="U109">
            <v>145.73974261102217</v>
          </cell>
          <cell r="V109">
            <v>0.86469362745097955</v>
          </cell>
          <cell r="W109">
            <v>0.33602733480003938</v>
          </cell>
          <cell r="X109">
            <v>194.56233977787898</v>
          </cell>
          <cell r="Y109">
            <v>0.96499999999999997</v>
          </cell>
          <cell r="Z109">
            <v>0.37500724856495027</v>
          </cell>
          <cell r="AA109">
            <v>104.63680298288513</v>
          </cell>
          <cell r="AB109">
            <v>0.892625</v>
          </cell>
          <cell r="AC109">
            <v>0.34688170492257897</v>
          </cell>
          <cell r="AD109">
            <v>142.69671556022718</v>
          </cell>
          <cell r="AE109">
            <v>0.92500000000000004</v>
          </cell>
          <cell r="AF109">
            <v>0.35946290665552227</v>
          </cell>
          <cell r="AG109">
            <v>129.43438646060582</v>
          </cell>
          <cell r="AH109">
            <v>0.90208578431372455</v>
          </cell>
          <cell r="AI109">
            <v>0.3505582465751762</v>
          </cell>
          <cell r="AJ109">
            <v>172.01878521660771</v>
          </cell>
          <cell r="AK109">
            <v>0.83442935049019529</v>
          </cell>
          <cell r="AL109">
            <v>0.32426637808203801</v>
          </cell>
          <cell r="AM109">
            <v>226.66288144376421</v>
          </cell>
          <cell r="AN109">
            <v>0.86469362745097955</v>
          </cell>
          <cell r="AO109">
            <v>0.33602733480003938</v>
          </cell>
          <cell r="AP109">
            <v>207.50046842953751</v>
          </cell>
          <cell r="AQ109">
            <v>0.892625</v>
          </cell>
          <cell r="AR109">
            <v>0.34688170492257897</v>
          </cell>
          <cell r="AS109">
            <v>153.46332111964202</v>
          </cell>
          <cell r="AT109">
            <v>0.83442935049019529</v>
          </cell>
          <cell r="AU109">
            <v>0.32426637808203801</v>
          </cell>
          <cell r="AV109">
            <v>241.15570311266953</v>
          </cell>
        </row>
        <row r="110">
          <cell r="B110">
            <v>102</v>
          </cell>
          <cell r="C110">
            <v>0.41278368166920304</v>
          </cell>
          <cell r="D110">
            <v>0.93823529411764606</v>
          </cell>
          <cell r="E110">
            <v>0.38728821897786952</v>
          </cell>
          <cell r="F110">
            <v>86.523607916578769</v>
          </cell>
          <cell r="G110">
            <v>0.96499999999999997</v>
          </cell>
          <cell r="H110">
            <v>0.39833625281078094</v>
          </cell>
          <cell r="I110">
            <v>60.422719258894276</v>
          </cell>
          <cell r="J110">
            <v>1</v>
          </cell>
          <cell r="K110">
            <v>0.41278368166920304</v>
          </cell>
          <cell r="L110">
            <v>52.997897815343869</v>
          </cell>
          <cell r="M110">
            <v>0.92500000000000004</v>
          </cell>
          <cell r="N110">
            <v>0.38182490554401283</v>
          </cell>
          <cell r="O110">
            <v>76.872172965847511</v>
          </cell>
          <cell r="P110">
            <v>0.90539705882352839</v>
          </cell>
          <cell r="Q110">
            <v>0.37373313131364405</v>
          </cell>
          <cell r="R110">
            <v>104.43830281970448</v>
          </cell>
          <cell r="S110">
            <v>0.93823529411764606</v>
          </cell>
          <cell r="T110">
            <v>0.38728821897786952</v>
          </cell>
          <cell r="U110">
            <v>92.796459060724331</v>
          </cell>
          <cell r="V110">
            <v>0.86786764705882269</v>
          </cell>
          <cell r="W110">
            <v>0.3582416025545293</v>
          </cell>
          <cell r="X110">
            <v>129.18407528985864</v>
          </cell>
          <cell r="Y110">
            <v>0.96499999999999997</v>
          </cell>
          <cell r="Z110">
            <v>0.39833625281078094</v>
          </cell>
          <cell r="AA110">
            <v>65.397243397640594</v>
          </cell>
          <cell r="AB110">
            <v>0.892625</v>
          </cell>
          <cell r="AC110">
            <v>0.36846103384997236</v>
          </cell>
          <cell r="AD110">
            <v>93.197835579843272</v>
          </cell>
          <cell r="AE110">
            <v>0.92500000000000004</v>
          </cell>
          <cell r="AF110">
            <v>0.38182490554401283</v>
          </cell>
          <cell r="AG110">
            <v>82.907525682302278</v>
          </cell>
          <cell r="AH110">
            <v>0.90539705882352839</v>
          </cell>
          <cell r="AI110">
            <v>0.37373313131364405</v>
          </cell>
          <cell r="AJ110">
            <v>111.71618149308188</v>
          </cell>
          <cell r="AK110">
            <v>0.83749227941176385</v>
          </cell>
          <cell r="AL110">
            <v>0.34570314646512079</v>
          </cell>
          <cell r="AM110">
            <v>153.16372983235638</v>
          </cell>
          <cell r="AN110">
            <v>0.86786764705882269</v>
          </cell>
          <cell r="AO110">
            <v>0.3582416025545293</v>
          </cell>
          <cell r="AP110">
            <v>137.77463905340031</v>
          </cell>
          <cell r="AQ110">
            <v>0.892625</v>
          </cell>
          <cell r="AR110">
            <v>0.36846103384997236</v>
          </cell>
          <cell r="AS110">
            <v>100.22970264657937</v>
          </cell>
          <cell r="AT110">
            <v>0.83749227941176385</v>
          </cell>
          <cell r="AU110">
            <v>0.34570314646512079</v>
          </cell>
          <cell r="AV110">
            <v>162.9570167104969</v>
          </cell>
        </row>
        <row r="111">
          <cell r="B111">
            <v>103</v>
          </cell>
          <cell r="C111">
            <v>0.437572878476367</v>
          </cell>
          <cell r="D111">
            <v>0.94166666666666565</v>
          </cell>
          <cell r="E111">
            <v>0.41204779389857848</v>
          </cell>
          <cell r="F111">
            <v>53.014033907027489</v>
          </cell>
          <cell r="G111">
            <v>0.96499999999999997</v>
          </cell>
          <cell r="H111">
            <v>0.42225782772969417</v>
          </cell>
          <cell r="I111">
            <v>36.354159684668517</v>
          </cell>
          <cell r="J111">
            <v>1</v>
          </cell>
          <cell r="K111">
            <v>0.437572878476367</v>
          </cell>
          <cell r="L111">
            <v>31.121230434398019</v>
          </cell>
          <cell r="M111">
            <v>0.92500000000000004</v>
          </cell>
          <cell r="N111">
            <v>0.4047549125906395</v>
          </cell>
          <cell r="O111">
            <v>47.520462784199772</v>
          </cell>
          <cell r="P111">
            <v>0.90870833333333234</v>
          </cell>
          <cell r="Q111">
            <v>0.39762612111212825</v>
          </cell>
          <cell r="R111">
            <v>65.406248877813738</v>
          </cell>
          <cell r="S111">
            <v>0.94166666666666565</v>
          </cell>
          <cell r="T111">
            <v>0.41204779389857848</v>
          </cell>
          <cell r="U111">
            <v>56.857483703643624</v>
          </cell>
          <cell r="V111">
            <v>0.87104166666666583</v>
          </cell>
          <cell r="W111">
            <v>0.38114420935618515</v>
          </cell>
          <cell r="X111">
            <v>82.904965133494713</v>
          </cell>
          <cell r="Y111">
            <v>0.96499999999999997</v>
          </cell>
          <cell r="Z111">
            <v>0.42225782772969417</v>
          </cell>
          <cell r="AA111">
            <v>39.347150518469853</v>
          </cell>
          <cell r="AB111">
            <v>0.892625</v>
          </cell>
          <cell r="AC111">
            <v>0.39058849064996709</v>
          </cell>
          <cell r="AD111">
            <v>58.858064729514489</v>
          </cell>
          <cell r="AE111">
            <v>0.92500000000000004</v>
          </cell>
          <cell r="AF111">
            <v>0.4047549125906395</v>
          </cell>
          <cell r="AG111">
            <v>51.251367519769396</v>
          </cell>
          <cell r="AH111">
            <v>0.90870833333333234</v>
          </cell>
          <cell r="AI111">
            <v>0.39762612111212825</v>
          </cell>
          <cell r="AJ111">
            <v>69.964143165269022</v>
          </cell>
          <cell r="AK111">
            <v>0.84055520833333242</v>
          </cell>
          <cell r="AL111">
            <v>0.36780416202871863</v>
          </cell>
          <cell r="AM111">
            <v>100.21454650497709</v>
          </cell>
          <cell r="AN111">
            <v>0.87104166666666583</v>
          </cell>
          <cell r="AO111">
            <v>0.38114420935618515</v>
          </cell>
          <cell r="AP111">
            <v>88.41803156753835</v>
          </cell>
          <cell r="AQ111">
            <v>0.892625</v>
          </cell>
          <cell r="AR111">
            <v>0.39058849064996709</v>
          </cell>
          <cell r="AS111">
            <v>63.298962786945431</v>
          </cell>
          <cell r="AT111">
            <v>0.84055520833333242</v>
          </cell>
          <cell r="AU111">
            <v>0.36780416202871863</v>
          </cell>
          <cell r="AV111">
            <v>106.62226329510885</v>
          </cell>
        </row>
        <row r="112">
          <cell r="B112">
            <v>104</v>
          </cell>
          <cell r="C112">
            <v>0.46283555332027621</v>
          </cell>
          <cell r="D112">
            <v>0.94509803921568525</v>
          </cell>
          <cell r="E112">
            <v>0.43742497392229979</v>
          </cell>
          <cell r="F112">
            <v>31.169718189972375</v>
          </cell>
          <cell r="G112">
            <v>0.96499999999999997</v>
          </cell>
          <cell r="H112">
            <v>0.44663630895406653</v>
          </cell>
          <cell r="I112">
            <v>21.003331187281962</v>
          </cell>
          <cell r="J112">
            <v>1</v>
          </cell>
          <cell r="K112">
            <v>0.46283555332027621</v>
          </cell>
          <cell r="L112">
            <v>17.503424051492157</v>
          </cell>
          <cell r="M112">
            <v>0.92500000000000004</v>
          </cell>
          <cell r="N112">
            <v>0.42812288682125549</v>
          </cell>
          <cell r="O112">
            <v>28.286322023714252</v>
          </cell>
          <cell r="P112">
            <v>0.91201960784313618</v>
          </cell>
          <cell r="Q112">
            <v>0.42211509983501927</v>
          </cell>
          <cell r="R112">
            <v>39.399015840034167</v>
          </cell>
          <cell r="S112">
            <v>0.94509803921568525</v>
          </cell>
          <cell r="T112">
            <v>0.43742497392229979</v>
          </cell>
          <cell r="U112">
            <v>33.429482976932889</v>
          </cell>
          <cell r="V112">
            <v>0.87421568627450885</v>
          </cell>
          <cell r="W112">
            <v>0.40461810087812727</v>
          </cell>
          <cell r="X112">
            <v>51.306217745986771</v>
          </cell>
          <cell r="Y112">
            <v>0.96499999999999997</v>
          </cell>
          <cell r="Z112">
            <v>0.44663630895406653</v>
          </cell>
          <cell r="AA112">
            <v>22.732508213187462</v>
          </cell>
          <cell r="AB112">
            <v>0.892625</v>
          </cell>
          <cell r="AC112">
            <v>0.41313858578251156</v>
          </cell>
          <cell r="AD112">
            <v>35.868782064235361</v>
          </cell>
          <cell r="AE112">
            <v>0.92500000000000004</v>
          </cell>
          <cell r="AF112">
            <v>0.42812288682125549</v>
          </cell>
          <cell r="AG112">
            <v>30.507124739154392</v>
          </cell>
          <cell r="AH112">
            <v>0.91201960784313618</v>
          </cell>
          <cell r="AI112">
            <v>0.42211509983501927</v>
          </cell>
          <cell r="AJ112">
            <v>42.144572301529479</v>
          </cell>
          <cell r="AK112">
            <v>0.84361813725490098</v>
          </cell>
          <cell r="AL112">
            <v>0.39045646734739281</v>
          </cell>
          <cell r="AM112">
            <v>63.355219204625932</v>
          </cell>
          <cell r="AN112">
            <v>0.87421568627450885</v>
          </cell>
          <cell r="AO112">
            <v>0.40461810087812727</v>
          </cell>
          <cell r="AP112">
            <v>54.71801083289872</v>
          </cell>
          <cell r="AQ112">
            <v>0.892625</v>
          </cell>
          <cell r="AR112">
            <v>0.41313858578251156</v>
          </cell>
          <cell r="AS112">
            <v>38.575116452283986</v>
          </cell>
          <cell r="AT112">
            <v>0.84361813725490098</v>
          </cell>
          <cell r="AU112">
            <v>0.39045646734739281</v>
          </cell>
          <cell r="AV112">
            <v>67.406151090245928</v>
          </cell>
        </row>
        <row r="113">
          <cell r="B113">
            <v>105</v>
          </cell>
          <cell r="C113">
            <v>0.48841306669223128</v>
          </cell>
          <cell r="D113">
            <v>0.94852941176470484</v>
          </cell>
          <cell r="E113">
            <v>0.46327415884777767</v>
          </cell>
          <cell r="F113">
            <v>17.535305023558276</v>
          </cell>
          <cell r="G113">
            <v>0.96499999999999997</v>
          </cell>
          <cell r="H113">
            <v>0.47131860935800318</v>
          </cell>
          <cell r="I113">
            <v>11.622480870054513</v>
          </cell>
          <cell r="J113">
            <v>1</v>
          </cell>
          <cell r="K113">
            <v>0.48841306669223128</v>
          </cell>
          <cell r="L113">
            <v>9.4022170956203546</v>
          </cell>
          <cell r="M113">
            <v>0.92500000000000004</v>
          </cell>
          <cell r="N113">
            <v>0.45178208669031394</v>
          </cell>
          <cell r="O113">
            <v>16.176300181366049</v>
          </cell>
          <cell r="P113">
            <v>0.91533088235294013</v>
          </cell>
          <cell r="Q113">
            <v>0.44705956328810548</v>
          </cell>
          <cell r="R113">
            <v>22.768096335316638</v>
          </cell>
          <cell r="S113">
            <v>0.94852941176470484</v>
          </cell>
          <cell r="T113">
            <v>0.46327415884777767</v>
          </cell>
          <cell r="U113">
            <v>18.806592257512058</v>
          </cell>
          <cell r="V113">
            <v>0.87738970588235199</v>
          </cell>
          <cell r="W113">
            <v>0.42852859693419437</v>
          </cell>
          <cell r="X113">
            <v>30.546793358365928</v>
          </cell>
          <cell r="Y113">
            <v>0.96499999999999997</v>
          </cell>
          <cell r="Z113">
            <v>0.47131860935800318</v>
          </cell>
          <cell r="AA113">
            <v>12.57934465158141</v>
          </cell>
          <cell r="AB113">
            <v>0.892625</v>
          </cell>
          <cell r="AC113">
            <v>0.43596971365615295</v>
          </cell>
          <cell r="AD113">
            <v>21.050004168476047</v>
          </cell>
          <cell r="AE113">
            <v>0.92500000000000004</v>
          </cell>
          <cell r="AF113">
            <v>0.45178208669031394</v>
          </cell>
          <cell r="AG113">
            <v>17.446326427211474</v>
          </cell>
          <cell r="AH113">
            <v>0.91533088235294013</v>
          </cell>
          <cell r="AI113">
            <v>0.44705956328810548</v>
          </cell>
          <cell r="AJ113">
            <v>24.354711956965176</v>
          </cell>
          <cell r="AK113">
            <v>0.84668106617646965</v>
          </cell>
          <cell r="AL113">
            <v>0.41353009604149754</v>
          </cell>
          <cell r="AM113">
            <v>38.617764125967994</v>
          </cell>
          <cell r="AN113">
            <v>0.87738970588235199</v>
          </cell>
          <cell r="AO113">
            <v>0.42852859693419437</v>
          </cell>
          <cell r="AP113">
            <v>32.578113205862444</v>
          </cell>
          <cell r="AQ113">
            <v>0.892625</v>
          </cell>
          <cell r="AR113">
            <v>0.43596971365615295</v>
          </cell>
          <cell r="AS113">
            <v>22.638247394791684</v>
          </cell>
          <cell r="AT113">
            <v>0.84668106617646965</v>
          </cell>
          <cell r="AU113">
            <v>0.41353009604149754</v>
          </cell>
          <cell r="AV113">
            <v>41.086983458063891</v>
          </cell>
        </row>
        <row r="114">
          <cell r="B114">
            <v>106</v>
          </cell>
          <cell r="C114">
            <v>0.51414617696204956</v>
          </cell>
          <cell r="D114">
            <v>0.95196078431372444</v>
          </cell>
          <cell r="E114">
            <v>0.48944699787269563</v>
          </cell>
          <cell r="F114">
            <v>9.4116513386301062</v>
          </cell>
          <cell r="G114">
            <v>0.96499999999999997</v>
          </cell>
          <cell r="H114">
            <v>0.49615106076837784</v>
          </cell>
          <cell r="I114">
            <v>6.1445893490904249</v>
          </cell>
          <cell r="J114">
            <v>1</v>
          </cell>
          <cell r="K114">
            <v>0.51414617696204956</v>
          </cell>
          <cell r="L114">
            <v>4.8100514102422931</v>
          </cell>
          <cell r="M114">
            <v>0.92500000000000004</v>
          </cell>
          <cell r="N114">
            <v>0.47558521368989587</v>
          </cell>
          <cell r="O114">
            <v>8.8681375304995917</v>
          </cell>
          <cell r="P114">
            <v>0.91864215686274409</v>
          </cell>
          <cell r="Q114">
            <v>0.4723163529471513</v>
          </cell>
          <cell r="R114">
            <v>12.589401130748467</v>
          </cell>
          <cell r="S114">
            <v>0.95196078431372444</v>
          </cell>
          <cell r="T114">
            <v>0.48944699787269563</v>
          </cell>
          <cell r="U114">
            <v>10.093984048620031</v>
          </cell>
          <cell r="V114">
            <v>0.88056372549019513</v>
          </cell>
          <cell r="W114">
            <v>0.45273847303224352</v>
          </cell>
          <cell r="X114">
            <v>17.456618859666612</v>
          </cell>
          <cell r="Y114">
            <v>0.96499999999999997</v>
          </cell>
          <cell r="Z114">
            <v>0.49615106076837784</v>
          </cell>
          <cell r="AA114">
            <v>6.6504654237630252</v>
          </cell>
          <cell r="AB114">
            <v>0.892625</v>
          </cell>
          <cell r="AC114">
            <v>0.45893973121074949</v>
          </cell>
          <cell r="AD114">
            <v>11.87283987868472</v>
          </cell>
          <cell r="AE114">
            <v>0.92500000000000004</v>
          </cell>
          <cell r="AF114">
            <v>0.47558521368989587</v>
          </cell>
          <cell r="AG114">
            <v>9.5643886688455044</v>
          </cell>
          <cell r="AH114">
            <v>0.91864215686274409</v>
          </cell>
          <cell r="AI114">
            <v>0.4723163529471513</v>
          </cell>
          <cell r="AJ114">
            <v>13.466705065476724</v>
          </cell>
          <cell r="AK114">
            <v>0.84974399509803833</v>
          </cell>
          <cell r="AL114">
            <v>0.43689262647611499</v>
          </cell>
          <cell r="AM114">
            <v>22.648156418048551</v>
          </cell>
          <cell r="AN114">
            <v>0.88056372549019513</v>
          </cell>
          <cell r="AO114">
            <v>0.45273847303224352</v>
          </cell>
          <cell r="AP114">
            <v>18.617460062990862</v>
          </cell>
          <cell r="AQ114">
            <v>0.892625</v>
          </cell>
          <cell r="AR114">
            <v>0.45893973121074949</v>
          </cell>
          <cell r="AS114">
            <v>12.768657160407205</v>
          </cell>
          <cell r="AT114">
            <v>0.84974399509803833</v>
          </cell>
          <cell r="AU114">
            <v>0.43689262647611499</v>
          </cell>
          <cell r="AV114">
            <v>24.096279242595308</v>
          </cell>
        </row>
        <row r="115">
          <cell r="B115">
            <v>107</v>
          </cell>
          <cell r="C115">
            <v>0.54006070326016731</v>
          </cell>
          <cell r="D115">
            <v>0.95539215686274404</v>
          </cell>
          <cell r="E115">
            <v>0.51596976012454165</v>
          </cell>
          <cell r="F115">
            <v>4.8051468459130637</v>
          </cell>
          <cell r="G115">
            <v>0.96499999999999997</v>
          </cell>
          <cell r="H115">
            <v>0.52115857864606141</v>
          </cell>
          <cell r="I115">
            <v>3.0959448255531341</v>
          </cell>
          <cell r="J115">
            <v>1</v>
          </cell>
          <cell r="K115">
            <v>0.54006070326016731</v>
          </cell>
          <cell r="L115">
            <v>2.3369818666753028</v>
          </cell>
          <cell r="M115">
            <v>0.92500000000000004</v>
          </cell>
          <cell r="N115">
            <v>0.49955615051565477</v>
          </cell>
          <cell r="O115">
            <v>4.6505824480255571</v>
          </cell>
          <cell r="P115">
            <v>0.92195343137254793</v>
          </cell>
          <cell r="Q115">
            <v>0.49791081852018265</v>
          </cell>
          <cell r="R115">
            <v>6.6432211028846089</v>
          </cell>
          <cell r="S115">
            <v>0.95539215686274404</v>
          </cell>
          <cell r="T115">
            <v>0.51596976012454165</v>
          </cell>
          <cell r="U115">
            <v>5.1535138594480792</v>
          </cell>
          <cell r="V115">
            <v>0.88373774509803826</v>
          </cell>
          <cell r="W115">
            <v>0.47727202811520103</v>
          </cell>
          <cell r="X115">
            <v>9.5533358928352872</v>
          </cell>
          <cell r="Y115">
            <v>0.96499999999999997</v>
          </cell>
          <cell r="Z115">
            <v>0.52115857864606141</v>
          </cell>
          <cell r="AA115">
            <v>3.3508299491595803</v>
          </cell>
          <cell r="AB115">
            <v>0.892625</v>
          </cell>
          <cell r="AC115">
            <v>0.48207168524760685</v>
          </cell>
          <cell r="AD115">
            <v>6.4239219360528876</v>
          </cell>
          <cell r="AE115">
            <v>0.92500000000000004</v>
          </cell>
          <cell r="AF115">
            <v>0.49955615051565477</v>
          </cell>
          <cell r="AG115">
            <v>5.015706839959396</v>
          </cell>
          <cell r="AH115">
            <v>0.92195343137254793</v>
          </cell>
          <cell r="AI115">
            <v>0.49791081852018265</v>
          </cell>
          <cell r="AJ115">
            <v>7.10616004273583</v>
          </cell>
          <cell r="AK115">
            <v>0.85280692401960689</v>
          </cell>
          <cell r="AL115">
            <v>0.46056750713116895</v>
          </cell>
          <cell r="AM115">
            <v>12.753343875725438</v>
          </cell>
          <cell r="AN115">
            <v>0.88373774509803826</v>
          </cell>
          <cell r="AO115">
            <v>0.47727202811520103</v>
          </cell>
          <cell r="AP115">
            <v>10.188619622333604</v>
          </cell>
          <cell r="AQ115">
            <v>0.892625</v>
          </cell>
          <cell r="AR115">
            <v>0.48207168524760685</v>
          </cell>
          <cell r="AS115">
            <v>6.9086130752877102</v>
          </cell>
          <cell r="AT115">
            <v>0.85280692401960689</v>
          </cell>
          <cell r="AU115">
            <v>0.46056750713116895</v>
          </cell>
          <cell r="AV115">
            <v>13.568792515995952</v>
          </cell>
        </row>
        <row r="116">
          <cell r="B116">
            <v>108</v>
          </cell>
          <cell r="C116">
            <v>0.56620494414540756</v>
          </cell>
          <cell r="D116">
            <v>0.95882352941176363</v>
          </cell>
          <cell r="E116">
            <v>0.54289062291589019</v>
          </cell>
          <cell r="F116">
            <v>2.3258363804641022</v>
          </cell>
          <cell r="G116">
            <v>0.96499999999999997</v>
          </cell>
          <cell r="H116">
            <v>0.54638777110031833</v>
          </cell>
          <cell r="I116">
            <v>1.4824666207012343</v>
          </cell>
          <cell r="J116">
            <v>1</v>
          </cell>
          <cell r="K116">
            <v>0.56620494414540756</v>
          </cell>
          <cell r="L116">
            <v>1.0748697962523803</v>
          </cell>
          <cell r="M116">
            <v>0.92500000000000004</v>
          </cell>
          <cell r="N116">
            <v>0.52373957333450205</v>
          </cell>
          <cell r="O116">
            <v>2.3273553826342397</v>
          </cell>
          <cell r="P116">
            <v>0.92526470588235188</v>
          </cell>
          <cell r="Q116">
            <v>0.523889451113834</v>
          </cell>
          <cell r="R116">
            <v>3.335489445936783</v>
          </cell>
          <cell r="S116">
            <v>0.95882352941176363</v>
          </cell>
          <cell r="T116">
            <v>0.54289062291589019</v>
          </cell>
          <cell r="U116">
            <v>2.4944565495901529</v>
          </cell>
          <cell r="V116">
            <v>0.8869117647058814</v>
          </cell>
          <cell r="W116">
            <v>0.50217382619719841</v>
          </cell>
          <cell r="X116">
            <v>4.9937958959960458</v>
          </cell>
          <cell r="Y116">
            <v>0.96499999999999997</v>
          </cell>
          <cell r="Z116">
            <v>0.54638777110031833</v>
          </cell>
          <cell r="AA116">
            <v>1.6045161755709192</v>
          </cell>
          <cell r="AB116">
            <v>0.892625</v>
          </cell>
          <cell r="AC116">
            <v>0.50540868826779439</v>
          </cell>
          <cell r="AD116">
            <v>3.3271310624408033</v>
          </cell>
          <cell r="AE116">
            <v>0.92500000000000004</v>
          </cell>
          <cell r="AF116">
            <v>0.52373957333450205</v>
          </cell>
          <cell r="AG116">
            <v>2.5100796388742412</v>
          </cell>
          <cell r="AH116">
            <v>0.92526470588235188</v>
          </cell>
          <cell r="AI116">
            <v>0.523889451113834</v>
          </cell>
          <cell r="AJ116">
            <v>3.567926079321817</v>
          </cell>
          <cell r="AK116">
            <v>0.85586985294117557</v>
          </cell>
          <cell r="AL116">
            <v>0.48459774228029651</v>
          </cell>
          <cell r="AM116">
            <v>6.8795680792960114</v>
          </cell>
          <cell r="AN116">
            <v>0.8869117647058814</v>
          </cell>
          <cell r="AO116">
            <v>0.50217382619719841</v>
          </cell>
          <cell r="AP116">
            <v>5.3258764714881117</v>
          </cell>
          <cell r="AQ116">
            <v>0.892625</v>
          </cell>
          <cell r="AR116">
            <v>0.50540868826779439</v>
          </cell>
          <cell r="AS116">
            <v>3.5781663273601123</v>
          </cell>
          <cell r="AT116">
            <v>0.85586985294117557</v>
          </cell>
          <cell r="AU116">
            <v>0.48459774228029651</v>
          </cell>
          <cell r="AV116">
            <v>7.3194475721236341</v>
          </cell>
        </row>
        <row r="117">
          <cell r="B117">
            <v>109</v>
          </cell>
          <cell r="C117">
            <v>0.59243187938558528</v>
          </cell>
          <cell r="D117">
            <v>0.96225490196078323</v>
          </cell>
          <cell r="E117">
            <v>0.57007048001661886</v>
          </cell>
          <cell r="F117">
            <v>1.0631616190735065</v>
          </cell>
          <cell r="G117">
            <v>0.96499999999999997</v>
          </cell>
          <cell r="H117">
            <v>0.57169676360708976</v>
          </cell>
          <cell r="I117">
            <v>0.67246498808566579</v>
          </cell>
          <cell r="J117">
            <v>1</v>
          </cell>
          <cell r="K117">
            <v>0.59243187938558528</v>
          </cell>
          <cell r="L117">
            <v>0.46627320330171573</v>
          </cell>
          <cell r="M117">
            <v>0.92500000000000004</v>
          </cell>
          <cell r="N117">
            <v>0.54799948843166646</v>
          </cell>
          <cell r="O117">
            <v>1.1084272675356261</v>
          </cell>
          <cell r="P117">
            <v>0.92857598039215583</v>
          </cell>
          <cell r="Q117">
            <v>0.55011801321603726</v>
          </cell>
          <cell r="R117">
            <v>1.5880617109089754</v>
          </cell>
          <cell r="S117">
            <v>0.96225490196078323</v>
          </cell>
          <cell r="T117">
            <v>0.57007048001661886</v>
          </cell>
          <cell r="U117">
            <v>1.1402394795465327</v>
          </cell>
          <cell r="V117">
            <v>0.89008578431372454</v>
          </cell>
          <cell r="W117">
            <v>0.52731519401537252</v>
          </cell>
          <cell r="X117">
            <v>2.4860423036558448</v>
          </cell>
          <cell r="Y117">
            <v>0.96499999999999997</v>
          </cell>
          <cell r="Z117">
            <v>0.57169676360708976</v>
          </cell>
          <cell r="AA117">
            <v>0.72782815870631756</v>
          </cell>
          <cell r="AB117">
            <v>0.892625</v>
          </cell>
          <cell r="AC117">
            <v>0.52881950633655805</v>
          </cell>
          <cell r="AD117">
            <v>1.6455701164775638</v>
          </cell>
          <cell r="AE117">
            <v>0.92500000000000004</v>
          </cell>
          <cell r="AF117">
            <v>0.54799948843166646</v>
          </cell>
          <cell r="AG117">
            <v>1.1954515997746251</v>
          </cell>
          <cell r="AH117">
            <v>0.92857598039215583</v>
          </cell>
          <cell r="AI117">
            <v>0.55011801321603726</v>
          </cell>
          <cell r="AJ117">
            <v>1.6987272440111765</v>
          </cell>
          <cell r="AK117">
            <v>0.85893278186274413</v>
          </cell>
          <cell r="AL117">
            <v>0.50885916222483452</v>
          </cell>
          <cell r="AM117">
            <v>3.5457449202055686</v>
          </cell>
          <cell r="AN117">
            <v>0.89008578431372454</v>
          </cell>
          <cell r="AO117">
            <v>0.52731519401537252</v>
          </cell>
          <cell r="AP117">
            <v>2.6513607059472926</v>
          </cell>
          <cell r="AQ117">
            <v>0.892625</v>
          </cell>
          <cell r="AR117">
            <v>0.52881950633655805</v>
          </cell>
          <cell r="AS117">
            <v>1.7697299774450466</v>
          </cell>
          <cell r="AT117">
            <v>0.85893278186274413</v>
          </cell>
          <cell r="AU117">
            <v>0.50885916222483452</v>
          </cell>
          <cell r="AV117">
            <v>3.7724598039335233</v>
          </cell>
        </row>
        <row r="118">
          <cell r="B118">
            <v>110</v>
          </cell>
          <cell r="C118">
            <v>0.61859410913156188</v>
          </cell>
          <cell r="D118">
            <v>0.96568627450980282</v>
          </cell>
          <cell r="E118">
            <v>0.59736784068096838</v>
          </cell>
          <cell r="F118">
            <v>0.45708456455302693</v>
          </cell>
          <cell r="G118">
            <v>0.96499999999999997</v>
          </cell>
          <cell r="H118">
            <v>0.59694331531195721</v>
          </cell>
          <cell r="I118">
            <v>0.28801893075801049</v>
          </cell>
          <cell r="J118">
            <v>1</v>
          </cell>
          <cell r="K118">
            <v>0.61859410913156188</v>
          </cell>
          <cell r="L118">
            <v>0.19003809316254319</v>
          </cell>
          <cell r="M118">
            <v>0.92500000000000004</v>
          </cell>
          <cell r="N118">
            <v>0.57219955094669472</v>
          </cell>
          <cell r="O118">
            <v>0.50100969196239309</v>
          </cell>
          <cell r="P118">
            <v>0.93188725490195967</v>
          </cell>
          <cell r="Q118">
            <v>0.57645996625713447</v>
          </cell>
          <cell r="R118">
            <v>0.71444035763926894</v>
          </cell>
          <cell r="S118">
            <v>0.96568627450980282</v>
          </cell>
          <cell r="T118">
            <v>0.59736784068096838</v>
          </cell>
          <cell r="U118">
            <v>0.49022261210754114</v>
          </cell>
          <cell r="V118">
            <v>0.89325980392156767</v>
          </cell>
          <cell r="W118">
            <v>0.55256525262989575</v>
          </cell>
          <cell r="X118">
            <v>1.1751144239731393</v>
          </cell>
          <cell r="Y118">
            <v>0.96499999999999997</v>
          </cell>
          <cell r="Z118">
            <v>0.59694331531195721</v>
          </cell>
          <cell r="AA118">
            <v>0.3117311559118085</v>
          </cell>
          <cell r="AB118">
            <v>0.892625</v>
          </cell>
          <cell r="AC118">
            <v>0.5521725666635604</v>
          </cell>
          <cell r="AD118">
            <v>0.77536053983970621</v>
          </cell>
          <cell r="AE118">
            <v>0.92500000000000004</v>
          </cell>
          <cell r="AF118">
            <v>0.57219955094669472</v>
          </cell>
          <cell r="AG118">
            <v>0.54034473465331323</v>
          </cell>
          <cell r="AH118">
            <v>0.93188725490195967</v>
          </cell>
          <cell r="AI118">
            <v>0.57645996625713447</v>
          </cell>
          <cell r="AJ118">
            <v>0.76422678753979356</v>
          </cell>
          <cell r="AK118">
            <v>0.8619957107843127</v>
          </cell>
          <cell r="AL118">
            <v>0.53322546878784938</v>
          </cell>
          <cell r="AM118">
            <v>1.7414601306468003</v>
          </cell>
          <cell r="AN118">
            <v>0.89325980392156767</v>
          </cell>
          <cell r="AO118">
            <v>0.55256525262989575</v>
          </cell>
          <cell r="AP118">
            <v>1.2532579208859609</v>
          </cell>
          <cell r="AQ118">
            <v>0.892625</v>
          </cell>
          <cell r="AR118">
            <v>0.5521725666635604</v>
          </cell>
          <cell r="AS118">
            <v>0.83386224442354906</v>
          </cell>
          <cell r="AT118">
            <v>0.8619957107843127</v>
          </cell>
          <cell r="AU118">
            <v>0.53322546878784938</v>
          </cell>
          <cell r="AV118">
            <v>1.8528090685770471</v>
          </cell>
        </row>
        <row r="119">
          <cell r="B119">
            <v>111</v>
          </cell>
          <cell r="C119">
            <v>0.64893009559073189</v>
          </cell>
          <cell r="D119">
            <v>0.96911764705882242</v>
          </cell>
          <cell r="E119">
            <v>0.6288896073445468</v>
          </cell>
          <cell r="F119">
            <v>0.18403694521738453</v>
          </cell>
          <cell r="G119">
            <v>0.96499999999999997</v>
          </cell>
          <cell r="H119">
            <v>0.62621754224505621</v>
          </cell>
          <cell r="I119">
            <v>0.11608795535871866</v>
          </cell>
          <cell r="J119">
            <v>1</v>
          </cell>
          <cell r="K119">
            <v>0.64893009559073189</v>
          </cell>
          <cell r="L119">
            <v>7.2481648221599027E-2</v>
          </cell>
          <cell r="M119">
            <v>0.92500000000000004</v>
          </cell>
          <cell r="N119">
            <v>0.60026033842142701</v>
          </cell>
          <cell r="O119">
            <v>0.21433217120156992</v>
          </cell>
          <cell r="P119">
            <v>0.93519852941176362</v>
          </cell>
          <cell r="Q119">
            <v>0.60687847108748771</v>
          </cell>
          <cell r="R119">
            <v>0.30259409318180086</v>
          </cell>
          <cell r="S119">
            <v>0.96911764705882242</v>
          </cell>
          <cell r="T119">
            <v>0.6288896073445468</v>
          </cell>
          <cell r="U119">
            <v>0.19737938885987535</v>
          </cell>
          <cell r="V119">
            <v>0.89643382352941081</v>
          </cell>
          <cell r="W119">
            <v>0.58172288679370587</v>
          </cell>
          <cell r="X119">
            <v>0.52578702542138711</v>
          </cell>
          <cell r="Y119">
            <v>0.96499999999999997</v>
          </cell>
          <cell r="Z119">
            <v>0.62621754224505621</v>
          </cell>
          <cell r="AA119">
            <v>0.12564532621578489</v>
          </cell>
          <cell r="AB119">
            <v>0.892625</v>
          </cell>
          <cell r="AC119">
            <v>0.57925122657667705</v>
          </cell>
          <cell r="AD119">
            <v>0.34722772046677186</v>
          </cell>
          <cell r="AE119">
            <v>0.92500000000000004</v>
          </cell>
          <cell r="AF119">
            <v>0.60026033842142701</v>
          </cell>
          <cell r="AG119">
            <v>0.23115972012827649</v>
          </cell>
          <cell r="AH119">
            <v>0.93519852941176362</v>
          </cell>
          <cell r="AI119">
            <v>0.60687847108748771</v>
          </cell>
          <cell r="AJ119">
            <v>0.32368063938180591</v>
          </cell>
          <cell r="AK119">
            <v>0.86505863970588137</v>
          </cell>
          <cell r="AL119">
            <v>0.56136258575592612</v>
          </cell>
          <cell r="AM119">
            <v>0.81286923610731077</v>
          </cell>
          <cell r="AN119">
            <v>0.89643382352941081</v>
          </cell>
          <cell r="AO119">
            <v>0.58172288679370587</v>
          </cell>
          <cell r="AP119">
            <v>0.56075114122119196</v>
          </cell>
          <cell r="AQ119">
            <v>0.892625</v>
          </cell>
          <cell r="AR119">
            <v>0.57925122657667705</v>
          </cell>
          <cell r="AS119">
            <v>0.3734263886763608</v>
          </cell>
          <cell r="AT119">
            <v>0.86505863970588137</v>
          </cell>
          <cell r="AU119">
            <v>0.56136258575592612</v>
          </cell>
          <cell r="AV119">
            <v>0.86484408441067262</v>
          </cell>
        </row>
        <row r="120">
          <cell r="B120">
            <v>112</v>
          </cell>
          <cell r="C120">
            <v>0.6791598348491078</v>
          </cell>
          <cell r="D120">
            <v>0.97254901960784201</v>
          </cell>
          <cell r="E120">
            <v>0.66051623153952366</v>
          </cell>
          <cell r="F120">
            <v>6.8298023002733702E-2</v>
          </cell>
          <cell r="G120">
            <v>0.96499999999999997</v>
          </cell>
          <cell r="H120">
            <v>0.65538924062938897</v>
          </cell>
          <cell r="I120">
            <v>4.3391641269728054E-2</v>
          </cell>
          <cell r="J120">
            <v>1</v>
          </cell>
          <cell r="K120">
            <v>0.6791598348491078</v>
          </cell>
          <cell r="L120">
            <v>2.5446125312582966E-2</v>
          </cell>
          <cell r="M120">
            <v>0.92500000000000004</v>
          </cell>
          <cell r="N120">
            <v>0.62822284723542476</v>
          </cell>
          <cell r="O120">
            <v>8.567706958151633E-2</v>
          </cell>
          <cell r="P120">
            <v>0.93850980392156746</v>
          </cell>
          <cell r="Q120">
            <v>0.63739816343564026</v>
          </cell>
          <cell r="R120">
            <v>0.11895625255152477</v>
          </cell>
          <cell r="S120">
            <v>0.97254901960784201</v>
          </cell>
          <cell r="T120">
            <v>0.66051623153952366</v>
          </cell>
          <cell r="U120">
            <v>7.3249542501881731E-2</v>
          </cell>
          <cell r="V120">
            <v>0.89960784313725395</v>
          </cell>
          <cell r="W120">
            <v>0.61097751417405943</v>
          </cell>
          <cell r="X120">
            <v>0.21992467915458219</v>
          </cell>
          <cell r="Y120">
            <v>0.96499999999999997</v>
          </cell>
          <cell r="Z120">
            <v>0.65538924062938897</v>
          </cell>
          <cell r="AA120">
            <v>4.6964018838357748E-2</v>
          </cell>
          <cell r="AB120">
            <v>0.892625</v>
          </cell>
          <cell r="AC120">
            <v>0.60623504758218483</v>
          </cell>
          <cell r="AD120">
            <v>0.1460956374849707</v>
          </cell>
          <cell r="AE120">
            <v>0.92500000000000004</v>
          </cell>
          <cell r="AF120">
            <v>0.62822284723542476</v>
          </cell>
          <cell r="AG120">
            <v>9.2403708294674883E-2</v>
          </cell>
          <cell r="AH120">
            <v>0.93850980392156746</v>
          </cell>
          <cell r="AI120">
            <v>0.63739816343564026</v>
          </cell>
          <cell r="AJ120">
            <v>0.12724582783315508</v>
          </cell>
          <cell r="AK120">
            <v>0.86812156862744994</v>
          </cell>
          <cell r="AL120">
            <v>0.58959330117796727</v>
          </cell>
          <cell r="AM120">
            <v>0.35655485984466634</v>
          </cell>
          <cell r="AN120">
            <v>0.89960784313725395</v>
          </cell>
          <cell r="AO120">
            <v>0.61097751417405943</v>
          </cell>
          <cell r="AP120">
            <v>0.23454936857713513</v>
          </cell>
          <cell r="AQ120">
            <v>0.892625</v>
          </cell>
          <cell r="AR120">
            <v>0.60623504758218483</v>
          </cell>
          <cell r="AS120">
            <v>0.15711869499947986</v>
          </cell>
          <cell r="AT120">
            <v>0.86812156862744994</v>
          </cell>
          <cell r="AU120">
            <v>0.58959330117796727</v>
          </cell>
          <cell r="AV120">
            <v>0.379352972910181</v>
          </cell>
        </row>
        <row r="121">
          <cell r="B121">
            <v>113</v>
          </cell>
          <cell r="C121">
            <v>0.70924622354151179</v>
          </cell>
          <cell r="D121">
            <v>0.97598039215686161</v>
          </cell>
          <cell r="E121">
            <v>0.69221040738781781</v>
          </cell>
          <cell r="F121">
            <v>2.3186070227368336E-2</v>
          </cell>
          <cell r="G121">
            <v>0.96499999999999997</v>
          </cell>
          <cell r="H121">
            <v>0.68442260571755886</v>
          </cell>
          <cell r="I121">
            <v>1.495322644829813E-2</v>
          </cell>
          <cell r="J121">
            <v>1</v>
          </cell>
          <cell r="K121">
            <v>0.70924622354151179</v>
          </cell>
          <cell r="L121">
            <v>8.1641390477394174E-3</v>
          </cell>
          <cell r="M121">
            <v>0.92500000000000004</v>
          </cell>
          <cell r="N121">
            <v>0.65605275677589847</v>
          </cell>
          <cell r="O121">
            <v>3.1852776986228536E-2</v>
          </cell>
          <cell r="P121">
            <v>0.94182107843137142</v>
          </cell>
          <cell r="Q121">
            <v>0.66798304312924417</v>
          </cell>
          <cell r="R121">
            <v>4.3133755645996683E-2</v>
          </cell>
          <cell r="S121">
            <v>0.97598039215686161</v>
          </cell>
          <cell r="T121">
            <v>0.69221040738781781</v>
          </cell>
          <cell r="U121">
            <v>2.4867030726544639E-2</v>
          </cell>
          <cell r="V121">
            <v>0.90278186274509709</v>
          </cell>
          <cell r="W121">
            <v>0.64029462683373151</v>
          </cell>
          <cell r="X121">
            <v>8.5555645379187972E-2</v>
          </cell>
          <cell r="Y121">
            <v>0.96499999999999997</v>
          </cell>
          <cell r="Z121">
            <v>0.68442260571755886</v>
          </cell>
          <cell r="AA121">
            <v>1.6184306194982144E-2</v>
          </cell>
          <cell r="AB121">
            <v>0.892625</v>
          </cell>
          <cell r="AC121">
            <v>0.63309091028874198</v>
          </cell>
          <cell r="AD121">
            <v>5.7527341742719861E-2</v>
          </cell>
          <cell r="AE121">
            <v>0.92500000000000004</v>
          </cell>
          <cell r="AF121">
            <v>0.65605275677589847</v>
          </cell>
          <cell r="AG121">
            <v>3.4353587574682591E-2</v>
          </cell>
          <cell r="AH121">
            <v>0.94182107843137142</v>
          </cell>
          <cell r="AI121">
            <v>0.66798304312924417</v>
          </cell>
          <cell r="AJ121">
            <v>4.6139570867454356E-2</v>
          </cell>
          <cell r="AK121">
            <v>0.87118449754901861</v>
          </cell>
          <cell r="AL121">
            <v>0.61788431489455087</v>
          </cell>
          <cell r="AM121">
            <v>0.14633250297780206</v>
          </cell>
          <cell r="AN121">
            <v>0.90278186274509709</v>
          </cell>
          <cell r="AO121">
            <v>0.64029462683373151</v>
          </cell>
          <cell r="AP121">
            <v>9.1244978412781855E-2</v>
          </cell>
          <cell r="AQ121">
            <v>0.892625</v>
          </cell>
          <cell r="AR121">
            <v>0.63309091028874198</v>
          </cell>
          <cell r="AS121">
            <v>6.18678354604194E-2</v>
          </cell>
          <cell r="AT121">
            <v>0.87118449754901861</v>
          </cell>
          <cell r="AU121">
            <v>0.61788431489455087</v>
          </cell>
          <cell r="AV121">
            <v>0.1556890013003914</v>
          </cell>
        </row>
        <row r="122">
          <cell r="B122">
            <v>114</v>
          </cell>
          <cell r="C122">
            <v>0.73915254532832764</v>
          </cell>
          <cell r="D122">
            <v>0.9794117647058812</v>
          </cell>
          <cell r="E122">
            <v>0.72393469880686123</v>
          </cell>
          <cell r="F122">
            <v>7.1364311095591468E-3</v>
          </cell>
          <cell r="G122">
            <v>0.96499999999999997</v>
          </cell>
          <cell r="H122">
            <v>0.71328220624183614</v>
          </cell>
          <cell r="I122">
            <v>4.7189002386692058E-3</v>
          </cell>
          <cell r="J122">
            <v>1</v>
          </cell>
          <cell r="K122">
            <v>0.73915254532832764</v>
          </cell>
          <cell r="L122">
            <v>2.3737542596624413E-3</v>
          </cell>
          <cell r="M122">
            <v>0.92500000000000004</v>
          </cell>
          <cell r="N122">
            <v>0.68371610442870312</v>
          </cell>
          <cell r="O122">
            <v>1.095567483344541E-2</v>
          </cell>
          <cell r="P122">
            <v>0.94513235294117537</v>
          </cell>
          <cell r="Q122">
            <v>0.69859698434862105</v>
          </cell>
          <cell r="R122">
            <v>1.4321138287990601E-2</v>
          </cell>
          <cell r="S122">
            <v>0.9794117647058812</v>
          </cell>
          <cell r="T122">
            <v>0.72393469880686123</v>
          </cell>
          <cell r="U122">
            <v>7.6538132567977911E-3</v>
          </cell>
          <cell r="V122">
            <v>0.90595588235294011</v>
          </cell>
          <cell r="W122">
            <v>0.66963959639634663</v>
          </cell>
          <cell r="X122">
            <v>3.0774825347601745E-2</v>
          </cell>
          <cell r="Y122">
            <v>0.96499999999999997</v>
          </cell>
          <cell r="Z122">
            <v>0.71328220624183614</v>
          </cell>
          <cell r="AA122">
            <v>5.1074011772816348E-3</v>
          </cell>
          <cell r="AB122">
            <v>0.892625</v>
          </cell>
          <cell r="AC122">
            <v>0.65978604077369851</v>
          </cell>
          <cell r="AD122">
            <v>2.11073045923298E-2</v>
          </cell>
          <cell r="AE122">
            <v>0.92500000000000004</v>
          </cell>
          <cell r="AF122">
            <v>0.68371610442870312</v>
          </cell>
          <cell r="AG122">
            <v>1.1815821741169826E-2</v>
          </cell>
          <cell r="AH122">
            <v>0.94513235294117537</v>
          </cell>
          <cell r="AI122">
            <v>0.69859698434862105</v>
          </cell>
          <cell r="AJ122">
            <v>1.5319119910734775E-2</v>
          </cell>
          <cell r="AK122">
            <v>0.87424742647058729</v>
          </cell>
          <cell r="AL122">
            <v>0.64620221052247451</v>
          </cell>
          <cell r="AM122">
            <v>5.5915944628558013E-2</v>
          </cell>
          <cell r="AN122">
            <v>0.90595588235294011</v>
          </cell>
          <cell r="AO122">
            <v>0.66963959639634663</v>
          </cell>
          <cell r="AP122">
            <v>3.282130900951781E-2</v>
          </cell>
          <cell r="AQ122">
            <v>0.892625</v>
          </cell>
          <cell r="AR122">
            <v>0.65978604077369851</v>
          </cell>
          <cell r="AS122">
            <v>2.2699871191188371E-2</v>
          </cell>
          <cell r="AT122">
            <v>0.87424742647058729</v>
          </cell>
          <cell r="AU122">
            <v>0.64620221052247451</v>
          </cell>
          <cell r="AV122">
            <v>5.949120939528222E-2</v>
          </cell>
        </row>
        <row r="123">
          <cell r="B123">
            <v>115</v>
          </cell>
          <cell r="C123">
            <v>0.76884177396568232</v>
          </cell>
          <cell r="D123">
            <v>0.9828431372549008</v>
          </cell>
          <cell r="E123">
            <v>0.75565086117705449</v>
          </cell>
          <cell r="F123">
            <v>1.9701210037045315E-3</v>
          </cell>
          <cell r="G123">
            <v>0.96499999999999997</v>
          </cell>
          <cell r="H123">
            <v>0.74193231187688347</v>
          </cell>
          <cell r="I123">
            <v>1.3529926653961075E-3</v>
          </cell>
          <cell r="J123">
            <v>1</v>
          </cell>
          <cell r="K123">
            <v>0.76884177396568232</v>
          </cell>
          <cell r="L123">
            <v>6.1918775664898782E-4</v>
          </cell>
          <cell r="M123">
            <v>0.92500000000000004</v>
          </cell>
          <cell r="N123">
            <v>0.71117864091825622</v>
          </cell>
          <cell r="O123">
            <v>3.4651035149345336E-3</v>
          </cell>
          <cell r="P123">
            <v>0.94844362745097921</v>
          </cell>
          <cell r="Q123">
            <v>0.72920308103585751</v>
          </cell>
          <cell r="R123">
            <v>4.316434267560793E-3</v>
          </cell>
          <cell r="S123">
            <v>0.9828431372549008</v>
          </cell>
          <cell r="T123">
            <v>0.75565086117705449</v>
          </cell>
          <cell r="U123">
            <v>2.1129522620139205E-3</v>
          </cell>
          <cell r="V123">
            <v>0.90912990196078325</v>
          </cell>
          <cell r="W123">
            <v>0.69897704658877546</v>
          </cell>
          <cell r="X123">
            <v>1.0166783722665655E-2</v>
          </cell>
          <cell r="Y123">
            <v>0.96499999999999997</v>
          </cell>
          <cell r="Z123">
            <v>0.74193231187688347</v>
          </cell>
          <cell r="AA123">
            <v>1.464382797388039E-3</v>
          </cell>
          <cell r="AB123">
            <v>0.892625</v>
          </cell>
          <cell r="AC123">
            <v>0.68628738848611714</v>
          </cell>
          <cell r="AD123">
            <v>7.180999663952017E-3</v>
          </cell>
          <cell r="AE123">
            <v>0.92500000000000004</v>
          </cell>
          <cell r="AF123">
            <v>0.71117864091825622</v>
          </cell>
          <cell r="AG123">
            <v>3.7371541296732165E-3</v>
          </cell>
          <cell r="AH123">
            <v>0.94844362745097921</v>
          </cell>
          <cell r="AI123">
            <v>0.72920308103585751</v>
          </cell>
          <cell r="AJ123">
            <v>4.6172289382205439E-3</v>
          </cell>
          <cell r="AK123">
            <v>0.87731035539215585</v>
          </cell>
          <cell r="AL123">
            <v>0.67451284995816829</v>
          </cell>
          <cell r="AM123">
            <v>1.9782937606131541E-2</v>
          </cell>
          <cell r="AN123">
            <v>0.90912990196078325</v>
          </cell>
          <cell r="AO123">
            <v>0.69897704658877546</v>
          </cell>
          <cell r="AP123">
            <v>1.0842860891184528E-2</v>
          </cell>
          <cell r="AQ123">
            <v>0.892625</v>
          </cell>
          <cell r="AR123">
            <v>0.68628738848611714</v>
          </cell>
          <cell r="AS123">
            <v>7.7228130518812565E-3</v>
          </cell>
          <cell r="AT123">
            <v>0.87731035539215585</v>
          </cell>
          <cell r="AU123">
            <v>0.67451284995816829</v>
          </cell>
          <cell r="AV123">
            <v>2.1047858377395444E-2</v>
          </cell>
        </row>
        <row r="124">
          <cell r="B124">
            <v>116</v>
          </cell>
          <cell r="C124">
            <v>0.7984370541437309</v>
          </cell>
          <cell r="D124">
            <v>0.9862745098039204</v>
          </cell>
          <cell r="E124">
            <v>0.78747811418489444</v>
          </cell>
          <cell r="F124">
            <v>4.813973706321993E-4</v>
          </cell>
          <cell r="G124">
            <v>0.96499999999999997</v>
          </cell>
          <cell r="H124">
            <v>0.77049175724870034</v>
          </cell>
          <cell r="I124">
            <v>3.4916368920630682E-4</v>
          </cell>
          <cell r="J124">
            <v>1</v>
          </cell>
          <cell r="K124">
            <v>0.7984370541437309</v>
          </cell>
          <cell r="L124">
            <v>1.4313034340914882E-4</v>
          </cell>
          <cell r="M124">
            <v>0.92500000000000004</v>
          </cell>
          <cell r="N124">
            <v>0.73855427508295113</v>
          </cell>
          <cell r="O124">
            <v>1.0007959065423194E-3</v>
          </cell>
          <cell r="P124">
            <v>0.95175490196078316</v>
          </cell>
          <cell r="Q124">
            <v>0.75991638018842311</v>
          </cell>
          <cell r="R124">
            <v>1.1688771005667078E-3</v>
          </cell>
          <cell r="S124">
            <v>0.9862745098039204</v>
          </cell>
          <cell r="T124">
            <v>0.78747811418489444</v>
          </cell>
          <cell r="U124">
            <v>5.1629806559709622E-4</v>
          </cell>
          <cell r="V124">
            <v>0.91230392156862639</v>
          </cell>
          <cell r="W124">
            <v>0.72841725562102733</v>
          </cell>
          <cell r="X124">
            <v>3.0604352628899796E-3</v>
          </cell>
          <cell r="Y124">
            <v>0.96499999999999997</v>
          </cell>
          <cell r="Z124">
            <v>0.77049175724870034</v>
          </cell>
          <cell r="AA124">
            <v>3.779098830491934E-4</v>
          </cell>
          <cell r="AB124">
            <v>0.892625</v>
          </cell>
          <cell r="AC124">
            <v>0.71270487545504779</v>
          </cell>
          <cell r="AD124">
            <v>2.2527701578587025E-3</v>
          </cell>
          <cell r="AE124">
            <v>0.92500000000000004</v>
          </cell>
          <cell r="AF124">
            <v>0.73855427508295113</v>
          </cell>
          <cell r="AG124">
            <v>1.0793699348301698E-3</v>
          </cell>
          <cell r="AH124">
            <v>0.95175490196078316</v>
          </cell>
          <cell r="AI124">
            <v>0.75991638018842311</v>
          </cell>
          <cell r="AJ124">
            <v>1.2503313706222023E-3</v>
          </cell>
          <cell r="AK124">
            <v>0.88037328431372441</v>
          </cell>
          <cell r="AL124">
            <v>0.70292265167429135</v>
          </cell>
          <cell r="AM124">
            <v>6.4390919808751321E-3</v>
          </cell>
          <cell r="AN124">
            <v>0.91230392156862639</v>
          </cell>
          <cell r="AO124">
            <v>0.72841725562102733</v>
          </cell>
          <cell r="AP124">
            <v>3.2639500088914287E-3</v>
          </cell>
          <cell r="AQ124">
            <v>0.892625</v>
          </cell>
          <cell r="AR124">
            <v>0.71270487545504779</v>
          </cell>
          <cell r="AS124">
            <v>2.4227438507391686E-3</v>
          </cell>
          <cell r="AT124">
            <v>0.88037328431372441</v>
          </cell>
          <cell r="AU124">
            <v>0.70292265167429135</v>
          </cell>
          <cell r="AV124">
            <v>6.8508074377425354E-3</v>
          </cell>
        </row>
        <row r="125">
          <cell r="B125">
            <v>117</v>
          </cell>
          <cell r="C125">
            <v>0.82808616600874074</v>
          </cell>
          <cell r="D125">
            <v>0.98970588235293999</v>
          </cell>
          <cell r="E125">
            <v>0.8195617495939439</v>
          </cell>
          <cell r="F125">
            <v>1.0230747703318831E-4</v>
          </cell>
          <cell r="G125">
            <v>0.96499999999999997</v>
          </cell>
          <cell r="H125">
            <v>0.79910315019843481</v>
          </cell>
          <cell r="I125">
            <v>8.0135944742300413E-5</v>
          </cell>
          <cell r="J125">
            <v>1</v>
          </cell>
          <cell r="K125">
            <v>0.82808616600874074</v>
          </cell>
          <cell r="L125">
            <v>2.8849773658967468E-5</v>
          </cell>
          <cell r="M125">
            <v>0.92500000000000004</v>
          </cell>
          <cell r="N125">
            <v>0.7659797035580852</v>
          </cell>
          <cell r="O125">
            <v>2.6165381127997179E-4</v>
          </cell>
          <cell r="P125">
            <v>0.95506617647058711</v>
          </cell>
          <cell r="Q125">
            <v>0.79087708835815584</v>
          </cell>
          <cell r="R125">
            <v>2.8062824541891576E-4</v>
          </cell>
          <cell r="S125">
            <v>0.98970588235293999</v>
          </cell>
          <cell r="T125">
            <v>0.8195617495939439</v>
          </cell>
          <cell r="U125">
            <v>1.0972463854338597E-4</v>
          </cell>
          <cell r="V125">
            <v>0.91547794117646952</v>
          </cell>
          <cell r="W125">
            <v>0.75809461837439818</v>
          </cell>
          <cell r="X125">
            <v>8.3116140768984333E-4</v>
          </cell>
          <cell r="Y125">
            <v>0.96499999999999997</v>
          </cell>
          <cell r="Z125">
            <v>0.79910315019843481</v>
          </cell>
          <cell r="AA125">
            <v>8.6733433176969539E-5</v>
          </cell>
          <cell r="AB125">
            <v>0.892625</v>
          </cell>
          <cell r="AC125">
            <v>0.73917041393355221</v>
          </cell>
          <cell r="AD125">
            <v>6.4720988307316759E-4</v>
          </cell>
          <cell r="AE125">
            <v>0.92500000000000004</v>
          </cell>
          <cell r="AF125">
            <v>0.7659797035580852</v>
          </cell>
          <cell r="AG125">
            <v>2.8219665506534156E-4</v>
          </cell>
          <cell r="AH125">
            <v>0.95506617647058711</v>
          </cell>
          <cell r="AI125">
            <v>0.79087708835815584</v>
          </cell>
          <cell r="AJ125">
            <v>3.0018408142294868E-4</v>
          </cell>
          <cell r="AK125">
            <v>0.88343621323529309</v>
          </cell>
          <cell r="AL125">
            <v>0.73156130673129416</v>
          </cell>
          <cell r="AM125">
            <v>1.9129083713037189E-3</v>
          </cell>
          <cell r="AN125">
            <v>0.91547794117646952</v>
          </cell>
          <cell r="AO125">
            <v>0.75809461837439818</v>
          </cell>
          <cell r="AP125">
            <v>8.8643250093050643E-4</v>
          </cell>
          <cell r="AQ125">
            <v>0.892625</v>
          </cell>
          <cell r="AR125">
            <v>0.73917041393355221</v>
          </cell>
          <cell r="AS125">
            <v>6.9604249633862657E-4</v>
          </cell>
          <cell r="AT125">
            <v>0.88343621323529309</v>
          </cell>
          <cell r="AU125">
            <v>0.73156130673129416</v>
          </cell>
          <cell r="AV125">
            <v>2.0352197074945946E-3</v>
          </cell>
        </row>
        <row r="126">
          <cell r="B126">
            <v>118</v>
          </cell>
          <cell r="C126">
            <v>0.85778910956071219</v>
          </cell>
          <cell r="D126">
            <v>0.99313725490195959</v>
          </cell>
          <cell r="E126">
            <v>0.85190232155392198</v>
          </cell>
          <cell r="F126">
            <v>1.8460182159326264E-5</v>
          </cell>
          <cell r="G126">
            <v>0.96499999999999997</v>
          </cell>
          <cell r="H126">
            <v>0.82776649072608721</v>
          </cell>
          <cell r="I126">
            <v>1.6099058854600453E-5</v>
          </cell>
          <cell r="J126">
            <v>1</v>
          </cell>
          <cell r="K126">
            <v>0.85778910956071219</v>
          </cell>
          <cell r="L126">
            <v>4.9596751994931371E-6</v>
          </cell>
          <cell r="M126">
            <v>0.92500000000000004</v>
          </cell>
          <cell r="N126">
            <v>0.79345492634365877</v>
          </cell>
          <cell r="O126">
            <v>6.1232302480895826E-5</v>
          </cell>
          <cell r="P126">
            <v>0.95837745098039095</v>
          </cell>
          <cell r="Q126">
            <v>0.82208574029953463</v>
          </cell>
          <cell r="R126">
            <v>5.8685795770945678E-5</v>
          </cell>
          <cell r="S126">
            <v>0.99313725490195959</v>
          </cell>
          <cell r="T126">
            <v>0.85190232155392198</v>
          </cell>
          <cell r="U126">
            <v>1.9798521805205472E-5</v>
          </cell>
          <cell r="V126">
            <v>0.91865196078431266</v>
          </cell>
          <cell r="W126">
            <v>0.78800964743737789</v>
          </cell>
          <cell r="X126">
            <v>2.0106241751968398E-4</v>
          </cell>
          <cell r="Y126">
            <v>0.96499999999999997</v>
          </cell>
          <cell r="Z126">
            <v>0.82776649072608721</v>
          </cell>
          <cell r="AA126">
            <v>1.7424473497727739E-5</v>
          </cell>
          <cell r="AB126">
            <v>0.892625</v>
          </cell>
          <cell r="AC126">
            <v>0.76568400392163072</v>
          </cell>
          <cell r="AD126">
            <v>1.6881148590008839E-4</v>
          </cell>
          <cell r="AE126">
            <v>0.92500000000000004</v>
          </cell>
          <cell r="AF126">
            <v>0.79345492634365877</v>
          </cell>
          <cell r="AG126">
            <v>6.6039744873308009E-5</v>
          </cell>
          <cell r="AH126">
            <v>0.95837745098039095</v>
          </cell>
          <cell r="AI126">
            <v>0.82208574029953463</v>
          </cell>
          <cell r="AJ126">
            <v>6.2775369135699446E-5</v>
          </cell>
          <cell r="AK126">
            <v>0.88649914215686165</v>
          </cell>
          <cell r="AL126">
            <v>0.76042930977706957</v>
          </cell>
          <cell r="AM126">
            <v>5.1349862353553867E-4</v>
          </cell>
          <cell r="AN126">
            <v>0.91865196078431266</v>
          </cell>
          <cell r="AO126">
            <v>0.78800964743737789</v>
          </cell>
          <cell r="AP126">
            <v>2.1443279242293079E-4</v>
          </cell>
          <cell r="AQ126">
            <v>0.892625</v>
          </cell>
          <cell r="AR126">
            <v>0.76568400392163072</v>
          </cell>
          <cell r="AS126">
            <v>1.8154847620466098E-4</v>
          </cell>
          <cell r="AT126">
            <v>0.88649914215686165</v>
          </cell>
          <cell r="AU126">
            <v>0.76042930977706957</v>
          </cell>
          <cell r="AV126">
            <v>5.4633171879456667E-4</v>
          </cell>
        </row>
        <row r="127">
          <cell r="B127">
            <v>119</v>
          </cell>
          <cell r="C127">
            <v>0.88754588479964514</v>
          </cell>
          <cell r="D127">
            <v>0.99656862745097918</v>
          </cell>
          <cell r="E127">
            <v>0.88450038421454724</v>
          </cell>
          <cell r="F127">
            <v>2.7339101214879274E-6</v>
          </cell>
          <cell r="G127">
            <v>0.96499999999999997</v>
          </cell>
          <cell r="H127">
            <v>0.85648177883165755</v>
          </cell>
          <cell r="I127">
            <v>2.7727974025350949E-6</v>
          </cell>
          <cell r="J127">
            <v>1</v>
          </cell>
          <cell r="K127">
            <v>0.88754588479964514</v>
          </cell>
          <cell r="L127">
            <v>7.0531982640957142E-7</v>
          </cell>
          <cell r="M127">
            <v>0.92500000000000004</v>
          </cell>
          <cell r="N127">
            <v>0.82097994343967184</v>
          </cell>
          <cell r="O127">
            <v>1.2647230426063993E-5</v>
          </cell>
          <cell r="P127">
            <v>0.96168872549019491</v>
          </cell>
          <cell r="Q127">
            <v>0.85354287076703805</v>
          </cell>
          <cell r="R127">
            <v>1.0441039909520501E-5</v>
          </cell>
          <cell r="S127">
            <v>0.99656862745097918</v>
          </cell>
          <cell r="T127">
            <v>0.88450038421454724</v>
          </cell>
          <cell r="U127">
            <v>2.9321151160149841E-6</v>
          </cell>
          <cell r="V127">
            <v>0.9218259803921558</v>
          </cell>
          <cell r="W127">
            <v>0.81816285539845623</v>
          </cell>
          <cell r="X127">
            <v>4.2623292777090937E-5</v>
          </cell>
          <cell r="Y127">
            <v>0.96499999999999997</v>
          </cell>
          <cell r="Z127">
            <v>0.85648177883165755</v>
          </cell>
          <cell r="AA127">
            <v>3.0010782177639382E-6</v>
          </cell>
          <cell r="AB127">
            <v>0.892625</v>
          </cell>
          <cell r="AC127">
            <v>0.79224564541928322</v>
          </cell>
          <cell r="AD127">
            <v>3.9555231468148803E-5</v>
          </cell>
          <cell r="AE127">
            <v>0.92500000000000004</v>
          </cell>
          <cell r="AF127">
            <v>0.82097994343967184</v>
          </cell>
          <cell r="AG127">
            <v>1.3640183969103386E-5</v>
          </cell>
          <cell r="AH127">
            <v>0.96168872549019491</v>
          </cell>
          <cell r="AI127">
            <v>0.85354287076703805</v>
          </cell>
          <cell r="AJ127">
            <v>1.116863332720141E-5</v>
          </cell>
          <cell r="AK127">
            <v>0.88956207107843033</v>
          </cell>
          <cell r="AL127">
            <v>0.78952715545951024</v>
          </cell>
          <cell r="AM127">
            <v>1.2301921966893371E-4</v>
          </cell>
          <cell r="AN127">
            <v>0.9218259803921558</v>
          </cell>
          <cell r="AO127">
            <v>0.81816285539845623</v>
          </cell>
          <cell r="AP127">
            <v>4.5457683266724661E-5</v>
          </cell>
          <cell r="AQ127">
            <v>0.892625</v>
          </cell>
          <cell r="AR127">
            <v>0.79224564541928322</v>
          </cell>
          <cell r="AS127">
            <v>4.2539712038405261E-5</v>
          </cell>
          <cell r="AT127">
            <v>0.88956207107843033</v>
          </cell>
          <cell r="AU127">
            <v>0.78952715545951024</v>
          </cell>
          <cell r="AV127">
            <v>1.3088506696229426E-4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3.1576556862381609E-7</v>
          </cell>
          <cell r="G128">
            <v>1</v>
          </cell>
          <cell r="H128">
            <v>1</v>
          </cell>
          <cell r="I128">
            <v>3.9794695087203724E-7</v>
          </cell>
          <cell r="J128">
            <v>1</v>
          </cell>
          <cell r="K128">
            <v>1</v>
          </cell>
          <cell r="L128">
            <v>7.9316117012156241E-8</v>
          </cell>
          <cell r="M128">
            <v>1</v>
          </cell>
          <cell r="N128">
            <v>1</v>
          </cell>
          <cell r="O128">
            <v>2.2641079062054793E-6</v>
          </cell>
          <cell r="P128">
            <v>1</v>
          </cell>
          <cell r="Q128">
            <v>1</v>
          </cell>
          <cell r="R128">
            <v>1.5291647313551573E-6</v>
          </cell>
          <cell r="S128">
            <v>1</v>
          </cell>
          <cell r="T128">
            <v>1</v>
          </cell>
          <cell r="U128">
            <v>3.3865816933844892E-7</v>
          </cell>
          <cell r="V128">
            <v>1</v>
          </cell>
          <cell r="W128">
            <v>1</v>
          </cell>
          <cell r="X128">
            <v>7.750497852101821E-6</v>
          </cell>
          <cell r="Y128">
            <v>1</v>
          </cell>
          <cell r="Z128">
            <v>1</v>
          </cell>
          <cell r="AA128">
            <v>4.3070940740053985E-7</v>
          </cell>
          <cell r="AB128">
            <v>1</v>
          </cell>
          <cell r="AC128">
            <v>1</v>
          </cell>
          <cell r="AD128">
            <v>8.2177715839561133E-6</v>
          </cell>
          <cell r="AE128">
            <v>1</v>
          </cell>
          <cell r="AF128">
            <v>1</v>
          </cell>
          <cell r="AG128">
            <v>2.4418665056421694E-6</v>
          </cell>
          <cell r="AH128">
            <v>1</v>
          </cell>
          <cell r="AI128">
            <v>1</v>
          </cell>
          <cell r="AJ128">
            <v>1.6357259745575025E-6</v>
          </cell>
          <cell r="AK128">
            <v>1</v>
          </cell>
          <cell r="AL128">
            <v>1</v>
          </cell>
          <cell r="AM128">
            <v>2.5892205096871844E-5</v>
          </cell>
          <cell r="AN128">
            <v>1</v>
          </cell>
          <cell r="AO128">
            <v>1</v>
          </cell>
          <cell r="AP128">
            <v>8.2658953254225888E-6</v>
          </cell>
          <cell r="AQ128">
            <v>1</v>
          </cell>
          <cell r="AR128">
            <v>1</v>
          </cell>
          <cell r="AS128">
            <v>8.8378104185884336E-6</v>
          </cell>
          <cell r="AT128">
            <v>1</v>
          </cell>
          <cell r="AU128">
            <v>1</v>
          </cell>
          <cell r="AV128">
            <v>2.7547752351426553E-5</v>
          </cell>
        </row>
        <row r="136">
          <cell r="B136" t="str">
            <v>Age</v>
          </cell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4.2334201082197363E-4</v>
          </cell>
          <cell r="D155">
            <v>0.65343137254901962</v>
          </cell>
          <cell r="E155">
            <v>2.7662495118906414E-4</v>
          </cell>
          <cell r="F155">
            <v>9932.2552672583315</v>
          </cell>
          <cell r="G155">
            <v>0.96499999999999997</v>
          </cell>
          <cell r="H155">
            <v>4.0852504044320453E-4</v>
          </cell>
          <cell r="I155">
            <v>9931.0779148889396</v>
          </cell>
          <cell r="J155">
            <v>0.9</v>
          </cell>
          <cell r="K155">
            <v>3.8100780973977625E-4</v>
          </cell>
          <cell r="L155">
            <v>9931.3208606159569</v>
          </cell>
          <cell r="M155">
            <v>0.92500000000000004</v>
          </cell>
          <cell r="N155">
            <v>3.9159136001032564E-4</v>
          </cell>
          <cell r="O155">
            <v>9931.2274199517196</v>
          </cell>
          <cell r="P155">
            <v>0.63056127450980393</v>
          </cell>
          <cell r="Q155">
            <v>2.6694307789744691E-4</v>
          </cell>
          <cell r="R155">
            <v>9932.3402982627886</v>
          </cell>
          <cell r="S155">
            <v>0.58808823529411769</v>
          </cell>
          <cell r="T155">
            <v>2.4896245607015775E-4</v>
          </cell>
          <cell r="U155">
            <v>9932.4982129853488</v>
          </cell>
          <cell r="V155">
            <v>0.6044240196078432</v>
          </cell>
          <cell r="W155">
            <v>2.5587807984988437E-4</v>
          </cell>
          <cell r="X155">
            <v>9932.437476553594</v>
          </cell>
          <cell r="Y155">
            <v>0.86849999999999994</v>
          </cell>
          <cell r="Z155">
            <v>3.6767253639888406E-4</v>
          </cell>
          <cell r="AA155">
            <v>9931.4385958528965</v>
          </cell>
          <cell r="AB155">
            <v>0.892625</v>
          </cell>
          <cell r="AC155">
            <v>3.7788566240996423E-4</v>
          </cell>
          <cell r="AD155">
            <v>9931.3484256119064</v>
          </cell>
          <cell r="AE155">
            <v>0.83250000000000002</v>
          </cell>
          <cell r="AF155">
            <v>3.5243222400929307E-4</v>
          </cell>
          <cell r="AG155">
            <v>9931.5731504093983</v>
          </cell>
          <cell r="AH155">
            <v>0.5675051470588236</v>
          </cell>
          <cell r="AI155">
            <v>2.4024877010770225E-4</v>
          </cell>
          <cell r="AJ155">
            <v>9932.5747408893603</v>
          </cell>
          <cell r="AK155">
            <v>0.58326917892156871</v>
          </cell>
          <cell r="AL155">
            <v>2.4692234705513843E-4</v>
          </cell>
          <cell r="AM155">
            <v>9932.5161302327178</v>
          </cell>
          <cell r="AN155">
            <v>0.54398161764705888</v>
          </cell>
          <cell r="AO155">
            <v>2.3029027186489593E-4</v>
          </cell>
          <cell r="AP155">
            <v>9932.662201351086</v>
          </cell>
          <cell r="AQ155">
            <v>0.80336249999999998</v>
          </cell>
          <cell r="AR155">
            <v>3.4009709616896779E-4</v>
          </cell>
          <cell r="AS155">
            <v>9931.6820555035665</v>
          </cell>
          <cell r="AT155">
            <v>0.52494226102941188</v>
          </cell>
          <cell r="AU155">
            <v>2.222301123496246E-4</v>
          </cell>
          <cell r="AV155">
            <v>9932.7329896622959</v>
          </cell>
        </row>
        <row r="156">
          <cell r="B156">
            <v>20</v>
          </cell>
          <cell r="C156">
            <v>4.5899361336274518E-4</v>
          </cell>
          <cell r="D156">
            <v>0.65686274509803921</v>
          </cell>
          <cell r="E156">
            <v>3.0149580485592088E-4</v>
          </cell>
          <cell r="F156">
            <v>9929.5077576298281</v>
          </cell>
          <cell r="G156">
            <v>0.96499999999999997</v>
          </cell>
          <cell r="H156">
            <v>4.4292883689504907E-4</v>
          </cell>
          <cell r="I156">
            <v>9927.020820882115</v>
          </cell>
          <cell r="J156">
            <v>0.9</v>
          </cell>
          <cell r="K156">
            <v>4.1309425202647068E-4</v>
          </cell>
          <cell r="L156">
            <v>9927.5369498070304</v>
          </cell>
          <cell r="M156">
            <v>0.92500000000000004</v>
          </cell>
          <cell r="N156">
            <v>4.2456909236053932E-4</v>
          </cell>
          <cell r="O156">
            <v>9927.3384370997683</v>
          </cell>
          <cell r="P156">
            <v>0.63387254901960777</v>
          </cell>
          <cell r="Q156">
            <v>2.9094345168596358E-4</v>
          </cell>
          <cell r="R156">
            <v>9929.6889287728463</v>
          </cell>
          <cell r="S156">
            <v>0.5911764705882353</v>
          </cell>
          <cell r="T156">
            <v>2.7134622437032879E-4</v>
          </cell>
          <cell r="U156">
            <v>9930.0253938353308</v>
          </cell>
          <cell r="V156">
            <v>0.60759803921568634</v>
          </cell>
          <cell r="W156">
            <v>2.788836194917268E-4</v>
          </cell>
          <cell r="X156">
            <v>9929.8959835238657</v>
          </cell>
          <cell r="Y156">
            <v>0.86849999999999994</v>
          </cell>
          <cell r="Z156">
            <v>3.9863595320554417E-4</v>
          </cell>
          <cell r="AA156">
            <v>9927.7870786342701</v>
          </cell>
          <cell r="AB156">
            <v>0.892625</v>
          </cell>
          <cell r="AC156">
            <v>4.0970917412792043E-4</v>
          </cell>
          <cell r="AD156">
            <v>9927.5955114334702</v>
          </cell>
          <cell r="AE156">
            <v>0.83250000000000002</v>
          </cell>
          <cell r="AF156">
            <v>3.821121831244854E-4</v>
          </cell>
          <cell r="AG156">
            <v>9928.0729439960887</v>
          </cell>
          <cell r="AH156">
            <v>0.57048529411764703</v>
          </cell>
          <cell r="AI156">
            <v>2.6184910651736728E-4</v>
          </cell>
          <cell r="AJ156">
            <v>9930.1884520238582</v>
          </cell>
          <cell r="AK156">
            <v>0.58633210784313716</v>
          </cell>
          <cell r="AL156">
            <v>2.691226928095163E-4</v>
          </cell>
          <cell r="AM156">
            <v>9930.063570037677</v>
          </cell>
          <cell r="AN156">
            <v>0.54683823529411768</v>
          </cell>
          <cell r="AO156">
            <v>2.5099525754255413E-4</v>
          </cell>
          <cell r="AP156">
            <v>9930.3748058723941</v>
          </cell>
          <cell r="AQ156">
            <v>0.80336249999999998</v>
          </cell>
          <cell r="AR156">
            <v>3.687382567151284E-4</v>
          </cell>
          <cell r="AS156">
            <v>9928.3043192764162</v>
          </cell>
          <cell r="AT156">
            <v>0.52769889705882356</v>
          </cell>
          <cell r="AU156">
            <v>2.4221042352856473E-4</v>
          </cell>
          <cell r="AV156">
            <v>9930.5256372940639</v>
          </cell>
        </row>
        <row r="157">
          <cell r="B157">
            <v>21</v>
          </cell>
          <cell r="C157">
            <v>4.9513788123497549E-4</v>
          </cell>
          <cell r="D157">
            <v>0.66029411764705881</v>
          </cell>
          <cell r="E157">
            <v>3.2693663040368233E-4</v>
          </cell>
          <cell r="F157">
            <v>9926.5140526966188</v>
          </cell>
          <cell r="G157">
            <v>0.96499999999999997</v>
          </cell>
          <cell r="H157">
            <v>4.7780805539175133E-4</v>
          </cell>
          <cell r="I157">
            <v>9922.6238570960886</v>
          </cell>
          <cell r="J157">
            <v>0.9</v>
          </cell>
          <cell r="K157">
            <v>4.4562409311147793E-4</v>
          </cell>
          <cell r="L157">
            <v>9923.4359413562852</v>
          </cell>
          <cell r="M157">
            <v>0.92500000000000004</v>
          </cell>
          <cell r="N157">
            <v>4.5800254014235234E-4</v>
          </cell>
          <cell r="O157">
            <v>9923.1235960299728</v>
          </cell>
          <cell r="P157">
            <v>0.63718382352941172</v>
          </cell>
          <cell r="Q157">
            <v>3.1549384833955347E-4</v>
          </cell>
          <cell r="R157">
            <v>9926.7999508017401</v>
          </cell>
          <cell r="S157">
            <v>0.59426470588235292</v>
          </cell>
          <cell r="T157">
            <v>2.9424296736331408E-4</v>
          </cell>
          <cell r="U157">
            <v>9927.3309189368119</v>
          </cell>
          <cell r="V157">
            <v>0.61077205882352947</v>
          </cell>
          <cell r="W157">
            <v>3.0241638312340622E-4</v>
          </cell>
          <cell r="X157">
            <v>9927.1266981908047</v>
          </cell>
          <cell r="Y157">
            <v>0.86849999999999994</v>
          </cell>
          <cell r="Z157">
            <v>4.3002724985257616E-4</v>
          </cell>
          <cell r="AA157">
            <v>9923.8295057689575</v>
          </cell>
          <cell r="AB157">
            <v>0.892625</v>
          </cell>
          <cell r="AC157">
            <v>4.4197245123737001E-4</v>
          </cell>
          <cell r="AD157">
            <v>9923.5280844754034</v>
          </cell>
          <cell r="AE157">
            <v>0.83250000000000002</v>
          </cell>
          <cell r="AF157">
            <v>4.122022861281171E-4</v>
          </cell>
          <cell r="AG157">
            <v>9924.2793063692388</v>
          </cell>
          <cell r="AH157">
            <v>0.57346544117647058</v>
          </cell>
          <cell r="AI157">
            <v>2.8394446350559811E-4</v>
          </cell>
          <cell r="AJ157">
            <v>9927.5882410501472</v>
          </cell>
          <cell r="AK157">
            <v>0.58939503676470584</v>
          </cell>
          <cell r="AL157">
            <v>2.9183180971408695E-4</v>
          </cell>
          <cell r="AM157">
            <v>9927.3911645899389</v>
          </cell>
          <cell r="AN157">
            <v>0.54969485294117648</v>
          </cell>
          <cell r="AO157">
            <v>2.7217474481106555E-4</v>
          </cell>
          <cell r="AP157">
            <v>9927.8823288905005</v>
          </cell>
          <cell r="AQ157">
            <v>0.80336249999999998</v>
          </cell>
          <cell r="AR157">
            <v>3.97775206113633E-4</v>
          </cell>
          <cell r="AS157">
            <v>9924.6433736495892</v>
          </cell>
          <cell r="AT157">
            <v>0.53045553308823534</v>
          </cell>
          <cell r="AU157">
            <v>2.6264862874267829E-4</v>
          </cell>
          <cell r="AV157">
            <v>9928.1203604735929</v>
          </cell>
        </row>
        <row r="158">
          <cell r="B158">
            <v>22</v>
          </cell>
          <cell r="C158">
            <v>5.1977690750536383E-4</v>
          </cell>
          <cell r="D158">
            <v>0.6637254901960784</v>
          </cell>
          <cell r="E158">
            <v>3.4498918272659929E-4</v>
          </cell>
          <cell r="F158">
            <v>9923.2687116405741</v>
          </cell>
          <cell r="G158">
            <v>0.96499999999999997</v>
          </cell>
          <cell r="H158">
            <v>5.0158471574267608E-4</v>
          </cell>
          <cell r="I158">
            <v>9917.8827474865448</v>
          </cell>
          <cell r="J158">
            <v>0.9</v>
          </cell>
          <cell r="K158">
            <v>4.6779921675482744E-4</v>
          </cell>
          <cell r="L158">
            <v>9919.0138192143695</v>
          </cell>
          <cell r="M158">
            <v>0.92500000000000004</v>
          </cell>
          <cell r="N158">
            <v>4.8079363944246158E-4</v>
          </cell>
          <cell r="O158">
            <v>9918.5787802168434</v>
          </cell>
          <cell r="P158">
            <v>0.64049509803921567</v>
          </cell>
          <cell r="Q158">
            <v>3.3291456133116836E-4</v>
          </cell>
          <cell r="R158">
            <v>9923.6681064835648</v>
          </cell>
          <cell r="S158">
            <v>0.59735294117647053</v>
          </cell>
          <cell r="T158">
            <v>3.1049026445393934E-4</v>
          </cell>
          <cell r="U158">
            <v>9924.4098716292265</v>
          </cell>
          <cell r="V158">
            <v>0.6139460784313725</v>
          </cell>
          <cell r="W158">
            <v>3.1911499402210433E-4</v>
          </cell>
          <cell r="X158">
            <v>9924.1245724399305</v>
          </cell>
          <cell r="Y158">
            <v>0.86849999999999994</v>
          </cell>
          <cell r="Z158">
            <v>4.5142624416840847E-4</v>
          </cell>
          <cell r="AA158">
            <v>9919.5619886585864</v>
          </cell>
          <cell r="AB158">
            <v>0.892625</v>
          </cell>
          <cell r="AC158">
            <v>4.639658620619754E-4</v>
          </cell>
          <cell r="AD158">
            <v>9919.1421584429845</v>
          </cell>
          <cell r="AE158">
            <v>0.83250000000000002</v>
          </cell>
          <cell r="AF158">
            <v>4.3271427549821539E-4</v>
          </cell>
          <cell r="AG158">
            <v>9920.1884957509792</v>
          </cell>
          <cell r="AH158">
            <v>0.57644558823529413</v>
          </cell>
          <cell r="AI158">
            <v>2.996231051980515E-4</v>
          </cell>
          <cell r="AJ158">
            <v>9924.769357333138</v>
          </cell>
          <cell r="AK158">
            <v>0.59245796568627451</v>
          </cell>
          <cell r="AL158">
            <v>3.0794596923133073E-4</v>
          </cell>
          <cell r="AM158">
            <v>9924.4940360606379</v>
          </cell>
          <cell r="AN158">
            <v>0.55255147058823528</v>
          </cell>
          <cell r="AO158">
            <v>2.8720349461989396E-4</v>
          </cell>
          <cell r="AP158">
            <v>9925.1802100511195</v>
          </cell>
          <cell r="AQ158">
            <v>0.80336249999999998</v>
          </cell>
          <cell r="AR158">
            <v>4.1756927585577785E-4</v>
          </cell>
          <cell r="AS158">
            <v>9920.6955965860325</v>
          </cell>
          <cell r="AT158">
            <v>0.53321216911764713</v>
          </cell>
          <cell r="AU158">
            <v>2.7715137230819768E-4</v>
          </cell>
          <cell r="AV158">
            <v>9925.5127532749211</v>
          </cell>
        </row>
        <row r="159">
          <cell r="B159">
            <v>23</v>
          </cell>
          <cell r="C159">
            <v>5.3918546722633528E-4</v>
          </cell>
          <cell r="D159">
            <v>0.667156862745098</v>
          </cell>
          <cell r="E159">
            <v>3.5972128475247168E-4</v>
          </cell>
          <cell r="F159">
            <v>9919.8452912777684</v>
          </cell>
          <cell r="G159">
            <v>0.96499999999999997</v>
          </cell>
          <cell r="H159">
            <v>5.2031397587341355E-4</v>
          </cell>
          <cell r="I159">
            <v>9912.9080890878777</v>
          </cell>
          <cell r="J159">
            <v>0.9</v>
          </cell>
          <cell r="K159">
            <v>4.8526692050370178E-4</v>
          </cell>
          <cell r="L159">
            <v>9914.3737123187602</v>
          </cell>
          <cell r="M159">
            <v>0.92500000000000004</v>
          </cell>
          <cell r="N159">
            <v>4.9874655718436017E-4</v>
          </cell>
          <cell r="O159">
            <v>9913.8099906270072</v>
          </cell>
          <cell r="P159">
            <v>0.64380637254901951</v>
          </cell>
          <cell r="Q159">
            <v>3.4713103978613514E-4</v>
          </cell>
          <cell r="R159">
            <v>9920.3643728690986</v>
          </cell>
          <cell r="S159">
            <v>0.60044117647058826</v>
          </cell>
          <cell r="T159">
            <v>3.2374915627722458E-4</v>
          </cell>
          <cell r="U159">
            <v>9921.3284389836354</v>
          </cell>
          <cell r="V159">
            <v>0.61712009803921564</v>
          </cell>
          <cell r="W159">
            <v>3.3274218839603631E-4</v>
          </cell>
          <cell r="X159">
            <v>9920.957635486322</v>
          </cell>
          <cell r="Y159">
            <v>0.86849999999999994</v>
          </cell>
          <cell r="Z159">
            <v>4.6828257828607217E-4</v>
          </cell>
          <cell r="AA159">
            <v>9915.0840380462505</v>
          </cell>
          <cell r="AB159">
            <v>0.892625</v>
          </cell>
          <cell r="AC159">
            <v>4.8129042768290753E-4</v>
          </cell>
          <cell r="AD159">
            <v>9914.5400151005269</v>
          </cell>
          <cell r="AE159">
            <v>0.83250000000000002</v>
          </cell>
          <cell r="AF159">
            <v>4.4887190146592414E-4</v>
          </cell>
          <cell r="AG159">
            <v>9915.8958885732354</v>
          </cell>
          <cell r="AH159">
            <v>0.57942573529411756</v>
          </cell>
          <cell r="AI159">
            <v>3.1241793580752164E-4</v>
          </cell>
          <cell r="AJ159">
            <v>9921.795667119919</v>
          </cell>
          <cell r="AK159">
            <v>0.59552089460784308</v>
          </cell>
          <cell r="AL159">
            <v>3.2109621180217502E-4</v>
          </cell>
          <cell r="AM159">
            <v>9921.4378281255722</v>
          </cell>
          <cell r="AN159">
            <v>0.5554080882352942</v>
          </cell>
          <cell r="AO159">
            <v>2.9946796955643274E-4</v>
          </cell>
          <cell r="AP159">
            <v>9922.3296636100604</v>
          </cell>
          <cell r="AQ159">
            <v>0.80336249999999998</v>
          </cell>
          <cell r="AR159">
            <v>4.3316138491461678E-4</v>
          </cell>
          <cell r="AS159">
            <v>9916.5530189097808</v>
          </cell>
          <cell r="AT159">
            <v>0.5359688051470588</v>
          </cell>
          <cell r="AU159">
            <v>2.8898659062195757E-4</v>
          </cell>
          <cell r="AV159">
            <v>9922.7618837944883</v>
          </cell>
        </row>
        <row r="160">
          <cell r="B160">
            <v>24</v>
          </cell>
          <cell r="C160">
            <v>5.4103463119931983E-4</v>
          </cell>
          <cell r="D160">
            <v>0.6705882352941176</v>
          </cell>
          <cell r="E160">
            <v>3.6281145856895564E-4</v>
          </cell>
          <cell r="F160">
            <v>9916.2769117850439</v>
          </cell>
          <cell r="G160">
            <v>0.96499999999999997</v>
          </cell>
          <cell r="H160">
            <v>5.2209841910734358E-4</v>
          </cell>
          <cell r="I160">
            <v>9907.7502644675769</v>
          </cell>
          <cell r="J160">
            <v>0.9</v>
          </cell>
          <cell r="K160">
            <v>4.8693116807938788E-4</v>
          </cell>
          <cell r="L160">
            <v>9909.5625947186618</v>
          </cell>
          <cell r="M160">
            <v>0.92500000000000004</v>
          </cell>
          <cell r="N160">
            <v>5.0045703385937087E-4</v>
          </cell>
          <cell r="O160">
            <v>9908.8655120256008</v>
          </cell>
          <cell r="P160">
            <v>0.64711764705882346</v>
          </cell>
          <cell r="Q160">
            <v>3.501130575190422E-4</v>
          </cell>
          <cell r="R160">
            <v>9916.9207064692873</v>
          </cell>
          <cell r="S160">
            <v>0.60352941176470587</v>
          </cell>
          <cell r="T160">
            <v>3.2653031271206008E-4</v>
          </cell>
          <cell r="U160">
            <v>9918.1164172723657</v>
          </cell>
          <cell r="V160">
            <v>0.62029411764705877</v>
          </cell>
          <cell r="W160">
            <v>3.3560059917628397E-4</v>
          </cell>
          <cell r="X160">
            <v>9917.6565143317057</v>
          </cell>
          <cell r="Y160">
            <v>0.86849999999999994</v>
          </cell>
          <cell r="Z160">
            <v>4.6988857719660926E-4</v>
          </cell>
          <cell r="AA160">
            <v>9910.4409769289923</v>
          </cell>
          <cell r="AB160">
            <v>0.892625</v>
          </cell>
          <cell r="AC160">
            <v>4.8294103767429285E-4</v>
          </cell>
          <cell r="AD160">
            <v>9909.7682418963795</v>
          </cell>
          <cell r="AE160">
            <v>0.83250000000000002</v>
          </cell>
          <cell r="AF160">
            <v>4.5041133047343378E-4</v>
          </cell>
          <cell r="AG160">
            <v>9911.4449215309942</v>
          </cell>
          <cell r="AH160">
            <v>0.58240588235294111</v>
          </cell>
          <cell r="AI160">
            <v>3.1510175176713794E-4</v>
          </cell>
          <cell r="AJ160">
            <v>9918.6959201980935</v>
          </cell>
          <cell r="AK160">
            <v>0.59858382352941175</v>
          </cell>
          <cell r="AL160">
            <v>3.2385457820511404E-4</v>
          </cell>
          <cell r="AM160">
            <v>9918.2520920233292</v>
          </cell>
          <cell r="AN160">
            <v>0.558264705882353</v>
          </cell>
          <cell r="AO160">
            <v>3.0204053925865563E-4</v>
          </cell>
          <cell r="AP160">
            <v>9919.3582436924298</v>
          </cell>
          <cell r="AQ160">
            <v>0.80336249999999998</v>
          </cell>
          <cell r="AR160">
            <v>4.3464693390686358E-4</v>
          </cell>
          <cell r="AS160">
            <v>9912.2575510705301</v>
          </cell>
          <cell r="AT160">
            <v>0.53872544117647059</v>
          </cell>
          <cell r="AU160">
            <v>2.9146912038460266E-4</v>
          </cell>
          <cell r="AV160">
            <v>9919.8943386681367</v>
          </cell>
        </row>
        <row r="161">
          <cell r="B161">
            <v>25</v>
          </cell>
          <cell r="C161">
            <v>5.4358216079768054E-4</v>
          </cell>
          <cell r="D161">
            <v>0.67401960784313719</v>
          </cell>
          <cell r="E161">
            <v>3.663850348513778E-4</v>
          </cell>
          <cell r="F161">
            <v>9912.6791728951048</v>
          </cell>
          <cell r="G161">
            <v>0.96499999999999997</v>
          </cell>
          <cell r="H161">
            <v>5.245567851697617E-4</v>
          </cell>
          <cell r="I161">
            <v>9902.5774437175878</v>
          </cell>
          <cell r="J161">
            <v>0.9</v>
          </cell>
          <cell r="K161">
            <v>4.8922394471791252E-4</v>
          </cell>
          <cell r="L161">
            <v>9904.7373198292589</v>
          </cell>
          <cell r="M161">
            <v>0.92500000000000004</v>
          </cell>
          <cell r="N161">
            <v>5.0281349873785447E-4</v>
          </cell>
          <cell r="O161">
            <v>9903.9065505825401</v>
          </cell>
          <cell r="P161">
            <v>0.65042892156862742</v>
          </cell>
          <cell r="Q161">
            <v>3.5356155863157959E-4</v>
          </cell>
          <cell r="R161">
            <v>9913.4486630395713</v>
          </cell>
          <cell r="S161">
            <v>0.60661764705882348</v>
          </cell>
          <cell r="T161">
            <v>3.2974653136624003E-4</v>
          </cell>
          <cell r="U161">
            <v>9914.8778516171187</v>
          </cell>
          <cell r="V161">
            <v>0.62346813725490191</v>
          </cell>
          <cell r="W161">
            <v>3.3890615723752447E-4</v>
          </cell>
          <cell r="X161">
            <v>9914.3281428630726</v>
          </cell>
          <cell r="Y161">
            <v>0.86849999999999994</v>
          </cell>
          <cell r="Z161">
            <v>4.7210110665278551E-4</v>
          </cell>
          <cell r="AA161">
            <v>9905.7841739189516</v>
          </cell>
          <cell r="AB161">
            <v>0.892625</v>
          </cell>
          <cell r="AC161">
            <v>4.8521502628202961E-4</v>
          </cell>
          <cell r="AD161">
            <v>9904.9824081385268</v>
          </cell>
          <cell r="AE161">
            <v>0.83250000000000002</v>
          </cell>
          <cell r="AF161">
            <v>4.5253214886406903E-4</v>
          </cell>
          <cell r="AG161">
            <v>9906.9806944369739</v>
          </cell>
          <cell r="AH161">
            <v>0.58538602941176465</v>
          </cell>
          <cell r="AI161">
            <v>3.1820540276842159E-4</v>
          </cell>
          <cell r="AJ161">
            <v>9915.5705217383929</v>
          </cell>
          <cell r="AK161">
            <v>0.60164675245098043</v>
          </cell>
          <cell r="AL161">
            <v>3.2704444173421113E-4</v>
          </cell>
          <cell r="AM161">
            <v>9915.0400206755348</v>
          </cell>
          <cell r="AN161">
            <v>0.5611213235294118</v>
          </cell>
          <cell r="AO161">
            <v>3.0501554151377203E-4</v>
          </cell>
          <cell r="AP161">
            <v>9916.3621953794045</v>
          </cell>
          <cell r="AQ161">
            <v>0.80336249999999998</v>
          </cell>
          <cell r="AR161">
            <v>4.3669352365382661E-4</v>
          </cell>
          <cell r="AS161">
            <v>9907.9492187178621</v>
          </cell>
          <cell r="AT161">
            <v>0.54148207720588237</v>
          </cell>
          <cell r="AU161">
            <v>2.9433999756079001E-4</v>
          </cell>
          <cell r="AV161">
            <v>9917.0029957909373</v>
          </cell>
        </row>
        <row r="162">
          <cell r="B162">
            <v>26</v>
          </cell>
          <cell r="C162">
            <v>5.5377691998643867E-4</v>
          </cell>
          <cell r="D162">
            <v>0.67745098039215679</v>
          </cell>
          <cell r="E162">
            <v>3.7515671736336183E-4</v>
          </cell>
          <cell r="F162">
            <v>9909.047315590873</v>
          </cell>
          <cell r="G162">
            <v>0.96499999999999997</v>
          </cell>
          <cell r="H162">
            <v>5.343947277869133E-4</v>
          </cell>
          <cell r="I162">
            <v>9897.3829795288166</v>
          </cell>
          <cell r="J162">
            <v>0.9</v>
          </cell>
          <cell r="K162">
            <v>4.9839922798779483E-4</v>
          </cell>
          <cell r="L162">
            <v>9899.8916851662561</v>
          </cell>
          <cell r="M162">
            <v>0.92500000000000004</v>
          </cell>
          <cell r="N162">
            <v>5.1224365098745579E-4</v>
          </cell>
          <cell r="O162">
            <v>9898.9267326786685</v>
          </cell>
          <cell r="P162">
            <v>0.65374019607843126</v>
          </cell>
          <cell r="Q162">
            <v>3.6202623225564413E-4</v>
          </cell>
          <cell r="R162">
            <v>9909.9436486788527</v>
          </cell>
          <cell r="S162">
            <v>0.6097058823529411</v>
          </cell>
          <cell r="T162">
            <v>3.3764104562702566E-4</v>
          </cell>
          <cell r="U162">
            <v>9911.6084550366286</v>
          </cell>
          <cell r="V162">
            <v>0.62664215686274505</v>
          </cell>
          <cell r="W162">
            <v>3.4701996356110971E-4</v>
          </cell>
          <cell r="X162">
            <v>9910.9681160105829</v>
          </cell>
          <cell r="Y162">
            <v>0.86849999999999994</v>
          </cell>
          <cell r="Z162">
            <v>4.8095525500822193E-4</v>
          </cell>
          <cell r="AA162">
            <v>9901.1076422481819</v>
          </cell>
          <cell r="AB162">
            <v>0.892625</v>
          </cell>
          <cell r="AC162">
            <v>4.9431512320289477E-4</v>
          </cell>
          <cell r="AD162">
            <v>9900.1763618390378</v>
          </cell>
          <cell r="AE162">
            <v>0.83250000000000002</v>
          </cell>
          <cell r="AF162">
            <v>4.6101928588871018E-4</v>
          </cell>
          <cell r="AG162">
            <v>9902.4974671745658</v>
          </cell>
          <cell r="AH162">
            <v>0.5883661764705882</v>
          </cell>
          <cell r="AI162">
            <v>3.2582360903007977E-4</v>
          </cell>
          <cell r="AJ162">
            <v>9912.4153336268446</v>
          </cell>
          <cell r="AK162">
            <v>0.60470968137254899</v>
          </cell>
          <cell r="AL162">
            <v>3.3487426483647087E-4</v>
          </cell>
          <cell r="AM162">
            <v>9911.7973619471995</v>
          </cell>
          <cell r="AN162">
            <v>0.56397794117647049</v>
          </cell>
          <cell r="AO162">
            <v>3.1231796720499871E-4</v>
          </cell>
          <cell r="AP162">
            <v>9913.3375507945348</v>
          </cell>
          <cell r="AQ162">
            <v>0.80336249999999998</v>
          </cell>
          <cell r="AR162">
            <v>4.4488361088260533E-4</v>
          </cell>
          <cell r="AS162">
            <v>9903.6224814613561</v>
          </cell>
          <cell r="AT162">
            <v>0.54423871323529416</v>
          </cell>
          <cell r="AU162">
            <v>3.0138683835282385E-4</v>
          </cell>
          <cell r="AV162">
            <v>9914.0840251533464</v>
          </cell>
        </row>
        <row r="163">
          <cell r="B163">
            <v>27</v>
          </cell>
          <cell r="C163">
            <v>5.6610847787470688E-4</v>
          </cell>
          <cell r="D163">
            <v>0.68088235294117638</v>
          </cell>
          <cell r="E163">
            <v>3.8545327243527829E-4</v>
          </cell>
          <cell r="F163">
            <v>9905.3298699277584</v>
          </cell>
          <cell r="G163">
            <v>0.96499999999999997</v>
          </cell>
          <cell r="H163">
            <v>5.4629468114909211E-4</v>
          </cell>
          <cell r="I163">
            <v>9892.0938702456679</v>
          </cell>
          <cell r="J163">
            <v>0.9</v>
          </cell>
          <cell r="K163">
            <v>5.0949763008723622E-4</v>
          </cell>
          <cell r="L163">
            <v>9894.9575867932072</v>
          </cell>
          <cell r="M163">
            <v>0.92500000000000004</v>
          </cell>
          <cell r="N163">
            <v>5.2365034203410391E-4</v>
          </cell>
          <cell r="O163">
            <v>9893.856070308264</v>
          </cell>
          <cell r="P163">
            <v>0.65705147058823521</v>
          </cell>
          <cell r="Q163">
            <v>3.7196240790004359E-4</v>
          </cell>
          <cell r="R163">
            <v>9906.3559891178556</v>
          </cell>
          <cell r="S163">
            <v>0.61279411764705871</v>
          </cell>
          <cell r="T163">
            <v>3.4690794519175047E-4</v>
          </cell>
          <cell r="U163">
            <v>9908.2618891940238</v>
          </cell>
          <cell r="V163">
            <v>0.62981617647058818</v>
          </cell>
          <cell r="W163">
            <v>3.5654427700263245E-4</v>
          </cell>
          <cell r="X163">
            <v>9907.5288122161091</v>
          </cell>
          <cell r="Y163">
            <v>0.86849999999999994</v>
          </cell>
          <cell r="Z163">
            <v>4.9166521303418292E-4</v>
          </cell>
          <cell r="AA163">
            <v>9896.3456524972407</v>
          </cell>
          <cell r="AB163">
            <v>0.892625</v>
          </cell>
          <cell r="AC163">
            <v>5.0532258006291025E-4</v>
          </cell>
          <cell r="AD163">
            <v>9895.2825549410045</v>
          </cell>
          <cell r="AE163">
            <v>0.83250000000000002</v>
          </cell>
          <cell r="AF163">
            <v>4.712853078306935E-4</v>
          </cell>
          <cell r="AG163">
            <v>9897.9322248637345</v>
          </cell>
          <cell r="AH163">
            <v>0.59134632352941174</v>
          </cell>
          <cell r="AI163">
            <v>3.3476616711003925E-4</v>
          </cell>
          <cell r="AJ163">
            <v>9909.1856346886361</v>
          </cell>
          <cell r="AK163">
            <v>0.60777261029411755</v>
          </cell>
          <cell r="AL163">
            <v>3.4406522730754031E-4</v>
          </cell>
          <cell r="AM163">
            <v>9908.4781560924093</v>
          </cell>
          <cell r="AN163">
            <v>0.56683455882352929</v>
          </cell>
          <cell r="AO163">
            <v>3.2088984930236919E-4</v>
          </cell>
          <cell r="AP163">
            <v>9910.2414373624542</v>
          </cell>
          <cell r="AQ163">
            <v>0.80336249999999998</v>
          </cell>
          <cell r="AR163">
            <v>4.5479032205661922E-4</v>
          </cell>
          <cell r="AS163">
            <v>9899.216522130986</v>
          </cell>
          <cell r="AT163">
            <v>0.54699534926470594</v>
          </cell>
          <cell r="AU163">
            <v>3.0965870457678633E-4</v>
          </cell>
          <cell r="AV163">
            <v>9911.0960507138407</v>
          </cell>
        </row>
        <row r="164">
          <cell r="B164">
            <v>28</v>
          </cell>
          <cell r="C164">
            <v>5.8075275047629854E-4</v>
          </cell>
          <cell r="D164">
            <v>0.68431372549019598</v>
          </cell>
          <cell r="E164">
            <v>3.9741707826711404E-4</v>
          </cell>
          <cell r="F164">
            <v>9901.5118281148425</v>
          </cell>
          <cell r="G164">
            <v>0.96499999999999997</v>
          </cell>
          <cell r="H164">
            <v>5.6042640420962805E-4</v>
          </cell>
          <cell r="I164">
            <v>9886.689871978926</v>
          </cell>
          <cell r="J164">
            <v>0.9</v>
          </cell>
          <cell r="K164">
            <v>5.2267747542866869E-4</v>
          </cell>
          <cell r="L164">
            <v>9889.9161293529232</v>
          </cell>
          <cell r="M164">
            <v>0.92500000000000004</v>
          </cell>
          <cell r="N164">
            <v>5.3719629419057618E-4</v>
          </cell>
          <cell r="O164">
            <v>9888.6751491930117</v>
          </cell>
          <cell r="P164">
            <v>0.66036274509803905</v>
          </cell>
          <cell r="Q164">
            <v>3.8350748052776498E-4</v>
          </cell>
          <cell r="R164">
            <v>9902.671197090629</v>
          </cell>
          <cell r="S164">
            <v>0.61588235294117644</v>
          </cell>
          <cell r="T164">
            <v>3.5767537044040264E-4</v>
          </cell>
          <cell r="U164">
            <v>9904.8246344216222</v>
          </cell>
          <cell r="V164">
            <v>0.63299019607843132</v>
          </cell>
          <cell r="W164">
            <v>3.6761079739708053E-4</v>
          </cell>
          <cell r="X164">
            <v>9903.9963395188752</v>
          </cell>
          <cell r="Y164">
            <v>0.86849999999999994</v>
          </cell>
          <cell r="Z164">
            <v>5.0438376378866519E-4</v>
          </cell>
          <cell r="AA164">
            <v>9891.479963603746</v>
          </cell>
          <cell r="AB164">
            <v>0.892625</v>
          </cell>
          <cell r="AC164">
            <v>5.1839442389390602E-4</v>
          </cell>
          <cell r="AD164">
            <v>9890.2822452298915</v>
          </cell>
          <cell r="AE164">
            <v>0.83250000000000002</v>
          </cell>
          <cell r="AF164">
            <v>4.8347666477151853E-4</v>
          </cell>
          <cell r="AG164">
            <v>9893.2674748282516</v>
          </cell>
          <cell r="AH164">
            <v>0.59432647058823518</v>
          </cell>
          <cell r="AI164">
            <v>3.4515673247498854E-4</v>
          </cell>
          <cell r="AJ164">
            <v>9905.8683745945291</v>
          </cell>
          <cell r="AK164">
            <v>0.61083553921568612</v>
          </cell>
          <cell r="AL164">
            <v>3.5474441948818262E-4</v>
          </cell>
          <cell r="AM164">
            <v>9905.0689933033609</v>
          </cell>
          <cell r="AN164">
            <v>0.5696911764705882</v>
          </cell>
          <cell r="AO164">
            <v>3.3084971765737247E-4</v>
          </cell>
          <cell r="AP164">
            <v>9907.0613414810687</v>
          </cell>
          <cell r="AQ164">
            <v>0.80336249999999998</v>
          </cell>
          <cell r="AR164">
            <v>4.6655498150451535E-4</v>
          </cell>
          <cell r="AS164">
            <v>9894.7144542607784</v>
          </cell>
          <cell r="AT164">
            <v>0.54975198529411762</v>
          </cell>
          <cell r="AU164">
            <v>3.1926997753936441E-4</v>
          </cell>
          <cell r="AV164">
            <v>9908.02699354984</v>
          </cell>
        </row>
        <row r="165">
          <cell r="B165">
            <v>29</v>
          </cell>
          <cell r="C165">
            <v>5.965595752061056E-4</v>
          </cell>
          <cell r="D165">
            <v>0.68774509803921557</v>
          </cell>
          <cell r="E165">
            <v>4.1028092353635591E-4</v>
          </cell>
          <cell r="F165">
            <v>9897.5767982136858</v>
          </cell>
          <cell r="G165">
            <v>0.96499999999999997</v>
          </cell>
          <cell r="H165">
            <v>5.7567999007389185E-4</v>
          </cell>
          <cell r="I165">
            <v>9881.1491099244377</v>
          </cell>
          <cell r="J165">
            <v>0.9</v>
          </cell>
          <cell r="K165">
            <v>5.3690361768549502E-4</v>
          </cell>
          <cell r="L165">
            <v>9884.7468929582319</v>
          </cell>
          <cell r="M165">
            <v>0.92500000000000004</v>
          </cell>
          <cell r="N165">
            <v>5.5181760706564766E-4</v>
          </cell>
          <cell r="O165">
            <v>9883.36298954841</v>
          </cell>
          <cell r="P165">
            <v>0.663674019607843</v>
          </cell>
          <cell r="Q165">
            <v>3.9592109121258342E-4</v>
          </cell>
          <cell r="R165">
            <v>9898.8734486093381</v>
          </cell>
          <cell r="S165">
            <v>0.61897058823529405</v>
          </cell>
          <cell r="T165">
            <v>3.6925283118272034E-4</v>
          </cell>
          <cell r="U165">
            <v>9901.281922601358</v>
          </cell>
          <cell r="V165">
            <v>0.63616421568627446</v>
          </cell>
          <cell r="W165">
            <v>3.7950985427112925E-4</v>
          </cell>
          <cell r="X165">
            <v>9900.3555235270869</v>
          </cell>
          <cell r="Y165">
            <v>0.86849999999999994</v>
          </cell>
          <cell r="Z165">
            <v>5.1811199106650265E-4</v>
          </cell>
          <cell r="AA165">
            <v>9886.4908617102628</v>
          </cell>
          <cell r="AB165">
            <v>0.892625</v>
          </cell>
          <cell r="AC165">
            <v>5.3250399081835004E-4</v>
          </cell>
          <cell r="AD165">
            <v>9885.1551780632271</v>
          </cell>
          <cell r="AE165">
            <v>0.83250000000000002</v>
          </cell>
          <cell r="AF165">
            <v>4.9663584635908291E-4</v>
          </cell>
          <cell r="AG165">
            <v>9888.4843108658279</v>
          </cell>
          <cell r="AH165">
            <v>0.59730661764705872</v>
          </cell>
          <cell r="AI165">
            <v>3.5632898209132509E-4</v>
          </cell>
          <cell r="AJ165">
            <v>9902.4492974340264</v>
          </cell>
          <cell r="AK165">
            <v>0.61389846813725479</v>
          </cell>
          <cell r="AL165">
            <v>3.662270093716397E-4</v>
          </cell>
          <cell r="AM165">
            <v>9901.5552253533424</v>
          </cell>
          <cell r="AN165">
            <v>0.572547794117647</v>
          </cell>
          <cell r="AO165">
            <v>3.4155886884401632E-4</v>
          </cell>
          <cell r="AP165">
            <v>9903.7835930334259</v>
          </cell>
          <cell r="AQ165">
            <v>0.80336249999999998</v>
          </cell>
          <cell r="AR165">
            <v>4.79253591736515E-4</v>
          </cell>
          <cell r="AS165">
            <v>9890.0980259415792</v>
          </cell>
          <cell r="AT165">
            <v>0.55250862132352929</v>
          </cell>
          <cell r="AU165">
            <v>3.2960430843447571E-4</v>
          </cell>
          <cell r="AV165">
            <v>9904.8636579941503</v>
          </cell>
        </row>
        <row r="166">
          <cell r="B166">
            <v>30</v>
          </cell>
          <cell r="C166">
            <v>6.1701041367722028E-4</v>
          </cell>
          <cell r="D166">
            <v>0.69117647058823517</v>
          </cell>
          <cell r="E166">
            <v>4.2646308004160808E-4</v>
          </cell>
          <cell r="F166">
            <v>9893.5160112641424</v>
          </cell>
          <cell r="G166">
            <v>0.96499999999999997</v>
          </cell>
          <cell r="H166">
            <v>5.9541504919851751E-4</v>
          </cell>
          <cell r="I166">
            <v>9875.4607301029173</v>
          </cell>
          <cell r="J166">
            <v>0.91</v>
          </cell>
          <cell r="K166">
            <v>5.6147947644627049E-4</v>
          </cell>
          <cell r="L166">
            <v>9879.4397365914974</v>
          </cell>
          <cell r="M166">
            <v>0.92500000000000004</v>
          </cell>
          <cell r="N166">
            <v>5.7073463265142879E-4</v>
          </cell>
          <cell r="O166">
            <v>9877.9091758337563</v>
          </cell>
          <cell r="P166">
            <v>0.66698529411764695</v>
          </cell>
          <cell r="Q166">
            <v>4.1153687224015179E-4</v>
          </cell>
          <cell r="R166">
            <v>9894.9542758317893</v>
          </cell>
          <cell r="S166">
            <v>0.62897058823529406</v>
          </cell>
          <cell r="T166">
            <v>3.8808140283786335E-4</v>
          </cell>
          <cell r="U166">
            <v>9897.6258462190999</v>
          </cell>
          <cell r="V166">
            <v>0.6393382352941176</v>
          </cell>
          <cell r="W166">
            <v>3.9447834903848748E-4</v>
          </cell>
          <cell r="X166">
            <v>9896.5982410451197</v>
          </cell>
          <cell r="Y166">
            <v>0.87814999999999999</v>
          </cell>
          <cell r="Z166">
            <v>5.4182769477065099E-4</v>
          </cell>
          <cell r="AA166">
            <v>9881.3685522452415</v>
          </cell>
          <cell r="AB166">
            <v>0.892625</v>
          </cell>
          <cell r="AC166">
            <v>5.5075892050862878E-4</v>
          </cell>
          <cell r="AD166">
            <v>9879.8912934810487</v>
          </cell>
          <cell r="AE166">
            <v>0.84175000000000011</v>
          </cell>
          <cell r="AF166">
            <v>5.1936851571280024E-4</v>
          </cell>
          <cell r="AG166">
            <v>9883.5733350908922</v>
          </cell>
          <cell r="AH166">
            <v>0.60695661764705877</v>
          </cell>
          <cell r="AI166">
            <v>3.7449855373853817E-4</v>
          </cell>
          <cell r="AJ166">
            <v>9898.9207677556606</v>
          </cell>
          <cell r="AK166">
            <v>0.61696139705882347</v>
          </cell>
          <cell r="AL166">
            <v>3.806716068221404E-4</v>
          </cell>
          <cell r="AM166">
            <v>9897.9290083950327</v>
          </cell>
          <cell r="AN166">
            <v>0.58179779411764698</v>
          </cell>
          <cell r="AO166">
            <v>3.5897529762502362E-4</v>
          </cell>
          <cell r="AP166">
            <v>9900.4008679121143</v>
          </cell>
          <cell r="AQ166">
            <v>0.81228875</v>
          </cell>
          <cell r="AR166">
            <v>5.0119061766285217E-4</v>
          </cell>
          <cell r="AS166">
            <v>9885.3581609400208</v>
          </cell>
          <cell r="AT166">
            <v>0.56143487132352943</v>
          </cell>
          <cell r="AU166">
            <v>3.4641116220814782E-4</v>
          </cell>
          <cell r="AV166">
            <v>9901.5989722580198</v>
          </cell>
        </row>
        <row r="167">
          <cell r="B167">
            <v>31</v>
          </cell>
          <cell r="C167">
            <v>6.4749867963794015E-4</v>
          </cell>
          <cell r="D167">
            <v>0.69460784313725477</v>
          </cell>
          <cell r="E167">
            <v>4.4975766129752993E-4</v>
          </cell>
          <cell r="F167">
            <v>9889.2967919535386</v>
          </cell>
          <cell r="G167">
            <v>0.96499999999999997</v>
          </cell>
          <cell r="H167">
            <v>6.2483622585061223E-4</v>
          </cell>
          <cell r="I167">
            <v>9869.5807321664452</v>
          </cell>
          <cell r="J167">
            <v>0.91</v>
          </cell>
          <cell r="K167">
            <v>5.8922379847052553E-4</v>
          </cell>
          <cell r="L167">
            <v>9873.8926339406135</v>
          </cell>
          <cell r="M167">
            <v>0.92500000000000004</v>
          </cell>
          <cell r="N167">
            <v>5.9893627866509469E-4</v>
          </cell>
          <cell r="O167">
            <v>9872.2715109689216</v>
          </cell>
          <cell r="P167">
            <v>0.6702965686274508</v>
          </cell>
          <cell r="Q167">
            <v>4.3401614315211631E-4</v>
          </cell>
          <cell r="R167">
            <v>9890.8821372981547</v>
          </cell>
          <cell r="S167">
            <v>0.6320931372549019</v>
          </cell>
          <cell r="T167">
            <v>4.0927947178075224E-4</v>
          </cell>
          <cell r="U167">
            <v>9893.7847616959352</v>
          </cell>
          <cell r="V167">
            <v>0.64251225490196073</v>
          </cell>
          <cell r="W167">
            <v>4.1602583670021523E-4</v>
          </cell>
          <cell r="X167">
            <v>9892.6942473098952</v>
          </cell>
          <cell r="Y167">
            <v>0.87814999999999999</v>
          </cell>
          <cell r="Z167">
            <v>5.6860096552405713E-4</v>
          </cell>
          <cell r="AA167">
            <v>9876.0145531013986</v>
          </cell>
          <cell r="AB167">
            <v>0.892625</v>
          </cell>
          <cell r="AC167">
            <v>5.779735089118163E-4</v>
          </cell>
          <cell r="AD167">
            <v>9874.4498552175082</v>
          </cell>
          <cell r="AE167">
            <v>0.84175000000000011</v>
          </cell>
          <cell r="AF167">
            <v>5.4503201358523622E-4</v>
          </cell>
          <cell r="AG167">
            <v>9878.4401182779075</v>
          </cell>
          <cell r="AH167">
            <v>0.60996987745098019</v>
          </cell>
          <cell r="AI167">
            <v>3.9495469026842585E-4</v>
          </cell>
          <cell r="AJ167">
            <v>9895.2136362445635</v>
          </cell>
          <cell r="AK167">
            <v>0.62002432598039203</v>
          </cell>
          <cell r="AL167">
            <v>4.0146493241570761E-4</v>
          </cell>
          <cell r="AM167">
            <v>9894.1611478551968</v>
          </cell>
          <cell r="AN167">
            <v>0.58468615196078433</v>
          </cell>
          <cell r="AO167">
            <v>3.785835113971959E-4</v>
          </cell>
          <cell r="AP167">
            <v>9896.8468685639473</v>
          </cell>
          <cell r="AQ167">
            <v>0.81228875</v>
          </cell>
          <cell r="AR167">
            <v>5.2595589310975286E-4</v>
          </cell>
          <cell r="AS167">
            <v>9880.40371217752</v>
          </cell>
          <cell r="AT167">
            <v>0.5642221366421567</v>
          </cell>
          <cell r="AU167">
            <v>3.6533308849829389E-4</v>
          </cell>
          <cell r="AV167">
            <v>9898.1689478503213</v>
          </cell>
        </row>
        <row r="168">
          <cell r="B168">
            <v>32</v>
          </cell>
          <cell r="C168">
            <v>6.8417432256773734E-4</v>
          </cell>
          <cell r="D168">
            <v>0.69803921568627436</v>
          </cell>
          <cell r="E168">
            <v>4.7758050751787144E-4</v>
          </cell>
          <cell r="F168">
            <v>9884.8490049565135</v>
          </cell>
          <cell r="G168">
            <v>0.96499999999999997</v>
          </cell>
          <cell r="H168">
            <v>6.6022822127786648E-4</v>
          </cell>
          <cell r="I168">
            <v>9863.4138605910302</v>
          </cell>
          <cell r="J168">
            <v>0.91</v>
          </cell>
          <cell r="K168">
            <v>6.2259863353664104E-4</v>
          </cell>
          <cell r="L168">
            <v>9868.0747014171538</v>
          </cell>
          <cell r="M168">
            <v>0.92500000000000004</v>
          </cell>
          <cell r="N168">
            <v>6.3286124837515711E-4</v>
          </cell>
          <cell r="O168">
            <v>9866.3586494081701</v>
          </cell>
          <cell r="P168">
            <v>0.67360784313725475</v>
          </cell>
          <cell r="Q168">
            <v>4.6086518975474596E-4</v>
          </cell>
          <cell r="R168">
            <v>9886.5893347805522</v>
          </cell>
          <cell r="S168">
            <v>0.63521568627450964</v>
          </cell>
          <cell r="T168">
            <v>4.3459826184126299E-4</v>
          </cell>
          <cell r="U168">
            <v>9889.7354386947554</v>
          </cell>
          <cell r="V168">
            <v>0.64568627450980387</v>
          </cell>
          <cell r="W168">
            <v>4.4176196945403115E-4</v>
          </cell>
          <cell r="X168">
            <v>9888.5786309084397</v>
          </cell>
          <cell r="Y168">
            <v>0.87814999999999999</v>
          </cell>
          <cell r="Z168">
            <v>6.0080768136285857E-4</v>
          </cell>
          <cell r="AA168">
            <v>9870.3990416909764</v>
          </cell>
          <cell r="AB168">
            <v>0.892625</v>
          </cell>
          <cell r="AC168">
            <v>6.107111046820265E-4</v>
          </cell>
          <cell r="AD168">
            <v>9868.7426847861134</v>
          </cell>
          <cell r="AE168">
            <v>0.84175000000000011</v>
          </cell>
          <cell r="AF168">
            <v>5.7590373602139304E-4</v>
          </cell>
          <cell r="AG168">
            <v>9873.0560521691605</v>
          </cell>
          <cell r="AH168">
            <v>0.61298313725490183</v>
          </cell>
          <cell r="AI168">
            <v>4.1938732267681882E-4</v>
          </cell>
          <cell r="AJ168">
            <v>9891.3054752077205</v>
          </cell>
          <cell r="AK168">
            <v>0.62308725490196071</v>
          </cell>
          <cell r="AL168">
            <v>4.2630030052314007E-4</v>
          </cell>
          <cell r="AM168">
            <v>9890.1889891186638</v>
          </cell>
          <cell r="AN168">
            <v>0.58757450980392145</v>
          </cell>
          <cell r="AO168">
            <v>4.0200339220316828E-4</v>
          </cell>
          <cell r="AP168">
            <v>9893.1000855246857</v>
          </cell>
          <cell r="AQ168">
            <v>0.81228875</v>
          </cell>
          <cell r="AR168">
            <v>5.5574710526064416E-4</v>
          </cell>
          <cell r="AS168">
            <v>9875.2070556187973</v>
          </cell>
          <cell r="AT168">
            <v>0.5670094019607842</v>
          </cell>
          <cell r="AU168">
            <v>3.8793327347605742E-4</v>
          </cell>
          <cell r="AV168">
            <v>9894.5528192181246</v>
          </cell>
        </row>
        <row r="169">
          <cell r="B169">
            <v>33</v>
          </cell>
          <cell r="C169">
            <v>7.2078750155103602E-4</v>
          </cell>
          <cell r="D169">
            <v>0.70147058823529396</v>
          </cell>
          <cell r="E169">
            <v>5.0561123270565314E-4</v>
          </cell>
          <cell r="F169">
            <v>9880.1281937519889</v>
          </cell>
          <cell r="G169">
            <v>0.96499999999999997</v>
          </cell>
          <cell r="H169">
            <v>6.9555993899674971E-4</v>
          </cell>
          <cell r="I169">
            <v>9856.9017564021251</v>
          </cell>
          <cell r="J169">
            <v>0.91</v>
          </cell>
          <cell r="K169">
            <v>6.5591662641144278E-4</v>
          </cell>
          <cell r="L169">
            <v>9861.9308515924149</v>
          </cell>
          <cell r="M169">
            <v>0.92500000000000004</v>
          </cell>
          <cell r="N169">
            <v>6.6672843893470835E-4</v>
          </cell>
          <cell r="O169">
            <v>9860.1146133563889</v>
          </cell>
          <cell r="P169">
            <v>0.6769191176470587</v>
          </cell>
          <cell r="Q169">
            <v>4.8791483956095525E-4</v>
          </cell>
          <cell r="R169">
            <v>9882.032949910752</v>
          </cell>
          <cell r="S169">
            <v>0.63833823529411748</v>
          </cell>
          <cell r="T169">
            <v>4.6010622176214429E-4</v>
          </cell>
          <cell r="U169">
            <v>9885.4373768630285</v>
          </cell>
          <cell r="V169">
            <v>0.6488602941176469</v>
          </cell>
          <cell r="W169">
            <v>4.676903902527291E-4</v>
          </cell>
          <cell r="X169">
            <v>9884.2102329373483</v>
          </cell>
          <cell r="Y169">
            <v>0.87814999999999999</v>
          </cell>
          <cell r="Z169">
            <v>6.3295954448704225E-4</v>
          </cell>
          <cell r="AA169">
            <v>9864.4688301286114</v>
          </cell>
          <cell r="AB169">
            <v>0.892625</v>
          </cell>
          <cell r="AC169">
            <v>6.4339294357199355E-4</v>
          </cell>
          <cell r="AD169">
            <v>9862.7157340392641</v>
          </cell>
          <cell r="AE169">
            <v>0.84175000000000011</v>
          </cell>
          <cell r="AF169">
            <v>6.0672287943058464E-4</v>
          </cell>
          <cell r="AG169">
            <v>9867.3701223027674</v>
          </cell>
          <cell r="AH169">
            <v>0.61599639705882347</v>
          </cell>
          <cell r="AI169">
            <v>4.4400250400046932E-4</v>
          </cell>
          <cell r="AJ169">
            <v>9887.1571870866956</v>
          </cell>
          <cell r="AK169">
            <v>0.62615018382352927</v>
          </cell>
          <cell r="AL169">
            <v>4.513212265938836E-4</v>
          </cell>
          <cell r="AM169">
            <v>9885.9727985803711</v>
          </cell>
          <cell r="AN169">
            <v>0.59046286764705869</v>
          </cell>
          <cell r="AO169">
            <v>4.2559825512998351E-4</v>
          </cell>
          <cell r="AP169">
            <v>9889.1230257308998</v>
          </cell>
          <cell r="AQ169">
            <v>0.81228875</v>
          </cell>
          <cell r="AR169">
            <v>5.854875786505141E-4</v>
          </cell>
          <cell r="AS169">
            <v>9869.7189378837884</v>
          </cell>
          <cell r="AT169">
            <v>0.56979666727941169</v>
          </cell>
          <cell r="AU169">
            <v>4.1070231620043409E-4</v>
          </cell>
          <cell r="AV169">
            <v>9890.7143929533831</v>
          </cell>
        </row>
        <row r="170">
          <cell r="B170">
            <v>34</v>
          </cell>
          <cell r="C170">
            <v>7.6636331515940025E-4</v>
          </cell>
          <cell r="D170">
            <v>0.70490196078431355</v>
          </cell>
          <cell r="E170">
            <v>5.4021100352902806E-4</v>
          </cell>
          <cell r="F170">
            <v>9875.1326899566557</v>
          </cell>
          <cell r="G170">
            <v>0.96499999999999997</v>
          </cell>
          <cell r="H170">
            <v>7.3954059912882122E-4</v>
          </cell>
          <cell r="I170">
            <v>9850.0456904177445</v>
          </cell>
          <cell r="J170">
            <v>0.91</v>
          </cell>
          <cell r="K170">
            <v>6.9739061679505426E-4</v>
          </cell>
          <cell r="L170">
            <v>9855.462247178335</v>
          </cell>
          <cell r="M170">
            <v>0.92500000000000004</v>
          </cell>
          <cell r="N170">
            <v>7.0888606652244526E-4</v>
          </cell>
          <cell r="O170">
            <v>9853.5405945325092</v>
          </cell>
          <cell r="P170">
            <v>0.68023039215686254</v>
          </cell>
          <cell r="Q170">
            <v>5.2130361840551211E-4</v>
          </cell>
          <cell r="R170">
            <v>9877.2113593894592</v>
          </cell>
          <cell r="S170">
            <v>0.64146078431372533</v>
          </cell>
          <cell r="T170">
            <v>4.9159201321141558E-4</v>
          </cell>
          <cell r="U170">
            <v>9880.8890256210925</v>
          </cell>
          <cell r="V170">
            <v>0.65203431372549003</v>
          </cell>
          <cell r="W170">
            <v>4.9969517826435096E-4</v>
          </cell>
          <cell r="X170">
            <v>9879.5874827961652</v>
          </cell>
          <cell r="Y170">
            <v>0.87814999999999999</v>
          </cell>
          <cell r="Z170">
            <v>6.7298194520722728E-4</v>
          </cell>
          <cell r="AA170">
            <v>9858.2250204312859</v>
          </cell>
          <cell r="AB170">
            <v>0.892625</v>
          </cell>
          <cell r="AC170">
            <v>6.840750541941596E-4</v>
          </cell>
          <cell r="AD170">
            <v>9856.3701323315272</v>
          </cell>
          <cell r="AE170">
            <v>0.84175000000000011</v>
          </cell>
          <cell r="AF170">
            <v>6.4508632053542525E-4</v>
          </cell>
          <cell r="AG170">
            <v>9861.383363089757</v>
          </cell>
          <cell r="AH170">
            <v>0.61900965686274489</v>
          </cell>
          <cell r="AI170">
            <v>4.7438629274901598E-4</v>
          </cell>
          <cell r="AJ170">
            <v>9882.7672645381826</v>
          </cell>
          <cell r="AK170">
            <v>0.62921311274509784</v>
          </cell>
          <cell r="AL170">
            <v>4.8220584702509864E-4</v>
          </cell>
          <cell r="AM170">
            <v>9881.5110492108415</v>
          </cell>
          <cell r="AN170">
            <v>0.59335122549019592</v>
          </cell>
          <cell r="AO170">
            <v>4.5472261222055937E-4</v>
          </cell>
          <cell r="AP170">
            <v>9884.9142322263833</v>
          </cell>
          <cell r="AQ170">
            <v>0.81228875</v>
          </cell>
          <cell r="AR170">
            <v>6.2250829931668528E-4</v>
          </cell>
          <cell r="AS170">
            <v>9863.9403400408864</v>
          </cell>
          <cell r="AT170">
            <v>0.57258393259803908</v>
          </cell>
          <cell r="AU170">
            <v>4.3880732079283982E-4</v>
          </cell>
          <cell r="AV170">
            <v>9886.6522536433204</v>
          </cell>
        </row>
        <row r="171">
          <cell r="B171">
            <v>35</v>
          </cell>
          <cell r="C171">
            <v>8.1407684118470008E-4</v>
          </cell>
          <cell r="D171">
            <v>0.70833333333333315</v>
          </cell>
          <cell r="E171">
            <v>5.7663776250582905E-4</v>
          </cell>
          <cell r="F171">
            <v>9869.7980346162312</v>
          </cell>
          <cell r="G171">
            <v>0.96499999999999997</v>
          </cell>
          <cell r="H171">
            <v>7.8558415174323558E-4</v>
          </cell>
          <cell r="I171">
            <v>9842.761181726406</v>
          </cell>
          <cell r="J171">
            <v>0.91</v>
          </cell>
          <cell r="K171">
            <v>7.4080992547807714E-4</v>
          </cell>
          <cell r="L171">
            <v>9848.5891402829748</v>
          </cell>
          <cell r="M171">
            <v>0.92500000000000004</v>
          </cell>
          <cell r="N171">
            <v>7.5302107809584759E-4</v>
          </cell>
          <cell r="O171">
            <v>9846.5555568991313</v>
          </cell>
          <cell r="P171">
            <v>0.68354166666666649</v>
          </cell>
          <cell r="Q171">
            <v>5.5645544081812503E-4</v>
          </cell>
          <cell r="R171">
            <v>9872.0623333680542</v>
          </cell>
          <cell r="S171">
            <v>0.64458333333333317</v>
          </cell>
          <cell r="T171">
            <v>5.2474036388030446E-4</v>
          </cell>
          <cell r="U171">
            <v>9876.0316594926699</v>
          </cell>
          <cell r="V171">
            <v>0.65520833333333317</v>
          </cell>
          <cell r="W171">
            <v>5.3338993031789195E-4</v>
          </cell>
          <cell r="X171">
            <v>9874.6507005677722</v>
          </cell>
          <cell r="Y171">
            <v>0.87814999999999999</v>
          </cell>
          <cell r="Z171">
            <v>7.1488157808634431E-4</v>
          </cell>
          <cell r="AA171">
            <v>9851.5906129807445</v>
          </cell>
          <cell r="AB171">
            <v>0.892625</v>
          </cell>
          <cell r="AC171">
            <v>7.2666534036249289E-4</v>
          </cell>
          <cell r="AD171">
            <v>9849.6276353990943</v>
          </cell>
          <cell r="AE171">
            <v>0.84175000000000011</v>
          </cell>
          <cell r="AF171">
            <v>6.8524918106722141E-4</v>
          </cell>
          <cell r="AG171">
            <v>9855.0219195806731</v>
          </cell>
          <cell r="AH171">
            <v>0.62202291666666654</v>
          </cell>
          <cell r="AI171">
            <v>5.0637445114449381E-4</v>
          </cell>
          <cell r="AJ171">
            <v>9878.0790152134578</v>
          </cell>
          <cell r="AK171">
            <v>0.63227604166666651</v>
          </cell>
          <cell r="AL171">
            <v>5.1472128275676569E-4</v>
          </cell>
          <cell r="AM171">
            <v>9876.7461268054685</v>
          </cell>
          <cell r="AN171">
            <v>0.59623958333333327</v>
          </cell>
          <cell r="AO171">
            <v>4.8538483658928168E-4</v>
          </cell>
          <cell r="AP171">
            <v>9880.419338205129</v>
          </cell>
          <cell r="AQ171">
            <v>0.81228875</v>
          </cell>
          <cell r="AR171">
            <v>6.612654597298685E-4</v>
          </cell>
          <cell r="AS171">
            <v>9857.7999553152458</v>
          </cell>
          <cell r="AT171">
            <v>0.57537119791666658</v>
          </cell>
          <cell r="AU171">
            <v>4.6839636730865679E-4</v>
          </cell>
          <cell r="AV171">
            <v>9882.3139182562882</v>
          </cell>
        </row>
        <row r="172">
          <cell r="B172">
            <v>36</v>
          </cell>
          <cell r="C172">
            <v>8.7011545659601292E-4</v>
          </cell>
          <cell r="D172">
            <v>0.71176470588235274</v>
          </cell>
          <cell r="E172">
            <v>6.1931747204775015E-4</v>
          </cell>
          <cell r="F172">
            <v>9864.1067363611655</v>
          </cell>
          <cell r="G172">
            <v>0.96499999999999997</v>
          </cell>
          <cell r="H172">
            <v>8.3966141561515244E-4</v>
          </cell>
          <cell r="I172">
            <v>9835.0288645326491</v>
          </cell>
          <cell r="J172">
            <v>0.91</v>
          </cell>
          <cell r="K172">
            <v>7.9180506550237178E-4</v>
          </cell>
          <cell r="L172">
            <v>9841.2932076958969</v>
          </cell>
          <cell r="M172">
            <v>0.92500000000000004</v>
          </cell>
          <cell r="N172">
            <v>8.0485679735131199E-4</v>
          </cell>
          <cell r="O172">
            <v>9839.1408930181442</v>
          </cell>
          <cell r="P172">
            <v>0.68685294117647033</v>
          </cell>
          <cell r="Q172">
            <v>5.9764136052607893E-4</v>
          </cell>
          <cell r="R172">
            <v>9866.5689705705554</v>
          </cell>
          <cell r="S172">
            <v>0.64770588235294102</v>
          </cell>
          <cell r="T172">
            <v>5.6357889956345272E-4</v>
          </cell>
          <cell r="U172">
            <v>9870.8493070459754</v>
          </cell>
          <cell r="V172">
            <v>0.65838235294117631</v>
          </cell>
          <cell r="W172">
            <v>5.7286866164416896E-4</v>
          </cell>
          <cell r="X172">
            <v>9869.3836613186832</v>
          </cell>
          <cell r="Y172">
            <v>0.87814999999999999</v>
          </cell>
          <cell r="Z172">
            <v>7.6409188820978876E-4</v>
          </cell>
          <cell r="AA172">
            <v>9844.5478923366773</v>
          </cell>
          <cell r="AB172">
            <v>0.892625</v>
          </cell>
          <cell r="AC172">
            <v>7.76686809444016E-4</v>
          </cell>
          <cell r="AD172">
            <v>9842.4702523809738</v>
          </cell>
          <cell r="AE172">
            <v>0.84175000000000011</v>
          </cell>
          <cell r="AF172">
            <v>7.3241968558969395E-4</v>
          </cell>
          <cell r="AG172">
            <v>9848.26877388088</v>
          </cell>
          <cell r="AH172">
            <v>0.62503617647058807</v>
          </cell>
          <cell r="AI172">
            <v>5.4385363807873185E-4</v>
          </cell>
          <cell r="AJ172">
            <v>9873.0770083737661</v>
          </cell>
          <cell r="AK172">
            <v>0.63533897058823507</v>
          </cell>
          <cell r="AL172">
            <v>5.5281825848662301E-4</v>
          </cell>
          <cell r="AM172">
            <v>9871.6623553696172</v>
          </cell>
          <cell r="AN172">
            <v>0.5991279411764705</v>
          </cell>
          <cell r="AO172">
            <v>5.2131048209619378E-4</v>
          </cell>
          <cell r="AP172">
            <v>9875.6235324792196</v>
          </cell>
          <cell r="AQ172">
            <v>0.81228875</v>
          </cell>
          <cell r="AR172">
            <v>7.0678499659405458E-4</v>
          </cell>
          <cell r="AS172">
            <v>9851.2813326958694</v>
          </cell>
          <cell r="AT172">
            <v>0.57815846323529396</v>
          </cell>
          <cell r="AU172">
            <v>5.0306461522282701E-4</v>
          </cell>
          <cell r="AV172">
            <v>9877.6850783163736</v>
          </cell>
        </row>
        <row r="173">
          <cell r="B173">
            <v>37</v>
          </cell>
          <cell r="C173">
            <v>9.4633510321388337E-4</v>
          </cell>
          <cell r="D173">
            <v>0.71519607843137234</v>
          </cell>
          <cell r="E173">
            <v>6.7681515470051736E-4</v>
          </cell>
          <cell r="F173">
            <v>9857.9977227131931</v>
          </cell>
          <cell r="G173">
            <v>0.96499999999999997</v>
          </cell>
          <cell r="H173">
            <v>9.1321337460139739E-4</v>
          </cell>
          <cell r="I173">
            <v>9826.7707702736388</v>
          </cell>
          <cell r="J173">
            <v>0.91</v>
          </cell>
          <cell r="K173">
            <v>8.6116494392463386E-4</v>
          </cell>
          <cell r="L173">
            <v>9833.5008218829498</v>
          </cell>
          <cell r="M173">
            <v>0.92500000000000004</v>
          </cell>
          <cell r="N173">
            <v>8.753599704728422E-4</v>
          </cell>
          <cell r="O173">
            <v>9831.2217935903009</v>
          </cell>
          <cell r="P173">
            <v>0.69016421568627428</v>
          </cell>
          <cell r="Q173">
            <v>6.5312662428599927E-4</v>
          </cell>
          <cell r="R173">
            <v>9860.6723008672598</v>
          </cell>
          <cell r="S173">
            <v>0.65082843137254887</v>
          </cell>
          <cell r="T173">
            <v>6.1590179077747082E-4</v>
          </cell>
          <cell r="U173">
            <v>9865.2863046557541</v>
          </cell>
          <cell r="V173">
            <v>0.66155637254901944</v>
          </cell>
          <cell r="W173">
            <v>6.2605401809797865E-4</v>
          </cell>
          <cell r="X173">
            <v>9863.7298007093705</v>
          </cell>
          <cell r="Y173">
            <v>0.87814999999999999</v>
          </cell>
          <cell r="Z173">
            <v>8.3102417088727165E-4</v>
          </cell>
          <cell r="AA173">
            <v>9837.0257531490497</v>
          </cell>
          <cell r="AB173">
            <v>0.892625</v>
          </cell>
          <cell r="AC173">
            <v>8.4472237150629264E-4</v>
          </cell>
          <cell r="AD173">
            <v>9834.8257355636051</v>
          </cell>
          <cell r="AE173">
            <v>0.84175000000000011</v>
          </cell>
          <cell r="AF173">
            <v>7.9657757313028642E-4</v>
          </cell>
          <cell r="AG173">
            <v>9841.055707961912</v>
          </cell>
          <cell r="AH173">
            <v>0.6280494362745096</v>
          </cell>
          <cell r="AI173">
            <v>5.943452281002593E-4</v>
          </cell>
          <cell r="AJ173">
            <v>9867.7074995237308</v>
          </cell>
          <cell r="AK173">
            <v>0.63840189950980375</v>
          </cell>
          <cell r="AL173">
            <v>6.0414212746454934E-4</v>
          </cell>
          <cell r="AM173">
            <v>9866.2051201779541</v>
          </cell>
          <cell r="AN173">
            <v>0.60201629901960774</v>
          </cell>
          <cell r="AO173">
            <v>5.697091564691606E-4</v>
          </cell>
          <cell r="AP173">
            <v>9870.4752664145017</v>
          </cell>
          <cell r="AQ173">
            <v>0.81228875</v>
          </cell>
          <cell r="AR173">
            <v>7.6869735807072632E-4</v>
          </cell>
          <cell r="AS173">
            <v>9844.3185948526934</v>
          </cell>
          <cell r="AT173">
            <v>0.58094572855392146</v>
          </cell>
          <cell r="AU173">
            <v>5.497693359927399E-4</v>
          </cell>
          <cell r="AV173">
            <v>9872.7159644731582</v>
          </cell>
        </row>
        <row r="174">
          <cell r="B174">
            <v>38</v>
          </cell>
          <cell r="C174">
            <v>1.0350296525766902E-3</v>
          </cell>
          <cell r="D174">
            <v>0.71862745098039194</v>
          </cell>
          <cell r="E174">
            <v>7.4380072092030758E-4</v>
          </cell>
          <cell r="F174">
            <v>9851.3256804594566</v>
          </cell>
          <cell r="G174">
            <v>0.96499999999999997</v>
          </cell>
          <cell r="H174">
            <v>9.9880361473650599E-4</v>
          </cell>
          <cell r="I174">
            <v>9817.7968317770828</v>
          </cell>
          <cell r="J174">
            <v>0.91</v>
          </cell>
          <cell r="K174">
            <v>9.418769838447881E-4</v>
          </cell>
          <cell r="L174">
            <v>9825.0325556990902</v>
          </cell>
          <cell r="M174">
            <v>0.92500000000000004</v>
          </cell>
          <cell r="N174">
            <v>9.5740242863343852E-4</v>
          </cell>
          <cell r="O174">
            <v>9822.6159355713517</v>
          </cell>
          <cell r="P174">
            <v>0.69347549019607824</v>
          </cell>
          <cell r="Q174">
            <v>7.1776769568809677E-4</v>
          </cell>
          <cell r="R174">
            <v>9854.232033254204</v>
          </cell>
          <cell r="S174">
            <v>0.65395098039215671</v>
          </cell>
          <cell r="T174">
            <v>6.7685865603747989E-4</v>
          </cell>
          <cell r="U174">
            <v>9859.2102571541855</v>
          </cell>
          <cell r="V174">
            <v>0.66473039215686258</v>
          </cell>
          <cell r="W174">
            <v>6.8801566685128452E-4</v>
          </cell>
          <cell r="X174">
            <v>9857.5545730342037</v>
          </cell>
          <cell r="Y174">
            <v>0.87814999999999999</v>
          </cell>
          <cell r="Z174">
            <v>9.0891128941022049E-4</v>
          </cell>
          <cell r="AA174">
            <v>9828.8509469785422</v>
          </cell>
          <cell r="AB174">
            <v>0.892625</v>
          </cell>
          <cell r="AC174">
            <v>9.2389334363126804E-4</v>
          </cell>
          <cell r="AD174">
            <v>9826.5180382449089</v>
          </cell>
          <cell r="AE174">
            <v>0.84175000000000011</v>
          </cell>
          <cell r="AF174">
            <v>8.7123621005642912E-4</v>
          </cell>
          <cell r="AG174">
            <v>9833.2165436890227</v>
          </cell>
          <cell r="AH174">
            <v>0.63106269607843124</v>
          </cell>
          <cell r="AI174">
            <v>6.5316860307616808E-4</v>
          </cell>
          <cell r="AJ174">
            <v>9861.8426746590994</v>
          </cell>
          <cell r="AK174">
            <v>0.64146482843137242</v>
          </cell>
          <cell r="AL174">
            <v>6.6393511851148962E-4</v>
          </cell>
          <cell r="AM174">
            <v>9860.2445300266481</v>
          </cell>
          <cell r="AN174">
            <v>0.60490465686274497</v>
          </cell>
          <cell r="AO174">
            <v>6.2609425683466887E-4</v>
          </cell>
          <cell r="AP174">
            <v>9864.8519662765229</v>
          </cell>
          <cell r="AQ174">
            <v>0.81228875</v>
          </cell>
          <cell r="AR174">
            <v>8.40742942704454E-4</v>
          </cell>
          <cell r="AS174">
            <v>9836.7512931568235</v>
          </cell>
          <cell r="AT174">
            <v>0.58373299387254896</v>
          </cell>
          <cell r="AU174">
            <v>6.0418095784545557E-4</v>
          </cell>
          <cell r="AV174">
            <v>9867.2882479729251</v>
          </cell>
        </row>
        <row r="175">
          <cell r="B175">
            <v>39</v>
          </cell>
          <cell r="C175">
            <v>1.1261494550027101E-3</v>
          </cell>
          <cell r="D175">
            <v>0.72205882352941153</v>
          </cell>
          <cell r="E175">
            <v>8.1314615059754479E-4</v>
          </cell>
          <cell r="F175">
            <v>9843.9982573163106</v>
          </cell>
          <cell r="G175">
            <v>0.96499999999999997</v>
          </cell>
          <cell r="H175">
            <v>1.0867342240776152E-3</v>
          </cell>
          <cell r="I175">
            <v>9807.9907808127555</v>
          </cell>
          <cell r="J175">
            <v>0.91</v>
          </cell>
          <cell r="K175">
            <v>1.0247960040524662E-3</v>
          </cell>
          <cell r="L175">
            <v>9815.7785836693511</v>
          </cell>
          <cell r="M175">
            <v>0.92500000000000004</v>
          </cell>
          <cell r="N175">
            <v>1.041688245877507E-3</v>
          </cell>
          <cell r="O175">
            <v>9813.211739219103</v>
          </cell>
          <cell r="P175">
            <v>0.69678676470588208</v>
          </cell>
          <cell r="Q175">
            <v>7.8468603532663066E-4</v>
          </cell>
          <cell r="R175">
            <v>9847.1589838349191</v>
          </cell>
          <cell r="S175">
            <v>0.65707352941176456</v>
          </cell>
          <cell r="T175">
            <v>7.3996299704376584E-4</v>
          </cell>
          <cell r="U175">
            <v>9852.5369653499365</v>
          </cell>
          <cell r="V175">
            <v>0.66790441176470572</v>
          </cell>
          <cell r="W175">
            <v>7.5216018930272907E-4</v>
          </cell>
          <cell r="X175">
            <v>9850.7724210511151</v>
          </cell>
          <cell r="Y175">
            <v>0.87814999999999999</v>
          </cell>
          <cell r="Z175">
            <v>9.8892814391062997E-4</v>
          </cell>
          <cell r="AA175">
            <v>9819.9173933909042</v>
          </cell>
          <cell r="AB175">
            <v>0.892625</v>
          </cell>
          <cell r="AC175">
            <v>1.0052291572717942E-3</v>
          </cell>
          <cell r="AD175">
            <v>9817.4393836383024</v>
          </cell>
          <cell r="AE175">
            <v>0.84175000000000011</v>
          </cell>
          <cell r="AF175">
            <v>9.4793630374853134E-4</v>
          </cell>
          <cell r="AG175">
            <v>9824.649489374835</v>
          </cell>
          <cell r="AH175">
            <v>0.63407595588235266</v>
          </cell>
          <cell r="AI175">
            <v>7.1406429214723385E-4</v>
          </cell>
          <cell r="AJ175">
            <v>9855.4012286555353</v>
          </cell>
          <cell r="AK175">
            <v>0.64452775735294099</v>
          </cell>
          <cell r="AL175">
            <v>7.258345826771335E-4</v>
          </cell>
          <cell r="AM175">
            <v>9853.6979674060531</v>
          </cell>
          <cell r="AN175">
            <v>0.60779301470588221</v>
          </cell>
          <cell r="AO175">
            <v>6.8446577226548343E-4</v>
          </cell>
          <cell r="AP175">
            <v>9858.6756391159124</v>
          </cell>
          <cell r="AQ175">
            <v>0.81228875</v>
          </cell>
          <cell r="AR175">
            <v>9.1475853311733261E-4</v>
          </cell>
          <cell r="AS175">
            <v>9828.4811139279627</v>
          </cell>
          <cell r="AT175">
            <v>0.58652025919117623</v>
          </cell>
          <cell r="AU175">
            <v>6.6050947023619134E-4</v>
          </cell>
          <cell r="AV175">
            <v>9861.3266203079274</v>
          </cell>
        </row>
        <row r="176">
          <cell r="B176">
            <v>40</v>
          </cell>
          <cell r="C176">
            <v>1.2212132619844869E-3</v>
          </cell>
          <cell r="D176">
            <v>0.72549019607843113</v>
          </cell>
          <cell r="E176">
            <v>8.8597824889070594E-4</v>
          </cell>
          <cell r="F176">
            <v>9835.9936480268843</v>
          </cell>
          <cell r="G176">
            <v>0.96499999999999997</v>
          </cell>
          <cell r="H176">
            <v>1.1784707978150298E-3</v>
          </cell>
          <cell r="I176">
            <v>9797.3321015618094</v>
          </cell>
          <cell r="J176">
            <v>0.92</v>
          </cell>
          <cell r="K176">
            <v>1.1235162010257279E-3</v>
          </cell>
          <cell r="L176">
            <v>9805.7194130001426</v>
          </cell>
          <cell r="M176">
            <v>0.92500000000000004</v>
          </cell>
          <cell r="N176">
            <v>1.1296222673356504E-3</v>
          </cell>
          <cell r="O176">
            <v>9802.9894318960523</v>
          </cell>
          <cell r="P176">
            <v>0.70009803921568603</v>
          </cell>
          <cell r="Q176">
            <v>8.5496901017953117E-4</v>
          </cell>
          <cell r="R176">
            <v>9839.4320556926632</v>
          </cell>
          <cell r="S176">
            <v>0.66745098039215667</v>
          </cell>
          <cell r="T176">
            <v>8.1509998897944945E-4</v>
          </cell>
          <cell r="U176">
            <v>9845.2464525685718</v>
          </cell>
          <cell r="V176">
            <v>0.67107843137254886</v>
          </cell>
          <cell r="W176">
            <v>8.1952988022390304E-4</v>
          </cell>
          <cell r="X176">
            <v>9843.3630622021192</v>
          </cell>
          <cell r="Y176">
            <v>0.88780000000000003</v>
          </cell>
          <cell r="Z176">
            <v>1.0841931339898275E-3</v>
          </cell>
          <cell r="AA176">
            <v>9810.2062007097029</v>
          </cell>
          <cell r="AB176">
            <v>0.892625</v>
          </cell>
          <cell r="AC176">
            <v>1.0900854879789027E-3</v>
          </cell>
          <cell r="AD176">
            <v>9807.5706073201218</v>
          </cell>
          <cell r="AE176">
            <v>0.85100000000000009</v>
          </cell>
          <cell r="AF176">
            <v>1.0392524859487984E-3</v>
          </cell>
          <cell r="AG176">
            <v>9815.3363474522521</v>
          </cell>
          <cell r="AH176">
            <v>0.64409019607843121</v>
          </cell>
          <cell r="AI176">
            <v>7.8657148936516874E-4</v>
          </cell>
          <cell r="AJ176">
            <v>9848.3638385533686</v>
          </cell>
          <cell r="AK176">
            <v>0.64759068627450966</v>
          </cell>
          <cell r="AL176">
            <v>7.9084633441606645E-4</v>
          </cell>
          <cell r="AM176">
            <v>9846.5458126540543</v>
          </cell>
          <cell r="AN176">
            <v>0.61739215686274496</v>
          </cell>
          <cell r="AO176">
            <v>7.5396748980599082E-4</v>
          </cell>
          <cell r="AP176">
            <v>9851.9277130810697</v>
          </cell>
          <cell r="AQ176">
            <v>0.82121500000000003</v>
          </cell>
          <cell r="AR176">
            <v>1.0028786489405905E-3</v>
          </cell>
          <cell r="AS176">
            <v>9819.4904269614144</v>
          </cell>
          <cell r="AT176">
            <v>0.59578343137254886</v>
          </cell>
          <cell r="AU176">
            <v>7.2757862766278112E-4</v>
          </cell>
          <cell r="AV176">
            <v>9854.8131206861217</v>
          </cell>
        </row>
        <row r="177">
          <cell r="B177">
            <v>41</v>
          </cell>
          <cell r="C177">
            <v>1.3320145513960671E-3</v>
          </cell>
          <cell r="D177">
            <v>0.72892156862745072</v>
          </cell>
          <cell r="E177">
            <v>9.7093413623821137E-4</v>
          </cell>
          <cell r="F177">
            <v>9827.2791715985059</v>
          </cell>
          <cell r="G177">
            <v>0.96499999999999997</v>
          </cell>
          <cell r="H177">
            <v>1.2853940420972047E-3</v>
          </cell>
          <cell r="I177">
            <v>9785.7862317836225</v>
          </cell>
          <cell r="J177">
            <v>0.92</v>
          </cell>
          <cell r="K177">
            <v>1.2254533872843817E-3</v>
          </cell>
          <cell r="L177">
            <v>9794.7025283769253</v>
          </cell>
          <cell r="M177">
            <v>0.92500000000000004</v>
          </cell>
          <cell r="N177">
            <v>1.2321134600413622E-3</v>
          </cell>
          <cell r="O177">
            <v>9791.9157567473267</v>
          </cell>
          <cell r="P177">
            <v>0.70340931372548987</v>
          </cell>
          <cell r="Q177">
            <v>9.3695144146987378E-4</v>
          </cell>
          <cell r="R177">
            <v>9831.0196462072781</v>
          </cell>
          <cell r="S177">
            <v>0.67060784313725474</v>
          </cell>
          <cell r="T177">
            <v>8.9325940533915447E-4</v>
          </cell>
          <cell r="U177">
            <v>9837.2215922935829</v>
          </cell>
          <cell r="V177">
            <v>0.67425245098039199</v>
          </cell>
          <cell r="W177">
            <v>8.981140760203456E-4</v>
          </cell>
          <cell r="X177">
            <v>9835.2961320507511</v>
          </cell>
          <cell r="Y177">
            <v>0.88780000000000003</v>
          </cell>
          <cell r="Z177">
            <v>1.1825625187294284E-3</v>
          </cell>
          <cell r="AA177">
            <v>9799.5700425038704</v>
          </cell>
          <cell r="AB177">
            <v>0.892625</v>
          </cell>
          <cell r="AC177">
            <v>1.1889894889399145E-3</v>
          </cell>
          <cell r="AD177">
            <v>9796.8795169287532</v>
          </cell>
          <cell r="AE177">
            <v>0.85100000000000009</v>
          </cell>
          <cell r="AF177">
            <v>1.1335443832380533E-3</v>
          </cell>
          <cell r="AG177">
            <v>9805.1357347527392</v>
          </cell>
          <cell r="AH177">
            <v>0.64713656862745073</v>
          </cell>
          <cell r="AI177">
            <v>8.6199532615228395E-4</v>
          </cell>
          <cell r="AJ177">
            <v>9840.6173963410674</v>
          </cell>
          <cell r="AK177">
            <v>0.65065361519607812</v>
          </cell>
          <cell r="AL177">
            <v>8.6668008335963331E-4</v>
          </cell>
          <cell r="AM177">
            <v>9838.7587079914574</v>
          </cell>
          <cell r="AN177">
            <v>0.62031225490196062</v>
          </cell>
          <cell r="AO177">
            <v>8.2626494993871791E-4</v>
          </cell>
          <cell r="AP177">
            <v>9844.4996798734883</v>
          </cell>
          <cell r="AQ177">
            <v>0.82121500000000003</v>
          </cell>
          <cell r="AR177">
            <v>1.0938703298247214E-3</v>
          </cell>
          <cell r="AS177">
            <v>9809.6426696687395</v>
          </cell>
          <cell r="AT177">
            <v>0.59860132598039195</v>
          </cell>
          <cell r="AU177">
            <v>7.9734567669086272E-4</v>
          </cell>
          <cell r="AV177">
            <v>9847.6429692798993</v>
          </cell>
        </row>
        <row r="178">
          <cell r="B178">
            <v>42</v>
          </cell>
          <cell r="C178">
            <v>1.4420156828153148E-3</v>
          </cell>
          <cell r="D178">
            <v>0.73235294117647032</v>
          </cell>
          <cell r="E178">
            <v>1.0560644265323919E-3</v>
          </cell>
          <cell r="F178">
            <v>9817.7375307844577</v>
          </cell>
          <cell r="G178">
            <v>0.96499999999999997</v>
          </cell>
          <cell r="H178">
            <v>1.3915451339167786E-3</v>
          </cell>
          <cell r="I178">
            <v>9773.207640464052</v>
          </cell>
          <cell r="J178">
            <v>0.92</v>
          </cell>
          <cell r="K178">
            <v>1.3266544281900895E-3</v>
          </cell>
          <cell r="L178">
            <v>9782.6995769860823</v>
          </cell>
          <cell r="M178">
            <v>0.92500000000000004</v>
          </cell>
          <cell r="N178">
            <v>1.3338645066041663E-3</v>
          </cell>
          <cell r="O178">
            <v>9779.8510055438474</v>
          </cell>
          <cell r="P178">
            <v>0.70672058823529382</v>
          </cell>
          <cell r="Q178">
            <v>1.0191021716037581E-3</v>
          </cell>
          <cell r="R178">
            <v>9821.8084581786461</v>
          </cell>
          <cell r="S178">
            <v>0.67376470588235271</v>
          </cell>
          <cell r="T178">
            <v>9.7157927240980053E-4</v>
          </cell>
          <cell r="U178">
            <v>9828.4344015838615</v>
          </cell>
          <cell r="V178">
            <v>0.67742647058823513</v>
          </cell>
          <cell r="W178">
            <v>9.7685959454246263E-4</v>
          </cell>
          <cell r="X178">
            <v>9826.4629141527275</v>
          </cell>
          <cell r="Y178">
            <v>0.88780000000000003</v>
          </cell>
          <cell r="Z178">
            <v>1.2802215232034365E-3</v>
          </cell>
          <cell r="AA178">
            <v>9787.9814382719414</v>
          </cell>
          <cell r="AB178">
            <v>0.892625</v>
          </cell>
          <cell r="AC178">
            <v>1.2871792488730203E-3</v>
          </cell>
          <cell r="AD178">
            <v>9785.2311301587142</v>
          </cell>
          <cell r="AE178">
            <v>0.85100000000000009</v>
          </cell>
          <cell r="AF178">
            <v>1.2271553460758331E-3</v>
          </cell>
          <cell r="AG178">
            <v>9794.021178213723</v>
          </cell>
          <cell r="AH178">
            <v>0.65018294117647035</v>
          </cell>
          <cell r="AI178">
            <v>9.3757399787545753E-4</v>
          </cell>
          <cell r="AJ178">
            <v>9832.134830138968</v>
          </cell>
          <cell r="AK178">
            <v>0.65371654411764679</v>
          </cell>
          <cell r="AL178">
            <v>9.4266950873347628E-4</v>
          </cell>
          <cell r="AM178">
            <v>9830.2316517742602</v>
          </cell>
          <cell r="AN178">
            <v>0.62323235294117629</v>
          </cell>
          <cell r="AO178">
            <v>8.9871082697906557E-4</v>
          </cell>
          <cell r="AP178">
            <v>9836.3655148383259</v>
          </cell>
          <cell r="AQ178">
            <v>0.82121500000000003</v>
          </cell>
          <cell r="AR178">
            <v>1.1842049089631787E-3</v>
          </cell>
          <cell r="AS178">
            <v>9798.9121926062053</v>
          </cell>
          <cell r="AT178">
            <v>0.60141922058823516</v>
          </cell>
          <cell r="AU178">
            <v>8.6725594803479828E-4</v>
          </cell>
          <cell r="AV178">
            <v>9839.7909937327495</v>
          </cell>
        </row>
        <row r="179">
          <cell r="B179">
            <v>43</v>
          </cell>
          <cell r="C179">
            <v>1.5674667560180884E-3</v>
          </cell>
          <cell r="D179">
            <v>0.73578431372548991</v>
          </cell>
          <cell r="E179">
            <v>1.1533174513642891E-3</v>
          </cell>
          <cell r="F179">
            <v>9807.3693674291644</v>
          </cell>
          <cell r="G179">
            <v>0.96499999999999997</v>
          </cell>
          <cell r="H179">
            <v>1.5126054195574552E-3</v>
          </cell>
          <cell r="I179">
            <v>9759.6077809292055</v>
          </cell>
          <cell r="J179">
            <v>0.92</v>
          </cell>
          <cell r="K179">
            <v>1.4420694155366414E-3</v>
          </cell>
          <cell r="L179">
            <v>9769.7213152726199</v>
          </cell>
          <cell r="M179">
            <v>0.92500000000000004</v>
          </cell>
          <cell r="N179">
            <v>1.4499067493167319E-3</v>
          </cell>
          <cell r="O179">
            <v>9766.8060094076754</v>
          </cell>
          <cell r="P179">
            <v>0.71003186274509777</v>
          </cell>
          <cell r="Q179">
            <v>1.112951340566539E-3</v>
          </cell>
          <cell r="R179">
            <v>9811.7990318498396</v>
          </cell>
          <cell r="S179">
            <v>0.67692156862745079</v>
          </cell>
          <cell r="T179">
            <v>1.061052055255146E-3</v>
          </cell>
          <cell r="U179">
            <v>9818.8852984390433</v>
          </cell>
          <cell r="V179">
            <v>0.68060049019607816</v>
          </cell>
          <cell r="W179">
            <v>1.0668186425119674E-3</v>
          </cell>
          <cell r="X179">
            <v>9816.863839574622</v>
          </cell>
          <cell r="Y179">
            <v>0.88780000000000003</v>
          </cell>
          <cell r="Z179">
            <v>1.3915969859928589E-3</v>
          </cell>
          <cell r="AA179">
            <v>9775.4506537659508</v>
          </cell>
          <cell r="AB179">
            <v>0.892625</v>
          </cell>
          <cell r="AC179">
            <v>1.3991600130906462E-3</v>
          </cell>
          <cell r="AD179">
            <v>9772.635783702548</v>
          </cell>
          <cell r="AE179">
            <v>0.85100000000000009</v>
          </cell>
          <cell r="AF179">
            <v>1.3339142093713933E-3</v>
          </cell>
          <cell r="AG179">
            <v>9782.0023927652983</v>
          </cell>
          <cell r="AH179">
            <v>0.65322931372548998</v>
          </cell>
          <cell r="AI179">
            <v>1.0239152333212159E-3</v>
          </cell>
          <cell r="AJ179">
            <v>9822.9164761786251</v>
          </cell>
          <cell r="AK179">
            <v>0.65677947303921547</v>
          </cell>
          <cell r="AL179">
            <v>1.0294799900240487E-3</v>
          </cell>
          <cell r="AM179">
            <v>9820.9649921323453</v>
          </cell>
          <cell r="AN179">
            <v>0.62615245098039196</v>
          </cell>
          <cell r="AO179">
            <v>9.8147315111101006E-4</v>
          </cell>
          <cell r="AP179">
            <v>9827.5254666520159</v>
          </cell>
          <cell r="AQ179">
            <v>0.82121500000000003</v>
          </cell>
          <cell r="AR179">
            <v>1.2872272120433945E-3</v>
          </cell>
          <cell r="AS179">
            <v>9787.3082726852208</v>
          </cell>
          <cell r="AT179">
            <v>0.60423711519607826</v>
          </cell>
          <cell r="AU179">
            <v>9.4712159082212483E-4</v>
          </cell>
          <cell r="AV179">
            <v>9831.2573764660156</v>
          </cell>
        </row>
        <row r="180">
          <cell r="B180">
            <v>44</v>
          </cell>
          <cell r="C180">
            <v>1.702530398628087E-3</v>
          </cell>
          <cell r="D180">
            <v>0.73921568627450951</v>
          </cell>
          <cell r="E180">
            <v>1.2585371770250755E-3</v>
          </cell>
          <cell r="F180">
            <v>9796.0583571857333</v>
          </cell>
          <cell r="G180">
            <v>0.96499999999999997</v>
          </cell>
          <cell r="H180">
            <v>1.6429418346761038E-3</v>
          </cell>
          <cell r="I180">
            <v>9744.8453453070179</v>
          </cell>
          <cell r="J180">
            <v>0.92</v>
          </cell>
          <cell r="K180">
            <v>1.5663279667378401E-3</v>
          </cell>
          <cell r="L180">
            <v>9755.6326989655499</v>
          </cell>
          <cell r="M180">
            <v>0.92500000000000004</v>
          </cell>
          <cell r="N180">
            <v>1.5748406187309806E-3</v>
          </cell>
          <cell r="O180">
            <v>9752.6450514553671</v>
          </cell>
          <cell r="P180">
            <v>0.71334313725490162</v>
          </cell>
          <cell r="Q180">
            <v>1.2144883758291977E-3</v>
          </cell>
          <cell r="R180">
            <v>9800.8789769639734</v>
          </cell>
          <cell r="S180">
            <v>0.68007843137254875</v>
          </cell>
          <cell r="T180">
            <v>1.1578542028630695E-3</v>
          </cell>
          <cell r="U180">
            <v>9808.4669500128202</v>
          </cell>
          <cell r="V180">
            <v>0.68377450980392129</v>
          </cell>
          <cell r="W180">
            <v>1.1641468887481948E-3</v>
          </cell>
          <cell r="X180">
            <v>9806.3910262195623</v>
          </cell>
          <cell r="Y180">
            <v>0.88780000000000003</v>
          </cell>
          <cell r="Z180">
            <v>1.5115064879020156E-3</v>
          </cell>
          <cell r="AA180">
            <v>9761.8471660994473</v>
          </cell>
          <cell r="AB180">
            <v>0.892625</v>
          </cell>
          <cell r="AC180">
            <v>1.5197211970753961E-3</v>
          </cell>
          <cell r="AD180">
            <v>9758.9623024914927</v>
          </cell>
          <cell r="AE180">
            <v>0.85100000000000009</v>
          </cell>
          <cell r="AF180">
            <v>1.4488533692325022E-3</v>
          </cell>
          <cell r="AG180">
            <v>9768.9540407774839</v>
          </cell>
          <cell r="AH180">
            <v>0.6562756862745095</v>
          </cell>
          <cell r="AI180">
            <v>1.1173293057628621E-3</v>
          </cell>
          <cell r="AJ180">
            <v>9812.858642363024</v>
          </cell>
          <cell r="AK180">
            <v>0.65984240196078403</v>
          </cell>
          <cell r="AL180">
            <v>1.123401747642008E-3</v>
          </cell>
          <cell r="AM180">
            <v>9810.8545051902183</v>
          </cell>
          <cell r="AN180">
            <v>0.62907254901960763</v>
          </cell>
          <cell r="AO180">
            <v>1.0710151376483394E-3</v>
          </cell>
          <cell r="AP180">
            <v>9817.8800142646378</v>
          </cell>
          <cell r="AQ180">
            <v>0.82121500000000003</v>
          </cell>
          <cell r="AR180">
            <v>1.3981435013093646E-3</v>
          </cell>
          <cell r="AS180">
            <v>9774.7097831439623</v>
          </cell>
          <cell r="AT180">
            <v>0.60705500980392135</v>
          </cell>
          <cell r="AU180">
            <v>1.0335296078306474E-3</v>
          </cell>
          <cell r="AV180">
            <v>9821.9459803398349</v>
          </cell>
        </row>
        <row r="181">
          <cell r="B181">
            <v>45</v>
          </cell>
          <cell r="C181">
            <v>1.8497875981082987E-3</v>
          </cell>
          <cell r="D181">
            <v>0.7426470588235291</v>
          </cell>
          <cell r="E181">
            <v>1.3737393191833682E-3</v>
          </cell>
          <cell r="F181">
            <v>9783.7296535549085</v>
          </cell>
          <cell r="G181">
            <v>0.96499999999999997</v>
          </cell>
          <cell r="H181">
            <v>1.7850450321745081E-3</v>
          </cell>
          <cell r="I181">
            <v>9728.8351312167651</v>
          </cell>
          <cell r="J181">
            <v>0.92</v>
          </cell>
          <cell r="K181">
            <v>1.7018045902596349E-3</v>
          </cell>
          <cell r="L181">
            <v>9740.3521786359379</v>
          </cell>
          <cell r="M181">
            <v>0.92500000000000004</v>
          </cell>
          <cell r="N181">
            <v>1.7110535282501764E-3</v>
          </cell>
          <cell r="O181">
            <v>9737.2861898882693</v>
          </cell>
          <cell r="P181">
            <v>0.71665441176470557</v>
          </cell>
          <cell r="Q181">
            <v>1.3256584430119504E-3</v>
          </cell>
          <cell r="R181">
            <v>9788.9759233735422</v>
          </cell>
          <cell r="S181">
            <v>0.68323529411764683</v>
          </cell>
          <cell r="T181">
            <v>1.263840173648699E-3</v>
          </cell>
          <cell r="U181">
            <v>9797.110175331105</v>
          </cell>
          <cell r="V181">
            <v>0.68694852941176443</v>
          </cell>
          <cell r="W181">
            <v>1.2707088702446157E-3</v>
          </cell>
          <cell r="X181">
            <v>9794.9749466165395</v>
          </cell>
          <cell r="Y181">
            <v>0.88780000000000003</v>
          </cell>
          <cell r="Z181">
            <v>1.6422414296005476E-3</v>
          </cell>
          <cell r="AA181">
            <v>9747.0920707739806</v>
          </cell>
          <cell r="AB181">
            <v>0.892625</v>
          </cell>
          <cell r="AC181">
            <v>1.6511666547614201E-3</v>
          </cell>
          <cell r="AD181">
            <v>9744.1314006189368</v>
          </cell>
          <cell r="AE181">
            <v>0.85100000000000009</v>
          </cell>
          <cell r="AF181">
            <v>1.5741692459901623E-3</v>
          </cell>
          <cell r="AG181">
            <v>9754.8002588016261</v>
          </cell>
          <cell r="AH181">
            <v>0.65932205882352912</v>
          </cell>
          <cell r="AI181">
            <v>1.2196057675709943E-3</v>
          </cell>
          <cell r="AJ181">
            <v>9801.894447828603</v>
          </cell>
          <cell r="AK181">
            <v>0.66290533088235271</v>
          </cell>
          <cell r="AL181">
            <v>1.2262340597860542E-3</v>
          </cell>
          <cell r="AM181">
            <v>9799.8329740932259</v>
          </cell>
          <cell r="AN181">
            <v>0.6319926470588233</v>
          </cell>
          <cell r="AO181">
            <v>1.1690521606250465E-3</v>
          </cell>
          <cell r="AP181">
            <v>9807.3649161497451</v>
          </cell>
          <cell r="AQ181">
            <v>0.82121500000000003</v>
          </cell>
          <cell r="AR181">
            <v>1.5190733223805065E-3</v>
          </cell>
          <cell r="AS181">
            <v>9761.0433361834748</v>
          </cell>
          <cell r="AT181">
            <v>0.60987290441176445</v>
          </cell>
          <cell r="AU181">
            <v>1.1281353350031697E-3</v>
          </cell>
          <cell r="AV181">
            <v>9811.7947083626404</v>
          </cell>
        </row>
        <row r="182">
          <cell r="B182">
            <v>46</v>
          </cell>
          <cell r="C182">
            <v>2.0066449774526277E-3</v>
          </cell>
          <cell r="D182">
            <v>0.7460784313725487</v>
          </cell>
          <cell r="E182">
            <v>1.4971145370994599E-3</v>
          </cell>
          <cell r="F182">
            <v>9770.28935944156</v>
          </cell>
          <cell r="G182">
            <v>0.96499999999999997</v>
          </cell>
          <cell r="H182">
            <v>1.9364124032417857E-3</v>
          </cell>
          <cell r="I182">
            <v>9711.4687223969413</v>
          </cell>
          <cell r="J182">
            <v>0.92</v>
          </cell>
          <cell r="K182">
            <v>1.8461133792564174E-3</v>
          </cell>
          <cell r="L182">
            <v>9723.7760025875905</v>
          </cell>
          <cell r="M182">
            <v>0.92500000000000004</v>
          </cell>
          <cell r="N182">
            <v>1.8561466041436808E-3</v>
          </cell>
          <cell r="O182">
            <v>9720.6251719974789</v>
          </cell>
          <cell r="P182">
            <v>0.71996568627450952</v>
          </cell>
          <cell r="Q182">
            <v>1.4447155283009788E-3</v>
          </cell>
          <cell r="R182">
            <v>9775.9990847922818</v>
          </cell>
          <cell r="S182">
            <v>0.6863921568627448</v>
          </cell>
          <cell r="T182">
            <v>1.377345374131503E-3</v>
          </cell>
          <cell r="U182">
            <v>9784.7281939058594</v>
          </cell>
          <cell r="V182">
            <v>0.69012254901960757</v>
          </cell>
          <cell r="W182">
            <v>1.3848309468170003E-3</v>
          </cell>
          <cell r="X182">
            <v>9782.5283850680498</v>
          </cell>
          <cell r="Y182">
            <v>0.88780000000000003</v>
          </cell>
          <cell r="Z182">
            <v>1.7814994109824429E-3</v>
          </cell>
          <cell r="AA182">
            <v>9731.0849923572241</v>
          </cell>
          <cell r="AB182">
            <v>0.892625</v>
          </cell>
          <cell r="AC182">
            <v>1.7911814729986517E-3</v>
          </cell>
          <cell r="AD182">
            <v>9728.0422157706216</v>
          </cell>
          <cell r="AE182">
            <v>0.85100000000000009</v>
          </cell>
          <cell r="AF182">
            <v>1.7076548758121863E-3</v>
          </cell>
          <cell r="AG182">
            <v>9739.4445522334427</v>
          </cell>
          <cell r="AH182">
            <v>0.66236843137254875</v>
          </cell>
          <cell r="AI182">
            <v>1.3291382860369004E-3</v>
          </cell>
          <cell r="AJ182">
            <v>9789.9400008269095</v>
          </cell>
          <cell r="AK182">
            <v>0.66596825980392138</v>
          </cell>
          <cell r="AL182">
            <v>1.3363618636784056E-3</v>
          </cell>
          <cell r="AM182">
            <v>9787.8160851201774</v>
          </cell>
          <cell r="AN182">
            <v>0.63491274509803897</v>
          </cell>
          <cell r="AO182">
            <v>1.2740444710716402E-3</v>
          </cell>
          <cell r="AP182">
            <v>9795.8995950044828</v>
          </cell>
          <cell r="AQ182">
            <v>0.82121500000000003</v>
          </cell>
          <cell r="AR182">
            <v>1.6478869551587597E-3</v>
          </cell>
          <cell r="AS182">
            <v>9746.2155956528786</v>
          </cell>
          <cell r="AT182">
            <v>0.61269079901960766</v>
          </cell>
          <cell r="AU182">
            <v>1.2294529145841331E-3</v>
          </cell>
          <cell r="AV182">
            <v>9800.7256760523396</v>
          </cell>
        </row>
        <row r="183">
          <cell r="B183">
            <v>47</v>
          </cell>
          <cell r="C183">
            <v>2.190345697458363E-3</v>
          </cell>
          <cell r="D183">
            <v>0.7495098039215683</v>
          </cell>
          <cell r="E183">
            <v>1.6416855742224683E-3</v>
          </cell>
          <cell r="F183">
            <v>9755.6621172098712</v>
          </cell>
          <cell r="G183">
            <v>0.96499999999999997</v>
          </cell>
          <cell r="H183">
            <v>2.1136835980473203E-3</v>
          </cell>
          <cell r="I183">
            <v>9692.6633139091973</v>
          </cell>
          <cell r="J183">
            <v>0.92</v>
          </cell>
          <cell r="K183">
            <v>2.0151180416616938E-3</v>
          </cell>
          <cell r="L183">
            <v>9705.8248096123207</v>
          </cell>
          <cell r="M183">
            <v>0.92500000000000004</v>
          </cell>
          <cell r="N183">
            <v>2.026069770148986E-3</v>
          </cell>
          <cell r="O183">
            <v>9702.5822665943215</v>
          </cell>
          <cell r="P183">
            <v>0.72327696078431336</v>
          </cell>
          <cell r="Q183">
            <v>1.584226579124682E-3</v>
          </cell>
          <cell r="R183">
            <v>9761.8755471098266</v>
          </cell>
          <cell r="S183">
            <v>0.68954901960784287</v>
          </cell>
          <cell r="T183">
            <v>1.510350728284671E-3</v>
          </cell>
          <cell r="U183">
            <v>9771.2512437908499</v>
          </cell>
          <cell r="V183">
            <v>0.6932965686274507</v>
          </cell>
          <cell r="W183">
            <v>1.5185591561557832E-3</v>
          </cell>
          <cell r="X183">
            <v>9768.9812370222917</v>
          </cell>
          <cell r="Y183">
            <v>0.88780000000000003</v>
          </cell>
          <cell r="Z183">
            <v>1.9445889102035346E-3</v>
          </cell>
          <cell r="AA183">
            <v>9713.7490701751194</v>
          </cell>
          <cell r="AB183">
            <v>0.892625</v>
          </cell>
          <cell r="AC183">
            <v>1.9551573281937711E-3</v>
          </cell>
          <cell r="AD183">
            <v>9710.617526785185</v>
          </cell>
          <cell r="AE183">
            <v>0.85100000000000009</v>
          </cell>
          <cell r="AF183">
            <v>1.8639841885370672E-3</v>
          </cell>
          <cell r="AG183">
            <v>9722.8129422561196</v>
          </cell>
          <cell r="AH183">
            <v>0.66541480392156838</v>
          </cell>
          <cell r="AI183">
            <v>1.4574884527947076E-3</v>
          </cell>
          <cell r="AJ183">
            <v>9776.9278167538068</v>
          </cell>
          <cell r="AK183">
            <v>0.66903118872548994</v>
          </cell>
          <cell r="AL183">
            <v>1.4654095856903309E-3</v>
          </cell>
          <cell r="AM183">
            <v>9774.736020975326</v>
          </cell>
          <cell r="AN183">
            <v>0.63783284313725463</v>
          </cell>
          <cell r="AO183">
            <v>1.3970744236633207E-3</v>
          </cell>
          <cell r="AP183">
            <v>9783.4191832862944</v>
          </cell>
          <cell r="AQ183">
            <v>0.82121500000000003</v>
          </cell>
          <cell r="AR183">
            <v>1.7987447419382696E-3</v>
          </cell>
          <cell r="AS183">
            <v>9730.1549341106384</v>
          </cell>
          <cell r="AT183">
            <v>0.61550869362745075</v>
          </cell>
          <cell r="AU183">
            <v>1.3481768188351045E-3</v>
          </cell>
          <cell r="AV183">
            <v>9788.6761453048784</v>
          </cell>
        </row>
        <row r="184">
          <cell r="B184">
            <v>48</v>
          </cell>
          <cell r="C184">
            <v>2.4014841073146716E-3</v>
          </cell>
          <cell r="D184">
            <v>0.75294117647058789</v>
          </cell>
          <cell r="E184">
            <v>1.8081762690369285E-3</v>
          </cell>
          <cell r="F184">
            <v>9739.6463874450583</v>
          </cell>
          <cell r="G184">
            <v>0.96499999999999997</v>
          </cell>
          <cell r="H184">
            <v>2.3174321635586578E-3</v>
          </cell>
          <cell r="I184">
            <v>9672.1760904411931</v>
          </cell>
          <cell r="J184">
            <v>0.92</v>
          </cell>
          <cell r="K184">
            <v>2.2093653787294979E-3</v>
          </cell>
          <cell r="L184">
            <v>9686.2664269292636</v>
          </cell>
          <cell r="M184">
            <v>0.92500000000000004</v>
          </cell>
          <cell r="N184">
            <v>2.2213727992660714E-3</v>
          </cell>
          <cell r="O184">
            <v>9682.9241579715908</v>
          </cell>
          <cell r="P184">
            <v>0.72658823529411731</v>
          </cell>
          <cell r="Q184">
            <v>1.744890099620636E-3</v>
          </cell>
          <cell r="R184">
            <v>9746.4105244059883</v>
          </cell>
          <cell r="S184">
            <v>0.69270588235294084</v>
          </cell>
          <cell r="T184">
            <v>1.663522167513974E-3</v>
          </cell>
          <cell r="U184">
            <v>9756.4932273585382</v>
          </cell>
          <cell r="V184">
            <v>0.69647058823529384</v>
          </cell>
          <cell r="W184">
            <v>1.6725630488591589E-3</v>
          </cell>
          <cell r="X184">
            <v>9754.1464611184983</v>
          </cell>
          <cell r="Y184">
            <v>0.88780000000000003</v>
          </cell>
          <cell r="Z184">
            <v>2.1320375904739656E-3</v>
          </cell>
          <cell r="AA184">
            <v>9694.8598214567573</v>
          </cell>
          <cell r="AB184">
            <v>0.892625</v>
          </cell>
          <cell r="AC184">
            <v>2.1436247512917586E-3</v>
          </cell>
          <cell r="AD184">
            <v>9691.631741766405</v>
          </cell>
          <cell r="AE184">
            <v>0.85100000000000009</v>
          </cell>
          <cell r="AF184">
            <v>2.0436629753247857E-3</v>
          </cell>
          <cell r="AG184">
            <v>9704.6897726636507</v>
          </cell>
          <cell r="AH184">
            <v>0.668461176470588</v>
          </cell>
          <cell r="AI184">
            <v>1.6052988916509853E-3</v>
          </cell>
          <cell r="AJ184">
            <v>9762.6780573570813</v>
          </cell>
          <cell r="AK184">
            <v>0.67209411764705851</v>
          </cell>
          <cell r="AL184">
            <v>1.6140233421490882E-3</v>
          </cell>
          <cell r="AM184">
            <v>9760.4120291125964</v>
          </cell>
          <cell r="AN184">
            <v>0.6407529411764703</v>
          </cell>
          <cell r="AO184">
            <v>1.538758004950426E-3</v>
          </cell>
          <cell r="AP184">
            <v>9769.7510185693482</v>
          </cell>
          <cell r="AQ184">
            <v>0.82121500000000003</v>
          </cell>
          <cell r="AR184">
            <v>1.9721347711884182E-3</v>
          </cell>
          <cell r="AS184">
            <v>9712.6528690846626</v>
          </cell>
          <cell r="AT184">
            <v>0.61832658823529396</v>
          </cell>
          <cell r="AU184">
            <v>1.4849014747771614E-3</v>
          </cell>
          <cell r="AV184">
            <v>9775.4792790386946</v>
          </cell>
        </row>
        <row r="185">
          <cell r="B185">
            <v>49</v>
          </cell>
          <cell r="C185">
            <v>2.6252416157055256E-3</v>
          </cell>
          <cell r="D185">
            <v>0.75637254901960749</v>
          </cell>
          <cell r="E185">
            <v>1.9856606926635413E-3</v>
          </cell>
          <cell r="F185">
            <v>9722.0353899784677</v>
          </cell>
          <cell r="G185">
            <v>0.96499999999999997</v>
          </cell>
          <cell r="H185">
            <v>2.5333581591558321E-3</v>
          </cell>
          <cell r="I185">
            <v>9649.7614784776015</v>
          </cell>
          <cell r="J185">
            <v>0.92</v>
          </cell>
          <cell r="K185">
            <v>2.4152222864490835E-3</v>
          </cell>
          <cell r="L185">
            <v>9664.865925236456</v>
          </cell>
          <cell r="M185">
            <v>0.92500000000000004</v>
          </cell>
          <cell r="N185">
            <v>2.4283484945276114E-3</v>
          </cell>
          <cell r="O185">
            <v>9661.4147736297164</v>
          </cell>
          <cell r="P185">
            <v>0.72989950980392115</v>
          </cell>
          <cell r="Q185">
            <v>1.916162568420317E-3</v>
          </cell>
          <cell r="R185">
            <v>9729.4041091751133</v>
          </cell>
          <cell r="S185">
            <v>0.69586274509803892</v>
          </cell>
          <cell r="T185">
            <v>1.8268078372504579E-3</v>
          </cell>
          <cell r="U185">
            <v>9740.2630845976273</v>
          </cell>
          <cell r="V185">
            <v>0.69964460784313698</v>
          </cell>
          <cell r="W185">
            <v>1.8367361407137758E-3</v>
          </cell>
          <cell r="X185">
            <v>9737.83203617447</v>
          </cell>
          <cell r="Y185">
            <v>0.88780000000000003</v>
          </cell>
          <cell r="Z185">
            <v>2.3306895064233659E-3</v>
          </cell>
          <cell r="AA185">
            <v>9674.1900158830358</v>
          </cell>
          <cell r="AB185">
            <v>0.892625</v>
          </cell>
          <cell r="AC185">
            <v>2.3433562972191447E-3</v>
          </cell>
          <cell r="AD185">
            <v>9670.8565200843495</v>
          </cell>
          <cell r="AE185">
            <v>0.85100000000000009</v>
          </cell>
          <cell r="AF185">
            <v>2.2340806149654027E-3</v>
          </cell>
          <cell r="AG185">
            <v>9684.8566574882443</v>
          </cell>
          <cell r="AH185">
            <v>0.67150754901960752</v>
          </cell>
          <cell r="AI185">
            <v>1.7628695629466919E-3</v>
          </cell>
          <cell r="AJ185">
            <v>9747.0060410920614</v>
          </cell>
          <cell r="AK185">
            <v>0.67515704656862707</v>
          </cell>
          <cell r="AL185">
            <v>1.7724503757887934E-3</v>
          </cell>
          <cell r="AM185">
            <v>9744.6584962686156</v>
          </cell>
          <cell r="AN185">
            <v>0.64367303921568608</v>
          </cell>
          <cell r="AO185">
            <v>1.6897972494566739E-3</v>
          </cell>
          <cell r="AP185">
            <v>9754.717735983153</v>
          </cell>
          <cell r="AQ185">
            <v>0.82121500000000003</v>
          </cell>
          <cell r="AR185">
            <v>2.1558877934416132E-3</v>
          </cell>
          <cell r="AS185">
            <v>9693.4982086410582</v>
          </cell>
          <cell r="AT185">
            <v>0.62114448284313695</v>
          </cell>
          <cell r="AU185">
            <v>1.6306543457256899E-3</v>
          </cell>
          <cell r="AV185">
            <v>9760.9636554405952</v>
          </cell>
        </row>
        <row r="186">
          <cell r="B186">
            <v>50</v>
          </cell>
          <cell r="C186">
            <v>2.8704306340458161E-3</v>
          </cell>
          <cell r="D186">
            <v>0.75980392156862708</v>
          </cell>
          <cell r="E186">
            <v>2.1809644523387317E-3</v>
          </cell>
          <cell r="F186">
            <v>9702.7307264519022</v>
          </cell>
          <cell r="G186">
            <v>0.96499999999999997</v>
          </cell>
          <cell r="H186">
            <v>2.7699655618542126E-3</v>
          </cell>
          <cell r="I186">
            <v>9625.3151765021939</v>
          </cell>
          <cell r="J186">
            <v>0.93</v>
          </cell>
          <cell r="K186">
            <v>2.6695004896626091E-3</v>
          </cell>
          <cell r="L186">
            <v>9641.5231256582829</v>
          </cell>
          <cell r="M186">
            <v>0.92500000000000004</v>
          </cell>
          <cell r="N186">
            <v>2.6551483364923799E-3</v>
          </cell>
          <cell r="O186">
            <v>9637.9534916091652</v>
          </cell>
          <cell r="P186">
            <v>0.73321078431372511</v>
          </cell>
          <cell r="Q186">
            <v>2.1046306965068762E-3</v>
          </cell>
          <cell r="R186">
            <v>9710.7609892080764</v>
          </cell>
          <cell r="S186">
            <v>0.70661764705882324</v>
          </cell>
          <cell r="T186">
            <v>2.0282969406750207E-3</v>
          </cell>
          <cell r="U186">
            <v>9722.4694956578041</v>
          </cell>
          <cell r="V186">
            <v>0.70281862745098012</v>
          </cell>
          <cell r="W186">
            <v>2.0173921184133271E-3</v>
          </cell>
          <cell r="X186">
            <v>9719.9462081414276</v>
          </cell>
          <cell r="Y186">
            <v>0.89744999999999997</v>
          </cell>
          <cell r="Z186">
            <v>2.5760679725244174E-3</v>
          </cell>
          <cell r="AA186">
            <v>9651.6424827298724</v>
          </cell>
          <cell r="AB186">
            <v>0.892625</v>
          </cell>
          <cell r="AC186">
            <v>2.5622181447151468E-3</v>
          </cell>
          <cell r="AD186">
            <v>9648.1942575585072</v>
          </cell>
          <cell r="AE186">
            <v>0.86025000000000007</v>
          </cell>
          <cell r="AF186">
            <v>2.4692879529379136E-3</v>
          </cell>
          <cell r="AG186">
            <v>9663.2199069710314</v>
          </cell>
          <cell r="AH186">
            <v>0.68188602941176435</v>
          </cell>
          <cell r="AI186">
            <v>1.9573065477513948E-3</v>
          </cell>
          <cell r="AJ186">
            <v>9729.8233408123633</v>
          </cell>
          <cell r="AK186">
            <v>0.67821997549019575</v>
          </cell>
          <cell r="AL186">
            <v>1.9467833942688605E-3</v>
          </cell>
          <cell r="AM186">
            <v>9727.3865726549702</v>
          </cell>
          <cell r="AN186">
            <v>0.65362132352941149</v>
          </cell>
          <cell r="AO186">
            <v>1.8761746701243941E-3</v>
          </cell>
          <cell r="AP186">
            <v>9738.2342407836622</v>
          </cell>
          <cell r="AQ186">
            <v>0.83014125000000005</v>
          </cell>
          <cell r="AR186">
            <v>2.3828628745850866E-3</v>
          </cell>
          <cell r="AS186">
            <v>9672.6001141773013</v>
          </cell>
          <cell r="AT186">
            <v>0.63074457720588206</v>
          </cell>
          <cell r="AU186">
            <v>1.8105085566700403E-3</v>
          </cell>
          <cell r="AV186">
            <v>9745.0468976373795</v>
          </cell>
        </row>
        <row r="187">
          <cell r="B187">
            <v>51</v>
          </cell>
          <cell r="C187">
            <v>3.1332511862184067E-3</v>
          </cell>
          <cell r="D187">
            <v>0.76323529411764668</v>
          </cell>
          <cell r="E187">
            <v>2.3914078906578711E-3</v>
          </cell>
          <cell r="F187">
            <v>9681.5694156468962</v>
          </cell>
          <cell r="G187">
            <v>0.96499999999999997</v>
          </cell>
          <cell r="H187">
            <v>3.0235873947007624E-3</v>
          </cell>
          <cell r="I187">
            <v>9598.6533849412899</v>
          </cell>
          <cell r="J187">
            <v>0.93</v>
          </cell>
          <cell r="K187">
            <v>2.9139236031831182E-3</v>
          </cell>
          <cell r="L187">
            <v>9615.7850749532445</v>
          </cell>
          <cell r="M187">
            <v>0.92500000000000004</v>
          </cell>
          <cell r="N187">
            <v>2.8982573472520262E-3</v>
          </cell>
          <cell r="O187">
            <v>9612.3632954287277</v>
          </cell>
          <cell r="P187">
            <v>0.73652205882352906</v>
          </cell>
          <cell r="Q187">
            <v>2.3077086144848457E-3</v>
          </cell>
          <cell r="R187">
            <v>9690.3234235437467</v>
          </cell>
          <cell r="S187">
            <v>0.70980882352941144</v>
          </cell>
          <cell r="T187">
            <v>2.2240093383118203E-3</v>
          </cell>
          <cell r="U187">
            <v>9702.7494405239559</v>
          </cell>
          <cell r="V187">
            <v>0.70599264705882325</v>
          </cell>
          <cell r="W187">
            <v>2.2120522988585307E-3</v>
          </cell>
          <cell r="X187">
            <v>9700.3372652697217</v>
          </cell>
          <cell r="Y187">
            <v>0.89744999999999997</v>
          </cell>
          <cell r="Z187">
            <v>2.811936277071709E-3</v>
          </cell>
          <cell r="AA187">
            <v>9626.7791956478559</v>
          </cell>
          <cell r="AB187">
            <v>0.892625</v>
          </cell>
          <cell r="AC187">
            <v>2.7968183400982052E-3</v>
          </cell>
          <cell r="AD187">
            <v>9623.4734791680548</v>
          </cell>
          <cell r="AE187">
            <v>0.86025000000000007</v>
          </cell>
          <cell r="AF187">
            <v>2.6953793329443847E-3</v>
          </cell>
          <cell r="AG187">
            <v>9639.3586344681589</v>
          </cell>
          <cell r="AH187">
            <v>0.68496551470588207</v>
          </cell>
          <cell r="AI187">
            <v>2.1461690114709065E-3</v>
          </cell>
          <cell r="AJ187">
            <v>9710.7790938789276</v>
          </cell>
          <cell r="AK187">
            <v>0.68128290441176442</v>
          </cell>
          <cell r="AL187">
            <v>2.1346304683984821E-3</v>
          </cell>
          <cell r="AM187">
            <v>9708.4494580056908</v>
          </cell>
          <cell r="AN187">
            <v>0.65657316176470559</v>
          </cell>
          <cell r="AO187">
            <v>2.0572086379384335E-3</v>
          </cell>
          <cell r="AP187">
            <v>9719.9636123693672</v>
          </cell>
          <cell r="AQ187">
            <v>0.83014125000000005</v>
          </cell>
          <cell r="AR187">
            <v>2.6010410562913311E-3</v>
          </cell>
          <cell r="AS187">
            <v>9649.5516344645202</v>
          </cell>
          <cell r="AT187">
            <v>0.63359310110294098</v>
          </cell>
          <cell r="AU187">
            <v>1.9852063356105886E-3</v>
          </cell>
          <cell r="AV187">
            <v>9727.403406844056</v>
          </cell>
        </row>
        <row r="188">
          <cell r="B188">
            <v>52</v>
          </cell>
          <cell r="C188">
            <v>3.4358156908126619E-3</v>
          </cell>
          <cell r="D188">
            <v>0.76666666666666627</v>
          </cell>
          <cell r="E188">
            <v>2.6341253629563726E-3</v>
          </cell>
          <cell r="F188">
            <v>9658.4168341523673</v>
          </cell>
          <cell r="G188">
            <v>0.96499999999999997</v>
          </cell>
          <cell r="H188">
            <v>3.3155621416342184E-3</v>
          </cell>
          <cell r="I188">
            <v>9569.6310175604794</v>
          </cell>
          <cell r="J188">
            <v>0.93</v>
          </cell>
          <cell r="K188">
            <v>3.1953085924557758E-3</v>
          </cell>
          <cell r="L188">
            <v>9587.7654118602022</v>
          </cell>
          <cell r="M188">
            <v>0.92500000000000004</v>
          </cell>
          <cell r="N188">
            <v>3.1781295140017123E-3</v>
          </cell>
          <cell r="O188">
            <v>9584.5041928832961</v>
          </cell>
          <cell r="P188">
            <v>0.7398333333333329</v>
          </cell>
          <cell r="Q188">
            <v>2.5419309752528997E-3</v>
          </cell>
          <cell r="R188">
            <v>9667.9609807020915</v>
          </cell>
          <cell r="S188">
            <v>0.71299999999999963</v>
          </cell>
          <cell r="T188">
            <v>2.4497365875494267E-3</v>
          </cell>
          <cell r="U188">
            <v>9681.1704351609314</v>
          </cell>
          <cell r="V188">
            <v>0.70916666666666639</v>
          </cell>
          <cell r="W188">
            <v>2.436565960734645E-3</v>
          </cell>
          <cell r="X188">
            <v>9678.8796119223789</v>
          </cell>
          <cell r="Y188">
            <v>0.89744999999999997</v>
          </cell>
          <cell r="Z188">
            <v>3.0834727917198232E-3</v>
          </cell>
          <cell r="AA188">
            <v>9599.7093059962554</v>
          </cell>
          <cell r="AB188">
            <v>0.892625</v>
          </cell>
          <cell r="AC188">
            <v>3.0668949810116523E-3</v>
          </cell>
          <cell r="AD188">
            <v>9596.5583720460691</v>
          </cell>
          <cell r="AE188">
            <v>0.86025000000000007</v>
          </cell>
          <cell r="AF188">
            <v>2.9556604480215926E-3</v>
          </cell>
          <cell r="AG188">
            <v>9613.3769064219741</v>
          </cell>
          <cell r="AH188">
            <v>0.68804499999999968</v>
          </cell>
          <cell r="AI188">
            <v>2.3639958069851968E-3</v>
          </cell>
          <cell r="AJ188">
            <v>9689.9381207104052</v>
          </cell>
          <cell r="AK188">
            <v>0.68434583333333299</v>
          </cell>
          <cell r="AL188">
            <v>2.3512861521089324E-3</v>
          </cell>
          <cell r="AM188">
            <v>9687.7255059917261</v>
          </cell>
          <cell r="AN188">
            <v>0.65952499999999969</v>
          </cell>
          <cell r="AO188">
            <v>2.2660063434832198E-3</v>
          </cell>
          <cell r="AP188">
            <v>9699.9676192655534</v>
          </cell>
          <cell r="AQ188">
            <v>0.83014125000000005</v>
          </cell>
          <cell r="AR188">
            <v>2.8522123323408369E-3</v>
          </cell>
          <cell r="AS188">
            <v>9624.452754488475</v>
          </cell>
          <cell r="AT188">
            <v>0.63644162499999979</v>
          </cell>
          <cell r="AU188">
            <v>2.1866961214613073E-3</v>
          </cell>
          <cell r="AV188">
            <v>9708.0925039717495</v>
          </cell>
        </row>
        <row r="189">
          <cell r="B189">
            <v>53</v>
          </cell>
          <cell r="C189">
            <v>3.7811931409023995E-3</v>
          </cell>
          <cell r="D189">
            <v>0.77009803921568587</v>
          </cell>
          <cell r="E189">
            <v>2.9118894237047384E-3</v>
          </cell>
          <cell r="F189">
            <v>9632.9753534035226</v>
          </cell>
          <cell r="G189">
            <v>0.96499999999999997</v>
          </cell>
          <cell r="H189">
            <v>3.6488513809708155E-3</v>
          </cell>
          <cell r="I189">
            <v>9537.9023112492468</v>
          </cell>
          <cell r="J189">
            <v>0.93</v>
          </cell>
          <cell r="K189">
            <v>3.5165096210392319E-3</v>
          </cell>
          <cell r="L189">
            <v>9557.129542657236</v>
          </cell>
          <cell r="M189">
            <v>0.92500000000000004</v>
          </cell>
          <cell r="N189">
            <v>3.4976036553347198E-3</v>
          </cell>
          <cell r="O189">
            <v>9554.0433972308201</v>
          </cell>
          <cell r="P189">
            <v>0.74314460784313685</v>
          </cell>
          <cell r="Q189">
            <v>2.8099732938750726E-3</v>
          </cell>
          <cell r="R189">
            <v>9643.3856912177089</v>
          </cell>
          <cell r="S189">
            <v>0.71619117647058794</v>
          </cell>
          <cell r="T189">
            <v>2.7080571640454073E-3</v>
          </cell>
          <cell r="U189">
            <v>9657.454117735615</v>
          </cell>
          <cell r="V189">
            <v>0.71234068627450942</v>
          </cell>
          <cell r="W189">
            <v>2.6934977169268829E-3</v>
          </cell>
          <cell r="X189">
            <v>9655.2963833219201</v>
          </cell>
          <cell r="Y189">
            <v>0.89744999999999997</v>
          </cell>
          <cell r="Z189">
            <v>3.3934317843028585E-3</v>
          </cell>
          <cell r="AA189">
            <v>9570.1088635427968</v>
          </cell>
          <cell r="AB189">
            <v>0.892625</v>
          </cell>
          <cell r="AC189">
            <v>3.3751875273980046E-3</v>
          </cell>
          <cell r="AD189">
            <v>9567.1267353398562</v>
          </cell>
          <cell r="AE189">
            <v>0.86025000000000007</v>
          </cell>
          <cell r="AF189">
            <v>3.2527713994612894E-3</v>
          </cell>
          <cell r="AG189">
            <v>9584.9630285277381</v>
          </cell>
          <cell r="AH189">
            <v>0.6911244852941173</v>
          </cell>
          <cell r="AI189">
            <v>2.6132751633038175E-3</v>
          </cell>
          <cell r="AJ189">
            <v>9667.0311476231</v>
          </cell>
          <cell r="AK189">
            <v>0.68740876225490166</v>
          </cell>
          <cell r="AL189">
            <v>2.5992252968344426E-3</v>
          </cell>
          <cell r="AM189">
            <v>9664.9468911640561</v>
          </cell>
          <cell r="AN189">
            <v>0.66247683823529391</v>
          </cell>
          <cell r="AO189">
            <v>2.5049528767420019E-3</v>
          </cell>
          <cell r="AP189">
            <v>9677.9874311087169</v>
          </cell>
          <cell r="AQ189">
            <v>0.83014125000000005</v>
          </cell>
          <cell r="AR189">
            <v>3.1389244004801442E-3</v>
          </cell>
          <cell r="AS189">
            <v>9597.0017716500915</v>
          </cell>
          <cell r="AT189">
            <v>0.63929014889705849</v>
          </cell>
          <cell r="AU189">
            <v>2.4172795260560312E-3</v>
          </cell>
          <cell r="AV189">
            <v>9686.8638557465274</v>
          </cell>
        </row>
        <row r="190">
          <cell r="B190">
            <v>54</v>
          </cell>
          <cell r="C190">
            <v>4.1620706086686601E-3</v>
          </cell>
          <cell r="D190">
            <v>0.77352941176470547</v>
          </cell>
          <cell r="E190">
            <v>3.2194840296466383E-3</v>
          </cell>
          <cell r="F190">
            <v>9604.9251943531399</v>
          </cell>
          <cell r="G190">
            <v>0.96499999999999997</v>
          </cell>
          <cell r="H190">
            <v>4.0163981373652572E-3</v>
          </cell>
          <cell r="I190">
            <v>9503.0999232292797</v>
          </cell>
          <cell r="J190">
            <v>0.93</v>
          </cell>
          <cell r="K190">
            <v>3.8707256660618539E-3</v>
          </cell>
          <cell r="L190">
            <v>9523.5218046709633</v>
          </cell>
          <cell r="M190">
            <v>0.92500000000000004</v>
          </cell>
          <cell r="N190">
            <v>3.8499153130185106E-3</v>
          </cell>
          <cell r="O190">
            <v>9520.6271401214399</v>
          </cell>
          <cell r="P190">
            <v>0.7464558823529408</v>
          </cell>
          <cell r="Q190">
            <v>3.1068020886090061E-3</v>
          </cell>
          <cell r="R190">
            <v>9616.2880349628504</v>
          </cell>
          <cell r="S190">
            <v>0.71938235294117614</v>
          </cell>
          <cell r="T190">
            <v>2.9941201475713738E-3</v>
          </cell>
          <cell r="U190">
            <v>9631.3011799256419</v>
          </cell>
          <cell r="V190">
            <v>0.71551470588235255</v>
          </cell>
          <cell r="W190">
            <v>2.9780227274231403E-3</v>
          </cell>
          <cell r="X190">
            <v>9629.2898645571913</v>
          </cell>
          <cell r="Y190">
            <v>0.89744999999999997</v>
          </cell>
          <cell r="Z190">
            <v>3.735250267749689E-3</v>
          </cell>
          <cell r="AA190">
            <v>9537.6333519460131</v>
          </cell>
          <cell r="AB190">
            <v>0.892625</v>
          </cell>
          <cell r="AC190">
            <v>3.7151682770628627E-3</v>
          </cell>
          <cell r="AD190">
            <v>9534.8358885097023</v>
          </cell>
          <cell r="AE190">
            <v>0.86025000000000007</v>
          </cell>
          <cell r="AF190">
            <v>3.5804212411072152E-3</v>
          </cell>
          <cell r="AG190">
            <v>9553.7853349236484</v>
          </cell>
          <cell r="AH190">
            <v>0.69420397058823502</v>
          </cell>
          <cell r="AI190">
            <v>2.8893259424063759E-3</v>
          </cell>
          <cell r="AJ190">
            <v>9641.7685352221324</v>
          </cell>
          <cell r="AK190">
            <v>0.69047169117647023</v>
          </cell>
          <cell r="AL190">
            <v>2.8737919319633304E-3</v>
          </cell>
          <cell r="AM190">
            <v>9639.8255167119805</v>
          </cell>
          <cell r="AN190">
            <v>0.66542867647058801</v>
          </cell>
          <cell r="AO190">
            <v>2.769561136503521E-3</v>
          </cell>
          <cell r="AP190">
            <v>9653.7445286520888</v>
          </cell>
          <cell r="AQ190">
            <v>0.83014125000000005</v>
          </cell>
          <cell r="AR190">
            <v>3.4551064976684628E-3</v>
          </cell>
          <cell r="AS190">
            <v>9566.8775086176083</v>
          </cell>
          <cell r="AT190">
            <v>0.6421386727941174</v>
          </cell>
          <cell r="AU190">
            <v>2.6726264967258978E-3</v>
          </cell>
          <cell r="AV190">
            <v>9663.447998076339</v>
          </cell>
        </row>
        <row r="191">
          <cell r="B191">
            <v>55</v>
          </cell>
          <cell r="C191">
            <v>4.5958295906287656E-3</v>
          </cell>
          <cell r="D191">
            <v>0.77696078431372506</v>
          </cell>
          <cell r="E191">
            <v>3.5707793633071518E-3</v>
          </cell>
          <cell r="F191">
            <v>9574.0022910839689</v>
          </cell>
          <cell r="G191">
            <v>0.96499999999999997</v>
          </cell>
          <cell r="H191">
            <v>4.4349755549567584E-3</v>
          </cell>
          <cell r="I191">
            <v>9464.9316903984254</v>
          </cell>
          <cell r="J191">
            <v>0.93</v>
          </cell>
          <cell r="K191">
            <v>4.274121519284752E-3</v>
          </cell>
          <cell r="L191">
            <v>9486.6588643903233</v>
          </cell>
          <cell r="M191">
            <v>0.92500000000000004</v>
          </cell>
          <cell r="N191">
            <v>4.2511423713316081E-3</v>
          </cell>
          <cell r="O191">
            <v>9483.973531905147</v>
          </cell>
          <cell r="P191">
            <v>0.74976715686274464</v>
          </cell>
          <cell r="Q191">
            <v>3.4458020855914011E-3</v>
          </cell>
          <cell r="R191">
            <v>9586.412131211162</v>
          </cell>
          <cell r="S191">
            <v>0.72257352941176434</v>
          </cell>
          <cell r="T191">
            <v>3.3208248078756514E-3</v>
          </cell>
          <cell r="U191">
            <v>9602.463907015499</v>
          </cell>
          <cell r="V191">
            <v>0.71868872549019569</v>
          </cell>
          <cell r="W191">
            <v>3.3029709110591154E-3</v>
          </cell>
          <cell r="X191">
            <v>9600.6136204915947</v>
          </cell>
          <cell r="Y191">
            <v>0.89744999999999997</v>
          </cell>
          <cell r="Z191">
            <v>4.1245272661097855E-3</v>
          </cell>
          <cell r="AA191">
            <v>9502.0079044144586</v>
          </cell>
          <cell r="AB191">
            <v>0.892625</v>
          </cell>
          <cell r="AC191">
            <v>4.1023523883350023E-3</v>
          </cell>
          <cell r="AD191">
            <v>9499.412368689711</v>
          </cell>
          <cell r="AE191">
            <v>0.86025000000000007</v>
          </cell>
          <cell r="AF191">
            <v>3.9535624053383955E-3</v>
          </cell>
          <cell r="AG191">
            <v>9519.5787589775082</v>
          </cell>
          <cell r="AH191">
            <v>0.69728345588235252</v>
          </cell>
          <cell r="AI191">
            <v>3.204595939600003E-3</v>
          </cell>
          <cell r="AJ191">
            <v>9613.9103232626367</v>
          </cell>
          <cell r="AK191">
            <v>0.69353462009803879</v>
          </cell>
          <cell r="AL191">
            <v>3.1873669291720462E-3</v>
          </cell>
          <cell r="AM191">
            <v>9612.1226639165197</v>
          </cell>
          <cell r="AN191">
            <v>0.668380514705882</v>
          </cell>
          <cell r="AO191">
            <v>3.0717629472849775E-3</v>
          </cell>
          <cell r="AP191">
            <v>9627.0078929838</v>
          </cell>
          <cell r="AQ191">
            <v>0.83014125000000005</v>
          </cell>
          <cell r="AR191">
            <v>3.8151877211515519E-3</v>
          </cell>
          <cell r="AS191">
            <v>9533.8229279751849</v>
          </cell>
          <cell r="AT191">
            <v>0.6449871966911761</v>
          </cell>
          <cell r="AU191">
            <v>2.9642512441300029E-3</v>
          </cell>
          <cell r="AV191">
            <v>9637.6212109069475</v>
          </cell>
        </row>
        <row r="192">
          <cell r="B192">
            <v>56</v>
          </cell>
          <cell r="C192">
            <v>5.0864949722486431E-3</v>
          </cell>
          <cell r="D192">
            <v>0.78039215686274466</v>
          </cell>
          <cell r="E192">
            <v>3.9694607822646248E-3</v>
          </cell>
          <cell r="F192">
            <v>9539.8156412787102</v>
          </cell>
          <cell r="G192">
            <v>0.96499999999999997</v>
          </cell>
          <cell r="H192">
            <v>4.9084676482199401E-3</v>
          </cell>
          <cell r="I192">
            <v>9422.9549497221724</v>
          </cell>
          <cell r="J192">
            <v>0.93</v>
          </cell>
          <cell r="K192">
            <v>4.7304403241912388E-3</v>
          </cell>
          <cell r="L192">
            <v>9446.11173159192</v>
          </cell>
          <cell r="M192">
            <v>0.92500000000000004</v>
          </cell>
          <cell r="N192">
            <v>4.705007849329995E-3</v>
          </cell>
          <cell r="O192">
            <v>9443.6558101750779</v>
          </cell>
          <cell r="P192">
            <v>0.7530784313725486</v>
          </cell>
          <cell r="Q192">
            <v>3.8305296548853634E-3</v>
          </cell>
          <cell r="R192">
            <v>9553.3792522960957</v>
          </cell>
          <cell r="S192">
            <v>0.72576470588235253</v>
          </cell>
          <cell r="T192">
            <v>3.6915985275061012E-3</v>
          </cell>
          <cell r="U192">
            <v>9570.5758066563521</v>
          </cell>
          <cell r="V192">
            <v>0.72186274509803883</v>
          </cell>
          <cell r="W192">
            <v>3.6717512235947786E-3</v>
          </cell>
          <cell r="X192">
            <v>9568.9030729747938</v>
          </cell>
          <cell r="Y192">
            <v>0.89744999999999997</v>
          </cell>
          <cell r="Z192">
            <v>4.5648749128445448E-3</v>
          </cell>
          <cell r="AA192">
            <v>9462.8166137299104</v>
          </cell>
          <cell r="AB192">
            <v>0.892625</v>
          </cell>
          <cell r="AC192">
            <v>4.5403325746034449E-3</v>
          </cell>
          <cell r="AD192">
            <v>9460.4424316712375</v>
          </cell>
          <cell r="AE192">
            <v>0.86025000000000007</v>
          </cell>
          <cell r="AF192">
            <v>4.3756572998768957E-3</v>
          </cell>
          <cell r="AG192">
            <v>9481.9425102813566</v>
          </cell>
          <cell r="AH192">
            <v>0.70036294117647024</v>
          </cell>
          <cell r="AI192">
            <v>3.5623925790433881E-3</v>
          </cell>
          <cell r="AJ192">
            <v>9583.1016252770314</v>
          </cell>
          <cell r="AK192">
            <v>0.69659754901960746</v>
          </cell>
          <cell r="AL192">
            <v>3.5432399307689611E-3</v>
          </cell>
          <cell r="AM192">
            <v>9581.4853020184073</v>
          </cell>
          <cell r="AN192">
            <v>0.6713323529411761</v>
          </cell>
          <cell r="AO192">
            <v>3.4147286379431437E-3</v>
          </cell>
          <cell r="AP192">
            <v>9597.4360068449132</v>
          </cell>
          <cell r="AQ192">
            <v>0.83014125000000005</v>
          </cell>
          <cell r="AR192">
            <v>4.2225092943812045E-3</v>
          </cell>
          <cell r="AS192">
            <v>9497.4496038047419</v>
          </cell>
          <cell r="AT192">
            <v>0.64783572058823502</v>
          </cell>
          <cell r="AU192">
            <v>3.2952131356151341E-3</v>
          </cell>
          <cell r="AV192">
            <v>9609.0528802420631</v>
          </cell>
        </row>
        <row r="193">
          <cell r="B193">
            <v>57</v>
          </cell>
          <cell r="C193">
            <v>5.5989546068338147E-3</v>
          </cell>
          <cell r="D193">
            <v>0.78382352941176425</v>
          </cell>
          <cell r="E193">
            <v>4.3885923609447378E-3</v>
          </cell>
          <cell r="F193">
            <v>9501.9477172206189</v>
          </cell>
          <cell r="G193">
            <v>0.96499999999999997</v>
          </cell>
          <cell r="H193">
            <v>5.402991195594631E-3</v>
          </cell>
          <cell r="I193">
            <v>9376.7026802008277</v>
          </cell>
          <cell r="J193">
            <v>0.93</v>
          </cell>
          <cell r="K193">
            <v>5.2070277843554481E-3</v>
          </cell>
          <cell r="L193">
            <v>9401.4274637499821</v>
          </cell>
          <cell r="M193">
            <v>0.92500000000000004</v>
          </cell>
          <cell r="N193">
            <v>5.1790330113212785E-3</v>
          </cell>
          <cell r="O193">
            <v>9399.2233354618329</v>
          </cell>
          <cell r="P193">
            <v>0.75638970588235244</v>
          </cell>
          <cell r="Q193">
            <v>4.2349916283116714E-3</v>
          </cell>
          <cell r="R193">
            <v>9516.7847497658095</v>
          </cell>
          <cell r="S193">
            <v>0.72895588235294084</v>
          </cell>
          <cell r="T193">
            <v>4.0813908956786066E-3</v>
          </cell>
          <cell r="U193">
            <v>9535.2450831011138</v>
          </cell>
          <cell r="V193">
            <v>0.72503676470588196</v>
          </cell>
          <cell r="W193">
            <v>4.0594479338738826E-3</v>
          </cell>
          <cell r="X193">
            <v>9533.7684414081396</v>
          </cell>
          <cell r="Y193">
            <v>0.89744999999999997</v>
          </cell>
          <cell r="Z193">
            <v>5.0247818119030065E-3</v>
          </cell>
          <cell r="AA193">
            <v>9419.6200395650467</v>
          </cell>
          <cell r="AB193">
            <v>0.892625</v>
          </cell>
          <cell r="AC193">
            <v>4.9977668559250338E-3</v>
          </cell>
          <cell r="AD193">
            <v>9417.4888767285611</v>
          </cell>
          <cell r="AE193">
            <v>0.86025000000000007</v>
          </cell>
          <cell r="AF193">
            <v>4.8165007005287891E-3</v>
          </cell>
          <cell r="AG193">
            <v>9440.4527793192319</v>
          </cell>
          <cell r="AH193">
            <v>0.70344242647058786</v>
          </cell>
          <cell r="AI193">
            <v>3.9385422143298548E-3</v>
          </cell>
          <cell r="AJ193">
            <v>9548.9628551629266</v>
          </cell>
          <cell r="AK193">
            <v>0.69966047794117603</v>
          </cell>
          <cell r="AL193">
            <v>3.917367256188296E-3</v>
          </cell>
          <cell r="AM193">
            <v>9547.5358007002196</v>
          </cell>
          <cell r="AN193">
            <v>0.67428419117647032</v>
          </cell>
          <cell r="AO193">
            <v>3.7752865785027111E-3</v>
          </cell>
          <cell r="AP193">
            <v>9564.6633672615135</v>
          </cell>
          <cell r="AQ193">
            <v>0.83014125000000005</v>
          </cell>
          <cell r="AR193">
            <v>4.6479231760102819E-3</v>
          </cell>
          <cell r="AS193">
            <v>9457.3465345797595</v>
          </cell>
          <cell r="AT193">
            <v>0.65068424448529383</v>
          </cell>
          <cell r="AU193">
            <v>3.6431515482551161E-3</v>
          </cell>
          <cell r="AV193">
            <v>9577.3890029702688</v>
          </cell>
        </row>
        <row r="194">
          <cell r="B194">
            <v>58</v>
          </cell>
          <cell r="C194">
            <v>6.1471962885521836E-3</v>
          </cell>
          <cell r="D194">
            <v>0.78725490196078385</v>
          </cell>
          <cell r="E194">
            <v>4.8394104114778437E-3</v>
          </cell>
          <cell r="F194">
            <v>9460.2475420547289</v>
          </cell>
          <cell r="G194">
            <v>0.96499999999999997</v>
          </cell>
          <cell r="H194">
            <v>5.9320444184528566E-3</v>
          </cell>
          <cell r="I194">
            <v>9326.0404381759945</v>
          </cell>
          <cell r="J194">
            <v>0.93</v>
          </cell>
          <cell r="K194">
            <v>5.7168925483535313E-3</v>
          </cell>
          <cell r="L194">
            <v>9352.4739697336336</v>
          </cell>
          <cell r="M194">
            <v>0.92500000000000004</v>
          </cell>
          <cell r="N194">
            <v>5.6861565669107704E-3</v>
          </cell>
          <cell r="O194">
            <v>9350.5444475266941</v>
          </cell>
          <cell r="P194">
            <v>0.75970098039215639</v>
          </cell>
          <cell r="Q194">
            <v>4.6700310470761189E-3</v>
          </cell>
          <cell r="R194">
            <v>9476.4812460221074</v>
          </cell>
          <cell r="S194">
            <v>0.73214705882352904</v>
          </cell>
          <cell r="T194">
            <v>4.5006516826743949E-3</v>
          </cell>
          <cell r="U194">
            <v>9496.3280206308809</v>
          </cell>
          <cell r="V194">
            <v>0.7282107843137251</v>
          </cell>
          <cell r="W194">
            <v>4.476454630617006E-3</v>
          </cell>
          <cell r="X194">
            <v>9495.0666048066323</v>
          </cell>
          <cell r="Y194">
            <v>0.89744999999999997</v>
          </cell>
          <cell r="Z194">
            <v>5.5168013091611567E-3</v>
          </cell>
          <cell r="AA194">
            <v>9372.2885041152022</v>
          </cell>
          <cell r="AB194">
            <v>0.892625</v>
          </cell>
          <cell r="AC194">
            <v>5.487141087068893E-3</v>
          </cell>
          <cell r="AD194">
            <v>9370.4224629544042</v>
          </cell>
          <cell r="AE194">
            <v>0.86025000000000007</v>
          </cell>
          <cell r="AF194">
            <v>5.2881256072270164E-3</v>
          </cell>
          <cell r="AG194">
            <v>9394.9828318943328</v>
          </cell>
          <cell r="AH194">
            <v>0.70652191176470547</v>
          </cell>
          <cell r="AI194">
            <v>4.3431288737807907E-3</v>
          </cell>
          <cell r="AJ194">
            <v>9511.3538618547991</v>
          </cell>
          <cell r="AK194">
            <v>0.7027234068627447</v>
          </cell>
          <cell r="AL194">
            <v>4.3197787185454105E-3</v>
          </cell>
          <cell r="AM194">
            <v>9510.1345965772707</v>
          </cell>
          <cell r="AN194">
            <v>0.67723602941176442</v>
          </cell>
          <cell r="AO194">
            <v>4.1631028064738158E-3</v>
          </cell>
          <cell r="AP194">
            <v>9528.5540220231942</v>
          </cell>
          <cell r="AQ194">
            <v>0.83014125000000005</v>
          </cell>
          <cell r="AR194">
            <v>5.1030412109740707E-3</v>
          </cell>
          <cell r="AS194">
            <v>9413.3895144381258</v>
          </cell>
          <cell r="AT194">
            <v>0.65353276838235264</v>
          </cell>
          <cell r="AU194">
            <v>4.0173942082472316E-3</v>
          </cell>
          <cell r="AV194">
            <v>9542.4971233958568</v>
          </cell>
        </row>
        <row r="195">
          <cell r="B195">
            <v>59</v>
          </cell>
          <cell r="C195">
            <v>6.7503634243750894E-3</v>
          </cell>
          <cell r="D195">
            <v>0.79068627450980344</v>
          </cell>
          <cell r="E195">
            <v>5.3374197076063784E-3</v>
          </cell>
          <cell r="F195">
            <v>9414.4655216045521</v>
          </cell>
          <cell r="G195">
            <v>0.96499999999999997</v>
          </cell>
          <cell r="H195">
            <v>6.5141007045219608E-3</v>
          </cell>
          <cell r="I195">
            <v>9270.7179520484478</v>
          </cell>
          <cell r="J195">
            <v>0.93</v>
          </cell>
          <cell r="K195">
            <v>6.2778379846688331E-3</v>
          </cell>
          <cell r="L195">
            <v>9299.0068809873937</v>
          </cell>
          <cell r="M195">
            <v>0.92500000000000004</v>
          </cell>
          <cell r="N195">
            <v>6.2440861675469583E-3</v>
          </cell>
          <cell r="O195">
            <v>9297.3757878121996</v>
          </cell>
          <cell r="P195">
            <v>0.76301225490196034</v>
          </cell>
          <cell r="Q195">
            <v>5.1506100178401555E-3</v>
          </cell>
          <cell r="R195">
            <v>9432.2257843861498</v>
          </cell>
          <cell r="S195">
            <v>0.73533823529411724</v>
          </cell>
          <cell r="T195">
            <v>4.9638003280739326E-3</v>
          </cell>
          <cell r="U195">
            <v>9453.5883559455997</v>
          </cell>
          <cell r="V195">
            <v>0.73138480392156824</v>
          </cell>
          <cell r="W195">
            <v>4.9371132295359006E-3</v>
          </cell>
          <cell r="X195">
            <v>9452.5623699355292</v>
          </cell>
          <cell r="Y195">
            <v>0.89744999999999997</v>
          </cell>
          <cell r="Z195">
            <v>6.0581136552054242E-3</v>
          </cell>
          <cell r="AA195">
            <v>9320.5834506258634</v>
          </cell>
          <cell r="AB195">
            <v>0.892625</v>
          </cell>
          <cell r="AC195">
            <v>6.0255431516828143E-3</v>
          </cell>
          <cell r="AD195">
            <v>9319.0056328547325</v>
          </cell>
          <cell r="AE195">
            <v>0.86025000000000007</v>
          </cell>
          <cell r="AF195">
            <v>5.8070001358186711E-3</v>
          </cell>
          <cell r="AG195">
            <v>9345.300982601535</v>
          </cell>
          <cell r="AH195">
            <v>0.70960139705882319</v>
          </cell>
          <cell r="AI195">
            <v>4.7900673165913454E-3</v>
          </cell>
          <cell r="AJ195">
            <v>9470.0448262686314</v>
          </cell>
          <cell r="AK195">
            <v>0.70578633578431338</v>
          </cell>
          <cell r="AL195">
            <v>4.7643142665021445E-3</v>
          </cell>
          <cell r="AM195">
            <v>9469.0529195364743</v>
          </cell>
          <cell r="AN195">
            <v>0.68018786764705852</v>
          </cell>
          <cell r="AO195">
            <v>4.5915153034683884E-3</v>
          </cell>
          <cell r="AP195">
            <v>9488.8856720324729</v>
          </cell>
          <cell r="AQ195">
            <v>0.83014125000000005</v>
          </cell>
          <cell r="AR195">
            <v>5.6037551310650175E-3</v>
          </cell>
          <cell r="AS195">
            <v>9365.3525998109963</v>
          </cell>
          <cell r="AT195">
            <v>0.65638129227941144</v>
          </cell>
          <cell r="AU195">
            <v>4.4308122678469947E-3</v>
          </cell>
          <cell r="AV195">
            <v>9504.1611507201105</v>
          </cell>
        </row>
        <row r="196">
          <cell r="B196">
            <v>60</v>
          </cell>
          <cell r="C196">
            <v>7.4729296904729303E-3</v>
          </cell>
          <cell r="D196">
            <v>0.79411764705882304</v>
          </cell>
          <cell r="E196">
            <v>5.9343853424343824E-3</v>
          </cell>
          <cell r="F196">
            <v>9364.2165677929588</v>
          </cell>
          <cell r="G196">
            <v>0.96499999999999997</v>
          </cell>
          <cell r="H196">
            <v>7.2113771513063777E-3</v>
          </cell>
          <cell r="I196">
            <v>9210.3275617055842</v>
          </cell>
          <cell r="J196">
            <v>0.94</v>
          </cell>
          <cell r="K196">
            <v>7.0245539090445543E-3</v>
          </cell>
          <cell r="L196">
            <v>9240.6292223702349</v>
          </cell>
          <cell r="M196">
            <v>0.92500000000000004</v>
          </cell>
          <cell r="N196">
            <v>6.9124599636874607E-3</v>
          </cell>
          <cell r="O196">
            <v>9239.3221722610342</v>
          </cell>
          <cell r="P196">
            <v>0.76632352941176418</v>
          </cell>
          <cell r="Q196">
            <v>5.7266818554491785E-3</v>
          </cell>
          <cell r="R196">
            <v>9383.6440677705614</v>
          </cell>
          <cell r="S196">
            <v>0.74647058823529366</v>
          </cell>
          <cell r="T196">
            <v>5.5783222218883195E-3</v>
          </cell>
          <cell r="U196">
            <v>9406.6626309628809</v>
          </cell>
          <cell r="V196">
            <v>0.73455882352941138</v>
          </cell>
          <cell r="W196">
            <v>5.4893064417518038E-3</v>
          </cell>
          <cell r="X196">
            <v>9405.8939992059077</v>
          </cell>
          <cell r="Y196">
            <v>0.90709999999999991</v>
          </cell>
          <cell r="Z196">
            <v>6.7786945222279944E-3</v>
          </cell>
          <cell r="AA196">
            <v>9264.1182967491441</v>
          </cell>
          <cell r="AB196">
            <v>0.892625</v>
          </cell>
          <cell r="AC196">
            <v>6.6705238649583994E-3</v>
          </cell>
          <cell r="AD196">
            <v>9262.8535622831914</v>
          </cell>
          <cell r="AE196">
            <v>0.86949999999999994</v>
          </cell>
          <cell r="AF196">
            <v>6.4977123658662124E-3</v>
          </cell>
          <cell r="AG196">
            <v>9291.0328185263006</v>
          </cell>
          <cell r="AH196">
            <v>0.7203441176470583</v>
          </cell>
          <cell r="AI196">
            <v>5.3830809441222276E-3</v>
          </cell>
          <cell r="AJ196">
            <v>9424.6826740596662</v>
          </cell>
          <cell r="AK196">
            <v>0.70884926470588194</v>
          </cell>
          <cell r="AL196">
            <v>5.2971807162904908E-3</v>
          </cell>
          <cell r="AM196">
            <v>9423.9393756216632</v>
          </cell>
          <cell r="AN196">
            <v>0.6904852941176467</v>
          </cell>
          <cell r="AO196">
            <v>5.1599480552466954E-3</v>
          </cell>
          <cell r="AP196">
            <v>9445.3173082564736</v>
          </cell>
          <cell r="AQ196">
            <v>0.83906749999999997</v>
          </cell>
          <cell r="AR196">
            <v>6.2702924330608955E-3</v>
          </cell>
          <cell r="AS196">
            <v>9312.8714571255714</v>
          </cell>
          <cell r="AT196">
            <v>0.66631830882352894</v>
          </cell>
          <cell r="AU196">
            <v>4.9793498733130609E-3</v>
          </cell>
          <cell r="AV196">
            <v>9462.0499968979038</v>
          </cell>
        </row>
        <row r="197">
          <cell r="B197">
            <v>61</v>
          </cell>
          <cell r="C197">
            <v>8.2432979112637E-3</v>
          </cell>
          <cell r="D197">
            <v>0.79754901960784264</v>
          </cell>
          <cell r="E197">
            <v>6.5744341674637413E-3</v>
          </cell>
          <cell r="F197">
            <v>9308.6456982496675</v>
          </cell>
          <cell r="G197">
            <v>0.96499999999999997</v>
          </cell>
          <cell r="H197">
            <v>7.9547824843694704E-3</v>
          </cell>
          <cell r="I197">
            <v>9143.9084159710528</v>
          </cell>
          <cell r="J197">
            <v>0.94</v>
          </cell>
          <cell r="K197">
            <v>7.7487000365878776E-3</v>
          </cell>
          <cell r="L197">
            <v>9175.7179242442035</v>
          </cell>
          <cell r="M197">
            <v>0.92500000000000004</v>
          </cell>
          <cell r="N197">
            <v>7.6250505679189232E-3</v>
          </cell>
          <cell r="O197">
            <v>9175.4557276536689</v>
          </cell>
          <cell r="P197">
            <v>0.76963480392156813</v>
          </cell>
          <cell r="Q197">
            <v>6.34432897160251E-3</v>
          </cell>
          <cell r="R197">
            <v>9329.9069235496663</v>
          </cell>
          <cell r="S197">
            <v>0.74969607843137198</v>
          </cell>
          <cell r="T197">
            <v>6.1799681174159156E-3</v>
          </cell>
          <cell r="U197">
            <v>9354.1892357747747</v>
          </cell>
          <cell r="V197">
            <v>0.73773284313725451</v>
          </cell>
          <cell r="W197">
            <v>6.0813516049039607E-3</v>
          </cell>
          <cell r="X197">
            <v>9354.2621646856314</v>
          </cell>
          <cell r="Y197">
            <v>0.90709999999999991</v>
          </cell>
          <cell r="Z197">
            <v>7.4774955353073018E-3</v>
          </cell>
          <cell r="AA197">
            <v>9201.3196687976979</v>
          </cell>
          <cell r="AB197">
            <v>0.892625</v>
          </cell>
          <cell r="AC197">
            <v>7.3581737980417602E-3</v>
          </cell>
          <cell r="AD197">
            <v>9201.0654765383661</v>
          </cell>
          <cell r="AE197">
            <v>0.86949999999999994</v>
          </cell>
          <cell r="AF197">
            <v>7.1675475338437867E-3</v>
          </cell>
          <cell r="AG197">
            <v>9230.6623596896934</v>
          </cell>
          <cell r="AH197">
            <v>0.72345671568627401</v>
          </cell>
          <cell r="AI197">
            <v>5.963669233306359E-3</v>
          </cell>
          <cell r="AJ197">
            <v>9373.948844352537</v>
          </cell>
          <cell r="AK197">
            <v>0.71191219362745051</v>
          </cell>
          <cell r="AL197">
            <v>5.8685042987323219E-3</v>
          </cell>
          <cell r="AM197">
            <v>9374.0190656896302</v>
          </cell>
          <cell r="AN197">
            <v>0.69346887254901912</v>
          </cell>
          <cell r="AO197">
            <v>5.7164705086097225E-3</v>
          </cell>
          <cell r="AP197">
            <v>9396.5799615805481</v>
          </cell>
          <cell r="AQ197">
            <v>0.83906749999999997</v>
          </cell>
          <cell r="AR197">
            <v>6.9166833701592547E-3</v>
          </cell>
          <cell r="AS197">
            <v>9254.4770296978877</v>
          </cell>
          <cell r="AT197">
            <v>0.66919746200980346</v>
          </cell>
          <cell r="AU197">
            <v>5.5163940408083818E-3</v>
          </cell>
          <cell r="AV197">
            <v>9414.9351394445694</v>
          </cell>
        </row>
        <row r="198">
          <cell r="B198">
            <v>62</v>
          </cell>
          <cell r="C198">
            <v>9.0096687600025663E-3</v>
          </cell>
          <cell r="D198">
            <v>0.80098039215686223</v>
          </cell>
          <cell r="E198">
            <v>7.216568016590286E-3</v>
          </cell>
          <cell r="F198">
            <v>9247.4466199182807</v>
          </cell>
          <cell r="G198">
            <v>0.96499999999999997</v>
          </cell>
          <cell r="H198">
            <v>8.6943303534024758E-3</v>
          </cell>
          <cell r="I198">
            <v>9071.1706134650085</v>
          </cell>
          <cell r="J198">
            <v>0.94</v>
          </cell>
          <cell r="K198">
            <v>8.4690886344024122E-3</v>
          </cell>
          <cell r="L198">
            <v>9104.6180384288928</v>
          </cell>
          <cell r="M198">
            <v>0.92500000000000004</v>
          </cell>
          <cell r="N198">
            <v>8.3339436030023736E-3</v>
          </cell>
          <cell r="O198">
            <v>9105.4924137466078</v>
          </cell>
          <cell r="P198">
            <v>0.77294607843137197</v>
          </cell>
          <cell r="Q198">
            <v>6.9639881360096254E-3</v>
          </cell>
          <cell r="R198">
            <v>9270.7149247522357</v>
          </cell>
          <cell r="S198">
            <v>0.75292156862745041</v>
          </cell>
          <cell r="T198">
            <v>6.7835739355948683E-3</v>
          </cell>
          <cell r="U198">
            <v>9296.3806445334103</v>
          </cell>
          <cell r="V198">
            <v>0.74090686274509765</v>
          </cell>
          <cell r="W198">
            <v>6.6753254153460156E-3</v>
          </cell>
          <cell r="X198">
            <v>9297.3756074577286</v>
          </cell>
          <cell r="Y198">
            <v>0.90709999999999991</v>
          </cell>
          <cell r="Z198">
            <v>8.172670532198327E-3</v>
          </cell>
          <cell r="AA198">
            <v>9132.5168420553273</v>
          </cell>
          <cell r="AB198">
            <v>0.892625</v>
          </cell>
          <cell r="AC198">
            <v>8.0422555768972902E-3</v>
          </cell>
          <cell r="AD198">
            <v>9133.3624376348362</v>
          </cell>
          <cell r="AE198">
            <v>0.86949999999999994</v>
          </cell>
          <cell r="AF198">
            <v>7.8339069868222314E-3</v>
          </cell>
          <cell r="AG198">
            <v>9164.5011484577553</v>
          </cell>
          <cell r="AH198">
            <v>0.72656931372548961</v>
          </cell>
          <cell r="AI198">
            <v>6.5461488478490478E-3</v>
          </cell>
          <cell r="AJ198">
            <v>9318.0457140348844</v>
          </cell>
          <cell r="AK198">
            <v>0.71497512254901907</v>
          </cell>
          <cell r="AL198">
            <v>6.4416890258089032E-3</v>
          </cell>
          <cell r="AM198">
            <v>9319.0075945062326</v>
          </cell>
          <cell r="AN198">
            <v>0.69645245098039166</v>
          </cell>
          <cell r="AO198">
            <v>6.2748058904252531E-3</v>
          </cell>
          <cell r="AP198">
            <v>9342.8646893483801</v>
          </cell>
          <cell r="AQ198">
            <v>0.83906749999999997</v>
          </cell>
          <cell r="AR198">
            <v>7.5597202422834527E-3</v>
          </cell>
          <cell r="AS198">
            <v>9190.4667423270548</v>
          </cell>
          <cell r="AT198">
            <v>0.67207661519607786</v>
          </cell>
          <cell r="AU198">
            <v>6.0551876842603689E-3</v>
          </cell>
          <cell r="AV198">
            <v>9362.9986473467397</v>
          </cell>
        </row>
        <row r="199">
          <cell r="B199">
            <v>63</v>
          </cell>
          <cell r="C199">
            <v>9.8535728674526354E-3</v>
          </cell>
          <cell r="D199">
            <v>0.80441176470588183</v>
          </cell>
          <cell r="E199">
            <v>7.9263299389655713E-3</v>
          </cell>
          <cell r="F199">
            <v>9180.711792405853</v>
          </cell>
          <cell r="G199">
            <v>0.96499999999999997</v>
          </cell>
          <cell r="H199">
            <v>9.5086978170917935E-3</v>
          </cell>
          <cell r="I199">
            <v>8992.3028594594671</v>
          </cell>
          <cell r="J199">
            <v>0.94</v>
          </cell>
          <cell r="K199">
            <v>9.2623584954054771E-3</v>
          </cell>
          <cell r="L199">
            <v>9027.5102212790589</v>
          </cell>
          <cell r="M199">
            <v>0.92500000000000004</v>
          </cell>
          <cell r="N199">
            <v>9.114554902393688E-3</v>
          </cell>
          <cell r="O199">
            <v>9029.6077534928772</v>
          </cell>
          <cell r="P199">
            <v>0.77625735294117593</v>
          </cell>
          <cell r="Q199">
            <v>7.6489083911017754E-3</v>
          </cell>
          <cell r="R199">
            <v>9206.1537760039337</v>
          </cell>
          <cell r="S199">
            <v>0.75614705882352884</v>
          </cell>
          <cell r="T199">
            <v>7.4507501426276353E-3</v>
          </cell>
          <cell r="U199">
            <v>9233.3179590977852</v>
          </cell>
          <cell r="V199">
            <v>0.74408088235294068</v>
          </cell>
          <cell r="W199">
            <v>7.3318551935431528E-3</v>
          </cell>
          <cell r="X199">
            <v>9235.3125997692478</v>
          </cell>
          <cell r="Y199">
            <v>0.90709999999999991</v>
          </cell>
          <cell r="Z199">
            <v>8.9381759480662848E-3</v>
          </cell>
          <cell r="AA199">
            <v>9057.8797907754579</v>
          </cell>
          <cell r="AB199">
            <v>0.892625</v>
          </cell>
          <cell r="AC199">
            <v>8.7955454808099093E-3</v>
          </cell>
          <cell r="AD199">
            <v>9059.9096026349434</v>
          </cell>
          <cell r="AE199">
            <v>0.86949999999999994</v>
          </cell>
          <cell r="AF199">
            <v>8.5676816082500655E-3</v>
          </cell>
          <cell r="AG199">
            <v>9092.7072988801119</v>
          </cell>
          <cell r="AH199">
            <v>0.72968191176470532</v>
          </cell>
          <cell r="AI199">
            <v>7.1899738876356686E-3</v>
          </cell>
          <cell r="AJ199">
            <v>9257.0483998197506</v>
          </cell>
          <cell r="AK199">
            <v>0.71803805147058775</v>
          </cell>
          <cell r="AL199">
            <v>7.075240261769142E-3</v>
          </cell>
          <cell r="AM199">
            <v>9258.9774455532715</v>
          </cell>
          <cell r="AN199">
            <v>0.69943602941176419</v>
          </cell>
          <cell r="AO199">
            <v>6.8919438819305635E-3</v>
          </cell>
          <cell r="AP199">
            <v>9284.2400269622103</v>
          </cell>
          <cell r="AQ199">
            <v>0.83906749999999997</v>
          </cell>
          <cell r="AR199">
            <v>8.2678127519613138E-3</v>
          </cell>
          <cell r="AS199">
            <v>9120.9893848590527</v>
          </cell>
          <cell r="AT199">
            <v>0.67495576838235249</v>
          </cell>
          <cell r="AU199">
            <v>6.6507258460629937E-3</v>
          </cell>
          <cell r="AV199">
            <v>9306.3039332495791</v>
          </cell>
        </row>
        <row r="200">
          <cell r="B200">
            <v>64</v>
          </cell>
          <cell r="C200">
            <v>1.0751421255475952E-2</v>
          </cell>
          <cell r="D200">
            <v>0.80784313725490142</v>
          </cell>
          <cell r="E200">
            <v>8.6854618769727238E-3</v>
          </cell>
          <cell r="F200">
            <v>9107.9424416646925</v>
          </cell>
          <cell r="G200">
            <v>0.96499999999999997</v>
          </cell>
          <cell r="H200">
            <v>1.0375121511534293E-2</v>
          </cell>
          <cell r="I200">
            <v>8906.7977688890969</v>
          </cell>
          <cell r="J200">
            <v>0.94</v>
          </cell>
          <cell r="K200">
            <v>1.0106335980147395E-2</v>
          </cell>
          <cell r="L200">
            <v>8943.8941852886346</v>
          </cell>
          <cell r="M200">
            <v>0.92500000000000004</v>
          </cell>
          <cell r="N200">
            <v>9.945064661315256E-3</v>
          </cell>
          <cell r="O200">
            <v>8947.3068978765878</v>
          </cell>
          <cell r="P200">
            <v>0.77956862745097988</v>
          </cell>
          <cell r="Q200">
            <v>8.3814707112786786E-3</v>
          </cell>
          <cell r="R200">
            <v>9135.7367491368841</v>
          </cell>
          <cell r="S200">
            <v>0.75937254901960727</v>
          </cell>
          <cell r="T200">
            <v>8.1643341643543605E-3</v>
          </cell>
          <cell r="U200">
            <v>9164.5228139971114</v>
          </cell>
          <cell r="V200">
            <v>0.74725490196078381</v>
          </cell>
          <cell r="W200">
            <v>8.0340522361997697E-3</v>
          </cell>
          <cell r="X200">
            <v>9167.6006251206345</v>
          </cell>
          <cell r="Y200">
            <v>0.90709999999999991</v>
          </cell>
          <cell r="Z200">
            <v>9.7526142208422349E-3</v>
          </cell>
          <cell r="AA200">
            <v>8976.9188674890738</v>
          </cell>
          <cell r="AB200">
            <v>0.892625</v>
          </cell>
          <cell r="AC200">
            <v>9.5969873981692211E-3</v>
          </cell>
          <cell r="AD200">
            <v>8980.2227556729413</v>
          </cell>
          <cell r="AE200">
            <v>0.86949999999999994</v>
          </cell>
          <cell r="AF200">
            <v>9.348360781636339E-3</v>
          </cell>
          <cell r="AG200">
            <v>9014.8038777862967</v>
          </cell>
          <cell r="AH200">
            <v>0.73279450980392102</v>
          </cell>
          <cell r="AI200">
            <v>7.8785824686019579E-3</v>
          </cell>
          <cell r="AJ200">
            <v>9190.4904635484672</v>
          </cell>
          <cell r="AK200">
            <v>0.72110098039215642</v>
          </cell>
          <cell r="AL200">
            <v>7.7528604079327781E-3</v>
          </cell>
          <cell r="AM200">
            <v>9193.4679555476814</v>
          </cell>
          <cell r="AN200">
            <v>0.70241960784313673</v>
          </cell>
          <cell r="AO200">
            <v>7.5520091020277831E-3</v>
          </cell>
          <cell r="AP200">
            <v>9220.2535657100125</v>
          </cell>
          <cell r="AQ200">
            <v>0.83906749999999997</v>
          </cell>
          <cell r="AR200">
            <v>9.0211681542790682E-3</v>
          </cell>
          <cell r="AS200">
            <v>9045.5787525124106</v>
          </cell>
          <cell r="AT200">
            <v>0.67783492156862701</v>
          </cell>
          <cell r="AU200">
            <v>7.2876887834568112E-3</v>
          </cell>
          <cell r="AV200">
            <v>9244.4102571493986</v>
          </cell>
        </row>
        <row r="201">
          <cell r="B201">
            <v>65</v>
          </cell>
          <cell r="C201">
            <v>1.1750664674359756E-2</v>
          </cell>
          <cell r="D201">
            <v>0.81127450980392102</v>
          </cell>
          <cell r="E201">
            <v>9.5330147235614619E-3</v>
          </cell>
          <cell r="F201">
            <v>9028.835754809952</v>
          </cell>
          <cell r="G201">
            <v>0.96499999999999997</v>
          </cell>
          <cell r="H201">
            <v>1.1339391410757165E-2</v>
          </cell>
          <cell r="I201">
            <v>8814.3886597582095</v>
          </cell>
          <cell r="J201">
            <v>0.94</v>
          </cell>
          <cell r="K201">
            <v>1.104562479389817E-2</v>
          </cell>
          <cell r="L201">
            <v>8853.5041856812204</v>
          </cell>
          <cell r="M201">
            <v>0.92500000000000004</v>
          </cell>
          <cell r="N201">
            <v>1.0869364823782776E-2</v>
          </cell>
          <cell r="O201">
            <v>8858.3253522325722</v>
          </cell>
          <cell r="P201">
            <v>0.78287990196078372</v>
          </cell>
          <cell r="Q201">
            <v>9.1993592082368104E-3</v>
          </cell>
          <cell r="R201">
            <v>9059.1658391480414</v>
          </cell>
          <cell r="S201">
            <v>0.7625980392156857</v>
          </cell>
          <cell r="T201">
            <v>8.9610338401477745E-3</v>
          </cell>
          <cell r="U201">
            <v>9089.7005872867903</v>
          </cell>
          <cell r="V201">
            <v>0.75042892156862695</v>
          </cell>
          <cell r="W201">
            <v>8.8180386192943522E-3</v>
          </cell>
          <cell r="X201">
            <v>9093.9476428177968</v>
          </cell>
          <cell r="Y201">
            <v>0.90709999999999991</v>
          </cell>
          <cell r="Z201">
            <v>1.0659027926111734E-2</v>
          </cell>
          <cell r="AA201">
            <v>8889.3704408826525</v>
          </cell>
          <cell r="AB201">
            <v>0.892625</v>
          </cell>
          <cell r="AC201">
            <v>1.0488937054950378E-2</v>
          </cell>
          <cell r="AD201">
            <v>8894.0396710539953</v>
          </cell>
          <cell r="AE201">
            <v>0.86949999999999994</v>
          </cell>
          <cell r="AF201">
            <v>1.0217202934355808E-2</v>
          </cell>
          <cell r="AG201">
            <v>8930.5302387610554</v>
          </cell>
          <cell r="AH201">
            <v>0.73590710784313662</v>
          </cell>
          <cell r="AI201">
            <v>8.647397655742602E-3</v>
          </cell>
          <cell r="AJ201">
            <v>9118.0824265045012</v>
          </cell>
          <cell r="AK201">
            <v>0.72416390931372498</v>
          </cell>
          <cell r="AL201">
            <v>8.5094072676190503E-3</v>
          </cell>
          <cell r="AM201">
            <v>9122.192281823518</v>
          </cell>
          <cell r="AN201">
            <v>0.70540318627450926</v>
          </cell>
          <cell r="AO201">
            <v>8.2889563021366908E-3</v>
          </cell>
          <cell r="AP201">
            <v>9150.6221268587669</v>
          </cell>
          <cell r="AQ201">
            <v>0.83906749999999997</v>
          </cell>
          <cell r="AR201">
            <v>9.8596008316533552E-3</v>
          </cell>
          <cell r="AS201">
            <v>8963.9770655332213</v>
          </cell>
          <cell r="AT201">
            <v>0.68071407475490142</v>
          </cell>
          <cell r="AU201">
            <v>7.9988428315619069E-3</v>
          </cell>
          <cell r="AV201">
            <v>9177.0398722086975</v>
          </cell>
        </row>
        <row r="202">
          <cell r="B202">
            <v>66</v>
          </cell>
          <cell r="C202">
            <v>1.2904866403905939E-2</v>
          </cell>
          <cell r="D202">
            <v>0.81470588235294061</v>
          </cell>
          <cell r="E202">
            <v>1.0513670570241008E-2</v>
          </cell>
          <cell r="F202">
            <v>8942.7637306227298</v>
          </cell>
          <cell r="G202">
            <v>0.96499999999999997</v>
          </cell>
          <cell r="H202">
            <v>1.2453196079769231E-2</v>
          </cell>
          <cell r="I202">
            <v>8714.4388566986727</v>
          </cell>
          <cell r="J202">
            <v>0.94</v>
          </cell>
          <cell r="K202">
            <v>1.2130574419671582E-2</v>
          </cell>
          <cell r="L202">
            <v>8755.7117003349795</v>
          </cell>
          <cell r="M202">
            <v>0.92500000000000004</v>
          </cell>
          <cell r="N202">
            <v>1.1937001423612995E-2</v>
          </cell>
          <cell r="O202">
            <v>8762.0409822513921</v>
          </cell>
          <cell r="P202">
            <v>0.78619117647058767</v>
          </cell>
          <cell r="Q202">
            <v>1.0145692100282572E-2</v>
          </cell>
          <cell r="R202">
            <v>8975.8273184667305</v>
          </cell>
          <cell r="S202">
            <v>0.76582352941176413</v>
          </cell>
          <cell r="T202">
            <v>9.8828503360265472E-3</v>
          </cell>
          <cell r="U202">
            <v>9008.247472727302</v>
          </cell>
          <cell r="V202">
            <v>0.75360294117647009</v>
          </cell>
          <cell r="W202">
            <v>9.7251452774729328E-3</v>
          </cell>
          <cell r="X202">
            <v>9013.7568613015883</v>
          </cell>
          <cell r="Y202">
            <v>0.90709999999999991</v>
          </cell>
          <cell r="Z202">
            <v>1.1706004314983077E-2</v>
          </cell>
          <cell r="AA202">
            <v>8794.6183931077321</v>
          </cell>
          <cell r="AB202">
            <v>0.892625</v>
          </cell>
          <cell r="AC202">
            <v>1.1519206373786539E-2</v>
          </cell>
          <cell r="AD202">
            <v>8800.7506487800783</v>
          </cell>
          <cell r="AE202">
            <v>0.86949999999999994</v>
          </cell>
          <cell r="AF202">
            <v>1.1220781338196213E-2</v>
          </cell>
          <cell r="AG202">
            <v>8839.2851990002328</v>
          </cell>
          <cell r="AH202">
            <v>0.73901970588235233</v>
          </cell>
          <cell r="AI202">
            <v>9.5369505742656166E-3</v>
          </cell>
          <cell r="AJ202">
            <v>9039.2347419046782</v>
          </cell>
          <cell r="AK202">
            <v>0.72722683823529366</v>
          </cell>
          <cell r="AL202">
            <v>9.3847651927613795E-3</v>
          </cell>
          <cell r="AM202">
            <v>9044.5678325239496</v>
          </cell>
          <cell r="AN202">
            <v>0.7083867647058818</v>
          </cell>
          <cell r="AO202">
            <v>9.1416365608245551E-3</v>
          </cell>
          <cell r="AP202">
            <v>9074.7730199118705</v>
          </cell>
          <cell r="AQ202">
            <v>0.83906749999999997</v>
          </cell>
          <cell r="AR202">
            <v>1.0828053991359346E-2</v>
          </cell>
          <cell r="AS202">
            <v>8875.5958298029673</v>
          </cell>
          <cell r="AT202">
            <v>0.68359322794117594</v>
          </cell>
          <cell r="AU202">
            <v>8.8216792811956959E-3</v>
          </cell>
          <cell r="AV202">
            <v>9103.6341726119226</v>
          </cell>
        </row>
        <row r="203">
          <cell r="B203">
            <v>67</v>
          </cell>
          <cell r="C203">
            <v>1.4137450912856519E-2</v>
          </cell>
          <cell r="D203">
            <v>0.81813725490196021</v>
          </cell>
          <cell r="E203">
            <v>1.1566375281155644E-2</v>
          </cell>
          <cell r="F203">
            <v>8848.7424587714631</v>
          </cell>
          <cell r="G203">
            <v>0.96499999999999997</v>
          </cell>
          <cell r="H203">
            <v>1.364264013090654E-2</v>
          </cell>
          <cell r="I203">
            <v>8605.9162408910433</v>
          </cell>
          <cell r="J203">
            <v>0.94</v>
          </cell>
          <cell r="K203">
            <v>1.3289203858085127E-2</v>
          </cell>
          <cell r="L203">
            <v>8649.4998879568775</v>
          </cell>
          <cell r="M203">
            <v>0.92500000000000004</v>
          </cell>
          <cell r="N203">
            <v>1.307714209439228E-2</v>
          </cell>
          <cell r="O203">
            <v>8657.4484865725026</v>
          </cell>
          <cell r="P203">
            <v>0.78950245098039162</v>
          </cell>
          <cell r="Q203">
            <v>1.1161552146315196E-2</v>
          </cell>
          <cell r="R203">
            <v>8884.7613381482624</v>
          </cell>
          <cell r="S203">
            <v>0.76904901960784255</v>
          </cell>
          <cell r="T203">
            <v>1.0872392764286304E-2</v>
          </cell>
          <cell r="U203">
            <v>8919.2203111644485</v>
          </cell>
          <cell r="V203">
            <v>0.75677696078431322</v>
          </cell>
          <cell r="W203">
            <v>1.0698897135068971E-2</v>
          </cell>
          <cell r="X203">
            <v>8926.0967663296124</v>
          </cell>
          <cell r="Y203">
            <v>0.90709999999999991</v>
          </cell>
          <cell r="Z203">
            <v>1.2824081723052147E-2</v>
          </cell>
          <cell r="AA203">
            <v>8691.6685522493844</v>
          </cell>
          <cell r="AB203">
            <v>0.892625</v>
          </cell>
          <cell r="AC203">
            <v>1.261944212108855E-2</v>
          </cell>
          <cell r="AD203">
            <v>8699.3729858125444</v>
          </cell>
          <cell r="AE203">
            <v>0.86949999999999994</v>
          </cell>
          <cell r="AF203">
            <v>1.2292513568728743E-2</v>
          </cell>
          <cell r="AG203">
            <v>8740.1015125962967</v>
          </cell>
          <cell r="AH203">
            <v>0.74213230392156804</v>
          </cell>
          <cell r="AI203">
            <v>1.0491859017536284E-2</v>
          </cell>
          <cell r="AJ203">
            <v>8953.0280069419478</v>
          </cell>
          <cell r="AK203">
            <v>0.73028976715686234</v>
          </cell>
          <cell r="AL203">
            <v>1.0324435735341558E-2</v>
          </cell>
          <cell r="AM203">
            <v>8959.6866871457096</v>
          </cell>
          <cell r="AN203">
            <v>0.71137034313725445</v>
          </cell>
          <cell r="AO203">
            <v>1.0056963306964832E-2</v>
          </cell>
          <cell r="AP203">
            <v>8991.8147430918598</v>
          </cell>
          <cell r="AQ203">
            <v>0.83906749999999997</v>
          </cell>
          <cell r="AR203">
            <v>1.1862275593823237E-2</v>
          </cell>
          <cell r="AS203">
            <v>8779.4903989523773</v>
          </cell>
          <cell r="AT203">
            <v>0.68647238112745046</v>
          </cell>
          <cell r="AU203">
            <v>9.7049695912210625E-3</v>
          </cell>
          <cell r="AV203">
            <v>9023.3248316478075</v>
          </cell>
        </row>
        <row r="204">
          <cell r="B204">
            <v>68</v>
          </cell>
          <cell r="C204">
            <v>1.5448637636367845E-2</v>
          </cell>
          <cell r="D204">
            <v>0.8215686274509798</v>
          </cell>
          <cell r="E204">
            <v>1.2692116018898279E-2</v>
          </cell>
          <cell r="F204">
            <v>8746.3945827270163</v>
          </cell>
          <cell r="G204">
            <v>0.96499999999999997</v>
          </cell>
          <cell r="H204">
            <v>1.490793531909497E-2</v>
          </cell>
          <cell r="I204">
            <v>8488.5088226198422</v>
          </cell>
          <cell r="J204">
            <v>0.94</v>
          </cell>
          <cell r="K204">
            <v>1.4521719378185773E-2</v>
          </cell>
          <cell r="L204">
            <v>8534.5549206753349</v>
          </cell>
          <cell r="M204">
            <v>0.92500000000000004</v>
          </cell>
          <cell r="N204">
            <v>1.4289989813640257E-2</v>
          </cell>
          <cell r="O204">
            <v>8544.2338025387126</v>
          </cell>
          <cell r="P204">
            <v>0.79281372549019546</v>
          </cell>
          <cell r="Q204">
            <v>1.2247891958236839E-2</v>
          </cell>
          <cell r="R204">
            <v>8785.5936111649553</v>
          </cell>
          <cell r="S204">
            <v>0.77227450980392098</v>
          </cell>
          <cell r="T204">
            <v>1.1930589057764382E-2</v>
          </cell>
          <cell r="U204">
            <v>8822.2470447902688</v>
          </cell>
          <cell r="V204">
            <v>0.75995098039215636</v>
          </cell>
          <cell r="W204">
            <v>1.1740207317480909E-2</v>
          </cell>
          <cell r="X204">
            <v>8830.5973752089794</v>
          </cell>
          <cell r="Y204">
            <v>0.90709999999999991</v>
          </cell>
          <cell r="Z204">
            <v>1.4013459199949271E-2</v>
          </cell>
          <cell r="AA204">
            <v>8580.2058844256553</v>
          </cell>
          <cell r="AB204">
            <v>0.892625</v>
          </cell>
          <cell r="AC204">
            <v>1.3789840170162848E-2</v>
          </cell>
          <cell r="AD204">
            <v>8589.5917519283212</v>
          </cell>
          <cell r="AE204">
            <v>0.86949999999999994</v>
          </cell>
          <cell r="AF204">
            <v>1.343259042482184E-2</v>
          </cell>
          <cell r="AG204">
            <v>8632.66369616064</v>
          </cell>
          <cell r="AH204">
            <v>0.74524490196078375</v>
          </cell>
          <cell r="AI204">
            <v>1.1513018440742628E-2</v>
          </cell>
          <cell r="AJ204">
            <v>8859.0940993130589</v>
          </cell>
          <cell r="AK204">
            <v>0.73335269607843079</v>
          </cell>
          <cell r="AL204">
            <v>1.1329300061369075E-2</v>
          </cell>
          <cell r="AM204">
            <v>8867.1829777354778</v>
          </cell>
          <cell r="AN204">
            <v>0.71435392156862698</v>
          </cell>
          <cell r="AO204">
            <v>1.1035794878432054E-2</v>
          </cell>
          <cell r="AP204">
            <v>8901.384392157559</v>
          </cell>
          <cell r="AQ204">
            <v>0.83906749999999997</v>
          </cell>
          <cell r="AR204">
            <v>1.2962449759953077E-2</v>
          </cell>
          <cell r="AS204">
            <v>8675.3456642666788</v>
          </cell>
          <cell r="AT204">
            <v>0.68935153431372498</v>
          </cell>
          <cell r="AU204">
            <v>1.0649542057686931E-2</v>
          </cell>
          <cell r="AV204">
            <v>8935.7537385449559</v>
          </cell>
        </row>
        <row r="205">
          <cell r="B205">
            <v>69</v>
          </cell>
          <cell r="C205">
            <v>1.6924482137769266E-2</v>
          </cell>
          <cell r="D205">
            <v>0.8249999999999994</v>
          </cell>
          <cell r="E205">
            <v>1.3962697763659633E-2</v>
          </cell>
          <cell r="F205">
            <v>8635.3843279359808</v>
          </cell>
          <cell r="G205">
            <v>0.96499999999999997</v>
          </cell>
          <cell r="H205">
            <v>1.633212526294734E-2</v>
          </cell>
          <cell r="I205">
            <v>8361.9626821366583</v>
          </cell>
          <cell r="J205">
            <v>0.94</v>
          </cell>
          <cell r="K205">
            <v>1.5909013209503109E-2</v>
          </cell>
          <cell r="L205">
            <v>8410.6185090995732</v>
          </cell>
          <cell r="M205">
            <v>0.92500000000000004</v>
          </cell>
          <cell r="N205">
            <v>1.5655145977436571E-2</v>
          </cell>
          <cell r="O205">
            <v>8422.1367885350737</v>
          </cell>
          <cell r="P205">
            <v>0.79612499999999942</v>
          </cell>
          <cell r="Q205">
            <v>1.3474003341931547E-2</v>
          </cell>
          <cell r="R205">
            <v>8677.9886098264305</v>
          </cell>
          <cell r="S205">
            <v>0.77549999999999941</v>
          </cell>
          <cell r="T205">
            <v>1.3124935897840057E-2</v>
          </cell>
          <cell r="U205">
            <v>8716.9924407327999</v>
          </cell>
          <cell r="V205">
            <v>0.7631249999999995</v>
          </cell>
          <cell r="W205">
            <v>1.2915495431385163E-2</v>
          </cell>
          <cell r="X205">
            <v>8726.9243312868239</v>
          </cell>
          <cell r="Y205">
            <v>0.90709999999999991</v>
          </cell>
          <cell r="Z205">
            <v>1.5352197747170499E-2</v>
          </cell>
          <cell r="AA205">
            <v>8459.9675193370913</v>
          </cell>
          <cell r="AB205">
            <v>0.892625</v>
          </cell>
          <cell r="AC205">
            <v>1.5107215868226291E-2</v>
          </cell>
          <cell r="AD205">
            <v>8471.1426545422801</v>
          </cell>
          <cell r="AE205">
            <v>0.86949999999999994</v>
          </cell>
          <cell r="AF205">
            <v>1.4715837218790375E-2</v>
          </cell>
          <cell r="AG205">
            <v>8516.704660454885</v>
          </cell>
          <cell r="AH205">
            <v>0.74835749999999945</v>
          </cell>
          <cell r="AI205">
            <v>1.2665563141415655E-2</v>
          </cell>
          <cell r="AJ205">
            <v>8757.0991855793945</v>
          </cell>
          <cell r="AK205">
            <v>0.73641562499999946</v>
          </cell>
          <cell r="AL205">
            <v>1.2463453091286681E-2</v>
          </cell>
          <cell r="AM205">
            <v>8766.7240010816477</v>
          </cell>
          <cell r="AN205">
            <v>0.71733749999999952</v>
          </cell>
          <cell r="AO205">
            <v>1.2140565705502053E-2</v>
          </cell>
          <cell r="AP205">
            <v>8803.1505398716308</v>
          </cell>
          <cell r="AQ205">
            <v>0.83906749999999997</v>
          </cell>
          <cell r="AR205">
            <v>1.4200782916132713E-2</v>
          </cell>
          <cell r="AS205">
            <v>8562.8919319433953</v>
          </cell>
          <cell r="AT205">
            <v>0.6922306874999995</v>
          </cell>
          <cell r="AU205">
            <v>1.171564590580948E-2</v>
          </cell>
          <cell r="AV205">
            <v>8840.5920532891869</v>
          </cell>
        </row>
        <row r="206">
          <cell r="B206">
            <v>70</v>
          </cell>
          <cell r="C206">
            <v>1.8588305036856562E-2</v>
          </cell>
          <cell r="D206">
            <v>0.828431372549019</v>
          </cell>
          <cell r="E206">
            <v>1.5399135055042925E-2</v>
          </cell>
          <cell r="F206">
            <v>8514.8110664919677</v>
          </cell>
          <cell r="G206">
            <v>0.96499999999999997</v>
          </cell>
          <cell r="H206">
            <v>1.7937714360566581E-2</v>
          </cell>
          <cell r="I206">
            <v>8225.3940601679114</v>
          </cell>
          <cell r="J206">
            <v>0.95</v>
          </cell>
          <cell r="K206">
            <v>1.7658889785013735E-2</v>
          </cell>
          <cell r="L206">
            <v>8276.813868138217</v>
          </cell>
          <cell r="M206">
            <v>0.92500000000000004</v>
          </cell>
          <cell r="N206">
            <v>1.7194182159092321E-2</v>
          </cell>
          <cell r="O206">
            <v>8290.2870076686177</v>
          </cell>
          <cell r="P206">
            <v>0.79943627450980326</v>
          </cell>
          <cell r="Q206">
            <v>1.4860165328116421E-2</v>
          </cell>
          <cell r="R206">
            <v>8561.0613622963865</v>
          </cell>
          <cell r="S206">
            <v>0.78700980392156805</v>
          </cell>
          <cell r="T206">
            <v>1.4629178302290779E-2</v>
          </cell>
          <cell r="U206">
            <v>8602.5824737262265</v>
          </cell>
          <cell r="V206">
            <v>0.76629901960784264</v>
          </cell>
          <cell r="W206">
            <v>1.4244199925914707E-2</v>
          </cell>
          <cell r="X206">
            <v>8614.2117799560456</v>
          </cell>
          <cell r="Y206">
            <v>0.91674999999999995</v>
          </cell>
          <cell r="Z206">
            <v>1.7040828642538253E-2</v>
          </cell>
          <cell r="AA206">
            <v>8330.0884250455892</v>
          </cell>
          <cell r="AB206">
            <v>0.892625</v>
          </cell>
          <cell r="AC206">
            <v>1.6592385783524091E-2</v>
          </cell>
          <cell r="AD206">
            <v>8343.1672738095713</v>
          </cell>
          <cell r="AE206">
            <v>0.87875000000000003</v>
          </cell>
          <cell r="AF206">
            <v>1.6334473051137704E-2</v>
          </cell>
          <cell r="AG206">
            <v>8391.3742210311175</v>
          </cell>
          <cell r="AH206">
            <v>0.75946446078431307</v>
          </cell>
          <cell r="AI206">
            <v>1.41171570617106E-2</v>
          </cell>
          <cell r="AJ206">
            <v>8646.1855929087997</v>
          </cell>
          <cell r="AK206">
            <v>0.73947855392156803</v>
          </cell>
          <cell r="AL206">
            <v>1.374565292850769E-2</v>
          </cell>
          <cell r="AM206">
            <v>8657.4603477299097</v>
          </cell>
          <cell r="AN206">
            <v>0.72798406862745046</v>
          </cell>
          <cell r="AO206">
            <v>1.3531989929618972E-2</v>
          </cell>
          <cell r="AP206">
            <v>8696.275312326894</v>
          </cell>
          <cell r="AQ206">
            <v>0.84799374999999999</v>
          </cell>
          <cell r="AR206">
            <v>1.5762766494347883E-2</v>
          </cell>
          <cell r="AS206">
            <v>8441.2921624835635</v>
          </cell>
          <cell r="AT206">
            <v>0.70250462622548959</v>
          </cell>
          <cell r="AU206">
            <v>1.3058370282082305E-2</v>
          </cell>
          <cell r="AV206">
            <v>8737.0188071951379</v>
          </cell>
        </row>
        <row r="207">
          <cell r="B207">
            <v>71</v>
          </cell>
          <cell r="C207">
            <v>2.0493925223653293E-2</v>
          </cell>
          <cell r="D207">
            <v>0.83186274509803859</v>
          </cell>
          <cell r="E207">
            <v>1.7048132894382163E-2</v>
          </cell>
          <cell r="F207">
            <v>8383.6903409108836</v>
          </cell>
          <cell r="G207">
            <v>0.96499999999999997</v>
          </cell>
          <cell r="H207">
            <v>1.9776637840825426E-2</v>
          </cell>
          <cell r="I207">
            <v>8077.8492910135183</v>
          </cell>
          <cell r="J207">
            <v>0.95</v>
          </cell>
          <cell r="K207">
            <v>1.9469228962470629E-2</v>
          </cell>
          <cell r="L207">
            <v>8130.6545242696911</v>
          </cell>
          <cell r="M207">
            <v>0.92500000000000004</v>
          </cell>
          <cell r="N207">
            <v>1.8956880831879297E-2</v>
          </cell>
          <cell r="O207">
            <v>8147.7423027076075</v>
          </cell>
          <cell r="P207">
            <v>0.80274754901960721</v>
          </cell>
          <cell r="Q207">
            <v>1.6451448243078787E-2</v>
          </cell>
          <cell r="R207">
            <v>8433.8425750685128</v>
          </cell>
          <cell r="S207">
            <v>0.7902696078431366</v>
          </cell>
          <cell r="T207">
            <v>1.6195726249663055E-2</v>
          </cell>
          <cell r="U207">
            <v>8476.7337608579237</v>
          </cell>
          <cell r="V207">
            <v>0.76947303921568577</v>
          </cell>
          <cell r="W207">
            <v>1.5769522927303502E-2</v>
          </cell>
          <cell r="X207">
            <v>8491.5092251581809</v>
          </cell>
          <cell r="Y207">
            <v>0.91674999999999995</v>
          </cell>
          <cell r="Z207">
            <v>1.8787805948784157E-2</v>
          </cell>
          <cell r="AA207">
            <v>8188.1368156171957</v>
          </cell>
          <cell r="AB207">
            <v>0.892625</v>
          </cell>
          <cell r="AC207">
            <v>1.8293390002763522E-2</v>
          </cell>
          <cell r="AD207">
            <v>8204.7342237460507</v>
          </cell>
          <cell r="AE207">
            <v>0.87875000000000003</v>
          </cell>
          <cell r="AF207">
            <v>1.8009036790285333E-2</v>
          </cell>
          <cell r="AG207">
            <v>8254.3055449556741</v>
          </cell>
          <cell r="AH207">
            <v>0.76261017156862676</v>
          </cell>
          <cell r="AI207">
            <v>1.5628875830924847E-2</v>
          </cell>
          <cell r="AJ207">
            <v>8524.1260329090073</v>
          </cell>
          <cell r="AK207">
            <v>0.7425414828431367</v>
          </cell>
          <cell r="AL207">
            <v>1.5217589624847878E-2</v>
          </cell>
          <cell r="AM207">
            <v>8538.457902547696</v>
          </cell>
          <cell r="AN207">
            <v>0.73099938725490143</v>
          </cell>
          <cell r="AO207">
            <v>1.4981046780938326E-2</v>
          </cell>
          <cell r="AP207">
            <v>8578.5974023752915</v>
          </cell>
          <cell r="AQ207">
            <v>0.84799374999999999</v>
          </cell>
          <cell r="AR207">
            <v>1.7378720502625344E-2</v>
          </cell>
          <cell r="AS207">
            <v>8308.2340452157659</v>
          </cell>
          <cell r="AT207">
            <v>0.70541440870097982</v>
          </cell>
          <cell r="AU207">
            <v>1.4456710143605484E-2</v>
          </cell>
          <cell r="AV207">
            <v>8622.9275804492663</v>
          </cell>
        </row>
        <row r="208">
          <cell r="B208">
            <v>72</v>
          </cell>
          <cell r="C208">
            <v>2.2691399790049218E-2</v>
          </cell>
          <cell r="D208">
            <v>0.83529411764705819</v>
          </cell>
          <cell r="E208">
            <v>1.8953992765805804E-2</v>
          </cell>
          <cell r="F208">
            <v>8240.7640738336868</v>
          </cell>
          <cell r="G208">
            <v>0.96499999999999997</v>
          </cell>
          <cell r="H208">
            <v>2.1897200797397494E-2</v>
          </cell>
          <cell r="I208">
            <v>7918.0965910523755</v>
          </cell>
          <cell r="J208">
            <v>0.95</v>
          </cell>
          <cell r="K208">
            <v>2.1556829800546757E-2</v>
          </cell>
          <cell r="L208">
            <v>7972.3569497219369</v>
          </cell>
          <cell r="M208">
            <v>0.92500000000000004</v>
          </cell>
          <cell r="N208">
            <v>2.0989544805795526E-2</v>
          </cell>
          <cell r="O208">
            <v>7993.2865228263172</v>
          </cell>
          <cell r="P208">
            <v>0.80605882352941116</v>
          </cell>
          <cell r="Q208">
            <v>1.8290603019002601E-2</v>
          </cell>
          <cell r="R208">
            <v>8295.0936504544989</v>
          </cell>
          <cell r="S208">
            <v>0.79352941176470526</v>
          </cell>
          <cell r="T208">
            <v>1.8006293127515512E-2</v>
          </cell>
          <cell r="U208">
            <v>8339.4469013757916</v>
          </cell>
          <cell r="V208">
            <v>0.77264705882352891</v>
          </cell>
          <cell r="W208">
            <v>1.7532443308370369E-2</v>
          </cell>
          <cell r="X208">
            <v>8357.6021757446397</v>
          </cell>
          <cell r="Y208">
            <v>0.91674999999999995</v>
          </cell>
          <cell r="Z208">
            <v>2.080234075752762E-2</v>
          </cell>
          <cell r="AA208">
            <v>8034.2996900432845</v>
          </cell>
          <cell r="AB208">
            <v>0.892625</v>
          </cell>
          <cell r="AC208">
            <v>2.0254910737592682E-2</v>
          </cell>
          <cell r="AD208">
            <v>8054.6418207220431</v>
          </cell>
          <cell r="AE208">
            <v>0.87875000000000003</v>
          </cell>
          <cell r="AF208">
            <v>1.9940067565505752E-2</v>
          </cell>
          <cell r="AG208">
            <v>8105.6534527183112</v>
          </cell>
          <cell r="AH208">
            <v>0.76575588235294056</v>
          </cell>
          <cell r="AI208">
            <v>1.737607286805247E-2</v>
          </cell>
          <cell r="AJ208">
            <v>8390.903525573518</v>
          </cell>
          <cell r="AK208">
            <v>0.74560441176470538</v>
          </cell>
          <cell r="AL208">
            <v>1.6918807792577407E-2</v>
          </cell>
          <cell r="AM208">
            <v>8408.523154157685</v>
          </cell>
          <cell r="AN208">
            <v>0.7340147058823524</v>
          </cell>
          <cell r="AO208">
            <v>1.6655821142951849E-2</v>
          </cell>
          <cell r="AP208">
            <v>8450.0810333754707</v>
          </cell>
          <cell r="AQ208">
            <v>0.84799374999999999</v>
          </cell>
          <cell r="AR208">
            <v>1.9242165200713049E-2</v>
          </cell>
          <cell r="AS208">
            <v>8163.8475678735649</v>
          </cell>
          <cell r="AT208">
            <v>0.70832419117647005</v>
          </cell>
          <cell r="AU208">
            <v>1.6072867402948533E-2</v>
          </cell>
          <cell r="AV208">
            <v>8498.2684158294105</v>
          </cell>
        </row>
        <row r="209">
          <cell r="B209">
            <v>73</v>
          </cell>
          <cell r="C209">
            <v>2.5226401781314387E-2</v>
          </cell>
          <cell r="D209">
            <v>0.83872549019607778</v>
          </cell>
          <cell r="E209">
            <v>2.1158026199916118E-2</v>
          </cell>
          <cell r="F209">
            <v>8084.5686911935309</v>
          </cell>
          <cell r="G209">
            <v>0.96499999999999997</v>
          </cell>
          <cell r="H209">
            <v>2.4343477718968384E-2</v>
          </cell>
          <cell r="I209">
            <v>7744.7124400649127</v>
          </cell>
          <cell r="J209">
            <v>0.95</v>
          </cell>
          <cell r="K209">
            <v>2.3965081692248667E-2</v>
          </cell>
          <cell r="L209">
            <v>7800.498207847575</v>
          </cell>
          <cell r="M209">
            <v>0.92500000000000004</v>
          </cell>
          <cell r="N209">
            <v>2.3334421647715809E-2</v>
          </cell>
          <cell r="O209">
            <v>7825.5110772098924</v>
          </cell>
          <cell r="P209">
            <v>0.809370098039215</v>
          </cell>
          <cell r="Q209">
            <v>2.0417495282919054E-2</v>
          </cell>
          <cell r="R209">
            <v>8143.3713854885864</v>
          </cell>
          <cell r="S209">
            <v>0.79678921568627381</v>
          </cell>
          <cell r="T209">
            <v>2.0100124889920312E-2</v>
          </cell>
          <cell r="U209">
            <v>8189.2843759482676</v>
          </cell>
          <cell r="V209">
            <v>0.77582107843137194</v>
          </cell>
          <cell r="W209">
            <v>1.9571174234922412E-2</v>
          </cell>
          <cell r="X209">
            <v>8211.0729894044835</v>
          </cell>
          <cell r="Y209">
            <v>0.91674999999999995</v>
          </cell>
          <cell r="Z209">
            <v>2.3126303833019963E-2</v>
          </cell>
          <cell r="AA209">
            <v>7867.1674501429052</v>
          </cell>
          <cell r="AB209">
            <v>0.892625</v>
          </cell>
          <cell r="AC209">
            <v>2.2517716890045756E-2</v>
          </cell>
          <cell r="AD209">
            <v>7891.4957696200372</v>
          </cell>
          <cell r="AE209">
            <v>0.87875000000000003</v>
          </cell>
          <cell r="AF209">
            <v>2.2167700565330017E-2</v>
          </cell>
          <cell r="AG209">
            <v>7944.0261752085335</v>
          </cell>
          <cell r="AH209">
            <v>0.76890159313725426</v>
          </cell>
          <cell r="AI209">
            <v>1.9396620518773101E-2</v>
          </cell>
          <cell r="AJ209">
            <v>8245.1025744843537</v>
          </cell>
          <cell r="AK209">
            <v>0.74866734068627394</v>
          </cell>
          <cell r="AL209">
            <v>1.8886183136700128E-2</v>
          </cell>
          <cell r="AM209">
            <v>8266.2609670930542</v>
          </cell>
          <cell r="AN209">
            <v>0.73703002450980326</v>
          </cell>
          <cell r="AO209">
            <v>1.8592615523176287E-2</v>
          </cell>
          <cell r="AP209">
            <v>8309.3379950401195</v>
          </cell>
          <cell r="AQ209">
            <v>0.84799374999999999</v>
          </cell>
          <cell r="AR209">
            <v>2.1391831045543468E-2</v>
          </cell>
          <cell r="AS209">
            <v>8006.7574642991021</v>
          </cell>
          <cell r="AT209">
            <v>0.71123397365196017</v>
          </cell>
          <cell r="AU209">
            <v>1.7941873979865117E-2</v>
          </cell>
          <cell r="AV209">
            <v>8361.6768744271194</v>
          </cell>
        </row>
        <row r="210">
          <cell r="B210">
            <v>74</v>
          </cell>
          <cell r="C210">
            <v>2.8245545420109552E-2</v>
          </cell>
          <cell r="D210">
            <v>0.84215686274509738</v>
          </cell>
          <cell r="E210">
            <v>2.3787179917523615E-2</v>
          </cell>
          <cell r="F210">
            <v>7913.5151750102368</v>
          </cell>
          <cell r="G210">
            <v>0.96499999999999997</v>
          </cell>
          <cell r="H210">
            <v>2.7256951330405718E-2</v>
          </cell>
          <cell r="I210">
            <v>7556.1792053403751</v>
          </cell>
          <cell r="J210">
            <v>0.95</v>
          </cell>
          <cell r="K210">
            <v>2.6833268149104073E-2</v>
          </cell>
          <cell r="L210">
            <v>7613.5586310562685</v>
          </cell>
          <cell r="M210">
            <v>0.92500000000000004</v>
          </cell>
          <cell r="N210">
            <v>2.6127129513601337E-2</v>
          </cell>
          <cell r="O210">
            <v>7642.9073021254062</v>
          </cell>
          <cell r="P210">
            <v>0.81268137254901895</v>
          </cell>
          <cell r="Q210">
            <v>2.2954628620410287E-2</v>
          </cell>
          <cell r="R210">
            <v>7977.1041386383158</v>
          </cell>
          <cell r="S210">
            <v>0.80004901960784247</v>
          </cell>
          <cell r="T210">
            <v>2.2597820921647433E-2</v>
          </cell>
          <cell r="U210">
            <v>8024.6787372326344</v>
          </cell>
          <cell r="V210">
            <v>0.77899509803921507</v>
          </cell>
          <cell r="W210">
            <v>2.2003141423709342E-2</v>
          </cell>
          <cell r="X210">
            <v>8050.372649273183</v>
          </cell>
          <cell r="Y210">
            <v>0.91674999999999995</v>
          </cell>
          <cell r="Z210">
            <v>2.5894103763885429E-2</v>
          </cell>
          <cell r="AA210">
            <v>7685.2289453856556</v>
          </cell>
          <cell r="AB210">
            <v>0.892625</v>
          </cell>
          <cell r="AC210">
            <v>2.5212679980625288E-2</v>
          </cell>
          <cell r="AD210">
            <v>7713.7973020407389</v>
          </cell>
          <cell r="AE210">
            <v>0.87875000000000003</v>
          </cell>
          <cell r="AF210">
            <v>2.4820773037921271E-2</v>
          </cell>
          <cell r="AG210">
            <v>7767.9253816733672</v>
          </cell>
          <cell r="AH210">
            <v>0.77204730392156795</v>
          </cell>
          <cell r="AI210">
            <v>2.180689718938977E-2</v>
          </cell>
          <cell r="AJ210">
            <v>8085.1754487087219</v>
          </cell>
          <cell r="AK210">
            <v>0.75173026960784262</v>
          </cell>
          <cell r="AL210">
            <v>2.1233031473879518E-2</v>
          </cell>
          <cell r="AM210">
            <v>8110.1428486127788</v>
          </cell>
          <cell r="AN210">
            <v>0.74004534313725434</v>
          </cell>
          <cell r="AO210">
            <v>2.0902984352523878E-2</v>
          </cell>
          <cell r="AP210">
            <v>8154.845668446218</v>
          </cell>
          <cell r="AQ210">
            <v>0.84799374999999999</v>
          </cell>
          <cell r="AR210">
            <v>2.3952045981594023E-2</v>
          </cell>
          <cell r="AS210">
            <v>7835.4782614001724</v>
          </cell>
          <cell r="AT210">
            <v>0.7141437561274504</v>
          </cell>
          <cell r="AU210">
            <v>2.017137990018554E-2</v>
          </cell>
          <cell r="AV210">
            <v>8211.6527216857958</v>
          </cell>
        </row>
        <row r="211">
          <cell r="B211">
            <v>75</v>
          </cell>
          <cell r="C211">
            <v>3.1727384796276306E-2</v>
          </cell>
          <cell r="D211">
            <v>0.84558823529411697</v>
          </cell>
          <cell r="E211">
            <v>2.6828303320380678E-2</v>
          </cell>
          <cell r="F211">
            <v>7725.2749657622144</v>
          </cell>
          <cell r="G211">
            <v>0.96499999999999997</v>
          </cell>
          <cell r="H211">
            <v>3.0616926328406634E-2</v>
          </cell>
          <cell r="I211">
            <v>7350.2207964965883</v>
          </cell>
          <cell r="J211">
            <v>0.95</v>
          </cell>
          <cell r="K211">
            <v>3.0141015556462491E-2</v>
          </cell>
          <cell r="L211">
            <v>7409.26197074021</v>
          </cell>
          <cell r="M211">
            <v>0.92500000000000004</v>
          </cell>
          <cell r="N211">
            <v>2.9347830936555585E-2</v>
          </cell>
          <cell r="O211">
            <v>7443.2200731823268</v>
          </cell>
          <cell r="P211">
            <v>0.81599264705882291</v>
          </cell>
          <cell r="Q211">
            <v>2.5889312704167357E-2</v>
          </cell>
          <cell r="R211">
            <v>7793.9926756695349</v>
          </cell>
          <cell r="S211">
            <v>0.80330882352941113</v>
          </cell>
          <cell r="T211">
            <v>2.5486888154361644E-2</v>
          </cell>
          <cell r="U211">
            <v>7843.3384841748993</v>
          </cell>
          <cell r="V211">
            <v>0.78216911764705821</v>
          </cell>
          <cell r="W211">
            <v>2.4816180571352129E-2</v>
          </cell>
          <cell r="X211">
            <v>7873.2391613576638</v>
          </cell>
          <cell r="Y211">
            <v>0.91674999999999995</v>
          </cell>
          <cell r="Z211">
            <v>2.9086080011986301E-2</v>
          </cell>
          <cell r="AA211">
            <v>7486.2268296246239</v>
          </cell>
          <cell r="AB211">
            <v>0.892625</v>
          </cell>
          <cell r="AC211">
            <v>2.8320656853776136E-2</v>
          </cell>
          <cell r="AD211">
            <v>7519.3117992289754</v>
          </cell>
          <cell r="AE211">
            <v>0.87875000000000003</v>
          </cell>
          <cell r="AF211">
            <v>2.7880439389727805E-2</v>
          </cell>
          <cell r="AG211">
            <v>7575.1194687993448</v>
          </cell>
          <cell r="AH211">
            <v>0.77519301470588176</v>
          </cell>
          <cell r="AI211">
            <v>2.4594847068958987E-2</v>
          </cell>
          <cell r="AJ211">
            <v>7908.8628589405525</v>
          </cell>
          <cell r="AK211">
            <v>0.75479319852941118</v>
          </cell>
          <cell r="AL211">
            <v>2.3947614251354804E-2</v>
          </cell>
          <cell r="AM211">
            <v>7937.9399302505244</v>
          </cell>
          <cell r="AN211">
            <v>0.74306066176470531</v>
          </cell>
          <cell r="AO211">
            <v>2.3575371542784523E-2</v>
          </cell>
          <cell r="AP211">
            <v>7984.3850570414397</v>
          </cell>
          <cell r="AQ211">
            <v>0.84799374999999999</v>
          </cell>
          <cell r="AR211">
            <v>2.6904624011087331E-2</v>
          </cell>
          <cell r="AS211">
            <v>7647.802525795335</v>
          </cell>
          <cell r="AT211">
            <v>0.71705353860294063</v>
          </cell>
          <cell r="AU211">
            <v>2.2750233538787065E-2</v>
          </cell>
          <cell r="AV211">
            <v>8046.0123550282788</v>
          </cell>
        </row>
        <row r="212">
          <cell r="B212">
            <v>76</v>
          </cell>
          <cell r="C212">
            <v>3.5726616922927265E-2</v>
          </cell>
          <cell r="D212">
            <v>0.84901960784313657</v>
          </cell>
          <cell r="E212">
            <v>3.0332598289465672E-2</v>
          </cell>
          <cell r="F212">
            <v>7518.0189457474025</v>
          </cell>
          <cell r="G212">
            <v>0.96499999999999997</v>
          </cell>
          <cell r="H212">
            <v>3.4476185330624812E-2</v>
          </cell>
          <cell r="I212">
            <v>7125.1796278727297</v>
          </cell>
          <cell r="J212">
            <v>0.95</v>
          </cell>
          <cell r="K212">
            <v>3.3940286076780901E-2</v>
          </cell>
          <cell r="L212">
            <v>7185.9392904182232</v>
          </cell>
          <cell r="M212">
            <v>0.92500000000000004</v>
          </cell>
          <cell r="N212">
            <v>3.3047120653707719E-2</v>
          </cell>
          <cell r="O212">
            <v>7224.7777088509947</v>
          </cell>
          <cell r="P212">
            <v>0.81930392156862675</v>
          </cell>
          <cell r="Q212">
            <v>2.9270957349334374E-2</v>
          </cell>
          <cell r="R212">
            <v>7592.2115620751365</v>
          </cell>
          <cell r="S212">
            <v>0.80656862745097968</v>
          </cell>
          <cell r="T212">
            <v>2.8815968374992389E-2</v>
          </cell>
          <cell r="U212">
            <v>7643.4361934719336</v>
          </cell>
          <cell r="V212">
            <v>0.78534313725490135</v>
          </cell>
          <cell r="W212">
            <v>2.8057653417755749E-2</v>
          </cell>
          <cell r="X212">
            <v>7677.8554366479711</v>
          </cell>
          <cell r="Y212">
            <v>0.91674999999999995</v>
          </cell>
          <cell r="Z212">
            <v>3.275237606409357E-2</v>
          </cell>
          <cell r="AA212">
            <v>7268.4818370702833</v>
          </cell>
          <cell r="AB212">
            <v>0.892625</v>
          </cell>
          <cell r="AC212">
            <v>3.1890471430827953E-2</v>
          </cell>
          <cell r="AD212">
            <v>7306.3599499864613</v>
          </cell>
          <cell r="AE212">
            <v>0.87875000000000003</v>
          </cell>
          <cell r="AF212">
            <v>3.1394764621022336E-2</v>
          </cell>
          <cell r="AG212">
            <v>7363.9218095795377</v>
          </cell>
          <cell r="AH212">
            <v>0.77833872549019534</v>
          </cell>
          <cell r="AI212">
            <v>2.7807409481867652E-2</v>
          </cell>
          <cell r="AJ212">
            <v>7714.3455864355401</v>
          </cell>
          <cell r="AK212">
            <v>0.75785612745097974</v>
          </cell>
          <cell r="AL212">
            <v>2.7075635548134296E-2</v>
          </cell>
          <cell r="AM212">
            <v>7747.8452068504585</v>
          </cell>
          <cell r="AN212">
            <v>0.74607598039215628</v>
          </cell>
          <cell r="AO212">
            <v>2.6654770746867961E-2</v>
          </cell>
          <cell r="AP212">
            <v>7796.1502127810309</v>
          </cell>
          <cell r="AQ212">
            <v>0.84799374999999999</v>
          </cell>
          <cell r="AR212">
            <v>3.0295947859286552E-2</v>
          </cell>
          <cell r="AS212">
            <v>7442.0412743277675</v>
          </cell>
          <cell r="AT212">
            <v>0.71996332107843075</v>
          </cell>
          <cell r="AU212">
            <v>2.5721853770727582E-2</v>
          </cell>
          <cell r="AV212">
            <v>7862.9636948954194</v>
          </cell>
        </row>
        <row r="213">
          <cell r="B213">
            <v>77</v>
          </cell>
          <cell r="C213">
            <v>4.0346586116242339E-2</v>
          </cell>
          <cell r="D213">
            <v>0.85245098039215617</v>
          </cell>
          <cell r="E213">
            <v>3.439348689026734E-2</v>
          </cell>
          <cell r="F213">
            <v>7289.9778971334545</v>
          </cell>
          <cell r="G213">
            <v>0.96499999999999997</v>
          </cell>
          <cell r="H213">
            <v>3.8934455602173859E-2</v>
          </cell>
          <cell r="I213">
            <v>6879.5306145081977</v>
          </cell>
          <cell r="J213">
            <v>0.95</v>
          </cell>
          <cell r="K213">
            <v>3.8329256810430222E-2</v>
          </cell>
          <cell r="L213">
            <v>6942.0464551710484</v>
          </cell>
          <cell r="M213">
            <v>0.92500000000000004</v>
          </cell>
          <cell r="N213">
            <v>3.7320592157524167E-2</v>
          </cell>
          <cell r="O213">
            <v>6986.0196082103776</v>
          </cell>
          <cell r="P213">
            <v>0.8226151960784307</v>
          </cell>
          <cell r="Q213">
            <v>3.318971484910798E-2</v>
          </cell>
          <cell r="R213">
            <v>7369.9802612545118</v>
          </cell>
          <cell r="S213">
            <v>0.80982843137254834</v>
          </cell>
          <cell r="T213">
            <v>3.2673812545753973E-2</v>
          </cell>
          <cell r="U213">
            <v>7423.1831778445749</v>
          </cell>
          <cell r="V213">
            <v>0.78851715686274448</v>
          </cell>
          <cell r="W213">
            <v>3.181397537349729E-2</v>
          </cell>
          <cell r="X213">
            <v>7462.4328298148703</v>
          </cell>
          <cell r="Y213">
            <v>0.91674999999999995</v>
          </cell>
          <cell r="Z213">
            <v>3.6987732822065161E-2</v>
          </cell>
          <cell r="AA213">
            <v>7030.4217865275241</v>
          </cell>
          <cell r="AB213">
            <v>0.892625</v>
          </cell>
          <cell r="AC213">
            <v>3.6014371432010819E-2</v>
          </cell>
          <cell r="AD213">
            <v>7073.3566867380732</v>
          </cell>
          <cell r="AE213">
            <v>0.87875000000000003</v>
          </cell>
          <cell r="AF213">
            <v>3.5454562549647954E-2</v>
          </cell>
          <cell r="AG213">
            <v>7132.7332176801756</v>
          </cell>
          <cell r="AH213">
            <v>0.78148443627450914</v>
          </cell>
          <cell r="AI213">
            <v>3.1530229106652582E-2</v>
          </cell>
          <cell r="AJ213">
            <v>7499.8296198288881</v>
          </cell>
          <cell r="AK213">
            <v>0.76091905637254842</v>
          </cell>
          <cell r="AL213">
            <v>3.0700486235424884E-2</v>
          </cell>
          <cell r="AM213">
            <v>7538.0673737464158</v>
          </cell>
          <cell r="AN213">
            <v>0.74909129901960725</v>
          </cell>
          <cell r="AO213">
            <v>3.0223276604822425E-2</v>
          </cell>
          <cell r="AP213">
            <v>7588.3456161512067</v>
          </cell>
          <cell r="AQ213">
            <v>0.84799374999999999</v>
          </cell>
          <cell r="AR213">
            <v>3.4213652860410275E-2</v>
          </cell>
          <cell r="AS213">
            <v>7216.5775799140747</v>
          </cell>
          <cell r="AT213">
            <v>0.72287310355392098</v>
          </cell>
          <cell r="AU213">
            <v>2.916546192365364E-2</v>
          </cell>
          <cell r="AV213">
            <v>7660.7136925307796</v>
          </cell>
        </row>
        <row r="214">
          <cell r="B214">
            <v>78</v>
          </cell>
          <cell r="C214">
            <v>4.5512888342080192E-2</v>
          </cell>
          <cell r="D214">
            <v>0.85588235294117576</v>
          </cell>
          <cell r="E214">
            <v>3.8953677963368599E-2</v>
          </cell>
          <cell r="F214">
            <v>7039.250137898056</v>
          </cell>
          <cell r="G214">
            <v>0.96499999999999997</v>
          </cell>
          <cell r="H214">
            <v>4.3919937250107385E-2</v>
          </cell>
          <cell r="I214">
            <v>6611.6798352338319</v>
          </cell>
          <cell r="J214">
            <v>0.95</v>
          </cell>
          <cell r="K214">
            <v>4.3237243924976181E-2</v>
          </cell>
          <cell r="L214">
            <v>6675.9629738008607</v>
          </cell>
          <cell r="M214">
            <v>0.92500000000000004</v>
          </cell>
          <cell r="N214">
            <v>4.2099421716424182E-2</v>
          </cell>
          <cell r="O214">
            <v>6725.2972196078917</v>
          </cell>
          <cell r="P214">
            <v>0.82592647058823454</v>
          </cell>
          <cell r="Q214">
            <v>3.7590299234650695E-2</v>
          </cell>
          <cell r="R214">
            <v>7125.3727179399202</v>
          </cell>
          <cell r="S214">
            <v>0.81308823529411689</v>
          </cell>
          <cell r="T214">
            <v>3.7005994065200172E-2</v>
          </cell>
          <cell r="U214">
            <v>7180.639482198887</v>
          </cell>
          <cell r="V214">
            <v>0.79169117647058762</v>
          </cell>
          <cell r="W214">
            <v>3.6032152116115962E-2</v>
          </cell>
          <cell r="X214">
            <v>7225.0231755407622</v>
          </cell>
          <cell r="Y214">
            <v>0.91674999999999995</v>
          </cell>
          <cell r="Z214">
            <v>4.1723940387602014E-2</v>
          </cell>
          <cell r="AA214">
            <v>6770.3824238610177</v>
          </cell>
          <cell r="AB214">
            <v>0.892625</v>
          </cell>
          <cell r="AC214">
            <v>4.0625941956349332E-2</v>
          </cell>
          <cell r="AD214">
            <v>6818.6141917507912</v>
          </cell>
          <cell r="AE214">
            <v>0.87875000000000003</v>
          </cell>
          <cell r="AF214">
            <v>3.9994450630602973E-2</v>
          </cell>
          <cell r="AG214">
            <v>6879.845281663982</v>
          </cell>
          <cell r="AH214">
            <v>0.78463014705882272</v>
          </cell>
          <cell r="AI214">
            <v>3.5710784272918163E-2</v>
          </cell>
          <cell r="AJ214">
            <v>7263.3582736548242</v>
          </cell>
          <cell r="AK214">
            <v>0.76398198529411698</v>
          </cell>
          <cell r="AL214">
            <v>3.47710267920519E-2</v>
          </cell>
          <cell r="AM214">
            <v>7306.6450400970089</v>
          </cell>
          <cell r="AN214">
            <v>0.75210661764705811</v>
          </cell>
          <cell r="AO214">
            <v>3.4230544510310157E-2</v>
          </cell>
          <cell r="AP214">
            <v>7359.0009476212772</v>
          </cell>
          <cell r="AQ214">
            <v>0.84799374999999999</v>
          </cell>
          <cell r="AR214">
            <v>3.8594644858531861E-2</v>
          </cell>
          <cell r="AS214">
            <v>6969.6720997546754</v>
          </cell>
          <cell r="AT214">
            <v>0.7257828860294111</v>
          </cell>
          <cell r="AU214">
            <v>3.3032475452449299E-2</v>
          </cell>
          <cell r="AV214">
            <v>7437.2854390232606</v>
          </cell>
        </row>
        <row r="215">
          <cell r="B215">
            <v>79</v>
          </cell>
          <cell r="C215">
            <v>5.1262479990769237E-2</v>
          </cell>
          <cell r="D215">
            <v>0.85931372549019536</v>
          </cell>
          <cell r="E215">
            <v>4.4050552658734511E-2</v>
          </cell>
          <cell r="F215">
            <v>6765.045454922777</v>
          </cell>
          <cell r="G215">
            <v>0.96499999999999997</v>
          </cell>
          <cell r="H215">
            <v>4.9468293191092312E-2</v>
          </cell>
          <cell r="I215">
            <v>6321.2952717525623</v>
          </cell>
          <cell r="J215">
            <v>0.95</v>
          </cell>
          <cell r="K215">
            <v>4.8699355991230771E-2</v>
          </cell>
          <cell r="L215">
            <v>6387.3127342685239</v>
          </cell>
          <cell r="M215">
            <v>0.92500000000000004</v>
          </cell>
          <cell r="N215">
            <v>4.7417793991461545E-2</v>
          </cell>
          <cell r="O215">
            <v>6442.1660957913236</v>
          </cell>
          <cell r="P215">
            <v>0.82923774509803849</v>
          </cell>
          <cell r="Q215">
            <v>4.2508783315678797E-2</v>
          </cell>
          <cell r="R215">
            <v>6857.5278253141423</v>
          </cell>
          <cell r="S215">
            <v>0.81634803921568555</v>
          </cell>
          <cell r="T215">
            <v>4.1848025025797778E-2</v>
          </cell>
          <cell r="U215">
            <v>6914.9127801362929</v>
          </cell>
          <cell r="V215">
            <v>0.79486519607843076</v>
          </cell>
          <cell r="W215">
            <v>4.0746761209329421E-2</v>
          </cell>
          <cell r="X215">
            <v>6964.6900414372139</v>
          </cell>
          <cell r="Y215">
            <v>0.91674999999999995</v>
          </cell>
          <cell r="Z215">
            <v>4.6994878531537693E-2</v>
          </cell>
          <cell r="AA215">
            <v>6487.8953912065726</v>
          </cell>
          <cell r="AB215">
            <v>0.892625</v>
          </cell>
          <cell r="AC215">
            <v>4.5758171201760393E-2</v>
          </cell>
          <cell r="AD215">
            <v>6541.6015673739839</v>
          </cell>
          <cell r="AE215">
            <v>0.87875000000000003</v>
          </cell>
          <cell r="AF215">
            <v>4.504690429188847E-2</v>
          </cell>
          <cell r="AG215">
            <v>6604.6896492002852</v>
          </cell>
          <cell r="AH215">
            <v>0.78777585784313653</v>
          </cell>
          <cell r="AI215">
            <v>4.0383344149894855E-2</v>
          </cell>
          <cell r="AJ215">
            <v>7003.9780532474215</v>
          </cell>
          <cell r="AK215">
            <v>0.76704491421568566</v>
          </cell>
          <cell r="AL215">
            <v>3.9320624567002894E-2</v>
          </cell>
          <cell r="AM215">
            <v>7052.5854896477822</v>
          </cell>
          <cell r="AN215">
            <v>0.75512193627450919</v>
          </cell>
          <cell r="AO215">
            <v>3.8709423148862949E-2</v>
          </cell>
          <cell r="AP215">
            <v>7107.0983381323122</v>
          </cell>
          <cell r="AQ215">
            <v>0.84799374999999999</v>
          </cell>
          <cell r="AR215">
            <v>4.3470262641672371E-2</v>
          </cell>
          <cell r="AS215">
            <v>6700.6800802842263</v>
          </cell>
          <cell r="AT215">
            <v>0.72869266850490133</v>
          </cell>
          <cell r="AU215">
            <v>3.7354593338652743E-2</v>
          </cell>
          <cell r="AV215">
            <v>7191.6134903258662</v>
          </cell>
        </row>
        <row r="216">
          <cell r="B216">
            <v>80</v>
          </cell>
          <cell r="C216">
            <v>5.7538637884183584E-2</v>
          </cell>
          <cell r="D216">
            <v>0.86274509803921495</v>
          </cell>
          <cell r="E216">
            <v>4.9641177782432856E-2</v>
          </cell>
          <cell r="F216">
            <v>6467.0414638719685</v>
          </cell>
          <cell r="G216">
            <v>0.96499999999999997</v>
          </cell>
          <cell r="H216">
            <v>5.5524785558237158E-2</v>
          </cell>
          <cell r="I216">
            <v>6008.5915839020408</v>
          </cell>
          <cell r="J216">
            <v>0.95</v>
          </cell>
          <cell r="K216">
            <v>5.4661705989974399E-2</v>
          </cell>
          <cell r="L216">
            <v>6076.2547175950594</v>
          </cell>
          <cell r="M216">
            <v>0.92500000000000004</v>
          </cell>
          <cell r="N216">
            <v>5.3223240042869817E-2</v>
          </cell>
          <cell r="O216">
            <v>6136.6927910023123</v>
          </cell>
          <cell r="P216">
            <v>0.83254901960784244</v>
          </cell>
          <cell r="Q216">
            <v>4.7903736560047705E-2</v>
          </cell>
          <cell r="R216">
            <v>6566.0226609066258</v>
          </cell>
          <cell r="S216">
            <v>0.81960784313725421</v>
          </cell>
          <cell r="T216">
            <v>4.715911889331121E-2</v>
          </cell>
          <cell r="U216">
            <v>6625.5373370619409</v>
          </cell>
          <cell r="V216">
            <v>0.7980392156862739</v>
          </cell>
          <cell r="W216">
            <v>4.5918089448750393E-2</v>
          </cell>
          <cell r="X216">
            <v>6680.9014794217774</v>
          </cell>
          <cell r="Y216">
            <v>0.91674999999999995</v>
          </cell>
          <cell r="Z216">
            <v>5.2748546280325298E-2</v>
          </cell>
          <cell r="AA216">
            <v>6182.9975353714963</v>
          </cell>
          <cell r="AB216">
            <v>0.892625</v>
          </cell>
          <cell r="AC216">
            <v>5.1360426641369375E-2</v>
          </cell>
          <cell r="AD216">
            <v>6242.2698429203811</v>
          </cell>
          <cell r="AE216">
            <v>0.87875000000000003</v>
          </cell>
          <cell r="AF216">
            <v>5.0562078040726328E-2</v>
          </cell>
          <cell r="AG216">
            <v>6307.1688266951332</v>
          </cell>
          <cell r="AH216">
            <v>0.79092156862745033</v>
          </cell>
          <cell r="AI216">
            <v>4.5508549732045323E-2</v>
          </cell>
          <cell r="AJ216">
            <v>6721.1339971048201</v>
          </cell>
          <cell r="AK216">
            <v>0.77010784313725433</v>
          </cell>
          <cell r="AL216">
            <v>4.4310956318044131E-2</v>
          </cell>
          <cell r="AM216">
            <v>6775.2734233826495</v>
          </cell>
          <cell r="AN216">
            <v>0.75813725490196016</v>
          </cell>
          <cell r="AO216">
            <v>4.3622184976312872E-2</v>
          </cell>
          <cell r="AP216">
            <v>6831.9866612009682</v>
          </cell>
          <cell r="AQ216">
            <v>0.84799374999999999</v>
          </cell>
          <cell r="AR216">
            <v>4.8792405309300901E-2</v>
          </cell>
          <cell r="AS216">
            <v>6409.3997573164479</v>
          </cell>
          <cell r="AT216">
            <v>0.73160245098039156</v>
          </cell>
          <cell r="AU216">
            <v>4.2095408502141919E-2</v>
          </cell>
          <cell r="AV216">
            <v>6922.9736929459741</v>
          </cell>
        </row>
        <row r="217">
          <cell r="B217">
            <v>81</v>
          </cell>
          <cell r="C217">
            <v>6.4438207006621728E-2</v>
          </cell>
          <cell r="D217">
            <v>0.86617647058823455</v>
          </cell>
          <cell r="E217">
            <v>5.5814858716029654E-2</v>
          </cell>
          <cell r="F217">
            <v>6146.0099088375355</v>
          </cell>
          <cell r="G217">
            <v>0.96499999999999997</v>
          </cell>
          <cell r="H217">
            <v>6.2182869761389967E-2</v>
          </cell>
          <cell r="I217">
            <v>5674.965824698852</v>
          </cell>
          <cell r="J217">
            <v>0.95</v>
          </cell>
          <cell r="K217">
            <v>6.1216296656290636E-2</v>
          </cell>
          <cell r="L217">
            <v>5744.1162687016831</v>
          </cell>
          <cell r="M217">
            <v>0.92500000000000004</v>
          </cell>
          <cell r="N217">
            <v>5.9605341481125104E-2</v>
          </cell>
          <cell r="O217">
            <v>5810.0781175174479</v>
          </cell>
          <cell r="P217">
            <v>0.83586029411764629</v>
          </cell>
          <cell r="Q217">
            <v>5.3861338660968615E-2</v>
          </cell>
          <cell r="R217">
            <v>6251.4856411112514</v>
          </cell>
          <cell r="S217">
            <v>0.82286764705882276</v>
          </cell>
          <cell r="T217">
            <v>5.302411578022817E-2</v>
          </cell>
          <cell r="U217">
            <v>6313.0828340513635</v>
          </cell>
          <cell r="V217">
            <v>0.80121323529411703</v>
          </cell>
          <cell r="W217">
            <v>5.1628744312327439E-2</v>
          </cell>
          <cell r="X217">
            <v>6374.1272476913991</v>
          </cell>
          <cell r="Y217">
            <v>0.91674999999999995</v>
          </cell>
          <cell r="Z217">
            <v>5.9073726273320463E-2</v>
          </cell>
          <cell r="AA217">
            <v>5856.853403725815</v>
          </cell>
          <cell r="AB217">
            <v>0.892625</v>
          </cell>
          <cell r="AC217">
            <v>5.7519154529285722E-2</v>
          </cell>
          <cell r="AD217">
            <v>5921.6642005774365</v>
          </cell>
          <cell r="AE217">
            <v>0.87875000000000003</v>
          </cell>
          <cell r="AF217">
            <v>5.6625074407068848E-2</v>
          </cell>
          <cell r="AG217">
            <v>5988.2652642637377</v>
          </cell>
          <cell r="AH217">
            <v>0.79406727941176392</v>
          </cell>
          <cell r="AI217">
            <v>5.1168271727920177E-2</v>
          </cell>
          <cell r="AJ217">
            <v>6415.264936341835</v>
          </cell>
          <cell r="AK217">
            <v>0.7731707720588229</v>
          </cell>
          <cell r="AL217">
            <v>4.9821738261395972E-2</v>
          </cell>
          <cell r="AM217">
            <v>6475.054578676335</v>
          </cell>
          <cell r="AN217">
            <v>0.76115257352941113</v>
          </cell>
          <cell r="AO217">
            <v>4.9047307096711061E-2</v>
          </cell>
          <cell r="AP217">
            <v>6533.9604753103577</v>
          </cell>
          <cell r="AQ217">
            <v>0.84799374999999999</v>
          </cell>
          <cell r="AR217">
            <v>5.4643196802821432E-2</v>
          </cell>
          <cell r="AS217">
            <v>6096.6697265681287</v>
          </cell>
          <cell r="AT217">
            <v>0.73451223345588168</v>
          </cell>
          <cell r="AU217">
            <v>4.7330651348326168E-2</v>
          </cell>
          <cell r="AV217">
            <v>6631.5482872918319</v>
          </cell>
        </row>
        <row r="218">
          <cell r="B218">
            <v>82</v>
          </cell>
          <cell r="C218">
            <v>7.2201117396391012E-2</v>
          </cell>
          <cell r="D218">
            <v>0.86960784313725414</v>
          </cell>
          <cell r="E218">
            <v>6.2786657971175261E-2</v>
          </cell>
          <cell r="F218">
            <v>5802.9712341084505</v>
          </cell>
          <cell r="G218">
            <v>0.96499999999999997</v>
          </cell>
          <cell r="H218">
            <v>6.967407828751733E-2</v>
          </cell>
          <cell r="I218">
            <v>5322.0801639212641</v>
          </cell>
          <cell r="J218">
            <v>0.95</v>
          </cell>
          <cell r="K218">
            <v>6.8591061526571462E-2</v>
          </cell>
          <cell r="L218">
            <v>5392.4827431686163</v>
          </cell>
          <cell r="M218">
            <v>0.92500000000000004</v>
          </cell>
          <cell r="N218">
            <v>6.6786033591661687E-2</v>
          </cell>
          <cell r="O218">
            <v>5463.7664272908078</v>
          </cell>
          <cell r="P218">
            <v>0.83917156862745024</v>
          </cell>
          <cell r="Q218">
            <v>6.058912494218413E-2</v>
          </cell>
          <cell r="R218">
            <v>5914.7722558611758</v>
          </cell>
          <cell r="S218">
            <v>0.82612745098039142</v>
          </cell>
          <cell r="T218">
            <v>5.9647325072616504E-2</v>
          </cell>
          <cell r="U218">
            <v>5978.3371989284533</v>
          </cell>
          <cell r="V218">
            <v>0.80438725490196017</v>
          </cell>
          <cell r="W218">
            <v>5.8077658623337129E-2</v>
          </cell>
          <cell r="X218">
            <v>6045.0390618061001</v>
          </cell>
          <cell r="Y218">
            <v>0.91674999999999995</v>
          </cell>
          <cell r="Z218">
            <v>6.6190374373141458E-2</v>
          </cell>
          <cell r="AA218">
            <v>5510.8672489311512</v>
          </cell>
          <cell r="AB218">
            <v>0.892625</v>
          </cell>
          <cell r="AC218">
            <v>6.444852241595353E-2</v>
          </cell>
          <cell r="AD218">
            <v>5581.0550823538842</v>
          </cell>
          <cell r="AE218">
            <v>0.87875000000000003</v>
          </cell>
          <cell r="AF218">
            <v>6.3446731912078599E-2</v>
          </cell>
          <cell r="AG218">
            <v>5649.1792981055378</v>
          </cell>
          <cell r="AH218">
            <v>0.79721299019607772</v>
          </cell>
          <cell r="AI218">
            <v>5.7559668695074923E-2</v>
          </cell>
          <cell r="AJ218">
            <v>6087.0069168724976</v>
          </cell>
          <cell r="AK218">
            <v>0.77623370098039146</v>
          </cell>
          <cell r="AL218">
            <v>5.6044940571520319E-2</v>
          </cell>
          <cell r="AM218">
            <v>6152.4561042292689</v>
          </cell>
          <cell r="AN218">
            <v>0.76416789215686209</v>
          </cell>
          <cell r="AO218">
            <v>5.5173775692170267E-2</v>
          </cell>
          <cell r="AP218">
            <v>6213.4873093200385</v>
          </cell>
          <cell r="AQ218">
            <v>0.84799374999999999</v>
          </cell>
          <cell r="AR218">
            <v>6.1226096295155852E-2</v>
          </cell>
          <cell r="AS218">
            <v>5763.5282028574629</v>
          </cell>
          <cell r="AT218">
            <v>0.73742201593137191</v>
          </cell>
          <cell r="AU218">
            <v>5.3242693542944308E-2</v>
          </cell>
          <cell r="AV218">
            <v>6317.6727874064327</v>
          </cell>
        </row>
        <row r="219">
          <cell r="B219">
            <v>83</v>
          </cell>
          <cell r="C219">
            <v>8.0924620001189634E-2</v>
          </cell>
          <cell r="D219">
            <v>0.87303921568627374</v>
          </cell>
          <cell r="E219">
            <v>7.065036677554834E-2</v>
          </cell>
          <cell r="F219">
            <v>5438.6220640159145</v>
          </cell>
          <cell r="G219">
            <v>0.96499999999999997</v>
          </cell>
          <cell r="H219">
            <v>7.8092258301147993E-2</v>
          </cell>
          <cell r="I219">
            <v>4951.2691339277708</v>
          </cell>
          <cell r="J219">
            <v>0.95</v>
          </cell>
          <cell r="K219">
            <v>7.6878389001130143E-2</v>
          </cell>
          <cell r="L219">
            <v>5022.6066275509629</v>
          </cell>
          <cell r="M219">
            <v>0.92500000000000004</v>
          </cell>
          <cell r="N219">
            <v>7.4855273501100411E-2</v>
          </cell>
          <cell r="O219">
            <v>5098.8631391407707</v>
          </cell>
          <cell r="P219">
            <v>0.84248284313725408</v>
          </cell>
          <cell r="Q219">
            <v>6.8177603938404135E-2</v>
          </cell>
          <cell r="R219">
            <v>5556.401380646239</v>
          </cell>
          <cell r="S219">
            <v>0.82938725490195997</v>
          </cell>
          <cell r="T219">
            <v>6.7117848436770919E-2</v>
          </cell>
          <cell r="U219">
            <v>5621.7453766302524</v>
          </cell>
          <cell r="V219">
            <v>0.8075612745098032</v>
          </cell>
          <cell r="W219">
            <v>6.5351589267382215E-2</v>
          </cell>
          <cell r="X219">
            <v>5693.9573468097869</v>
          </cell>
          <cell r="Y219">
            <v>0.91674999999999995</v>
          </cell>
          <cell r="Z219">
            <v>7.41876453860906E-2</v>
          </cell>
          <cell r="AA219">
            <v>5146.1008826037141</v>
          </cell>
          <cell r="AB219">
            <v>0.892625</v>
          </cell>
          <cell r="AC219">
            <v>7.2235338928561904E-2</v>
          </cell>
          <cell r="AD219">
            <v>5221.3643287741288</v>
          </cell>
          <cell r="AE219">
            <v>0.87875000000000003</v>
          </cell>
          <cell r="AF219">
            <v>7.1112509826045389E-2</v>
          </cell>
          <cell r="AG219">
            <v>5290.7573336553714</v>
          </cell>
          <cell r="AH219">
            <v>0.8003587009803913</v>
          </cell>
          <cell r="AI219">
            <v>6.476872374148393E-2</v>
          </cell>
          <cell r="AJ219">
            <v>5736.6408153926877</v>
          </cell>
          <cell r="AK219">
            <v>0.77929662990196003</v>
          </cell>
          <cell r="AL219">
            <v>6.3064283643023827E-2</v>
          </cell>
          <cell r="AM219">
            <v>5807.6420674988522</v>
          </cell>
          <cell r="AN219">
            <v>0.76718321078431306</v>
          </cell>
          <cell r="AO219">
            <v>6.2084009804013102E-2</v>
          </cell>
          <cell r="AP219">
            <v>5870.6657542494677</v>
          </cell>
          <cell r="AQ219">
            <v>0.84799374999999999</v>
          </cell>
          <cell r="AR219">
            <v>6.8623571982133799E-2</v>
          </cell>
          <cell r="AS219">
            <v>5410.6498701094652</v>
          </cell>
          <cell r="AT219">
            <v>0.74033179840686203</v>
          </cell>
          <cell r="AU219">
            <v>5.9911069460872636E-2</v>
          </cell>
          <cell r="AV219">
            <v>5981.3028712819532</v>
          </cell>
        </row>
        <row r="220">
          <cell r="B220">
            <v>84</v>
          </cell>
          <cell r="C220">
            <v>9.0763626243137344E-2</v>
          </cell>
          <cell r="D220">
            <v>0.87647058823529334</v>
          </cell>
          <cell r="E220">
            <v>7.9551648883690901E-2</v>
          </cell>
          <cell r="F220">
            <v>5054.3814204396003</v>
          </cell>
          <cell r="G220">
            <v>0.96499999999999997</v>
          </cell>
          <cell r="H220">
            <v>8.7586899324627529E-2</v>
          </cell>
          <cell r="I220">
            <v>4564.6133458025824</v>
          </cell>
          <cell r="J220">
            <v>0.95</v>
          </cell>
          <cell r="K220">
            <v>8.6225444930980472E-2</v>
          </cell>
          <cell r="L220">
            <v>4636.4767214384456</v>
          </cell>
          <cell r="M220">
            <v>0.92500000000000004</v>
          </cell>
          <cell r="N220">
            <v>8.3956354274902043E-2</v>
          </cell>
          <cell r="O220">
            <v>4717.186344315709</v>
          </cell>
          <cell r="P220">
            <v>0.84579411764705803</v>
          </cell>
          <cell r="Q220">
            <v>7.6767341172761711E-2</v>
          </cell>
          <cell r="R220">
            <v>5177.5792479937381</v>
          </cell>
          <cell r="S220">
            <v>0.83264705882352863</v>
          </cell>
          <cell r="T220">
            <v>7.5574066439506343E-2</v>
          </cell>
          <cell r="U220">
            <v>5244.4259224914658</v>
          </cell>
          <cell r="V220">
            <v>0.81073529411764633</v>
          </cell>
          <cell r="W220">
            <v>7.3585275217414078E-2</v>
          </cell>
          <cell r="X220">
            <v>5321.8481849750806</v>
          </cell>
          <cell r="Y220">
            <v>0.91674999999999995</v>
          </cell>
          <cell r="Z220">
            <v>8.3207554358396149E-2</v>
          </cell>
          <cell r="AA220">
            <v>4764.3237752040623</v>
          </cell>
          <cell r="AB220">
            <v>0.892625</v>
          </cell>
          <cell r="AC220">
            <v>8.1017881875280473E-2</v>
          </cell>
          <cell r="AD220">
            <v>4844.1973068156267</v>
          </cell>
          <cell r="AE220">
            <v>0.87875000000000003</v>
          </cell>
          <cell r="AF220">
            <v>7.9758536561156945E-2</v>
          </cell>
          <cell r="AG220">
            <v>4914.5183007785818</v>
          </cell>
          <cell r="AH220">
            <v>0.80350441176470511</v>
          </cell>
          <cell r="AI220">
            <v>7.2928974114123621E-2</v>
          </cell>
          <cell r="AJ220">
            <v>5365.085911216398</v>
          </cell>
          <cell r="AK220">
            <v>0.7823595588235287</v>
          </cell>
          <cell r="AL220">
            <v>7.1009790584804583E-2</v>
          </cell>
          <cell r="AM220">
            <v>5441.3872808569467</v>
          </cell>
          <cell r="AN220">
            <v>0.77019852941176403</v>
          </cell>
          <cell r="AO220">
            <v>6.9906011456543377E-2</v>
          </cell>
          <cell r="AP220">
            <v>5506.1912840065597</v>
          </cell>
          <cell r="AQ220">
            <v>0.84799374999999999</v>
          </cell>
          <cell r="AR220">
            <v>7.6966987781516449E-2</v>
          </cell>
          <cell r="AS220">
            <v>5039.3517492778856</v>
          </cell>
          <cell r="AT220">
            <v>0.74324158088235226</v>
          </cell>
          <cell r="AU220">
            <v>6.7459301055564358E-2</v>
          </cell>
          <cell r="AV220">
            <v>5622.9566194940635</v>
          </cell>
        </row>
        <row r="221">
          <cell r="B221">
            <v>85</v>
          </cell>
          <cell r="C221">
            <v>0.10139359973808063</v>
          </cell>
          <cell r="D221">
            <v>0.87990196078431293</v>
          </cell>
          <cell r="E221">
            <v>8.9216427220516939E-2</v>
          </cell>
          <cell r="F221">
            <v>4652.2970443565382</v>
          </cell>
          <cell r="G221">
            <v>0.96499999999999997</v>
          </cell>
          <cell r="H221">
            <v>9.7844823747247803E-2</v>
          </cell>
          <cell r="I221">
            <v>4164.8130162279203</v>
          </cell>
          <cell r="J221">
            <v>0.95</v>
          </cell>
          <cell r="K221">
            <v>9.6323919751176587E-2</v>
          </cell>
          <cell r="L221">
            <v>4236.6944532202815</v>
          </cell>
          <cell r="M221">
            <v>0.92500000000000004</v>
          </cell>
          <cell r="N221">
            <v>9.3789079757724589E-2</v>
          </cell>
          <cell r="O221">
            <v>4321.1485764116096</v>
          </cell>
          <cell r="P221">
            <v>0.84910539215686198</v>
          </cell>
          <cell r="Q221">
            <v>8.6093852267798851E-2</v>
          </cell>
          <cell r="R221">
            <v>4780.1102554139916</v>
          </cell>
          <cell r="S221">
            <v>0.83590686274509729</v>
          </cell>
          <cell r="T221">
            <v>8.4755605859491087E-2</v>
          </cell>
          <cell r="U221">
            <v>4848.083329388026</v>
          </cell>
          <cell r="V221">
            <v>0.81390931372548947</v>
          </cell>
          <cell r="W221">
            <v>8.2525195178978175E-2</v>
          </cell>
          <cell r="X221">
            <v>4930.2385216183939</v>
          </cell>
          <cell r="Y221">
            <v>0.91674999999999995</v>
          </cell>
          <cell r="Z221">
            <v>9.2952582559885408E-2</v>
          </cell>
          <cell r="AA221">
            <v>4367.8960456977711</v>
          </cell>
          <cell r="AB221">
            <v>0.892625</v>
          </cell>
          <cell r="AC221">
            <v>9.0506461966204224E-2</v>
          </cell>
          <cell r="AD221">
            <v>4451.7307016314862</v>
          </cell>
          <cell r="AE221">
            <v>0.87875000000000003</v>
          </cell>
          <cell r="AF221">
            <v>8.9099625769838348E-2</v>
          </cell>
          <cell r="AG221">
            <v>4522.5435132054581</v>
          </cell>
          <cell r="AH221">
            <v>0.8066501225490188</v>
          </cell>
          <cell r="AI221">
            <v>8.1789159654408902E-2</v>
          </cell>
          <cell r="AJ221">
            <v>4973.8156996772486</v>
          </cell>
          <cell r="AK221">
            <v>0.78542248774509738</v>
          </cell>
          <cell r="AL221">
            <v>7.9636813347713942E-2</v>
          </cell>
          <cell r="AM221">
            <v>5054.9955095524756</v>
          </cell>
          <cell r="AN221">
            <v>0.773213848039215</v>
          </cell>
          <cell r="AO221">
            <v>7.8398935420029264E-2</v>
          </cell>
          <cell r="AP221">
            <v>5121.2754130248777</v>
          </cell>
          <cell r="AQ221">
            <v>0.84799374999999999</v>
          </cell>
          <cell r="AR221">
            <v>8.5981138867894005E-2</v>
          </cell>
          <cell r="AS221">
            <v>4651.4880247644514</v>
          </cell>
          <cell r="AT221">
            <v>0.74615136335784238</v>
          </cell>
          <cell r="AU221">
            <v>7.5654972680328225E-2</v>
          </cell>
          <cell r="AV221">
            <v>5243.635896077235</v>
          </cell>
        </row>
        <row r="222">
          <cell r="B222">
            <v>86</v>
          </cell>
          <cell r="C222">
            <v>0.11250253562952975</v>
          </cell>
          <cell r="D222">
            <v>0.88333333333333253</v>
          </cell>
          <cell r="E222">
            <v>9.9377239806084525E-2</v>
          </cell>
          <cell r="F222">
            <v>4237.2357236904772</v>
          </cell>
          <cell r="G222">
            <v>0.96499999999999997</v>
          </cell>
          <cell r="H222">
            <v>0.10856494688249621</v>
          </cell>
          <cell r="I222">
            <v>3757.3076207148561</v>
          </cell>
          <cell r="J222">
            <v>0.95</v>
          </cell>
          <cell r="K222">
            <v>0.10687740884805326</v>
          </cell>
          <cell r="L222">
            <v>3828.5994366980362</v>
          </cell>
          <cell r="M222">
            <v>0.92500000000000004</v>
          </cell>
          <cell r="N222">
            <v>0.10406484545731502</v>
          </cell>
          <cell r="O222">
            <v>3915.8720279335635</v>
          </cell>
          <cell r="P222">
            <v>0.85241666666666582</v>
          </cell>
          <cell r="Q222">
            <v>9.5899036412871549E-2</v>
          </cell>
          <cell r="R222">
            <v>4368.572149260589</v>
          </cell>
          <cell r="S222">
            <v>0.83916666666666584</v>
          </cell>
          <cell r="T222">
            <v>9.4408377815780292E-2</v>
          </cell>
          <cell r="U222">
            <v>4437.181089548445</v>
          </cell>
          <cell r="V222">
            <v>0.81708333333333261</v>
          </cell>
          <cell r="W222">
            <v>9.1923946820628183E-2</v>
          </cell>
          <cell r="X222">
            <v>4523.3696253429189</v>
          </cell>
          <cell r="Y222">
            <v>0.91674999999999995</v>
          </cell>
          <cell r="Z222">
            <v>0.10313669953837139</v>
          </cell>
          <cell r="AA222">
            <v>3961.8888278970521</v>
          </cell>
          <cell r="AB222">
            <v>0.892625</v>
          </cell>
          <cell r="AC222">
            <v>0.100422575866309</v>
          </cell>
          <cell r="AD222">
            <v>4048.8203062004923</v>
          </cell>
          <cell r="AE222">
            <v>0.87875000000000003</v>
          </cell>
          <cell r="AF222">
            <v>9.8861603184449268E-2</v>
          </cell>
          <cell r="AG222">
            <v>4119.5865786510421</v>
          </cell>
          <cell r="AH222">
            <v>0.80979583333333249</v>
          </cell>
          <cell r="AI222">
            <v>9.1104084592227977E-2</v>
          </cell>
          <cell r="AJ222">
            <v>4567.0114933247405</v>
          </cell>
          <cell r="AK222">
            <v>0.78848541666666594</v>
          </cell>
          <cell r="AL222">
            <v>8.8706608681906191E-2</v>
          </cell>
          <cell r="AM222">
            <v>4652.4317756847131</v>
          </cell>
          <cell r="AN222">
            <v>0.77622916666666597</v>
          </cell>
          <cell r="AO222">
            <v>8.7327749479596775E-2</v>
          </cell>
          <cell r="AP222">
            <v>4719.7728726509567</v>
          </cell>
          <cell r="AQ222">
            <v>0.84799374999999999</v>
          </cell>
          <cell r="AR222">
            <v>9.5401447072993542E-2</v>
          </cell>
          <cell r="AS222">
            <v>4251.547786964833</v>
          </cell>
          <cell r="AT222">
            <v>0.74906114583333261</v>
          </cell>
          <cell r="AU222">
            <v>8.4271278247810874E-2</v>
          </cell>
          <cell r="AV222">
            <v>4846.928765613924</v>
          </cell>
        </row>
        <row r="223">
          <cell r="B223">
            <v>87</v>
          </cell>
          <cell r="C223">
            <v>0.1246291607890887</v>
          </cell>
          <cell r="D223">
            <v>0.88676470588235212</v>
          </cell>
          <cell r="E223">
            <v>0.11051674111150062</v>
          </cell>
          <cell r="F223">
            <v>3816.1509330623808</v>
          </cell>
          <cell r="G223">
            <v>0.96499999999999997</v>
          </cell>
          <cell r="H223">
            <v>0.1202671401614706</v>
          </cell>
          <cell r="I223">
            <v>3349.3957184507494</v>
          </cell>
          <cell r="J223">
            <v>0.95</v>
          </cell>
          <cell r="K223">
            <v>0.11839770274963426</v>
          </cell>
          <cell r="L223">
            <v>3419.4086493866334</v>
          </cell>
          <cell r="M223">
            <v>0.92500000000000004</v>
          </cell>
          <cell r="N223">
            <v>0.11528197372990705</v>
          </cell>
          <cell r="O223">
            <v>3508.3674105160344</v>
          </cell>
          <cell r="P223">
            <v>0.85572794117646978</v>
          </cell>
          <cell r="Q223">
            <v>0.10664865517259808</v>
          </cell>
          <cell r="R223">
            <v>3949.6302896463912</v>
          </cell>
          <cell r="S223">
            <v>0.8424264705882345</v>
          </cell>
          <cell r="T223">
            <v>0.10499090405592558</v>
          </cell>
          <cell r="U223">
            <v>4018.2740208093201</v>
          </cell>
          <cell r="V223">
            <v>0.82025735294117574</v>
          </cell>
          <cell r="W223">
            <v>0.10222798552813807</v>
          </cell>
          <cell r="X223">
            <v>4107.5636364528518</v>
          </cell>
          <cell r="Y223">
            <v>0.91674999999999995</v>
          </cell>
          <cell r="Z223">
            <v>0.11425378315339706</v>
          </cell>
          <cell r="AA223">
            <v>3553.2726902498034</v>
          </cell>
          <cell r="AB223">
            <v>0.892625</v>
          </cell>
          <cell r="AC223">
            <v>0.1112471046493603</v>
          </cell>
          <cell r="AD223">
            <v>3642.227341832021</v>
          </cell>
          <cell r="AE223">
            <v>0.87875000000000003</v>
          </cell>
          <cell r="AF223">
            <v>0.10951787504341171</v>
          </cell>
          <cell r="AG223">
            <v>3712.31764502846</v>
          </cell>
          <cell r="AH223">
            <v>0.8129415441176463</v>
          </cell>
          <cell r="AI223">
            <v>0.10131622241396819</v>
          </cell>
          <cell r="AJ223">
            <v>4150.9380919032064</v>
          </cell>
          <cell r="AK223">
            <v>0.79154834558823461</v>
          </cell>
          <cell r="AL223">
            <v>9.8650006034653237E-2</v>
          </cell>
          <cell r="AM223">
            <v>4239.7303307397833</v>
          </cell>
          <cell r="AN223">
            <v>0.77924448529411694</v>
          </cell>
          <cell r="AO223">
            <v>9.7116586251731168E-2</v>
          </cell>
          <cell r="AP223">
            <v>4307.6057296274976</v>
          </cell>
          <cell r="AQ223">
            <v>0.84799374999999999</v>
          </cell>
          <cell r="AR223">
            <v>0.10568474941689228</v>
          </cell>
          <cell r="AS223">
            <v>3845.9439757884043</v>
          </cell>
          <cell r="AT223">
            <v>0.75197092830882284</v>
          </cell>
          <cell r="AU223">
            <v>9.3717505732920578E-2</v>
          </cell>
          <cell r="AV223">
            <v>4438.4718829595549</v>
          </cell>
        </row>
        <row r="224">
          <cell r="B224">
            <v>88</v>
          </cell>
          <cell r="C224">
            <v>0.13773070857533176</v>
          </cell>
          <cell r="D224">
            <v>0.89019607843137172</v>
          </cell>
          <cell r="E224">
            <v>0.12260733665333444</v>
          </cell>
          <cell r="F224">
            <v>3394.4023683507139</v>
          </cell>
          <cell r="G224">
            <v>0.96499999999999997</v>
          </cell>
          <cell r="H224">
            <v>0.13291013377519514</v>
          </cell>
          <cell r="I224">
            <v>2946.5734741236038</v>
          </cell>
          <cell r="J224">
            <v>0.95</v>
          </cell>
          <cell r="K224">
            <v>0.13084417314656516</v>
          </cell>
          <cell r="L224">
            <v>3014.5585205370267</v>
          </cell>
          <cell r="M224">
            <v>0.92500000000000004</v>
          </cell>
          <cell r="N224">
            <v>0.12740090543218188</v>
          </cell>
          <cell r="O224">
            <v>3103.915890862063</v>
          </cell>
          <cell r="P224">
            <v>0.85903921568627373</v>
          </cell>
          <cell r="Q224">
            <v>0.11831607987046773</v>
          </cell>
          <cell r="R224">
            <v>3528.4075308266447</v>
          </cell>
          <cell r="S224">
            <v>0.84568627450980305</v>
          </cell>
          <cell r="T224">
            <v>0.1164769698206677</v>
          </cell>
          <cell r="U224">
            <v>3596.3917986201104</v>
          </cell>
          <cell r="V224">
            <v>0.82343137254901888</v>
          </cell>
          <cell r="W224">
            <v>0.11341178640433436</v>
          </cell>
          <cell r="X224">
            <v>3687.6556804696434</v>
          </cell>
          <cell r="Y224">
            <v>0.91674999999999995</v>
          </cell>
          <cell r="Z224">
            <v>0.12626462708643538</v>
          </cell>
          <cell r="AA224">
            <v>3147.2978428131146</v>
          </cell>
          <cell r="AB224">
            <v>0.892625</v>
          </cell>
          <cell r="AC224">
            <v>0.12294187374205551</v>
          </cell>
          <cell r="AD224">
            <v>3237.040095578473</v>
          </cell>
          <cell r="AE224">
            <v>0.87875000000000003</v>
          </cell>
          <cell r="AF224">
            <v>0.1210308601605728</v>
          </cell>
          <cell r="AG224">
            <v>3305.7525050587806</v>
          </cell>
          <cell r="AH224">
            <v>0.81608725490195999</v>
          </cell>
          <cell r="AI224">
            <v>0.11240027587694434</v>
          </cell>
          <cell r="AJ224">
            <v>3730.3807249573283</v>
          </cell>
          <cell r="AK224">
            <v>0.79461127450980329</v>
          </cell>
          <cell r="AL224">
            <v>0.10944237388018266</v>
          </cell>
          <cell r="AM224">
            <v>3821.4809080270015</v>
          </cell>
          <cell r="AN224">
            <v>0.78225980392156791</v>
          </cell>
          <cell r="AO224">
            <v>0.10774119708411764</v>
          </cell>
          <cell r="AP224">
            <v>3889.2657662476777</v>
          </cell>
          <cell r="AQ224">
            <v>0.84799374999999999</v>
          </cell>
          <cell r="AR224">
            <v>0.11679478005495274</v>
          </cell>
          <cell r="AS224">
            <v>3439.4863504358</v>
          </cell>
          <cell r="AT224">
            <v>0.75488071078431307</v>
          </cell>
          <cell r="AU224">
            <v>0.10397025518617352</v>
          </cell>
          <cell r="AV224">
            <v>4022.5093688228858</v>
          </cell>
        </row>
        <row r="225">
          <cell r="B225">
            <v>89</v>
          </cell>
          <cell r="C225">
            <v>0.15216781717344233</v>
          </cell>
          <cell r="D225">
            <v>0.89362745098039131</v>
          </cell>
          <cell r="E225">
            <v>0.13598133858195349</v>
          </cell>
          <cell r="F225">
            <v>2978.2237344374621</v>
          </cell>
          <cell r="G225">
            <v>0.96499999999999997</v>
          </cell>
          <cell r="H225">
            <v>0.14684194357237185</v>
          </cell>
          <cell r="I225">
            <v>2554.9439994993941</v>
          </cell>
          <cell r="J225">
            <v>0.95</v>
          </cell>
          <cell r="K225">
            <v>0.1445594263147702</v>
          </cell>
          <cell r="L225">
            <v>2620.1211035154265</v>
          </cell>
          <cell r="M225">
            <v>0.92500000000000004</v>
          </cell>
          <cell r="N225">
            <v>0.14075523088543415</v>
          </cell>
          <cell r="O225">
            <v>2708.4741959808989</v>
          </cell>
          <cell r="P225">
            <v>0.86235049019607757</v>
          </cell>
          <cell r="Q225">
            <v>0.13122199173158511</v>
          </cell>
          <cell r="R225">
            <v>3110.9401835937992</v>
          </cell>
          <cell r="S225">
            <v>0.84894607843137171</v>
          </cell>
          <cell r="T225">
            <v>0.12918227165285581</v>
          </cell>
          <cell r="U225">
            <v>3177.4949796289388</v>
          </cell>
          <cell r="V225">
            <v>0.82660539215686202</v>
          </cell>
          <cell r="W225">
            <v>0.12578273818830699</v>
          </cell>
          <cell r="X225">
            <v>3269.4320621034899</v>
          </cell>
          <cell r="Y225">
            <v>0.91674999999999995</v>
          </cell>
          <cell r="Z225">
            <v>0.13949984639375324</v>
          </cell>
          <cell r="AA225">
            <v>2749.9054543603743</v>
          </cell>
          <cell r="AB225">
            <v>0.892625</v>
          </cell>
          <cell r="AC225">
            <v>0.13582879780444396</v>
          </cell>
          <cell r="AD225">
            <v>2839.072320849893</v>
          </cell>
          <cell r="AE225">
            <v>0.87875000000000003</v>
          </cell>
          <cell r="AF225">
            <v>0.13371746934116244</v>
          </cell>
          <cell r="AG225">
            <v>2905.6544358935485</v>
          </cell>
          <cell r="AH225">
            <v>0.81923296568627368</v>
          </cell>
          <cell r="AI225">
            <v>0.12466089214500585</v>
          </cell>
          <cell r="AJ225">
            <v>3311.0849023460892</v>
          </cell>
          <cell r="AK225">
            <v>0.79767420343137174</v>
          </cell>
          <cell r="AL225">
            <v>0.12138034235171621</v>
          </cell>
          <cell r="AM225">
            <v>3403.2489657147307</v>
          </cell>
          <cell r="AN225">
            <v>0.78527512254901888</v>
          </cell>
          <cell r="AO225">
            <v>0.11949360127889162</v>
          </cell>
          <cell r="AP225">
            <v>3470.2316168138746</v>
          </cell>
          <cell r="AQ225">
            <v>0.84799374999999999</v>
          </cell>
          <cell r="AR225">
            <v>0.12903735791422175</v>
          </cell>
          <cell r="AS225">
            <v>3037.7722986346389</v>
          </cell>
          <cell r="AT225">
            <v>0.75779049325980319</v>
          </cell>
          <cell r="AU225">
            <v>0.11531132523413042</v>
          </cell>
          <cell r="AV225">
            <v>3604.2880432575967</v>
          </cell>
        </row>
        <row r="226">
          <cell r="B226">
            <v>90</v>
          </cell>
          <cell r="C226">
            <v>0.1681338199815868</v>
          </cell>
          <cell r="D226">
            <v>0.89705882352941091</v>
          </cell>
          <cell r="E226">
            <v>0.15082592674818801</v>
          </cell>
          <cell r="F226">
            <v>2573.2408844321117</v>
          </cell>
          <cell r="G226">
            <v>0.96499999999999997</v>
          </cell>
          <cell r="H226">
            <v>0.16224913628223125</v>
          </cell>
          <cell r="I226">
            <v>2179.7710568943339</v>
          </cell>
          <cell r="J226">
            <v>1</v>
          </cell>
          <cell r="K226">
            <v>0.1681338199815868</v>
          </cell>
          <cell r="L226">
            <v>2241.3578999160136</v>
          </cell>
          <cell r="M226">
            <v>0.92500000000000004</v>
          </cell>
          <cell r="N226">
            <v>0.1555237834829678</v>
          </cell>
          <cell r="O226">
            <v>2327.2422851783667</v>
          </cell>
          <cell r="P226">
            <v>0.86566176470588152</v>
          </cell>
          <cell r="Q226">
            <v>0.14554701931200142</v>
          </cell>
          <cell r="R226">
            <v>2702.716416544798</v>
          </cell>
          <cell r="S226">
            <v>0.89705882352941091</v>
          </cell>
          <cell r="T226">
            <v>0.15082592674818801</v>
          </cell>
          <cell r="U226">
            <v>2767.0189599949276</v>
          </cell>
          <cell r="V226">
            <v>0.82977941176470515</v>
          </cell>
          <cell r="W226">
            <v>0.13951398224207393</v>
          </cell>
          <cell r="X226">
            <v>2858.1939450114701</v>
          </cell>
          <cell r="Y226">
            <v>0.96499999999999997</v>
          </cell>
          <cell r="Z226">
            <v>0.16224913628223125</v>
          </cell>
          <cell r="AA226">
            <v>2366.2940658797579</v>
          </cell>
          <cell r="AB226">
            <v>0.892625</v>
          </cell>
          <cell r="AC226">
            <v>0.15008045106106391</v>
          </cell>
          <cell r="AD226">
            <v>2453.4445406289797</v>
          </cell>
          <cell r="AE226">
            <v>0.92500000000000004</v>
          </cell>
          <cell r="AF226">
            <v>0.1555237834829678</v>
          </cell>
          <cell r="AG226">
            <v>2517.1176779459402</v>
          </cell>
          <cell r="AH226">
            <v>0.86566176470588152</v>
          </cell>
          <cell r="AI226">
            <v>0.14554701931200142</v>
          </cell>
          <cell r="AJ226">
            <v>2898.3221044517659</v>
          </cell>
          <cell r="AK226">
            <v>0.80073713235294042</v>
          </cell>
          <cell r="AL226">
            <v>0.13463099286360133</v>
          </cell>
          <cell r="AM226">
            <v>2990.1614411481523</v>
          </cell>
          <cell r="AN226">
            <v>0.82977941176470515</v>
          </cell>
          <cell r="AO226">
            <v>0.13951398224207393</v>
          </cell>
          <cell r="AP226">
            <v>3055.5611436489139</v>
          </cell>
          <cell r="AQ226">
            <v>0.892625</v>
          </cell>
          <cell r="AR226">
            <v>0.15008045106106391</v>
          </cell>
          <cell r="AS226">
            <v>2645.7861872738126</v>
          </cell>
          <cell r="AT226">
            <v>0.80073713235294042</v>
          </cell>
          <cell r="AU226">
            <v>0.13463099286360133</v>
          </cell>
          <cell r="AV226">
            <v>3188.6728124640322</v>
          </cell>
        </row>
        <row r="227">
          <cell r="B227">
            <v>91</v>
          </cell>
          <cell r="C227">
            <v>0.18399399149383427</v>
          </cell>
          <cell r="D227">
            <v>0.9004901960784305</v>
          </cell>
          <cell r="E227">
            <v>0.1656847854775359</v>
          </cell>
          <cell r="F227">
            <v>2185.1294432913114</v>
          </cell>
          <cell r="G227">
            <v>0.96499999999999997</v>
          </cell>
          <cell r="H227">
            <v>0.17755420179155007</v>
          </cell>
          <cell r="I227">
            <v>1826.1050856202219</v>
          </cell>
          <cell r="J227">
            <v>1</v>
          </cell>
          <cell r="K227">
            <v>0.18399399149383427</v>
          </cell>
          <cell r="L227">
            <v>1864.5098342572271</v>
          </cell>
          <cell r="M227">
            <v>0.92500000000000004</v>
          </cell>
          <cell r="N227">
            <v>0.17019444213179671</v>
          </cell>
          <cell r="O227">
            <v>1965.3007599058792</v>
          </cell>
          <cell r="P227">
            <v>0.86897303921568536</v>
          </cell>
          <cell r="Q227">
            <v>0.15988581798582213</v>
          </cell>
          <cell r="R227">
            <v>2309.3440980710889</v>
          </cell>
          <cell r="S227">
            <v>0.9004901960784305</v>
          </cell>
          <cell r="T227">
            <v>0.1656847854775359</v>
          </cell>
          <cell r="U227">
            <v>2349.6807610238857</v>
          </cell>
          <cell r="V227">
            <v>0.83295343137254829</v>
          </cell>
          <cell r="W227">
            <v>0.15325842656672073</v>
          </cell>
          <cell r="X227">
            <v>2459.4359257227366</v>
          </cell>
          <cell r="Y227">
            <v>0.96499999999999997</v>
          </cell>
          <cell r="Z227">
            <v>0.17755420179155007</v>
          </cell>
          <cell r="AA227">
            <v>1982.364897500998</v>
          </cell>
          <cell r="AB227">
            <v>0.892625</v>
          </cell>
          <cell r="AC227">
            <v>0.16423763665718383</v>
          </cell>
          <cell r="AD227">
            <v>2085.2304773180776</v>
          </cell>
          <cell r="AE227">
            <v>0.92500000000000004</v>
          </cell>
          <cell r="AF227">
            <v>0.17019444213179671</v>
          </cell>
          <cell r="AG227">
            <v>2125.6460131999252</v>
          </cell>
          <cell r="AH227">
            <v>0.86897303921568536</v>
          </cell>
          <cell r="AI227">
            <v>0.15988581798582213</v>
          </cell>
          <cell r="AJ227">
            <v>2476.4799611427243</v>
          </cell>
          <cell r="AK227">
            <v>0.80380006127450898</v>
          </cell>
          <cell r="AL227">
            <v>0.14789438163688548</v>
          </cell>
          <cell r="AM227">
            <v>2587.5930375039193</v>
          </cell>
          <cell r="AN227">
            <v>0.83295343137254829</v>
          </cell>
          <cell r="AO227">
            <v>0.15325842656672073</v>
          </cell>
          <cell r="AP227">
            <v>2629.2676405143084</v>
          </cell>
          <cell r="AQ227">
            <v>0.892625</v>
          </cell>
          <cell r="AR227">
            <v>0.16423763665718383</v>
          </cell>
          <cell r="AS227">
            <v>2248.7054028766261</v>
          </cell>
          <cell r="AT227">
            <v>0.80380006127450898</v>
          </cell>
          <cell r="AU227">
            <v>0.14789438163688548</v>
          </cell>
          <cell r="AV227">
            <v>2759.3786258048272</v>
          </cell>
        </row>
        <row r="228">
          <cell r="B228">
            <v>92</v>
          </cell>
          <cell r="C228">
            <v>0.20112373293520233</v>
          </cell>
          <cell r="D228">
            <v>0.9039215686274501</v>
          </cell>
          <cell r="E228">
            <v>0.18180008016299645</v>
          </cell>
          <cell r="F228">
            <v>1823.0867402389431</v>
          </cell>
          <cell r="G228">
            <v>0.96499999999999997</v>
          </cell>
          <cell r="H228">
            <v>0.19408440228247023</v>
          </cell>
          <cell r="I228">
            <v>1501.8724547554332</v>
          </cell>
          <cell r="J228">
            <v>1</v>
          </cell>
          <cell r="K228">
            <v>0.20112373293520233</v>
          </cell>
          <cell r="L228">
            <v>1521.4512276727326</v>
          </cell>
          <cell r="M228">
            <v>0.92500000000000004</v>
          </cell>
          <cell r="N228">
            <v>0.18603945296506216</v>
          </cell>
          <cell r="O228">
            <v>1630.817493452502</v>
          </cell>
          <cell r="P228">
            <v>0.87228431372548931</v>
          </cell>
          <cell r="Q228">
            <v>0.17543707735729155</v>
          </cell>
          <cell r="R228">
            <v>1940.1127279402622</v>
          </cell>
          <cell r="S228">
            <v>0.9039215686274501</v>
          </cell>
          <cell r="T228">
            <v>0.18180008016299645</v>
          </cell>
          <cell r="U228">
            <v>1960.3744081929501</v>
          </cell>
          <cell r="V228">
            <v>0.83612745098039143</v>
          </cell>
          <cell r="W228">
            <v>0.16816507415077173</v>
          </cell>
          <cell r="X228">
            <v>2082.5066455048036</v>
          </cell>
          <cell r="Y228">
            <v>0.96499999999999997</v>
          </cell>
          <cell r="Z228">
            <v>0.19408440228247023</v>
          </cell>
          <cell r="AA228">
            <v>1630.3876804656202</v>
          </cell>
          <cell r="AB228">
            <v>0.892625</v>
          </cell>
          <cell r="AC228">
            <v>0.17952807211128499</v>
          </cell>
          <cell r="AD228">
            <v>1742.7571518378252</v>
          </cell>
          <cell r="AE228">
            <v>0.92500000000000004</v>
          </cell>
          <cell r="AF228">
            <v>0.18603945296506216</v>
          </cell>
          <cell r="AG228">
            <v>1763.8728758136863</v>
          </cell>
          <cell r="AH228">
            <v>0.87228431372548931</v>
          </cell>
          <cell r="AI228">
            <v>0.17543707735729155</v>
          </cell>
          <cell r="AJ228">
            <v>2080.525936829923</v>
          </cell>
          <cell r="AK228">
            <v>0.80686299019607766</v>
          </cell>
          <cell r="AL228">
            <v>0.1622792965554947</v>
          </cell>
          <cell r="AM228">
            <v>2204.9025652943669</v>
          </cell>
          <cell r="AN228">
            <v>0.83612745098039143</v>
          </cell>
          <cell r="AO228">
            <v>0.16816507415077173</v>
          </cell>
          <cell r="AP228">
            <v>2226.3102189062911</v>
          </cell>
          <cell r="AQ228">
            <v>0.892625</v>
          </cell>
          <cell r="AR228">
            <v>0.17952807211128499</v>
          </cell>
          <cell r="AS228">
            <v>1879.3833419699286</v>
          </cell>
          <cell r="AT228">
            <v>0.80686299019607766</v>
          </cell>
          <cell r="AU228">
            <v>0.1622792965554947</v>
          </cell>
          <cell r="AV228">
            <v>2351.2820302393834</v>
          </cell>
        </row>
        <row r="229">
          <cell r="B229">
            <v>93</v>
          </cell>
          <cell r="C229">
            <v>0.21907494204779512</v>
          </cell>
          <cell r="D229">
            <v>0.9073529411764697</v>
          </cell>
          <cell r="E229">
            <v>0.19877829300513156</v>
          </cell>
          <cell r="F229">
            <v>1491.6494247194073</v>
          </cell>
          <cell r="G229">
            <v>0.96499999999999997</v>
          </cell>
          <cell r="H229">
            <v>0.21140731907612229</v>
          </cell>
          <cell r="I229">
            <v>1210.3824370697187</v>
          </cell>
          <cell r="J229">
            <v>1</v>
          </cell>
          <cell r="K229">
            <v>0.21907494204779512</v>
          </cell>
          <cell r="L229">
            <v>1215.4512772843461</v>
          </cell>
          <cell r="M229">
            <v>0.92500000000000004</v>
          </cell>
          <cell r="N229">
            <v>0.20264432139421049</v>
          </cell>
          <cell r="O229">
            <v>1327.4210990847446</v>
          </cell>
          <cell r="P229">
            <v>0.87559558823529327</v>
          </cell>
          <cell r="Q229">
            <v>0.19182105274995195</v>
          </cell>
          <cell r="R229">
            <v>1599.7450212067406</v>
          </cell>
          <cell r="S229">
            <v>0.9073529411764697</v>
          </cell>
          <cell r="T229">
            <v>0.19877829300513156</v>
          </cell>
          <cell r="U229">
            <v>1603.9781836339851</v>
          </cell>
          <cell r="V229">
            <v>0.83930147058823446</v>
          </cell>
          <cell r="W229">
            <v>0.1838699210297467</v>
          </cell>
          <cell r="X229">
            <v>1732.3017610440133</v>
          </cell>
          <cell r="Y229">
            <v>0.96499999999999997</v>
          </cell>
          <cell r="Z229">
            <v>0.21140731907612229</v>
          </cell>
          <cell r="AA229">
            <v>1313.9548620137473</v>
          </cell>
          <cell r="AB229">
            <v>0.892625</v>
          </cell>
          <cell r="AC229">
            <v>0.19555177014541311</v>
          </cell>
          <cell r="AD229">
            <v>1429.8833202102264</v>
          </cell>
          <cell r="AE229">
            <v>0.92500000000000004</v>
          </cell>
          <cell r="AF229">
            <v>0.20264432139421049</v>
          </cell>
          <cell r="AG229">
            <v>1435.722930897397</v>
          </cell>
          <cell r="AH229">
            <v>0.87559558823529327</v>
          </cell>
          <cell r="AI229">
            <v>0.19182105274995195</v>
          </cell>
          <cell r="AJ229">
            <v>1715.5245471064404</v>
          </cell>
          <cell r="AK229">
            <v>0.80992591911764633</v>
          </cell>
          <cell r="AL229">
            <v>0.17743447379370558</v>
          </cell>
          <cell r="AM229">
            <v>1847.0925280249915</v>
          </cell>
          <cell r="AN229">
            <v>0.83930147058823446</v>
          </cell>
          <cell r="AO229">
            <v>0.1838699210297467</v>
          </cell>
          <cell r="AP229">
            <v>1851.9225958612938</v>
          </cell>
          <cell r="AQ229">
            <v>0.892625</v>
          </cell>
          <cell r="AR229">
            <v>0.19555177014541311</v>
          </cell>
          <cell r="AS229">
            <v>1541.9812738280034</v>
          </cell>
          <cell r="AT229">
            <v>0.80992591911764633</v>
          </cell>
          <cell r="AU229">
            <v>0.17743447379370558</v>
          </cell>
          <cell r="AV229">
            <v>1969.717636368561</v>
          </cell>
        </row>
        <row r="230">
          <cell r="B230">
            <v>94</v>
          </cell>
          <cell r="C230">
            <v>0.2376242176932776</v>
          </cell>
          <cell r="D230">
            <v>0.91078431372548929</v>
          </cell>
          <cell r="E230">
            <v>0.21642441003632812</v>
          </cell>
          <cell r="F230">
            <v>1195.1418983115971</v>
          </cell>
          <cell r="G230">
            <v>0.96499999999999997</v>
          </cell>
          <cell r="H230">
            <v>0.22930737007401289</v>
          </cell>
          <cell r="I230">
            <v>954.49873099198612</v>
          </cell>
          <cell r="J230">
            <v>1</v>
          </cell>
          <cell r="K230">
            <v>0.2376242176932776</v>
          </cell>
          <cell r="L230">
            <v>949.17635915135952</v>
          </cell>
          <cell r="M230">
            <v>0.92500000000000004</v>
          </cell>
          <cell r="N230">
            <v>0.21980240136628179</v>
          </cell>
          <cell r="O230">
            <v>1058.4267512563595</v>
          </cell>
          <cell r="P230">
            <v>0.87890686274509711</v>
          </cell>
          <cell r="Q230">
            <v>0.20884955568505661</v>
          </cell>
          <cell r="R230">
            <v>1292.8802471073693</v>
          </cell>
          <cell r="S230">
            <v>0.91078431372548929</v>
          </cell>
          <cell r="T230">
            <v>0.21642441003632812</v>
          </cell>
          <cell r="U230">
            <v>1285.1421382737499</v>
          </cell>
          <cell r="V230">
            <v>0.84247549019607759</v>
          </cell>
          <cell r="W230">
            <v>0.20019257928360351</v>
          </cell>
          <cell r="X230">
            <v>1413.7835730411593</v>
          </cell>
          <cell r="Y230">
            <v>0.96499999999999997</v>
          </cell>
          <cell r="Z230">
            <v>0.22930737007401289</v>
          </cell>
          <cell r="AA230">
            <v>1036.1751872483846</v>
          </cell>
          <cell r="AB230">
            <v>0.892625</v>
          </cell>
          <cell r="AC230">
            <v>0.21210931731846192</v>
          </cell>
          <cell r="AD230">
            <v>1150.2671058417161</v>
          </cell>
          <cell r="AE230">
            <v>0.92500000000000004</v>
          </cell>
          <cell r="AF230">
            <v>0.21980240136628179</v>
          </cell>
          <cell r="AG230">
            <v>1144.7818318555869</v>
          </cell>
          <cell r="AH230">
            <v>0.87890686274509711</v>
          </cell>
          <cell r="AI230">
            <v>0.20884955568505661</v>
          </cell>
          <cell r="AJ230">
            <v>1386.4508224620984</v>
          </cell>
          <cell r="AK230">
            <v>0.8129888480392149</v>
          </cell>
          <cell r="AL230">
            <v>0.19318583900867739</v>
          </cell>
          <cell r="AM230">
            <v>1519.3546372665917</v>
          </cell>
          <cell r="AN230">
            <v>0.84247549019607759</v>
          </cell>
          <cell r="AO230">
            <v>0.20019257928360351</v>
          </cell>
          <cell r="AP230">
            <v>1511.409734407074</v>
          </cell>
          <cell r="AQ230">
            <v>0.892625</v>
          </cell>
          <cell r="AR230">
            <v>0.21210931731846192</v>
          </cell>
          <cell r="AS230">
            <v>1240.4441061998584</v>
          </cell>
          <cell r="AT230">
            <v>0.8129888480392149</v>
          </cell>
          <cell r="AU230">
            <v>0.19318583900867739</v>
          </cell>
          <cell r="AV230">
            <v>1620.2218240373238</v>
          </cell>
        </row>
        <row r="231">
          <cell r="B231">
            <v>95</v>
          </cell>
          <cell r="C231">
            <v>0.25752766903788005</v>
          </cell>
          <cell r="D231">
            <v>0.91421568627450889</v>
          </cell>
          <cell r="E231">
            <v>0.23543583468414009</v>
          </cell>
          <cell r="F231">
            <v>936.48401805981234</v>
          </cell>
          <cell r="G231">
            <v>0.96499999999999997</v>
          </cell>
          <cell r="H231">
            <v>0.24851420062155424</v>
          </cell>
          <cell r="I231">
            <v>735.6251372492311</v>
          </cell>
          <cell r="J231">
            <v>1</v>
          </cell>
          <cell r="K231">
            <v>0.25752766903788005</v>
          </cell>
          <cell r="L231">
            <v>723.6290693550643</v>
          </cell>
          <cell r="M231">
            <v>0.92500000000000004</v>
          </cell>
          <cell r="N231">
            <v>0.23821309386003905</v>
          </cell>
          <cell r="O231">
            <v>825.78200965989936</v>
          </cell>
          <cell r="P231">
            <v>0.88221813725490106</v>
          </cell>
          <cell r="Q231">
            <v>0.2271955804701952</v>
          </cell>
          <cell r="R231">
            <v>1022.862781945009</v>
          </cell>
          <cell r="S231">
            <v>0.91421568627450889</v>
          </cell>
          <cell r="T231">
            <v>0.23543583468414009</v>
          </cell>
          <cell r="U231">
            <v>1007.0060091850282</v>
          </cell>
          <cell r="V231">
            <v>0.84564950980392073</v>
          </cell>
          <cell r="W231">
            <v>0.21777814708282961</v>
          </cell>
          <cell r="X231">
            <v>1130.7545930052609</v>
          </cell>
          <cell r="Y231">
            <v>0.96499999999999997</v>
          </cell>
          <cell r="Z231">
            <v>0.24851420062155424</v>
          </cell>
          <cell r="AA231">
            <v>798.57258012450973</v>
          </cell>
          <cell r="AB231">
            <v>0.892625</v>
          </cell>
          <cell r="AC231">
            <v>0.22987563557493768</v>
          </cell>
          <cell r="AD231">
            <v>906.28473528774668</v>
          </cell>
          <cell r="AE231">
            <v>0.92500000000000004</v>
          </cell>
          <cell r="AF231">
            <v>0.23821309386003905</v>
          </cell>
          <cell r="AG231">
            <v>893.15603617323791</v>
          </cell>
          <cell r="AH231">
            <v>0.88221813725490106</v>
          </cell>
          <cell r="AI231">
            <v>0.2271955804701952</v>
          </cell>
          <cell r="AJ231">
            <v>1096.8911842117079</v>
          </cell>
          <cell r="AK231">
            <v>0.81605177696078357</v>
          </cell>
          <cell r="AL231">
            <v>0.21015591193493058</v>
          </cell>
          <cell r="AM231">
            <v>1225.8368369145205</v>
          </cell>
          <cell r="AN231">
            <v>0.84564950980392073</v>
          </cell>
          <cell r="AO231">
            <v>0.21777814708282961</v>
          </cell>
          <cell r="AP231">
            <v>1208.8367213217757</v>
          </cell>
          <cell r="AQ231">
            <v>0.892625</v>
          </cell>
          <cell r="AR231">
            <v>0.22987563557493768</v>
          </cell>
          <cell r="AS231">
            <v>977.33435366209676</v>
          </cell>
          <cell r="AT231">
            <v>0.81605177696078357</v>
          </cell>
          <cell r="AU231">
            <v>0.21015591193493058</v>
          </cell>
          <cell r="AV231">
            <v>1307.2179115805038</v>
          </cell>
        </row>
        <row r="232">
          <cell r="B232">
            <v>96</v>
          </cell>
          <cell r="C232">
            <v>0.27800064881697367</v>
          </cell>
          <cell r="D232">
            <v>0.91764705882352848</v>
          </cell>
          <cell r="E232">
            <v>0.25510647773792855</v>
          </cell>
          <cell r="F232">
            <v>716.0021215995431</v>
          </cell>
          <cell r="G232">
            <v>0.96499999999999997</v>
          </cell>
          <cell r="H232">
            <v>0.2682706261083796</v>
          </cell>
          <cell r="I232">
            <v>552.81184430861731</v>
          </cell>
          <cell r="J232">
            <v>1</v>
          </cell>
          <cell r="K232">
            <v>0.27800064881697367</v>
          </cell>
          <cell r="L232">
            <v>537.2745618760041</v>
          </cell>
          <cell r="M232">
            <v>0.92500000000000004</v>
          </cell>
          <cell r="N232">
            <v>0.25715060015570068</v>
          </cell>
          <cell r="O232">
            <v>629.0699222848541</v>
          </cell>
          <cell r="P232">
            <v>0.88552941176470501</v>
          </cell>
          <cell r="Q232">
            <v>0.24617775101710104</v>
          </cell>
          <cell r="R232">
            <v>790.472878459654</v>
          </cell>
          <cell r="S232">
            <v>0.91764705882352848</v>
          </cell>
          <cell r="T232">
            <v>0.25510647773792855</v>
          </cell>
          <cell r="U232">
            <v>769.9207088806063</v>
          </cell>
          <cell r="V232">
            <v>0.84882352941176387</v>
          </cell>
          <cell r="W232">
            <v>0.23597349190758388</v>
          </cell>
          <cell r="X232">
            <v>884.50095293517597</v>
          </cell>
          <cell r="Y232">
            <v>0.96499999999999997</v>
          </cell>
          <cell r="Z232">
            <v>0.2682706261083796</v>
          </cell>
          <cell r="AA232">
            <v>600.11595373657508</v>
          </cell>
          <cell r="AB232">
            <v>0.892625</v>
          </cell>
          <cell r="AC232">
            <v>0.24815032915025112</v>
          </cell>
          <cell r="AD232">
            <v>697.95195575161176</v>
          </cell>
          <cell r="AE232">
            <v>0.92500000000000004</v>
          </cell>
          <cell r="AF232">
            <v>0.25715060015570068</v>
          </cell>
          <cell r="AG232">
            <v>680.3945734966419</v>
          </cell>
          <cell r="AH232">
            <v>0.88552941176470501</v>
          </cell>
          <cell r="AI232">
            <v>0.24617775101710104</v>
          </cell>
          <cell r="AJ232">
            <v>847.68235490208917</v>
          </cell>
          <cell r="AK232">
            <v>0.81911470588235213</v>
          </cell>
          <cell r="AL232">
            <v>0.22771441969081846</v>
          </cell>
          <cell r="AM232">
            <v>968.21997856931876</v>
          </cell>
          <cell r="AN232">
            <v>0.84882352941176387</v>
          </cell>
          <cell r="AO232">
            <v>0.23597349190758388</v>
          </cell>
          <cell r="AP232">
            <v>945.57850002663656</v>
          </cell>
          <cell r="AQ232">
            <v>0.892625</v>
          </cell>
          <cell r="AR232">
            <v>0.24815032915025112</v>
          </cell>
          <cell r="AS232">
            <v>752.66899794480139</v>
          </cell>
          <cell r="AT232">
            <v>0.81911470588235213</v>
          </cell>
          <cell r="AU232">
            <v>0.22771441969081846</v>
          </cell>
          <cell r="AV232">
            <v>1032.4983392746276</v>
          </cell>
        </row>
        <row r="233">
          <cell r="B233">
            <v>97</v>
          </cell>
          <cell r="C233">
            <v>0.29968531995689851</v>
          </cell>
          <cell r="D233">
            <v>0.92107843137254808</v>
          </cell>
          <cell r="E233">
            <v>0.27603368441128023</v>
          </cell>
          <cell r="F233">
            <v>533.34534230539964</v>
          </cell>
          <cell r="G233">
            <v>0.96499999999999997</v>
          </cell>
          <cell r="H233">
            <v>0.28919633375840703</v>
          </cell>
          <cell r="I233">
            <v>404.50866471581651</v>
          </cell>
          <cell r="J233">
            <v>1</v>
          </cell>
          <cell r="K233">
            <v>0.29968531995689851</v>
          </cell>
          <cell r="L233">
            <v>387.91188508161969</v>
          </cell>
          <cell r="M233">
            <v>0.92500000000000004</v>
          </cell>
          <cell r="N233">
            <v>0.27720892096013111</v>
          </cell>
          <cell r="O233">
            <v>467.3042142294039</v>
          </cell>
          <cell r="P233">
            <v>0.88884068627450885</v>
          </cell>
          <cell r="Q233">
            <v>0.26637250545688546</v>
          </cell>
          <cell r="R233">
            <v>595.87604300044211</v>
          </cell>
          <cell r="S233">
            <v>0.92107843137254808</v>
          </cell>
          <cell r="T233">
            <v>0.27603368441128023</v>
          </cell>
          <cell r="U233">
            <v>573.50894870058573</v>
          </cell>
          <cell r="V233">
            <v>0.851997549019607</v>
          </cell>
          <cell r="W233">
            <v>0.25533115808043427</v>
          </cell>
          <cell r="X233">
            <v>675.78217447547695</v>
          </cell>
          <cell r="Y233">
            <v>0.96499999999999997</v>
          </cell>
          <cell r="Z233">
            <v>0.28919633375840703</v>
          </cell>
          <cell r="AA233">
            <v>439.1224710900367</v>
          </cell>
          <cell r="AB233">
            <v>0.892625</v>
          </cell>
          <cell r="AC233">
            <v>0.26750660872652654</v>
          </cell>
          <cell r="AD233">
            <v>524.75494820078779</v>
          </cell>
          <cell r="AE233">
            <v>0.92500000000000004</v>
          </cell>
          <cell r="AF233">
            <v>0.27720892096013111</v>
          </cell>
          <cell r="AG233">
            <v>505.43070057929845</v>
          </cell>
          <cell r="AH233">
            <v>0.88884068627450885</v>
          </cell>
          <cell r="AI233">
            <v>0.26637250545688546</v>
          </cell>
          <cell r="AJ233">
            <v>639.00181919541274</v>
          </cell>
          <cell r="AK233">
            <v>0.8221776348039207</v>
          </cell>
          <cell r="AL233">
            <v>0.24639456754761904</v>
          </cell>
          <cell r="AM233">
            <v>747.74232801634957</v>
          </cell>
          <cell r="AN233">
            <v>0.851997549019607</v>
          </cell>
          <cell r="AO233">
            <v>0.25533115808043427</v>
          </cell>
          <cell r="AP233">
            <v>722.44703950261578</v>
          </cell>
          <cell r="AQ233">
            <v>0.892625</v>
          </cell>
          <cell r="AR233">
            <v>0.26750660872652654</v>
          </cell>
          <cell r="AS233">
            <v>565.89393836360921</v>
          </cell>
          <cell r="AT233">
            <v>0.8221776348039207</v>
          </cell>
          <cell r="AU233">
            <v>0.24639456754761904</v>
          </cell>
          <cell r="AV233">
            <v>797.38357911497189</v>
          </cell>
        </row>
        <row r="234">
          <cell r="B234">
            <v>98</v>
          </cell>
          <cell r="C234">
            <v>0.32264302167819708</v>
          </cell>
          <cell r="D234">
            <v>0.92450980392156767</v>
          </cell>
          <cell r="E234">
            <v>0.29828663670837208</v>
          </cell>
          <cell r="F234">
            <v>386.12406240524467</v>
          </cell>
          <cell r="G234">
            <v>0.96499999999999997</v>
          </cell>
          <cell r="H234">
            <v>0.31135051591946017</v>
          </cell>
          <cell r="I234">
            <v>287.52624190649368</v>
          </cell>
          <cell r="J234">
            <v>1</v>
          </cell>
          <cell r="K234">
            <v>0.32264302167819708</v>
          </cell>
          <cell r="L234">
            <v>271.66038768585082</v>
          </cell>
          <cell r="M234">
            <v>0.92500000000000004</v>
          </cell>
          <cell r="N234">
            <v>0.29844479505233229</v>
          </cell>
          <cell r="O234">
            <v>337.76331724274888</v>
          </cell>
          <cell r="P234">
            <v>0.8921519607843128</v>
          </cell>
          <cell r="Q234">
            <v>0.28784660442357907</v>
          </cell>
          <cell r="R234">
            <v>437.15104848467951</v>
          </cell>
          <cell r="S234">
            <v>0.92450980392156767</v>
          </cell>
          <cell r="T234">
            <v>0.29828663670837208</v>
          </cell>
          <cell r="U234">
            <v>415.20116054792311</v>
          </cell>
          <cell r="V234">
            <v>0.85517156862745014</v>
          </cell>
          <cell r="W234">
            <v>0.27591513895524422</v>
          </cell>
          <cell r="X234">
            <v>503.23392925653934</v>
          </cell>
          <cell r="Y234">
            <v>0.96499999999999997</v>
          </cell>
          <cell r="Z234">
            <v>0.31135051591946017</v>
          </cell>
          <cell r="AA234">
            <v>312.12986237986598</v>
          </cell>
          <cell r="AB234">
            <v>0.892625</v>
          </cell>
          <cell r="AC234">
            <v>0.2879992272255007</v>
          </cell>
          <cell r="AD234">
            <v>384.37953159513097</v>
          </cell>
          <cell r="AE234">
            <v>0.92500000000000004</v>
          </cell>
          <cell r="AF234">
            <v>0.29844479505233229</v>
          </cell>
          <cell r="AG234">
            <v>365.32080145158795</v>
          </cell>
          <cell r="AH234">
            <v>0.8921519607843128</v>
          </cell>
          <cell r="AI234">
            <v>0.28784660442357907</v>
          </cell>
          <cell r="AJ234">
            <v>468.78930362482288</v>
          </cell>
          <cell r="AK234">
            <v>0.82524056372548937</v>
          </cell>
          <cell r="AL234">
            <v>0.26625810909181064</v>
          </cell>
          <cell r="AM234">
            <v>563.50268046771123</v>
          </cell>
          <cell r="AN234">
            <v>0.85517156862745014</v>
          </cell>
          <cell r="AO234">
            <v>0.27591513895524422</v>
          </cell>
          <cell r="AP234">
            <v>537.98380025463166</v>
          </cell>
          <cell r="AQ234">
            <v>0.892625</v>
          </cell>
          <cell r="AR234">
            <v>0.2879992272255007</v>
          </cell>
          <cell r="AS234">
            <v>414.51357001306206</v>
          </cell>
          <cell r="AT234">
            <v>0.82524056372548937</v>
          </cell>
          <cell r="AU234">
            <v>0.26625810909181064</v>
          </cell>
          <cell r="AV234">
            <v>600.91259696936572</v>
          </cell>
        </row>
        <row r="235">
          <cell r="B235">
            <v>99</v>
          </cell>
          <cell r="C235">
            <v>0.34602773650175234</v>
          </cell>
          <cell r="D235">
            <v>0.92794117647058727</v>
          </cell>
          <cell r="E235">
            <v>0.32109338490089046</v>
          </cell>
          <cell r="F235">
            <v>270.94841447821068</v>
          </cell>
          <cell r="G235">
            <v>0.96499999999999997</v>
          </cell>
          <cell r="H235">
            <v>0.33391676572419099</v>
          </cell>
          <cell r="I235">
            <v>198.00479814852338</v>
          </cell>
          <cell r="J235">
            <v>1</v>
          </cell>
          <cell r="K235">
            <v>0.34602773650175234</v>
          </cell>
          <cell r="L235">
            <v>184.01105933261744</v>
          </cell>
          <cell r="M235">
            <v>0.92500000000000004</v>
          </cell>
          <cell r="N235">
            <v>0.32007565626412093</v>
          </cell>
          <cell r="O235">
            <v>236.95961325204078</v>
          </cell>
          <cell r="P235">
            <v>0.89546323529411664</v>
          </cell>
          <cell r="Q235">
            <v>0.30985511642935926</v>
          </cell>
          <cell r="R235">
            <v>311.31860355815718</v>
          </cell>
          <cell r="S235">
            <v>0.92794117647058727</v>
          </cell>
          <cell r="T235">
            <v>0.32109338490089046</v>
          </cell>
          <cell r="U235">
            <v>291.35220281067029</v>
          </cell>
          <cell r="V235">
            <v>0.85834558823529328</v>
          </cell>
          <cell r="W235">
            <v>0.2970113810333237</v>
          </cell>
          <cell r="X235">
            <v>364.38406973872776</v>
          </cell>
          <cell r="Y235">
            <v>0.96499999999999997</v>
          </cell>
          <cell r="Z235">
            <v>0.33391676572419099</v>
          </cell>
          <cell r="AA235">
            <v>214.94806869402461</v>
          </cell>
          <cell r="AB235">
            <v>0.892625</v>
          </cell>
          <cell r="AC235">
            <v>0.30887300829487668</v>
          </cell>
          <cell r="AD235">
            <v>273.67852353443328</v>
          </cell>
          <cell r="AE235">
            <v>0.92500000000000004</v>
          </cell>
          <cell r="AF235">
            <v>0.32007565626412093</v>
          </cell>
          <cell r="AG235">
            <v>256.29270973401498</v>
          </cell>
          <cell r="AH235">
            <v>0.89546323529411664</v>
          </cell>
          <cell r="AI235">
            <v>0.30985511642935926</v>
          </cell>
          <cell r="AJ235">
            <v>333.8498943863234</v>
          </cell>
          <cell r="AK235">
            <v>0.82830349264705794</v>
          </cell>
          <cell r="AL235">
            <v>0.28661598269715732</v>
          </cell>
          <cell r="AM235">
            <v>413.46552229821168</v>
          </cell>
          <cell r="AN235">
            <v>0.85834558823529328</v>
          </cell>
          <cell r="AO235">
            <v>0.2970113810333237</v>
          </cell>
          <cell r="AP235">
            <v>389.5459252517046</v>
          </cell>
          <cell r="AQ235">
            <v>0.892625</v>
          </cell>
          <cell r="AR235">
            <v>0.30887300829487668</v>
          </cell>
          <cell r="AS235">
            <v>295.13398217481671</v>
          </cell>
          <cell r="AT235">
            <v>0.82830349264705794</v>
          </cell>
          <cell r="AU235">
            <v>0.28661598269715732</v>
          </cell>
          <cell r="AV235">
            <v>440.91474517085317</v>
          </cell>
        </row>
        <row r="236">
          <cell r="B236">
            <v>100</v>
          </cell>
          <cell r="C236">
            <v>0.37046854279378294</v>
          </cell>
          <cell r="D236">
            <v>0.93137254901960687</v>
          </cell>
          <cell r="E236">
            <v>0.34504423103342491</v>
          </cell>
          <cell r="F236">
            <v>183.94867093987258</v>
          </cell>
          <cell r="G236">
            <v>0.96499999999999997</v>
          </cell>
          <cell r="H236">
            <v>0.35750214379600054</v>
          </cell>
          <cell r="I236">
            <v>131.88767635289716</v>
          </cell>
          <cell r="J236">
            <v>1</v>
          </cell>
          <cell r="K236">
            <v>0.37046854279378294</v>
          </cell>
          <cell r="L236">
            <v>120.33812898046217</v>
          </cell>
          <cell r="M236">
            <v>0.92500000000000004</v>
          </cell>
          <cell r="N236">
            <v>0.34268340208424924</v>
          </cell>
          <cell r="O236">
            <v>161.11460953230153</v>
          </cell>
          <cell r="P236">
            <v>0.8987745098039206</v>
          </cell>
          <cell r="Q236">
            <v>0.33296768294725504</v>
          </cell>
          <cell r="R236">
            <v>214.85494140601884</v>
          </cell>
          <cell r="S236">
            <v>0.93137254901960687</v>
          </cell>
          <cell r="T236">
            <v>0.34504423103342491</v>
          </cell>
          <cell r="U236">
            <v>197.80093781186144</v>
          </cell>
          <cell r="V236">
            <v>0.86151960784313641</v>
          </cell>
          <cell r="W236">
            <v>0.31916591370591807</v>
          </cell>
          <cell r="X236">
            <v>256.15785395908529</v>
          </cell>
          <cell r="Y236">
            <v>0.96499999999999997</v>
          </cell>
          <cell r="Z236">
            <v>0.35750214379600054</v>
          </cell>
          <cell r="AA236">
            <v>143.17330479705467</v>
          </cell>
          <cell r="AB236">
            <v>0.892625</v>
          </cell>
          <cell r="AC236">
            <v>0.33068948301130052</v>
          </cell>
          <cell r="AD236">
            <v>189.14661466465265</v>
          </cell>
          <cell r="AE236">
            <v>0.92500000000000004</v>
          </cell>
          <cell r="AF236">
            <v>0.34268340208424924</v>
          </cell>
          <cell r="AG236">
            <v>174.25965247019028</v>
          </cell>
          <cell r="AH236">
            <v>0.8987745098039206</v>
          </cell>
          <cell r="AI236">
            <v>0.33296768294725504</v>
          </cell>
          <cell r="AJ236">
            <v>230.40479649131987</v>
          </cell>
          <cell r="AK236">
            <v>0.83136642156862661</v>
          </cell>
          <cell r="AL236">
            <v>0.30799510672621094</v>
          </cell>
          <cell r="AM236">
            <v>294.95969531331633</v>
          </cell>
          <cell r="AN236">
            <v>0.86151960784313641</v>
          </cell>
          <cell r="AO236">
            <v>0.31916591370591807</v>
          </cell>
          <cell r="AP236">
            <v>273.84635201679191</v>
          </cell>
          <cell r="AQ236">
            <v>0.892625</v>
          </cell>
          <cell r="AR236">
            <v>0.33068948301130052</v>
          </cell>
          <cell r="AS236">
            <v>203.97506125043455</v>
          </cell>
          <cell r="AT236">
            <v>0.83136642156862661</v>
          </cell>
          <cell r="AU236">
            <v>0.30799510672621094</v>
          </cell>
          <cell r="AV236">
            <v>314.54153219804243</v>
          </cell>
        </row>
        <row r="237">
          <cell r="B237">
            <v>101</v>
          </cell>
          <cell r="C237">
            <v>0.39507654444426671</v>
          </cell>
          <cell r="D237">
            <v>0.93480392156862646</v>
          </cell>
          <cell r="E237">
            <v>0.36931910306628224</v>
          </cell>
          <cell r="F237">
            <v>120.47824322580372</v>
          </cell>
          <cell r="G237">
            <v>0.96499999999999997</v>
          </cell>
          <cell r="H237">
            <v>0.38124886538871738</v>
          </cell>
          <cell r="I237">
            <v>84.737549316463344</v>
          </cell>
          <cell r="J237">
            <v>1</v>
          </cell>
          <cell r="K237">
            <v>0.39507654444426671</v>
          </cell>
          <cell r="L237">
            <v>75.756637694540046</v>
          </cell>
          <cell r="M237">
            <v>0.92500000000000004</v>
          </cell>
          <cell r="N237">
            <v>0.3654458036109467</v>
          </cell>
          <cell r="O237">
            <v>105.90330701229702</v>
          </cell>
          <cell r="P237">
            <v>0.90208578431372455</v>
          </cell>
          <cell r="Q237">
            <v>0.35639293445896236</v>
          </cell>
          <cell r="R237">
            <v>143.3151893962885</v>
          </cell>
          <cell r="S237">
            <v>0.93480392156862646</v>
          </cell>
          <cell r="T237">
            <v>0.36931910306628224</v>
          </cell>
          <cell r="U237">
            <v>129.55086532687741</v>
          </cell>
          <cell r="V237">
            <v>0.86469362745097955</v>
          </cell>
          <cell r="W237">
            <v>0.34162017033631115</v>
          </cell>
          <cell r="X237">
            <v>174.4009984472867</v>
          </cell>
          <cell r="Y237">
            <v>0.96499999999999997</v>
          </cell>
          <cell r="Z237">
            <v>0.38124886538871738</v>
          </cell>
          <cell r="AA237">
            <v>91.988541397749415</v>
          </cell>
          <cell r="AB237">
            <v>0.892625</v>
          </cell>
          <cell r="AC237">
            <v>0.35265520048456356</v>
          </cell>
          <cell r="AD237">
            <v>126.59781844786099</v>
          </cell>
          <cell r="AE237">
            <v>0.92500000000000004</v>
          </cell>
          <cell r="AF237">
            <v>0.3654458036109467</v>
          </cell>
          <cell r="AG237">
            <v>114.54376191568652</v>
          </cell>
          <cell r="AH237">
            <v>0.90208578431372455</v>
          </cell>
          <cell r="AI237">
            <v>0.35639293445896236</v>
          </cell>
          <cell r="AJ237">
            <v>153.68744526367126</v>
          </cell>
          <cell r="AK237">
            <v>0.83442935049019529</v>
          </cell>
          <cell r="AL237">
            <v>0.32966346437454025</v>
          </cell>
          <cell r="AM237">
            <v>204.11355247536079</v>
          </cell>
          <cell r="AN237">
            <v>0.86469362745097955</v>
          </cell>
          <cell r="AO237">
            <v>0.34162017033631115</v>
          </cell>
          <cell r="AP237">
            <v>186.44393086032005</v>
          </cell>
          <cell r="AQ237">
            <v>0.892625</v>
          </cell>
          <cell r="AR237">
            <v>0.35265520048456356</v>
          </cell>
          <cell r="AS237">
            <v>136.52265369833</v>
          </cell>
          <cell r="AT237">
            <v>0.83442935049019529</v>
          </cell>
          <cell r="AU237">
            <v>0.32966346437454025</v>
          </cell>
          <cell r="AV237">
            <v>217.66427941888043</v>
          </cell>
        </row>
        <row r="238">
          <cell r="B238">
            <v>102</v>
          </cell>
          <cell r="C238">
            <v>0.41928630405032608</v>
          </cell>
          <cell r="D238">
            <v>0.93823529411764606</v>
          </cell>
          <cell r="E238">
            <v>0.39338920880015843</v>
          </cell>
          <cell r="F238">
            <v>75.983326498648495</v>
          </cell>
          <cell r="G238">
            <v>0.96499999999999997</v>
          </cell>
          <cell r="H238">
            <v>0.40461128340856467</v>
          </cell>
          <cell r="I238">
            <v>52.431454783741209</v>
          </cell>
          <cell r="J238">
            <v>1</v>
          </cell>
          <cell r="K238">
            <v>0.41928630405032608</v>
          </cell>
          <cell r="L238">
            <v>45.826967055464884</v>
          </cell>
          <cell r="M238">
            <v>0.92500000000000004</v>
          </cell>
          <cell r="N238">
            <v>0.38783983124655164</v>
          </cell>
          <cell r="O238">
            <v>67.201387876131335</v>
          </cell>
          <cell r="P238">
            <v>0.90539705882352839</v>
          </cell>
          <cell r="Q238">
            <v>0.37962058649215291</v>
          </cell>
          <cell r="R238">
            <v>92.238668494803278</v>
          </cell>
          <cell r="S238">
            <v>0.93823529411764606</v>
          </cell>
          <cell r="T238">
            <v>0.39338920880015843</v>
          </cell>
          <cell r="U238">
            <v>81.705255942894325</v>
          </cell>
          <cell r="V238">
            <v>0.86786764705882269</v>
          </cell>
          <cell r="W238">
            <v>0.36388501814014662</v>
          </cell>
          <cell r="X238">
            <v>114.82209965090189</v>
          </cell>
          <cell r="Y238">
            <v>0.96499999999999997</v>
          </cell>
          <cell r="Z238">
            <v>0.40461128340856467</v>
          </cell>
          <cell r="AA238">
            <v>56.918014361094393</v>
          </cell>
          <cell r="AB238">
            <v>0.892625</v>
          </cell>
          <cell r="AC238">
            <v>0.37426543715292232</v>
          </cell>
          <cell r="AD238">
            <v>81.952439402222197</v>
          </cell>
          <cell r="AE238">
            <v>0.92500000000000004</v>
          </cell>
          <cell r="AF238">
            <v>0.38783983124655164</v>
          </cell>
          <cell r="AG238">
            <v>72.684224793787507</v>
          </cell>
          <cell r="AH238">
            <v>0.90539705882352839</v>
          </cell>
          <cell r="AI238">
            <v>0.37962058649215291</v>
          </cell>
          <cell r="AJ238">
            <v>98.914325656650306</v>
          </cell>
          <cell r="AK238">
            <v>0.83749227941176385</v>
          </cell>
          <cell r="AL238">
            <v>0.35114904250524148</v>
          </cell>
          <cell r="AM238">
            <v>136.82477164053884</v>
          </cell>
          <cell r="AN238">
            <v>0.86786764705882269</v>
          </cell>
          <cell r="AO238">
            <v>0.36388501814014662</v>
          </cell>
          <cell r="AP238">
            <v>122.75092344164611</v>
          </cell>
          <cell r="AQ238">
            <v>0.892625</v>
          </cell>
          <cell r="AR238">
            <v>0.37426543715292232</v>
          </cell>
          <cell r="AS238">
            <v>88.377229887660789</v>
          </cell>
          <cell r="AT238">
            <v>0.83749227941176385</v>
          </cell>
          <cell r="AU238">
            <v>0.35114904250524148</v>
          </cell>
          <cell r="AV238">
            <v>145.90831899506438</v>
          </cell>
        </row>
        <row r="239">
          <cell r="B239">
            <v>103</v>
          </cell>
          <cell r="C239">
            <v>0.44407691366906804</v>
          </cell>
          <cell r="D239">
            <v>0.94166666666666565</v>
          </cell>
          <cell r="E239">
            <v>0.41817242703837193</v>
          </cell>
          <cell r="F239">
            <v>46.092305805341049</v>
          </cell>
          <cell r="G239">
            <v>0.96499999999999997</v>
          </cell>
          <cell r="H239">
            <v>0.42853422169065064</v>
          </cell>
          <cell r="I239">
            <v>31.217096572713551</v>
          </cell>
          <cell r="J239">
            <v>1</v>
          </cell>
          <cell r="K239">
            <v>0.44407691366906804</v>
          </cell>
          <cell r="L239">
            <v>26.61234741294296</v>
          </cell>
          <cell r="M239">
            <v>0.92500000000000004</v>
          </cell>
          <cell r="N239">
            <v>0.41077114514388796</v>
          </cell>
          <cell r="O239">
            <v>41.138012942718497</v>
          </cell>
          <cell r="P239">
            <v>0.90870833333333234</v>
          </cell>
          <cell r="Q239">
            <v>0.40353639209202891</v>
          </cell>
          <cell r="R239">
            <v>57.222971063550787</v>
          </cell>
          <cell r="S239">
            <v>0.94166666666666565</v>
          </cell>
          <cell r="T239">
            <v>0.41817242703837193</v>
          </cell>
          <cell r="U239">
            <v>49.563289952704679</v>
          </cell>
          <cell r="V239">
            <v>0.87104166666666583</v>
          </cell>
          <cell r="W239">
            <v>0.38680949501049411</v>
          </cell>
          <cell r="X239">
            <v>73.040057836543738</v>
          </cell>
          <cell r="Y239">
            <v>0.96499999999999997</v>
          </cell>
          <cell r="Z239">
            <v>0.42853422169065064</v>
          </cell>
          <cell r="AA239">
            <v>33.888343521384876</v>
          </cell>
          <cell r="AB239">
            <v>0.892625</v>
          </cell>
          <cell r="AC239">
            <v>0.39639415506385184</v>
          </cell>
          <cell r="AD239">
            <v>51.280473843601129</v>
          </cell>
          <cell r="AE239">
            <v>0.92500000000000004</v>
          </cell>
          <cell r="AF239">
            <v>0.41077114514388796</v>
          </cell>
          <cell r="AG239">
            <v>44.494387315478534</v>
          </cell>
          <cell r="AH239">
            <v>0.90870833333333234</v>
          </cell>
          <cell r="AI239">
            <v>0.40353639209202891</v>
          </cell>
          <cell r="AJ239">
            <v>61.364411338396906</v>
          </cell>
          <cell r="AK239">
            <v>0.84055520833333242</v>
          </cell>
          <cell r="AL239">
            <v>0.37327116268512678</v>
          </cell>
          <cell r="AM239">
            <v>88.778884087965309</v>
          </cell>
          <cell r="AN239">
            <v>0.87104166666666583</v>
          </cell>
          <cell r="AO239">
            <v>0.38680949501049411</v>
          </cell>
          <cell r="AP239">
            <v>78.083701438362965</v>
          </cell>
          <cell r="AQ239">
            <v>0.892625</v>
          </cell>
          <cell r="AR239">
            <v>0.39639415506385184</v>
          </cell>
          <cell r="AS239">
            <v>55.300687309391108</v>
          </cell>
          <cell r="AT239">
            <v>0.84055520833333242</v>
          </cell>
          <cell r="AU239">
            <v>0.37327116268512678</v>
          </cell>
          <cell r="AV239">
            <v>94.672752486398181</v>
          </cell>
        </row>
        <row r="240">
          <cell r="B240">
            <v>104</v>
          </cell>
          <cell r="C240">
            <v>0.46930430832571435</v>
          </cell>
          <cell r="D240">
            <v>0.94509803921568525</v>
          </cell>
          <cell r="E240">
            <v>0.44353858159410603</v>
          </cell>
          <cell r="F240">
            <v>26.817774418926739</v>
          </cell>
          <cell r="G240">
            <v>0.96499999999999997</v>
          </cell>
          <cell r="H240">
            <v>0.45287865753431433</v>
          </cell>
          <cell r="I240">
            <v>17.839502389483869</v>
          </cell>
          <cell r="J240">
            <v>1</v>
          </cell>
          <cell r="K240">
            <v>0.46930430832571435</v>
          </cell>
          <cell r="L240">
            <v>14.794418308314242</v>
          </cell>
          <cell r="M240">
            <v>0.92500000000000004</v>
          </cell>
          <cell r="N240">
            <v>0.43410648520128581</v>
          </cell>
          <cell r="O240">
            <v>24.239704257293933</v>
          </cell>
          <cell r="P240">
            <v>0.91201960784313618</v>
          </cell>
          <cell r="Q240">
            <v>0.4280147312383123</v>
          </cell>
          <cell r="R240">
            <v>34.13141977577893</v>
          </cell>
          <cell r="S240">
            <v>0.94509803921568525</v>
          </cell>
          <cell r="T240">
            <v>0.44353858159410603</v>
          </cell>
          <cell r="U240">
            <v>28.837288701175606</v>
          </cell>
          <cell r="V240">
            <v>0.87421568627450885</v>
          </cell>
          <cell r="W240">
            <v>0.41027318797454809</v>
          </cell>
          <cell r="X240">
            <v>44.787469949252973</v>
          </cell>
          <cell r="Y240">
            <v>0.96499999999999997</v>
          </cell>
          <cell r="Z240">
            <v>0.45287865753431433</v>
          </cell>
          <cell r="AA240">
            <v>19.366028606062802</v>
          </cell>
          <cell r="AB240">
            <v>0.892625</v>
          </cell>
          <cell r="AC240">
            <v>0.41891275821924079</v>
          </cell>
          <cell r="AD240">
            <v>30.953193743092903</v>
          </cell>
          <cell r="AE240">
            <v>0.92500000000000004</v>
          </cell>
          <cell r="AF240">
            <v>0.43410648520128581</v>
          </cell>
          <cell r="AG240">
            <v>26.217376885423732</v>
          </cell>
          <cell r="AH240">
            <v>0.91201960784313618</v>
          </cell>
          <cell r="AI240">
            <v>0.4280147312383123</v>
          </cell>
          <cell r="AJ240">
            <v>36.601638184049023</v>
          </cell>
          <cell r="AK240">
            <v>0.84361813725490098</v>
          </cell>
          <cell r="AL240">
            <v>0.39591362639543887</v>
          </cell>
          <cell r="AM240">
            <v>55.640286802562393</v>
          </cell>
          <cell r="AN240">
            <v>0.87421568627450885</v>
          </cell>
          <cell r="AO240">
            <v>0.41027318797454809</v>
          </cell>
          <cell r="AP240">
            <v>47.880184316439596</v>
          </cell>
          <cell r="AQ240">
            <v>0.892625</v>
          </cell>
          <cell r="AR240">
            <v>0.41891275821924079</v>
          </cell>
          <cell r="AS240">
            <v>33.379818088934741</v>
          </cell>
          <cell r="AT240">
            <v>0.84361813725490098</v>
          </cell>
          <cell r="AU240">
            <v>0.39591362639543887</v>
          </cell>
          <cell r="AV240">
            <v>59.3341440911991</v>
          </cell>
        </row>
        <row r="241">
          <cell r="B241">
            <v>105</v>
          </cell>
          <cell r="C241">
            <v>0.49480663589158641</v>
          </cell>
          <cell r="D241">
            <v>0.94852941176470484</v>
          </cell>
          <cell r="E241">
            <v>0.46933864727951896</v>
          </cell>
          <cell r="F241">
            <v>14.923056791645273</v>
          </cell>
          <cell r="G241">
            <v>0.96499999999999997</v>
          </cell>
          <cell r="H241">
            <v>0.47748840363538086</v>
          </cell>
          <cell r="I241">
            <v>9.760372496254222</v>
          </cell>
          <cell r="J241">
            <v>1</v>
          </cell>
          <cell r="K241">
            <v>0.49480663589158641</v>
          </cell>
          <cell r="L241">
            <v>7.8513340570495416</v>
          </cell>
          <cell r="M241">
            <v>0.92500000000000004</v>
          </cell>
          <cell r="N241">
            <v>0.45769613819971744</v>
          </cell>
          <cell r="O241">
            <v>13.71709143984142</v>
          </cell>
          <cell r="P241">
            <v>0.91533088235294013</v>
          </cell>
          <cell r="Q241">
            <v>0.45291179462473574</v>
          </cell>
          <cell r="R241">
            <v>19.522669313666896</v>
          </cell>
          <cell r="S241">
            <v>0.94852941176470484</v>
          </cell>
          <cell r="T241">
            <v>0.46933864727951896</v>
          </cell>
          <cell r="U241">
            <v>16.046838573636439</v>
          </cell>
          <cell r="V241">
            <v>0.87738970588235199</v>
          </cell>
          <cell r="W241">
            <v>0.43413824873355505</v>
          </cell>
          <cell r="X241">
            <v>26.412371871858685</v>
          </cell>
          <cell r="Y241">
            <v>0.96499999999999997</v>
          </cell>
          <cell r="Z241">
            <v>0.47748840363538086</v>
          </cell>
          <cell r="AA241">
            <v>10.595567569177952</v>
          </cell>
          <cell r="AB241">
            <v>0.892625</v>
          </cell>
          <cell r="AC241">
            <v>0.44167677336272732</v>
          </cell>
          <cell r="AD241">
            <v>17.986505976479311</v>
          </cell>
          <cell r="AE241">
            <v>0.92500000000000004</v>
          </cell>
          <cell r="AF241">
            <v>0.45769613819971744</v>
          </cell>
          <cell r="AG241">
            <v>14.836243554495002</v>
          </cell>
          <cell r="AH241">
            <v>0.91533088235294013</v>
          </cell>
          <cell r="AI241">
            <v>0.45291179462473574</v>
          </cell>
          <cell r="AJ241">
            <v>20.935597853821335</v>
          </cell>
          <cell r="AK241">
            <v>0.84668106617646965</v>
          </cell>
          <cell r="AL241">
            <v>0.4189434100278806</v>
          </cell>
          <cell r="AM241">
            <v>33.611539080877641</v>
          </cell>
          <cell r="AN241">
            <v>0.87738970588235199</v>
          </cell>
          <cell r="AO241">
            <v>0.43413824873355505</v>
          </cell>
          <cell r="AP241">
            <v>28.236228456124966</v>
          </cell>
          <cell r="AQ241">
            <v>0.892625</v>
          </cell>
          <cell r="AR241">
            <v>0.44167677336272732</v>
          </cell>
          <cell r="AS241">
            <v>19.396586424442582</v>
          </cell>
          <cell r="AT241">
            <v>0.84668106617646965</v>
          </cell>
          <cell r="AU241">
            <v>0.4189434100278806</v>
          </cell>
          <cell r="AV241">
            <v>35.842947934982966</v>
          </cell>
        </row>
        <row r="242">
          <cell r="B242">
            <v>106</v>
          </cell>
          <cell r="C242">
            <v>0.52042200011447537</v>
          </cell>
          <cell r="D242">
            <v>0.95196078431372444</v>
          </cell>
          <cell r="E242">
            <v>0.49542133540309319</v>
          </cell>
          <cell r="F242">
            <v>7.919089503779043</v>
          </cell>
          <cell r="G242">
            <v>0.96499999999999997</v>
          </cell>
          <cell r="H242">
            <v>0.50220723011046875</v>
          </cell>
          <cell r="I242">
            <v>5.0999078141311163</v>
          </cell>
          <cell r="J242">
            <v>1</v>
          </cell>
          <cell r="K242">
            <v>0.52042200011447537</v>
          </cell>
          <cell r="L242">
            <v>3.9664418650198177</v>
          </cell>
          <cell r="M242">
            <v>0.92500000000000004</v>
          </cell>
          <cell r="N242">
            <v>0.48139035010588976</v>
          </cell>
          <cell r="O242">
            <v>7.4388316604936007</v>
          </cell>
          <cell r="P242">
            <v>0.91864215686274409</v>
          </cell>
          <cell r="Q242">
            <v>0.47808158866398492</v>
          </cell>
          <cell r="R242">
            <v>10.680622118948763</v>
          </cell>
          <cell r="S242">
            <v>0.95196078431372444</v>
          </cell>
          <cell r="T242">
            <v>0.49542133540309319</v>
          </cell>
          <cell r="U242">
            <v>8.5154370643731081</v>
          </cell>
          <cell r="V242">
            <v>0.88056372549019513</v>
          </cell>
          <cell r="W242">
            <v>0.45826473524786121</v>
          </cell>
          <cell r="X242">
            <v>14.945751002510548</v>
          </cell>
          <cell r="Y242">
            <v>0.96499999999999997</v>
          </cell>
          <cell r="Z242">
            <v>0.50220723011046875</v>
          </cell>
          <cell r="AA242">
            <v>5.5363069249603596</v>
          </cell>
          <cell r="AB242">
            <v>0.892625</v>
          </cell>
          <cell r="AC242">
            <v>0.46454168785218358</v>
          </cell>
          <cell r="AD242">
            <v>10.042284052718516</v>
          </cell>
          <cell r="AE242">
            <v>0.92500000000000004</v>
          </cell>
          <cell r="AF242">
            <v>0.48139035010588976</v>
          </cell>
          <cell r="AG242">
            <v>8.0457521742121916</v>
          </cell>
          <cell r="AH242">
            <v>0.91864215686274409</v>
          </cell>
          <cell r="AI242">
            <v>0.47808158866398492</v>
          </cell>
          <cell r="AJ242">
            <v>11.453618658305349</v>
          </cell>
          <cell r="AK242">
            <v>0.84974399509803833</v>
          </cell>
          <cell r="AL242">
            <v>0.44222546951418606</v>
          </cell>
          <cell r="AM242">
            <v>19.530206282049388</v>
          </cell>
          <cell r="AN242">
            <v>0.88056372549019513</v>
          </cell>
          <cell r="AO242">
            <v>0.45826473524786121</v>
          </cell>
          <cell r="AP242">
            <v>15.977801683342301</v>
          </cell>
          <cell r="AQ242">
            <v>0.892625</v>
          </cell>
          <cell r="AR242">
            <v>0.46454168785218358</v>
          </cell>
          <cell r="AS242">
            <v>10.829564718243502</v>
          </cell>
          <cell r="AT242">
            <v>0.84974399509803833</v>
          </cell>
          <cell r="AU242">
            <v>0.44222546951418606</v>
          </cell>
          <cell r="AV242">
            <v>20.82678110164942</v>
          </cell>
        </row>
        <row r="243">
          <cell r="B243">
            <v>107</v>
          </cell>
          <cell r="C243">
            <v>0.54617622590433101</v>
          </cell>
          <cell r="D243">
            <v>0.95539215686274404</v>
          </cell>
          <cell r="E243">
            <v>0.52181248249389212</v>
          </cell>
          <cell r="F243">
            <v>3.9958036066402109</v>
          </cell>
          <cell r="G243">
            <v>0.96499999999999997</v>
          </cell>
          <cell r="H243">
            <v>0.52706005799767941</v>
          </cell>
          <cell r="I243">
            <v>2.5386972369775931</v>
          </cell>
          <cell r="J243">
            <v>1</v>
          </cell>
          <cell r="K243">
            <v>0.54617622590433101</v>
          </cell>
          <cell r="L243">
            <v>1.9022182562884142</v>
          </cell>
          <cell r="M243">
            <v>0.92500000000000004</v>
          </cell>
          <cell r="N243">
            <v>0.50521300896150623</v>
          </cell>
          <cell r="O243">
            <v>3.8578498830698087</v>
          </cell>
          <cell r="P243">
            <v>0.92195343137254793</v>
          </cell>
          <cell r="Q243">
            <v>0.50354904560660585</v>
          </cell>
          <cell r="R243">
            <v>5.5744133284020423</v>
          </cell>
          <cell r="S243">
            <v>0.95539215686274404</v>
          </cell>
          <cell r="T243">
            <v>0.52181248249389212</v>
          </cell>
          <cell r="U243">
            <v>4.2967078624003872</v>
          </cell>
          <cell r="V243">
            <v>0.88373774509803826</v>
          </cell>
          <cell r="W243">
            <v>0.48267654630685025</v>
          </cell>
          <cell r="X243">
            <v>8.0966403762645953</v>
          </cell>
          <cell r="Y243">
            <v>0.96499999999999997</v>
          </cell>
          <cell r="Z243">
            <v>0.52706005799767941</v>
          </cell>
          <cell r="AA243">
            <v>2.7559335591346108</v>
          </cell>
          <cell r="AB243">
            <v>0.892625</v>
          </cell>
          <cell r="AC243">
            <v>0.48753055364785347</v>
          </cell>
          <cell r="AD243">
            <v>5.377224468977591</v>
          </cell>
          <cell r="AE243">
            <v>0.92500000000000004</v>
          </cell>
          <cell r="AF243">
            <v>0.50521300896150623</v>
          </cell>
          <cell r="AG243">
            <v>4.1726047182029609</v>
          </cell>
          <cell r="AH243">
            <v>0.92195343137254793</v>
          </cell>
          <cell r="AI243">
            <v>0.50354904560660585</v>
          </cell>
          <cell r="AJ243">
            <v>5.9778544541912684</v>
          </cell>
          <cell r="AK243">
            <v>0.85280692401960689</v>
          </cell>
          <cell r="AL243">
            <v>0.46578286718611045</v>
          </cell>
          <cell r="AM243">
            <v>10.89345163926119</v>
          </cell>
          <cell r="AN243">
            <v>0.88373774509803826</v>
          </cell>
          <cell r="AO243">
            <v>0.48267654630685025</v>
          </cell>
          <cell r="AP243">
            <v>8.6557386250826092</v>
          </cell>
          <cell r="AQ243">
            <v>0.892625</v>
          </cell>
          <cell r="AR243">
            <v>0.48753055364785347</v>
          </cell>
          <cell r="AS243">
            <v>5.7987804453262086</v>
          </cell>
          <cell r="AT243">
            <v>0.85280692401960689</v>
          </cell>
          <cell r="AU243">
            <v>0.46578286718611045</v>
          </cell>
          <cell r="AV243">
            <v>11.616648050503327</v>
          </cell>
        </row>
        <row r="244">
          <cell r="B244">
            <v>108</v>
          </cell>
          <cell r="C244">
            <v>0.57211776245259027</v>
          </cell>
          <cell r="D244">
            <v>0.95882352941176363</v>
          </cell>
          <cell r="E244">
            <v>0.54855997223395359</v>
          </cell>
          <cell r="F244">
            <v>1.9107434071012348</v>
          </cell>
          <cell r="G244">
            <v>0.96499999999999997</v>
          </cell>
          <cell r="H244">
            <v>0.5520936407667496</v>
          </cell>
          <cell r="I244">
            <v>1.2006513240176344</v>
          </cell>
          <cell r="J244">
            <v>1</v>
          </cell>
          <cell r="K244">
            <v>0.57211776245259027</v>
          </cell>
          <cell r="L244">
            <v>0.86327186822249069</v>
          </cell>
          <cell r="M244">
            <v>0.92500000000000004</v>
          </cell>
          <cell r="N244">
            <v>0.52920893026864602</v>
          </cell>
          <cell r="O244">
            <v>1.9088139355223157</v>
          </cell>
          <cell r="P244">
            <v>0.92526470588235188</v>
          </cell>
          <cell r="Q244">
            <v>0.52936037320576523</v>
          </cell>
          <cell r="R244">
            <v>2.7674228170684509</v>
          </cell>
          <cell r="S244">
            <v>0.95882352941176363</v>
          </cell>
          <cell r="T244">
            <v>0.54855997223395359</v>
          </cell>
          <cell r="U244">
            <v>2.0546320661702167</v>
          </cell>
          <cell r="V244">
            <v>0.8869117647058814</v>
          </cell>
          <cell r="W244">
            <v>0.50741797431640712</v>
          </cell>
          <cell r="X244">
            <v>4.1885819627606038</v>
          </cell>
          <cell r="Y244">
            <v>0.96499999999999997</v>
          </cell>
          <cell r="Z244">
            <v>0.5520936407667496</v>
          </cell>
          <cell r="AA244">
            <v>1.3033910576193717</v>
          </cell>
          <cell r="AB244">
            <v>0.892625</v>
          </cell>
          <cell r="AC244">
            <v>0.5106866177092434</v>
          </cell>
          <cell r="AD244">
            <v>2.7556632465281612</v>
          </cell>
          <cell r="AE244">
            <v>0.92500000000000004</v>
          </cell>
          <cell r="AF244">
            <v>0.52920893026864602</v>
          </cell>
          <cell r="AG244">
            <v>2.0645505333126652</v>
          </cell>
          <cell r="AH244">
            <v>0.92526470588235188</v>
          </cell>
          <cell r="AI244">
            <v>0.52936037320576523</v>
          </cell>
          <cell r="AJ244">
            <v>2.9677115490080577</v>
          </cell>
          <cell r="AK244">
            <v>0.85586985294117557</v>
          </cell>
          <cell r="AL244">
            <v>0.48965834521533286</v>
          </cell>
          <cell r="AM244">
            <v>5.8194685011728788</v>
          </cell>
          <cell r="AN244">
            <v>0.8869117647058814</v>
          </cell>
          <cell r="AO244">
            <v>0.50741797431640712</v>
          </cell>
          <cell r="AP244">
            <v>4.4778165997929307</v>
          </cell>
          <cell r="AQ244">
            <v>0.892625</v>
          </cell>
          <cell r="AR244">
            <v>0.5106866177092434</v>
          </cell>
          <cell r="AS244">
            <v>2.9716978043339757</v>
          </cell>
          <cell r="AT244">
            <v>0.85586985294117557</v>
          </cell>
          <cell r="AU244">
            <v>0.48965834521533286</v>
          </cell>
          <cell r="AV244">
            <v>6.2058124144479478</v>
          </cell>
        </row>
        <row r="245">
          <cell r="B245">
            <v>109</v>
          </cell>
          <cell r="C245">
            <v>0.59809770366167003</v>
          </cell>
          <cell r="D245">
            <v>0.96225490196078323</v>
          </cell>
          <cell r="E245">
            <v>0.57552244719992984</v>
          </cell>
          <cell r="F245">
            <v>0.86258605675557154</v>
          </cell>
          <cell r="G245">
            <v>0.96499999999999997</v>
          </cell>
          <cell r="H245">
            <v>0.57716428403351161</v>
          </cell>
          <cell r="I245">
            <v>0.5377793632493203</v>
          </cell>
          <cell r="J245">
            <v>1</v>
          </cell>
          <cell r="K245">
            <v>0.59809770366167003</v>
          </cell>
          <cell r="L245">
            <v>0.36937869858677197</v>
          </cell>
          <cell r="M245">
            <v>0.92500000000000004</v>
          </cell>
          <cell r="N245">
            <v>0.55324037588704478</v>
          </cell>
          <cell r="O245">
            <v>0.8986525546226668</v>
          </cell>
          <cell r="P245">
            <v>0.92857598039215583</v>
          </cell>
          <cell r="Q245">
            <v>0.55537916154793232</v>
          </cell>
          <cell r="R245">
            <v>1.3024588418069456</v>
          </cell>
          <cell r="S245">
            <v>0.96225490196078323</v>
          </cell>
          <cell r="T245">
            <v>0.57552244719992984</v>
          </cell>
          <cell r="U245">
            <v>0.92754315700089196</v>
          </cell>
          <cell r="V245">
            <v>0.89008578431372454</v>
          </cell>
          <cell r="W245">
            <v>0.53235826365993522</v>
          </cell>
          <cell r="X245">
            <v>2.0632201879583776</v>
          </cell>
          <cell r="Y245">
            <v>0.96499999999999997</v>
          </cell>
          <cell r="Z245">
            <v>0.57716428403351161</v>
          </cell>
          <cell r="AA245">
            <v>0.5837971432754685</v>
          </cell>
          <cell r="AB245">
            <v>0.892625</v>
          </cell>
          <cell r="AC245">
            <v>0.53387696273099816</v>
          </cell>
          <cell r="AD245">
            <v>1.3483829036130217</v>
          </cell>
          <cell r="AE245">
            <v>0.92500000000000004</v>
          </cell>
          <cell r="AF245">
            <v>0.55324037588704478</v>
          </cell>
          <cell r="AG245">
            <v>0.97197195409270709</v>
          </cell>
          <cell r="AH245">
            <v>0.92857598039215583</v>
          </cell>
          <cell r="AI245">
            <v>0.55537916154793232</v>
          </cell>
          <cell r="AJ245">
            <v>1.3967226558580925</v>
          </cell>
          <cell r="AK245">
            <v>0.85893278186274413</v>
          </cell>
          <cell r="AL245">
            <v>0.51372572443183739</v>
          </cell>
          <cell r="AM245">
            <v>2.9699171848558135</v>
          </cell>
          <cell r="AN245">
            <v>0.89008578431372454</v>
          </cell>
          <cell r="AO245">
            <v>0.53235826365993522</v>
          </cell>
          <cell r="AP245">
            <v>2.2056919713656198</v>
          </cell>
          <cell r="AQ245">
            <v>0.892625</v>
          </cell>
          <cell r="AR245">
            <v>0.53387696273099816</v>
          </cell>
          <cell r="AS245">
            <v>1.4540915037846727</v>
          </cell>
          <cell r="AT245">
            <v>0.85893278186274413</v>
          </cell>
          <cell r="AU245">
            <v>0.51372572443183739</v>
          </cell>
          <cell r="AV245">
            <v>3.1670845768725959</v>
          </cell>
        </row>
        <row r="246">
          <cell r="B246">
            <v>110</v>
          </cell>
          <cell r="C246">
            <v>0.62396727840296962</v>
          </cell>
          <cell r="D246">
            <v>0.96568627450980282</v>
          </cell>
          <cell r="E246">
            <v>0.60255663649698465</v>
          </cell>
          <cell r="F246">
            <v>0.36614841845106744</v>
          </cell>
          <cell r="G246">
            <v>0.96499999999999997</v>
          </cell>
          <cell r="H246">
            <v>0.60212842365886565</v>
          </cell>
          <cell r="I246">
            <v>0.22739232209152857</v>
          </cell>
          <cell r="J246">
            <v>1</v>
          </cell>
          <cell r="K246">
            <v>0.62396727840296962</v>
          </cell>
          <cell r="L246">
            <v>0.14845414718048749</v>
          </cell>
          <cell r="M246">
            <v>0.92500000000000004</v>
          </cell>
          <cell r="N246">
            <v>0.57716973252274695</v>
          </cell>
          <cell r="O246">
            <v>0.40148167751136959</v>
          </cell>
          <cell r="P246">
            <v>0.93188725490195967</v>
          </cell>
          <cell r="Q246">
            <v>0.58146715421959017</v>
          </cell>
          <cell r="R246">
            <v>0.57910034229351315</v>
          </cell>
          <cell r="S246">
            <v>0.96568627450980282</v>
          </cell>
          <cell r="T246">
            <v>0.60255663649698465</v>
          </cell>
          <cell r="U246">
            <v>0.39372124940018988</v>
          </cell>
          <cell r="V246">
            <v>0.89325980392156767</v>
          </cell>
          <cell r="W246">
            <v>0.55736488875971091</v>
          </cell>
          <cell r="X246">
            <v>0.9648478711487305</v>
          </cell>
          <cell r="Y246">
            <v>0.96499999999999997</v>
          </cell>
          <cell r="Z246">
            <v>0.60212842365886565</v>
          </cell>
          <cell r="AA246">
            <v>0.24685028305607332</v>
          </cell>
          <cell r="AB246">
            <v>0.892625</v>
          </cell>
          <cell r="AC246">
            <v>0.55696879188445081</v>
          </cell>
          <cell r="AD246">
            <v>0.62851233443369747</v>
          </cell>
          <cell r="AE246">
            <v>0.92500000000000004</v>
          </cell>
          <cell r="AF246">
            <v>0.57716973252274695</v>
          </cell>
          <cell r="AG246">
            <v>0.43423782485879237</v>
          </cell>
          <cell r="AH246">
            <v>0.93188725490195967</v>
          </cell>
          <cell r="AI246">
            <v>0.58146715421959017</v>
          </cell>
          <cell r="AJ246">
            <v>0.62101199833262388</v>
          </cell>
          <cell r="AK246">
            <v>0.8619957107843127</v>
          </cell>
          <cell r="AL246">
            <v>0.53785711765312094</v>
          </cell>
          <cell r="AM246">
            <v>1.4441943275631977</v>
          </cell>
          <cell r="AN246">
            <v>0.89325980392156767</v>
          </cell>
          <cell r="AO246">
            <v>0.55736488875971091</v>
          </cell>
          <cell r="AP246">
            <v>1.0314736233207589</v>
          </cell>
          <cell r="AQ246">
            <v>0.892625</v>
          </cell>
          <cell r="AR246">
            <v>0.55696879188445081</v>
          </cell>
          <cell r="AS246">
            <v>0.67778554821116188</v>
          </cell>
          <cell r="AT246">
            <v>0.8619957107843127</v>
          </cell>
          <cell r="AU246">
            <v>0.53785711765312094</v>
          </cell>
          <cell r="AV246">
            <v>1.5400717582818224</v>
          </cell>
        </row>
        <row r="247">
          <cell r="B247">
            <v>111</v>
          </cell>
          <cell r="C247">
            <v>0.65399834871290663</v>
          </cell>
          <cell r="D247">
            <v>0.96911764705882242</v>
          </cell>
          <cell r="E247">
            <v>0.63380134088500728</v>
          </cell>
          <cell r="F247">
            <v>0.14552325897050178</v>
          </cell>
          <cell r="G247">
            <v>0.96499999999999997</v>
          </cell>
          <cell r="H247">
            <v>0.63110840650795486</v>
          </cell>
          <cell r="I247">
            <v>9.0472941638427423E-2</v>
          </cell>
          <cell r="J247">
            <v>1</v>
          </cell>
          <cell r="K247">
            <v>0.65399834871290663</v>
          </cell>
          <cell r="L247">
            <v>5.5823616996644829E-2</v>
          </cell>
          <cell r="M247">
            <v>0.92500000000000004</v>
          </cell>
          <cell r="N247">
            <v>0.60494847255943862</v>
          </cell>
          <cell r="O247">
            <v>0.16975860508934865</v>
          </cell>
          <cell r="P247">
            <v>0.93519852941176362</v>
          </cell>
          <cell r="Q247">
            <v>0.611618293954032</v>
          </cell>
          <cell r="R247">
            <v>0.24237251425251349</v>
          </cell>
          <cell r="S247">
            <v>0.96911764705882242</v>
          </cell>
          <cell r="T247">
            <v>0.63380134088500728</v>
          </cell>
          <cell r="U247">
            <v>0.15648189764422102</v>
          </cell>
          <cell r="V247">
            <v>0.89643382352941081</v>
          </cell>
          <cell r="W247">
            <v>0.58626624031863184</v>
          </cell>
          <cell r="X247">
            <v>0.42707554477587445</v>
          </cell>
          <cell r="Y247">
            <v>0.96499999999999997</v>
          </cell>
          <cell r="Z247">
            <v>0.63110840650795486</v>
          </cell>
          <cell r="AA247">
            <v>9.8214711239775099E-2</v>
          </cell>
          <cell r="AB247">
            <v>0.892625</v>
          </cell>
          <cell r="AC247">
            <v>0.58377527601985824</v>
          </cell>
          <cell r="AD247">
            <v>0.2784505788396851</v>
          </cell>
          <cell r="AE247">
            <v>0.92500000000000004</v>
          </cell>
          <cell r="AF247">
            <v>0.60494847255943862</v>
          </cell>
          <cell r="AG247">
            <v>0.18360889563378374</v>
          </cell>
          <cell r="AH247">
            <v>0.93519852941176362</v>
          </cell>
          <cell r="AI247">
            <v>0.611618293954032</v>
          </cell>
          <cell r="AJ247">
            <v>0.25991391892593219</v>
          </cell>
          <cell r="AK247">
            <v>0.86505863970588137</v>
          </cell>
          <cell r="AL247">
            <v>0.56574692190747966</v>
          </cell>
          <cell r="AM247">
            <v>0.66742412920906902</v>
          </cell>
          <cell r="AN247">
            <v>0.89643382352941081</v>
          </cell>
          <cell r="AO247">
            <v>0.58626624031863184</v>
          </cell>
          <cell r="AP247">
            <v>0.45656644200000818</v>
          </cell>
          <cell r="AQ247">
            <v>0.892625</v>
          </cell>
          <cell r="AR247">
            <v>0.58377527601985824</v>
          </cell>
          <cell r="AS247">
            <v>0.30028015026725086</v>
          </cell>
          <cell r="AT247">
            <v>0.86505863970588137</v>
          </cell>
          <cell r="AU247">
            <v>0.56574692190747966</v>
          </cell>
          <cell r="AV247">
            <v>0.71173320139338747</v>
          </cell>
        </row>
        <row r="248">
          <cell r="B248">
            <v>112</v>
          </cell>
          <cell r="C248">
            <v>0.68387040376192654</v>
          </cell>
          <cell r="D248">
            <v>0.97254901960784201</v>
          </cell>
          <cell r="E248">
            <v>0.6650974907174807</v>
          </cell>
          <cell r="F248">
            <v>5.3290422305041586E-2</v>
          </cell>
          <cell r="G248">
            <v>0.96499999999999997</v>
          </cell>
          <cell r="H248">
            <v>0.65993493963025907</v>
          </cell>
          <cell r="I248">
            <v>3.3374707608912292E-2</v>
          </cell>
          <cell r="J248">
            <v>1</v>
          </cell>
          <cell r="K248">
            <v>0.68387040376192654</v>
          </cell>
          <cell r="L248">
            <v>1.9315063661657361E-2</v>
          </cell>
          <cell r="M248">
            <v>0.92500000000000004</v>
          </cell>
          <cell r="N248">
            <v>0.6325801234797821</v>
          </cell>
          <cell r="O248">
            <v>6.7063396236726233E-2</v>
          </cell>
          <cell r="P248">
            <v>0.93850980392156746</v>
          </cell>
          <cell r="Q248">
            <v>0.64181907854236886</v>
          </cell>
          <cell r="R248">
            <v>9.413305058404188E-2</v>
          </cell>
          <cell r="S248">
            <v>0.97254901960784201</v>
          </cell>
          <cell r="T248">
            <v>0.6650974907174807</v>
          </cell>
          <cell r="U248">
            <v>5.7303461093083277E-2</v>
          </cell>
          <cell r="V248">
            <v>0.89960784313725395</v>
          </cell>
          <cell r="W248">
            <v>0.61521517891366972</v>
          </cell>
          <cell r="X248">
            <v>0.17669557080809103</v>
          </cell>
          <cell r="Y248">
            <v>0.96499999999999997</v>
          </cell>
          <cell r="Z248">
            <v>0.65993493963025907</v>
          </cell>
          <cell r="AA248">
            <v>3.6230581333601714E-2</v>
          </cell>
          <cell r="AB248">
            <v>0.892625</v>
          </cell>
          <cell r="AC248">
            <v>0.61043981915798973</v>
          </cell>
          <cell r="AD248">
            <v>0.11589801531965864</v>
          </cell>
          <cell r="AE248">
            <v>0.92500000000000004</v>
          </cell>
          <cell r="AF248">
            <v>0.6325801234797821</v>
          </cell>
          <cell r="AG248">
            <v>7.2534974671800895E-2</v>
          </cell>
          <cell r="AH248">
            <v>0.93850980392156746</v>
          </cell>
          <cell r="AI248">
            <v>0.64181907854236886</v>
          </cell>
          <cell r="AJ248">
            <v>0.10094581125754695</v>
          </cell>
          <cell r="AK248">
            <v>0.86812156862744994</v>
          </cell>
          <cell r="AL248">
            <v>0.59368264765169121</v>
          </cell>
          <cell r="AM248">
            <v>0.28983098250225825</v>
          </cell>
          <cell r="AN248">
            <v>0.89960784313725395</v>
          </cell>
          <cell r="AO248">
            <v>0.61521517891366972</v>
          </cell>
          <cell r="AP248">
            <v>0.18889695059300871</v>
          </cell>
          <cell r="AQ248">
            <v>0.892625</v>
          </cell>
          <cell r="AR248">
            <v>0.61043981915798973</v>
          </cell>
          <cell r="AS248">
            <v>0.12498402266170199</v>
          </cell>
          <cell r="AT248">
            <v>0.86812156862744994</v>
          </cell>
          <cell r="AU248">
            <v>0.59368264765169121</v>
          </cell>
          <cell r="AV248">
            <v>0.30907233348572222</v>
          </cell>
        </row>
        <row r="249">
          <cell r="B249">
            <v>113</v>
          </cell>
          <cell r="C249">
            <v>0.71354653926641509</v>
          </cell>
          <cell r="D249">
            <v>0.97598039215686161</v>
          </cell>
          <cell r="E249">
            <v>0.69640743121540727</v>
          </cell>
          <cell r="F249">
            <v>1.7847096150683563E-2</v>
          </cell>
          <cell r="G249">
            <v>0.96499999999999997</v>
          </cell>
          <cell r="H249">
            <v>0.68857241039209049</v>
          </cell>
          <cell r="I249">
            <v>1.1349571957847211E-2</v>
          </cell>
          <cell r="J249">
            <v>1</v>
          </cell>
          <cell r="K249">
            <v>0.71354653926641509</v>
          </cell>
          <cell r="L249">
            <v>6.1060632766724264E-3</v>
          </cell>
          <cell r="M249">
            <v>0.92500000000000004</v>
          </cell>
          <cell r="N249">
            <v>0.66003054882143397</v>
          </cell>
          <cell r="O249">
            <v>2.46404247643244E-2</v>
          </cell>
          <cell r="P249">
            <v>0.94182107843137142</v>
          </cell>
          <cell r="Q249">
            <v>0.67203317112286798</v>
          </cell>
          <cell r="R249">
            <v>3.3716662797809924E-2</v>
          </cell>
          <cell r="S249">
            <v>0.97598039215686161</v>
          </cell>
          <cell r="T249">
            <v>0.69640743121540727</v>
          </cell>
          <cell r="U249">
            <v>1.9191072910646804E-2</v>
          </cell>
          <cell r="V249">
            <v>0.90278186274509709</v>
          </cell>
          <cell r="W249">
            <v>0.64417687387425182</v>
          </cell>
          <cell r="X249">
            <v>6.7989773600138317E-2</v>
          </cell>
          <cell r="Y249">
            <v>0.96499999999999997</v>
          </cell>
          <cell r="Z249">
            <v>0.68857241039209049</v>
          </cell>
          <cell r="AA249">
            <v>1.2320754828442075E-2</v>
          </cell>
          <cell r="AB249">
            <v>0.892625</v>
          </cell>
          <cell r="AC249">
            <v>0.63692947961268376</v>
          </cell>
          <cell r="AD249">
            <v>4.5149251807156295E-2</v>
          </cell>
          <cell r="AE249">
            <v>0.92500000000000004</v>
          </cell>
          <cell r="AF249">
            <v>0.66003054882143397</v>
          </cell>
          <cell r="AG249">
            <v>2.6650791437310219E-2</v>
          </cell>
          <cell r="AH249">
            <v>0.94182107843137142</v>
          </cell>
          <cell r="AI249">
            <v>0.67203317112286798</v>
          </cell>
          <cell r="AJ249">
            <v>3.6156863693516283E-2</v>
          </cell>
          <cell r="AK249">
            <v>0.87118449754901861</v>
          </cell>
          <cell r="AL249">
            <v>0.6216306832886529</v>
          </cell>
          <cell r="AM249">
            <v>0.11776335743882659</v>
          </cell>
          <cell r="AN249">
            <v>0.90278186274509709</v>
          </cell>
          <cell r="AO249">
            <v>0.64417687387425182</v>
          </cell>
          <cell r="AP249">
            <v>7.268467933768423E-2</v>
          </cell>
          <cell r="AQ249">
            <v>0.892625</v>
          </cell>
          <cell r="AR249">
            <v>0.63692947961268376</v>
          </cell>
          <cell r="AS249">
            <v>4.8688798470454535E-2</v>
          </cell>
          <cell r="AT249">
            <v>0.87118449754901861</v>
          </cell>
          <cell r="AU249">
            <v>0.6216306832886529</v>
          </cell>
          <cell r="AV249">
            <v>0.1255814522260322</v>
          </cell>
        </row>
        <row r="250">
          <cell r="B250">
            <v>114</v>
          </cell>
          <cell r="C250">
            <v>0.74299036766610393</v>
          </cell>
          <cell r="D250">
            <v>0.9794117647058812</v>
          </cell>
          <cell r="E250">
            <v>0.72769350715533032</v>
          </cell>
          <cell r="F250">
            <v>5.4182457657316399E-3</v>
          </cell>
          <cell r="G250">
            <v>0.96499999999999997</v>
          </cell>
          <cell r="H250">
            <v>0.71698570479779022</v>
          </cell>
          <cell r="I250">
            <v>3.5345698379138789E-3</v>
          </cell>
          <cell r="J250">
            <v>1</v>
          </cell>
          <cell r="K250">
            <v>0.74299036766610393</v>
          </cell>
          <cell r="L250">
            <v>1.7491029570610697E-3</v>
          </cell>
          <cell r="M250">
            <v>0.92500000000000004</v>
          </cell>
          <cell r="N250">
            <v>0.68726609009114614</v>
          </cell>
          <cell r="O250">
            <v>8.3769916839341128E-3</v>
          </cell>
          <cell r="P250">
            <v>0.94513235294117537</v>
          </cell>
          <cell r="Q250">
            <v>0.70222423440489379</v>
          </cell>
          <cell r="R250">
            <v>1.1057946978117291E-2</v>
          </cell>
          <cell r="S250">
            <v>0.9794117647058812</v>
          </cell>
          <cell r="T250">
            <v>0.72769350715533032</v>
          </cell>
          <cell r="U250">
            <v>5.8262671226756739E-3</v>
          </cell>
          <cell r="V250">
            <v>0.90595588235294011</v>
          </cell>
          <cell r="W250">
            <v>0.67311649411868058</v>
          </cell>
          <cell r="X250">
            <v>2.4192333786983079E-2</v>
          </cell>
          <cell r="Y250">
            <v>0.96499999999999997</v>
          </cell>
          <cell r="Z250">
            <v>0.71698570479779022</v>
          </cell>
          <cell r="AA250">
            <v>3.8370229783717281E-3</v>
          </cell>
          <cell r="AB250">
            <v>0.892625</v>
          </cell>
          <cell r="AC250">
            <v>0.66321177693795608</v>
          </cell>
          <cell r="AD250">
            <v>1.6392362348722215E-2</v>
          </cell>
          <cell r="AE250">
            <v>0.92500000000000004</v>
          </cell>
          <cell r="AF250">
            <v>0.68726609009114614</v>
          </cell>
          <cell r="AG250">
            <v>9.0604549384167826E-3</v>
          </cell>
          <cell r="AH250">
            <v>0.94513235294117537</v>
          </cell>
          <cell r="AI250">
            <v>0.70222423440489379</v>
          </cell>
          <cell r="AJ250">
            <v>1.1858251927705243E-2</v>
          </cell>
          <cell r="AK250">
            <v>0.87424742647058729</v>
          </cell>
          <cell r="AL250">
            <v>0.64955741682452683</v>
          </cell>
          <cell r="AM250">
            <v>4.4558041087762949E-2</v>
          </cell>
          <cell r="AN250">
            <v>0.90595588235294011</v>
          </cell>
          <cell r="AO250">
            <v>0.67311649411868058</v>
          </cell>
          <cell r="AP250">
            <v>2.586288982338238E-2</v>
          </cell>
          <cell r="AQ250">
            <v>0.892625</v>
          </cell>
          <cell r="AR250">
            <v>0.66321177693795608</v>
          </cell>
          <cell r="AS250">
            <v>1.7677467397701097E-2</v>
          </cell>
          <cell r="AT250">
            <v>0.87424742647058729</v>
          </cell>
          <cell r="AU250">
            <v>0.64955741682452683</v>
          </cell>
          <cell r="AV250">
            <v>4.7516168270382485E-2</v>
          </cell>
        </row>
        <row r="251">
          <cell r="B251">
            <v>115</v>
          </cell>
          <cell r="C251">
            <v>0.77216531590354942</v>
          </cell>
          <cell r="D251">
            <v>0.9828431372549008</v>
          </cell>
          <cell r="E251">
            <v>0.75891738156206601</v>
          </cell>
          <cell r="F251">
            <v>1.4754235018368646E-3</v>
          </cell>
          <cell r="G251">
            <v>0.96499999999999997</v>
          </cell>
          <cell r="H251">
            <v>0.74513952984692522</v>
          </cell>
          <cell r="I251">
            <v>1.0003337915201853E-3</v>
          </cell>
          <cell r="J251">
            <v>1</v>
          </cell>
          <cell r="K251">
            <v>0.77216531590354942</v>
          </cell>
          <cell r="L251">
            <v>4.4953630790839594E-4</v>
          </cell>
          <cell r="M251">
            <v>0.92500000000000004</v>
          </cell>
          <cell r="N251">
            <v>0.71425291721078321</v>
          </cell>
          <cell r="O251">
            <v>2.619769362590669E-3</v>
          </cell>
          <cell r="P251">
            <v>0.94844362745097921</v>
          </cell>
          <cell r="Q251">
            <v>0.73235527320739369</v>
          </cell>
          <cell r="R251">
            <v>3.2927886273189677E-3</v>
          </cell>
          <cell r="S251">
            <v>0.9828431372549008</v>
          </cell>
          <cell r="T251">
            <v>0.75891738156206601</v>
          </cell>
          <cell r="U251">
            <v>1.5865303665520175E-3</v>
          </cell>
          <cell r="V251">
            <v>0.90912990196078325</v>
          </cell>
          <cell r="W251">
            <v>0.70199857794491116</v>
          </cell>
          <cell r="X251">
            <v>7.9080748837401255E-3</v>
          </cell>
          <cell r="Y251">
            <v>0.96499999999999997</v>
          </cell>
          <cell r="Z251">
            <v>0.74513952984692522</v>
          </cell>
          <cell r="AA251">
            <v>1.0859323538985584E-3</v>
          </cell>
          <cell r="AB251">
            <v>0.892625</v>
          </cell>
          <cell r="AC251">
            <v>0.68925406510840581</v>
          </cell>
          <cell r="AD251">
            <v>5.5207545872153077E-3</v>
          </cell>
          <cell r="AE251">
            <v>0.92500000000000004</v>
          </cell>
          <cell r="AF251">
            <v>0.71425291721078321</v>
          </cell>
          <cell r="AG251">
            <v>2.8335114984440642E-3</v>
          </cell>
          <cell r="AH251">
            <v>0.94844362745097921</v>
          </cell>
          <cell r="AI251">
            <v>0.73235527320739369</v>
          </cell>
          <cell r="AJ251">
            <v>3.5311000463920726E-3</v>
          </cell>
          <cell r="AK251">
            <v>0.87731035539215585</v>
          </cell>
          <cell r="AL251">
            <v>0.6774286277168392</v>
          </cell>
          <cell r="AM251">
            <v>1.5615035020034519E-2</v>
          </cell>
          <cell r="AN251">
            <v>0.90912990196078325</v>
          </cell>
          <cell r="AO251">
            <v>0.70199857794491116</v>
          </cell>
          <cell r="AP251">
            <v>8.4541520976895296E-3</v>
          </cell>
          <cell r="AQ251">
            <v>0.892625</v>
          </cell>
          <cell r="AR251">
            <v>0.68925406510840581</v>
          </cell>
          <cell r="AS251">
            <v>5.9535628331089663E-3</v>
          </cell>
          <cell r="AT251">
            <v>0.87731035539215585</v>
          </cell>
          <cell r="AU251">
            <v>0.6774286277168392</v>
          </cell>
          <cell r="AV251">
            <v>1.6651688751273291E-2</v>
          </cell>
        </row>
        <row r="252">
          <cell r="B252">
            <v>116</v>
          </cell>
          <cell r="C252">
            <v>0.80119566148381793</v>
          </cell>
          <cell r="D252">
            <v>0.9862745098039204</v>
          </cell>
          <cell r="E252">
            <v>0.79019885828698033</v>
          </cell>
          <cell r="F252">
            <v>3.5569896112769723E-4</v>
          </cell>
          <cell r="G252">
            <v>0.96499999999999997</v>
          </cell>
          <cell r="H252">
            <v>0.77315381333188427</v>
          </cell>
          <cell r="I252">
            <v>2.5494554041684232E-4</v>
          </cell>
          <cell r="J252">
            <v>1</v>
          </cell>
          <cell r="K252">
            <v>0.80119566148381793</v>
          </cell>
          <cell r="L252">
            <v>1.0241996270219412E-4</v>
          </cell>
          <cell r="M252">
            <v>0.92500000000000004</v>
          </cell>
          <cell r="N252">
            <v>0.7411059868725316</v>
          </cell>
          <cell r="O252">
            <v>7.485914529408496E-4</v>
          </cell>
          <cell r="P252">
            <v>0.95175490196078316</v>
          </cell>
          <cell r="Q252">
            <v>0.76254189824693597</v>
          </cell>
          <cell r="R252">
            <v>8.8129751254458627E-4</v>
          </cell>
          <cell r="S252">
            <v>0.9862745098039204</v>
          </cell>
          <cell r="T252">
            <v>0.79019885828698033</v>
          </cell>
          <cell r="U252">
            <v>3.824848949996556E-4</v>
          </cell>
          <cell r="V252">
            <v>0.91230392156862639</v>
          </cell>
          <cell r="W252">
            <v>0.73093394391545674</v>
          </cell>
          <cell r="X252">
            <v>2.3566175610726888E-3</v>
          </cell>
          <cell r="Y252">
            <v>0.96499999999999997</v>
          </cell>
          <cell r="Z252">
            <v>0.77315381333188427</v>
          </cell>
          <cell r="AA252">
            <v>2.7676123026902177E-4</v>
          </cell>
          <cell r="AB252">
            <v>0.892625</v>
          </cell>
          <cell r="AC252">
            <v>0.71516727733199303</v>
          </cell>
          <cell r="AD252">
            <v>1.7155520455112779E-3</v>
          </cell>
          <cell r="AE252">
            <v>0.92500000000000004</v>
          </cell>
          <cell r="AF252">
            <v>0.7411059868725316</v>
          </cell>
          <cell r="AG252">
            <v>8.0966764473009377E-4</v>
          </cell>
          <cell r="AH252">
            <v>0.95175490196078316</v>
          </cell>
          <cell r="AI252">
            <v>0.76254189824693597</v>
          </cell>
          <cell r="AJ252">
            <v>9.4508030719396574E-4</v>
          </cell>
          <cell r="AK252">
            <v>0.88037328431372441</v>
          </cell>
          <cell r="AL252">
            <v>0.70535125587841574</v>
          </cell>
          <cell r="AM252">
            <v>5.0369632746621483E-3</v>
          </cell>
          <cell r="AN252">
            <v>0.91230392156862639</v>
          </cell>
          <cell r="AO252">
            <v>0.73093394391545674</v>
          </cell>
          <cell r="AP252">
            <v>2.5193493473814922E-3</v>
          </cell>
          <cell r="AQ252">
            <v>0.892625</v>
          </cell>
          <cell r="AR252">
            <v>0.71516727733199303</v>
          </cell>
          <cell r="AS252">
            <v>1.8500454485102938E-3</v>
          </cell>
          <cell r="AT252">
            <v>0.88037328431372441</v>
          </cell>
          <cell r="AU252">
            <v>0.70535125587841574</v>
          </cell>
          <cell r="AV252">
            <v>5.371358091330298E-3</v>
          </cell>
        </row>
        <row r="253">
          <cell r="B253">
            <v>117</v>
          </cell>
          <cell r="C253">
            <v>0.83022995185615089</v>
          </cell>
          <cell r="D253">
            <v>0.98970588235293999</v>
          </cell>
          <cell r="E253">
            <v>0.82168346705763073</v>
          </cell>
          <cell r="F253">
            <v>7.4626048150725879E-5</v>
          </cell>
          <cell r="G253">
            <v>0.96499999999999997</v>
          </cell>
          <cell r="H253">
            <v>0.80117190354118561</v>
          </cell>
          <cell r="I253">
            <v>5.7833423651602657E-5</v>
          </cell>
          <cell r="J253">
            <v>1</v>
          </cell>
          <cell r="K253">
            <v>0.83022995185615089</v>
          </cell>
          <cell r="L253">
            <v>2.0361532935861742E-5</v>
          </cell>
          <cell r="M253">
            <v>0.92500000000000004</v>
          </cell>
          <cell r="N253">
            <v>0.76796270546693957</v>
          </cell>
          <cell r="O253">
            <v>1.9380584544477896E-4</v>
          </cell>
          <cell r="P253">
            <v>0.95506617647058711</v>
          </cell>
          <cell r="Q253">
            <v>0.79292454571061366</v>
          </cell>
          <cell r="R253">
            <v>2.092712344085346E-4</v>
          </cell>
          <cell r="S253">
            <v>0.98970588235293999</v>
          </cell>
          <cell r="T253">
            <v>0.82168346705763073</v>
          </cell>
          <cell r="U253">
            <v>8.0245767658912188E-5</v>
          </cell>
          <cell r="V253">
            <v>0.91547794117646952</v>
          </cell>
          <cell r="W253">
            <v>0.76005720702830848</v>
          </cell>
          <cell r="X253">
            <v>6.3408579285740359E-4</v>
          </cell>
          <cell r="Y253">
            <v>0.96499999999999997</v>
          </cell>
          <cell r="Z253">
            <v>0.80117190354118561</v>
          </cell>
          <cell r="AA253">
            <v>6.2782229704103879E-5</v>
          </cell>
          <cell r="AB253">
            <v>0.892625</v>
          </cell>
          <cell r="AC253">
            <v>0.74108401077559671</v>
          </cell>
          <cell r="AD253">
            <v>4.8864536000164591E-4</v>
          </cell>
          <cell r="AE253">
            <v>0.92500000000000004</v>
          </cell>
          <cell r="AF253">
            <v>0.76796270546693957</v>
          </cell>
          <cell r="AG253">
            <v>2.0961810584363931E-4</v>
          </cell>
          <cell r="AH253">
            <v>0.95506617647058711</v>
          </cell>
          <cell r="AI253">
            <v>0.79292454571061366</v>
          </cell>
          <cell r="AJ253">
            <v>2.2441697575048173E-4</v>
          </cell>
          <cell r="AK253">
            <v>0.88343621323529309</v>
          </cell>
          <cell r="AL253">
            <v>0.73345520478231763</v>
          </cell>
          <cell r="AM253">
            <v>1.4841349030657444E-3</v>
          </cell>
          <cell r="AN253">
            <v>0.91547794117646952</v>
          </cell>
          <cell r="AO253">
            <v>0.76005720702830848</v>
          </cell>
          <cell r="AP253">
            <v>6.778713927991061E-4</v>
          </cell>
          <cell r="AQ253">
            <v>0.892625</v>
          </cell>
          <cell r="AR253">
            <v>0.74108401077559671</v>
          </cell>
          <cell r="AS253">
            <v>5.2695348215874103E-4</v>
          </cell>
          <cell r="AT253">
            <v>0.88343621323529309</v>
          </cell>
          <cell r="AU253">
            <v>0.73345520478231763</v>
          </cell>
          <cell r="AV253">
            <v>1.5826639158377821E-3</v>
          </cell>
        </row>
        <row r="254">
          <cell r="B254">
            <v>118</v>
          </cell>
          <cell r="C254">
            <v>0.85926818702054875</v>
          </cell>
          <cell r="D254">
            <v>0.99313725490195959</v>
          </cell>
          <cell r="E254">
            <v>0.85337124848217139</v>
          </cell>
          <cell r="F254">
            <v>1.3307058173427746E-5</v>
          </cell>
          <cell r="G254">
            <v>0.96499999999999997</v>
          </cell>
          <cell r="H254">
            <v>0.82919380047482949</v>
          </cell>
          <cell r="I254">
            <v>1.1498909536344331E-5</v>
          </cell>
          <cell r="J254">
            <v>1</v>
          </cell>
          <cell r="K254">
            <v>0.85926818702054875</v>
          </cell>
          <cell r="L254">
            <v>3.4567784268038173E-6</v>
          </cell>
          <cell r="M254">
            <v>0.92500000000000004</v>
          </cell>
          <cell r="N254">
            <v>0.79482307299400767</v>
          </cell>
          <cell r="O254">
            <v>4.4970184041698966E-5</v>
          </cell>
          <cell r="P254">
            <v>0.95837745098039095</v>
          </cell>
          <cell r="Q254">
            <v>0.8235032547852954</v>
          </cell>
          <cell r="R254">
            <v>4.3334935934847963E-5</v>
          </cell>
          <cell r="S254">
            <v>0.99313725490195959</v>
          </cell>
          <cell r="T254">
            <v>0.85337124848217139</v>
          </cell>
          <cell r="U254">
            <v>1.4309147072236125E-5</v>
          </cell>
          <cell r="V254">
            <v>0.91865196078431266</v>
          </cell>
          <cell r="W254">
            <v>0.78936840484600856</v>
          </cell>
          <cell r="X254">
            <v>1.5214431612187485E-4</v>
          </cell>
          <cell r="Y254">
            <v>0.96499999999999997</v>
          </cell>
          <cell r="Z254">
            <v>0.82919380047482949</v>
          </cell>
          <cell r="AA254">
            <v>1.2482871223507008E-5</v>
          </cell>
          <cell r="AB254">
            <v>0.892625</v>
          </cell>
          <cell r="AC254">
            <v>0.76700426543921729</v>
          </cell>
          <cell r="AD254">
            <v>1.265180967647408E-4</v>
          </cell>
          <cell r="AE254">
            <v>0.92500000000000004</v>
          </cell>
          <cell r="AF254">
            <v>0.79482307299400767</v>
          </cell>
          <cell r="AG254">
            <v>4.863921816510277E-5</v>
          </cell>
          <cell r="AH254">
            <v>0.95837745098039095</v>
          </cell>
          <cell r="AI254">
            <v>0.8235032547852954</v>
          </cell>
          <cell r="AJ254">
            <v>4.6471247203781204E-5</v>
          </cell>
          <cell r="AK254">
            <v>0.88649914215686165</v>
          </cell>
          <cell r="AL254">
            <v>0.76174051067639825</v>
          </cell>
          <cell r="AM254">
            <v>3.9558843381307373E-4</v>
          </cell>
          <cell r="AN254">
            <v>0.91865196078431266</v>
          </cell>
          <cell r="AO254">
            <v>0.78936840484600856</v>
          </cell>
          <cell r="AP254">
            <v>1.6265035526382809E-4</v>
          </cell>
          <cell r="AQ254">
            <v>0.892625</v>
          </cell>
          <cell r="AR254">
            <v>0.76700426543921729</v>
          </cell>
          <cell r="AS254">
            <v>1.3643668210837437E-4</v>
          </cell>
          <cell r="AT254">
            <v>0.88649914215686165</v>
          </cell>
          <cell r="AU254">
            <v>0.76174051067639825</v>
          </cell>
          <cell r="AV254">
            <v>4.2185082934539692E-4</v>
          </cell>
        </row>
        <row r="255">
          <cell r="B255">
            <v>119</v>
          </cell>
          <cell r="C255">
            <v>0.88831036697701138</v>
          </cell>
          <cell r="D255">
            <v>0.99656862745097918</v>
          </cell>
          <cell r="E255">
            <v>0.8852622431687559</v>
          </cell>
          <cell r="F255">
            <v>1.9511973263448274E-6</v>
          </cell>
          <cell r="G255">
            <v>0.96499999999999997</v>
          </cell>
          <cell r="H255">
            <v>0.857219504132816</v>
          </cell>
          <cell r="I255">
            <v>1.9640850365867155E-6</v>
          </cell>
          <cell r="J255">
            <v>1</v>
          </cell>
          <cell r="K255">
            <v>0.88831036697701138</v>
          </cell>
          <cell r="L255">
            <v>4.8647869507235655E-7</v>
          </cell>
          <cell r="M255">
            <v>0.92500000000000004</v>
          </cell>
          <cell r="N255">
            <v>0.82168708945373559</v>
          </cell>
          <cell r="O255">
            <v>9.2268441685697089E-6</v>
          </cell>
          <cell r="P255">
            <v>0.96168872549019491</v>
          </cell>
          <cell r="Q255">
            <v>0.85427806465784939</v>
          </cell>
          <cell r="R255">
            <v>7.6484751465884075E-6</v>
          </cell>
          <cell r="S255">
            <v>0.99656862745097918</v>
          </cell>
          <cell r="T255">
            <v>0.8852622431687559</v>
          </cell>
          <cell r="U255">
            <v>2.0981323704869755E-6</v>
          </cell>
          <cell r="V255">
            <v>0.9218259803921558</v>
          </cell>
          <cell r="W255">
            <v>0.81886757493109918</v>
          </cell>
          <cell r="X255">
            <v>3.2046399998363633E-5</v>
          </cell>
          <cell r="Y255">
            <v>0.96499999999999997</v>
          </cell>
          <cell r="Z255">
            <v>0.857219504132816</v>
          </cell>
          <cell r="AA255">
            <v>2.1321517928493476E-6</v>
          </cell>
          <cell r="AB255">
            <v>0.892625</v>
          </cell>
          <cell r="AC255">
            <v>0.79292804132285477</v>
          </cell>
          <cell r="AD255">
            <v>2.947817689093297E-5</v>
          </cell>
          <cell r="AE255">
            <v>0.92500000000000004</v>
          </cell>
          <cell r="AF255">
            <v>0.82168708945373559</v>
          </cell>
          <cell r="AG255">
            <v>9.9796453150898273E-6</v>
          </cell>
          <cell r="AH255">
            <v>0.96168872549019491</v>
          </cell>
          <cell r="AI255">
            <v>0.85427806465784939</v>
          </cell>
          <cell r="AJ255">
            <v>8.2020238775353253E-6</v>
          </cell>
          <cell r="AK255">
            <v>0.88956207107843033</v>
          </cell>
          <cell r="AL255">
            <v>0.79020720980851078</v>
          </cell>
          <cell r="AM255">
            <v>9.4252698222626382E-5</v>
          </cell>
          <cell r="AN255">
            <v>0.9218259803921558</v>
          </cell>
          <cell r="AO255">
            <v>0.81886757493109918</v>
          </cell>
          <cell r="AP255">
            <v>3.4259303781583518E-5</v>
          </cell>
          <cell r="AQ255">
            <v>0.892625</v>
          </cell>
          <cell r="AR255">
            <v>0.79292804132285477</v>
          </cell>
          <cell r="AS255">
            <v>3.1789164968876684E-5</v>
          </cell>
          <cell r="AT255">
            <v>0.88956207107843033</v>
          </cell>
          <cell r="AU255">
            <v>0.79020720980851078</v>
          </cell>
          <cell r="AV255">
            <v>1.0050996317057214E-4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2.2387600435992643E-7</v>
          </cell>
          <cell r="G256">
            <v>1</v>
          </cell>
          <cell r="H256">
            <v>1</v>
          </cell>
          <cell r="I256">
            <v>2.8043303544916747E-7</v>
          </cell>
          <cell r="J256">
            <v>1</v>
          </cell>
          <cell r="K256">
            <v>1</v>
          </cell>
          <cell r="L256">
            <v>5.4334626926133883E-8</v>
          </cell>
          <cell r="M256">
            <v>1</v>
          </cell>
          <cell r="N256">
            <v>1</v>
          </cell>
          <cell r="O256">
            <v>1.6452654388544918E-6</v>
          </cell>
          <cell r="P256">
            <v>1</v>
          </cell>
          <cell r="Q256">
            <v>1</v>
          </cell>
          <cell r="R256">
            <v>1.1145506007772019E-6</v>
          </cell>
          <cell r="S256">
            <v>1</v>
          </cell>
          <cell r="T256">
            <v>1</v>
          </cell>
          <cell r="U256">
            <v>2.4073500172469634E-7</v>
          </cell>
          <cell r="V256">
            <v>1</v>
          </cell>
          <cell r="W256">
            <v>1</v>
          </cell>
          <cell r="X256">
            <v>5.8046421464316239E-6</v>
          </cell>
          <cell r="Y256">
            <v>1</v>
          </cell>
          <cell r="Z256">
            <v>1</v>
          </cell>
          <cell r="AA256">
            <v>3.0442969024713522E-7</v>
          </cell>
          <cell r="AB256">
            <v>1</v>
          </cell>
          <cell r="AC256">
            <v>1</v>
          </cell>
          <cell r="AD256">
            <v>6.1041038270368495E-6</v>
          </cell>
          <cell r="AE256">
            <v>1</v>
          </cell>
          <cell r="AF256">
            <v>1</v>
          </cell>
          <cell r="AG256">
            <v>1.7794996023530591E-6</v>
          </cell>
          <cell r="AH256">
            <v>1</v>
          </cell>
          <cell r="AI256">
            <v>1</v>
          </cell>
          <cell r="AJ256">
            <v>1.1952147931569781E-6</v>
          </cell>
          <cell r="AK256">
            <v>1</v>
          </cell>
          <cell r="AL256">
            <v>1</v>
          </cell>
          <cell r="AM256">
            <v>1.9773536543201204E-5</v>
          </cell>
          <cell r="AN256">
            <v>1</v>
          </cell>
          <cell r="AO256">
            <v>1</v>
          </cell>
          <cell r="AP256">
            <v>6.2054707751303869E-6</v>
          </cell>
          <cell r="AQ256">
            <v>1</v>
          </cell>
          <cell r="AR256">
            <v>1</v>
          </cell>
          <cell r="AS256">
            <v>6.5826446548161856E-6</v>
          </cell>
          <cell r="AT256">
            <v>1</v>
          </cell>
          <cell r="AU256">
            <v>1</v>
          </cell>
          <cell r="AV256">
            <v>2.1086265615598151E-5</v>
          </cell>
        </row>
        <row r="264">
          <cell r="B264" t="str">
            <v>Age</v>
          </cell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4.7487586722374842E-4</v>
          </cell>
          <cell r="D283">
            <v>0.65343137254901962</v>
          </cell>
          <cell r="E283">
            <v>3.1029878971041992E-4</v>
          </cell>
          <cell r="F283">
            <v>9932.2552672583315</v>
          </cell>
          <cell r="G283">
            <v>0.96499999999999997</v>
          </cell>
          <cell r="H283">
            <v>4.5825521187091721E-4</v>
          </cell>
          <cell r="I283">
            <v>9931.0779148889396</v>
          </cell>
          <cell r="J283">
            <v>0.9</v>
          </cell>
          <cell r="K283">
            <v>4.273882805013736E-4</v>
          </cell>
          <cell r="L283">
            <v>9931.3208606159569</v>
          </cell>
          <cell r="M283">
            <v>0.92500000000000004</v>
          </cell>
          <cell r="N283">
            <v>4.3926017718196731E-4</v>
          </cell>
          <cell r="O283">
            <v>9931.2274199517196</v>
          </cell>
          <cell r="P283">
            <v>0.63056127450980393</v>
          </cell>
          <cell r="Q283">
            <v>2.9943833207055521E-4</v>
          </cell>
          <cell r="R283">
            <v>9932.3402982627886</v>
          </cell>
          <cell r="S283">
            <v>0.58808823529411769</v>
          </cell>
          <cell r="T283">
            <v>2.7926891073937795E-4</v>
          </cell>
          <cell r="U283">
            <v>9932.4982129853488</v>
          </cell>
          <cell r="V283">
            <v>0.6044240196078432</v>
          </cell>
          <cell r="W283">
            <v>2.8702638048213843E-4</v>
          </cell>
          <cell r="X283">
            <v>9932.437476553594</v>
          </cell>
          <cell r="Y283">
            <v>0.86849999999999994</v>
          </cell>
          <cell r="Z283">
            <v>4.1242969068382547E-4</v>
          </cell>
          <cell r="AA283">
            <v>9931.4385958528965</v>
          </cell>
          <cell r="AB283">
            <v>0.892625</v>
          </cell>
          <cell r="AC283">
            <v>4.2388607098059841E-4</v>
          </cell>
          <cell r="AD283">
            <v>9931.3484256119064</v>
          </cell>
          <cell r="AE283">
            <v>0.83250000000000002</v>
          </cell>
          <cell r="AF283">
            <v>3.9533415946377059E-4</v>
          </cell>
          <cell r="AG283">
            <v>9931.5731504093983</v>
          </cell>
          <cell r="AH283">
            <v>0.5675051470588236</v>
          </cell>
          <cell r="AI283">
            <v>2.6949449886349972E-4</v>
          </cell>
          <cell r="AJ283">
            <v>9932.5747408893603</v>
          </cell>
          <cell r="AK283">
            <v>0.58326917892156871</v>
          </cell>
          <cell r="AL283">
            <v>2.7698045716526362E-4</v>
          </cell>
          <cell r="AM283">
            <v>9932.5161302327178</v>
          </cell>
          <cell r="AN283">
            <v>0.54398161764705888</v>
          </cell>
          <cell r="AO283">
            <v>2.5832374243392459E-4</v>
          </cell>
          <cell r="AP283">
            <v>9932.662201351086</v>
          </cell>
          <cell r="AQ283">
            <v>0.80336249999999998</v>
          </cell>
          <cell r="AR283">
            <v>3.8149746388253857E-4</v>
          </cell>
          <cell r="AS283">
            <v>9931.6820555035665</v>
          </cell>
          <cell r="AT283">
            <v>0.52494226102941188</v>
          </cell>
          <cell r="AU283">
            <v>2.4928241144873725E-4</v>
          </cell>
          <cell r="AV283">
            <v>9932.7329896622959</v>
          </cell>
        </row>
        <row r="284">
          <cell r="B284">
            <v>20</v>
          </cell>
          <cell r="C284">
            <v>5.7079346556810034E-4</v>
          </cell>
          <cell r="D284">
            <v>0.65686274509803921</v>
          </cell>
          <cell r="E284">
            <v>3.7493296267708553E-4</v>
          </cell>
          <cell r="F284">
            <v>9929.1733004698053</v>
          </cell>
          <cell r="G284">
            <v>0.96499999999999997</v>
          </cell>
          <cell r="H284">
            <v>5.5081569427321679E-4</v>
          </cell>
          <cell r="I284">
            <v>9926.5269466749451</v>
          </cell>
          <cell r="J284">
            <v>0.9</v>
          </cell>
          <cell r="K284">
            <v>5.1371411901129037E-4</v>
          </cell>
          <cell r="L284">
            <v>9927.0763304702305</v>
          </cell>
          <cell r="M284">
            <v>0.92500000000000004</v>
          </cell>
          <cell r="N284">
            <v>5.2798395565049287E-4</v>
          </cell>
          <cell r="O284">
            <v>9926.8650272355972</v>
          </cell>
          <cell r="P284">
            <v>0.63387254901960777</v>
          </cell>
          <cell r="Q284">
            <v>3.6181030898338749E-4</v>
          </cell>
          <cell r="R284">
            <v>9929.36617485032</v>
          </cell>
          <cell r="S284">
            <v>0.5911764705882353</v>
          </cell>
          <cell r="T284">
            <v>3.3743966640937699E-4</v>
          </cell>
          <cell r="U284">
            <v>9929.724375028487</v>
          </cell>
          <cell r="V284">
            <v>0.60759803921568634</v>
          </cell>
          <cell r="W284">
            <v>3.4681299047630416E-4</v>
          </cell>
          <cell r="X284">
            <v>9929.5866049753331</v>
          </cell>
          <cell r="Y284">
            <v>0.86849999999999994</v>
          </cell>
          <cell r="Z284">
            <v>4.9573412484589508E-4</v>
          </cell>
          <cell r="AA284">
            <v>9927.3425757047644</v>
          </cell>
          <cell r="AB284">
            <v>0.892625</v>
          </cell>
          <cell r="AC284">
            <v>5.0950451720272556E-4</v>
          </cell>
          <cell r="AD284">
            <v>9927.1386653482332</v>
          </cell>
          <cell r="AE284">
            <v>0.83250000000000002</v>
          </cell>
          <cell r="AF284">
            <v>4.7518556008544356E-4</v>
          </cell>
          <cell r="AG284">
            <v>9927.6468602858276</v>
          </cell>
          <cell r="AH284">
            <v>0.57048529411764703</v>
          </cell>
          <cell r="AI284">
            <v>3.2562927808504877E-4</v>
          </cell>
          <cell r="AJ284">
            <v>9929.8979666371397</v>
          </cell>
          <cell r="AK284">
            <v>0.58633210784313716</v>
          </cell>
          <cell r="AL284">
            <v>3.346745358096334E-4</v>
          </cell>
          <cell r="AM284">
            <v>9929.765017374164</v>
          </cell>
          <cell r="AN284">
            <v>0.54683823529411768</v>
          </cell>
          <cell r="AO284">
            <v>3.121316914286737E-4</v>
          </cell>
          <cell r="AP284">
            <v>9930.0963588789</v>
          </cell>
          <cell r="AQ284">
            <v>0.80336249999999998</v>
          </cell>
          <cell r="AR284">
            <v>4.5855406548245302E-4</v>
          </cell>
          <cell r="AS284">
            <v>9927.8931439873049</v>
          </cell>
          <cell r="AT284">
            <v>0.52769889705882356</v>
          </cell>
          <cell r="AU284">
            <v>3.0120708222867011E-4</v>
          </cell>
          <cell r="AV284">
            <v>9930.2569340303562</v>
          </cell>
        </row>
        <row r="285">
          <cell r="B285">
            <v>21</v>
          </cell>
          <cell r="C285">
            <v>6.761282277517296E-4</v>
          </cell>
          <cell r="D285">
            <v>0.66029411764705881</v>
          </cell>
          <cell r="E285">
            <v>4.4644349155959791E-4</v>
          </cell>
          <cell r="F285">
            <v>9925.4505261073264</v>
          </cell>
          <cell r="G285">
            <v>0.96499999999999997</v>
          </cell>
          <cell r="H285">
            <v>6.5246373978041904E-4</v>
          </cell>
          <cell r="I285">
            <v>9921.0592598430903</v>
          </cell>
          <cell r="J285">
            <v>0.9</v>
          </cell>
          <cell r="K285">
            <v>6.0851540497655664E-4</v>
          </cell>
          <cell r="L285">
            <v>9921.9766511987655</v>
          </cell>
          <cell r="M285">
            <v>0.92500000000000004</v>
          </cell>
          <cell r="N285">
            <v>6.2541861067034988E-4</v>
          </cell>
          <cell r="O285">
            <v>9921.6238017713094</v>
          </cell>
          <cell r="P285">
            <v>0.63718382352941172</v>
          </cell>
          <cell r="Q285">
            <v>4.3081796935501195E-4</v>
          </cell>
          <cell r="R285">
            <v>9925.7736278065877</v>
          </cell>
          <cell r="S285">
            <v>0.59426470588235292</v>
          </cell>
          <cell r="T285">
            <v>4.0179914240363814E-4</v>
          </cell>
          <cell r="U285">
            <v>9926.3736921478394</v>
          </cell>
          <cell r="V285">
            <v>0.61077205882352947</v>
          </cell>
          <cell r="W285">
            <v>4.1296022969262812E-4</v>
          </cell>
          <cell r="X285">
            <v>9926.1428953506675</v>
          </cell>
          <cell r="Y285">
            <v>0.86849999999999994</v>
          </cell>
          <cell r="Z285">
            <v>5.8721736580237712E-4</v>
          </cell>
          <cell r="AA285">
            <v>9922.4212532209513</v>
          </cell>
          <cell r="AB285">
            <v>0.892625</v>
          </cell>
          <cell r="AC285">
            <v>6.0352895929688768E-4</v>
          </cell>
          <cell r="AD285">
            <v>9922.08074335534</v>
          </cell>
          <cell r="AE285">
            <v>0.83250000000000002</v>
          </cell>
          <cell r="AF285">
            <v>5.6287674960331488E-4</v>
          </cell>
          <cell r="AG285">
            <v>9922.9293858521924</v>
          </cell>
          <cell r="AH285">
            <v>0.57346544117647058</v>
          </cell>
          <cell r="AI285">
            <v>3.8773617241951081E-4</v>
          </cell>
          <cell r="AJ285">
            <v>9926.6645011308065</v>
          </cell>
          <cell r="AK285">
            <v>0.58939503676470584</v>
          </cell>
          <cell r="AL285">
            <v>3.9850662165338607E-4</v>
          </cell>
          <cell r="AM285">
            <v>9926.4417778762763</v>
          </cell>
          <cell r="AN285">
            <v>0.54969485294117648</v>
          </cell>
          <cell r="AO285">
            <v>3.7166420672336527E-4</v>
          </cell>
          <cell r="AP285">
            <v>9926.9968611063541</v>
          </cell>
          <cell r="AQ285">
            <v>0.80336249999999998</v>
          </cell>
          <cell r="AR285">
            <v>5.4317606336719889E-4</v>
          </cell>
          <cell r="AS285">
            <v>9923.3406682244549</v>
          </cell>
          <cell r="AT285">
            <v>0.53045553308823534</v>
          </cell>
          <cell r="AU285">
            <v>3.5865595948804754E-4</v>
          </cell>
          <cell r="AV285">
            <v>9927.2658703134748</v>
          </cell>
        </row>
        <row r="286">
          <cell r="B286">
            <v>22</v>
          </cell>
          <cell r="C286">
            <v>7.7322468203414225E-4</v>
          </cell>
          <cell r="D286">
            <v>0.6637254901960784</v>
          </cell>
          <cell r="E286">
            <v>5.1320893111481798E-4</v>
          </cell>
          <cell r="F286">
            <v>9921.0193733191481</v>
          </cell>
          <cell r="G286">
            <v>0.96499999999999997</v>
          </cell>
          <cell r="H286">
            <v>7.4616181816294729E-4</v>
          </cell>
          <cell r="I286">
            <v>9914.5861284158291</v>
          </cell>
          <cell r="J286">
            <v>0.9</v>
          </cell>
          <cell r="K286">
            <v>6.9590221383072806E-4</v>
          </cell>
          <cell r="L286">
            <v>9915.9389755586944</v>
          </cell>
          <cell r="M286">
            <v>0.92500000000000004</v>
          </cell>
          <cell r="N286">
            <v>7.1523283088158163E-4</v>
          </cell>
          <cell r="O286">
            <v>9915.4186335976119</v>
          </cell>
          <cell r="P286">
            <v>0.64049509803921567</v>
          </cell>
          <cell r="Q286">
            <v>4.9524661852579934E-4</v>
          </cell>
          <cell r="R286">
            <v>9921.4974261679799</v>
          </cell>
          <cell r="S286">
            <v>0.59735294117647053</v>
          </cell>
          <cell r="T286">
            <v>4.6188803800333608E-4</v>
          </cell>
          <cell r="U286">
            <v>9922.3852837111554</v>
          </cell>
          <cell r="V286">
            <v>0.6139460784313725</v>
          </cell>
          <cell r="W286">
            <v>4.7471826128120658E-4</v>
          </cell>
          <cell r="X286">
            <v>9922.0437931006418</v>
          </cell>
          <cell r="Y286">
            <v>0.86849999999999994</v>
          </cell>
          <cell r="Z286">
            <v>6.7154563634665252E-4</v>
          </cell>
          <cell r="AA286">
            <v>9916.5946351502535</v>
          </cell>
          <cell r="AB286">
            <v>0.892625</v>
          </cell>
          <cell r="AC286">
            <v>6.9019968180072618E-4</v>
          </cell>
          <cell r="AD286">
            <v>9916.0924802902427</v>
          </cell>
          <cell r="AE286">
            <v>0.83250000000000002</v>
          </cell>
          <cell r="AF286">
            <v>6.4370954779342348E-4</v>
          </cell>
          <cell r="AG286">
            <v>9917.34399961294</v>
          </cell>
          <cell r="AH286">
            <v>0.57644558823529413</v>
          </cell>
          <cell r="AI286">
            <v>4.4572195667321937E-4</v>
          </cell>
          <cell r="AJ286">
            <v>9922.8155742322451</v>
          </cell>
          <cell r="AK286">
            <v>0.59245796568627451</v>
          </cell>
          <cell r="AL286">
            <v>4.5810312213636435E-4</v>
          </cell>
          <cell r="AM286">
            <v>9922.4860250983347</v>
          </cell>
          <cell r="AN286">
            <v>0.55255147058823528</v>
          </cell>
          <cell r="AO286">
            <v>4.2724643515308592E-4</v>
          </cell>
          <cell r="AP286">
            <v>9923.3073516928253</v>
          </cell>
          <cell r="AQ286">
            <v>0.80336249999999998</v>
          </cell>
          <cell r="AR286">
            <v>6.2117971362065359E-4</v>
          </cell>
          <cell r="AS286">
            <v>9917.9505471048378</v>
          </cell>
          <cell r="AT286">
            <v>0.53321216911764713</v>
          </cell>
          <cell r="AU286">
            <v>4.1229280992272798E-4</v>
          </cell>
          <cell r="AV286">
            <v>9923.7053972476642</v>
          </cell>
        </row>
        <row r="287">
          <cell r="B287">
            <v>23</v>
          </cell>
          <cell r="C287">
            <v>8.6797902133963628E-4</v>
          </cell>
          <cell r="D287">
            <v>0.667156862745098</v>
          </cell>
          <cell r="E287">
            <v>5.7907816080551226E-4</v>
          </cell>
          <cell r="F287">
            <v>9915.9278175709969</v>
          </cell>
          <cell r="G287">
            <v>0.96499999999999997</v>
          </cell>
          <cell r="H287">
            <v>8.3759975559274903E-4</v>
          </cell>
          <cell r="I287">
            <v>9907.1882428039171</v>
          </cell>
          <cell r="J287">
            <v>0.9</v>
          </cell>
          <cell r="K287">
            <v>7.8118111920567272E-4</v>
          </cell>
          <cell r="L287">
            <v>9909.038451673392</v>
          </cell>
          <cell r="M287">
            <v>0.92500000000000004</v>
          </cell>
          <cell r="N287">
            <v>8.0288059473916358E-4</v>
          </cell>
          <cell r="O287">
            <v>9908.3268006589278</v>
          </cell>
          <cell r="P287">
            <v>0.64380637254901951</v>
          </cell>
          <cell r="Q287">
            <v>5.5881042517731921E-4</v>
          </cell>
          <cell r="R287">
            <v>9916.5838381169578</v>
          </cell>
          <cell r="S287">
            <v>0.60044117647058826</v>
          </cell>
          <cell r="T287">
            <v>5.2117034472496109E-4</v>
          </cell>
          <cell r="U287">
            <v>9917.8022526401492</v>
          </cell>
          <cell r="V287">
            <v>0.61712009803921564</v>
          </cell>
          <cell r="W287">
            <v>5.3564729874509874E-4</v>
          </cell>
          <cell r="X287">
            <v>9917.3336177228248</v>
          </cell>
          <cell r="Y287">
            <v>0.86849999999999994</v>
          </cell>
          <cell r="Z287">
            <v>7.5383978003347408E-4</v>
          </cell>
          <cell r="AA287">
            <v>9909.9351892956001</v>
          </cell>
          <cell r="AB287">
            <v>0.892625</v>
          </cell>
          <cell r="AC287">
            <v>7.7477977392329282E-4</v>
          </cell>
          <cell r="AD287">
            <v>9909.2483964156399</v>
          </cell>
          <cell r="AE287">
            <v>0.83250000000000002</v>
          </cell>
          <cell r="AF287">
            <v>7.2259253526524726E-4</v>
          </cell>
          <cell r="AG287">
            <v>9910.9601105916372</v>
          </cell>
          <cell r="AH287">
            <v>0.57942573529411756</v>
          </cell>
          <cell r="AI287">
            <v>5.0292938265958733E-4</v>
          </cell>
          <cell r="AJ287">
            <v>9918.3927574587906</v>
          </cell>
          <cell r="AK287">
            <v>0.59552089460784308</v>
          </cell>
          <cell r="AL287">
            <v>5.1689964328902028E-4</v>
          </cell>
          <cell r="AM287">
            <v>9917.9405032708837</v>
          </cell>
          <cell r="AN287">
            <v>0.5554080882352942</v>
          </cell>
          <cell r="AO287">
            <v>4.8208256887058903E-4</v>
          </cell>
          <cell r="AP287">
            <v>9919.0676540018849</v>
          </cell>
          <cell r="AQ287">
            <v>0.80336249999999998</v>
          </cell>
          <cell r="AR287">
            <v>6.9730179653096358E-4</v>
          </cell>
          <cell r="AS287">
            <v>9911.7897174242844</v>
          </cell>
          <cell r="AT287">
            <v>0.5359688051470588</v>
          </cell>
          <cell r="AU287">
            <v>4.6520967896011834E-4</v>
          </cell>
          <cell r="AV287">
            <v>9919.6139248645868</v>
          </cell>
        </row>
        <row r="288">
          <cell r="B288">
            <v>24</v>
          </cell>
          <cell r="C288">
            <v>9.3712576898338307E-4</v>
          </cell>
          <cell r="D288">
            <v>0.6705882352941176</v>
          </cell>
          <cell r="E288">
            <v>6.2842551567120978E-4</v>
          </cell>
          <cell r="F288">
            <v>9910.1857203277177</v>
          </cell>
          <cell r="G288">
            <v>0.96499999999999997</v>
          </cell>
          <cell r="H288">
            <v>9.0432636706896464E-4</v>
          </cell>
          <cell r="I288">
            <v>9898.8899843531326</v>
          </cell>
          <cell r="J288">
            <v>0.9</v>
          </cell>
          <cell r="K288">
            <v>8.4341319208504481E-4</v>
          </cell>
          <cell r="L288">
            <v>9901.2976979254618</v>
          </cell>
          <cell r="M288">
            <v>0.92500000000000004</v>
          </cell>
          <cell r="N288">
            <v>8.6684133630962937E-4</v>
          </cell>
          <cell r="O288">
            <v>9900.371597344345</v>
          </cell>
          <cell r="P288">
            <v>0.64711764705882346</v>
          </cell>
          <cell r="Q288">
            <v>6.0643062262271741E-4</v>
          </cell>
          <cell r="R288">
            <v>9911.0423476860724</v>
          </cell>
          <cell r="S288">
            <v>0.60352941176470587</v>
          </cell>
          <cell r="T288">
            <v>5.6558296410408879E-4</v>
          </cell>
          <cell r="U288">
            <v>9912.6333882212257</v>
          </cell>
          <cell r="V288">
            <v>0.62029411764705877</v>
          </cell>
          <cell r="W288">
            <v>5.8129360199586904E-4</v>
          </cell>
          <cell r="X288">
            <v>9912.0214247597378</v>
          </cell>
          <cell r="Y288">
            <v>0.86849999999999994</v>
          </cell>
          <cell r="Z288">
            <v>8.1389373036206813E-4</v>
          </cell>
          <cell r="AA288">
            <v>9902.4646859323548</v>
          </cell>
          <cell r="AB288">
            <v>0.892625</v>
          </cell>
          <cell r="AC288">
            <v>8.3650188953879236E-4</v>
          </cell>
          <cell r="AD288">
            <v>9901.5709111833148</v>
          </cell>
          <cell r="AE288">
            <v>0.83250000000000002</v>
          </cell>
          <cell r="AF288">
            <v>7.8015720267866646E-4</v>
          </cell>
          <cell r="AG288">
            <v>9903.7985247984107</v>
          </cell>
          <cell r="AH288">
            <v>0.58240588235294111</v>
          </cell>
          <cell r="AI288">
            <v>5.4578756036044571E-4</v>
          </cell>
          <cell r="AJ288">
            <v>9913.4045063123067</v>
          </cell>
          <cell r="AK288">
            <v>0.59858382352941175</v>
          </cell>
          <cell r="AL288">
            <v>5.6094832592601363E-4</v>
          </cell>
          <cell r="AM288">
            <v>9912.8139233625807</v>
          </cell>
          <cell r="AN288">
            <v>0.558264705882353</v>
          </cell>
          <cell r="AO288">
            <v>5.2316424179628222E-4</v>
          </cell>
          <cell r="AP288">
            <v>9914.2858443864425</v>
          </cell>
          <cell r="AQ288">
            <v>0.80336249999999998</v>
          </cell>
          <cell r="AR288">
            <v>7.5285170058491302E-4</v>
          </cell>
          <cell r="AS288">
            <v>9904.8782086474876</v>
          </cell>
          <cell r="AT288">
            <v>0.53872544117647059</v>
          </cell>
          <cell r="AU288">
            <v>5.048534933334123E-4</v>
          </cell>
          <cell r="AV288">
            <v>9914.9992244551922</v>
          </cell>
        </row>
        <row r="289">
          <cell r="B289">
            <v>25</v>
          </cell>
          <cell r="C289">
            <v>1.0080822904205797E-3</v>
          </cell>
          <cell r="D289">
            <v>0.67401960784313719</v>
          </cell>
          <cell r="E289">
            <v>6.7946723006289073E-4</v>
          </cell>
          <cell r="F289">
            <v>9903.9579067560226</v>
          </cell>
          <cell r="G289">
            <v>0.96499999999999997</v>
          </cell>
          <cell r="H289">
            <v>9.7279941025585944E-4</v>
          </cell>
          <cell r="I289">
            <v>9889.938157135568</v>
          </cell>
          <cell r="J289">
            <v>0.9</v>
          </cell>
          <cell r="K289">
            <v>9.0727406137852175E-4</v>
          </cell>
          <cell r="L289">
            <v>9892.9468128282697</v>
          </cell>
          <cell r="M289">
            <v>0.92500000000000004</v>
          </cell>
          <cell r="N289">
            <v>9.3247611863903632E-4</v>
          </cell>
          <cell r="O289">
            <v>9891.7895459989413</v>
          </cell>
          <cell r="P289">
            <v>0.65042892156862742</v>
          </cell>
          <cell r="Q289">
            <v>6.5568587701068958E-4</v>
          </cell>
          <cell r="R289">
            <v>9905.0319881043251</v>
          </cell>
          <cell r="S289">
            <v>0.60661764705882348</v>
          </cell>
          <cell r="T289">
            <v>6.1152050705660162E-4</v>
          </cell>
          <cell r="U289">
            <v>9907.0269716474377</v>
          </cell>
          <cell r="V289">
            <v>0.62346813725490191</v>
          </cell>
          <cell r="W289">
            <v>6.285071878081739E-4</v>
          </cell>
          <cell r="X289">
            <v>9906.2596301226786</v>
          </cell>
          <cell r="Y289">
            <v>0.86849999999999994</v>
          </cell>
          <cell r="Z289">
            <v>8.755194692302734E-4</v>
          </cell>
          <cell r="AA289">
            <v>9894.4051320093422</v>
          </cell>
          <cell r="AB289">
            <v>0.892625</v>
          </cell>
          <cell r="AC289">
            <v>8.9983945448667002E-4</v>
          </cell>
          <cell r="AD289">
            <v>9893.2882284067073</v>
          </cell>
          <cell r="AE289">
            <v>0.83250000000000002</v>
          </cell>
          <cell r="AF289">
            <v>8.3922850677513262E-4</v>
          </cell>
          <cell r="AG289">
            <v>9896.0720050454111</v>
          </cell>
          <cell r="AH289">
            <v>0.58538602941176465</v>
          </cell>
          <cell r="AI289">
            <v>5.9011728930962056E-4</v>
          </cell>
          <cell r="AJ289">
            <v>9907.9938934519396</v>
          </cell>
          <cell r="AK289">
            <v>0.60164675245098043</v>
          </cell>
          <cell r="AL289">
            <v>6.0650943623488792E-4</v>
          </cell>
          <cell r="AM289">
            <v>9907.2533469870541</v>
          </cell>
          <cell r="AN289">
            <v>0.5611213235294118</v>
          </cell>
          <cell r="AO289">
            <v>5.6565646902735655E-4</v>
          </cell>
          <cell r="AP289">
            <v>9909.0990445497118</v>
          </cell>
          <cell r="AQ289">
            <v>0.80336249999999998</v>
          </cell>
          <cell r="AR289">
            <v>8.09855509038003E-4</v>
          </cell>
          <cell r="AS289">
            <v>9897.4213042440206</v>
          </cell>
          <cell r="AT289">
            <v>0.54148207720588237</v>
          </cell>
          <cell r="AU289">
            <v>5.4585849261139913E-4</v>
          </cell>
          <cell r="AV289">
            <v>9909.9936024603285</v>
          </cell>
        </row>
        <row r="290">
          <cell r="B290">
            <v>26</v>
          </cell>
          <cell r="C290">
            <v>1.0948442746335323E-3</v>
          </cell>
          <cell r="D290">
            <v>0.67745098039215679</v>
          </cell>
          <cell r="E290">
            <v>7.4170332722722613E-4</v>
          </cell>
          <cell r="F290">
            <v>9897.2284919104604</v>
          </cell>
          <cell r="G290">
            <v>0.96499999999999997</v>
          </cell>
          <cell r="H290">
            <v>1.0565247250213586E-3</v>
          </cell>
          <cell r="I290">
            <v>9880.3172311288399</v>
          </cell>
          <cell r="J290">
            <v>0.9</v>
          </cell>
          <cell r="K290">
            <v>9.8535984717017916E-4</v>
          </cell>
          <cell r="L290">
            <v>9883.9711987943938</v>
          </cell>
          <cell r="M290">
            <v>0.92500000000000004</v>
          </cell>
          <cell r="N290">
            <v>1.0127309540360174E-3</v>
          </cell>
          <cell r="O290">
            <v>9882.565688476694</v>
          </cell>
          <cell r="P290">
            <v>0.65374019607843126</v>
          </cell>
          <cell r="Q290">
            <v>7.1574371077427323E-4</v>
          </cell>
          <cell r="R290">
            <v>9898.5373985183851</v>
          </cell>
          <cell r="S290">
            <v>0.6097058823529411</v>
          </cell>
          <cell r="T290">
            <v>6.6753299450450357E-4</v>
          </cell>
          <cell r="U290">
            <v>9900.9686214903122</v>
          </cell>
          <cell r="V290">
            <v>0.62664215686274505</v>
          </cell>
          <cell r="W290">
            <v>6.8607557768518427E-4</v>
          </cell>
          <cell r="X290">
            <v>9900.0334747408524</v>
          </cell>
          <cell r="Y290">
            <v>0.86849999999999994</v>
          </cell>
          <cell r="Z290">
            <v>9.5087225251922272E-4</v>
          </cell>
          <cell r="AA290">
            <v>9885.7423876798166</v>
          </cell>
          <cell r="AB290">
            <v>0.892625</v>
          </cell>
          <cell r="AC290">
            <v>9.7728537064475669E-4</v>
          </cell>
          <cell r="AD290">
            <v>9884.3858573241778</v>
          </cell>
          <cell r="AE290">
            <v>0.83250000000000002</v>
          </cell>
          <cell r="AF290">
            <v>9.1145785863241567E-4</v>
          </cell>
          <cell r="AG290">
            <v>9887.7669393136784</v>
          </cell>
          <cell r="AH290">
            <v>0.5883661764705882</v>
          </cell>
          <cell r="AI290">
            <v>6.4416933969684595E-4</v>
          </cell>
          <cell r="AJ290">
            <v>9902.1470149530396</v>
          </cell>
          <cell r="AK290">
            <v>0.60470968137254899</v>
          </cell>
          <cell r="AL290">
            <v>6.6206293246620282E-4</v>
          </cell>
          <cell r="AM290">
            <v>9901.244504344937</v>
          </cell>
          <cell r="AN290">
            <v>0.56397794117647049</v>
          </cell>
          <cell r="AO290">
            <v>6.1746801991666579E-4</v>
          </cell>
          <cell r="AP290">
            <v>9903.4938985729295</v>
          </cell>
          <cell r="AQ290">
            <v>0.80336249999999998</v>
          </cell>
          <cell r="AR290">
            <v>8.7955683358028106E-4</v>
          </cell>
          <cell r="AS290">
            <v>9889.405823075509</v>
          </cell>
          <cell r="AT290">
            <v>0.54423871323529416</v>
          </cell>
          <cell r="AU290">
            <v>5.9585663921958262E-4</v>
          </cell>
          <cell r="AV290">
            <v>9904.5841482907017</v>
          </cell>
        </row>
        <row r="291">
          <cell r="B291">
            <v>27</v>
          </cell>
          <cell r="C291">
            <v>1.1192243725827444E-3</v>
          </cell>
          <cell r="D291">
            <v>0.68088235294117638</v>
          </cell>
          <cell r="E291">
            <v>7.6206012427325093E-4</v>
          </cell>
          <cell r="F291">
            <v>9889.8876846076819</v>
          </cell>
          <cell r="G291">
            <v>0.96499999999999997</v>
          </cell>
          <cell r="H291">
            <v>1.0800515195423484E-3</v>
          </cell>
          <cell r="I291">
            <v>9869.878431683097</v>
          </cell>
          <cell r="J291">
            <v>0.9</v>
          </cell>
          <cell r="K291">
            <v>1.0073019353244699E-3</v>
          </cell>
          <cell r="L291">
            <v>9874.2319304445155</v>
          </cell>
          <cell r="M291">
            <v>0.92500000000000004</v>
          </cell>
          <cell r="N291">
            <v>1.0352825446390387E-3</v>
          </cell>
          <cell r="O291">
            <v>9872.5573082986793</v>
          </cell>
          <cell r="P291">
            <v>0.65705147058823521</v>
          </cell>
          <cell r="Q291">
            <v>7.3538801992368706E-4</v>
          </cell>
          <cell r="R291">
            <v>9891.4525826295303</v>
          </cell>
          <cell r="S291">
            <v>0.61279411764705871</v>
          </cell>
          <cell r="T291">
            <v>6.8585411184592581E-4</v>
          </cell>
          <cell r="U291">
            <v>9894.3593982579132</v>
          </cell>
          <cell r="V291">
            <v>0.62981617647058818</v>
          </cell>
          <cell r="W291">
            <v>7.0490561495275715E-4</v>
          </cell>
          <cell r="X291">
            <v>9893.2413035555674</v>
          </cell>
          <cell r="Y291">
            <v>0.86849999999999994</v>
          </cell>
          <cell r="Z291">
            <v>9.7204636758811344E-4</v>
          </cell>
          <cell r="AA291">
            <v>9876.3423095478192</v>
          </cell>
          <cell r="AB291">
            <v>0.892625</v>
          </cell>
          <cell r="AC291">
            <v>9.9904765557667224E-4</v>
          </cell>
          <cell r="AD291">
            <v>9874.7259916280073</v>
          </cell>
          <cell r="AE291">
            <v>0.83250000000000002</v>
          </cell>
          <cell r="AF291">
            <v>9.3175429017513481E-4</v>
          </cell>
          <cell r="AG291">
            <v>9878.7546564325148</v>
          </cell>
          <cell r="AH291">
            <v>0.59134632352941174</v>
          </cell>
          <cell r="AI291">
            <v>6.6184921793131844E-4</v>
          </cell>
          <cell r="AJ291">
            <v>9895.7683554488358</v>
          </cell>
          <cell r="AK291">
            <v>0.60777261029411755</v>
          </cell>
          <cell r="AL291">
            <v>6.8023391842941057E-4</v>
          </cell>
          <cell r="AM291">
            <v>9894.6892573733257</v>
          </cell>
          <cell r="AN291">
            <v>0.56683455882352929</v>
          </cell>
          <cell r="AO291">
            <v>6.3441505345748132E-4</v>
          </cell>
          <cell r="AP291">
            <v>9897.3788078051202</v>
          </cell>
          <cell r="AQ291">
            <v>0.80336249999999998</v>
          </cell>
          <cell r="AR291">
            <v>8.9914289001900502E-4</v>
          </cell>
          <cell r="AS291">
            <v>9880.7075286037743</v>
          </cell>
          <cell r="AT291">
            <v>0.54699534926470594</v>
          </cell>
          <cell r="AU291">
            <v>6.1221052658646971E-4</v>
          </cell>
          <cell r="AV291">
            <v>9898.6824360672344</v>
          </cell>
        </row>
        <row r="292">
          <cell r="B292">
            <v>28</v>
          </cell>
          <cell r="C292">
            <v>1.1481768215479669E-3</v>
          </cell>
          <cell r="D292">
            <v>0.68431372549019598</v>
          </cell>
          <cell r="E292">
            <v>7.8571315827498118E-4</v>
          </cell>
          <cell r="F292">
            <v>9882.3509955697009</v>
          </cell>
          <cell r="G292">
            <v>0.96499999999999997</v>
          </cell>
          <cell r="H292">
            <v>1.107990632793788E-3</v>
          </cell>
          <cell r="I292">
            <v>9859.2184544852589</v>
          </cell>
          <cell r="J292">
            <v>0.9</v>
          </cell>
          <cell r="K292">
            <v>1.0333591393931702E-3</v>
          </cell>
          <cell r="L292">
            <v>9864.2855975111361</v>
          </cell>
          <cell r="M292">
            <v>0.92500000000000004</v>
          </cell>
          <cell r="N292">
            <v>1.0620635599318693E-3</v>
          </cell>
          <cell r="O292">
            <v>9862.33642204645</v>
          </cell>
          <cell r="P292">
            <v>0.66036274509803905</v>
          </cell>
          <cell r="Q292">
            <v>7.5821319773535672E-4</v>
          </cell>
          <cell r="R292">
            <v>9884.1785269006214</v>
          </cell>
          <cell r="S292">
            <v>0.61588235294117644</v>
          </cell>
          <cell r="T292">
            <v>7.0714184244748308E-4</v>
          </cell>
          <cell r="U292">
            <v>9887.5733111805366</v>
          </cell>
          <cell r="V292">
            <v>0.63299019607843132</v>
          </cell>
          <cell r="W292">
            <v>7.2678467140435763E-4</v>
          </cell>
          <cell r="X292">
            <v>9886.2675022106087</v>
          </cell>
          <cell r="Y292">
            <v>0.86849999999999994</v>
          </cell>
          <cell r="Z292">
            <v>9.9719156951440929E-4</v>
          </cell>
          <cell r="AA292">
            <v>9866.7420468807668</v>
          </cell>
          <cell r="AB292">
            <v>0.892625</v>
          </cell>
          <cell r="AC292">
            <v>1.0248913353342541E-3</v>
          </cell>
          <cell r="AD292">
            <v>9864.8606697766099</v>
          </cell>
          <cell r="AE292">
            <v>0.83250000000000002</v>
          </cell>
          <cell r="AF292">
            <v>9.5585720393868252E-4</v>
          </cell>
          <cell r="AG292">
            <v>9869.5500843997961</v>
          </cell>
          <cell r="AH292">
            <v>0.59432647058823518</v>
          </cell>
          <cell r="AI292">
            <v>6.8239187796182116E-4</v>
          </cell>
          <cell r="AJ292">
            <v>9889.2188489019518</v>
          </cell>
          <cell r="AK292">
            <v>0.61083553921568612</v>
          </cell>
          <cell r="AL292">
            <v>7.0134720790520494E-4</v>
          </cell>
          <cell r="AM292">
            <v>9887.9585541281413</v>
          </cell>
          <cell r="AN292">
            <v>0.5696911764705882</v>
          </cell>
          <cell r="AO292">
            <v>6.5410620426392186E-4</v>
          </cell>
          <cell r="AP292">
            <v>9891.0997616996774</v>
          </cell>
          <cell r="AQ292">
            <v>0.80336249999999998</v>
          </cell>
          <cell r="AR292">
            <v>9.2240220180082855E-4</v>
          </cell>
          <cell r="AS292">
            <v>9871.8233606810736</v>
          </cell>
          <cell r="AT292">
            <v>0.54975198529411762</v>
          </cell>
          <cell r="AU292">
            <v>6.3121248711468466E-4</v>
          </cell>
          <cell r="AV292">
            <v>9892.6223584805375</v>
          </cell>
        </row>
        <row r="293">
          <cell r="B293">
            <v>29</v>
          </cell>
          <cell r="C293">
            <v>1.1794276933899872E-3</v>
          </cell>
          <cell r="D293">
            <v>0.68774509803921557</v>
          </cell>
          <cell r="E293">
            <v>8.1114561462066262E-4</v>
          </cell>
          <cell r="F293">
            <v>9874.5863023577895</v>
          </cell>
          <cell r="G293">
            <v>0.96499999999999997</v>
          </cell>
          <cell r="H293">
            <v>1.1381477241213375E-3</v>
          </cell>
          <cell r="I293">
            <v>9848.294532791022</v>
          </cell>
          <cell r="J293">
            <v>0.9</v>
          </cell>
          <cell r="K293">
            <v>1.0614849240509884E-3</v>
          </cell>
          <cell r="L293">
            <v>9854.0922478353641</v>
          </cell>
          <cell r="M293">
            <v>0.92500000000000004</v>
          </cell>
          <cell r="N293">
            <v>1.0909706163857382E-3</v>
          </cell>
          <cell r="O293">
            <v>9851.8619939168057</v>
          </cell>
          <cell r="P293">
            <v>0.663674019607843</v>
          </cell>
          <cell r="Q293">
            <v>7.8275551810893943E-4</v>
          </cell>
          <cell r="R293">
            <v>9876.6842122927519</v>
          </cell>
          <cell r="S293">
            <v>0.61897058823529405</v>
          </cell>
          <cell r="T293">
            <v>7.3003105315859636E-4</v>
          </cell>
          <cell r="U293">
            <v>9880.5813943719331</v>
          </cell>
          <cell r="V293">
            <v>0.63616421568627446</v>
          </cell>
          <cell r="W293">
            <v>7.5030969352411303E-4</v>
          </cell>
          <cell r="X293">
            <v>9879.0823145325976</v>
          </cell>
          <cell r="Y293">
            <v>0.86849999999999994</v>
          </cell>
          <cell r="Z293">
            <v>1.0243329517092038E-3</v>
          </cell>
          <cell r="AA293">
            <v>9856.9030148930433</v>
          </cell>
          <cell r="AB293">
            <v>0.892625</v>
          </cell>
          <cell r="AC293">
            <v>1.0527866448122372E-3</v>
          </cell>
          <cell r="AD293">
            <v>9854.7502595518763</v>
          </cell>
          <cell r="AE293">
            <v>0.83250000000000002</v>
          </cell>
          <cell r="AF293">
            <v>9.818735547471643E-4</v>
          </cell>
          <cell r="AG293">
            <v>9860.1162038519888</v>
          </cell>
          <cell r="AH293">
            <v>0.59730661764705872</v>
          </cell>
          <cell r="AI293">
            <v>7.0447996629804553E-4</v>
          </cell>
          <cell r="AJ293">
            <v>9882.4705262800744</v>
          </cell>
          <cell r="AK293">
            <v>0.61389846813725479</v>
          </cell>
          <cell r="AL293">
            <v>7.24048854250769E-4</v>
          </cell>
          <cell r="AM293">
            <v>9881.0236620043215</v>
          </cell>
          <cell r="AN293">
            <v>0.572547794117647</v>
          </cell>
          <cell r="AO293">
            <v>6.7527872417170163E-4</v>
          </cell>
          <cell r="AP293">
            <v>9884.6299319785576</v>
          </cell>
          <cell r="AQ293">
            <v>0.80336249999999998</v>
          </cell>
          <cell r="AR293">
            <v>9.4750798033101352E-4</v>
          </cell>
          <cell r="AS293">
            <v>9862.7175690773929</v>
          </cell>
          <cell r="AT293">
            <v>0.55250862132352929</v>
          </cell>
          <cell r="AU293">
            <v>6.5164396882569202E-4</v>
          </cell>
          <cell r="AV293">
            <v>9886.3780117175538</v>
          </cell>
        </row>
        <row r="294">
          <cell r="B294">
            <v>30</v>
          </cell>
          <cell r="C294">
            <v>1.2198600093704065E-3</v>
          </cell>
          <cell r="D294">
            <v>0.69117647058823517</v>
          </cell>
          <cell r="E294">
            <v>8.4313853588836906E-4</v>
          </cell>
          <cell r="F294">
            <v>9866.5765749824386</v>
          </cell>
          <cell r="G294">
            <v>0.96499999999999997</v>
          </cell>
          <cell r="H294">
            <v>1.1771649090424423E-3</v>
          </cell>
          <cell r="I294">
            <v>9837.0857187820493</v>
          </cell>
          <cell r="J294">
            <v>0.91</v>
          </cell>
          <cell r="K294">
            <v>1.11007260852707E-3</v>
          </cell>
          <cell r="L294">
            <v>9843.6322774740784</v>
          </cell>
          <cell r="M294">
            <v>0.92500000000000004</v>
          </cell>
          <cell r="N294">
            <v>1.1283705086676261E-3</v>
          </cell>
          <cell r="O294">
            <v>9841.1139019647544</v>
          </cell>
          <cell r="P294">
            <v>0.66698529411764695</v>
          </cell>
          <cell r="Q294">
            <v>8.1362868713227615E-4</v>
          </cell>
          <cell r="R294">
            <v>9868.9531832249613</v>
          </cell>
          <cell r="S294">
            <v>0.62897058823529406</v>
          </cell>
          <cell r="T294">
            <v>7.6725606765841589E-4</v>
          </cell>
          <cell r="U294">
            <v>9873.3682631307802</v>
          </cell>
          <cell r="V294">
            <v>0.6393382352941176</v>
          </cell>
          <cell r="W294">
            <v>7.7990314569674143E-4</v>
          </cell>
          <cell r="X294">
            <v>9871.6699433088816</v>
          </cell>
          <cell r="Y294">
            <v>0.87814999999999999</v>
          </cell>
          <cell r="Z294">
            <v>1.0712200672286225E-3</v>
          </cell>
          <cell r="AA294">
            <v>9846.8062643330868</v>
          </cell>
          <cell r="AB294">
            <v>0.892625</v>
          </cell>
          <cell r="AC294">
            <v>1.088877540864259E-3</v>
          </cell>
          <cell r="AD294">
            <v>9844.3753100906597</v>
          </cell>
          <cell r="AE294">
            <v>0.84175000000000011</v>
          </cell>
          <cell r="AF294">
            <v>1.0268171628875398E-3</v>
          </cell>
          <cell r="AG294">
            <v>9850.4348165046922</v>
          </cell>
          <cell r="AH294">
            <v>0.60695661764705877</v>
          </cell>
          <cell r="AI294">
            <v>7.4040210529037129E-4</v>
          </cell>
          <cell r="AJ294">
            <v>9875.508523776778</v>
          </cell>
          <cell r="AK294">
            <v>0.61696139705882347</v>
          </cell>
          <cell r="AL294">
            <v>7.5260653559735549E-4</v>
          </cell>
          <cell r="AM294">
            <v>9873.8693181430226</v>
          </cell>
          <cell r="AN294">
            <v>0.58179779411764698</v>
          </cell>
          <cell r="AO294">
            <v>7.0971186258403471E-4</v>
          </cell>
          <cell r="AP294">
            <v>9877.9550516891813</v>
          </cell>
          <cell r="AQ294">
            <v>0.81228875</v>
          </cell>
          <cell r="AR294">
            <v>9.908785621864757E-4</v>
          </cell>
          <cell r="AS294">
            <v>9853.3725654729406</v>
          </cell>
          <cell r="AT294">
            <v>0.56143487132352943</v>
          </cell>
          <cell r="AU294">
            <v>6.8487194739359357E-4</v>
          </cell>
          <cell r="AV294">
            <v>9879.9356131126879</v>
          </cell>
        </row>
        <row r="295">
          <cell r="B295">
            <v>31</v>
          </cell>
          <cell r="C295">
            <v>1.2801368143904065E-3</v>
          </cell>
          <cell r="D295">
            <v>0.69460784313725477</v>
          </cell>
          <cell r="E295">
            <v>8.8919307156431658E-4</v>
          </cell>
          <cell r="F295">
            <v>9858.2576840547772</v>
          </cell>
          <cell r="G295">
            <v>0.96499999999999997</v>
          </cell>
          <cell r="H295">
            <v>1.2353320258867422E-3</v>
          </cell>
          <cell r="I295">
            <v>9825.505846666656</v>
          </cell>
          <cell r="J295">
            <v>0.91</v>
          </cell>
          <cell r="K295">
            <v>1.16492450109527E-3</v>
          </cell>
          <cell r="L295">
            <v>9832.7051309144426</v>
          </cell>
          <cell r="M295">
            <v>0.92500000000000004</v>
          </cell>
          <cell r="N295">
            <v>1.1841265533111261E-3</v>
          </cell>
          <cell r="O295">
            <v>9830.0094792653381</v>
          </cell>
          <cell r="P295">
            <v>0.6702965686274508</v>
          </cell>
          <cell r="Q295">
            <v>8.5807131405956543E-4</v>
          </cell>
          <cell r="R295">
            <v>9860.9235198031238</v>
          </cell>
          <cell r="S295">
            <v>0.6320931372549019</v>
          </cell>
          <cell r="T295">
            <v>8.0916569512352811E-4</v>
          </cell>
          <cell r="U295">
            <v>9865.7928614226676</v>
          </cell>
          <cell r="V295">
            <v>0.64251225490196073</v>
          </cell>
          <cell r="W295">
            <v>8.2250359119699287E-4</v>
          </cell>
          <cell r="X295">
            <v>9863.9709968668139</v>
          </cell>
          <cell r="Y295">
            <v>0.87814999999999999</v>
          </cell>
          <cell r="Z295">
            <v>1.1241521435569354E-3</v>
          </cell>
          <cell r="AA295">
            <v>9836.2581678646202</v>
          </cell>
          <cell r="AB295">
            <v>0.892625</v>
          </cell>
          <cell r="AC295">
            <v>1.1426821239452366E-3</v>
          </cell>
          <cell r="AD295">
            <v>9833.6559909116622</v>
          </cell>
          <cell r="AE295">
            <v>0.84175000000000011</v>
          </cell>
          <cell r="AF295">
            <v>1.0775551635131249E-3</v>
          </cell>
          <cell r="AG295">
            <v>9840.3202209732008</v>
          </cell>
          <cell r="AH295">
            <v>0.60996987745098019</v>
          </cell>
          <cell r="AI295">
            <v>7.8084489579420449E-4</v>
          </cell>
          <cell r="AJ295">
            <v>9868.1966764749614</v>
          </cell>
          <cell r="AK295">
            <v>0.62002432598039203</v>
          </cell>
          <cell r="AL295">
            <v>7.9371596550509803E-4</v>
          </cell>
          <cell r="AM295">
            <v>9866.4381795625541</v>
          </cell>
          <cell r="AN295">
            <v>0.58468615196078433</v>
          </cell>
          <cell r="AO295">
            <v>7.4847826798926361E-4</v>
          </cell>
          <cell r="AP295">
            <v>9870.9445498109253</v>
          </cell>
          <cell r="AQ295">
            <v>0.81228875</v>
          </cell>
          <cell r="AR295">
            <v>1.0398407327901653E-3</v>
          </cell>
          <cell r="AS295">
            <v>9843.609069832577</v>
          </cell>
          <cell r="AT295">
            <v>0.5642221366421567</v>
          </cell>
          <cell r="AU295">
            <v>7.222815286096391E-4</v>
          </cell>
          <cell r="AV295">
            <v>9873.1691223692123</v>
          </cell>
        </row>
        <row r="296">
          <cell r="B296">
            <v>32</v>
          </cell>
          <cell r="C296">
            <v>1.3526463687452096E-3</v>
          </cell>
          <cell r="D296">
            <v>0.69803921568627436</v>
          </cell>
          <cell r="E296">
            <v>9.4420021033979318E-4</v>
          </cell>
          <cell r="F296">
            <v>9849.4917896244206</v>
          </cell>
          <cell r="G296">
            <v>0.96499999999999997</v>
          </cell>
          <cell r="H296">
            <v>1.3053037458391273E-3</v>
          </cell>
          <cell r="I296">
            <v>9813.3680846237312</v>
          </cell>
          <cell r="J296">
            <v>0.91</v>
          </cell>
          <cell r="K296">
            <v>1.2309081955581408E-3</v>
          </cell>
          <cell r="L296">
            <v>9821.2507717953958</v>
          </cell>
          <cell r="M296">
            <v>0.92500000000000004</v>
          </cell>
          <cell r="N296">
            <v>1.251197891089319E-3</v>
          </cell>
          <cell r="O296">
            <v>9818.3695040216408</v>
          </cell>
          <cell r="P296">
            <v>0.67360784313725475</v>
          </cell>
          <cell r="Q296">
            <v>9.1115320297790038E-4</v>
          </cell>
          <cell r="R296">
            <v>9852.4621442006446</v>
          </cell>
          <cell r="S296">
            <v>0.63521568627450964</v>
          </cell>
          <cell r="T296">
            <v>8.592221914092117E-4</v>
          </cell>
          <cell r="U296">
            <v>9857.8098002840088</v>
          </cell>
          <cell r="V296">
            <v>0.64568627450980387</v>
          </cell>
          <cell r="W296">
            <v>8.7338519456430874E-4</v>
          </cell>
          <cell r="X296">
            <v>9855.8578452984275</v>
          </cell>
          <cell r="Y296">
            <v>0.87814999999999999</v>
          </cell>
          <cell r="Z296">
            <v>1.1878264087136058E-3</v>
          </cell>
          <cell r="AA296">
            <v>9825.2007171606347</v>
          </cell>
          <cell r="AB296">
            <v>0.892625</v>
          </cell>
          <cell r="AC296">
            <v>1.2074059649011927E-3</v>
          </cell>
          <cell r="AD296">
            <v>9822.419247997821</v>
          </cell>
          <cell r="AE296">
            <v>0.84175000000000011</v>
          </cell>
          <cell r="AF296">
            <v>1.1385900808912803E-3</v>
          </cell>
          <cell r="AG296">
            <v>9829.7167331084675</v>
          </cell>
          <cell r="AH296">
            <v>0.61298313725490183</v>
          </cell>
          <cell r="AI296">
            <v>8.2914941470988942E-4</v>
          </cell>
          <cell r="AJ296">
            <v>9860.4911454694429</v>
          </cell>
          <cell r="AK296">
            <v>0.62308725490196071</v>
          </cell>
          <cell r="AL296">
            <v>8.4281671275455799E-4</v>
          </cell>
          <cell r="AM296">
            <v>9858.6070300567662</v>
          </cell>
          <cell r="AN296">
            <v>0.58757450980392145</v>
          </cell>
          <cell r="AO296">
            <v>7.9478052705352087E-4</v>
          </cell>
          <cell r="AP296">
            <v>9863.5563623308644</v>
          </cell>
          <cell r="AQ296">
            <v>0.81228875</v>
          </cell>
          <cell r="AR296">
            <v>1.0987394280600855E-3</v>
          </cell>
          <cell r="AS296">
            <v>9833.3732841641031</v>
          </cell>
          <cell r="AT296">
            <v>0.5670094019607842</v>
          </cell>
          <cell r="AU296">
            <v>7.6696320860664764E-4</v>
          </cell>
          <cell r="AV296">
            <v>9866.0379146832856</v>
          </cell>
        </row>
        <row r="297">
          <cell r="B297">
            <v>33</v>
          </cell>
          <cell r="C297">
            <v>1.4250324287980176E-3</v>
          </cell>
          <cell r="D297">
            <v>0.70147058823529396</v>
          </cell>
          <cell r="E297">
            <v>9.9961833608331512E-4</v>
          </cell>
          <cell r="F297">
            <v>9840.1918974049167</v>
          </cell>
          <cell r="G297">
            <v>0.96499999999999997</v>
          </cell>
          <cell r="H297">
            <v>1.3751562937900869E-3</v>
          </cell>
          <cell r="I297">
            <v>9800.5586585035726</v>
          </cell>
          <cell r="J297">
            <v>0.91</v>
          </cell>
          <cell r="K297">
            <v>1.2967795102061962E-3</v>
          </cell>
          <cell r="L297">
            <v>9809.1617137297617</v>
          </cell>
          <cell r="M297">
            <v>0.92500000000000004</v>
          </cell>
          <cell r="N297">
            <v>1.3181549966381663E-3</v>
          </cell>
          <cell r="O297">
            <v>9806.0847808042727</v>
          </cell>
          <cell r="P297">
            <v>0.6769191176470587</v>
          </cell>
          <cell r="Q297">
            <v>9.6463169432039911E-4</v>
          </cell>
          <cell r="R297">
            <v>9843.4850417607377</v>
          </cell>
          <cell r="S297">
            <v>0.63833823529411748</v>
          </cell>
          <cell r="T297">
            <v>9.0965268583581668E-4</v>
          </cell>
          <cell r="U297">
            <v>9849.3397513449127</v>
          </cell>
          <cell r="V297">
            <v>0.6488602941176469</v>
          </cell>
          <cell r="W297">
            <v>9.2464696087706639E-4</v>
          </cell>
          <cell r="X297">
            <v>9847.2498849766143</v>
          </cell>
          <cell r="Y297">
            <v>0.87814999999999999</v>
          </cell>
          <cell r="Z297">
            <v>1.2513922273489791E-3</v>
          </cell>
          <cell r="AA297">
            <v>9813.5300842778797</v>
          </cell>
          <cell r="AB297">
            <v>0.892625</v>
          </cell>
          <cell r="AC297">
            <v>1.2720195717558305E-3</v>
          </cell>
          <cell r="AD297">
            <v>9810.5596004080271</v>
          </cell>
          <cell r="AE297">
            <v>0.84175000000000011</v>
          </cell>
          <cell r="AF297">
            <v>1.1995210469407315E-3</v>
          </cell>
          <cell r="AG297">
            <v>9818.5247151381791</v>
          </cell>
          <cell r="AH297">
            <v>0.61599639705882347</v>
          </cell>
          <cell r="AI297">
            <v>8.7781484183156321E-4</v>
          </cell>
          <cell r="AJ297">
            <v>9852.3153250074247</v>
          </cell>
          <cell r="AK297">
            <v>0.62615018382352927</v>
          </cell>
          <cell r="AL297">
            <v>8.9228431724636906E-4</v>
          </cell>
          <cell r="AM297">
            <v>9850.2980312873551</v>
          </cell>
          <cell r="AN297">
            <v>0.59046286764705869</v>
          </cell>
          <cell r="AO297">
            <v>8.4142873439813049E-4</v>
          </cell>
          <cell r="AP297">
            <v>9855.7169998065892</v>
          </cell>
          <cell r="AQ297">
            <v>0.81228875</v>
          </cell>
          <cell r="AR297">
            <v>1.1575378102978058E-3</v>
          </cell>
          <cell r="AS297">
            <v>9822.5689692259602</v>
          </cell>
          <cell r="AT297">
            <v>0.56979666727941169</v>
          </cell>
          <cell r="AU297">
            <v>8.11978728694196E-4</v>
          </cell>
          <cell r="AV297">
            <v>9858.471026588004</v>
          </cell>
        </row>
        <row r="298">
          <cell r="B298">
            <v>34</v>
          </cell>
          <cell r="C298">
            <v>1.5151380594048411E-3</v>
          </cell>
          <cell r="D298">
            <v>0.70490196078431355</v>
          </cell>
          <cell r="E298">
            <v>1.0680237889334123E-3</v>
          </cell>
          <cell r="F298">
            <v>9830.3554611536929</v>
          </cell>
          <cell r="G298">
            <v>0.96499999999999997</v>
          </cell>
          <cell r="H298">
            <v>1.4621082273256717E-3</v>
          </cell>
          <cell r="I298">
            <v>9787.0813585816722</v>
          </cell>
          <cell r="J298">
            <v>0.91</v>
          </cell>
          <cell r="K298">
            <v>1.3787756340584054E-3</v>
          </cell>
          <cell r="L298">
            <v>9796.4413938070975</v>
          </cell>
          <cell r="M298">
            <v>0.92500000000000004</v>
          </cell>
          <cell r="N298">
            <v>1.4015027049494781E-3</v>
          </cell>
          <cell r="O298">
            <v>9793.1588411529992</v>
          </cell>
          <cell r="P298">
            <v>0.68023039215686254</v>
          </cell>
          <cell r="Q298">
            <v>1.0306429563207429E-3</v>
          </cell>
          <cell r="R298">
            <v>9833.9897041068871</v>
          </cell>
          <cell r="S298">
            <v>0.64146078431372533</v>
          </cell>
          <cell r="T298">
            <v>9.7190164792940517E-4</v>
          </cell>
          <cell r="U298">
            <v>9840.380272986391</v>
          </cell>
          <cell r="V298">
            <v>0.65203431372549003</v>
          </cell>
          <cell r="W298">
            <v>9.8792200476340627E-4</v>
          </cell>
          <cell r="X298">
            <v>9838.1446552974739</v>
          </cell>
          <cell r="Y298">
            <v>0.87814999999999999</v>
          </cell>
          <cell r="Z298">
            <v>1.3305184868663612E-3</v>
          </cell>
          <cell r="AA298">
            <v>9801.249509007559</v>
          </cell>
          <cell r="AB298">
            <v>0.892625</v>
          </cell>
          <cell r="AC298">
            <v>1.3524501102762463E-3</v>
          </cell>
          <cell r="AD298">
            <v>9798.0803765864312</v>
          </cell>
          <cell r="AE298">
            <v>0.84175000000000011</v>
          </cell>
          <cell r="AF298">
            <v>1.2753674615040252E-3</v>
          </cell>
          <cell r="AG298">
            <v>9806.7471880924622</v>
          </cell>
          <cell r="AH298">
            <v>0.61900965686274489</v>
          </cell>
          <cell r="AI298">
            <v>9.3788509025187592E-4</v>
          </cell>
          <cell r="AJ298">
            <v>9843.666816388728</v>
          </cell>
          <cell r="AK298">
            <v>0.62921311274509784</v>
          </cell>
          <cell r="AL298">
            <v>9.5334473459668704E-4</v>
          </cell>
          <cell r="AM298">
            <v>9841.508764833834</v>
          </cell>
          <cell r="AN298">
            <v>0.59335122549019592</v>
          </cell>
          <cell r="AO298">
            <v>8.9900902433469971E-4</v>
          </cell>
          <cell r="AP298">
            <v>9847.4241163248571</v>
          </cell>
          <cell r="AQ298">
            <v>0.81228875</v>
          </cell>
          <cell r="AR298">
            <v>1.2307296003513841E-3</v>
          </cell>
          <cell r="AS298">
            <v>9811.1989742498226</v>
          </cell>
          <cell r="AT298">
            <v>0.57258393259803908</v>
          </cell>
          <cell r="AU298">
            <v>8.675437084829853E-4</v>
          </cell>
          <cell r="AV298">
            <v>9850.4661578169671</v>
          </cell>
        </row>
        <row r="299">
          <cell r="B299">
            <v>35</v>
          </cell>
          <cell r="C299">
            <v>1.6094700528592758E-3</v>
          </cell>
          <cell r="D299">
            <v>0.70833333333333315</v>
          </cell>
          <cell r="E299">
            <v>1.1400412874419867E-3</v>
          </cell>
          <cell r="F299">
            <v>9819.8564076675084</v>
          </cell>
          <cell r="G299">
            <v>0.96499999999999997</v>
          </cell>
          <cell r="H299">
            <v>1.5531386010092011E-3</v>
          </cell>
          <cell r="I299">
            <v>9772.7715864057845</v>
          </cell>
          <cell r="J299">
            <v>0.91</v>
          </cell>
          <cell r="K299">
            <v>1.4646177481019409E-3</v>
          </cell>
          <cell r="L299">
            <v>9782.9342991128342</v>
          </cell>
          <cell r="M299">
            <v>0.92500000000000004</v>
          </cell>
          <cell r="N299">
            <v>1.4887597988948302E-3</v>
          </cell>
          <cell r="O299">
            <v>9779.4337025471232</v>
          </cell>
          <cell r="P299">
            <v>0.68354166666666649</v>
          </cell>
          <cell r="Q299">
            <v>1.1001398423815172E-3</v>
          </cell>
          <cell r="R299">
            <v>9823.8543718858182</v>
          </cell>
          <cell r="S299">
            <v>0.64458333333333317</v>
          </cell>
          <cell r="T299">
            <v>1.037437571572208E-3</v>
          </cell>
          <cell r="U299">
            <v>9830.8163911828233</v>
          </cell>
          <cell r="V299">
            <v>0.65520833333333317</v>
          </cell>
          <cell r="W299">
            <v>1.0545381908838376E-3</v>
          </cell>
          <cell r="X299">
            <v>9828.4253357064608</v>
          </cell>
          <cell r="Y299">
            <v>0.87814999999999999</v>
          </cell>
          <cell r="Z299">
            <v>1.4133561269183729E-3</v>
          </cell>
          <cell r="AA299">
            <v>9788.2087653414346</v>
          </cell>
          <cell r="AB299">
            <v>0.892625</v>
          </cell>
          <cell r="AC299">
            <v>1.4366532059335111E-3</v>
          </cell>
          <cell r="AD299">
            <v>9784.8289617006212</v>
          </cell>
          <cell r="AE299">
            <v>0.84175000000000011</v>
          </cell>
          <cell r="AF299">
            <v>1.3547714169942955E-3</v>
          </cell>
          <cell r="AG299">
            <v>9794.2399818255726</v>
          </cell>
          <cell r="AH299">
            <v>0.62202291666666654</v>
          </cell>
          <cell r="AI299">
            <v>1.0011272565671806E-3</v>
          </cell>
          <cell r="AJ299">
            <v>9834.4345880482306</v>
          </cell>
          <cell r="AK299">
            <v>0.63227604166666651</v>
          </cell>
          <cell r="AL299">
            <v>1.0176293542029035E-3</v>
          </cell>
          <cell r="AM299">
            <v>9832.1264142723921</v>
          </cell>
          <cell r="AN299">
            <v>0.59623958333333327</v>
          </cell>
          <cell r="AO299">
            <v>9.5962975370429248E-4</v>
          </cell>
          <cell r="AP299">
            <v>9838.5711931778296</v>
          </cell>
          <cell r="AQ299">
            <v>0.81228875</v>
          </cell>
          <cell r="AR299">
            <v>1.3073544173994951E-3</v>
          </cell>
          <cell r="AS299">
            <v>9799.1240412572752</v>
          </cell>
          <cell r="AT299">
            <v>0.57537119791666658</v>
          </cell>
          <cell r="AU299">
            <v>9.2604271232464216E-4</v>
          </cell>
          <cell r="AV299">
            <v>9841.9204478761294</v>
          </cell>
        </row>
        <row r="300">
          <cell r="B300">
            <v>36</v>
          </cell>
          <cell r="C300">
            <v>1.7202611584961245E-3</v>
          </cell>
          <cell r="D300">
            <v>0.71176470588235274</v>
          </cell>
          <cell r="E300">
            <v>1.2244211775178295E-3</v>
          </cell>
          <cell r="F300">
            <v>9808.6613659260165</v>
          </cell>
          <cell r="G300">
            <v>0.96499999999999997</v>
          </cell>
          <cell r="H300">
            <v>1.6600520179487601E-3</v>
          </cell>
          <cell r="I300">
            <v>9757.5931176160921</v>
          </cell>
          <cell r="J300">
            <v>0.91</v>
          </cell>
          <cell r="K300">
            <v>1.5654376542314733E-3</v>
          </cell>
          <cell r="L300">
            <v>9768.6060399098387</v>
          </cell>
          <cell r="M300">
            <v>0.92500000000000004</v>
          </cell>
          <cell r="N300">
            <v>1.5912415716089153E-3</v>
          </cell>
          <cell r="O300">
            <v>9764.8744747948131</v>
          </cell>
          <cell r="P300">
            <v>0.68685294117647033</v>
          </cell>
          <cell r="Q300">
            <v>1.1815664363047053E-3</v>
          </cell>
          <cell r="R300">
            <v>9813.0467582855526</v>
          </cell>
          <cell r="S300">
            <v>0.64770588235294102</v>
          </cell>
          <cell r="T300">
            <v>1.1142232715412247E-3</v>
          </cell>
          <cell r="U300">
            <v>9820.6175328993831</v>
          </cell>
          <cell r="V300">
            <v>0.65838235294117631</v>
          </cell>
          <cell r="W300">
            <v>1.1325895892039923E-3</v>
          </cell>
          <cell r="X300">
            <v>9818.0608858337073</v>
          </cell>
          <cell r="Y300">
            <v>0.87814999999999999</v>
          </cell>
          <cell r="Z300">
            <v>1.5106473363333717E-3</v>
          </cell>
          <cell r="AA300">
            <v>9774.3745405113823</v>
          </cell>
          <cell r="AB300">
            <v>0.892625</v>
          </cell>
          <cell r="AC300">
            <v>1.5355481166026031E-3</v>
          </cell>
          <cell r="AD300">
            <v>9770.7715558032833</v>
          </cell>
          <cell r="AE300">
            <v>0.84175000000000011</v>
          </cell>
          <cell r="AF300">
            <v>1.448029830164113E-3</v>
          </cell>
          <cell r="AG300">
            <v>9780.9710254470137</v>
          </cell>
          <cell r="AH300">
            <v>0.62503617647058807</v>
          </cell>
          <cell r="AI300">
            <v>1.0752254570372819E-3</v>
          </cell>
          <cell r="AJ300">
            <v>9824.5890675292085</v>
          </cell>
          <cell r="AK300">
            <v>0.63533897058823507</v>
          </cell>
          <cell r="AL300">
            <v>1.0929489535818524E-3</v>
          </cell>
          <cell r="AM300">
            <v>9822.1209538189942</v>
          </cell>
          <cell r="AN300">
            <v>0.5991279411764705</v>
          </cell>
          <cell r="AO300">
            <v>1.030656526175633E-3</v>
          </cell>
          <cell r="AP300">
            <v>9829.1298075269169</v>
          </cell>
          <cell r="AQ300">
            <v>0.81228875</v>
          </cell>
          <cell r="AR300">
            <v>1.3973487861083688E-3</v>
          </cell>
          <cell r="AS300">
            <v>9786.3131131552927</v>
          </cell>
          <cell r="AT300">
            <v>0.57815846323529396</v>
          </cell>
          <cell r="AU300">
            <v>9.9458354775948583E-4</v>
          </cell>
          <cell r="AV300">
            <v>9832.8064091700944</v>
          </cell>
        </row>
        <row r="301">
          <cell r="B301">
            <v>37</v>
          </cell>
          <cell r="C301">
            <v>1.8709511578485895E-3</v>
          </cell>
          <cell r="D301">
            <v>0.71519607843137234</v>
          </cell>
          <cell r="E301">
            <v>1.3380969310299467E-3</v>
          </cell>
          <cell r="F301">
            <v>9796.651433226476</v>
          </cell>
          <cell r="G301">
            <v>0.96499999999999997</v>
          </cell>
          <cell r="H301">
            <v>1.8054678673238888E-3</v>
          </cell>
          <cell r="I301">
            <v>9741.3950054708712</v>
          </cell>
          <cell r="J301">
            <v>0.91</v>
          </cell>
          <cell r="K301">
            <v>1.7025655536422166E-3</v>
          </cell>
          <cell r="L301">
            <v>9753.3138961856112</v>
          </cell>
          <cell r="M301">
            <v>0.92500000000000004</v>
          </cell>
          <cell r="N301">
            <v>1.7306298210099454E-3</v>
          </cell>
          <cell r="O301">
            <v>9749.3362005889758</v>
          </cell>
          <cell r="P301">
            <v>0.69016421568627428</v>
          </cell>
          <cell r="Q301">
            <v>1.2912635384438986E-3</v>
          </cell>
          <cell r="R301">
            <v>9801.4519915980727</v>
          </cell>
          <cell r="S301">
            <v>0.65082843137254887</v>
          </cell>
          <cell r="T301">
            <v>1.2176682072372515E-3</v>
          </cell>
          <cell r="U301">
            <v>9809.6751723033212</v>
          </cell>
          <cell r="V301">
            <v>0.66155637254901944</v>
          </cell>
          <cell r="W301">
            <v>1.2377396612027007E-3</v>
          </cell>
          <cell r="X301">
            <v>9806.9410522882408</v>
          </cell>
          <cell r="Y301">
            <v>0.87814999999999999</v>
          </cell>
          <cell r="Z301">
            <v>1.6429757592647388E-3</v>
          </cell>
          <cell r="AA301">
            <v>9759.6089076474345</v>
          </cell>
          <cell r="AB301">
            <v>0.892625</v>
          </cell>
          <cell r="AC301">
            <v>1.6700577772745973E-3</v>
          </cell>
          <cell r="AD301">
            <v>9755.7680659430152</v>
          </cell>
          <cell r="AE301">
            <v>0.84175000000000011</v>
          </cell>
          <cell r="AF301">
            <v>1.5748731371190503E-3</v>
          </cell>
          <cell r="AG301">
            <v>9766.8078876341951</v>
          </cell>
          <cell r="AH301">
            <v>0.6280494362745096</v>
          </cell>
          <cell r="AI301">
            <v>1.1750498199839476E-3</v>
          </cell>
          <cell r="AJ301">
            <v>9814.0254192588709</v>
          </cell>
          <cell r="AK301">
            <v>0.63840189950980375</v>
          </cell>
          <cell r="AL301">
            <v>1.1944187730606062E-3</v>
          </cell>
          <cell r="AM301">
            <v>9811.3858770005645</v>
          </cell>
          <cell r="AN301">
            <v>0.60201629901960774</v>
          </cell>
          <cell r="AO301">
            <v>1.1263430916944577E-3</v>
          </cell>
          <cell r="AP301">
            <v>9818.9993507441613</v>
          </cell>
          <cell r="AQ301">
            <v>0.81228875</v>
          </cell>
          <cell r="AR301">
            <v>1.5197525773198834E-3</v>
          </cell>
          <cell r="AS301">
            <v>9772.6382204061483</v>
          </cell>
          <cell r="AT301">
            <v>0.58094572855392146</v>
          </cell>
          <cell r="AU301">
            <v>1.0869210834851518E-3</v>
          </cell>
          <cell r="AV301">
            <v>9823.026861687229</v>
          </cell>
        </row>
        <row r="302">
          <cell r="B302">
            <v>38</v>
          </cell>
          <cell r="C302">
            <v>2.0463046549994788E-3</v>
          </cell>
          <cell r="D302">
            <v>0.71862745098039194</v>
          </cell>
          <cell r="E302">
            <v>1.4705306981515859E-3</v>
          </cell>
          <cell r="F302">
            <v>9783.5425640093054</v>
          </cell>
          <cell r="G302">
            <v>0.96499999999999997</v>
          </cell>
          <cell r="H302">
            <v>1.9746839920744969E-3</v>
          </cell>
          <cell r="I302">
            <v>9723.8072298055831</v>
          </cell>
          <cell r="J302">
            <v>0.91</v>
          </cell>
          <cell r="K302">
            <v>1.8621372360495257E-3</v>
          </cell>
          <cell r="L302">
            <v>9736.7082399121045</v>
          </cell>
          <cell r="M302">
            <v>0.92500000000000004</v>
          </cell>
          <cell r="N302">
            <v>1.8928318058745179E-3</v>
          </cell>
          <cell r="O302">
            <v>9732.4637086251842</v>
          </cell>
          <cell r="P302">
            <v>0.69347549019607824</v>
          </cell>
          <cell r="Q302">
            <v>1.4190621237162803E-3</v>
          </cell>
          <cell r="R302">
            <v>9788.7957340175144</v>
          </cell>
          <cell r="S302">
            <v>0.65395098039215671</v>
          </cell>
          <cell r="T302">
            <v>1.3381829353179431E-3</v>
          </cell>
          <cell r="U302">
            <v>9797.7302427226823</v>
          </cell>
          <cell r="V302">
            <v>0.66473039215686258</v>
          </cell>
          <cell r="W302">
            <v>1.3602408957902169E-3</v>
          </cell>
          <cell r="X302">
            <v>9794.8026123927466</v>
          </cell>
          <cell r="Y302">
            <v>0.87814999999999999</v>
          </cell>
          <cell r="Z302">
            <v>1.7969624327877922E-3</v>
          </cell>
          <cell r="AA302">
            <v>9743.5741067922663</v>
          </cell>
          <cell r="AB302">
            <v>0.892625</v>
          </cell>
          <cell r="AC302">
            <v>1.8265826926689098E-3</v>
          </cell>
          <cell r="AD302">
            <v>9739.4753696112002</v>
          </cell>
          <cell r="AE302">
            <v>0.84175000000000011</v>
          </cell>
          <cell r="AF302">
            <v>1.7224769433458115E-3</v>
          </cell>
          <cell r="AG302">
            <v>9751.4264042565574</v>
          </cell>
          <cell r="AH302">
            <v>0.63106269607843124</v>
          </cell>
          <cell r="AI302">
            <v>1.2913465325818151E-3</v>
          </cell>
          <cell r="AJ302">
            <v>9802.4934504566536</v>
          </cell>
          <cell r="AK302">
            <v>0.64146482843137242</v>
          </cell>
          <cell r="AL302">
            <v>1.3126324644375594E-3</v>
          </cell>
          <cell r="AM302">
            <v>9799.6669735193336</v>
          </cell>
          <cell r="AN302">
            <v>0.60490465686274497</v>
          </cell>
          <cell r="AO302">
            <v>1.2378192151690974E-3</v>
          </cell>
          <cell r="AP302">
            <v>9807.9397886580991</v>
          </cell>
          <cell r="AQ302">
            <v>0.81228875</v>
          </cell>
          <cell r="AR302">
            <v>1.6621902503287079E-3</v>
          </cell>
          <cell r="AS302">
            <v>9757.7862282834722</v>
          </cell>
          <cell r="AT302">
            <v>0.58373299387254896</v>
          </cell>
          <cell r="AU302">
            <v>1.1944955426381792E-3</v>
          </cell>
          <cell r="AV302">
            <v>9812.3500066876204</v>
          </cell>
        </row>
        <row r="303">
          <cell r="B303">
            <v>39</v>
          </cell>
          <cell r="C303">
            <v>2.2264529970327826E-3</v>
          </cell>
          <cell r="D303">
            <v>0.72205882352941153</v>
          </cell>
          <cell r="E303">
            <v>1.6076300316810233E-3</v>
          </cell>
          <cell r="F303">
            <v>9769.1555643322572</v>
          </cell>
          <cell r="G303">
            <v>0.96499999999999997</v>
          </cell>
          <cell r="H303">
            <v>2.1485271421366353E-3</v>
          </cell>
          <cell r="I303">
            <v>9704.6057833268678</v>
          </cell>
          <cell r="J303">
            <v>0.91</v>
          </cell>
          <cell r="K303">
            <v>2.026072227299832E-3</v>
          </cell>
          <cell r="L303">
            <v>9718.5771529420144</v>
          </cell>
          <cell r="M303">
            <v>0.92500000000000004</v>
          </cell>
          <cell r="N303">
            <v>2.0594690222553239E-3</v>
          </cell>
          <cell r="O303">
            <v>9714.0417917679788</v>
          </cell>
          <cell r="P303">
            <v>0.69678676470588208</v>
          </cell>
          <cell r="Q303">
            <v>1.5513629805721874E-3</v>
          </cell>
          <cell r="R303">
            <v>9774.9048247545743</v>
          </cell>
          <cell r="S303">
            <v>0.65707352941176456</v>
          </cell>
          <cell r="T303">
            <v>1.4629433288297314E-3</v>
          </cell>
          <cell r="U303">
            <v>9784.6190873070227</v>
          </cell>
          <cell r="V303">
            <v>0.66790441176470572</v>
          </cell>
          <cell r="W303">
            <v>1.4870577793049467E-3</v>
          </cell>
          <cell r="X303">
            <v>9781.4793213131761</v>
          </cell>
          <cell r="Y303">
            <v>0.87814999999999999</v>
          </cell>
          <cell r="Z303">
            <v>1.9551596993443378E-3</v>
          </cell>
          <cell r="AA303">
            <v>9726.0652701612762</v>
          </cell>
          <cell r="AB303">
            <v>0.892625</v>
          </cell>
          <cell r="AC303">
            <v>1.9873876064763875E-3</v>
          </cell>
          <cell r="AD303">
            <v>9721.6854124653928</v>
          </cell>
          <cell r="AE303">
            <v>0.84175000000000011</v>
          </cell>
          <cell r="AF303">
            <v>1.8741168102523449E-3</v>
          </cell>
          <cell r="AG303">
            <v>9734.6297971104923</v>
          </cell>
          <cell r="AH303">
            <v>0.63407595588235266</v>
          </cell>
          <cell r="AI303">
            <v>1.4117403123206904E-3</v>
          </cell>
          <cell r="AJ303">
            <v>9789.8350345287508</v>
          </cell>
          <cell r="AK303">
            <v>0.64452775735294099</v>
          </cell>
          <cell r="AL303">
            <v>1.4350107570292735E-3</v>
          </cell>
          <cell r="AM303">
            <v>9786.8036125092149</v>
          </cell>
          <cell r="AN303">
            <v>0.60779301470588221</v>
          </cell>
          <cell r="AO303">
            <v>1.3532225791675016E-3</v>
          </cell>
          <cell r="AP303">
            <v>9795.7993323264764</v>
          </cell>
          <cell r="AQ303">
            <v>0.81228875</v>
          </cell>
          <cell r="AR303">
            <v>1.8085227218935128E-3</v>
          </cell>
          <cell r="AS303">
            <v>9741.5669311500278</v>
          </cell>
          <cell r="AT303">
            <v>0.58652025919117623</v>
          </cell>
          <cell r="AU303">
            <v>1.3058597888966387E-3</v>
          </cell>
          <cell r="AV303">
            <v>9800.6291983418269</v>
          </cell>
        </row>
        <row r="304">
          <cell r="B304">
            <v>40</v>
          </cell>
          <cell r="C304">
            <v>2.4143988305308896E-3</v>
          </cell>
          <cell r="D304">
            <v>0.72549019607843113</v>
          </cell>
          <cell r="E304">
            <v>1.7516226809733899E-3</v>
          </cell>
          <cell r="F304">
            <v>9753.4503764628716</v>
          </cell>
          <cell r="G304">
            <v>0.96499999999999997</v>
          </cell>
          <cell r="H304">
            <v>2.3298948714623085E-3</v>
          </cell>
          <cell r="I304">
            <v>9683.7551743976546</v>
          </cell>
          <cell r="J304">
            <v>0.92</v>
          </cell>
          <cell r="K304">
            <v>2.2212469240884187E-3</v>
          </cell>
          <cell r="L304">
            <v>9698.8866136835677</v>
          </cell>
          <cell r="M304">
            <v>0.92500000000000004</v>
          </cell>
          <cell r="N304">
            <v>2.2333189182410728E-3</v>
          </cell>
          <cell r="O304">
            <v>9694.0360236169399</v>
          </cell>
          <cell r="P304">
            <v>0.70009803921568603</v>
          </cell>
          <cell r="Q304">
            <v>1.6903158871393212E-3</v>
          </cell>
          <cell r="R304">
            <v>9759.7403992708332</v>
          </cell>
          <cell r="S304">
            <v>0.66745098039215667</v>
          </cell>
          <cell r="T304">
            <v>1.6114928664955187E-3</v>
          </cell>
          <cell r="U304">
            <v>9770.3047440881073</v>
          </cell>
          <cell r="V304">
            <v>0.67107843137254886</v>
          </cell>
          <cell r="W304">
            <v>1.6202509799003858E-3</v>
          </cell>
          <cell r="X304">
            <v>9766.9336963953065</v>
          </cell>
          <cell r="Y304">
            <v>0.88780000000000003</v>
          </cell>
          <cell r="Z304">
            <v>2.1435032817453238E-3</v>
          </cell>
          <cell r="AA304">
            <v>9707.0492593118634</v>
          </cell>
          <cell r="AB304">
            <v>0.892625</v>
          </cell>
          <cell r="AC304">
            <v>2.1551527561026354E-3</v>
          </cell>
          <cell r="AD304">
            <v>9702.3646553625967</v>
          </cell>
          <cell r="AE304">
            <v>0.85100000000000009</v>
          </cell>
          <cell r="AF304">
            <v>2.0546534047817871E-3</v>
          </cell>
          <cell r="AG304">
            <v>9716.3859637661444</v>
          </cell>
          <cell r="AH304">
            <v>0.64409019607843121</v>
          </cell>
          <cell r="AI304">
            <v>1.5550906161681758E-3</v>
          </cell>
          <cell r="AJ304">
            <v>9776.0143297595368</v>
          </cell>
          <cell r="AK304">
            <v>0.64759068627450966</v>
          </cell>
          <cell r="AL304">
            <v>1.5635421956038723E-3</v>
          </cell>
          <cell r="AM304">
            <v>9772.7594440483317</v>
          </cell>
          <cell r="AN304">
            <v>0.61739215686274496</v>
          </cell>
          <cell r="AO304">
            <v>1.4906309015083549E-3</v>
          </cell>
          <cell r="AP304">
            <v>9782.5434354889785</v>
          </cell>
          <cell r="AQ304">
            <v>0.82121500000000003</v>
          </cell>
          <cell r="AR304">
            <v>1.9827405356144245E-3</v>
          </cell>
          <cell r="AS304">
            <v>9723.9490860081969</v>
          </cell>
          <cell r="AT304">
            <v>0.59578343137254886</v>
          </cell>
          <cell r="AU304">
            <v>1.4384588199555625E-3</v>
          </cell>
          <cell r="AV304">
            <v>9787.8309507658269</v>
          </cell>
        </row>
        <row r="305">
          <cell r="B305">
            <v>41</v>
          </cell>
          <cell r="C305">
            <v>2.6334584427250064E-3</v>
          </cell>
          <cell r="D305">
            <v>0.72892156862745072</v>
          </cell>
          <cell r="E305">
            <v>1.9195846589863152E-3</v>
          </cell>
          <cell r="F305">
            <v>9736.3660115657112</v>
          </cell>
          <cell r="G305">
            <v>0.96499999999999997</v>
          </cell>
          <cell r="H305">
            <v>2.5412873972296313E-3</v>
          </cell>
          <cell r="I305">
            <v>9661.1930428803298</v>
          </cell>
          <cell r="J305">
            <v>0.92</v>
          </cell>
          <cell r="K305">
            <v>2.4227817673070058E-3</v>
          </cell>
          <cell r="L305">
            <v>9677.342991625841</v>
          </cell>
          <cell r="M305">
            <v>0.92500000000000004</v>
          </cell>
          <cell r="N305">
            <v>2.4359490595206308E-3</v>
          </cell>
          <cell r="O305">
            <v>9672.3861495712863</v>
          </cell>
          <cell r="P305">
            <v>0.70340931372548987</v>
          </cell>
          <cell r="Q305">
            <v>1.852399195921794E-3</v>
          </cell>
          <cell r="R305">
            <v>9743.243355019591</v>
          </cell>
          <cell r="S305">
            <v>0.67060784313725474</v>
          </cell>
          <cell r="T305">
            <v>1.7660178862674103E-3</v>
          </cell>
          <cell r="U305">
            <v>9754.5599676895217</v>
          </cell>
          <cell r="V305">
            <v>0.67425245098039199</v>
          </cell>
          <cell r="W305">
            <v>1.7756158095623418E-3</v>
          </cell>
          <cell r="X305">
            <v>9751.1088125031001</v>
          </cell>
          <cell r="Y305">
            <v>0.88780000000000003</v>
          </cell>
          <cell r="Z305">
            <v>2.3379844054512607E-3</v>
          </cell>
          <cell r="AA305">
            <v>9686.2421673684657</v>
          </cell>
          <cell r="AB305">
            <v>0.892625</v>
          </cell>
          <cell r="AC305">
            <v>2.3506908424374088E-3</v>
          </cell>
          <cell r="AD305">
            <v>9681.454577434879</v>
          </cell>
          <cell r="AE305">
            <v>0.85100000000000009</v>
          </cell>
          <cell r="AF305">
            <v>2.2410731347589806E-3</v>
          </cell>
          <cell r="AG305">
            <v>9696.4221582635182</v>
          </cell>
          <cell r="AH305">
            <v>0.64713656862745073</v>
          </cell>
          <cell r="AI305">
            <v>1.7042072602480507E-3</v>
          </cell>
          <cell r="AJ305">
            <v>9760.8117416118021</v>
          </cell>
          <cell r="AK305">
            <v>0.65065361519607812</v>
          </cell>
          <cell r="AL305">
            <v>1.7134692562276593E-3</v>
          </cell>
          <cell r="AM305">
            <v>9757.4793222900771</v>
          </cell>
          <cell r="AN305">
            <v>0.62031225490196062</v>
          </cell>
          <cell r="AO305">
            <v>1.6335665447973545E-3</v>
          </cell>
          <cell r="AP305">
            <v>9767.9612739486911</v>
          </cell>
          <cell r="AQ305">
            <v>0.82121500000000003</v>
          </cell>
          <cell r="AR305">
            <v>2.162635575042416E-3</v>
          </cell>
          <cell r="AS305">
            <v>9704.6690179891175</v>
          </cell>
          <cell r="AT305">
            <v>0.59860132598039195</v>
          </cell>
          <cell r="AU305">
            <v>1.576391715729447E-3</v>
          </cell>
          <cell r="AV305">
            <v>9773.751559006465</v>
          </cell>
        </row>
        <row r="306">
          <cell r="B306">
            <v>42</v>
          </cell>
          <cell r="C306">
            <v>2.8509361031167093E-3</v>
          </cell>
          <cell r="D306">
            <v>0.73235294117647032</v>
          </cell>
          <cell r="E306">
            <v>2.087891440223707E-3</v>
          </cell>
          <cell r="F306">
            <v>9717.6762327356337</v>
          </cell>
          <cell r="G306">
            <v>0.96499999999999997</v>
          </cell>
          <cell r="H306">
            <v>2.7511533395076244E-3</v>
          </cell>
          <cell r="I306">
            <v>9636.6411747582551</v>
          </cell>
          <cell r="J306">
            <v>0.92</v>
          </cell>
          <cell r="K306">
            <v>2.6228612148673728E-3</v>
          </cell>
          <cell r="L306">
            <v>9653.8969014697541</v>
          </cell>
          <cell r="M306">
            <v>0.92500000000000004</v>
          </cell>
          <cell r="N306">
            <v>2.6371158953829564E-3</v>
          </cell>
          <cell r="O306">
            <v>9648.8247096269188</v>
          </cell>
          <cell r="P306">
            <v>0.70672058823529382</v>
          </cell>
          <cell r="Q306">
            <v>2.0148152398158769E-3</v>
          </cell>
          <cell r="R306">
            <v>9725.1949788630827</v>
          </cell>
          <cell r="S306">
            <v>0.67376470588235271</v>
          </cell>
          <cell r="T306">
            <v>1.9208601250058103E-3</v>
          </cell>
          <cell r="U306">
            <v>9737.3332403139138</v>
          </cell>
          <cell r="V306">
            <v>0.67742647058823513</v>
          </cell>
          <cell r="W306">
            <v>1.9312995822069292E-3</v>
          </cell>
          <cell r="X306">
            <v>9733.7945895348566</v>
          </cell>
          <cell r="Y306">
            <v>0.88780000000000003</v>
          </cell>
          <cell r="Z306">
            <v>2.5310610723470145E-3</v>
          </cell>
          <cell r="AA306">
            <v>9663.5958842337332</v>
          </cell>
          <cell r="AB306">
            <v>0.892625</v>
          </cell>
          <cell r="AC306">
            <v>2.5448168390445527E-3</v>
          </cell>
          <cell r="AD306">
            <v>9658.6964708182295</v>
          </cell>
          <cell r="AE306">
            <v>0.85100000000000009</v>
          </cell>
          <cell r="AF306">
            <v>2.4261466237523199E-3</v>
          </cell>
          <cell r="AG306">
            <v>9674.6917670613529</v>
          </cell>
          <cell r="AH306">
            <v>0.65018294117647035</v>
          </cell>
          <cell r="AI306">
            <v>1.853630020630607E-3</v>
          </cell>
          <cell r="AJ306">
            <v>9744.1772953758336</v>
          </cell>
          <cell r="AK306">
            <v>0.65371654411764679</v>
          </cell>
          <cell r="AL306">
            <v>1.8637040968296863E-3</v>
          </cell>
          <cell r="AM306">
            <v>9740.7601814530572</v>
          </cell>
          <cell r="AN306">
            <v>0.62323235294117629</v>
          </cell>
          <cell r="AO306">
            <v>1.7767956156303747E-3</v>
          </cell>
          <cell r="AP306">
            <v>9752.0046592006911</v>
          </cell>
          <cell r="AQ306">
            <v>0.82121500000000003</v>
          </cell>
          <cell r="AR306">
            <v>2.3412314919209884E-3</v>
          </cell>
          <cell r="AS306">
            <v>9683.6813555268036</v>
          </cell>
          <cell r="AT306">
            <v>0.60141922058823516</v>
          </cell>
          <cell r="AU306">
            <v>1.7146077690833117E-3</v>
          </cell>
          <cell r="AV306">
            <v>9758.3442980172495</v>
          </cell>
        </row>
        <row r="307">
          <cell r="B307">
            <v>43</v>
          </cell>
          <cell r="C307">
            <v>3.0989590601696185E-3</v>
          </cell>
          <cell r="D307">
            <v>0.73578431372548991</v>
          </cell>
          <cell r="E307">
            <v>2.280165465350292E-3</v>
          </cell>
          <cell r="F307">
            <v>9697.3867797104394</v>
          </cell>
          <cell r="G307">
            <v>0.96499999999999997</v>
          </cell>
          <cell r="H307">
            <v>2.9904954930636816E-3</v>
          </cell>
          <cell r="I307">
            <v>9610.1292972086831</v>
          </cell>
          <cell r="J307">
            <v>0.92</v>
          </cell>
          <cell r="K307">
            <v>2.8510423353560492E-3</v>
          </cell>
          <cell r="L307">
            <v>9628.5760697145615</v>
          </cell>
          <cell r="M307">
            <v>0.92500000000000004</v>
          </cell>
          <cell r="N307">
            <v>2.8665371306568974E-3</v>
          </cell>
          <cell r="O307">
            <v>9623.379640613397</v>
          </cell>
          <cell r="P307">
            <v>0.71003186274509777</v>
          </cell>
          <cell r="Q307">
            <v>2.2003596740630318E-3</v>
          </cell>
          <cell r="R307">
            <v>9705.6005078094895</v>
          </cell>
          <cell r="S307">
            <v>0.67692156862745079</v>
          </cell>
          <cell r="T307">
            <v>2.0977522281222689E-3</v>
          </cell>
          <cell r="U307">
            <v>9718.629185168702</v>
          </cell>
          <cell r="V307">
            <v>0.68060049019607816</v>
          </cell>
          <cell r="W307">
            <v>2.1091530554490198E-3</v>
          </cell>
          <cell r="X307">
            <v>9714.9957161107995</v>
          </cell>
          <cell r="Y307">
            <v>0.88780000000000003</v>
          </cell>
          <cell r="Z307">
            <v>2.7512558536185875E-3</v>
          </cell>
          <cell r="AA307">
            <v>9639.1367328722572</v>
          </cell>
          <cell r="AB307">
            <v>0.892625</v>
          </cell>
          <cell r="AC307">
            <v>2.7662083310839056E-3</v>
          </cell>
          <cell r="AD307">
            <v>9634.1168573960713</v>
          </cell>
          <cell r="AE307">
            <v>0.85100000000000009</v>
          </cell>
          <cell r="AF307">
            <v>2.6372141602043456E-3</v>
          </cell>
          <cell r="AG307">
            <v>9651.219546294853</v>
          </cell>
          <cell r="AH307">
            <v>0.65322931372548998</v>
          </cell>
          <cell r="AI307">
            <v>2.0243309001379893E-3</v>
          </cell>
          <cell r="AJ307">
            <v>9726.1151958147766</v>
          </cell>
          <cell r="AK307">
            <v>0.65677947303921547</v>
          </cell>
          <cell r="AL307">
            <v>2.0353326985083045E-3</v>
          </cell>
          <cell r="AM307">
            <v>9722.6062867966484</v>
          </cell>
          <cell r="AN307">
            <v>0.62615245098039196</v>
          </cell>
          <cell r="AO307">
            <v>1.9404208110130987E-3</v>
          </cell>
          <cell r="AP307">
            <v>9734.6773400786169</v>
          </cell>
          <cell r="AQ307">
            <v>0.82121500000000003</v>
          </cell>
          <cell r="AR307">
            <v>2.5449116645971932E-3</v>
          </cell>
          <cell r="AS307">
            <v>9661.009615779516</v>
          </cell>
          <cell r="AT307">
            <v>0.60423711519607826</v>
          </cell>
          <cell r="AU307">
            <v>1.8725060826276401E-3</v>
          </cell>
          <cell r="AV307">
            <v>9741.6125650704798</v>
          </cell>
        </row>
        <row r="308">
          <cell r="B308">
            <v>44</v>
          </cell>
          <cell r="C308">
            <v>3.3659865408857304E-3</v>
          </cell>
          <cell r="D308">
            <v>0.73921568627450951</v>
          </cell>
          <cell r="E308">
            <v>2.4881900508116075E-3</v>
          </cell>
          <cell r="F308">
            <v>9675.2751332711996</v>
          </cell>
          <cell r="G308">
            <v>0.96499999999999997</v>
          </cell>
          <cell r="H308">
            <v>3.2481770119547298E-3</v>
          </cell>
          <cell r="I308">
            <v>9581.3902488576223</v>
          </cell>
          <cell r="J308">
            <v>0.92</v>
          </cell>
          <cell r="K308">
            <v>3.0967076176148722E-3</v>
          </cell>
          <cell r="L308">
            <v>9601.1245917106098</v>
          </cell>
          <cell r="M308">
            <v>0.92500000000000004</v>
          </cell>
          <cell r="N308">
            <v>3.1135375503193005E-3</v>
          </cell>
          <cell r="O308">
            <v>9595.7938655511716</v>
          </cell>
          <cell r="P308">
            <v>0.71334313725490162</v>
          </cell>
          <cell r="Q308">
            <v>2.4011033990332009E-3</v>
          </cell>
          <cell r="R308">
            <v>9684.2446958395394</v>
          </cell>
          <cell r="S308">
            <v>0.68007843137254875</v>
          </cell>
          <cell r="T308">
            <v>2.2891348467466788E-3</v>
          </cell>
          <cell r="U308">
            <v>9698.2419091412212</v>
          </cell>
          <cell r="V308">
            <v>0.68377450980392129</v>
          </cell>
          <cell r="W308">
            <v>2.3015757970007368E-3</v>
          </cell>
          <cell r="X308">
            <v>9694.5053032124906</v>
          </cell>
          <cell r="Y308">
            <v>0.88780000000000003</v>
          </cell>
          <cell r="Z308">
            <v>2.9883228509983515E-3</v>
          </cell>
          <cell r="AA308">
            <v>9612.6170015121133</v>
          </cell>
          <cell r="AB308">
            <v>0.892625</v>
          </cell>
          <cell r="AC308">
            <v>3.0045637360581251E-3</v>
          </cell>
          <cell r="AD308">
            <v>9607.4668830825067</v>
          </cell>
          <cell r="AE308">
            <v>0.85100000000000009</v>
          </cell>
          <cell r="AF308">
            <v>2.864454546293757E-3</v>
          </cell>
          <cell r="AG308">
            <v>9625.7672134441236</v>
          </cell>
          <cell r="AH308">
            <v>0.6562756862745095</v>
          </cell>
          <cell r="AI308">
            <v>2.2090151271105451E-3</v>
          </cell>
          <cell r="AJ308">
            <v>9706.4263202855873</v>
          </cell>
          <cell r="AK308">
            <v>0.65984240196078403</v>
          </cell>
          <cell r="AL308">
            <v>2.2210206441057112E-3</v>
          </cell>
          <cell r="AM308">
            <v>9702.8175483064097</v>
          </cell>
          <cell r="AN308">
            <v>0.62907254901960763</v>
          </cell>
          <cell r="AO308">
            <v>2.1174497332406782E-3</v>
          </cell>
          <cell r="AP308">
            <v>9715.7879695794309</v>
          </cell>
          <cell r="AQ308">
            <v>0.82121500000000003</v>
          </cell>
          <cell r="AR308">
            <v>2.7641986371734753E-3</v>
          </cell>
          <cell r="AS308">
            <v>9636.4231997165334</v>
          </cell>
          <cell r="AT308">
            <v>0.60705500980392135</v>
          </cell>
          <cell r="AU308">
            <v>2.0433389925772543E-3</v>
          </cell>
          <cell r="AV308">
            <v>9723.3713362877825</v>
          </cell>
        </row>
        <row r="309">
          <cell r="B309">
            <v>45</v>
          </cell>
          <cell r="C309">
            <v>3.6571212847342567E-3</v>
          </cell>
          <cell r="D309">
            <v>0.7426470588235291</v>
          </cell>
          <cell r="E309">
            <v>2.7159503658688217E-3</v>
          </cell>
          <cell r="F309">
            <v>9651.2012099457297</v>
          </cell>
          <cell r="G309">
            <v>0.96499999999999997</v>
          </cell>
          <cell r="H309">
            <v>3.5291220397685578E-3</v>
          </cell>
          <cell r="I309">
            <v>9550.2681973087165</v>
          </cell>
          <cell r="J309">
            <v>0.92</v>
          </cell>
          <cell r="K309">
            <v>3.3645515819555162E-3</v>
          </cell>
          <cell r="L309">
            <v>9571.3927160497897</v>
          </cell>
          <cell r="M309">
            <v>0.92500000000000004</v>
          </cell>
          <cell r="N309">
            <v>3.3828371883791878E-3</v>
          </cell>
          <cell r="O309">
            <v>9565.9170010256548</v>
          </cell>
          <cell r="P309">
            <v>0.71665441176470557</v>
          </cell>
          <cell r="Q309">
            <v>2.6208921030634129E-3</v>
          </cell>
          <cell r="R309">
            <v>9660.9918229832892</v>
          </cell>
          <cell r="S309">
            <v>0.68323529411764683</v>
          </cell>
          <cell r="T309">
            <v>2.4986743365993163E-3</v>
          </cell>
          <cell r="U309">
            <v>9676.0413256348274</v>
          </cell>
          <cell r="V309">
            <v>0.68694852941176443</v>
          </cell>
          <cell r="W309">
            <v>2.5122540884286605E-3</v>
          </cell>
          <cell r="X309">
            <v>9672.1926644427222</v>
          </cell>
          <cell r="Y309">
            <v>0.88780000000000003</v>
          </cell>
          <cell r="Z309">
            <v>3.2467922765870732E-3</v>
          </cell>
          <cell r="AA309">
            <v>9583.8913984685987</v>
          </cell>
          <cell r="AB309">
            <v>0.892625</v>
          </cell>
          <cell r="AC309">
            <v>3.2644378867859158E-3</v>
          </cell>
          <cell r="AD309">
            <v>9578.6006364902169</v>
          </cell>
          <cell r="AE309">
            <v>0.85100000000000009</v>
          </cell>
          <cell r="AF309">
            <v>3.1122102133088526E-3</v>
          </cell>
          <cell r="AG309">
            <v>9598.1946407880077</v>
          </cell>
          <cell r="AH309">
            <v>0.65932205882352912</v>
          </cell>
          <cell r="AI309">
            <v>2.4112207348183398E-3</v>
          </cell>
          <cell r="AJ309">
            <v>9684.9846777138919</v>
          </cell>
          <cell r="AK309">
            <v>0.66290533088235271</v>
          </cell>
          <cell r="AL309">
            <v>2.4243251953336574E-3</v>
          </cell>
          <cell r="AM309">
            <v>9681.2673902256302</v>
          </cell>
          <cell r="AN309">
            <v>0.6319926470588233</v>
          </cell>
          <cell r="AO309">
            <v>2.3112737613543675E-3</v>
          </cell>
          <cell r="AP309">
            <v>9695.2152769350214</v>
          </cell>
          <cell r="AQ309">
            <v>0.82121500000000003</v>
          </cell>
          <cell r="AR309">
            <v>3.0032828558430426E-3</v>
          </cell>
          <cell r="AS309">
            <v>9609.7862118406501</v>
          </cell>
          <cell r="AT309">
            <v>0.60987290441176445</v>
          </cell>
          <cell r="AU309">
            <v>2.2303791797069644E-3</v>
          </cell>
          <cell r="AV309">
            <v>9703.5031924970372</v>
          </cell>
        </row>
        <row r="310">
          <cell r="B310">
            <v>46</v>
          </cell>
          <cell r="C310">
            <v>3.9672360575083989E-3</v>
          </cell>
          <cell r="D310">
            <v>0.7460784313725487</v>
          </cell>
          <cell r="E310">
            <v>2.9598692546704808E-3</v>
          </cell>
          <cell r="F310">
            <v>9624.9890264885034</v>
          </cell>
          <cell r="G310">
            <v>0.96499999999999997</v>
          </cell>
          <cell r="H310">
            <v>3.8283827954956047E-3</v>
          </cell>
          <cell r="I310">
            <v>9516.5641353278934</v>
          </cell>
          <cell r="J310">
            <v>0.92</v>
          </cell>
          <cell r="K310">
            <v>3.649857172907727E-3</v>
          </cell>
          <cell r="L310">
            <v>9539.1892715454869</v>
          </cell>
          <cell r="M310">
            <v>0.92500000000000004</v>
          </cell>
          <cell r="N310">
            <v>3.6696933531952694E-3</v>
          </cell>
          <cell r="O310">
            <v>9533.5570612536358</v>
          </cell>
          <cell r="P310">
            <v>0.71996568627450952</v>
          </cell>
          <cell r="Q310">
            <v>2.8562738307570138E-3</v>
          </cell>
          <cell r="R310">
            <v>9635.6714058066718</v>
          </cell>
          <cell r="S310">
            <v>0.6863921568627448</v>
          </cell>
          <cell r="T310">
            <v>2.7230797142968424E-3</v>
          </cell>
          <cell r="U310">
            <v>9651.8640494945885</v>
          </cell>
          <cell r="V310">
            <v>0.69012254901960757</v>
          </cell>
          <cell r="W310">
            <v>2.7378790605701946E-3</v>
          </cell>
          <cell r="X310">
            <v>9647.893658877405</v>
          </cell>
          <cell r="Y310">
            <v>0.88780000000000003</v>
          </cell>
          <cell r="Z310">
            <v>3.5221121718559565E-3</v>
          </cell>
          <cell r="AA310">
            <v>9552.7744938964006</v>
          </cell>
          <cell r="AB310">
            <v>0.892625</v>
          </cell>
          <cell r="AC310">
            <v>3.5412540858334347E-3</v>
          </cell>
          <cell r="AD310">
            <v>9547.3318896700675</v>
          </cell>
          <cell r="AE310">
            <v>0.85100000000000009</v>
          </cell>
          <cell r="AF310">
            <v>3.3761178849396477E-3</v>
          </cell>
          <cell r="AG310">
            <v>9568.3230413976216</v>
          </cell>
          <cell r="AH310">
            <v>0.66236843137254875</v>
          </cell>
          <cell r="AI310">
            <v>2.6277719242964528E-3</v>
          </cell>
          <cell r="AJ310">
            <v>9661.6320418425894</v>
          </cell>
          <cell r="AK310">
            <v>0.66596825980392138</v>
          </cell>
          <cell r="AL310">
            <v>2.6420532934502382E-3</v>
          </cell>
          <cell r="AM310">
            <v>9657.7968497687434</v>
          </cell>
          <cell r="AN310">
            <v>0.63491274509803897</v>
          </cell>
          <cell r="AO310">
            <v>2.5188487357245791E-3</v>
          </cell>
          <cell r="AP310">
            <v>9672.8069802547598</v>
          </cell>
          <cell r="AQ310">
            <v>0.82121500000000003</v>
          </cell>
          <cell r="AR310">
            <v>3.2579537589667597E-3</v>
          </cell>
          <cell r="AS310">
            <v>9580.9253056623129</v>
          </cell>
          <cell r="AT310">
            <v>0.61269079901960766</v>
          </cell>
          <cell r="AU310">
            <v>2.4306890299742191E-3</v>
          </cell>
          <cell r="AV310">
            <v>9681.8607010062715</v>
          </cell>
        </row>
        <row r="311">
          <cell r="B311">
            <v>47</v>
          </cell>
          <cell r="C311">
            <v>4.3304214382737481E-3</v>
          </cell>
          <cell r="D311">
            <v>0.7495098039215683</v>
          </cell>
          <cell r="E311">
            <v>3.2456933230983129E-3</v>
          </cell>
          <cell r="F311">
            <v>9596.5003173924597</v>
          </cell>
          <cell r="G311">
            <v>0.96499999999999997</v>
          </cell>
          <cell r="H311">
            <v>4.178856687934167E-3</v>
          </cell>
          <cell r="I311">
            <v>9480.1310849199745</v>
          </cell>
          <cell r="J311">
            <v>0.92</v>
          </cell>
          <cell r="K311">
            <v>3.9839877232118485E-3</v>
          </cell>
          <cell r="L311">
            <v>9504.3725931590125</v>
          </cell>
          <cell r="M311">
            <v>0.92500000000000004</v>
          </cell>
          <cell r="N311">
            <v>4.0056398304032176E-3</v>
          </cell>
          <cell r="O311">
            <v>9498.5718302736459</v>
          </cell>
          <cell r="P311">
            <v>0.72327696078431336</v>
          </cell>
          <cell r="Q311">
            <v>3.1320940567898716E-3</v>
          </cell>
          <cell r="R311">
            <v>9608.1492897284916</v>
          </cell>
          <cell r="S311">
            <v>0.68954901960784287</v>
          </cell>
          <cell r="T311">
            <v>2.9860378572504477E-3</v>
          </cell>
          <cell r="U311">
            <v>9625.5812542962594</v>
          </cell>
          <cell r="V311">
            <v>0.6932965686274507</v>
          </cell>
          <cell r="W311">
            <v>3.0022663238659392E-3</v>
          </cell>
          <cell r="X311">
            <v>9621.4788928501566</v>
          </cell>
          <cell r="Y311">
            <v>0.88780000000000003</v>
          </cell>
          <cell r="Z311">
            <v>3.8445481528994337E-3</v>
          </cell>
          <cell r="AA311">
            <v>9519.1285505764536</v>
          </cell>
          <cell r="AB311">
            <v>0.892625</v>
          </cell>
          <cell r="AC311">
            <v>3.8654424363391044E-3</v>
          </cell>
          <cell r="AD311">
            <v>9513.5223616069652</v>
          </cell>
          <cell r="AE311">
            <v>0.85100000000000009</v>
          </cell>
          <cell r="AF311">
            <v>3.6851886439709602E-3</v>
          </cell>
          <cell r="AG311">
            <v>9536.0192548486793</v>
          </cell>
          <cell r="AH311">
            <v>0.66541480392156838</v>
          </cell>
          <cell r="AI311">
            <v>2.8815265322466822E-3</v>
          </cell>
          <cell r="AJ311">
            <v>9636.2434764201535</v>
          </cell>
          <cell r="AK311">
            <v>0.66903118872548994</v>
          </cell>
          <cell r="AL311">
            <v>2.8971870025306314E-3</v>
          </cell>
          <cell r="AM311">
            <v>9632.2804357943387</v>
          </cell>
          <cell r="AN311">
            <v>0.63783284313725463</v>
          </cell>
          <cell r="AO311">
            <v>2.762085017956664E-3</v>
          </cell>
          <cell r="AP311">
            <v>9648.442642621636</v>
          </cell>
          <cell r="AQ311">
            <v>0.82121500000000003</v>
          </cell>
          <cell r="AR311">
            <v>3.5562070414319764E-3</v>
          </cell>
          <cell r="AS311">
            <v>9549.7110940483508</v>
          </cell>
          <cell r="AT311">
            <v>0.61550869362745075</v>
          </cell>
          <cell r="AU311">
            <v>2.6654120423281811E-3</v>
          </cell>
          <cell r="AV311">
            <v>9658.3271084105963</v>
          </cell>
        </row>
        <row r="312">
          <cell r="B312">
            <v>48</v>
          </cell>
          <cell r="C312">
            <v>4.7478524846815123E-3</v>
          </cell>
          <cell r="D312">
            <v>0.75294117647058789</v>
          </cell>
          <cell r="E312">
            <v>3.5748536355249016E-3</v>
          </cell>
          <cell r="F312">
            <v>9565.3530203871887</v>
          </cell>
          <cell r="G312">
            <v>0.96499999999999997</v>
          </cell>
          <cell r="H312">
            <v>4.5816776477176592E-3</v>
          </cell>
          <cell r="I312">
            <v>9440.5149757332638</v>
          </cell>
          <cell r="J312">
            <v>0.92</v>
          </cell>
          <cell r="K312">
            <v>4.3680242859069915E-3</v>
          </cell>
          <cell r="L312">
            <v>9466.507289431036</v>
          </cell>
          <cell r="M312">
            <v>0.92500000000000004</v>
          </cell>
          <cell r="N312">
            <v>4.3917635483303992E-3</v>
          </cell>
          <cell r="O312">
            <v>9460.5239726183554</v>
          </cell>
          <cell r="P312">
            <v>0.72658823529411731</v>
          </cell>
          <cell r="Q312">
            <v>3.44973375828153E-3</v>
          </cell>
          <cell r="R312">
            <v>9578.0556624413839</v>
          </cell>
          <cell r="S312">
            <v>0.69270588235294084</v>
          </cell>
          <cell r="T312">
            <v>3.2888653446829096E-3</v>
          </cell>
          <cell r="U312">
            <v>9596.8389042728904</v>
          </cell>
          <cell r="V312">
            <v>0.69647058823529384</v>
          </cell>
          <cell r="W312">
            <v>3.3067396128605344E-3</v>
          </cell>
          <cell r="X312">
            <v>9592.5926507843651</v>
          </cell>
          <cell r="Y312">
            <v>0.88780000000000003</v>
          </cell>
          <cell r="Z312">
            <v>4.2151434359002466E-3</v>
          </cell>
          <cell r="AA312">
            <v>9482.5318024901226</v>
          </cell>
          <cell r="AB312">
            <v>0.892625</v>
          </cell>
          <cell r="AC312">
            <v>4.2380518241388349E-3</v>
          </cell>
          <cell r="AD312">
            <v>9476.7483885513484</v>
          </cell>
          <cell r="AE312">
            <v>0.85100000000000009</v>
          </cell>
          <cell r="AF312">
            <v>4.0404224644639674E-3</v>
          </cell>
          <cell r="AG312">
            <v>9500.8772249820231</v>
          </cell>
          <cell r="AH312">
            <v>0.668461176470588</v>
          </cell>
          <cell r="AI312">
            <v>3.173755057619008E-3</v>
          </cell>
          <cell r="AJ312">
            <v>9608.4763851716598</v>
          </cell>
          <cell r="AK312">
            <v>0.67209411764705851</v>
          </cell>
          <cell r="AL312">
            <v>3.1910037264104153E-3</v>
          </cell>
          <cell r="AM312">
            <v>9604.373918111025</v>
          </cell>
          <cell r="AN312">
            <v>0.6407529411764703</v>
          </cell>
          <cell r="AO312">
            <v>3.0422004438316916E-3</v>
          </cell>
          <cell r="AP312">
            <v>9621.7928237518354</v>
          </cell>
          <cell r="AQ312">
            <v>0.82121500000000003</v>
          </cell>
          <cell r="AR312">
            <v>3.8990076782077282E-3</v>
          </cell>
          <cell r="AS312">
            <v>9515.7503442120542</v>
          </cell>
          <cell r="AT312">
            <v>0.61832658823529396</v>
          </cell>
          <cell r="AU312">
            <v>2.9357234282975826E-3</v>
          </cell>
          <cell r="AV312">
            <v>9632.5836870270941</v>
          </cell>
        </row>
        <row r="313">
          <cell r="B313">
            <v>49</v>
          </cell>
          <cell r="C313">
            <v>5.1902321110732915E-3</v>
          </cell>
          <cell r="D313">
            <v>0.75637254901960749</v>
          </cell>
          <cell r="E313">
            <v>3.925749091855924E-3</v>
          </cell>
          <cell r="F313">
            <v>9531.1582833671782</v>
          </cell>
          <cell r="G313">
            <v>0.96499999999999997</v>
          </cell>
          <cell r="H313">
            <v>5.0085739871857261E-3</v>
          </cell>
          <cell r="I313">
            <v>9397.2615792860033</v>
          </cell>
          <cell r="J313">
            <v>0.92</v>
          </cell>
          <cell r="K313">
            <v>4.7750135421874285E-3</v>
          </cell>
          <cell r="L313">
            <v>9425.1573556880849</v>
          </cell>
          <cell r="M313">
            <v>0.92500000000000004</v>
          </cell>
          <cell r="N313">
            <v>4.800964702742795E-3</v>
          </cell>
          <cell r="O313">
            <v>9418.9755882873051</v>
          </cell>
          <cell r="P313">
            <v>0.72989950980392115</v>
          </cell>
          <cell r="Q313">
            <v>3.7883478736409665E-3</v>
          </cell>
          <cell r="R313">
            <v>9545.0139204839597</v>
          </cell>
          <cell r="S313">
            <v>0.69586274509803892</v>
          </cell>
          <cell r="T313">
            <v>3.6116891645074502E-3</v>
          </cell>
          <cell r="U313">
            <v>9565.2761933821239</v>
          </cell>
          <cell r="V313">
            <v>0.69964460784313698</v>
          </cell>
          <cell r="W313">
            <v>3.6313179099667302E-3</v>
          </cell>
          <cell r="X313">
            <v>9560.8724446759807</v>
          </cell>
          <cell r="Y313">
            <v>0.88780000000000003</v>
          </cell>
          <cell r="Z313">
            <v>4.6078880682108685E-3</v>
          </cell>
          <cell r="AA313">
            <v>9442.5615708071418</v>
          </cell>
          <cell r="AB313">
            <v>0.892625</v>
          </cell>
          <cell r="AC313">
            <v>4.6329309381467967E-3</v>
          </cell>
          <cell r="AD313">
            <v>9436.5854377563428</v>
          </cell>
          <cell r="AE313">
            <v>0.85100000000000009</v>
          </cell>
          <cell r="AF313">
            <v>4.4168875265233713E-3</v>
          </cell>
          <cell r="AG313">
            <v>9462.4896672100913</v>
          </cell>
          <cell r="AH313">
            <v>0.67150754901960752</v>
          </cell>
          <cell r="AI313">
            <v>3.4852800437496895E-3</v>
          </cell>
          <cell r="AJ313">
            <v>9577.981434648209</v>
          </cell>
          <cell r="AK313">
            <v>0.67515704656862707</v>
          </cell>
          <cell r="AL313">
            <v>3.504221783117894E-3</v>
          </cell>
          <cell r="AM313">
            <v>9573.7263251484928</v>
          </cell>
          <cell r="AN313">
            <v>0.64367303921568608</v>
          </cell>
          <cell r="AO313">
            <v>3.340812477169392E-3</v>
          </cell>
          <cell r="AP313">
            <v>9592.5214013529603</v>
          </cell>
          <cell r="AQ313">
            <v>0.82121500000000003</v>
          </cell>
          <cell r="AR313">
            <v>4.2622964630950532E-3</v>
          </cell>
          <cell r="AS313">
            <v>9478.6483605560643</v>
          </cell>
          <cell r="AT313">
            <v>0.62114448284313695</v>
          </cell>
          <cell r="AU313">
            <v>3.2238840404684626E-3</v>
          </cell>
          <cell r="AV313">
            <v>9604.305085422051</v>
          </cell>
        </row>
        <row r="314">
          <cell r="B314">
            <v>50</v>
          </cell>
          <cell r="C314">
            <v>5.6749828893098726E-3</v>
          </cell>
          <cell r="D314">
            <v>0.75980392156862708</v>
          </cell>
          <cell r="E314">
            <v>4.3118742541324992E-3</v>
          </cell>
          <cell r="F314">
            <v>9493.741347391915</v>
          </cell>
          <cell r="G314">
            <v>0.96499999999999997</v>
          </cell>
          <cell r="H314">
            <v>5.4763584881840268E-3</v>
          </cell>
          <cell r="I314">
            <v>9350.1946993892125</v>
          </cell>
          <cell r="J314">
            <v>0.93</v>
          </cell>
          <cell r="K314">
            <v>5.2777340870581819E-3</v>
          </cell>
          <cell r="L314">
            <v>9380.1521016774259</v>
          </cell>
          <cell r="M314">
            <v>0.92500000000000004</v>
          </cell>
          <cell r="N314">
            <v>5.2493591726116328E-3</v>
          </cell>
          <cell r="O314">
            <v>9373.7554189519415</v>
          </cell>
          <cell r="P314">
            <v>0.73321078431372511</v>
          </cell>
          <cell r="Q314">
            <v>4.1609586552378616E-3</v>
          </cell>
          <cell r="R314">
            <v>9508.8540872944195</v>
          </cell>
          <cell r="S314">
            <v>0.70661764705882324</v>
          </cell>
          <cell r="T314">
            <v>4.0100430563432248E-3</v>
          </cell>
          <cell r="U314">
            <v>9530.7293889989651</v>
          </cell>
          <cell r="V314">
            <v>0.70281862745098012</v>
          </cell>
          <cell r="W314">
            <v>3.9884836850725622E-3</v>
          </cell>
          <cell r="X314">
            <v>9526.1538773327211</v>
          </cell>
          <cell r="Y314">
            <v>0.89744999999999997</v>
          </cell>
          <cell r="Z314">
            <v>5.0930133940111453E-3</v>
          </cell>
          <cell r="AA314">
            <v>9399.051304011673</v>
          </cell>
          <cell r="AB314">
            <v>0.892625</v>
          </cell>
          <cell r="AC314">
            <v>5.0656316015702252E-3</v>
          </cell>
          <cell r="AD314">
            <v>9392.8663891312954</v>
          </cell>
          <cell r="AE314">
            <v>0.86025000000000007</v>
          </cell>
          <cell r="AF314">
            <v>4.8819040305288185E-3</v>
          </cell>
          <cell r="AG314">
            <v>9420.6949146291354</v>
          </cell>
          <cell r="AH314">
            <v>0.68188602941176435</v>
          </cell>
          <cell r="AI314">
            <v>3.869691549371211E-3</v>
          </cell>
          <cell r="AJ314">
            <v>9544.5994870946251</v>
          </cell>
          <cell r="AK314">
            <v>0.67821997549019575</v>
          </cell>
          <cell r="AL314">
            <v>3.8488867560950218E-3</v>
          </cell>
          <cell r="AM314">
            <v>9540.1778648142972</v>
          </cell>
          <cell r="AN314">
            <v>0.65362132352941149</v>
          </cell>
          <cell r="AO314">
            <v>3.7092898271174827E-3</v>
          </cell>
          <cell r="AP314">
            <v>9560.4745861678057</v>
          </cell>
          <cell r="AQ314">
            <v>0.83014125000000005</v>
          </cell>
          <cell r="AR314">
            <v>4.7110373894603099E-3</v>
          </cell>
          <cell r="AS314">
            <v>9438.2475511739449</v>
          </cell>
          <cell r="AT314">
            <v>0.63074457720588206</v>
          </cell>
          <cell r="AU314">
            <v>3.5794646831683705E-3</v>
          </cell>
          <cell r="AV314">
            <v>9573.3419195373681</v>
          </cell>
        </row>
        <row r="315">
          <cell r="B315">
            <v>51</v>
          </cell>
          <cell r="C315">
            <v>6.1945920792508893E-3</v>
          </cell>
          <cell r="D315">
            <v>0.76323529411764668</v>
          </cell>
          <cell r="E315">
            <v>4.7279313075458971E-3</v>
          </cell>
          <cell r="F315">
            <v>9452.8055285007031</v>
          </cell>
          <cell r="G315">
            <v>0.96499999999999997</v>
          </cell>
          <cell r="H315">
            <v>5.977781356477108E-3</v>
          </cell>
          <cell r="I315">
            <v>9298.9896812810384</v>
          </cell>
          <cell r="J315">
            <v>0.93</v>
          </cell>
          <cell r="K315">
            <v>5.7609706337033275E-3</v>
          </cell>
          <cell r="L315">
            <v>9330.6461531886125</v>
          </cell>
          <cell r="M315">
            <v>0.92500000000000004</v>
          </cell>
          <cell r="N315">
            <v>5.729997673307073E-3</v>
          </cell>
          <cell r="O315">
            <v>9324.5492099616476</v>
          </cell>
          <cell r="P315">
            <v>0.73652205882352906</v>
          </cell>
          <cell r="Q315">
            <v>4.5624537117817908E-3</v>
          </cell>
          <cell r="R315">
            <v>9469.2881385784967</v>
          </cell>
          <cell r="S315">
            <v>0.70980882352941144</v>
          </cell>
          <cell r="T315">
            <v>4.3969761160176845E-3</v>
          </cell>
          <cell r="U315">
            <v>9492.5107537907243</v>
          </cell>
          <cell r="V315">
            <v>0.70599264705882325</v>
          </cell>
          <cell r="W315">
            <v>4.3733364594799552E-3</v>
          </cell>
          <cell r="X315">
            <v>9488.1589680114885</v>
          </cell>
          <cell r="Y315">
            <v>0.89744999999999997</v>
          </cell>
          <cell r="Z315">
            <v>5.5593366615237106E-3</v>
          </cell>
          <cell r="AA315">
            <v>9351.1818098293443</v>
          </cell>
          <cell r="AB315">
            <v>0.892625</v>
          </cell>
          <cell r="AC315">
            <v>5.5294477547413248E-3</v>
          </cell>
          <cell r="AD315">
            <v>9345.2855883211851</v>
          </cell>
          <cell r="AE315">
            <v>0.86025000000000007</v>
          </cell>
          <cell r="AF315">
            <v>5.3288978361755784E-3</v>
          </cell>
          <cell r="AG315">
            <v>9374.7039861550256</v>
          </cell>
          <cell r="AH315">
            <v>0.68496551470588207</v>
          </cell>
          <cell r="AI315">
            <v>4.2430819519570654E-3</v>
          </cell>
          <cell r="AJ315">
            <v>9507.664831117283</v>
          </cell>
          <cell r="AK315">
            <v>0.68128290441176442</v>
          </cell>
          <cell r="AL315">
            <v>4.2202696833981571E-3</v>
          </cell>
          <cell r="AM315">
            <v>9503.4588005796213</v>
          </cell>
          <cell r="AN315">
            <v>0.65657316176470559</v>
          </cell>
          <cell r="AO315">
            <v>4.0672029073163581E-3</v>
          </cell>
          <cell r="AP315">
            <v>9525.0120150429175</v>
          </cell>
          <cell r="AQ315">
            <v>0.83014125000000005</v>
          </cell>
          <cell r="AR315">
            <v>5.1423864119094324E-3</v>
          </cell>
          <cell r="AS315">
            <v>9393.7836140693817</v>
          </cell>
          <cell r="AT315">
            <v>0.63359310110294098</v>
          </cell>
          <cell r="AU315">
            <v>3.9248508055602857E-3</v>
          </cell>
          <cell r="AV315">
            <v>9539.0744802364879</v>
          </cell>
        </row>
        <row r="316">
          <cell r="B316">
            <v>52</v>
          </cell>
          <cell r="C316">
            <v>6.7927770226942951E-3</v>
          </cell>
          <cell r="D316">
            <v>0.76666666666666627</v>
          </cell>
          <cell r="E316">
            <v>5.2077957173989565E-3</v>
          </cell>
          <cell r="F316">
            <v>9408.1133132983614</v>
          </cell>
          <cell r="G316">
            <v>0.96499999999999997</v>
          </cell>
          <cell r="H316">
            <v>6.5550298268999942E-3</v>
          </cell>
          <cell r="I316">
            <v>9243.4023541302031</v>
          </cell>
          <cell r="J316">
            <v>0.93</v>
          </cell>
          <cell r="K316">
            <v>6.3172826311056951E-3</v>
          </cell>
          <cell r="L316">
            <v>9276.8925747066169</v>
          </cell>
          <cell r="M316">
            <v>0.92500000000000004</v>
          </cell>
          <cell r="N316">
            <v>6.2833187459922233E-3</v>
          </cell>
          <cell r="O316">
            <v>9271.1195646839296</v>
          </cell>
          <cell r="P316">
            <v>0.7398333333333329</v>
          </cell>
          <cell r="Q316">
            <v>5.0255228672899934E-3</v>
          </cell>
          <cell r="R316">
            <v>9426.0849497627078</v>
          </cell>
          <cell r="S316">
            <v>0.71299999999999963</v>
          </cell>
          <cell r="T316">
            <v>4.8432500171810295E-3</v>
          </cell>
          <cell r="U316">
            <v>9450.7724107252652</v>
          </cell>
          <cell r="V316">
            <v>0.70916666666666639</v>
          </cell>
          <cell r="W316">
            <v>4.817211038594036E-3</v>
          </cell>
          <cell r="X316">
            <v>9446.6640564633435</v>
          </cell>
          <cell r="Y316">
            <v>0.89744999999999997</v>
          </cell>
          <cell r="Z316">
            <v>6.0961777390169947E-3</v>
          </cell>
          <cell r="AA316">
            <v>9299.1954419653866</v>
          </cell>
          <cell r="AB316">
            <v>0.892625</v>
          </cell>
          <cell r="AC316">
            <v>6.0634025898824951E-3</v>
          </cell>
          <cell r="AD316">
            <v>9293.6113199074262</v>
          </cell>
          <cell r="AE316">
            <v>0.86025000000000007</v>
          </cell>
          <cell r="AF316">
            <v>5.8434864337727679E-3</v>
          </cell>
          <cell r="AG316">
            <v>9324.7471463684178</v>
          </cell>
          <cell r="AH316">
            <v>0.68804499999999968</v>
          </cell>
          <cell r="AI316">
            <v>4.6737362665796945E-3</v>
          </cell>
          <cell r="AJ316">
            <v>9467.3230300671112</v>
          </cell>
          <cell r="AK316">
            <v>0.68434583333333299</v>
          </cell>
          <cell r="AL316">
            <v>4.648608652243244E-3</v>
          </cell>
          <cell r="AM316">
            <v>9463.3516415161121</v>
          </cell>
          <cell r="AN316">
            <v>0.65952499999999969</v>
          </cell>
          <cell r="AO316">
            <v>4.4800062658924529E-3</v>
          </cell>
          <cell r="AP316">
            <v>9486.2718584831127</v>
          </cell>
          <cell r="AQ316">
            <v>0.83014125000000005</v>
          </cell>
          <cell r="AR316">
            <v>5.6389644085907209E-3</v>
          </cell>
          <cell r="AS316">
            <v>9345.4771488559745</v>
          </cell>
          <cell r="AT316">
            <v>0.63644162499999979</v>
          </cell>
          <cell r="AU316">
            <v>4.323206046586218E-3</v>
          </cell>
          <cell r="AV316">
            <v>9501.6350360784327</v>
          </cell>
        </row>
        <row r="317">
          <cell r="B317">
            <v>53</v>
          </cell>
          <cell r="C317">
            <v>7.4756052702628969E-3</v>
          </cell>
          <cell r="D317">
            <v>0.77009803921568587</v>
          </cell>
          <cell r="E317">
            <v>5.7569489605799043E-3</v>
          </cell>
          <cell r="F317">
            <v>9359.1177810765621</v>
          </cell>
          <cell r="G317">
            <v>0.96499999999999997</v>
          </cell>
          <cell r="H317">
            <v>7.2139590858036956E-3</v>
          </cell>
          <cell r="I317">
            <v>9182.8115759968423</v>
          </cell>
          <cell r="J317">
            <v>0.93</v>
          </cell>
          <cell r="K317">
            <v>6.9523129013444943E-3</v>
          </cell>
          <cell r="L317">
            <v>9218.2878223737898</v>
          </cell>
          <cell r="M317">
            <v>0.92500000000000004</v>
          </cell>
          <cell r="N317">
            <v>6.9149348749931797E-3</v>
          </cell>
          <cell r="O317">
            <v>9212.8661653268155</v>
          </cell>
          <cell r="P317">
            <v>0.74314460784313685</v>
          </cell>
          <cell r="Q317">
            <v>5.5554557469596078E-3</v>
          </cell>
          <cell r="R317">
            <v>9378.7139442986572</v>
          </cell>
          <cell r="S317">
            <v>0.71619117647058794</v>
          </cell>
          <cell r="T317">
            <v>5.3539625333393114E-3</v>
          </cell>
          <cell r="U317">
            <v>9404.9999570846467</v>
          </cell>
          <cell r="V317">
            <v>0.71234068627450942</v>
          </cell>
          <cell r="W317">
            <v>5.325177788536411E-3</v>
          </cell>
          <cell r="X317">
            <v>9401.1574820926598</v>
          </cell>
          <cell r="Y317">
            <v>0.89744999999999997</v>
          </cell>
          <cell r="Z317">
            <v>6.7089819497974362E-3</v>
          </cell>
          <cell r="AA317">
            <v>9242.5058937213089</v>
          </cell>
          <cell r="AB317">
            <v>0.892625</v>
          </cell>
          <cell r="AC317">
            <v>6.6729121543684187E-3</v>
          </cell>
          <cell r="AD317">
            <v>9237.260412960939</v>
          </cell>
          <cell r="AE317">
            <v>0.86025000000000007</v>
          </cell>
          <cell r="AF317">
            <v>6.4308894337436577E-3</v>
          </cell>
          <cell r="AG317">
            <v>9270.2581129202536</v>
          </cell>
          <cell r="AH317">
            <v>0.6911244852941173</v>
          </cell>
          <cell r="AI317">
            <v>5.1665738446724351E-3</v>
          </cell>
          <cell r="AJ317">
            <v>9423.0752590740613</v>
          </cell>
          <cell r="AK317">
            <v>0.68740876225490166</v>
          </cell>
          <cell r="AL317">
            <v>5.1387965659376372E-3</v>
          </cell>
          <cell r="AM317">
            <v>9419.3602231961395</v>
          </cell>
          <cell r="AN317">
            <v>0.66247683823529391</v>
          </cell>
          <cell r="AO317">
            <v>4.9524153433388634E-3</v>
          </cell>
          <cell r="AP317">
            <v>9443.7733011171495</v>
          </cell>
          <cell r="AQ317">
            <v>0.83014125000000005</v>
          </cell>
          <cell r="AR317">
            <v>6.2058083035626292E-3</v>
          </cell>
          <cell r="AS317">
            <v>9292.7783358322777</v>
          </cell>
          <cell r="AT317">
            <v>0.63929014889705849</v>
          </cell>
          <cell r="AU317">
            <v>4.7790808063220029E-3</v>
          </cell>
          <cell r="AV317">
            <v>9460.5575100380029</v>
          </cell>
        </row>
        <row r="318">
          <cell r="B318">
            <v>54</v>
          </cell>
          <cell r="C318">
            <v>8.2286188030966968E-3</v>
          </cell>
          <cell r="D318">
            <v>0.77352941176470547</v>
          </cell>
          <cell r="E318">
            <v>6.365078662395383E-3</v>
          </cell>
          <cell r="F318">
            <v>9305.2378176948496</v>
          </cell>
          <cell r="G318">
            <v>0.96499999999999997</v>
          </cell>
          <cell r="H318">
            <v>7.9406171449883118E-3</v>
          </cell>
          <cell r="I318">
            <v>9116.5671489949564</v>
          </cell>
          <cell r="J318">
            <v>0.93</v>
          </cell>
          <cell r="K318">
            <v>7.6526154868799285E-3</v>
          </cell>
          <cell r="L318">
            <v>9154.1994010179933</v>
          </cell>
          <cell r="M318">
            <v>0.92500000000000004</v>
          </cell>
          <cell r="N318">
            <v>7.6114723928644452E-3</v>
          </cell>
          <cell r="O318">
            <v>9149.159795781552</v>
          </cell>
          <cell r="P318">
            <v>0.7464558823529408</v>
          </cell>
          <cell r="Q318">
            <v>6.1423009092115444E-3</v>
          </cell>
          <cell r="R318">
            <v>9326.6109140177123</v>
          </cell>
          <cell r="S318">
            <v>0.71938235294117614</v>
          </cell>
          <cell r="T318">
            <v>5.9195231560277067E-3</v>
          </cell>
          <cell r="U318">
            <v>9354.6459396883583</v>
          </cell>
          <cell r="V318">
            <v>0.71551470588235255</v>
          </cell>
          <cell r="W318">
            <v>5.887697762715729E-3</v>
          </cell>
          <cell r="X318">
            <v>9351.0946470824874</v>
          </cell>
          <cell r="Y318">
            <v>0.89744999999999997</v>
          </cell>
          <cell r="Z318">
            <v>7.3847739448391304E-3</v>
          </cell>
          <cell r="AA318">
            <v>9180.4980885094355</v>
          </cell>
          <cell r="AB318">
            <v>0.892625</v>
          </cell>
          <cell r="AC318">
            <v>7.3450708591141891E-3</v>
          </cell>
          <cell r="AD318">
            <v>9175.6209856782261</v>
          </cell>
          <cell r="AE318">
            <v>0.86025000000000007</v>
          </cell>
          <cell r="AF318">
            <v>7.0786693253639338E-3</v>
          </cell>
          <cell r="AG318">
            <v>9210.6421079737975</v>
          </cell>
          <cell r="AH318">
            <v>0.69420397058823502</v>
          </cell>
          <cell r="AI318">
            <v>5.7123398455667367E-3</v>
          </cell>
          <cell r="AJ318">
            <v>9374.3902449041489</v>
          </cell>
          <cell r="AK318">
            <v>0.69047169117647023</v>
          </cell>
          <cell r="AL318">
            <v>5.6816283410206789E-3</v>
          </cell>
          <cell r="AM318">
            <v>9370.9560472278499</v>
          </cell>
          <cell r="AN318">
            <v>0.66542867647058801</v>
          </cell>
          <cell r="AO318">
            <v>5.4755589193256288E-3</v>
          </cell>
          <cell r="AP318">
            <v>9397.0038133216822</v>
          </cell>
          <cell r="AQ318">
            <v>0.83014125000000005</v>
          </cell>
          <cell r="AR318">
            <v>6.8309158989761963E-3</v>
          </cell>
          <cell r="AS318">
            <v>9235.1091348726022</v>
          </cell>
          <cell r="AT318">
            <v>0.6421386727941174</v>
          </cell>
          <cell r="AU318">
            <v>5.2839143571492319E-3</v>
          </cell>
          <cell r="AV318">
            <v>9415.3447412246751</v>
          </cell>
        </row>
        <row r="319">
          <cell r="B319">
            <v>55</v>
          </cell>
          <cell r="C319">
            <v>9.0861816968003939E-3</v>
          </cell>
          <cell r="D319">
            <v>0.77696078431372506</v>
          </cell>
          <cell r="E319">
            <v>7.059606857563047E-3</v>
          </cell>
          <cell r="F319">
            <v>9246.0092470129257</v>
          </cell>
          <cell r="G319">
            <v>0.96499999999999997</v>
          </cell>
          <cell r="H319">
            <v>8.7681653374123807E-3</v>
          </cell>
          <cell r="I319">
            <v>9044.1759795882099</v>
          </cell>
          <cell r="J319">
            <v>0.93</v>
          </cell>
          <cell r="K319">
            <v>8.4501489780243674E-3</v>
          </cell>
          <cell r="L319">
            <v>9084.1458329117759</v>
          </cell>
          <cell r="M319">
            <v>0.92500000000000004</v>
          </cell>
          <cell r="N319">
            <v>8.404718069540365E-3</v>
          </cell>
          <cell r="O319">
            <v>9079.5212185780565</v>
          </cell>
          <cell r="P319">
            <v>0.74976715686274464</v>
          </cell>
          <cell r="Q319">
            <v>6.8125206175483404E-3</v>
          </cell>
          <cell r="R319">
            <v>9269.3240633206788</v>
          </cell>
          <cell r="S319">
            <v>0.72257352941176434</v>
          </cell>
          <cell r="T319">
            <v>6.5654343775336339E-3</v>
          </cell>
          <cell r="U319">
            <v>9299.2708964319318</v>
          </cell>
          <cell r="V319">
            <v>0.71868872549019569</v>
          </cell>
          <cell r="W319">
            <v>6.5301363432458187E-3</v>
          </cell>
          <cell r="X319">
            <v>9296.038228049918</v>
          </cell>
          <cell r="Y319">
            <v>0.89744999999999997</v>
          </cell>
          <cell r="Z319">
            <v>8.1543937637935139E-3</v>
          </cell>
          <cell r="AA319">
            <v>9112.702185424765</v>
          </cell>
          <cell r="AB319">
            <v>0.892625</v>
          </cell>
          <cell r="AC319">
            <v>8.1105529371064515E-3</v>
          </cell>
          <cell r="AD319">
            <v>9108.2253993620452</v>
          </cell>
          <cell r="AE319">
            <v>0.86025000000000007</v>
          </cell>
          <cell r="AF319">
            <v>7.8163878046725397E-3</v>
          </cell>
          <cell r="AG319">
            <v>9145.4430182171782</v>
          </cell>
          <cell r="AH319">
            <v>0.69728345588235252</v>
          </cell>
          <cell r="AI319">
            <v>6.3356441743199566E-3</v>
          </cell>
          <cell r="AJ319">
            <v>9320.8405419802912</v>
          </cell>
          <cell r="AK319">
            <v>0.69353462009803879</v>
          </cell>
          <cell r="AL319">
            <v>6.3015815712322149E-3</v>
          </cell>
          <cell r="AM319">
            <v>9317.7137577674603</v>
          </cell>
          <cell r="AN319">
            <v>0.668380514705882</v>
          </cell>
          <cell r="AO319">
            <v>6.0730267992186119E-3</v>
          </cell>
          <cell r="AP319">
            <v>9345.5499652767121</v>
          </cell>
          <cell r="AQ319">
            <v>0.83014125000000005</v>
          </cell>
          <cell r="AR319">
            <v>7.5428142315090005E-3</v>
          </cell>
          <cell r="AS319">
            <v>9172.0248810544199</v>
          </cell>
          <cell r="AT319">
            <v>0.6449871966911761</v>
          </cell>
          <cell r="AU319">
            <v>5.8604708612459595E-3</v>
          </cell>
          <cell r="AV319">
            <v>9365.5948659690075</v>
          </cell>
        </row>
        <row r="320">
          <cell r="B320">
            <v>56</v>
          </cell>
          <cell r="C320">
            <v>1.005625134838601E-2</v>
          </cell>
          <cell r="D320">
            <v>0.78039215686274466</v>
          </cell>
          <cell r="E320">
            <v>7.8478196797208428E-3</v>
          </cell>
          <cell r="F320">
            <v>9180.7360567276228</v>
          </cell>
          <cell r="G320">
            <v>0.96499999999999997</v>
          </cell>
          <cell r="H320">
            <v>9.7042825511924995E-3</v>
          </cell>
          <cell r="I320">
            <v>8964.875149258527</v>
          </cell>
          <cell r="J320">
            <v>0.93</v>
          </cell>
          <cell r="K320">
            <v>9.3523137539989892E-3</v>
          </cell>
          <cell r="L320">
            <v>9007.3834472855724</v>
          </cell>
          <cell r="M320">
            <v>0.92500000000000004</v>
          </cell>
          <cell r="N320">
            <v>9.3020324972570602E-3</v>
          </cell>
          <cell r="O320">
            <v>9003.2104025294993</v>
          </cell>
          <cell r="P320">
            <v>0.7530784313725486</v>
          </cell>
          <cell r="Q320">
            <v>7.5731459909306126E-3</v>
          </cell>
          <cell r="R320">
            <v>9206.1766020285704</v>
          </cell>
          <cell r="S320">
            <v>0.72576470588235253</v>
          </cell>
          <cell r="T320">
            <v>7.2984723021403833E-3</v>
          </cell>
          <cell r="U320">
            <v>9238.2171436025001</v>
          </cell>
          <cell r="V320">
            <v>0.72186274509803883</v>
          </cell>
          <cell r="W320">
            <v>7.259233203741779E-3</v>
          </cell>
          <cell r="X320">
            <v>9235.333830968726</v>
          </cell>
          <cell r="Y320">
            <v>0.89744999999999997</v>
          </cell>
          <cell r="Z320">
            <v>9.0249827726090245E-3</v>
          </cell>
          <cell r="AA320">
            <v>9038.3936235526289</v>
          </cell>
          <cell r="AB320">
            <v>0.892625</v>
          </cell>
          <cell r="AC320">
            <v>8.9764613598530621E-3</v>
          </cell>
          <cell r="AD320">
            <v>9034.352655097422</v>
          </cell>
          <cell r="AE320">
            <v>0.86025000000000007</v>
          </cell>
          <cell r="AF320">
            <v>8.6508902224490657E-3</v>
          </cell>
          <cell r="AG320">
            <v>9073.9586889412585</v>
          </cell>
          <cell r="AH320">
            <v>0.70036294117647024</v>
          </cell>
          <cell r="AI320">
            <v>7.0430257715654709E-3</v>
          </cell>
          <cell r="AJ320">
            <v>9261.7870129007279</v>
          </cell>
          <cell r="AK320">
            <v>0.69659754901960746</v>
          </cell>
          <cell r="AL320">
            <v>7.0051600416108171E-3</v>
          </cell>
          <cell r="AM320">
            <v>9258.9974244654968</v>
          </cell>
          <cell r="AN320">
            <v>0.6713323529411761</v>
          </cell>
          <cell r="AO320">
            <v>6.7510868794798552E-3</v>
          </cell>
          <cell r="AP320">
            <v>9288.7941898841509</v>
          </cell>
          <cell r="AQ320">
            <v>0.83014125000000005</v>
          </cell>
          <cell r="AR320">
            <v>8.3481090646633487E-3</v>
          </cell>
          <cell r="AS320">
            <v>9102.8420012498482</v>
          </cell>
          <cell r="AT320">
            <v>0.64783572058823502</v>
          </cell>
          <cell r="AU320">
            <v>6.5147988386980603E-3</v>
          </cell>
          <cell r="AV320">
            <v>9310.708070158762</v>
          </cell>
        </row>
        <row r="321">
          <cell r="B321">
            <v>57</v>
          </cell>
          <cell r="C321">
            <v>1.1069409312643724E-2</v>
          </cell>
          <cell r="D321">
            <v>0.78382352941176425</v>
          </cell>
          <cell r="E321">
            <v>8.6764634759398558E-3</v>
          </cell>
          <cell r="F321">
            <v>9108.6872956273128</v>
          </cell>
          <cell r="G321">
            <v>0.96499999999999997</v>
          </cell>
          <cell r="H321">
            <v>1.0681979986701192E-2</v>
          </cell>
          <cell r="I321">
            <v>8877.8774677739584</v>
          </cell>
          <cell r="J321">
            <v>0.93</v>
          </cell>
          <cell r="K321">
            <v>1.0294550660758664E-2</v>
          </cell>
          <cell r="L321">
            <v>8923.1435711839804</v>
          </cell>
          <cell r="M321">
            <v>0.92500000000000004</v>
          </cell>
          <cell r="N321">
            <v>1.0239203614195445E-2</v>
          </cell>
          <cell r="O321">
            <v>8919.4622467855279</v>
          </cell>
          <cell r="P321">
            <v>0.75638970588235244</v>
          </cell>
          <cell r="Q321">
            <v>8.3727872542819597E-3</v>
          </cell>
          <cell r="R321">
            <v>9136.4568826031191</v>
          </cell>
          <cell r="S321">
            <v>0.72895588235294084</v>
          </cell>
          <cell r="T321">
            <v>8.069111032624067E-3</v>
          </cell>
          <cell r="U321">
            <v>9170.7922716587582</v>
          </cell>
          <cell r="V321">
            <v>0.72503676470588196</v>
          </cell>
          <cell r="W321">
            <v>8.0257287152443665E-3</v>
          </cell>
          <cell r="X321">
            <v>9168.2923889753183</v>
          </cell>
          <cell r="Y321">
            <v>0.89744999999999997</v>
          </cell>
          <cell r="Z321">
            <v>9.9342413876321103E-3</v>
          </cell>
          <cell r="AA321">
            <v>8956.8222768080068</v>
          </cell>
          <cell r="AB321">
            <v>0.892625</v>
          </cell>
          <cell r="AC321">
            <v>9.8808314876986034E-3</v>
          </cell>
          <cell r="AD321">
            <v>8953.2561375776531</v>
          </cell>
          <cell r="AE321">
            <v>0.86025000000000007</v>
          </cell>
          <cell r="AF321">
            <v>9.5224593612017652E-3</v>
          </cell>
          <cell r="AG321">
            <v>8995.4608684401901</v>
          </cell>
          <cell r="AH321">
            <v>0.70344242647058786</v>
          </cell>
          <cell r="AI321">
            <v>7.7866921464822235E-3</v>
          </cell>
          <cell r="AJ321">
            <v>9196.5560082781176</v>
          </cell>
          <cell r="AK321">
            <v>0.69966047794117603</v>
          </cell>
          <cell r="AL321">
            <v>7.7448282102108128E-3</v>
          </cell>
          <cell r="AM321">
            <v>9194.1366656822538</v>
          </cell>
          <cell r="AN321">
            <v>0.67428419117647032</v>
          </cell>
          <cell r="AO321">
            <v>7.4639277051772616E-3</v>
          </cell>
          <cell r="AP321">
            <v>9226.084733302634</v>
          </cell>
          <cell r="AQ321">
            <v>0.83014125000000005</v>
          </cell>
          <cell r="AR321">
            <v>9.1891732835597019E-3</v>
          </cell>
          <cell r="AS321">
            <v>9026.8504834250161</v>
          </cell>
          <cell r="AT321">
            <v>0.65068424448529383</v>
          </cell>
          <cell r="AU321">
            <v>7.202690235496057E-3</v>
          </cell>
          <cell r="AV321">
            <v>9250.0506800358344</v>
          </cell>
        </row>
        <row r="322">
          <cell r="B322">
            <v>58</v>
          </cell>
          <cell r="C322">
            <v>1.2153310148307865E-2</v>
          </cell>
          <cell r="D322">
            <v>0.78725490196078385</v>
          </cell>
          <cell r="E322">
            <v>9.5677529893051071E-3</v>
          </cell>
          <cell r="F322">
            <v>9029.6561029930454</v>
          </cell>
          <cell r="G322">
            <v>0.96499999999999997</v>
          </cell>
          <cell r="H322">
            <v>1.1727944293117088E-2</v>
          </cell>
          <cell r="I322">
            <v>8783.044158338811</v>
          </cell>
          <cell r="J322">
            <v>0.93</v>
          </cell>
          <cell r="K322">
            <v>1.1302578437926316E-2</v>
          </cell>
          <cell r="L322">
            <v>8831.2838176372043</v>
          </cell>
          <cell r="M322">
            <v>0.92500000000000004</v>
          </cell>
          <cell r="N322">
            <v>1.1241811887184776E-2</v>
          </cell>
          <cell r="O322">
            <v>8828.1340567115622</v>
          </cell>
          <cell r="P322">
            <v>0.75970098039215639</v>
          </cell>
          <cell r="Q322">
            <v>9.2328816346794289E-3</v>
          </cell>
          <cell r="R322">
            <v>9059.9592728671632</v>
          </cell>
          <cell r="S322">
            <v>0.73214705882352904</v>
          </cell>
          <cell r="T322">
            <v>8.8980102800537506E-3</v>
          </cell>
          <cell r="U322">
            <v>9096.7921305616128</v>
          </cell>
          <cell r="V322">
            <v>0.7282107843137251</v>
          </cell>
          <cell r="W322">
            <v>8.8501715151072247E-3</v>
          </cell>
          <cell r="X322">
            <v>9094.7101614793628</v>
          </cell>
          <cell r="Y322">
            <v>0.89744999999999997</v>
          </cell>
          <cell r="Z322">
            <v>1.0906988192598893E-2</v>
          </cell>
          <cell r="AA322">
            <v>8867.8430422440761</v>
          </cell>
          <cell r="AB322">
            <v>0.892625</v>
          </cell>
          <cell r="AC322">
            <v>1.0848348471133308E-2</v>
          </cell>
          <cell r="AD322">
            <v>8864.7905224160459</v>
          </cell>
          <cell r="AE322">
            <v>0.86025000000000007</v>
          </cell>
          <cell r="AF322">
            <v>1.0454885055081841E-2</v>
          </cell>
          <cell r="AG322">
            <v>8909.8019578851872</v>
          </cell>
          <cell r="AH322">
            <v>0.70652191176470547</v>
          </cell>
          <cell r="AI322">
            <v>8.5865799202518682E-3</v>
          </cell>
          <cell r="AJ322">
            <v>9124.945257833775</v>
          </cell>
          <cell r="AK322">
            <v>0.7027234068627447</v>
          </cell>
          <cell r="AL322">
            <v>8.5404155120784725E-3</v>
          </cell>
          <cell r="AM322">
            <v>9122.9296566653447</v>
          </cell>
          <cell r="AN322">
            <v>0.67723602941176442</v>
          </cell>
          <cell r="AO322">
            <v>8.2306595090497203E-3</v>
          </cell>
          <cell r="AP322">
            <v>9157.2219038514231</v>
          </cell>
          <cell r="AQ322">
            <v>0.83014125000000005</v>
          </cell>
          <cell r="AR322">
            <v>1.0088964078153977E-2</v>
          </cell>
          <cell r="AS322">
            <v>8943.9011901280392</v>
          </cell>
          <cell r="AT322">
            <v>0.65353276838235264</v>
          </cell>
          <cell r="AU322">
            <v>7.9425864262329792E-3</v>
          </cell>
          <cell r="AV322">
            <v>9183.4254303248963</v>
          </cell>
        </row>
        <row r="323">
          <cell r="B323">
            <v>59</v>
          </cell>
          <cell r="C323">
            <v>1.3345801314821245E-2</v>
          </cell>
          <cell r="D323">
            <v>0.79068627450980344</v>
          </cell>
          <cell r="E323">
            <v>1.0552341921964047E-2</v>
          </cell>
          <cell r="F323">
            <v>8943.2625838212371</v>
          </cell>
          <cell r="G323">
            <v>0.96499999999999997</v>
          </cell>
          <cell r="H323">
            <v>1.28786982688025E-2</v>
          </cell>
          <cell r="I323">
            <v>8680.0371057258253</v>
          </cell>
          <cell r="J323">
            <v>0.93</v>
          </cell>
          <cell r="K323">
            <v>1.2411595222783758E-2</v>
          </cell>
          <cell r="L323">
            <v>8731.4675395807699</v>
          </cell>
          <cell r="M323">
            <v>0.92500000000000004</v>
          </cell>
          <cell r="N323">
            <v>1.2344866216209652E-2</v>
          </cell>
          <cell r="O323">
            <v>8728.8898343311612</v>
          </cell>
          <cell r="P323">
            <v>0.76301225490196034</v>
          </cell>
          <cell r="Q323">
            <v>1.0183009954695305E-2</v>
          </cell>
          <cell r="R323">
            <v>8976.3097412857642</v>
          </cell>
          <cell r="S323">
            <v>0.73533823529411724</v>
          </cell>
          <cell r="T323">
            <v>9.8136779874265639E-3</v>
          </cell>
          <cell r="U323">
            <v>9015.8487806683625</v>
          </cell>
          <cell r="V323">
            <v>0.73138480392156824</v>
          </cell>
          <cell r="W323">
            <v>9.7609162778167433E-3</v>
          </cell>
          <cell r="X323">
            <v>9014.2204166700812</v>
          </cell>
          <cell r="Y323">
            <v>0.89744999999999997</v>
          </cell>
          <cell r="Z323">
            <v>1.1977189389986325E-2</v>
          </cell>
          <cell r="AA323">
            <v>8771.1215828884997</v>
          </cell>
          <cell r="AB323">
            <v>0.892625</v>
          </cell>
          <cell r="AC323">
            <v>1.1912795898642314E-2</v>
          </cell>
          <cell r="AD323">
            <v>8768.6221857052769</v>
          </cell>
          <cell r="AE323">
            <v>0.86025000000000007</v>
          </cell>
          <cell r="AF323">
            <v>1.1480725581074977E-2</v>
          </cell>
          <cell r="AG323">
            <v>8816.6510025519547</v>
          </cell>
          <cell r="AH323">
            <v>0.70960139705882319</v>
          </cell>
          <cell r="AI323">
            <v>9.4701992578666346E-3</v>
          </cell>
          <cell r="AJ323">
            <v>9046.5931861094614</v>
          </cell>
          <cell r="AK323">
            <v>0.70578633578431338</v>
          </cell>
          <cell r="AL323">
            <v>9.4192842080931573E-3</v>
          </cell>
          <cell r="AM323">
            <v>9045.0160467099595</v>
          </cell>
          <cell r="AN323">
            <v>0.68018786764705852</v>
          </cell>
          <cell r="AO323">
            <v>9.077652138369573E-3</v>
          </cell>
          <cell r="AP323">
            <v>9081.8519283120095</v>
          </cell>
          <cell r="AQ323">
            <v>0.83014125000000005</v>
          </cell>
          <cell r="AR323">
            <v>1.1078900185737352E-2</v>
          </cell>
          <cell r="AS323">
            <v>8853.6664923022781</v>
          </cell>
          <cell r="AT323">
            <v>0.65638129227941144</v>
          </cell>
          <cell r="AU323">
            <v>8.7599343135266374E-3</v>
          </cell>
          <cell r="AV323">
            <v>9110.4852801556754</v>
          </cell>
        </row>
        <row r="324">
          <cell r="B324">
            <v>60</v>
          </cell>
          <cell r="C324">
            <v>1.4774350448829797E-2</v>
          </cell>
          <cell r="D324">
            <v>0.79411764705882304</v>
          </cell>
          <cell r="E324">
            <v>1.1732572415247184E-2</v>
          </cell>
          <cell r="F324">
            <v>8848.8902191388479</v>
          </cell>
          <cell r="G324">
            <v>0.96499999999999997</v>
          </cell>
          <cell r="H324">
            <v>1.4257248183120753E-2</v>
          </cell>
          <cell r="I324">
            <v>8568.2495268791718</v>
          </cell>
          <cell r="J324">
            <v>0.94</v>
          </cell>
          <cell r="K324">
            <v>1.3887889421900008E-2</v>
          </cell>
          <cell r="L324">
            <v>8623.0960987786166</v>
          </cell>
          <cell r="M324">
            <v>0.92500000000000004</v>
          </cell>
          <cell r="N324">
            <v>1.3666274165167563E-2</v>
          </cell>
          <cell r="O324">
            <v>8621.1328571103113</v>
          </cell>
          <cell r="P324">
            <v>0.76632352941176418</v>
          </cell>
          <cell r="Q324">
            <v>1.1321932380713532E-2</v>
          </cell>
          <cell r="R324">
            <v>8884.9038898338222</v>
          </cell>
          <cell r="S324">
            <v>0.74647058823529366</v>
          </cell>
          <cell r="T324">
            <v>1.1028618070332353E-2</v>
          </cell>
          <cell r="U324">
            <v>8927.3701439515498</v>
          </cell>
          <cell r="V324">
            <v>0.73455882352941138</v>
          </cell>
          <cell r="W324">
            <v>1.0852629484103647E-2</v>
          </cell>
          <cell r="X324">
            <v>8926.2333658731786</v>
          </cell>
          <cell r="Y324">
            <v>0.90709999999999991</v>
          </cell>
          <cell r="Z324">
            <v>1.3401813292133507E-2</v>
          </cell>
          <cell r="AA324">
            <v>8666.0681985276478</v>
          </cell>
          <cell r="AB324">
            <v>0.892625</v>
          </cell>
          <cell r="AC324">
            <v>1.3187954569386698E-2</v>
          </cell>
          <cell r="AD324">
            <v>8664.1633792946632</v>
          </cell>
          <cell r="AE324">
            <v>0.86949999999999994</v>
          </cell>
          <cell r="AF324">
            <v>1.2846297715257507E-2</v>
          </cell>
          <cell r="AG324">
            <v>8715.4294518475472</v>
          </cell>
          <cell r="AH324">
            <v>0.7203441176470583</v>
          </cell>
          <cell r="AI324">
            <v>1.0642616437870719E-2</v>
          </cell>
          <cell r="AJ324">
            <v>8960.9201460321456</v>
          </cell>
          <cell r="AK324">
            <v>0.70884926470588194</v>
          </cell>
          <cell r="AL324">
            <v>1.0472787452160019E-2</v>
          </cell>
          <cell r="AM324">
            <v>8959.8184698992354</v>
          </cell>
          <cell r="AN324">
            <v>0.6904852941176467</v>
          </cell>
          <cell r="AO324">
            <v>1.0201471715057428E-2</v>
          </cell>
          <cell r="AP324">
            <v>8999.4100357346124</v>
          </cell>
          <cell r="AQ324">
            <v>0.83906749999999997</v>
          </cell>
          <cell r="AR324">
            <v>1.2396677295223495E-2</v>
          </cell>
          <cell r="AS324">
            <v>8755.5776049562537</v>
          </cell>
          <cell r="AT324">
            <v>0.66631830882352894</v>
          </cell>
          <cell r="AU324">
            <v>9.8444202050304158E-3</v>
          </cell>
          <cell r="AV324">
            <v>9030.6780275371602</v>
          </cell>
        </row>
        <row r="325">
          <cell r="B325">
            <v>61</v>
          </cell>
          <cell r="C325">
            <v>1.6297406404128641E-2</v>
          </cell>
          <cell r="D325">
            <v>0.79754901960784264</v>
          </cell>
          <cell r="E325">
            <v>1.2997980499763374E-2</v>
          </cell>
          <cell r="F325">
            <v>8745.069973848229</v>
          </cell>
          <cell r="G325">
            <v>0.96499999999999997</v>
          </cell>
          <cell r="H325">
            <v>1.5726997179984138E-2</v>
          </cell>
          <cell r="I325">
            <v>8446.0898668795489</v>
          </cell>
          <cell r="J325">
            <v>0.94</v>
          </cell>
          <cell r="K325">
            <v>1.5319562019880922E-2</v>
          </cell>
          <cell r="L325">
            <v>8503.3394936843615</v>
          </cell>
          <cell r="M325">
            <v>0.92500000000000004</v>
          </cell>
          <cell r="N325">
            <v>1.5075100923818993E-2</v>
          </cell>
          <cell r="O325">
            <v>8503.3140918707086</v>
          </cell>
          <cell r="P325">
            <v>0.76963480392156813</v>
          </cell>
          <cell r="Q325">
            <v>1.2543051182271656E-2</v>
          </cell>
          <cell r="R325">
            <v>8784.309608783984</v>
          </cell>
          <cell r="S325">
            <v>0.74969607843137198</v>
          </cell>
          <cell r="T325">
            <v>1.2218101669777569E-2</v>
          </cell>
          <cell r="U325">
            <v>8828.9135882614191</v>
          </cell>
          <cell r="V325">
            <v>0.73773284313725451</v>
          </cell>
          <cell r="W325">
            <v>1.2023131962281122E-2</v>
          </cell>
          <cell r="X325">
            <v>8829.3602624647137</v>
          </cell>
          <cell r="Y325">
            <v>0.90709999999999991</v>
          </cell>
          <cell r="Z325">
            <v>1.4783377349185089E-2</v>
          </cell>
          <cell r="AA325">
            <v>8549.927170554085</v>
          </cell>
          <cell r="AB325">
            <v>0.892625</v>
          </cell>
          <cell r="AC325">
            <v>1.4547472391485327E-2</v>
          </cell>
          <cell r="AD325">
            <v>8549.9007862667804</v>
          </cell>
          <cell r="AE325">
            <v>0.86949999999999994</v>
          </cell>
          <cell r="AF325">
            <v>1.4170594868389851E-2</v>
          </cell>
          <cell r="AG325">
            <v>8603.4684503927911</v>
          </cell>
          <cell r="AH325">
            <v>0.72345671568627401</v>
          </cell>
          <cell r="AI325">
            <v>1.1790468111335356E-2</v>
          </cell>
          <cell r="AJ325">
            <v>8865.5525099875376</v>
          </cell>
          <cell r="AK325">
            <v>0.71191219362745051</v>
          </cell>
          <cell r="AL325">
            <v>1.1602322343601281E-2</v>
          </cell>
          <cell r="AM325">
            <v>8865.9841954540425</v>
          </cell>
          <cell r="AN325">
            <v>0.69346887254901912</v>
          </cell>
          <cell r="AO325">
            <v>1.1301744044544253E-2</v>
          </cell>
          <cell r="AP325">
            <v>8907.6028088028615</v>
          </cell>
          <cell r="AQ325">
            <v>0.83906749999999997</v>
          </cell>
          <cell r="AR325">
            <v>1.3674624047996208E-2</v>
          </cell>
          <cell r="AS325">
            <v>8647.0375348543257</v>
          </cell>
          <cell r="AT325">
            <v>0.66919746200980346</v>
          </cell>
          <cell r="AU325">
            <v>1.0906183002985204E-2</v>
          </cell>
          <cell r="AV325">
            <v>8941.7762382977489</v>
          </cell>
        </row>
        <row r="326">
          <cell r="B326">
            <v>62</v>
          </cell>
          <cell r="C326">
            <v>1.7812559357791524E-2</v>
          </cell>
          <cell r="D326">
            <v>0.80098039215686223</v>
          </cell>
          <cell r="E326">
            <v>1.4267510779721241E-2</v>
          </cell>
          <cell r="F326">
            <v>8631.4017248590826</v>
          </cell>
          <cell r="G326">
            <v>0.96499999999999997</v>
          </cell>
          <cell r="H326">
            <v>1.7189119780268821E-2</v>
          </cell>
          <cell r="I326">
            <v>8313.2582353612415</v>
          </cell>
          <cell r="J326">
            <v>0.94</v>
          </cell>
          <cell r="K326">
            <v>1.6743805796324032E-2</v>
          </cell>
          <cell r="L326">
            <v>8373.0720569347613</v>
          </cell>
          <cell r="M326">
            <v>0.92500000000000004</v>
          </cell>
          <cell r="N326">
            <v>1.6476617405957159E-2</v>
          </cell>
          <cell r="O326">
            <v>8375.1257737488249</v>
          </cell>
          <cell r="P326">
            <v>0.77294607843137197</v>
          </cell>
          <cell r="Q326">
            <v>1.3768147902430996E-2</v>
          </cell>
          <cell r="R326">
            <v>8674.1275637600866</v>
          </cell>
          <cell r="S326">
            <v>0.75292156862745041</v>
          </cell>
          <cell r="T326">
            <v>1.3411460132937965E-2</v>
          </cell>
          <cell r="U326">
            <v>8721.0410244063605</v>
          </cell>
          <cell r="V326">
            <v>0.74090686274509765</v>
          </cell>
          <cell r="W326">
            <v>1.3197447471242149E-2</v>
          </cell>
          <cell r="X326">
            <v>8723.2036988865802</v>
          </cell>
          <cell r="Y326">
            <v>0.90709999999999991</v>
          </cell>
          <cell r="Z326">
            <v>1.6157772593452691E-2</v>
          </cell>
          <cell r="AA326">
            <v>8423.5303708837328</v>
          </cell>
          <cell r="AB326">
            <v>0.892625</v>
          </cell>
          <cell r="AC326">
            <v>1.5899935796748661E-2</v>
          </cell>
          <cell r="AD326">
            <v>8425.5213406286257</v>
          </cell>
          <cell r="AE326">
            <v>0.86949999999999994</v>
          </cell>
          <cell r="AF326">
            <v>1.5488020361599729E-2</v>
          </cell>
          <cell r="AG326">
            <v>8481.5521845192998</v>
          </cell>
          <cell r="AH326">
            <v>0.72656931372548961</v>
          </cell>
          <cell r="AI326">
            <v>1.2942059028285135E-2</v>
          </cell>
          <cell r="AJ326">
            <v>8761.0234958291603</v>
          </cell>
          <cell r="AK326">
            <v>0.71497512254901907</v>
          </cell>
          <cell r="AL326">
            <v>1.2735536809748671E-2</v>
          </cell>
          <cell r="AM326">
            <v>8763.1181889251111</v>
          </cell>
          <cell r="AN326">
            <v>0.69645245098039166</v>
          </cell>
          <cell r="AO326">
            <v>1.2405600622967618E-2</v>
          </cell>
          <cell r="AP326">
            <v>8806.9313618073083</v>
          </cell>
          <cell r="AQ326">
            <v>0.83906749999999997</v>
          </cell>
          <cell r="AR326">
            <v>1.4945939648943739E-2</v>
          </cell>
          <cell r="AS326">
            <v>8528.7925474362801</v>
          </cell>
          <cell r="AT326">
            <v>0.67207661519607786</v>
          </cell>
          <cell r="AU326">
            <v>1.197140460116375E-2</v>
          </cell>
          <cell r="AV326">
            <v>8844.2555902711301</v>
          </cell>
        </row>
        <row r="327">
          <cell r="B327">
            <v>63</v>
          </cell>
          <cell r="C327">
            <v>1.9480999386682681E-2</v>
          </cell>
          <cell r="D327">
            <v>0.80441176470588183</v>
          </cell>
          <cell r="E327">
            <v>1.5670745094875618E-2</v>
          </cell>
          <cell r="F327">
            <v>8508.2531077055519</v>
          </cell>
          <cell r="G327">
            <v>0.96499999999999997</v>
          </cell>
          <cell r="H327">
            <v>1.8799164408148786E-2</v>
          </cell>
          <cell r="I327">
            <v>8170.3606437893113</v>
          </cell>
          <cell r="J327">
            <v>0.94</v>
          </cell>
          <cell r="K327">
            <v>1.831213942348172E-2</v>
          </cell>
          <cell r="L327">
            <v>8232.8749644948184</v>
          </cell>
          <cell r="M327">
            <v>0.92500000000000004</v>
          </cell>
          <cell r="N327">
            <v>1.8019924432681481E-2</v>
          </cell>
          <cell r="O327">
            <v>8237.1320306479938</v>
          </cell>
          <cell r="P327">
            <v>0.77625735294117593</v>
          </cell>
          <cell r="Q327">
            <v>1.512226901655497E-2</v>
          </cell>
          <cell r="R327">
            <v>8554.7008925376849</v>
          </cell>
          <cell r="S327">
            <v>0.75614705882352884</v>
          </cell>
          <cell r="T327">
            <v>1.4730500389183079E-2</v>
          </cell>
          <cell r="U327">
            <v>8604.0791303898186</v>
          </cell>
          <cell r="V327">
            <v>0.74408088235294068</v>
          </cell>
          <cell r="W327">
            <v>1.4495439212759946E-2</v>
          </cell>
          <cell r="X327">
            <v>8608.0796762895789</v>
          </cell>
          <cell r="Y327">
            <v>0.90709999999999991</v>
          </cell>
          <cell r="Z327">
            <v>1.7671214543659858E-2</v>
          </cell>
          <cell r="AA327">
            <v>8287.4248827169504</v>
          </cell>
          <cell r="AB327">
            <v>0.892625</v>
          </cell>
          <cell r="AC327">
            <v>1.7389227077537629E-2</v>
          </cell>
          <cell r="AD327">
            <v>8291.5560922584955</v>
          </cell>
          <cell r="AE327">
            <v>0.86949999999999994</v>
          </cell>
          <cell r="AF327">
            <v>1.6938728966720589E-2</v>
          </cell>
          <cell r="AG327">
            <v>8350.189731587494</v>
          </cell>
          <cell r="AH327">
            <v>0.72968191176470532</v>
          </cell>
          <cell r="AI327">
            <v>1.4214932875561671E-2</v>
          </cell>
          <cell r="AJ327">
            <v>8647.6378125979463</v>
          </cell>
          <cell r="AK327">
            <v>0.71803805147058775</v>
          </cell>
          <cell r="AL327">
            <v>1.3988098840313348E-2</v>
          </cell>
          <cell r="AM327">
            <v>8651.5151746618776</v>
          </cell>
          <cell r="AN327">
            <v>0.69943602941176419</v>
          </cell>
          <cell r="AO327">
            <v>1.3625712859994348E-2</v>
          </cell>
          <cell r="AP327">
            <v>8697.6760886188385</v>
          </cell>
          <cell r="AQ327">
            <v>0.83906749999999997</v>
          </cell>
          <cell r="AR327">
            <v>1.6345873452885368E-2</v>
          </cell>
          <cell r="AS327">
            <v>8401.3217287439365</v>
          </cell>
          <cell r="AT327">
            <v>0.67495576838235249</v>
          </cell>
          <cell r="AU327">
            <v>1.3148812909894546E-2</v>
          </cell>
          <cell r="AV327">
            <v>8738.3774282038903</v>
          </cell>
        </row>
        <row r="328">
          <cell r="B328">
            <v>64</v>
          </cell>
          <cell r="C328">
            <v>2.1256089917975219E-2</v>
          </cell>
          <cell r="D328">
            <v>0.80784313725490142</v>
          </cell>
          <cell r="E328">
            <v>1.7171586365109383E-2</v>
          </cell>
          <cell r="F328">
            <v>8374.922442052015</v>
          </cell>
          <cell r="G328">
            <v>0.96499999999999997</v>
          </cell>
          <cell r="H328">
            <v>2.0512126770846087E-2</v>
          </cell>
          <cell r="I328">
            <v>8016.7646907728476</v>
          </cell>
          <cell r="J328">
            <v>0.94</v>
          </cell>
          <cell r="K328">
            <v>1.9980724522896703E-2</v>
          </cell>
          <cell r="L328">
            <v>8082.1134102888973</v>
          </cell>
          <cell r="M328">
            <v>0.92500000000000004</v>
          </cell>
          <cell r="N328">
            <v>1.9661883174127079E-2</v>
          </cell>
          <cell r="O328">
            <v>8088.6995339136965</v>
          </cell>
          <cell r="P328">
            <v>0.77956862745097988</v>
          </cell>
          <cell r="Q328">
            <v>1.6570580842330554E-2</v>
          </cell>
          <cell r="R328">
            <v>8425.3344042845674</v>
          </cell>
          <cell r="S328">
            <v>0.75937254901960727</v>
          </cell>
          <cell r="T328">
            <v>1.6141291183202816E-2</v>
          </cell>
          <cell r="U328">
            <v>8477.3367394110483</v>
          </cell>
          <cell r="V328">
            <v>0.74725490196078381</v>
          </cell>
          <cell r="W328">
            <v>1.5883717387726176E-2</v>
          </cell>
          <cell r="X328">
            <v>8483.3017806033295</v>
          </cell>
          <cell r="Y328">
            <v>0.90709999999999991</v>
          </cell>
          <cell r="Z328">
            <v>1.9281399164595318E-2</v>
          </cell>
          <cell r="AA328">
            <v>8140.9760195999943</v>
          </cell>
          <cell r="AB328">
            <v>0.892625</v>
          </cell>
          <cell r="AC328">
            <v>1.8973717263032631E-2</v>
          </cell>
          <cell r="AD328">
            <v>8147.3723405440714</v>
          </cell>
          <cell r="AE328">
            <v>0.86949999999999994</v>
          </cell>
          <cell r="AF328">
            <v>1.8482170183679453E-2</v>
          </cell>
          <cell r="AG328">
            <v>8208.7481309034411</v>
          </cell>
          <cell r="AH328">
            <v>0.73279450980392102</v>
          </cell>
          <cell r="AI328">
            <v>1.5576345991790719E-2</v>
          </cell>
          <cell r="AJ328">
            <v>8524.7122215596974</v>
          </cell>
          <cell r="AK328">
            <v>0.72110098039215642</v>
          </cell>
          <cell r="AL328">
            <v>1.5327787279155762E-2</v>
          </cell>
          <cell r="AM328">
            <v>8530.4969252802366</v>
          </cell>
          <cell r="AN328">
            <v>0.70241960784313673</v>
          </cell>
          <cell r="AO328">
            <v>1.4930694344462606E-2</v>
          </cell>
          <cell r="AP328">
            <v>8579.1640516860789</v>
          </cell>
          <cell r="AQ328">
            <v>0.83906749999999997</v>
          </cell>
          <cell r="AR328">
            <v>1.7835294227250671E-2</v>
          </cell>
          <cell r="AS328">
            <v>8263.9947869289117</v>
          </cell>
          <cell r="AT328">
            <v>0.67783492156862701</v>
          </cell>
          <cell r="AU328">
            <v>1.4408120042406415E-2</v>
          </cell>
          <cell r="AV328">
            <v>8623.4781382643923</v>
          </cell>
        </row>
        <row r="329">
          <cell r="B329">
            <v>65</v>
          </cell>
          <cell r="C329">
            <v>2.3231643424533353E-2</v>
          </cell>
          <cell r="D329">
            <v>0.81127450980392102</v>
          </cell>
          <cell r="E329">
            <v>1.8847240131177782E-2</v>
          </cell>
          <cell r="F329">
            <v>8231.1117380372252</v>
          </cell>
          <cell r="G329">
            <v>0.96499999999999997</v>
          </cell>
          <cell r="H329">
            <v>2.2418535904674686E-2</v>
          </cell>
          <cell r="I329">
            <v>7852.323797143672</v>
          </cell>
          <cell r="J329">
            <v>0.94</v>
          </cell>
          <cell r="K329">
            <v>2.1837744819061349E-2</v>
          </cell>
          <cell r="L329">
            <v>7920.6269286751058</v>
          </cell>
          <cell r="M329">
            <v>0.92500000000000004</v>
          </cell>
          <cell r="N329">
            <v>2.1489270167693354E-2</v>
          </cell>
          <cell r="O329">
            <v>7929.6604686472692</v>
          </cell>
          <cell r="P329">
            <v>0.78287990196078372</v>
          </cell>
          <cell r="Q329">
            <v>1.8187586726586557E-2</v>
          </cell>
          <cell r="R329">
            <v>8285.7217194147015</v>
          </cell>
          <cell r="S329">
            <v>0.7625980392156857</v>
          </cell>
          <cell r="T329">
            <v>1.7716405723307113E-2</v>
          </cell>
          <cell r="U329">
            <v>8340.5015786421518</v>
          </cell>
          <cell r="V329">
            <v>0.75042892156862695</v>
          </cell>
          <cell r="W329">
            <v>1.7433697121339447E-2</v>
          </cell>
          <cell r="X329">
            <v>8348.5554126054321</v>
          </cell>
          <cell r="Y329">
            <v>0.90709999999999991</v>
          </cell>
          <cell r="Z329">
            <v>2.1073423750394202E-2</v>
          </cell>
          <cell r="AA329">
            <v>7984.0066113766879</v>
          </cell>
          <cell r="AB329">
            <v>0.892625</v>
          </cell>
          <cell r="AC329">
            <v>2.0737145711824084E-2</v>
          </cell>
          <cell r="AD329">
            <v>7992.786401317936</v>
          </cell>
          <cell r="AE329">
            <v>0.86949999999999994</v>
          </cell>
          <cell r="AF329">
            <v>2.0199913957631748E-2</v>
          </cell>
          <cell r="AG329">
            <v>8057.0326509531224</v>
          </cell>
          <cell r="AH329">
            <v>0.73590710784313662</v>
          </cell>
          <cell r="AI329">
            <v>1.7096331522991361E-2</v>
          </cell>
          <cell r="AJ329">
            <v>8391.9283545162361</v>
          </cell>
          <cell r="AK329">
            <v>0.72416390931372498</v>
          </cell>
          <cell r="AL329">
            <v>1.6823517722092566E-2</v>
          </cell>
          <cell r="AM329">
            <v>8399.7432830240487</v>
          </cell>
          <cell r="AN329">
            <v>0.70540318627450926</v>
          </cell>
          <cell r="AO329">
            <v>1.638767529405908E-2</v>
          </cell>
          <cell r="AP329">
            <v>8451.0711754993536</v>
          </cell>
          <cell r="AQ329">
            <v>0.83906749999999997</v>
          </cell>
          <cell r="AR329">
            <v>1.9492916969114638E-2</v>
          </cell>
          <cell r="AS329">
            <v>8116.6040084115684</v>
          </cell>
          <cell r="AT329">
            <v>0.68071407475490142</v>
          </cell>
          <cell r="AU329">
            <v>1.5814106658767011E-2</v>
          </cell>
          <cell r="AV329">
            <v>8499.2300300652114</v>
          </cell>
        </row>
        <row r="330">
          <cell r="B330">
            <v>66</v>
          </cell>
          <cell r="C330">
            <v>2.5283462734699159E-2</v>
          </cell>
          <cell r="D330">
            <v>0.81470588235294061</v>
          </cell>
          <cell r="E330">
            <v>2.0598585816210772E-2</v>
          </cell>
          <cell r="F330">
            <v>8075.9779985638816</v>
          </cell>
          <cell r="G330">
            <v>0.96499999999999997</v>
          </cell>
          <cell r="H330">
            <v>2.4398541538984686E-2</v>
          </cell>
          <cell r="I330">
            <v>7676.286194162275</v>
          </cell>
          <cell r="J330">
            <v>0.94</v>
          </cell>
          <cell r="K330">
            <v>2.3766454970617207E-2</v>
          </cell>
          <cell r="L330">
            <v>7747.6582989997132</v>
          </cell>
          <cell r="M330">
            <v>0.92500000000000004</v>
          </cell>
          <cell r="N330">
            <v>2.3387203029596723E-2</v>
          </cell>
          <cell r="O330">
            <v>7759.2578524984301</v>
          </cell>
          <cell r="P330">
            <v>0.78619117647058767</v>
          </cell>
          <cell r="Q330">
            <v>1.9877635312643395E-2</v>
          </cell>
          <cell r="R330">
            <v>8135.0244370504843</v>
          </cell>
          <cell r="S330">
            <v>0.76582352941176413</v>
          </cell>
          <cell r="T330">
            <v>1.9362670667238124E-2</v>
          </cell>
          <cell r="U330">
            <v>8192.7378687390446</v>
          </cell>
          <cell r="V330">
            <v>0.75360294117647009</v>
          </cell>
          <cell r="W330">
            <v>1.9053691879994963E-2</v>
          </cell>
          <cell r="X330">
            <v>8203.0092261413502</v>
          </cell>
          <cell r="Y330">
            <v>0.90709999999999991</v>
          </cell>
          <cell r="Z330">
            <v>2.2934629046645606E-2</v>
          </cell>
          <cell r="AA330">
            <v>7815.7562568291978</v>
          </cell>
          <cell r="AB330">
            <v>0.892625</v>
          </cell>
          <cell r="AC330">
            <v>2.2568650923560838E-2</v>
          </cell>
          <cell r="AD330">
            <v>7827.0388250703199</v>
          </cell>
          <cell r="AE330">
            <v>0.86949999999999994</v>
          </cell>
          <cell r="AF330">
            <v>2.1983970847820916E-2</v>
          </cell>
          <cell r="AG330">
            <v>7894.2812846500392</v>
          </cell>
          <cell r="AH330">
            <v>0.73901970588235233</v>
          </cell>
          <cell r="AI330">
            <v>1.8684977193884789E-2</v>
          </cell>
          <cell r="AJ330">
            <v>8248.4571652502345</v>
          </cell>
          <cell r="AK330">
            <v>0.72722683823529366</v>
          </cell>
          <cell r="AL330">
            <v>1.8386812664195142E-2</v>
          </cell>
          <cell r="AM330">
            <v>8258.4300530410655</v>
          </cell>
          <cell r="AN330">
            <v>0.7083867647058818</v>
          </cell>
          <cell r="AO330">
            <v>1.7910470367195265E-2</v>
          </cell>
          <cell r="AP330">
            <v>8312.577765188289</v>
          </cell>
          <cell r="AQ330">
            <v>0.83906749999999997</v>
          </cell>
          <cell r="AR330">
            <v>2.1214531868147184E-2</v>
          </cell>
          <cell r="AS330">
            <v>7958.3877204044193</v>
          </cell>
          <cell r="AT330">
            <v>0.68359322794117594</v>
          </cell>
          <cell r="AU330">
            <v>1.7283603904343428E-2</v>
          </cell>
          <cell r="AV330">
            <v>8364.8222998523652</v>
          </cell>
        </row>
        <row r="331">
          <cell r="B331">
            <v>67</v>
          </cell>
          <cell r="C331">
            <v>2.7446329006590039E-2</v>
          </cell>
          <cell r="D331">
            <v>0.81813725490196021</v>
          </cell>
          <cell r="E331">
            <v>2.245486427058762E-2</v>
          </cell>
          <cell r="F331">
            <v>7909.6242727106337</v>
          </cell>
          <cell r="G331">
            <v>0.96499999999999997</v>
          </cell>
          <cell r="H331">
            <v>2.6485707491359388E-2</v>
          </cell>
          <cell r="I331">
            <v>7488.9960065888718</v>
          </cell>
          <cell r="J331">
            <v>0.94</v>
          </cell>
          <cell r="K331">
            <v>2.5799549266194637E-2</v>
          </cell>
          <cell r="L331">
            <v>7563.5239269088079</v>
          </cell>
          <cell r="M331">
            <v>0.92500000000000004</v>
          </cell>
          <cell r="N331">
            <v>2.5387854331095788E-2</v>
          </cell>
          <cell r="O331">
            <v>7577.7905137430562</v>
          </cell>
          <cell r="P331">
            <v>0.78950245098039162</v>
          </cell>
          <cell r="Q331">
            <v>2.1668944021117055E-2</v>
          </cell>
          <cell r="R331">
            <v>7973.319388031352</v>
          </cell>
          <cell r="S331">
            <v>0.76904901960784255</v>
          </cell>
          <cell r="T331">
            <v>2.110757241435236E-2</v>
          </cell>
          <cell r="U331">
            <v>8034.1045835236409</v>
          </cell>
          <cell r="V331">
            <v>0.75677696078431322</v>
          </cell>
          <cell r="W331">
            <v>2.0770749450293551E-2</v>
          </cell>
          <cell r="X331">
            <v>8046.7116158576973</v>
          </cell>
          <cell r="Y331">
            <v>0.90709999999999991</v>
          </cell>
          <cell r="Z331">
            <v>2.4896565041877823E-2</v>
          </cell>
          <cell r="AA331">
            <v>7636.5047863598211</v>
          </cell>
          <cell r="AB331">
            <v>0.892625</v>
          </cell>
          <cell r="AC331">
            <v>2.4499279429507435E-2</v>
          </cell>
          <cell r="AD331">
            <v>7650.3931180621503</v>
          </cell>
          <cell r="AE331">
            <v>0.86949999999999994</v>
          </cell>
          <cell r="AF331">
            <v>2.3864583071230037E-2</v>
          </cell>
          <cell r="AG331">
            <v>7720.7336350237947</v>
          </cell>
          <cell r="AH331">
            <v>0.74213230392156804</v>
          </cell>
          <cell r="AI331">
            <v>2.0368807379850029E-2</v>
          </cell>
          <cell r="AJ331">
            <v>8094.3349312327982</v>
          </cell>
          <cell r="AK331">
            <v>0.73028976715686234</v>
          </cell>
          <cell r="AL331">
            <v>2.0043773219533278E-2</v>
          </cell>
          <cell r="AM331">
            <v>8106.5838467554404</v>
          </cell>
          <cell r="AN331">
            <v>0.71137034313725445</v>
          </cell>
          <cell r="AO331">
            <v>1.9524504483275935E-2</v>
          </cell>
          <cell r="AP331">
            <v>8163.6955874498781</v>
          </cell>
          <cell r="AQ331">
            <v>0.83906749999999997</v>
          </cell>
          <cell r="AR331">
            <v>2.3029322663736987E-2</v>
          </cell>
          <cell r="AS331">
            <v>7789.554250490829</v>
          </cell>
          <cell r="AT331">
            <v>0.68647238112745046</v>
          </cell>
          <cell r="AU331">
            <v>1.8841146826361278E-2</v>
          </cell>
          <cell r="AV331">
            <v>8220.2480244914968</v>
          </cell>
        </row>
        <row r="332">
          <cell r="B332">
            <v>68</v>
          </cell>
          <cell r="C332">
            <v>2.9716481201928241E-2</v>
          </cell>
          <cell r="D332">
            <v>0.8215686274509798</v>
          </cell>
          <cell r="E332">
            <v>2.4414128673741028E-2</v>
          </cell>
          <cell r="F332">
            <v>7732.0147332355709</v>
          </cell>
          <cell r="G332">
            <v>0.96499999999999997</v>
          </cell>
          <cell r="H332">
            <v>2.8676404359860751E-2</v>
          </cell>
          <cell r="I332">
            <v>7290.6446489544005</v>
          </cell>
          <cell r="J332">
            <v>0.94</v>
          </cell>
          <cell r="K332">
            <v>2.7933492329812546E-2</v>
          </cell>
          <cell r="L332">
            <v>7368.388418730482</v>
          </cell>
          <cell r="M332">
            <v>0.92500000000000004</v>
          </cell>
          <cell r="N332">
            <v>2.7487745111783625E-2</v>
          </cell>
          <cell r="O332">
            <v>7385.4066720285882</v>
          </cell>
          <cell r="P332">
            <v>0.79281372549019546</v>
          </cell>
          <cell r="Q332">
            <v>2.355963417016009E-2</v>
          </cell>
          <cell r="R332">
            <v>7800.5459765496134</v>
          </cell>
          <cell r="S332">
            <v>0.77227450980392098</v>
          </cell>
          <cell r="T332">
            <v>2.2949280953316564E-2</v>
          </cell>
          <cell r="U332">
            <v>7864.5241392424359</v>
          </cell>
          <cell r="V332">
            <v>0.75995098039215636</v>
          </cell>
          <cell r="W332">
            <v>2.2583069023210452E-2</v>
          </cell>
          <cell r="X332">
            <v>7879.5753849859502</v>
          </cell>
          <cell r="Y332">
            <v>0.90709999999999991</v>
          </cell>
          <cell r="Z332">
            <v>2.6955820098269103E-2</v>
          </cell>
          <cell r="AA332">
            <v>7446.3820482536021</v>
          </cell>
          <cell r="AB332">
            <v>0.892625</v>
          </cell>
          <cell r="AC332">
            <v>2.6525674032871194E-2</v>
          </cell>
          <cell r="AD332">
            <v>7462.963999317165</v>
          </cell>
          <cell r="AE332">
            <v>0.86949999999999994</v>
          </cell>
          <cell r="AF332">
            <v>2.5838480405076605E-2</v>
          </cell>
          <cell r="AG332">
            <v>7536.4815458199291</v>
          </cell>
          <cell r="AH332">
            <v>0.74524490196078375</v>
          </cell>
          <cell r="AI332">
            <v>2.2146056119950484E-2</v>
          </cell>
          <cell r="AJ332">
            <v>7929.4629821505259</v>
          </cell>
          <cell r="AK332">
            <v>0.73335269607843079</v>
          </cell>
          <cell r="AL332">
            <v>2.1792661607398085E-2</v>
          </cell>
          <cell r="AM332">
            <v>7944.0973185459425</v>
          </cell>
          <cell r="AN332">
            <v>0.71435392156862698</v>
          </cell>
          <cell r="AO332">
            <v>2.1228084881817825E-2</v>
          </cell>
          <cell r="AP332">
            <v>8004.303476352613</v>
          </cell>
          <cell r="AQ332">
            <v>0.83906749999999997</v>
          </cell>
          <cell r="AR332">
            <v>2.4934133590898924E-2</v>
          </cell>
          <cell r="AS332">
            <v>7610.1660922495912</v>
          </cell>
          <cell r="AT332">
            <v>0.68935153431372498</v>
          </cell>
          <cell r="AU332">
            <v>2.04851019109542E-2</v>
          </cell>
          <cell r="AV332">
            <v>8065.3691245129467</v>
          </cell>
        </row>
        <row r="333">
          <cell r="B333">
            <v>69</v>
          </cell>
          <cell r="C333">
            <v>3.2253725442937746E-2</v>
          </cell>
          <cell r="D333">
            <v>0.8249999999999994</v>
          </cell>
          <cell r="E333">
            <v>2.6609323490423623E-2</v>
          </cell>
          <cell r="F333">
            <v>7543.2443306310961</v>
          </cell>
          <cell r="G333">
            <v>0.96499999999999997</v>
          </cell>
          <cell r="H333">
            <v>3.1124845052434923E-2</v>
          </cell>
          <cell r="I333">
            <v>7081.575174956929</v>
          </cell>
          <cell r="J333">
            <v>0.94</v>
          </cell>
          <cell r="K333">
            <v>3.0318501916361481E-2</v>
          </cell>
          <cell r="L333">
            <v>7162.5635973527942</v>
          </cell>
          <cell r="M333">
            <v>0.92500000000000004</v>
          </cell>
          <cell r="N333">
            <v>2.9834696034717417E-2</v>
          </cell>
          <cell r="O333">
            <v>7182.3984958809997</v>
          </cell>
          <cell r="P333">
            <v>0.79612499999999942</v>
          </cell>
          <cell r="Q333">
            <v>2.5677997168258793E-2</v>
          </cell>
          <cell r="R333">
            <v>7616.7679670145908</v>
          </cell>
          <cell r="S333">
            <v>0.77549999999999941</v>
          </cell>
          <cell r="T333">
            <v>2.5012764080998205E-2</v>
          </cell>
          <cell r="U333">
            <v>7684.0389652068206</v>
          </cell>
          <cell r="V333">
            <v>0.7631249999999995</v>
          </cell>
          <cell r="W333">
            <v>2.4613624228641853E-2</v>
          </cell>
          <cell r="X333">
            <v>7701.6303901932224</v>
          </cell>
          <cell r="Y333">
            <v>0.90709999999999991</v>
          </cell>
          <cell r="Z333">
            <v>2.9257354349288826E-2</v>
          </cell>
          <cell r="AA333">
            <v>7245.6587133778976</v>
          </cell>
          <cell r="AB333">
            <v>0.892625</v>
          </cell>
          <cell r="AC333">
            <v>2.8790481673502306E-2</v>
          </cell>
          <cell r="AD333">
            <v>7265.0038489522249</v>
          </cell>
          <cell r="AE333">
            <v>0.86949999999999994</v>
          </cell>
          <cell r="AF333">
            <v>2.8044614272634369E-2</v>
          </cell>
          <cell r="AG333">
            <v>7341.750315075039</v>
          </cell>
          <cell r="AH333">
            <v>0.74835749999999945</v>
          </cell>
          <cell r="AI333">
            <v>2.4137317338163267E-2</v>
          </cell>
          <cell r="AJ333">
            <v>7753.8566499467506</v>
          </cell>
          <cell r="AK333">
            <v>0.73641562499999946</v>
          </cell>
          <cell r="AL333">
            <v>2.3752147380639386E-2</v>
          </cell>
          <cell r="AM333">
            <v>7770.9742939066318</v>
          </cell>
          <cell r="AN333">
            <v>0.71733749999999952</v>
          </cell>
          <cell r="AO333">
            <v>2.313680677492334E-2</v>
          </cell>
          <cell r="AP333">
            <v>7834.38744273677</v>
          </cell>
          <cell r="AQ333">
            <v>0.83906749999999997</v>
          </cell>
          <cell r="AR333">
            <v>2.7063052773092167E-2</v>
          </cell>
          <cell r="AS333">
            <v>7420.4131942565109</v>
          </cell>
          <cell r="AT333">
            <v>0.6922306874999995</v>
          </cell>
          <cell r="AU333">
            <v>2.2327018537801023E-2</v>
          </cell>
          <cell r="AV333">
            <v>7900.1492160478356</v>
          </cell>
        </row>
        <row r="334">
          <cell r="B334">
            <v>70</v>
          </cell>
          <cell r="C334">
            <v>3.5093296081312828E-2</v>
          </cell>
          <cell r="D334">
            <v>0.828431372549019</v>
          </cell>
          <cell r="E334">
            <v>2.9072387439911095E-2</v>
          </cell>
          <cell r="F334">
            <v>7342.5237020700288</v>
          </cell>
          <cell r="G334">
            <v>0.96499999999999997</v>
          </cell>
          <cell r="H334">
            <v>3.3865030718466881E-2</v>
          </cell>
          <cell r="I334">
            <v>6861.1622449092247</v>
          </cell>
          <cell r="J334">
            <v>0.95</v>
          </cell>
          <cell r="K334">
            <v>3.3338631277247184E-2</v>
          </cell>
          <cell r="L334">
            <v>6945.4053992003928</v>
          </cell>
          <cell r="M334">
            <v>0.92500000000000004</v>
          </cell>
          <cell r="N334">
            <v>3.2461298875214366E-2</v>
          </cell>
          <cell r="O334">
            <v>6968.1138199561783</v>
          </cell>
          <cell r="P334">
            <v>0.79943627450980326</v>
          </cell>
          <cell r="Q334">
            <v>2.8054853879514206E-2</v>
          </cell>
          <cell r="R334">
            <v>7421.1846207263061</v>
          </cell>
          <cell r="S334">
            <v>0.78700980392156805</v>
          </cell>
          <cell r="T334">
            <v>2.761876806791554E-2</v>
          </cell>
          <cell r="U334">
            <v>7491.8399113809055</v>
          </cell>
          <cell r="V334">
            <v>0.76629901960784264</v>
          </cell>
          <cell r="W334">
            <v>2.6891958381917765E-2</v>
          </cell>
          <cell r="X334">
            <v>7512.0653538211182</v>
          </cell>
          <cell r="Y334">
            <v>0.91674999999999995</v>
          </cell>
          <cell r="Z334">
            <v>3.2171779182543533E-2</v>
          </cell>
          <cell r="AA334">
            <v>7033.6699089065887</v>
          </cell>
          <cell r="AB334">
            <v>0.892625</v>
          </cell>
          <cell r="AC334">
            <v>3.1325153414581863E-2</v>
          </cell>
          <cell r="AD334">
            <v>7055.8408887810419</v>
          </cell>
          <cell r="AE334">
            <v>0.87875000000000003</v>
          </cell>
          <cell r="AF334">
            <v>3.083823393145365E-2</v>
          </cell>
          <cell r="AG334">
            <v>7135.8537594027675</v>
          </cell>
          <cell r="AH334">
            <v>0.75946446078431307</v>
          </cell>
          <cell r="AI334">
            <v>2.6652111185538493E-2</v>
          </cell>
          <cell r="AJ334">
            <v>7566.699351392358</v>
          </cell>
          <cell r="AK334">
            <v>0.73947855392156803</v>
          </cell>
          <cell r="AL334">
            <v>2.5950739838550639E-2</v>
          </cell>
          <cell r="AM334">
            <v>7586.3969671866016</v>
          </cell>
          <cell r="AN334">
            <v>0.72798406862745046</v>
          </cell>
          <cell r="AO334">
            <v>2.5547360462821876E-2</v>
          </cell>
          <cell r="AP334">
            <v>7653.1247342742836</v>
          </cell>
          <cell r="AQ334">
            <v>0.84799374999999999</v>
          </cell>
          <cell r="AR334">
            <v>2.9758895743852768E-2</v>
          </cell>
          <cell r="AS334">
            <v>7219.5941603821975</v>
          </cell>
          <cell r="AT334">
            <v>0.70250462622548959</v>
          </cell>
          <cell r="AU334">
            <v>2.4653202846623107E-2</v>
          </cell>
          <cell r="AV334">
            <v>7723.7624380497409</v>
          </cell>
        </row>
        <row r="335">
          <cell r="B335">
            <v>71</v>
          </cell>
          <cell r="C335">
            <v>3.8325802757895822E-2</v>
          </cell>
          <cell r="D335">
            <v>0.83186274509803859</v>
          </cell>
          <cell r="E335">
            <v>3.1881807490269198E-2</v>
          </cell>
          <cell r="F335">
            <v>7129.0590082167182</v>
          </cell>
          <cell r="G335">
            <v>0.96499999999999997</v>
          </cell>
          <cell r="H335">
            <v>3.6984399661369467E-2</v>
          </cell>
          <cell r="I335">
            <v>6628.8087747209884</v>
          </cell>
          <cell r="J335">
            <v>0.95</v>
          </cell>
          <cell r="K335">
            <v>3.6409512620001028E-2</v>
          </cell>
          <cell r="L335">
            <v>6713.8550895254484</v>
          </cell>
          <cell r="M335">
            <v>0.92500000000000004</v>
          </cell>
          <cell r="N335">
            <v>3.5451367551053638E-2</v>
          </cell>
          <cell r="O335">
            <v>6741.9197946500699</v>
          </cell>
          <cell r="P335">
            <v>0.80274754901960721</v>
          </cell>
          <cell r="Q335">
            <v>3.0765944228109774E-2</v>
          </cell>
          <cell r="R335">
            <v>7212.9843705789317</v>
          </cell>
          <cell r="S335">
            <v>0.7902696078431366</v>
          </cell>
          <cell r="T335">
            <v>3.0287717115755734E-2</v>
          </cell>
          <cell r="U335">
            <v>7284.9245224665237</v>
          </cell>
          <cell r="V335">
            <v>0.76947303921568577</v>
          </cell>
          <cell r="W335">
            <v>2.949067192849901E-2</v>
          </cell>
          <cell r="X335">
            <v>7310.0512049639146</v>
          </cell>
          <cell r="Y335">
            <v>0.91674999999999995</v>
          </cell>
          <cell r="Z335">
            <v>3.5135179678300994E-2</v>
          </cell>
          <cell r="AA335">
            <v>6807.3842337543447</v>
          </cell>
          <cell r="AB335">
            <v>0.892625</v>
          </cell>
          <cell r="AC335">
            <v>3.4210569686766758E-2</v>
          </cell>
          <cell r="AD335">
            <v>6834.8155904710966</v>
          </cell>
          <cell r="AE335">
            <v>0.87875000000000003</v>
          </cell>
          <cell r="AF335">
            <v>3.3678799173500952E-2</v>
          </cell>
          <cell r="AG335">
            <v>6915.7966318696617</v>
          </cell>
          <cell r="AH335">
            <v>0.76261017156862676</v>
          </cell>
          <cell r="AI335">
            <v>2.9227647016704283E-2</v>
          </cell>
          <cell r="AJ335">
            <v>7365.0308389715074</v>
          </cell>
          <cell r="AK335">
            <v>0.7425414828431367</v>
          </cell>
          <cell r="AL335">
            <v>2.8458498411001541E-2</v>
          </cell>
          <cell r="AM335">
            <v>7389.5243531791721</v>
          </cell>
          <cell r="AN335">
            <v>0.73099938725490143</v>
          </cell>
          <cell r="AO335">
            <v>2.8016138332074059E-2</v>
          </cell>
          <cell r="AP335">
            <v>7457.6075980208407</v>
          </cell>
          <cell r="AQ335">
            <v>0.84799374999999999</v>
          </cell>
          <cell r="AR335">
            <v>3.2500041202428422E-2</v>
          </cell>
          <cell r="AS335">
            <v>7004.7470104504555</v>
          </cell>
          <cell r="AT335">
            <v>0.70541440870097982</v>
          </cell>
          <cell r="AU335">
            <v>2.7035573490451464E-2</v>
          </cell>
          <cell r="AV335">
            <v>7533.3469559253726</v>
          </cell>
        </row>
        <row r="336">
          <cell r="B336">
            <v>72</v>
          </cell>
          <cell r="C336">
            <v>4.2031054683150354E-2</v>
          </cell>
          <cell r="D336">
            <v>0.83529411764705819</v>
          </cell>
          <cell r="E336">
            <v>3.5108292735337325E-2</v>
          </cell>
          <cell r="F336">
            <v>6901.7717213299838</v>
          </cell>
          <cell r="G336">
            <v>0.96499999999999997</v>
          </cell>
          <cell r="H336">
            <v>4.0559967769240091E-2</v>
          </cell>
          <cell r="I336">
            <v>6383.646261717915</v>
          </cell>
          <cell r="J336">
            <v>0.95</v>
          </cell>
          <cell r="K336">
            <v>3.9929501948992835E-2</v>
          </cell>
          <cell r="L336">
            <v>6469.4068979145131</v>
          </cell>
          <cell r="M336">
            <v>0.92500000000000004</v>
          </cell>
          <cell r="N336">
            <v>3.8878725581914082E-2</v>
          </cell>
          <cell r="O336">
            <v>6502.9095180102067</v>
          </cell>
          <cell r="P336">
            <v>0.80605882352941116</v>
          </cell>
          <cell r="Q336">
            <v>3.3879502489600519E-2</v>
          </cell>
          <cell r="R336">
            <v>6991.0700957154731</v>
          </cell>
          <cell r="S336">
            <v>0.79352941176470526</v>
          </cell>
          <cell r="T336">
            <v>3.335287809857046E-2</v>
          </cell>
          <cell r="U336">
            <v>7064.2807893204254</v>
          </cell>
          <cell r="V336">
            <v>0.77264705882352891</v>
          </cell>
          <cell r="W336">
            <v>3.2475170780187031E-2</v>
          </cell>
          <cell r="X336">
            <v>7094.4728830977956</v>
          </cell>
          <cell r="Y336">
            <v>0.91674999999999995</v>
          </cell>
          <cell r="Z336">
            <v>3.8531969380778082E-2</v>
          </cell>
          <cell r="AA336">
            <v>6568.2055655621525</v>
          </cell>
          <cell r="AB336">
            <v>0.892625</v>
          </cell>
          <cell r="AC336">
            <v>3.7517970186547088E-2</v>
          </cell>
          <cell r="AD336">
            <v>6600.9926554170852</v>
          </cell>
          <cell r="AE336">
            <v>0.87875000000000003</v>
          </cell>
          <cell r="AF336">
            <v>3.6934789302818377E-2</v>
          </cell>
          <cell r="AG336">
            <v>6682.8809059801497</v>
          </cell>
          <cell r="AH336">
            <v>0.76575588235294056</v>
          </cell>
          <cell r="AI336">
            <v>3.2185527365120495E-2</v>
          </cell>
          <cell r="AJ336">
            <v>7149.7683173429068</v>
          </cell>
          <cell r="AK336">
            <v>0.74560441176470538</v>
          </cell>
          <cell r="AL336">
            <v>3.1338539802880483E-2</v>
          </cell>
          <cell r="AM336">
            <v>7179.2295861161656</v>
          </cell>
          <cell r="AN336">
            <v>0.7340147058823524</v>
          </cell>
          <cell r="AO336">
            <v>3.0851412241177677E-2</v>
          </cell>
          <cell r="AP336">
            <v>7248.6742319283621</v>
          </cell>
          <cell r="AQ336">
            <v>0.84799374999999999</v>
          </cell>
          <cell r="AR336">
            <v>3.5642071677219729E-2</v>
          </cell>
          <cell r="AS336">
            <v>6777.0924439982282</v>
          </cell>
          <cell r="AT336">
            <v>0.70832419117647005</v>
          </cell>
          <cell r="AU336">
            <v>2.9771612812736457E-2</v>
          </cell>
          <cell r="AV336">
            <v>7329.6786006693828</v>
          </cell>
        </row>
        <row r="337">
          <cell r="B337">
            <v>73</v>
          </cell>
          <cell r="C337">
            <v>4.6277255489521468E-2</v>
          </cell>
          <cell r="D337">
            <v>0.83872549019607778</v>
          </cell>
          <cell r="E337">
            <v>3.8813913795378026E-2</v>
          </cell>
          <cell r="F337">
            <v>6659.4622993450575</v>
          </cell>
          <cell r="G337">
            <v>0.96499999999999997</v>
          </cell>
          <cell r="H337">
            <v>4.4657551547388215E-2</v>
          </cell>
          <cell r="I337">
            <v>6124.7257750924064</v>
          </cell>
          <cell r="J337">
            <v>0.95</v>
          </cell>
          <cell r="K337">
            <v>4.3963392715045395E-2</v>
          </cell>
          <cell r="L337">
            <v>6211.0867025754078</v>
          </cell>
          <cell r="M337">
            <v>0.92500000000000004</v>
          </cell>
          <cell r="N337">
            <v>4.2806461327807362E-2</v>
          </cell>
          <cell r="O337">
            <v>6250.0846833754704</v>
          </cell>
          <cell r="P337">
            <v>0.809370098039215</v>
          </cell>
          <cell r="Q337">
            <v>3.7455426812539792E-2</v>
          </cell>
          <cell r="R337">
            <v>6754.2161190027091</v>
          </cell>
          <cell r="S337">
            <v>0.79678921568627381</v>
          </cell>
          <cell r="T337">
            <v>3.6873218105609118E-2</v>
          </cell>
          <cell r="U337">
            <v>6828.6666933001479</v>
          </cell>
          <cell r="V337">
            <v>0.77582107843137194</v>
          </cell>
          <cell r="W337">
            <v>3.5902870260724674E-2</v>
          </cell>
          <cell r="X337">
            <v>6864.0786646237884</v>
          </cell>
          <cell r="Y337">
            <v>0.91674999999999995</v>
          </cell>
          <cell r="Z337">
            <v>4.2424673970018804E-2</v>
          </cell>
          <cell r="AA337">
            <v>6315.1196698232552</v>
          </cell>
          <cell r="AB337">
            <v>0.892625</v>
          </cell>
          <cell r="AC337">
            <v>4.1308235181334099E-2</v>
          </cell>
          <cell r="AD337">
            <v>6353.3368097695302</v>
          </cell>
          <cell r="AE337">
            <v>0.87875000000000003</v>
          </cell>
          <cell r="AF337">
            <v>4.066613826141699E-2</v>
          </cell>
          <cell r="AG337">
            <v>6436.0501077819454</v>
          </cell>
          <cell r="AH337">
            <v>0.76890159313725426</v>
          </cell>
          <cell r="AI337">
            <v>3.5582655471912805E-2</v>
          </cell>
          <cell r="AJ337">
            <v>6919.6492535107955</v>
          </cell>
          <cell r="AK337">
            <v>0.74866734068627394</v>
          </cell>
          <cell r="AL337">
            <v>3.4646269801599308E-2</v>
          </cell>
          <cell r="AM337">
            <v>6954.243013977647</v>
          </cell>
          <cell r="AN337">
            <v>0.73703002450980326</v>
          </cell>
          <cell r="AO337">
            <v>3.4107726747688437E-2</v>
          </cell>
          <cell r="AP337">
            <v>7025.0423949971382</v>
          </cell>
          <cell r="AQ337">
            <v>0.84799374999999999</v>
          </cell>
          <cell r="AR337">
            <v>3.9242823422267398E-2</v>
          </cell>
          <cell r="AS337">
            <v>6535.5428293460991</v>
          </cell>
          <cell r="AT337">
            <v>0.71123397365196017</v>
          </cell>
          <cell r="AU337">
            <v>3.2913956311519339E-2</v>
          </cell>
          <cell r="AV337">
            <v>7111.4622473284544</v>
          </cell>
        </row>
        <row r="338">
          <cell r="B338">
            <v>74</v>
          </cell>
          <cell r="C338">
            <v>5.1312735663942906E-2</v>
          </cell>
          <cell r="D338">
            <v>0.84215686274509738</v>
          </cell>
          <cell r="E338">
            <v>4.3213372485614632E-2</v>
          </cell>
          <cell r="F338">
            <v>6400.9825037347082</v>
          </cell>
          <cell r="G338">
            <v>0.96499999999999997</v>
          </cell>
          <cell r="H338">
            <v>4.9516789915704899E-2</v>
          </cell>
          <cell r="I338">
            <v>5851.2105180775998</v>
          </cell>
          <cell r="J338">
            <v>0.95</v>
          </cell>
          <cell r="K338">
            <v>4.8747098880745757E-2</v>
          </cell>
          <cell r="L338">
            <v>5938.0262586828894</v>
          </cell>
          <cell r="M338">
            <v>0.92500000000000004</v>
          </cell>
          <cell r="N338">
            <v>4.7464280489147193E-2</v>
          </cell>
          <cell r="O338">
            <v>5982.5406750810371</v>
          </cell>
          <cell r="P338">
            <v>0.81268137254901895</v>
          </cell>
          <cell r="Q338">
            <v>4.1700904448618119E-2</v>
          </cell>
          <cell r="R338">
            <v>6501.2340714813263</v>
          </cell>
          <cell r="S338">
            <v>0.80004901960784247</v>
          </cell>
          <cell r="T338">
            <v>4.1052703861333896E-2</v>
          </cell>
          <cell r="U338">
            <v>6576.8717769475834</v>
          </cell>
          <cell r="V338">
            <v>0.77899509803921507</v>
          </cell>
          <cell r="W338">
            <v>3.9972369549193532E-2</v>
          </cell>
          <cell r="X338">
            <v>6617.6385388683921</v>
          </cell>
          <cell r="Y338">
            <v>0.91674999999999995</v>
          </cell>
          <cell r="Z338">
            <v>4.704095041991966E-2</v>
          </cell>
          <cell r="AA338">
            <v>6047.202776749351</v>
          </cell>
          <cell r="AB338">
            <v>0.892625</v>
          </cell>
          <cell r="AC338">
            <v>4.580303067202704E-2</v>
          </cell>
          <cell r="AD338">
            <v>6090.8916786453437</v>
          </cell>
          <cell r="AE338">
            <v>0.87875000000000003</v>
          </cell>
          <cell r="AF338">
            <v>4.5091066464689827E-2</v>
          </cell>
          <cell r="AG338">
            <v>6174.3208042414772</v>
          </cell>
          <cell r="AH338">
            <v>0.77204730392156795</v>
          </cell>
          <cell r="AI338">
            <v>3.9615859226187204E-2</v>
          </cell>
          <cell r="AJ338">
            <v>6673.4297581366427</v>
          </cell>
          <cell r="AK338">
            <v>0.75173026960784262</v>
          </cell>
          <cell r="AL338">
            <v>3.8573336614971761E-2</v>
          </cell>
          <cell r="AM338">
            <v>6713.3044342494904</v>
          </cell>
          <cell r="AN338">
            <v>0.74004534313725434</v>
          </cell>
          <cell r="AO338">
            <v>3.7973751071733855E-2</v>
          </cell>
          <cell r="AP338">
            <v>6785.4341685976487</v>
          </cell>
          <cell r="AQ338">
            <v>0.84799374999999999</v>
          </cell>
          <cell r="AR338">
            <v>4.3512879138425685E-2</v>
          </cell>
          <cell r="AS338">
            <v>6279.0696761254048</v>
          </cell>
          <cell r="AT338">
            <v>0.7141437561274504</v>
          </cell>
          <cell r="AU338">
            <v>3.664466978422317E-2</v>
          </cell>
          <cell r="AV338">
            <v>6877.3958896088661</v>
          </cell>
        </row>
        <row r="339">
          <cell r="B339">
            <v>75</v>
          </cell>
          <cell r="C339">
            <v>5.7073070530210969E-2</v>
          </cell>
          <cell r="D339">
            <v>0.84558823529411697</v>
          </cell>
          <cell r="E339">
            <v>4.8260316992457766E-2</v>
          </cell>
          <cell r="F339">
            <v>6124.3744625269183</v>
          </cell>
          <cell r="G339">
            <v>0.96499999999999997</v>
          </cell>
          <cell r="H339">
            <v>5.5075513061653585E-2</v>
          </cell>
          <cell r="I339">
            <v>5561.477356101389</v>
          </cell>
          <cell r="J339">
            <v>0.95</v>
          </cell>
          <cell r="K339">
            <v>5.4219417003700421E-2</v>
          </cell>
          <cell r="L339">
            <v>5648.5647054944093</v>
          </cell>
          <cell r="M339">
            <v>0.92500000000000004</v>
          </cell>
          <cell r="N339">
            <v>5.279259024044515E-2</v>
          </cell>
          <cell r="O339">
            <v>5698.5836864412586</v>
          </cell>
          <cell r="P339">
            <v>0.81599264705882291</v>
          </cell>
          <cell r="Q339">
            <v>4.6571205897721749E-2</v>
          </cell>
          <cell r="R339">
            <v>6230.1267306683831</v>
          </cell>
          <cell r="S339">
            <v>0.80330882352941113</v>
          </cell>
          <cell r="T339">
            <v>4.5847301142834876E-2</v>
          </cell>
          <cell r="U339">
            <v>6306.8734075545899</v>
          </cell>
          <cell r="V339">
            <v>0.78216911764705821</v>
          </cell>
          <cell r="W339">
            <v>4.4640793218023438E-2</v>
          </cell>
          <cell r="X339">
            <v>6353.1158456497596</v>
          </cell>
          <cell r="Y339">
            <v>0.91674999999999995</v>
          </cell>
          <cell r="Z339">
            <v>5.2321737408570906E-2</v>
          </cell>
          <cell r="AA339">
            <v>5762.7366107490843</v>
          </cell>
          <cell r="AB339">
            <v>0.892625</v>
          </cell>
          <cell r="AC339">
            <v>5.0944849582029564E-2</v>
          </cell>
          <cell r="AD339">
            <v>5811.9103802683567</v>
          </cell>
          <cell r="AE339">
            <v>0.87875000000000003</v>
          </cell>
          <cell r="AF339">
            <v>5.0152960728422888E-2</v>
          </cell>
          <cell r="AG339">
            <v>5895.914094483107</v>
          </cell>
          <cell r="AH339">
            <v>0.77519301470588176</v>
          </cell>
          <cell r="AI339">
            <v>4.424264560283566E-2</v>
          </cell>
          <cell r="AJ339">
            <v>6409.0561042824529</v>
          </cell>
          <cell r="AK339">
            <v>0.75479319852941118</v>
          </cell>
          <cell r="AL339">
            <v>4.3078365455392613E-2</v>
          </cell>
          <cell r="AM339">
            <v>6454.3498825084025</v>
          </cell>
          <cell r="AN339">
            <v>0.74306066176470531</v>
          </cell>
          <cell r="AO339">
            <v>4.2408753557122265E-2</v>
          </cell>
          <cell r="AP339">
            <v>6527.7657805656845</v>
          </cell>
          <cell r="AQ339">
            <v>0.84799374999999999</v>
          </cell>
          <cell r="AR339">
            <v>4.8397607102928085E-2</v>
          </cell>
          <cell r="AS339">
            <v>6005.8492762064061</v>
          </cell>
          <cell r="AT339">
            <v>0.71705353860294063</v>
          </cell>
          <cell r="AU339">
            <v>4.0924447182622982E-2</v>
          </cell>
          <cell r="AV339">
            <v>6625.3759882587756</v>
          </cell>
        </row>
        <row r="340">
          <cell r="B340">
            <v>76</v>
          </cell>
          <cell r="C340">
            <v>6.3630984460333398E-2</v>
          </cell>
          <cell r="D340">
            <v>0.84901960784313657</v>
          </cell>
          <cell r="E340">
            <v>5.4023953473184977E-2</v>
          </cell>
          <cell r="F340">
            <v>5828.8102095848553</v>
          </cell>
          <cell r="G340">
            <v>0.96499999999999997</v>
          </cell>
          <cell r="H340">
            <v>6.1403900004221725E-2</v>
          </cell>
          <cell r="I340">
            <v>5255.1761373333366</v>
          </cell>
          <cell r="J340">
            <v>0.95</v>
          </cell>
          <cell r="K340">
            <v>6.0449435237316725E-2</v>
          </cell>
          <cell r="L340">
            <v>5342.302820254823</v>
          </cell>
          <cell r="M340">
            <v>0.92500000000000004</v>
          </cell>
          <cell r="N340">
            <v>5.8858660625808398E-2</v>
          </cell>
          <cell r="O340">
            <v>5397.7406929320796</v>
          </cell>
          <cell r="P340">
            <v>0.81930392156862675</v>
          </cell>
          <cell r="Q340">
            <v>5.2133115101623502E-2</v>
          </cell>
          <cell r="R340">
            <v>5939.9822159255255</v>
          </cell>
          <cell r="S340">
            <v>0.80656862745097968</v>
          </cell>
          <cell r="T340">
            <v>5.1322755799525728E-2</v>
          </cell>
          <cell r="U340">
            <v>6017.7202831686973</v>
          </cell>
          <cell r="V340">
            <v>0.78534313725490135</v>
          </cell>
          <cell r="W340">
            <v>4.9972156962696107E-2</v>
          </cell>
          <cell r="X340">
            <v>6069.5077148939608</v>
          </cell>
          <cell r="Y340">
            <v>0.91674999999999995</v>
          </cell>
          <cell r="Z340">
            <v>5.8333705004010639E-2</v>
          </cell>
          <cell r="AA340">
            <v>5461.2202190467124</v>
          </cell>
          <cell r="AB340">
            <v>0.892625</v>
          </cell>
          <cell r="AC340">
            <v>5.6798607503905099E-2</v>
          </cell>
          <cell r="AD340">
            <v>5515.8234801613489</v>
          </cell>
          <cell r="AE340">
            <v>0.87875000000000003</v>
          </cell>
          <cell r="AF340">
            <v>5.5915727594517975E-2</v>
          </cell>
          <cell r="AG340">
            <v>5600.2165464443406</v>
          </cell>
          <cell r="AH340">
            <v>0.77833872549019534</v>
          </cell>
          <cell r="AI340">
            <v>4.9526459346542324E-2</v>
          </cell>
          <cell r="AJ340">
            <v>6125.5025064119936</v>
          </cell>
          <cell r="AK340">
            <v>0.75785612745097974</v>
          </cell>
          <cell r="AL340">
            <v>4.8223131469001743E-2</v>
          </cell>
          <cell r="AM340">
            <v>6176.3070394927354</v>
          </cell>
          <cell r="AN340">
            <v>0.74607598039215628</v>
          </cell>
          <cell r="AO340">
            <v>4.7473549114561302E-2</v>
          </cell>
          <cell r="AP340">
            <v>6250.9313702990585</v>
          </cell>
          <cell r="AQ340">
            <v>0.84799374999999999</v>
          </cell>
          <cell r="AR340">
            <v>5.3958677128709845E-2</v>
          </cell>
          <cell r="AS340">
            <v>5715.1805426171632</v>
          </cell>
          <cell r="AT340">
            <v>0.71996332107843075</v>
          </cell>
          <cell r="AU340">
            <v>4.5811974895551652E-2</v>
          </cell>
          <cell r="AV340">
            <v>6354.2361385622607</v>
          </cell>
        </row>
        <row r="341">
          <cell r="B341">
            <v>77</v>
          </cell>
          <cell r="C341">
            <v>7.1141090744877886E-2</v>
          </cell>
          <cell r="D341">
            <v>0.85245098039215617</v>
          </cell>
          <cell r="E341">
            <v>6.0644292551638501E-2</v>
          </cell>
          <cell r="F341">
            <v>5513.9148380182178</v>
          </cell>
          <cell r="G341">
            <v>0.96499999999999997</v>
          </cell>
          <cell r="H341">
            <v>6.8651152568807161E-2</v>
          </cell>
          <cell r="I341">
            <v>4932.4878272919486</v>
          </cell>
          <cell r="J341">
            <v>0.95</v>
          </cell>
          <cell r="K341">
            <v>6.7584036207633993E-2</v>
          </cell>
          <cell r="L341">
            <v>5019.363631903695</v>
          </cell>
          <cell r="M341">
            <v>0.92500000000000004</v>
          </cell>
          <cell r="N341">
            <v>6.5805508939012047E-2</v>
          </cell>
          <cell r="O341">
            <v>5080.0369053406748</v>
          </cell>
          <cell r="P341">
            <v>0.8226151960784307</v>
          </cell>
          <cell r="Q341">
            <v>5.8521742312331156E-2</v>
          </cell>
          <cell r="R341">
            <v>5630.3124393610833</v>
          </cell>
          <cell r="S341">
            <v>0.80982843137254834</v>
          </cell>
          <cell r="T341">
            <v>5.7612077924056572E-2</v>
          </cell>
          <cell r="U341">
            <v>5708.8742946057773</v>
          </cell>
          <cell r="V341">
            <v>0.78851715686274448</v>
          </cell>
          <cell r="W341">
            <v>5.6095970610265618E-2</v>
          </cell>
          <cell r="X341">
            <v>5766.201322678985</v>
          </cell>
          <cell r="Y341">
            <v>0.91674999999999995</v>
          </cell>
          <cell r="Z341">
            <v>6.5218594940366803E-2</v>
          </cell>
          <cell r="AA341">
            <v>5142.6470098269028</v>
          </cell>
          <cell r="AB341">
            <v>0.892625</v>
          </cell>
          <cell r="AC341">
            <v>6.3502316126146624E-2</v>
          </cell>
          <cell r="AD341">
            <v>5202.5323872508407</v>
          </cell>
          <cell r="AE341">
            <v>0.87875000000000003</v>
          </cell>
          <cell r="AF341">
            <v>6.2515233492061451E-2</v>
          </cell>
          <cell r="AG341">
            <v>5287.0763635630465</v>
          </cell>
          <cell r="AH341">
            <v>0.78148443627450914</v>
          </cell>
          <cell r="AI341">
            <v>5.5595655196714597E-2</v>
          </cell>
          <cell r="AJ341">
            <v>5822.1280555510366</v>
          </cell>
          <cell r="AK341">
            <v>0.76091905637254842</v>
          </cell>
          <cell r="AL341">
            <v>5.4132611638906321E-2</v>
          </cell>
          <cell r="AM341">
            <v>5878.4661731343567</v>
          </cell>
          <cell r="AN341">
            <v>0.74909129901960725</v>
          </cell>
          <cell r="AO341">
            <v>5.3291172079752334E-2</v>
          </cell>
          <cell r="AP341">
            <v>5954.1774728794144</v>
          </cell>
          <cell r="AQ341">
            <v>0.84799374999999999</v>
          </cell>
          <cell r="AR341">
            <v>6.0327200319839291E-2</v>
          </cell>
          <cell r="AS341">
            <v>5406.7969609857992</v>
          </cell>
          <cell r="AT341">
            <v>0.72287310355392098</v>
          </cell>
          <cell r="AU341">
            <v>5.1425981056961001E-2</v>
          </cell>
          <cell r="AV341">
            <v>6063.1360321020393</v>
          </cell>
        </row>
        <row r="342">
          <cell r="B342">
            <v>78</v>
          </cell>
          <cell r="C342">
            <v>7.9440401154860743E-2</v>
          </cell>
          <cell r="D342">
            <v>0.85588235294117576</v>
          </cell>
          <cell r="E342">
            <v>6.7991637459013113E-2</v>
          </cell>
          <cell r="F342">
            <v>5179.5273734766206</v>
          </cell>
          <cell r="G342">
            <v>0.96499999999999997</v>
          </cell>
          <cell r="H342">
            <v>7.6659987114440609E-2</v>
          </cell>
          <cell r="I342">
            <v>4593.8668529167453</v>
          </cell>
          <cell r="J342">
            <v>0.95</v>
          </cell>
          <cell r="K342">
            <v>7.5468381097117704E-2</v>
          </cell>
          <cell r="L342">
            <v>4680.1347784658346</v>
          </cell>
          <cell r="M342">
            <v>0.92500000000000004</v>
          </cell>
          <cell r="N342">
            <v>7.3482371068246191E-2</v>
          </cell>
          <cell r="O342">
            <v>4745.7424913557679</v>
          </cell>
          <cell r="P342">
            <v>0.82592647058823454</v>
          </cell>
          <cell r="Q342">
            <v>6.5611930147947639E-2</v>
          </cell>
          <cell r="R342">
            <v>5300.8167456468809</v>
          </cell>
          <cell r="S342">
            <v>0.81308823529411689</v>
          </cell>
          <cell r="T342">
            <v>6.4592055586062444E-2</v>
          </cell>
          <cell r="U342">
            <v>5379.9741838863056</v>
          </cell>
          <cell r="V342">
            <v>0.79169117647058762</v>
          </cell>
          <cell r="W342">
            <v>6.2892264649587123E-2</v>
          </cell>
          <cell r="X342">
            <v>5442.74066274911</v>
          </cell>
          <cell r="Y342">
            <v>0.91674999999999995</v>
          </cell>
          <cell r="Z342">
            <v>7.2826987758718584E-2</v>
          </cell>
          <cell r="AA342">
            <v>4807.2507975717135</v>
          </cell>
          <cell r="AB342">
            <v>0.892625</v>
          </cell>
          <cell r="AC342">
            <v>7.0910488080857564E-2</v>
          </cell>
          <cell r="AD342">
            <v>4872.1595309391214</v>
          </cell>
          <cell r="AE342">
            <v>0.87875000000000003</v>
          </cell>
          <cell r="AF342">
            <v>6.9808252514833885E-2</v>
          </cell>
          <cell r="AG342">
            <v>4956.5535502045432</v>
          </cell>
          <cell r="AH342">
            <v>0.78463014705882272</v>
          </cell>
          <cell r="AI342">
            <v>6.2331333640550254E-2</v>
          </cell>
          <cell r="AJ342">
            <v>5498.4430316635026</v>
          </cell>
          <cell r="AK342">
            <v>0.76398198529411698</v>
          </cell>
          <cell r="AL342">
            <v>6.0691035386851576E-2</v>
          </cell>
          <cell r="AM342">
            <v>5560.2494467516262</v>
          </cell>
          <cell r="AN342">
            <v>0.75210661764705811</v>
          </cell>
          <cell r="AO342">
            <v>5.9747651417107764E-2</v>
          </cell>
          <cell r="AP342">
            <v>5636.8723765788127</v>
          </cell>
          <cell r="AQ342">
            <v>0.84799374999999999</v>
          </cell>
          <cell r="AR342">
            <v>6.7364963676814688E-2</v>
          </cell>
          <cell r="AS342">
            <v>5080.6200376317101</v>
          </cell>
          <cell r="AT342">
            <v>0.7257828860294111</v>
          </cell>
          <cell r="AU342">
            <v>5.765648361750899E-2</v>
          </cell>
          <cell r="AV342">
            <v>5751.3333133693814</v>
          </cell>
        </row>
        <row r="343">
          <cell r="B343">
            <v>79</v>
          </cell>
          <cell r="C343">
            <v>8.856362544263964E-2</v>
          </cell>
          <cell r="D343">
            <v>0.85931372549019536</v>
          </cell>
          <cell r="E343">
            <v>7.6103938922032918E-2</v>
          </cell>
          <cell r="F343">
            <v>4827.3628260901633</v>
          </cell>
          <cell r="G343">
            <v>0.96499999999999997</v>
          </cell>
          <cell r="H343">
            <v>8.5463898552147255E-2</v>
          </cell>
          <cell r="I343">
            <v>4241.7010791666917</v>
          </cell>
          <cell r="J343">
            <v>0.95</v>
          </cell>
          <cell r="K343">
            <v>8.4135444170507653E-2</v>
          </cell>
          <cell r="L343">
            <v>4326.9325834187002</v>
          </cell>
          <cell r="M343">
            <v>0.92500000000000004</v>
          </cell>
          <cell r="N343">
            <v>8.1921353534441674E-2</v>
          </cell>
          <cell r="O343">
            <v>4397.0140806116206</v>
          </cell>
          <cell r="P343">
            <v>0.82923774509803849</v>
          </cell>
          <cell r="Q343">
            <v>7.3440301059761764E-2</v>
          </cell>
          <cell r="R343">
            <v>4953.0199276044268</v>
          </cell>
          <cell r="S343">
            <v>0.81634803921568555</v>
          </cell>
          <cell r="T343">
            <v>7.2298741975931266E-2</v>
          </cell>
          <cell r="U343">
            <v>5032.470592349141</v>
          </cell>
          <cell r="V343">
            <v>0.79486519607843076</v>
          </cell>
          <cell r="W343">
            <v>7.0396143502880454E-2</v>
          </cell>
          <cell r="X343">
            <v>5100.4343765684243</v>
          </cell>
          <cell r="Y343">
            <v>0.91674999999999995</v>
          </cell>
          <cell r="Z343">
            <v>8.1190703624539881E-2</v>
          </cell>
          <cell r="AA343">
            <v>4457.1532025838687</v>
          </cell>
          <cell r="AB343">
            <v>0.892625</v>
          </cell>
          <cell r="AC343">
            <v>7.9054106160736215E-2</v>
          </cell>
          <cell r="AD343">
            <v>4526.6723205924263</v>
          </cell>
          <cell r="AE343">
            <v>0.87875000000000003</v>
          </cell>
          <cell r="AF343">
            <v>7.7825285857719584E-2</v>
          </cell>
          <cell r="AG343">
            <v>4610.5452083685677</v>
          </cell>
          <cell r="AH343">
            <v>0.78777585784313653</v>
          </cell>
          <cell r="AI343">
            <v>6.9768286006773678E-2</v>
          </cell>
          <cell r="AJ343">
            <v>5155.7177445533262</v>
          </cell>
          <cell r="AK343">
            <v>0.76704491421568566</v>
          </cell>
          <cell r="AL343">
            <v>6.7932278480279634E-2</v>
          </cell>
          <cell r="AM343">
            <v>5222.7921508191012</v>
          </cell>
          <cell r="AN343">
            <v>0.75512193627450919</v>
          </cell>
          <cell r="AO343">
            <v>6.687633632773643E-2</v>
          </cell>
          <cell r="AP343">
            <v>5300.0824907402575</v>
          </cell>
          <cell r="AQ343">
            <v>0.84799374999999999</v>
          </cell>
          <cell r="AR343">
            <v>7.5101400852699396E-2</v>
          </cell>
          <cell r="AS343">
            <v>4738.3642533409529</v>
          </cell>
          <cell r="AT343">
            <v>0.72869266850490133</v>
          </cell>
          <cell r="AU343">
            <v>6.4535664556265651E-2</v>
          </cell>
          <cell r="AV343">
            <v>5419.7316584082664</v>
          </cell>
        </row>
        <row r="344">
          <cell r="B344">
            <v>80</v>
          </cell>
          <cell r="C344">
            <v>9.8382672221240933E-2</v>
          </cell>
          <cell r="D344">
            <v>0.86274509803921495</v>
          </cell>
          <cell r="E344">
            <v>8.487916819087446E-2</v>
          </cell>
          <cell r="F344">
            <v>4459.9815004189049</v>
          </cell>
          <cell r="G344">
            <v>0.96499999999999997</v>
          </cell>
          <cell r="H344">
            <v>9.4939278693497497E-2</v>
          </cell>
          <cell r="I344">
            <v>3879.1887684482563</v>
          </cell>
          <cell r="J344">
            <v>0.95</v>
          </cell>
          <cell r="K344">
            <v>9.3463538610178878E-2</v>
          </cell>
          <cell r="L344">
            <v>3962.8841886169257</v>
          </cell>
          <cell r="M344">
            <v>0.92500000000000004</v>
          </cell>
          <cell r="N344">
            <v>9.1003971804647865E-2</v>
          </cell>
          <cell r="O344">
            <v>4036.8047356179181</v>
          </cell>
          <cell r="P344">
            <v>0.83254901960784244</v>
          </cell>
          <cell r="Q344">
            <v>8.1908397304193858E-2</v>
          </cell>
          <cell r="R344">
            <v>4589.2686529661587</v>
          </cell>
          <cell r="S344">
            <v>0.81960784313725421</v>
          </cell>
          <cell r="T344">
            <v>8.0635209781330736E-2</v>
          </cell>
          <cell r="U344">
            <v>4668.6292994914284</v>
          </cell>
          <cell r="V344">
            <v>0.7980392156862739</v>
          </cell>
          <cell r="W344">
            <v>7.8513230576558873E-2</v>
          </cell>
          <cell r="X344">
            <v>4741.3834662684885</v>
          </cell>
          <cell r="Y344">
            <v>0.91674999999999995</v>
          </cell>
          <cell r="Z344">
            <v>9.0192314758822625E-2</v>
          </cell>
          <cell r="AA344">
            <v>4095.2737979037133</v>
          </cell>
          <cell r="AB344">
            <v>0.892625</v>
          </cell>
          <cell r="AC344">
            <v>8.7818832791485182E-2</v>
          </cell>
          <cell r="AD344">
            <v>4168.8202864054465</v>
          </cell>
          <cell r="AE344">
            <v>0.87875000000000003</v>
          </cell>
          <cell r="AF344">
            <v>8.6453773214415469E-2</v>
          </cell>
          <cell r="AG344">
            <v>4251.7282095673445</v>
          </cell>
          <cell r="AH344">
            <v>0.79092156862745033</v>
          </cell>
          <cell r="AI344">
            <v>7.781297743898416E-2</v>
          </cell>
          <cell r="AJ344">
            <v>4796.0121543811319</v>
          </cell>
          <cell r="AK344">
            <v>0.77010784313725433</v>
          </cell>
          <cell r="AL344">
            <v>7.5765267506379325E-2</v>
          </cell>
          <cell r="AM344">
            <v>4867.9959799850394</v>
          </cell>
          <cell r="AN344">
            <v>0.75813725490196016</v>
          </cell>
          <cell r="AO344">
            <v>7.4587569047730937E-2</v>
          </cell>
          <cell r="AP344">
            <v>4945.6323915247649</v>
          </cell>
          <cell r="AQ344">
            <v>0.84799374999999999</v>
          </cell>
          <cell r="AR344">
            <v>8.3427891151910932E-2</v>
          </cell>
          <cell r="AS344">
            <v>4382.5064601646927</v>
          </cell>
          <cell r="AT344">
            <v>0.73160245098039156</v>
          </cell>
          <cell r="AU344">
            <v>7.1977004131060354E-2</v>
          </cell>
          <cell r="AV344">
            <v>5069.9656741162571</v>
          </cell>
        </row>
        <row r="345">
          <cell r="B345">
            <v>81</v>
          </cell>
          <cell r="C345">
            <v>0.10903334244015088</v>
          </cell>
          <cell r="D345">
            <v>0.86617647058823455</v>
          </cell>
          <cell r="E345">
            <v>9.444211573124825E-2</v>
          </cell>
          <cell r="F345">
            <v>4081.4219805166599</v>
          </cell>
          <cell r="G345">
            <v>0.96499999999999997</v>
          </cell>
          <cell r="H345">
            <v>0.1052171754547456</v>
          </cell>
          <cell r="I345">
            <v>3510.901384855862</v>
          </cell>
          <cell r="J345">
            <v>0.95</v>
          </cell>
          <cell r="K345">
            <v>0.10358167531814333</v>
          </cell>
          <cell r="L345">
            <v>3592.4990092464604</v>
          </cell>
          <cell r="M345">
            <v>0.92500000000000004</v>
          </cell>
          <cell r="N345">
            <v>0.10085584175713957</v>
          </cell>
          <cell r="O345">
            <v>3669.4394712768762</v>
          </cell>
          <cell r="P345">
            <v>0.83586029411764629</v>
          </cell>
          <cell r="Q345">
            <v>9.1136641680654565E-2</v>
          </cell>
          <cell r="R345">
            <v>4213.369012803324</v>
          </cell>
          <cell r="S345">
            <v>0.82286764705882276</v>
          </cell>
          <cell r="T345">
            <v>8.9720009944685833E-2</v>
          </cell>
          <cell r="U345">
            <v>4292.1733965356698</v>
          </cell>
          <cell r="V345">
            <v>0.80121323529411703</v>
          </cell>
          <cell r="W345">
            <v>8.7358957051404645E-2</v>
          </cell>
          <cell r="X345">
            <v>4369.1221329294667</v>
          </cell>
          <cell r="Y345">
            <v>0.91674999999999995</v>
          </cell>
          <cell r="Z345">
            <v>9.9956316682008314E-2</v>
          </cell>
          <cell r="AA345">
            <v>3725.9115744996229</v>
          </cell>
          <cell r="AB345">
            <v>0.892625</v>
          </cell>
          <cell r="AC345">
            <v>9.7325887295639679E-2</v>
          </cell>
          <cell r="AD345">
            <v>3802.7193547358552</v>
          </cell>
          <cell r="AE345">
            <v>0.87875000000000003</v>
          </cell>
          <cell r="AF345">
            <v>9.5813049669282585E-2</v>
          </cell>
          <cell r="AG345">
            <v>3884.1502631680764</v>
          </cell>
          <cell r="AH345">
            <v>0.79406727941176392</v>
          </cell>
          <cell r="AI345">
            <v>8.6579809596621829E-2</v>
          </cell>
          <cell r="AJ345">
            <v>4422.8201688151794</v>
          </cell>
          <cell r="AK345">
            <v>0.7731707720588229</v>
          </cell>
          <cell r="AL345">
            <v>8.4301393554605475E-2</v>
          </cell>
          <cell r="AM345">
            <v>4499.1709623414936</v>
          </cell>
          <cell r="AN345">
            <v>0.76115257352941113</v>
          </cell>
          <cell r="AO345">
            <v>8.2991009198834412E-2</v>
          </cell>
          <cell r="AP345">
            <v>4576.7496940372166</v>
          </cell>
          <cell r="AQ345">
            <v>0.84799374999999999</v>
          </cell>
          <cell r="AR345">
            <v>9.245959293085769E-2</v>
          </cell>
          <cell r="AS345">
            <v>4016.8831882335262</v>
          </cell>
          <cell r="AT345">
            <v>0.73451223345588168</v>
          </cell>
          <cell r="AU345">
            <v>8.0086323876875198E-2</v>
          </cell>
          <cell r="AV345">
            <v>4705.0447338460572</v>
          </cell>
        </row>
        <row r="346">
          <cell r="B346">
            <v>82</v>
          </cell>
          <cell r="C346">
            <v>0.12088411569170622</v>
          </cell>
          <cell r="D346">
            <v>0.86960784313725414</v>
          </cell>
          <cell r="E346">
            <v>0.10512177511621895</v>
          </cell>
          <cell r="F346">
            <v>3695.9638534846449</v>
          </cell>
          <cell r="G346">
            <v>0.96499999999999997</v>
          </cell>
          <cell r="H346">
            <v>0.1166531716424965</v>
          </cell>
          <cell r="I346">
            <v>3141.4942578411733</v>
          </cell>
          <cell r="J346">
            <v>0.95</v>
          </cell>
          <cell r="K346">
            <v>0.11483990990712091</v>
          </cell>
          <cell r="L346">
            <v>3220.3819432899418</v>
          </cell>
          <cell r="M346">
            <v>0.92500000000000004</v>
          </cell>
          <cell r="N346">
            <v>0.11181780701482825</v>
          </cell>
          <cell r="O346">
            <v>3299.3550646243739</v>
          </cell>
          <cell r="P346">
            <v>0.83917156862745024</v>
          </cell>
          <cell r="Q346">
            <v>0.10144251298715128</v>
          </cell>
          <cell r="R346">
            <v>3829.3767108150942</v>
          </cell>
          <cell r="S346">
            <v>0.82612745098039142</v>
          </cell>
          <cell r="T346">
            <v>9.986568636040799E-2</v>
          </cell>
          <cell r="U346">
            <v>3907.0795567141731</v>
          </cell>
          <cell r="V346">
            <v>0.80438725490196017</v>
          </cell>
          <cell r="W346">
            <v>9.7237641982502537E-2</v>
          </cell>
          <cell r="X346">
            <v>3987.4401801665399</v>
          </cell>
          <cell r="Y346">
            <v>0.91674999999999995</v>
          </cell>
          <cell r="Z346">
            <v>0.11082051306037168</v>
          </cell>
          <cell r="AA346">
            <v>3353.4831772297784</v>
          </cell>
          <cell r="AB346">
            <v>0.892625</v>
          </cell>
          <cell r="AC346">
            <v>0.10790418376930927</v>
          </cell>
          <cell r="AD346">
            <v>3432.6163193998855</v>
          </cell>
          <cell r="AE346">
            <v>0.87875000000000003</v>
          </cell>
          <cell r="AF346">
            <v>0.10622691666408685</v>
          </cell>
          <cell r="AG346">
            <v>3511.9979810801965</v>
          </cell>
          <cell r="AH346">
            <v>0.79721299019607772</v>
          </cell>
          <cell r="AI346">
            <v>9.6370387337793711E-2</v>
          </cell>
          <cell r="AJ346">
            <v>4039.8932407190623</v>
          </cell>
          <cell r="AK346">
            <v>0.77623370098039146</v>
          </cell>
          <cell r="AL346">
            <v>9.3834324513114936E-2</v>
          </cell>
          <cell r="AM346">
            <v>4119.8845803756903</v>
          </cell>
          <cell r="AN346">
            <v>0.76416789215686209</v>
          </cell>
          <cell r="AO346">
            <v>9.2375759883377401E-2</v>
          </cell>
          <cell r="AP346">
            <v>4196.9206180786114</v>
          </cell>
          <cell r="AQ346">
            <v>0.84799374999999999</v>
          </cell>
          <cell r="AR346">
            <v>0.10250897458084381</v>
          </cell>
          <cell r="AS346">
            <v>3645.4838037986483</v>
          </cell>
          <cell r="AT346">
            <v>0.73742201593137191</v>
          </cell>
          <cell r="AU346">
            <v>8.9142608287459194E-2</v>
          </cell>
          <cell r="AV346">
            <v>4328.2349974360759</v>
          </cell>
        </row>
        <row r="347">
          <cell r="B347">
            <v>83</v>
          </cell>
          <cell r="C347">
            <v>0.13405006329917346</v>
          </cell>
          <cell r="D347">
            <v>0.87303921568627374</v>
          </cell>
          <cell r="E347">
            <v>0.11703096212540574</v>
          </cell>
          <cell r="F347">
            <v>3307.4375724409579</v>
          </cell>
          <cell r="G347">
            <v>0.96499999999999997</v>
          </cell>
          <cell r="H347">
            <v>0.12935831108370238</v>
          </cell>
          <cell r="I347">
            <v>2775.0289889673095</v>
          </cell>
          <cell r="J347">
            <v>0.95</v>
          </cell>
          <cell r="K347">
            <v>0.12734756013421478</v>
          </cell>
          <cell r="L347">
            <v>2850.5535710560061</v>
          </cell>
          <cell r="M347">
            <v>0.92500000000000004</v>
          </cell>
          <cell r="N347">
            <v>0.12399630855173546</v>
          </cell>
          <cell r="O347">
            <v>2930.4284167348096</v>
          </cell>
          <cell r="P347">
            <v>0.84248284313725408</v>
          </cell>
          <cell r="Q347">
            <v>0.11293487845101653</v>
          </cell>
          <cell r="R347">
            <v>3440.9151140955396</v>
          </cell>
          <cell r="S347">
            <v>0.82938725490195997</v>
          </cell>
          <cell r="T347">
            <v>0.11117941401913545</v>
          </cell>
          <cell r="U347">
            <v>3516.8963751181936</v>
          </cell>
          <cell r="V347">
            <v>0.8075612745098032</v>
          </cell>
          <cell r="W347">
            <v>0.10825363996600032</v>
          </cell>
          <cell r="X347">
            <v>3599.7108995008607</v>
          </cell>
          <cell r="Y347">
            <v>0.91674999999999995</v>
          </cell>
          <cell r="Z347">
            <v>0.12289039552951726</v>
          </cell>
          <cell r="AA347">
            <v>2981.848450989849</v>
          </cell>
          <cell r="AB347">
            <v>0.892625</v>
          </cell>
          <cell r="AC347">
            <v>0.11965643775242471</v>
          </cell>
          <cell r="AD347">
            <v>3062.2226572618301</v>
          </cell>
          <cell r="AE347">
            <v>0.87875000000000003</v>
          </cell>
          <cell r="AF347">
            <v>0.11779649312414868</v>
          </cell>
          <cell r="AG347">
            <v>3138.9292642195496</v>
          </cell>
          <cell r="AH347">
            <v>0.8003587009803913</v>
          </cell>
          <cell r="AI347">
            <v>0.1072881345284657</v>
          </cell>
          <cell r="AJ347">
            <v>3650.5671643076316</v>
          </cell>
          <cell r="AK347">
            <v>0.77929662990196003</v>
          </cell>
          <cell r="AL347">
            <v>0.1044647625671903</v>
          </cell>
          <cell r="AM347">
            <v>3733.2979937041396</v>
          </cell>
          <cell r="AN347">
            <v>0.76718321078431306</v>
          </cell>
          <cell r="AO347">
            <v>0.10284095796770031</v>
          </cell>
          <cell r="AP347">
            <v>3809.2268868133856</v>
          </cell>
          <cell r="AQ347">
            <v>0.84799374999999999</v>
          </cell>
          <cell r="AR347">
            <v>0.11367361586480347</v>
          </cell>
          <cell r="AS347">
            <v>3271.7889972201747</v>
          </cell>
          <cell r="AT347">
            <v>0.74033179840686203</v>
          </cell>
          <cell r="AU347">
            <v>9.9241524438830775E-2</v>
          </cell>
          <cell r="AV347">
            <v>3942.4048404835598</v>
          </cell>
        </row>
        <row r="348">
          <cell r="B348">
            <v>84</v>
          </cell>
          <cell r="C348">
            <v>0.14873383810075236</v>
          </cell>
          <cell r="D348">
            <v>0.87647058823529334</v>
          </cell>
          <cell r="E348">
            <v>0.13036083457065931</v>
          </cell>
          <cell r="F348">
            <v>2920.3649711684761</v>
          </cell>
          <cell r="G348">
            <v>0.96499999999999997</v>
          </cell>
          <cell r="H348">
            <v>0.14352815376722602</v>
          </cell>
          <cell r="I348">
            <v>2416.0559257461841</v>
          </cell>
          <cell r="J348">
            <v>0.95</v>
          </cell>
          <cell r="K348">
            <v>0.14129714619571473</v>
          </cell>
          <cell r="L348">
            <v>2487.5425287501507</v>
          </cell>
          <cell r="M348">
            <v>0.92500000000000004</v>
          </cell>
          <cell r="N348">
            <v>0.13757880024319594</v>
          </cell>
          <cell r="O348">
            <v>2567.0661105845866</v>
          </cell>
          <cell r="P348">
            <v>0.84579411764705803</v>
          </cell>
          <cell r="Q348">
            <v>0.12579820536068623</v>
          </cell>
          <cell r="R348">
            <v>3052.3157839248938</v>
          </cell>
          <cell r="S348">
            <v>0.83264705882352863</v>
          </cell>
          <cell r="T348">
            <v>0.12384279284212633</v>
          </cell>
          <cell r="U348">
            <v>3125.8898969665315</v>
          </cell>
          <cell r="V348">
            <v>0.81073529411764633</v>
          </cell>
          <cell r="W348">
            <v>0.12058377197785985</v>
          </cell>
          <cell r="X348">
            <v>3210.0290918046071</v>
          </cell>
          <cell r="Y348">
            <v>0.91674999999999995</v>
          </cell>
          <cell r="Z348">
            <v>0.13635174607886472</v>
          </cell>
          <cell r="AA348">
            <v>2615.4079154386282</v>
          </cell>
          <cell r="AB348">
            <v>0.892625</v>
          </cell>
          <cell r="AC348">
            <v>0.13276354223468406</v>
          </cell>
          <cell r="AD348">
            <v>2695.8080024891151</v>
          </cell>
          <cell r="AE348">
            <v>0.87875000000000003</v>
          </cell>
          <cell r="AF348">
            <v>0.13069986023103614</v>
          </cell>
          <cell r="AG348">
            <v>2769.1744047297225</v>
          </cell>
          <cell r="AH348">
            <v>0.80350441176470511</v>
          </cell>
          <cell r="AI348">
            <v>0.11950829509265191</v>
          </cell>
          <cell r="AJ348">
            <v>3258.9046232781948</v>
          </cell>
          <cell r="AK348">
            <v>0.7823595588235287</v>
          </cell>
          <cell r="AL348">
            <v>0.11636333995863476</v>
          </cell>
          <cell r="AM348">
            <v>3343.2999051992688</v>
          </cell>
          <cell r="AN348">
            <v>0.77019852941176403</v>
          </cell>
          <cell r="AO348">
            <v>0.11455458337896686</v>
          </cell>
          <cell r="AP348">
            <v>3417.4823446571763</v>
          </cell>
          <cell r="AQ348">
            <v>0.84799374999999999</v>
          </cell>
          <cell r="AR348">
            <v>0.12612536512294986</v>
          </cell>
          <cell r="AS348">
            <v>2899.8729115594779</v>
          </cell>
          <cell r="AT348">
            <v>0.74324158088235226</v>
          </cell>
          <cell r="AU348">
            <v>0.11054517296070301</v>
          </cell>
          <cell r="AV348">
            <v>3551.1545741589462</v>
          </cell>
        </row>
        <row r="349">
          <cell r="B349">
            <v>85</v>
          </cell>
          <cell r="C349">
            <v>0.16434994525061461</v>
          </cell>
          <cell r="D349">
            <v>0.87990196078431293</v>
          </cell>
          <cell r="E349">
            <v>0.14461183908081027</v>
          </cell>
          <cell r="F349">
            <v>2539.6637562760343</v>
          </cell>
          <cell r="G349">
            <v>0.96499999999999997</v>
          </cell>
          <cell r="H349">
            <v>0.1585976971668431</v>
          </cell>
          <cell r="I349">
            <v>2069.2838793254682</v>
          </cell>
          <cell r="J349">
            <v>0.95</v>
          </cell>
          <cell r="K349">
            <v>0.15613244798808387</v>
          </cell>
          <cell r="L349">
            <v>2136.0598683972826</v>
          </cell>
          <cell r="M349">
            <v>0.92500000000000004</v>
          </cell>
          <cell r="N349">
            <v>0.15202369935681853</v>
          </cell>
          <cell r="O349">
            <v>2213.8922349453919</v>
          </cell>
          <cell r="P349">
            <v>0.84910539215686198</v>
          </cell>
          <cell r="Q349">
            <v>0.1395504247129819</v>
          </cell>
          <cell r="R349">
            <v>2668.339936113046</v>
          </cell>
          <cell r="S349">
            <v>0.83590686274509729</v>
          </cell>
          <cell r="T349">
            <v>0.13738124712676977</v>
          </cell>
          <cell r="U349">
            <v>2738.7709620092101</v>
          </cell>
          <cell r="V349">
            <v>0.81390931372548947</v>
          </cell>
          <cell r="W349">
            <v>0.13376595114974951</v>
          </cell>
          <cell r="X349">
            <v>2822.9516757561437</v>
          </cell>
          <cell r="Y349">
            <v>0.91674999999999995</v>
          </cell>
          <cell r="Z349">
            <v>0.15066781230850093</v>
          </cell>
          <cell r="AA349">
            <v>2258.7924794600876</v>
          </cell>
          <cell r="AB349">
            <v>0.892625</v>
          </cell>
          <cell r="AC349">
            <v>0.14670286987932987</v>
          </cell>
          <cell r="AD349">
            <v>2337.9029828940525</v>
          </cell>
          <cell r="AE349">
            <v>0.87875000000000003</v>
          </cell>
          <cell r="AF349">
            <v>0.1444225143889776</v>
          </cell>
          <cell r="AG349">
            <v>2407.2436970761851</v>
          </cell>
          <cell r="AH349">
            <v>0.8066501225490188</v>
          </cell>
          <cell r="AI349">
            <v>0.1325729034773328</v>
          </cell>
          <cell r="AJ349">
            <v>2869.4384878806568</v>
          </cell>
          <cell r="AK349">
            <v>0.78542248774509738</v>
          </cell>
          <cell r="AL349">
            <v>0.12908414285950828</v>
          </cell>
          <cell r="AM349">
            <v>2954.2623617468948</v>
          </cell>
          <cell r="AN349">
            <v>0.773213848039215</v>
          </cell>
          <cell r="AO349">
            <v>0.12707765359226203</v>
          </cell>
          <cell r="AP349">
            <v>3025.9940784599985</v>
          </cell>
          <cell r="AQ349">
            <v>0.84799374999999999</v>
          </cell>
          <cell r="AR349">
            <v>0.13936772638536338</v>
          </cell>
          <cell r="AS349">
            <v>2534.125381778887</v>
          </cell>
          <cell r="AT349">
            <v>0.74615136335784238</v>
          </cell>
          <cell r="AU349">
            <v>0.12262993571653284</v>
          </cell>
          <cell r="AV349">
            <v>3158.5915775483541</v>
          </cell>
        </row>
        <row r="350">
          <cell r="B350">
            <v>86</v>
          </cell>
          <cell r="C350">
            <v>0.18035607867187831</v>
          </cell>
          <cell r="D350">
            <v>0.88333333333333253</v>
          </cell>
          <cell r="E350">
            <v>0.15931453616015903</v>
          </cell>
          <cell r="F350">
            <v>2172.3983098340782</v>
          </cell>
          <cell r="G350">
            <v>0.96499999999999997</v>
          </cell>
          <cell r="H350">
            <v>0.17404361591836257</v>
          </cell>
          <cell r="I350">
            <v>1741.1002212799772</v>
          </cell>
          <cell r="J350">
            <v>0.95</v>
          </cell>
          <cell r="K350">
            <v>0.17133827473828439</v>
          </cell>
          <cell r="L350">
            <v>1802.5516120953105</v>
          </cell>
          <cell r="M350">
            <v>0.92500000000000004</v>
          </cell>
          <cell r="N350">
            <v>0.16682937277148743</v>
          </cell>
          <cell r="O350">
            <v>1877.3281474116586</v>
          </cell>
          <cell r="P350">
            <v>0.85241666666666582</v>
          </cell>
          <cell r="Q350">
            <v>0.15373852739455346</v>
          </cell>
          <cell r="R350">
            <v>2295.9719647498591</v>
          </cell>
          <cell r="S350">
            <v>0.83916666666666584</v>
          </cell>
          <cell r="T350">
            <v>0.15134880935215106</v>
          </cell>
          <cell r="U350">
            <v>2362.5151916538016</v>
          </cell>
          <cell r="V350">
            <v>0.81708333333333261</v>
          </cell>
          <cell r="W350">
            <v>0.14736594594814711</v>
          </cell>
          <cell r="X350">
            <v>2445.3368597988438</v>
          </cell>
          <cell r="Y350">
            <v>0.91674999999999995</v>
          </cell>
          <cell r="Z350">
            <v>0.16534143512244442</v>
          </cell>
          <cell r="AA350">
            <v>1918.4651581209419</v>
          </cell>
          <cell r="AB350">
            <v>0.892625</v>
          </cell>
          <cell r="AC350">
            <v>0.16099034472448537</v>
          </cell>
          <cell r="AD350">
            <v>1994.9259058040491</v>
          </cell>
          <cell r="AE350">
            <v>0.87875000000000003</v>
          </cell>
          <cell r="AF350">
            <v>0.15848790413291305</v>
          </cell>
          <cell r="AG350">
            <v>2059.5835095974244</v>
          </cell>
          <cell r="AH350">
            <v>0.80979583333333249</v>
          </cell>
          <cell r="AI350">
            <v>0.14605160102482576</v>
          </cell>
          <cell r="AJ350">
            <v>2489.0286961927104</v>
          </cell>
          <cell r="AK350">
            <v>0.78848541666666594</v>
          </cell>
          <cell r="AL350">
            <v>0.14220813783996195</v>
          </cell>
          <cell r="AM350">
            <v>2572.9139369986901</v>
          </cell>
          <cell r="AN350">
            <v>0.77622916666666597</v>
          </cell>
          <cell r="AO350">
            <v>0.13999764865073974</v>
          </cell>
          <cell r="AP350">
            <v>2641.4578511852228</v>
          </cell>
          <cell r="AQ350">
            <v>0.84799374999999999</v>
          </cell>
          <cell r="AR350">
            <v>0.1529408274882611</v>
          </cell>
          <cell r="AS350">
            <v>2180.9500889449223</v>
          </cell>
          <cell r="AT350">
            <v>0.74906114583333261</v>
          </cell>
          <cell r="AU350">
            <v>0.13509773094796385</v>
          </cell>
          <cell r="AV350">
            <v>2771.2536954388174</v>
          </cell>
        </row>
        <row r="351">
          <cell r="B351">
            <v>87</v>
          </cell>
          <cell r="C351">
            <v>0.19758083987536315</v>
          </cell>
          <cell r="D351">
            <v>0.88676470588235212</v>
          </cell>
          <cell r="E351">
            <v>0.17520771536006452</v>
          </cell>
          <cell r="F351">
            <v>1826.3036807477486</v>
          </cell>
          <cell r="G351">
            <v>0.96499999999999997</v>
          </cell>
          <cell r="H351">
            <v>0.19066551047972544</v>
          </cell>
          <cell r="I351">
            <v>1438.0728430921488</v>
          </cell>
          <cell r="J351">
            <v>0.95</v>
          </cell>
          <cell r="K351">
            <v>0.187701797881595</v>
          </cell>
          <cell r="L351">
            <v>1493.7055287521869</v>
          </cell>
          <cell r="M351">
            <v>0.92500000000000004</v>
          </cell>
          <cell r="N351">
            <v>0.18276227688471092</v>
          </cell>
          <cell r="O351">
            <v>1564.1346700927131</v>
          </cell>
          <cell r="P351">
            <v>0.85572794117646978</v>
          </cell>
          <cell r="Q351">
            <v>0.16907544532246224</v>
          </cell>
          <cell r="R351">
            <v>1942.992615950036</v>
          </cell>
          <cell r="S351">
            <v>0.8424264705882345</v>
          </cell>
          <cell r="T351">
            <v>0.16644732959206129</v>
          </cell>
          <cell r="U351">
            <v>2004.9513303206297</v>
          </cell>
          <cell r="V351">
            <v>0.82025735294117574</v>
          </cell>
          <cell r="W351">
            <v>0.16206713670805969</v>
          </cell>
          <cell r="X351">
            <v>2084.9774802927154</v>
          </cell>
          <cell r="Y351">
            <v>0.91674999999999995</v>
          </cell>
          <cell r="Z351">
            <v>0.18113223495573916</v>
          </cell>
          <cell r="AA351">
            <v>1601.2633756448179</v>
          </cell>
          <cell r="AB351">
            <v>0.892625</v>
          </cell>
          <cell r="AC351">
            <v>0.17636559719374603</v>
          </cell>
          <cell r="AD351">
            <v>1673.762096528849</v>
          </cell>
          <cell r="AE351">
            <v>0.87875000000000003</v>
          </cell>
          <cell r="AF351">
            <v>0.17362416304047537</v>
          </cell>
          <cell r="AG351">
            <v>1733.1644357746193</v>
          </cell>
          <cell r="AH351">
            <v>0.8129415441176463</v>
          </cell>
          <cell r="AI351">
            <v>0.16062167305633915</v>
          </cell>
          <cell r="AJ351">
            <v>2125.5020701170306</v>
          </cell>
          <cell r="AK351">
            <v>0.79154834558823461</v>
          </cell>
          <cell r="AL351">
            <v>0.1563947869232776</v>
          </cell>
          <cell r="AM351">
            <v>2207.0246371956209</v>
          </cell>
          <cell r="AN351">
            <v>0.77924448529411694</v>
          </cell>
          <cell r="AO351">
            <v>0.15396377987265669</v>
          </cell>
          <cell r="AP351">
            <v>2271.659963009256</v>
          </cell>
          <cell r="AQ351">
            <v>0.84799374999999999</v>
          </cell>
          <cell r="AR351">
            <v>0.16754731733405873</v>
          </cell>
          <cell r="AS351">
            <v>1847.3937776310893</v>
          </cell>
          <cell r="AT351">
            <v>0.75197092830882284</v>
          </cell>
          <cell r="AU351">
            <v>0.14857504757711371</v>
          </cell>
          <cell r="AV351">
            <v>2396.8636093038735</v>
          </cell>
        </row>
        <row r="352">
          <cell r="B352">
            <v>88</v>
          </cell>
          <cell r="C352">
            <v>0.21590299664824883</v>
          </cell>
          <cell r="D352">
            <v>0.89019607843137172</v>
          </cell>
          <cell r="E352">
            <v>0.19219600093785269</v>
          </cell>
          <cell r="F352">
            <v>1506.3211852902589</v>
          </cell>
          <cell r="G352">
            <v>0.96499999999999997</v>
          </cell>
          <cell r="H352">
            <v>0.20834639176556011</v>
          </cell>
          <cell r="I352">
            <v>1163.8819503569541</v>
          </cell>
          <cell r="J352">
            <v>0.95</v>
          </cell>
          <cell r="K352">
            <v>0.20510784681583638</v>
          </cell>
          <cell r="L352">
            <v>1213.3343154997228</v>
          </cell>
          <cell r="M352">
            <v>0.92500000000000004</v>
          </cell>
          <cell r="N352">
            <v>0.19971027189963017</v>
          </cell>
          <cell r="O352">
            <v>1278.2698564322527</v>
          </cell>
          <cell r="P352">
            <v>0.85903921568627373</v>
          </cell>
          <cell r="Q352">
            <v>0.18546914090502786</v>
          </cell>
          <cell r="R352">
            <v>1614.4802741500278</v>
          </cell>
          <cell r="S352">
            <v>0.84568627450980305</v>
          </cell>
          <cell r="T352">
            <v>0.18258620089096006</v>
          </cell>
          <cell r="U352">
            <v>1671.23253542671</v>
          </cell>
          <cell r="V352">
            <v>0.82343137254901888</v>
          </cell>
          <cell r="W352">
            <v>0.17778130086751376</v>
          </cell>
          <cell r="X352">
            <v>1747.0711499608901</v>
          </cell>
          <cell r="Y352">
            <v>0.91674999999999995</v>
          </cell>
          <cell r="Z352">
            <v>0.19792907217728212</v>
          </cell>
          <cell r="AA352">
            <v>1311.2229616615007</v>
          </cell>
          <cell r="AB352">
            <v>0.892625</v>
          </cell>
          <cell r="AC352">
            <v>0.19272041238314311</v>
          </cell>
          <cell r="AD352">
            <v>1378.5680448142823</v>
          </cell>
          <cell r="AE352">
            <v>0.87875000000000003</v>
          </cell>
          <cell r="AF352">
            <v>0.18972475830464866</v>
          </cell>
          <cell r="AG352">
            <v>1432.2452112017334</v>
          </cell>
          <cell r="AH352">
            <v>0.81608725490195999</v>
          </cell>
          <cell r="AI352">
            <v>0.17619568385977646</v>
          </cell>
          <cell r="AJ352">
            <v>1784.1003715301208</v>
          </cell>
          <cell r="AK352">
            <v>0.79461127450980329</v>
          </cell>
          <cell r="AL352">
            <v>0.17155895533715079</v>
          </cell>
          <cell r="AM352">
            <v>1861.8574893269879</v>
          </cell>
          <cell r="AN352">
            <v>0.78225980392156791</v>
          </cell>
          <cell r="AO352">
            <v>0.16889223582413807</v>
          </cell>
          <cell r="AP352">
            <v>1921.9066085189713</v>
          </cell>
          <cell r="AQ352">
            <v>0.84799374999999999</v>
          </cell>
          <cell r="AR352">
            <v>0.18308439176398594</v>
          </cell>
          <cell r="AS352">
            <v>1537.8679061293676</v>
          </cell>
          <cell r="AT352">
            <v>0.75488071078431307</v>
          </cell>
          <cell r="AU352">
            <v>0.16298100757029324</v>
          </cell>
          <cell r="AV352">
            <v>2040.749484515698</v>
          </cell>
        </row>
        <row r="353">
          <cell r="B353">
            <v>89</v>
          </cell>
          <cell r="C353">
            <v>0.235829568621411</v>
          </cell>
          <cell r="D353">
            <v>0.89362745098039131</v>
          </cell>
          <cell r="E353">
            <v>0.21074377627295679</v>
          </cell>
          <cell r="F353">
            <v>1216.8122773495049</v>
          </cell>
          <cell r="G353">
            <v>0.96499999999999997</v>
          </cell>
          <cell r="H353">
            <v>0.2275755337196616</v>
          </cell>
          <cell r="I353">
            <v>921.3913455590199</v>
          </cell>
          <cell r="J353">
            <v>0.95</v>
          </cell>
          <cell r="K353">
            <v>0.22403809019034043</v>
          </cell>
          <cell r="L353">
            <v>964.46992657980798</v>
          </cell>
          <cell r="M353">
            <v>0.92500000000000004</v>
          </cell>
          <cell r="N353">
            <v>0.21814235097480519</v>
          </cell>
          <cell r="O353">
            <v>1022.9862358430663</v>
          </cell>
          <cell r="P353">
            <v>0.86235049019607757</v>
          </cell>
          <cell r="Q353">
            <v>0.20336774410340328</v>
          </cell>
          <cell r="R353">
            <v>1315.0440046953083</v>
          </cell>
          <cell r="S353">
            <v>0.84894607843137171</v>
          </cell>
          <cell r="T353">
            <v>0.20020658745930894</v>
          </cell>
          <cell r="U353">
            <v>1366.0885359777803</v>
          </cell>
          <cell r="V353">
            <v>0.82660539215686202</v>
          </cell>
          <cell r="W353">
            <v>0.19493799305248505</v>
          </cell>
          <cell r="X353">
            <v>1436.4745682127398</v>
          </cell>
          <cell r="Y353">
            <v>0.91674999999999995</v>
          </cell>
          <cell r="Z353">
            <v>0.21619675703367852</v>
          </cell>
          <cell r="AA353">
            <v>1051.6938174422919</v>
          </cell>
          <cell r="AB353">
            <v>0.892625</v>
          </cell>
          <cell r="AC353">
            <v>0.21050736869068698</v>
          </cell>
          <cell r="AD353">
            <v>1112.8898427194506</v>
          </cell>
          <cell r="AE353">
            <v>0.87875000000000003</v>
          </cell>
          <cell r="AF353">
            <v>0.20723523342606492</v>
          </cell>
          <cell r="AG353">
            <v>1160.5128346734941</v>
          </cell>
          <cell r="AH353">
            <v>0.81923296568627368</v>
          </cell>
          <cell r="AI353">
            <v>0.19319935689823312</v>
          </cell>
          <cell r="AJ353">
            <v>1469.7495864938899</v>
          </cell>
          <cell r="AK353">
            <v>0.79767420343137174</v>
          </cell>
          <cell r="AL353">
            <v>0.18811516329564804</v>
          </cell>
          <cell r="AM353">
            <v>1542.4391634713995</v>
          </cell>
          <cell r="AN353">
            <v>0.78527512254901888</v>
          </cell>
          <cell r="AO353">
            <v>0.18519109339986078</v>
          </cell>
          <cell r="AP353">
            <v>1597.311504361016</v>
          </cell>
          <cell r="AQ353">
            <v>0.84799374999999999</v>
          </cell>
          <cell r="AR353">
            <v>0.19998200025615265</v>
          </cell>
          <cell r="AS353">
            <v>1256.3082959223177</v>
          </cell>
          <cell r="AT353">
            <v>0.75779049325980319</v>
          </cell>
          <cell r="AU353">
            <v>0.17870940513086564</v>
          </cell>
          <cell r="AV353">
            <v>1708.1460773307731</v>
          </cell>
        </row>
        <row r="354">
          <cell r="B354">
            <v>90</v>
          </cell>
          <cell r="C354">
            <v>0.25758563737335727</v>
          </cell>
          <cell r="D354">
            <v>0.89705882352941091</v>
          </cell>
          <cell r="E354">
            <v>0.23106946882021734</v>
          </cell>
          <cell r="F354">
            <v>960.37666300557385</v>
          </cell>
          <cell r="G354">
            <v>0.96499999999999997</v>
          </cell>
          <cell r="H354">
            <v>0.24857014006528977</v>
          </cell>
          <cell r="I354">
            <v>711.70521832874874</v>
          </cell>
          <cell r="J354">
            <v>1</v>
          </cell>
          <cell r="K354">
            <v>0.25758563737335727</v>
          </cell>
          <cell r="L354">
            <v>748.39192618284994</v>
          </cell>
          <cell r="M354">
            <v>0.92500000000000004</v>
          </cell>
          <cell r="N354">
            <v>0.23826671457035548</v>
          </cell>
          <cell r="O354">
            <v>799.82961334139338</v>
          </cell>
          <cell r="P354">
            <v>0.86566176470588152</v>
          </cell>
          <cell r="Q354">
            <v>0.22298203741150971</v>
          </cell>
          <cell r="R354">
            <v>1047.6064720637182</v>
          </cell>
          <cell r="S354">
            <v>0.89705882352941091</v>
          </cell>
          <cell r="T354">
            <v>0.23106946882021734</v>
          </cell>
          <cell r="U354">
            <v>1092.5886120223854</v>
          </cell>
          <cell r="V354">
            <v>0.82977941176470515</v>
          </cell>
          <cell r="W354">
            <v>0.21373925865870105</v>
          </cell>
          <cell r="X354">
            <v>1156.4510988144132</v>
          </cell>
          <cell r="Y354">
            <v>0.96499999999999997</v>
          </cell>
          <cell r="Z354">
            <v>0.24857014006528977</v>
          </cell>
          <cell r="AA354">
            <v>824.32102471889891</v>
          </cell>
          <cell r="AB354">
            <v>0.892625</v>
          </cell>
          <cell r="AC354">
            <v>0.22992737956039302</v>
          </cell>
          <cell r="AD354">
            <v>878.61833028598653</v>
          </cell>
          <cell r="AE354">
            <v>0.92500000000000004</v>
          </cell>
          <cell r="AF354">
            <v>0.23826671457035548</v>
          </cell>
          <cell r="AG354">
            <v>920.01368648598816</v>
          </cell>
          <cell r="AH354">
            <v>0.86566176470588152</v>
          </cell>
          <cell r="AI354">
            <v>0.22298203741150971</v>
          </cell>
          <cell r="AJ354">
            <v>1185.7949115818262</v>
          </cell>
          <cell r="AK354">
            <v>0.80073713235294042</v>
          </cell>
          <cell r="AL354">
            <v>0.20625838460564649</v>
          </cell>
          <cell r="AM354">
            <v>1252.2829683613745</v>
          </cell>
          <cell r="AN354">
            <v>0.82977941176470515</v>
          </cell>
          <cell r="AO354">
            <v>0.21373925865870105</v>
          </cell>
          <cell r="AP354">
            <v>1301.5036403682229</v>
          </cell>
          <cell r="AQ354">
            <v>0.892625</v>
          </cell>
          <cell r="AR354">
            <v>0.22992737956039302</v>
          </cell>
          <cell r="AS354">
            <v>1005.0692499653741</v>
          </cell>
          <cell r="AT354">
            <v>0.80073713235294042</v>
          </cell>
          <cell r="AU354">
            <v>0.20625838460564649</v>
          </cell>
          <cell r="AV354">
            <v>1402.884307974369</v>
          </cell>
        </row>
        <row r="355">
          <cell r="B355">
            <v>91</v>
          </cell>
          <cell r="C355">
            <v>0.27861440909464791</v>
          </cell>
          <cell r="D355">
            <v>0.9004901960784305</v>
          </cell>
          <cell r="E355">
            <v>0.25088954387591555</v>
          </cell>
          <cell r="F355">
            <v>738.46293761754305</v>
          </cell>
          <cell r="G355">
            <v>0.96499999999999997</v>
          </cell>
          <cell r="H355">
            <v>0.26886290477633523</v>
          </cell>
          <cell r="I355">
            <v>534.79655252357406</v>
          </cell>
          <cell r="J355">
            <v>1</v>
          </cell>
          <cell r="K355">
            <v>0.27861440909464791</v>
          </cell>
          <cell r="L355">
            <v>555.61691487196595</v>
          </cell>
          <cell r="M355">
            <v>0.92500000000000004</v>
          </cell>
          <cell r="N355">
            <v>0.25771832841254932</v>
          </cell>
          <cell r="O355">
            <v>609.25683915446189</v>
          </cell>
          <cell r="P355">
            <v>0.86897303921568536</v>
          </cell>
          <cell r="Q355">
            <v>0.24210840984025847</v>
          </cell>
          <cell r="R355">
            <v>814.00904651746657</v>
          </cell>
          <cell r="S355">
            <v>0.9004901960784305</v>
          </cell>
          <cell r="T355">
            <v>0.25088954387591555</v>
          </cell>
          <cell r="U355">
            <v>840.12474180335437</v>
          </cell>
          <cell r="V355">
            <v>0.83295343137254829</v>
          </cell>
          <cell r="W355">
            <v>0.23207282808522189</v>
          </cell>
          <cell r="X355">
            <v>909.27209827878028</v>
          </cell>
          <cell r="Y355">
            <v>0.96499999999999997</v>
          </cell>
          <cell r="Z355">
            <v>0.26886290477633523</v>
          </cell>
          <cell r="AA355">
            <v>619.41943214575906</v>
          </cell>
          <cell r="AB355">
            <v>0.892625</v>
          </cell>
          <cell r="AC355">
            <v>0.24869818691811008</v>
          </cell>
          <cell r="AD355">
            <v>676.59991996960173</v>
          </cell>
          <cell r="AE355">
            <v>0.92500000000000004</v>
          </cell>
          <cell r="AF355">
            <v>0.25771832841254932</v>
          </cell>
          <cell r="AG355">
            <v>700.80504804721079</v>
          </cell>
          <cell r="AH355">
            <v>0.86897303921568536</v>
          </cell>
          <cell r="AI355">
            <v>0.24210840984025847</v>
          </cell>
          <cell r="AJ355">
            <v>921.38394624510966</v>
          </cell>
          <cell r="AK355">
            <v>0.80380006127450898</v>
          </cell>
          <cell r="AL355">
            <v>0.22395027910223911</v>
          </cell>
          <cell r="AM355">
            <v>993.9891062379935</v>
          </cell>
          <cell r="AN355">
            <v>0.83295343137254829</v>
          </cell>
          <cell r="AO355">
            <v>0.23207282808522189</v>
          </cell>
          <cell r="AP355">
            <v>1023.3212171343183</v>
          </cell>
          <cell r="AQ355">
            <v>0.892625</v>
          </cell>
          <cell r="AR355">
            <v>0.24869818691811008</v>
          </cell>
          <cell r="AS355">
            <v>773.97631104410596</v>
          </cell>
          <cell r="AT355">
            <v>0.80380006127450898</v>
          </cell>
          <cell r="AU355">
            <v>0.22395027910223911</v>
          </cell>
          <cell r="AV355">
            <v>1113.5276568229654</v>
          </cell>
        </row>
        <row r="356">
          <cell r="B356">
            <v>92</v>
          </cell>
          <cell r="C356">
            <v>0.30097991661052442</v>
          </cell>
          <cell r="D356">
            <v>0.9039215686274501</v>
          </cell>
          <cell r="E356">
            <v>0.27206223834794435</v>
          </cell>
          <cell r="F356">
            <v>553.19030802940904</v>
          </cell>
          <cell r="G356">
            <v>0.96499999999999997</v>
          </cell>
          <cell r="H356">
            <v>0.29044561952915604</v>
          </cell>
          <cell r="I356">
            <v>391.00959794771603</v>
          </cell>
          <cell r="J356">
            <v>1</v>
          </cell>
          <cell r="K356">
            <v>0.30097991661052442</v>
          </cell>
          <cell r="L356">
            <v>400.81403645192188</v>
          </cell>
          <cell r="M356">
            <v>0.92500000000000004</v>
          </cell>
          <cell r="N356">
            <v>0.2784064228647351</v>
          </cell>
          <cell r="O356">
            <v>452.24018499366059</v>
          </cell>
          <cell r="P356">
            <v>0.87228431372548931</v>
          </cell>
          <cell r="Q356">
            <v>0.2625400600057663</v>
          </cell>
          <cell r="R356">
            <v>616.93061066953771</v>
          </cell>
          <cell r="S356">
            <v>0.9039215686274501</v>
          </cell>
          <cell r="T356">
            <v>0.27206223834794435</v>
          </cell>
          <cell r="U356">
            <v>629.34622853343944</v>
          </cell>
          <cell r="V356">
            <v>0.83612745098039143</v>
          </cell>
          <cell r="W356">
            <v>0.25165757047184856</v>
          </cell>
          <cell r="X356">
            <v>698.25475093223997</v>
          </cell>
          <cell r="Y356">
            <v>0.96499999999999997</v>
          </cell>
          <cell r="Z356">
            <v>0.29044561952915604</v>
          </cell>
          <cell r="AA356">
            <v>452.8805243441422</v>
          </cell>
          <cell r="AB356">
            <v>0.892625</v>
          </cell>
          <cell r="AC356">
            <v>0.26866219806446934</v>
          </cell>
          <cell r="AD356">
            <v>508.33074660422341</v>
          </cell>
          <cell r="AE356">
            <v>0.92500000000000004</v>
          </cell>
          <cell r="AF356">
            <v>0.2784064228647351</v>
          </cell>
          <cell r="AG356">
            <v>520.19474252140731</v>
          </cell>
          <cell r="AH356">
            <v>0.87228431372548931</v>
          </cell>
          <cell r="AI356">
            <v>0.2625400600057663</v>
          </cell>
          <cell r="AJ356">
            <v>698.30914416736391</v>
          </cell>
          <cell r="AK356">
            <v>0.80686299019607766</v>
          </cell>
          <cell r="AL356">
            <v>0.24284955550533383</v>
          </cell>
          <cell r="AM356">
            <v>771.38496847140971</v>
          </cell>
          <cell r="AN356">
            <v>0.83612745098039143</v>
          </cell>
          <cell r="AO356">
            <v>0.25165757047184856</v>
          </cell>
          <cell r="AP356">
            <v>785.83616823434568</v>
          </cell>
          <cell r="AQ356">
            <v>0.892625</v>
          </cell>
          <cell r="AR356">
            <v>0.26866219806446934</v>
          </cell>
          <cell r="AS356">
            <v>581.48980576986958</v>
          </cell>
          <cell r="AT356">
            <v>0.80686299019607766</v>
          </cell>
          <cell r="AU356">
            <v>0.24284955550533383</v>
          </cell>
          <cell r="AV356">
            <v>864.15282728939997</v>
          </cell>
        </row>
        <row r="357">
          <cell r="B357">
            <v>93</v>
          </cell>
          <cell r="C357">
            <v>0.32395199455451396</v>
          </cell>
          <cell r="D357">
            <v>0.9073529411764697</v>
          </cell>
          <cell r="E357">
            <v>0.29393879505902193</v>
          </cell>
          <cell r="F357">
            <v>402.68811459453923</v>
          </cell>
          <cell r="G357">
            <v>0.96499999999999997</v>
          </cell>
          <cell r="H357">
            <v>0.31261367474510593</v>
          </cell>
          <cell r="I357">
            <v>277.44257302994544</v>
          </cell>
          <cell r="J357">
            <v>1</v>
          </cell>
          <cell r="K357">
            <v>0.32395199455451396</v>
          </cell>
          <cell r="L357">
            <v>280.1770611842947</v>
          </cell>
          <cell r="M357">
            <v>0.92500000000000004</v>
          </cell>
          <cell r="N357">
            <v>0.29965559496292543</v>
          </cell>
          <cell r="O357">
            <v>326.33361281388949</v>
          </cell>
          <cell r="P357">
            <v>0.87559558823529327</v>
          </cell>
          <cell r="Q357">
            <v>0.28365093723195617</v>
          </cell>
          <cell r="R357">
            <v>454.96161112496321</v>
          </cell>
          <cell r="S357">
            <v>0.9073529411764697</v>
          </cell>
          <cell r="T357">
            <v>0.29393879505902193</v>
          </cell>
          <cell r="U357">
            <v>458.12488490279503</v>
          </cell>
          <cell r="V357">
            <v>0.83930147058823446</v>
          </cell>
          <cell r="W357">
            <v>0.27189338542959529</v>
          </cell>
          <cell r="X357">
            <v>522.53365674220674</v>
          </cell>
          <cell r="Y357">
            <v>0.96499999999999997</v>
          </cell>
          <cell r="Z357">
            <v>0.31261367474510593</v>
          </cell>
          <cell r="AA357">
            <v>321.34335987831878</v>
          </cell>
          <cell r="AB357">
            <v>0.892625</v>
          </cell>
          <cell r="AC357">
            <v>0.28916764913922299</v>
          </cell>
          <cell r="AD357">
            <v>371.76149087777998</v>
          </cell>
          <cell r="AE357">
            <v>0.92500000000000004</v>
          </cell>
          <cell r="AF357">
            <v>0.29965559496292543</v>
          </cell>
          <cell r="AG357">
            <v>375.36918506298036</v>
          </cell>
          <cell r="AH357">
            <v>0.87559558823529327</v>
          </cell>
          <cell r="AI357">
            <v>0.28365093723195617</v>
          </cell>
          <cell r="AJ357">
            <v>514.97501955508881</v>
          </cell>
          <cell r="AK357">
            <v>0.80992591911764633</v>
          </cell>
          <cell r="AL357">
            <v>0.26237711693955945</v>
          </cell>
          <cell r="AM357">
            <v>584.05447175463189</v>
          </cell>
          <cell r="AN357">
            <v>0.83930147058823446</v>
          </cell>
          <cell r="AO357">
            <v>0.27189338542959529</v>
          </cell>
          <cell r="AP357">
            <v>588.07454734758335</v>
          </cell>
          <cell r="AQ357">
            <v>0.892625</v>
          </cell>
          <cell r="AR357">
            <v>0.28916764913922299</v>
          </cell>
          <cell r="AS357">
            <v>425.26547639965509</v>
          </cell>
          <cell r="AT357">
            <v>0.80992591911764633</v>
          </cell>
          <cell r="AU357">
            <v>0.26237711693955945</v>
          </cell>
          <cell r="AV357">
            <v>654.29369729349162</v>
          </cell>
        </row>
        <row r="358">
          <cell r="B358">
            <v>94</v>
          </cell>
          <cell r="C358">
            <v>0.34716061325571207</v>
          </cell>
          <cell r="D358">
            <v>0.91078431372548929</v>
          </cell>
          <cell r="E358">
            <v>0.31618844089662373</v>
          </cell>
          <cell r="F358">
            <v>284.322455406031</v>
          </cell>
          <cell r="G358">
            <v>0.96499999999999997</v>
          </cell>
          <cell r="H358">
            <v>0.33500999179176216</v>
          </cell>
          <cell r="I358">
            <v>190.71023074431679</v>
          </cell>
          <cell r="J358">
            <v>1</v>
          </cell>
          <cell r="K358">
            <v>0.34716061325571207</v>
          </cell>
          <cell r="L358">
            <v>189.41314338522034</v>
          </cell>
          <cell r="M358">
            <v>0.92500000000000004</v>
          </cell>
          <cell r="N358">
            <v>0.32112356726153368</v>
          </cell>
          <cell r="O358">
            <v>228.54591990974251</v>
          </cell>
          <cell r="P358">
            <v>0.87890686274509711</v>
          </cell>
          <cell r="Q358">
            <v>0.30512184546524185</v>
          </cell>
          <cell r="R358">
            <v>325.91132372480661</v>
          </cell>
          <cell r="S358">
            <v>0.91078431372548929</v>
          </cell>
          <cell r="T358">
            <v>0.31618844089662373</v>
          </cell>
          <cell r="U358">
            <v>323.46420824791431</v>
          </cell>
          <cell r="V358">
            <v>0.84247549019607759</v>
          </cell>
          <cell r="W358">
            <v>0.29247430782937694</v>
          </cell>
          <cell r="X358">
            <v>380.4602118096621</v>
          </cell>
          <cell r="Y358">
            <v>0.96499999999999997</v>
          </cell>
          <cell r="Z358">
            <v>0.33500999179176216</v>
          </cell>
          <cell r="AA358">
            <v>220.88703129181852</v>
          </cell>
          <cell r="AB358">
            <v>0.892625</v>
          </cell>
          <cell r="AC358">
            <v>0.30988424240738</v>
          </cell>
          <cell r="AD358">
            <v>264.26009452015967</v>
          </cell>
          <cell r="AE358">
            <v>0.92500000000000004</v>
          </cell>
          <cell r="AF358">
            <v>0.32112356726153368</v>
          </cell>
          <cell r="AG358">
            <v>262.88770858218453</v>
          </cell>
          <cell r="AH358">
            <v>0.87890686274509711</v>
          </cell>
          <cell r="AI358">
            <v>0.30512184546524185</v>
          </cell>
          <cell r="AJ358">
            <v>368.90187260724286</v>
          </cell>
          <cell r="AK358">
            <v>0.8129888480392149</v>
          </cell>
          <cell r="AL358">
            <v>0.28223770705534873</v>
          </cell>
          <cell r="AM358">
            <v>430.81194331999421</v>
          </cell>
          <cell r="AN358">
            <v>0.84247549019607759</v>
          </cell>
          <cell r="AO358">
            <v>0.29247430782937694</v>
          </cell>
          <cell r="AP358">
            <v>428.18096778427207</v>
          </cell>
          <cell r="AQ358">
            <v>0.892625</v>
          </cell>
          <cell r="AR358">
            <v>0.30988424240738</v>
          </cell>
          <cell r="AS358">
            <v>302.2924583290951</v>
          </cell>
          <cell r="AT358">
            <v>0.8129888480392149</v>
          </cell>
          <cell r="AU358">
            <v>0.28223770705534873</v>
          </cell>
          <cell r="AV358">
            <v>482.62200336590047</v>
          </cell>
        </row>
        <row r="359">
          <cell r="B359">
            <v>95</v>
          </cell>
          <cell r="C359">
            <v>0.37166525934797834</v>
          </cell>
          <cell r="D359">
            <v>0.91421568627450889</v>
          </cell>
          <cell r="E359">
            <v>0.33978221013920534</v>
          </cell>
          <cell r="F359">
            <v>194.42298151929822</v>
          </cell>
          <cell r="G359">
            <v>0.96499999999999997</v>
          </cell>
          <cell r="H359">
            <v>0.35865697527079909</v>
          </cell>
          <cell r="I359">
            <v>126.82039790805815</v>
          </cell>
          <cell r="J359">
            <v>1</v>
          </cell>
          <cell r="K359">
            <v>0.37166525934797834</v>
          </cell>
          <cell r="L359">
            <v>123.65636036891512</v>
          </cell>
          <cell r="M359">
            <v>0.92500000000000004</v>
          </cell>
          <cell r="N359">
            <v>0.34379036489687997</v>
          </cell>
          <cell r="O359">
            <v>155.15443882525722</v>
          </cell>
          <cell r="P359">
            <v>0.88221813725490106</v>
          </cell>
          <cell r="Q359">
            <v>0.32788983278433315</v>
          </cell>
          <cell r="R359">
            <v>226.46865917187378</v>
          </cell>
          <cell r="S359">
            <v>0.91421568627450889</v>
          </cell>
          <cell r="T359">
            <v>0.33978221013920534</v>
          </cell>
          <cell r="U359">
            <v>221.18856455614545</v>
          </cell>
          <cell r="V359">
            <v>0.84564950980392073</v>
          </cell>
          <cell r="W359">
            <v>0.31429854437876492</v>
          </cell>
          <cell r="X359">
            <v>269.18537470401299</v>
          </cell>
          <cell r="Y359">
            <v>0.96499999999999997</v>
          </cell>
          <cell r="Z359">
            <v>0.35865697527079909</v>
          </cell>
          <cell r="AA359">
            <v>146.88766875183967</v>
          </cell>
          <cell r="AB359">
            <v>0.892625</v>
          </cell>
          <cell r="AC359">
            <v>0.33175770212548916</v>
          </cell>
          <cell r="AD359">
            <v>182.37005533127737</v>
          </cell>
          <cell r="AE359">
            <v>0.92500000000000004</v>
          </cell>
          <cell r="AF359">
            <v>0.34379036489687997</v>
          </cell>
          <cell r="AG359">
            <v>178.46826981306293</v>
          </cell>
          <cell r="AH359">
            <v>0.88221813725490106</v>
          </cell>
          <cell r="AI359">
            <v>0.32788983278433315</v>
          </cell>
          <cell r="AJ359">
            <v>256.34185244173739</v>
          </cell>
          <cell r="AK359">
            <v>0.81605177696078357</v>
          </cell>
          <cell r="AL359">
            <v>0.30329809532550822</v>
          </cell>
          <cell r="AM359">
            <v>309.22056826530019</v>
          </cell>
          <cell r="AN359">
            <v>0.84564950980392073</v>
          </cell>
          <cell r="AO359">
            <v>0.31429854437876492</v>
          </cell>
          <cell r="AP359">
            <v>302.94903560585431</v>
          </cell>
          <cell r="AQ359">
            <v>0.892625</v>
          </cell>
          <cell r="AR359">
            <v>0.33175770212548916</v>
          </cell>
          <cell r="AS359">
            <v>208.61678889431897</v>
          </cell>
          <cell r="AT359">
            <v>0.81605177696078357</v>
          </cell>
          <cell r="AU359">
            <v>0.30329809532550822</v>
          </cell>
          <cell r="AV359">
            <v>346.40787576144987</v>
          </cell>
        </row>
        <row r="360">
          <cell r="B360">
            <v>96</v>
          </cell>
          <cell r="C360">
            <v>0.39627545447863632</v>
          </cell>
          <cell r="D360">
            <v>0.91764705882352848</v>
          </cell>
          <cell r="E360">
            <v>0.36364100528627769</v>
          </cell>
          <cell r="F360">
            <v>128.36151115681719</v>
          </cell>
          <cell r="G360">
            <v>0.96499999999999997</v>
          </cell>
          <cell r="H360">
            <v>0.38240581357188402</v>
          </cell>
          <cell r="I360">
            <v>81.335377591714845</v>
          </cell>
          <cell r="J360">
            <v>1</v>
          </cell>
          <cell r="K360">
            <v>0.39627545447863632</v>
          </cell>
          <cell r="L360">
            <v>77.697587122375211</v>
          </cell>
          <cell r="M360">
            <v>0.92500000000000004</v>
          </cell>
          <cell r="N360">
            <v>0.36655479539273861</v>
          </cell>
          <cell r="O360">
            <v>101.8138376861514</v>
          </cell>
          <cell r="P360">
            <v>0.88552941176470501</v>
          </cell>
          <cell r="Q360">
            <v>0.35091357010125795</v>
          </cell>
          <cell r="R360">
            <v>152.21188838511594</v>
          </cell>
          <cell r="S360">
            <v>0.91764705882352848</v>
          </cell>
          <cell r="T360">
            <v>0.36364100528627769</v>
          </cell>
          <cell r="U360">
            <v>146.03262523374005</v>
          </cell>
          <cell r="V360">
            <v>0.84882352941176387</v>
          </cell>
          <cell r="W360">
            <v>0.33636792988980685</v>
          </cell>
          <cell r="X360">
            <v>184.58080326648928</v>
          </cell>
          <cell r="Y360">
            <v>0.96499999999999997</v>
          </cell>
          <cell r="Z360">
            <v>0.38240581357188402</v>
          </cell>
          <cell r="AA360">
            <v>94.205381772725787</v>
          </cell>
          <cell r="AB360">
            <v>0.892625</v>
          </cell>
          <cell r="AC360">
            <v>0.35372537755399275</v>
          </cell>
          <cell r="AD360">
            <v>121.86738483807447</v>
          </cell>
          <cell r="AE360">
            <v>0.92500000000000004</v>
          </cell>
          <cell r="AF360">
            <v>0.36655479539273861</v>
          </cell>
          <cell r="AG360">
            <v>117.11259821151519</v>
          </cell>
          <cell r="AH360">
            <v>0.88552941176470501</v>
          </cell>
          <cell r="AI360">
            <v>0.35091357010125795</v>
          </cell>
          <cell r="AJ360">
            <v>172.28996530898991</v>
          </cell>
          <cell r="AK360">
            <v>0.81911470588235213</v>
          </cell>
          <cell r="AL360">
            <v>0.32459505234366359</v>
          </cell>
          <cell r="AM360">
            <v>215.43455887496336</v>
          </cell>
          <cell r="AN360">
            <v>0.84882352941176387</v>
          </cell>
          <cell r="AO360">
            <v>0.33636792988980685</v>
          </cell>
          <cell r="AP360">
            <v>207.73259469398369</v>
          </cell>
          <cell r="AQ360">
            <v>0.892625</v>
          </cell>
          <cell r="AR360">
            <v>0.35372537755399275</v>
          </cell>
          <cell r="AS360">
            <v>139.40656238594144</v>
          </cell>
          <cell r="AT360">
            <v>0.81911470588235213</v>
          </cell>
          <cell r="AU360">
            <v>0.32459505234366359</v>
          </cell>
          <cell r="AV360">
            <v>241.34302683724684</v>
          </cell>
        </row>
        <row r="361">
          <cell r="B361">
            <v>97</v>
          </cell>
          <cell r="C361">
            <v>0.42186497585073468</v>
          </cell>
          <cell r="D361">
            <v>0.92107843137254808</v>
          </cell>
          <cell r="E361">
            <v>0.38857073020761257</v>
          </cell>
          <cell r="F361">
            <v>81.684002199686432</v>
          </cell>
          <cell r="G361">
            <v>0.96499999999999997</v>
          </cell>
          <cell r="H361">
            <v>0.40709970169595894</v>
          </cell>
          <cell r="I361">
            <v>50.232256351578748</v>
          </cell>
          <cell r="J361">
            <v>1</v>
          </cell>
          <cell r="K361">
            <v>0.42186497585073468</v>
          </cell>
          <cell r="L361">
            <v>46.907940473562533</v>
          </cell>
          <cell r="M361">
            <v>0.92500000000000004</v>
          </cell>
          <cell r="N361">
            <v>0.39022510266192961</v>
          </cell>
          <cell r="O361">
            <v>64.493487244954679</v>
          </cell>
          <cell r="P361">
            <v>0.88884068627450885</v>
          </cell>
          <cell r="Q361">
            <v>0.37497075465034613</v>
          </cell>
          <cell r="R361">
            <v>98.798671220040703</v>
          </cell>
          <cell r="S361">
            <v>0.92107843137254808</v>
          </cell>
          <cell r="T361">
            <v>0.38857073020761257</v>
          </cell>
          <cell r="U361">
            <v>92.929174589148573</v>
          </cell>
          <cell r="V361">
            <v>0.851997549019607</v>
          </cell>
          <cell r="W361">
            <v>0.35942792544204166</v>
          </cell>
          <cell r="X361">
            <v>122.4937405743426</v>
          </cell>
          <cell r="Y361">
            <v>0.96499999999999997</v>
          </cell>
          <cell r="Z361">
            <v>0.40709970169595894</v>
          </cell>
          <cell r="AA361">
            <v>58.180696113076657</v>
          </cell>
          <cell r="AB361">
            <v>0.892625</v>
          </cell>
          <cell r="AC361">
            <v>0.37656722406876203</v>
          </cell>
          <cell r="AD361">
            <v>78.759798124708837</v>
          </cell>
          <cell r="AE361">
            <v>0.92500000000000004</v>
          </cell>
          <cell r="AF361">
            <v>0.39022510266192961</v>
          </cell>
          <cell r="AG361">
            <v>74.184413736181241</v>
          </cell>
          <cell r="AH361">
            <v>0.88884068627450885</v>
          </cell>
          <cell r="AI361">
            <v>0.37497075465034613</v>
          </cell>
          <cell r="AJ361">
            <v>111.83107848979037</v>
          </cell>
          <cell r="AK361">
            <v>0.8221776348039207</v>
          </cell>
          <cell r="AL361">
            <v>0.34684794805157015</v>
          </cell>
          <cell r="AM361">
            <v>145.50556696031055</v>
          </cell>
          <cell r="AN361">
            <v>0.851997549019607</v>
          </cell>
          <cell r="AO361">
            <v>0.35942792544204166</v>
          </cell>
          <cell r="AP361">
            <v>137.85801184613013</v>
          </cell>
          <cell r="AQ361">
            <v>0.892625</v>
          </cell>
          <cell r="AR361">
            <v>0.37656722406876203</v>
          </cell>
          <cell r="AS361">
            <v>90.094923472470057</v>
          </cell>
          <cell r="AT361">
            <v>0.8221776348039207</v>
          </cell>
          <cell r="AU361">
            <v>0.34684794805157015</v>
          </cell>
          <cell r="AV361">
            <v>163.0042744082325</v>
          </cell>
        </row>
        <row r="362">
          <cell r="B362">
            <v>98</v>
          </cell>
          <cell r="C362">
            <v>0.44845469868842713</v>
          </cell>
          <cell r="D362">
            <v>0.92450980392156767</v>
          </cell>
          <cell r="E362">
            <v>0.41460076555214348</v>
          </cell>
          <cell r="F362">
            <v>49.943989818674041</v>
          </cell>
          <cell r="G362">
            <v>0.96499999999999997</v>
          </cell>
          <cell r="H362">
            <v>0.43275878423433217</v>
          </cell>
          <cell r="I362">
            <v>29.782719775336098</v>
          </cell>
          <cell r="J362">
            <v>1</v>
          </cell>
          <cell r="K362">
            <v>0.44845469868842713</v>
          </cell>
          <cell r="L362">
            <v>27.119123298475376</v>
          </cell>
          <cell r="M362">
            <v>0.92500000000000004</v>
          </cell>
          <cell r="N362">
            <v>0.41482059628679513</v>
          </cell>
          <cell r="O362">
            <v>39.326509563766386</v>
          </cell>
          <cell r="P362">
            <v>0.8921519607843128</v>
          </cell>
          <cell r="Q362">
            <v>0.40008973875781845</v>
          </cell>
          <cell r="R362">
            <v>61.752058914210608</v>
          </cell>
          <cell r="S362">
            <v>0.92450980392156767</v>
          </cell>
          <cell r="T362">
            <v>0.41460076555214348</v>
          </cell>
          <cell r="U362">
            <v>56.819617361452394</v>
          </cell>
          <cell r="V362">
            <v>0.85517156862745014</v>
          </cell>
          <cell r="W362">
            <v>0.38350570813573276</v>
          </cell>
          <cell r="X362">
            <v>78.466069520071002</v>
          </cell>
          <cell r="Y362">
            <v>0.96499999999999997</v>
          </cell>
          <cell r="Z362">
            <v>0.43275878423433217</v>
          </cell>
          <cell r="AA362">
            <v>34.495352080979906</v>
          </cell>
          <cell r="AB362">
            <v>0.892625</v>
          </cell>
          <cell r="AC362">
            <v>0.40030187541675727</v>
          </cell>
          <cell r="AD362">
            <v>49.101439576671133</v>
          </cell>
          <cell r="AE362">
            <v>0.92500000000000004</v>
          </cell>
          <cell r="AF362">
            <v>0.41482059628679513</v>
          </cell>
          <cell r="AG362">
            <v>45.235793270064853</v>
          </cell>
          <cell r="AH362">
            <v>0.8921519607843128</v>
          </cell>
          <cell r="AI362">
            <v>0.40008973875781845</v>
          </cell>
          <cell r="AJ362">
            <v>69.897694595111588</v>
          </cell>
          <cell r="AK362">
            <v>0.82524056372548937</v>
          </cell>
          <cell r="AL362">
            <v>0.37008300835098207</v>
          </cell>
          <cell r="AM362">
            <v>95.037259630046492</v>
          </cell>
          <cell r="AN362">
            <v>0.85517156862745014</v>
          </cell>
          <cell r="AO362">
            <v>0.38350570813573276</v>
          </cell>
          <cell r="AP362">
            <v>88.307992642711184</v>
          </cell>
          <cell r="AQ362">
            <v>0.892625</v>
          </cell>
          <cell r="AR362">
            <v>0.40030187541675727</v>
          </cell>
          <cell r="AS362">
            <v>56.168128237754452</v>
          </cell>
          <cell r="AT362">
            <v>0.82524056372548937</v>
          </cell>
          <cell r="AU362">
            <v>0.37008300835098207</v>
          </cell>
          <cell r="AV362">
            <v>106.46657630610198</v>
          </cell>
        </row>
        <row r="363">
          <cell r="B363">
            <v>99</v>
          </cell>
          <cell r="C363">
            <v>0.47481609413210296</v>
          </cell>
          <cell r="D363">
            <v>0.92794117647058727</v>
          </cell>
          <cell r="E363">
            <v>0.44060140499611272</v>
          </cell>
          <cell r="F363">
            <v>29.237173405123322</v>
          </cell>
          <cell r="G363">
            <v>0.96499999999999997</v>
          </cell>
          <cell r="H363">
            <v>0.45819753083747933</v>
          </cell>
          <cell r="I363">
            <v>16.893986174169846</v>
          </cell>
          <cell r="J363">
            <v>1</v>
          </cell>
          <cell r="K363">
            <v>0.47481609413210296</v>
          </cell>
          <cell r="L363">
            <v>14.957425030963297</v>
          </cell>
          <cell r="M363">
            <v>0.92500000000000004</v>
          </cell>
          <cell r="N363">
            <v>0.43920488707219524</v>
          </cell>
          <cell r="O363">
            <v>23.013063416646464</v>
          </cell>
          <cell r="P363">
            <v>0.89546323529411664</v>
          </cell>
          <cell r="Q363">
            <v>0.42518035582124875</v>
          </cell>
          <cell r="R363">
            <v>37.045693795466676</v>
          </cell>
          <cell r="S363">
            <v>0.92794117647058727</v>
          </cell>
          <cell r="T363">
            <v>0.44060140499611272</v>
          </cell>
          <cell r="U363">
            <v>33.262160505014364</v>
          </cell>
          <cell r="V363">
            <v>0.85834558823529328</v>
          </cell>
          <cell r="W363">
            <v>0.40755629962140433</v>
          </cell>
          <cell r="X363">
            <v>48.37388396414854</v>
          </cell>
          <cell r="Y363">
            <v>0.96499999999999997</v>
          </cell>
          <cell r="Z363">
            <v>0.45819753083747933</v>
          </cell>
          <cell r="AA363">
            <v>19.567185452679805</v>
          </cell>
          <cell r="AB363">
            <v>0.892625</v>
          </cell>
          <cell r="AC363">
            <v>0.42383271602466843</v>
          </cell>
          <cell r="AD363">
            <v>29.446041228467088</v>
          </cell>
          <cell r="AE363">
            <v>0.92500000000000004</v>
          </cell>
          <cell r="AF363">
            <v>0.43920488707219524</v>
          </cell>
          <cell r="AG363">
            <v>26.471054532270358</v>
          </cell>
          <cell r="AH363">
            <v>0.89546323529411664</v>
          </cell>
          <cell r="AI363">
            <v>0.42518035582124875</v>
          </cell>
          <cell r="AJ363">
            <v>41.932344224779619</v>
          </cell>
          <cell r="AK363">
            <v>0.82830349264705794</v>
          </cell>
          <cell r="AL363">
            <v>0.3932918291346551</v>
          </cell>
          <cell r="AM363">
            <v>59.865584680725547</v>
          </cell>
          <cell r="AN363">
            <v>0.85834558823529328</v>
          </cell>
          <cell r="AO363">
            <v>0.40755629962140433</v>
          </cell>
          <cell r="AP363">
            <v>54.441373390223156</v>
          </cell>
          <cell r="AQ363">
            <v>0.892625</v>
          </cell>
          <cell r="AR363">
            <v>0.42383271602466843</v>
          </cell>
          <cell r="AS363">
            <v>33.683921165532418</v>
          </cell>
          <cell r="AT363">
            <v>0.82830349264705794</v>
          </cell>
          <cell r="AU363">
            <v>0.3932918291346551</v>
          </cell>
          <cell r="AV363">
            <v>67.065105457910377</v>
          </cell>
        </row>
        <row r="364">
          <cell r="B364">
            <v>100</v>
          </cell>
          <cell r="C364">
            <v>0.50177864434808439</v>
          </cell>
          <cell r="D364">
            <v>0.93137254901960687</v>
          </cell>
          <cell r="E364">
            <v>0.46734285503007811</v>
          </cell>
          <cell r="F364">
            <v>16.355233724711006</v>
          </cell>
          <cell r="G364">
            <v>0.96499999999999997</v>
          </cell>
          <cell r="H364">
            <v>0.48421639179590142</v>
          </cell>
          <cell r="I364">
            <v>9.1532034231627097</v>
          </cell>
          <cell r="J364">
            <v>1</v>
          </cell>
          <cell r="K364">
            <v>0.50177864434808439</v>
          </cell>
          <cell r="L364">
            <v>7.8553988994875557</v>
          </cell>
          <cell r="M364">
            <v>0.92500000000000004</v>
          </cell>
          <cell r="N364">
            <v>0.4641452460219781</v>
          </cell>
          <cell r="O364">
            <v>12.905613497552988</v>
          </cell>
          <cell r="P364">
            <v>0.8987745098039206</v>
          </cell>
          <cell r="Q364">
            <v>0.45098585510402533</v>
          </cell>
          <cell r="R364">
            <v>21.294592525865127</v>
          </cell>
          <cell r="S364">
            <v>0.93137254901960687</v>
          </cell>
          <cell r="T364">
            <v>0.46734285503007811</v>
          </cell>
          <cell r="U364">
            <v>18.606805853298827</v>
          </cell>
          <cell r="V364">
            <v>0.86151960784313641</v>
          </cell>
          <cell r="W364">
            <v>0.43229214090282231</v>
          </cell>
          <cell r="X364">
            <v>28.658802817404968</v>
          </cell>
          <cell r="Y364">
            <v>0.96499999999999997</v>
          </cell>
          <cell r="Z364">
            <v>0.48421639179590142</v>
          </cell>
          <cell r="AA364">
            <v>10.601549392822875</v>
          </cell>
          <cell r="AB364">
            <v>0.892625</v>
          </cell>
          <cell r="AC364">
            <v>0.44790016241120884</v>
          </cell>
          <cell r="AD364">
            <v>16.965845598431518</v>
          </cell>
          <cell r="AE364">
            <v>0.92500000000000004</v>
          </cell>
          <cell r="AF364">
            <v>0.4641452460219781</v>
          </cell>
          <cell r="AG364">
            <v>14.844838015742635</v>
          </cell>
          <cell r="AH364">
            <v>0.8987745098039206</v>
          </cell>
          <cell r="AI364">
            <v>0.45098585510402533</v>
          </cell>
          <cell r="AJ364">
            <v>24.103535186868733</v>
          </cell>
          <cell r="AK364">
            <v>0.83136642156862661</v>
          </cell>
          <cell r="AL364">
            <v>0.41716191597122348</v>
          </cell>
          <cell r="AM364">
            <v>36.320939379427408</v>
          </cell>
          <cell r="AN364">
            <v>0.86151960784313641</v>
          </cell>
          <cell r="AO364">
            <v>0.43229214090282231</v>
          </cell>
          <cell r="AP364">
            <v>32.253448704996615</v>
          </cell>
          <cell r="AQ364">
            <v>0.892625</v>
          </cell>
          <cell r="AR364">
            <v>0.44790016241120884</v>
          </cell>
          <cell r="AS364">
            <v>19.407573371583997</v>
          </cell>
          <cell r="AT364">
            <v>0.83136642156862661</v>
          </cell>
          <cell r="AU364">
            <v>0.41716191597122348</v>
          </cell>
          <cell r="AV364">
            <v>40.688947461260263</v>
          </cell>
        </row>
        <row r="365">
          <cell r="B365">
            <v>101</v>
          </cell>
          <cell r="C365">
            <v>0.52809811162510445</v>
          </cell>
          <cell r="D365">
            <v>0.93480392156862646</v>
          </cell>
          <cell r="E365">
            <v>0.49366818572013388</v>
          </cell>
          <cell r="F365">
            <v>8.7117321011203455</v>
          </cell>
          <cell r="G365">
            <v>0.96499999999999997</v>
          </cell>
          <cell r="H365">
            <v>0.50961467771822577</v>
          </cell>
          <cell r="I365">
            <v>4.7210722882249687</v>
          </cell>
          <cell r="J365">
            <v>1</v>
          </cell>
          <cell r="K365">
            <v>0.52809811162510445</v>
          </cell>
          <cell r="L365">
            <v>3.9137274888892559</v>
          </cell>
          <cell r="M365">
            <v>0.92500000000000004</v>
          </cell>
          <cell r="N365">
            <v>0.48849075325322167</v>
          </cell>
          <cell r="O365">
            <v>6.9155343456666944</v>
          </cell>
          <cell r="P365">
            <v>0.90208578431372455</v>
          </cell>
          <cell r="Q365">
            <v>0.47638979921992919</v>
          </cell>
          <cell r="R365">
            <v>11.691032506496056</v>
          </cell>
          <cell r="S365">
            <v>0.93480392156862646</v>
          </cell>
          <cell r="T365">
            <v>0.49366818572013388</v>
          </cell>
          <cell r="U365">
            <v>9.9110480828277847</v>
          </cell>
          <cell r="V365">
            <v>0.86469362745097955</v>
          </cell>
          <cell r="W365">
            <v>0.4566430717911239</v>
          </cell>
          <cell r="X365">
            <v>16.269827591757139</v>
          </cell>
          <cell r="Y365">
            <v>0.96499999999999997</v>
          </cell>
          <cell r="Z365">
            <v>0.50961467771822577</v>
          </cell>
          <cell r="AA365">
            <v>5.4681053983841519</v>
          </cell>
          <cell r="AB365">
            <v>0.892625</v>
          </cell>
          <cell r="AC365">
            <v>0.47139357688935885</v>
          </cell>
          <cell r="AD365">
            <v>9.3668405994505477</v>
          </cell>
          <cell r="AE365">
            <v>0.92500000000000004</v>
          </cell>
          <cell r="AF365">
            <v>0.48849075325322167</v>
          </cell>
          <cell r="AG365">
            <v>7.9546770227693555</v>
          </cell>
          <cell r="AH365">
            <v>0.90208578431372455</v>
          </cell>
          <cell r="AI365">
            <v>0.47638979921992919</v>
          </cell>
          <cell r="AJ365">
            <v>13.233181759588774</v>
          </cell>
          <cell r="AK365">
            <v>0.83442935049019529</v>
          </cell>
          <cell r="AL365">
            <v>0.44066056427843453</v>
          </cell>
          <cell r="AM365">
            <v>21.16922671803081</v>
          </cell>
          <cell r="AN365">
            <v>0.86469362745097955</v>
          </cell>
          <cell r="AO365">
            <v>0.4566430717911239</v>
          </cell>
          <cell r="AP365">
            <v>18.310536312814268</v>
          </cell>
          <cell r="AQ365">
            <v>0.892625</v>
          </cell>
          <cell r="AR365">
            <v>0.47139357688935885</v>
          </cell>
          <cell r="AS365">
            <v>10.714918106444072</v>
          </cell>
          <cell r="AT365">
            <v>0.83442935049019529</v>
          </cell>
          <cell r="AU365">
            <v>0.44066056427843453</v>
          </cell>
          <cell r="AV365">
            <v>23.715068179468485</v>
          </cell>
        </row>
        <row r="366">
          <cell r="B366">
            <v>102</v>
          </cell>
          <cell r="C366">
            <v>0.55301998681124775</v>
          </cell>
          <cell r="D366">
            <v>0.93823529411764606</v>
          </cell>
          <cell r="E366">
            <v>0.51886286997878783</v>
          </cell>
          <cell r="F366">
            <v>4.4110271202804139</v>
          </cell>
          <cell r="G366">
            <v>0.96499999999999997</v>
          </cell>
          <cell r="H366">
            <v>0.53366428727285409</v>
          </cell>
          <cell r="I366">
            <v>2.3151445555767545</v>
          </cell>
          <cell r="J366">
            <v>1</v>
          </cell>
          <cell r="K366">
            <v>0.55301998681124775</v>
          </cell>
          <cell r="L366">
            <v>1.8468953925915779</v>
          </cell>
          <cell r="M366">
            <v>0.92500000000000004</v>
          </cell>
          <cell r="N366">
            <v>0.51154348780040415</v>
          </cell>
          <cell r="O366">
            <v>3.5373597640034453</v>
          </cell>
          <cell r="P366">
            <v>0.90539705882352839</v>
          </cell>
          <cell r="Q366">
            <v>0.50070266952953013</v>
          </cell>
          <cell r="R366">
            <v>6.1215438780527345</v>
          </cell>
          <cell r="S366">
            <v>0.93823529411764606</v>
          </cell>
          <cell r="T366">
            <v>0.51886286997878783</v>
          </cell>
          <cell r="U366">
            <v>5.0182789571931803</v>
          </cell>
          <cell r="V366">
            <v>0.86786764705882269</v>
          </cell>
          <cell r="W366">
            <v>0.47994815473037872</v>
          </cell>
          <cell r="X366">
            <v>8.8403235427451765</v>
          </cell>
          <cell r="Y366">
            <v>0.96499999999999997</v>
          </cell>
          <cell r="Z366">
            <v>0.53366428727285409</v>
          </cell>
          <cell r="AA366">
            <v>2.681478628057322</v>
          </cell>
          <cell r="AB366">
            <v>0.892625</v>
          </cell>
          <cell r="AC366">
            <v>0.49363946572739004</v>
          </cell>
          <cell r="AD366">
            <v>4.9513721051230872</v>
          </cell>
          <cell r="AE366">
            <v>0.92500000000000004</v>
          </cell>
          <cell r="AF366">
            <v>0.51154348780040415</v>
          </cell>
          <cell r="AG366">
            <v>4.0688908520306581</v>
          </cell>
          <cell r="AH366">
            <v>0.90539705882352839</v>
          </cell>
          <cell r="AI366">
            <v>0.50070266952953013</v>
          </cell>
          <cell r="AJ366">
            <v>6.9290289580974491</v>
          </cell>
          <cell r="AK366">
            <v>0.83749227941176385</v>
          </cell>
          <cell r="AL366">
            <v>0.46314996931481545</v>
          </cell>
          <cell r="AM366">
            <v>11.840783327125243</v>
          </cell>
          <cell r="AN366">
            <v>0.86786764705882269</v>
          </cell>
          <cell r="AO366">
            <v>0.47994815473037872</v>
          </cell>
          <cell r="AP366">
            <v>9.9491567647878423</v>
          </cell>
          <cell r="AQ366">
            <v>0.892625</v>
          </cell>
          <cell r="AR366">
            <v>0.49363946572739004</v>
          </cell>
          <cell r="AS366">
            <v>5.663974534170845</v>
          </cell>
          <cell r="AT366">
            <v>0.83749227941176385</v>
          </cell>
          <cell r="AU366">
            <v>0.46314996931481545</v>
          </cell>
          <cell r="AV366">
            <v>13.264772853602357</v>
          </cell>
        </row>
        <row r="367">
          <cell r="B367">
            <v>103</v>
          </cell>
          <cell r="C367">
            <v>0.57783965247604385</v>
          </cell>
          <cell r="D367">
            <v>0.94166666666666565</v>
          </cell>
          <cell r="E367">
            <v>0.54413233941494066</v>
          </cell>
          <cell r="F367">
            <v>2.1223089290974504</v>
          </cell>
          <cell r="G367">
            <v>0.96499999999999997</v>
          </cell>
          <cell r="H367">
            <v>0.55761526463938227</v>
          </cell>
          <cell r="I367">
            <v>1.0796345863912573</v>
          </cell>
          <cell r="J367">
            <v>1</v>
          </cell>
          <cell r="K367">
            <v>0.57783965247604385</v>
          </cell>
          <cell r="L367">
            <v>0.82552532693882918</v>
          </cell>
          <cell r="M367">
            <v>0.92500000000000004</v>
          </cell>
          <cell r="N367">
            <v>0.53450167854034059</v>
          </cell>
          <cell r="O367">
            <v>1.7278464127203084</v>
          </cell>
          <cell r="P367">
            <v>0.90870833333333234</v>
          </cell>
          <cell r="Q367">
            <v>0.52508770753541778</v>
          </cell>
          <cell r="R367">
            <v>3.0564705166695778</v>
          </cell>
          <cell r="S367">
            <v>0.94166666666666565</v>
          </cell>
          <cell r="T367">
            <v>0.54413233941494066</v>
          </cell>
          <cell r="U367">
            <v>2.4144803351097681</v>
          </cell>
          <cell r="V367">
            <v>0.87104166666666583</v>
          </cell>
          <cell r="W367">
            <v>0.50332241395882016</v>
          </cell>
          <cell r="X367">
            <v>4.5974265711851041</v>
          </cell>
          <cell r="Y367">
            <v>0.96499999999999997</v>
          </cell>
          <cell r="Z367">
            <v>0.55761526463938227</v>
          </cell>
          <cell r="AA367">
            <v>1.2504692471777206</v>
          </cell>
          <cell r="AB367">
            <v>0.892625</v>
          </cell>
          <cell r="AC367">
            <v>0.51579411979142864</v>
          </cell>
          <cell r="AD367">
            <v>2.507179424532624</v>
          </cell>
          <cell r="AE367">
            <v>0.92500000000000004</v>
          </cell>
          <cell r="AF367">
            <v>0.53450167854034059</v>
          </cell>
          <cell r="AG367">
            <v>1.9874762341037371</v>
          </cell>
          <cell r="AH367">
            <v>0.90870833333333234</v>
          </cell>
          <cell r="AI367">
            <v>0.52508770753541778</v>
          </cell>
          <cell r="AJ367">
            <v>3.4596456615306375</v>
          </cell>
          <cell r="AK367">
            <v>0.84055520833333242</v>
          </cell>
          <cell r="AL367">
            <v>0.48570612947026143</v>
          </cell>
          <cell r="AM367">
            <v>6.3567248925038085</v>
          </cell>
          <cell r="AN367">
            <v>0.87104166666666583</v>
          </cell>
          <cell r="AO367">
            <v>0.50332241395882016</v>
          </cell>
          <cell r="AP367">
            <v>5.174077334404652</v>
          </cell>
          <cell r="AQ367">
            <v>0.892625</v>
          </cell>
          <cell r="AR367">
            <v>0.51579411979142864</v>
          </cell>
          <cell r="AS367">
            <v>2.8680131712292063</v>
          </cell>
          <cell r="AT367">
            <v>0.84055520833333242</v>
          </cell>
          <cell r="AU367">
            <v>0.48570612947026143</v>
          </cell>
          <cell r="AV367">
            <v>7.1211937134884291</v>
          </cell>
        </row>
        <row r="368">
          <cell r="B368">
            <v>104</v>
          </cell>
          <cell r="C368">
            <v>0.60234147072756861</v>
          </cell>
          <cell r="D368">
            <v>0.94509803921568525</v>
          </cell>
          <cell r="E368">
            <v>0.56927174292291716</v>
          </cell>
          <cell r="F368">
            <v>0.9674920065464373</v>
          </cell>
          <cell r="G368">
            <v>0.96499999999999997</v>
          </cell>
          <cell r="H368">
            <v>0.58125951925210373</v>
          </cell>
          <cell r="I368">
            <v>0.47761386078686635</v>
          </cell>
          <cell r="J368">
            <v>1</v>
          </cell>
          <cell r="K368">
            <v>0.60234147072756861</v>
          </cell>
          <cell r="L368">
            <v>0.34850405891032366</v>
          </cell>
          <cell r="M368">
            <v>0.92500000000000004</v>
          </cell>
          <cell r="N368">
            <v>0.55716586042300098</v>
          </cell>
          <cell r="O368">
            <v>0.80430960486139746</v>
          </cell>
          <cell r="P368">
            <v>0.91201960784313618</v>
          </cell>
          <cell r="Q368">
            <v>0.54934723192061496</v>
          </cell>
          <cell r="R368">
            <v>1.4515554199219554</v>
          </cell>
          <cell r="S368">
            <v>0.94509803921568525</v>
          </cell>
          <cell r="T368">
            <v>0.56927174292291716</v>
          </cell>
          <cell r="U368">
            <v>1.1006835018951202</v>
          </cell>
          <cell r="V368">
            <v>0.87421568627450885</v>
          </cell>
          <cell r="W368">
            <v>0.52657636220369841</v>
          </cell>
          <cell r="X368">
            <v>2.283438731377796</v>
          </cell>
          <cell r="Y368">
            <v>0.96499999999999997</v>
          </cell>
          <cell r="Z368">
            <v>0.58125951925210373</v>
          </cell>
          <cell r="AA368">
            <v>0.55318850698930677</v>
          </cell>
          <cell r="AB368">
            <v>0.892625</v>
          </cell>
          <cell r="AC368">
            <v>0.53766505530819597</v>
          </cell>
          <cell r="AD368">
            <v>1.2139910200966386</v>
          </cell>
          <cell r="AE368">
            <v>0.92500000000000004</v>
          </cell>
          <cell r="AF368">
            <v>0.55716586042300098</v>
          </cell>
          <cell r="AG368">
            <v>0.92516685091625472</v>
          </cell>
          <cell r="AH368">
            <v>0.91201960784313618</v>
          </cell>
          <cell r="AI368">
            <v>0.54934723192061496</v>
          </cell>
          <cell r="AJ368">
            <v>1.6430282522326611</v>
          </cell>
          <cell r="AK368">
            <v>0.84361813725490098</v>
          </cell>
          <cell r="AL368">
            <v>0.50814618952656887</v>
          </cell>
          <cell r="AM368">
            <v>3.2692246488585202</v>
          </cell>
          <cell r="AN368">
            <v>0.87421568627450885</v>
          </cell>
          <cell r="AO368">
            <v>0.52657636220369841</v>
          </cell>
          <cell r="AP368">
            <v>2.5698482404424849</v>
          </cell>
          <cell r="AQ368">
            <v>0.892625</v>
          </cell>
          <cell r="AR368">
            <v>0.53766505530819597</v>
          </cell>
          <cell r="AS368">
            <v>1.3887088420248139</v>
          </cell>
          <cell r="AT368">
            <v>0.84361813725490098</v>
          </cell>
          <cell r="AU368">
            <v>0.50814618952656887</v>
          </cell>
          <cell r="AV368">
            <v>3.6623862777020069</v>
          </cell>
        </row>
        <row r="369">
          <cell r="B369">
            <v>105</v>
          </cell>
          <cell r="C369">
            <v>0.62629751832368319</v>
          </cell>
          <cell r="D369">
            <v>0.94852941176470484</v>
          </cell>
          <cell r="E369">
            <v>0.5940616166452577</v>
          </cell>
          <cell r="F369">
            <v>0.41672614571575656</v>
          </cell>
          <cell r="G369">
            <v>0.96499999999999997</v>
          </cell>
          <cell r="H369">
            <v>0.60437710518235421</v>
          </cell>
          <cell r="I369">
            <v>0.19999625767775123</v>
          </cell>
          <cell r="J369">
            <v>1</v>
          </cell>
          <cell r="K369">
            <v>0.62629751832368319</v>
          </cell>
          <cell r="L369">
            <v>0.13858561151175208</v>
          </cell>
          <cell r="M369">
            <v>0.92500000000000004</v>
          </cell>
          <cell r="N369">
            <v>0.57932520444940694</v>
          </cell>
          <cell r="O369">
            <v>0.35617575182231304</v>
          </cell>
          <cell r="P369">
            <v>0.91533088235294013</v>
          </cell>
          <cell r="Q369">
            <v>0.57326946006267365</v>
          </cell>
          <cell r="R369">
            <v>0.65414746800846335</v>
          </cell>
          <cell r="S369">
            <v>0.94852941176470484</v>
          </cell>
          <cell r="T369">
            <v>0.5940616166452577</v>
          </cell>
          <cell r="U369">
            <v>0.47409548636478516</v>
          </cell>
          <cell r="V369">
            <v>0.87738970588235199</v>
          </cell>
          <cell r="W369">
            <v>0.54950699539686332</v>
          </cell>
          <cell r="X369">
            <v>1.0810338708938481</v>
          </cell>
          <cell r="Y369">
            <v>0.96499999999999997</v>
          </cell>
          <cell r="Z369">
            <v>0.60437710518235421</v>
          </cell>
          <cell r="AA369">
            <v>0.23164242136091329</v>
          </cell>
          <cell r="AB369">
            <v>0.892625</v>
          </cell>
          <cell r="AC369">
            <v>0.55904882229367769</v>
          </cell>
          <cell r="AD369">
            <v>0.56127047113272621</v>
          </cell>
          <cell r="AE369">
            <v>0.92500000000000004</v>
          </cell>
          <cell r="AF369">
            <v>0.57932520444940694</v>
          </cell>
          <cell r="AG369">
            <v>0.4096954663906614</v>
          </cell>
          <cell r="AH369">
            <v>0.91533088235294013</v>
          </cell>
          <cell r="AI369">
            <v>0.57326946006267365</v>
          </cell>
          <cell r="AJ369">
            <v>0.74043522990128274</v>
          </cell>
          <cell r="AK369">
            <v>0.84668106617646965</v>
          </cell>
          <cell r="AL369">
            <v>0.53027425055797317</v>
          </cell>
          <cell r="AM369">
            <v>1.6079806008347279</v>
          </cell>
          <cell r="AN369">
            <v>0.87738970588235199</v>
          </cell>
          <cell r="AO369">
            <v>0.54950699539686332</v>
          </cell>
          <cell r="AP369">
            <v>1.2166269025747058</v>
          </cell>
          <cell r="AQ369">
            <v>0.892625</v>
          </cell>
          <cell r="AR369">
            <v>0.55904882229367769</v>
          </cell>
          <cell r="AS369">
            <v>0.64204862567056153</v>
          </cell>
          <cell r="AT369">
            <v>0.84668106617646965</v>
          </cell>
          <cell r="AU369">
            <v>0.53027425055797317</v>
          </cell>
          <cell r="AV369">
            <v>1.8013586461133377</v>
          </cell>
        </row>
        <row r="370">
          <cell r="B370">
            <v>106</v>
          </cell>
          <cell r="C370">
            <v>0.64949130374905295</v>
          </cell>
          <cell r="D370">
            <v>0.95196078431372444</v>
          </cell>
          <cell r="E370">
            <v>0.61829025092189183</v>
          </cell>
          <cell r="F370">
            <v>0.16916513789350698</v>
          </cell>
          <cell r="G370">
            <v>0.96499999999999997</v>
          </cell>
          <cell r="H370">
            <v>0.62675910811783608</v>
          </cell>
          <cell r="I370">
            <v>7.9123098415167764E-2</v>
          </cell>
          <cell r="J370">
            <v>1</v>
          </cell>
          <cell r="K370">
            <v>0.64949130374905295</v>
          </cell>
          <cell r="L370">
            <v>5.1789786946571693E-2</v>
          </cell>
          <cell r="M370">
            <v>0.92500000000000004</v>
          </cell>
          <cell r="N370">
            <v>0.60077945596787397</v>
          </cell>
          <cell r="O370">
            <v>0.14983416157793031</v>
          </cell>
          <cell r="P370">
            <v>0.91864215686274409</v>
          </cell>
          <cell r="Q370">
            <v>0.59665009213962572</v>
          </cell>
          <cell r="R370">
            <v>0.27914470222188648</v>
          </cell>
          <cell r="S370">
            <v>0.95196078431372444</v>
          </cell>
          <cell r="T370">
            <v>0.61829025092189183</v>
          </cell>
          <cell r="U370">
            <v>0.19245355529070116</v>
          </cell>
          <cell r="V370">
            <v>0.88056372549019513</v>
          </cell>
          <cell r="W370">
            <v>0.57191848210274998</v>
          </cell>
          <cell r="X370">
            <v>0.48699819657672894</v>
          </cell>
          <cell r="Y370">
            <v>0.96499999999999997</v>
          </cell>
          <cell r="Z370">
            <v>0.62675910811783608</v>
          </cell>
          <cell r="AA370">
            <v>9.1643045301373377E-2</v>
          </cell>
          <cell r="AB370">
            <v>0.892625</v>
          </cell>
          <cell r="AC370">
            <v>0.57975217500899834</v>
          </cell>
          <cell r="AD370">
            <v>0.24749287525775801</v>
          </cell>
          <cell r="AE370">
            <v>0.92500000000000004</v>
          </cell>
          <cell r="AF370">
            <v>0.60077945596787397</v>
          </cell>
          <cell r="AG370">
            <v>0.17234855656189635</v>
          </cell>
          <cell r="AH370">
            <v>0.91864215686274409</v>
          </cell>
          <cell r="AI370">
            <v>0.59665009213962572</v>
          </cell>
          <cell r="AJ370">
            <v>0.31596632544439274</v>
          </cell>
          <cell r="AK370">
            <v>0.84974399509803833</v>
          </cell>
          <cell r="AL370">
            <v>0.55190133522915374</v>
          </cell>
          <cell r="AM370">
            <v>0.75530989281533312</v>
          </cell>
          <cell r="AN370">
            <v>0.88056372549019513</v>
          </cell>
          <cell r="AO370">
            <v>0.57191848210274998</v>
          </cell>
          <cell r="AP370">
            <v>0.5480819088218869</v>
          </cell>
          <cell r="AQ370">
            <v>0.892625</v>
          </cell>
          <cell r="AR370">
            <v>0.57975217500899834</v>
          </cell>
          <cell r="AS370">
            <v>0.28311209763415979</v>
          </cell>
          <cell r="AT370">
            <v>0.84974399509803833</v>
          </cell>
          <cell r="AU370">
            <v>0.55190133522915374</v>
          </cell>
          <cell r="AV370">
            <v>0.84614454005946238</v>
          </cell>
        </row>
        <row r="371">
          <cell r="B371">
            <v>107</v>
          </cell>
          <cell r="C371">
            <v>0.67194877077577309</v>
          </cell>
          <cell r="D371">
            <v>0.95539215686274404</v>
          </cell>
          <cell r="E371">
            <v>0.64197458541273544</v>
          </cell>
          <cell r="F371">
            <v>6.4571982338094122E-2</v>
          </cell>
          <cell r="G371">
            <v>0.96499999999999997</v>
          </cell>
          <cell r="H371">
            <v>0.64843056379862096</v>
          </cell>
          <cell r="I371">
            <v>2.9531975820957446E-2</v>
          </cell>
          <cell r="J371">
            <v>1</v>
          </cell>
          <cell r="K371">
            <v>0.67194877077577309</v>
          </cell>
          <cell r="L371">
            <v>1.8152770701757161E-2</v>
          </cell>
          <cell r="M371">
            <v>0.92500000000000004</v>
          </cell>
          <cell r="N371">
            <v>0.62155261296759012</v>
          </cell>
          <cell r="O371">
            <v>5.9816875499738811E-2</v>
          </cell>
          <cell r="P371">
            <v>0.92195343137254793</v>
          </cell>
          <cell r="Q371">
            <v>0.61950547492328967</v>
          </cell>
          <cell r="R371">
            <v>0.11259298992090952</v>
          </cell>
          <cell r="S371">
            <v>0.95539215686274404</v>
          </cell>
          <cell r="T371">
            <v>0.64197458541273544</v>
          </cell>
          <cell r="U371">
            <v>7.3461398299203354E-2</v>
          </cell>
          <cell r="V371">
            <v>0.88373774509803826</v>
          </cell>
          <cell r="W371">
            <v>0.59382649150678035</v>
          </cell>
          <cell r="X371">
            <v>0.20847492720378946</v>
          </cell>
          <cell r="Y371">
            <v>0.96499999999999997</v>
          </cell>
          <cell r="Z371">
            <v>0.64843056379862096</v>
          </cell>
          <cell r="AA371">
            <v>3.420493196308215E-2</v>
          </cell>
          <cell r="AB371">
            <v>0.892625</v>
          </cell>
          <cell r="AC371">
            <v>0.59979827151372445</v>
          </cell>
          <cell r="AD371">
            <v>0.10400834252784209</v>
          </cell>
          <cell r="AE371">
            <v>0.92500000000000004</v>
          </cell>
          <cell r="AF371">
            <v>0.62155261296759012</v>
          </cell>
          <cell r="AG371">
            <v>6.88050845137919E-2</v>
          </cell>
          <cell r="AH371">
            <v>0.92195343137254793</v>
          </cell>
          <cell r="AI371">
            <v>0.61950547492328967</v>
          </cell>
          <cell r="AJ371">
            <v>0.12744498825497685</v>
          </cell>
          <cell r="AK371">
            <v>0.85280692401960689</v>
          </cell>
          <cell r="AL371">
            <v>0.57304256430404299</v>
          </cell>
          <cell r="AM371">
            <v>0.33845335445876179</v>
          </cell>
          <cell r="AN371">
            <v>0.88373774509803826</v>
          </cell>
          <cell r="AO371">
            <v>0.59382649150678035</v>
          </cell>
          <cell r="AP371">
            <v>0.23462373546049553</v>
          </cell>
          <cell r="AQ371">
            <v>0.892625</v>
          </cell>
          <cell r="AR371">
            <v>0.59979827151372445</v>
          </cell>
          <cell r="AS371">
            <v>0.11897724325939575</v>
          </cell>
          <cell r="AT371">
            <v>0.85280692401960689</v>
          </cell>
          <cell r="AU371">
            <v>0.57304256430404299</v>
          </cell>
          <cell r="AV371">
            <v>0.37915623860378694</v>
          </cell>
        </row>
        <row r="372">
          <cell r="B372">
            <v>108</v>
          </cell>
          <cell r="C372">
            <v>0.69372146652301137</v>
          </cell>
          <cell r="D372">
            <v>0.95882352941176363</v>
          </cell>
          <cell r="E372">
            <v>0.66515646496029834</v>
          </cell>
          <cell r="F372">
            <v>2.3118410747317672E-2</v>
          </cell>
          <cell r="G372">
            <v>0.96499999999999997</v>
          </cell>
          <cell r="H372">
            <v>0.6694412151947059</v>
          </cell>
          <cell r="I372">
            <v>1.0382540089286768E-2</v>
          </cell>
          <cell r="J372">
            <v>1</v>
          </cell>
          <cell r="K372">
            <v>0.69372146652301137</v>
          </cell>
          <cell r="L372">
            <v>5.9550387425369687E-3</v>
          </cell>
          <cell r="M372">
            <v>0.92500000000000004</v>
          </cell>
          <cell r="N372">
            <v>0.64169235653378554</v>
          </cell>
          <cell r="O372">
            <v>2.2637540233319129E-2</v>
          </cell>
          <cell r="P372">
            <v>0.92526470588235188</v>
          </cell>
          <cell r="Q372">
            <v>0.64187598868668794</v>
          </cell>
          <cell r="R372">
            <v>4.2841016226923302E-2</v>
          </cell>
          <cell r="S372">
            <v>0.95882352941176363</v>
          </cell>
          <cell r="T372">
            <v>0.66515646496029834</v>
          </cell>
          <cell r="U372">
            <v>2.6301047582232451E-2</v>
          </cell>
          <cell r="V372">
            <v>0.8869117647058814</v>
          </cell>
          <cell r="W372">
            <v>0.61526973008827601</v>
          </cell>
          <cell r="X372">
            <v>8.4676992615231733E-2</v>
          </cell>
          <cell r="Y372">
            <v>0.96499999999999997</v>
          </cell>
          <cell r="Z372">
            <v>0.6694412151947059</v>
          </cell>
          <cell r="AA372">
            <v>1.202540864556732E-2</v>
          </cell>
          <cell r="AB372">
            <v>0.892625</v>
          </cell>
          <cell r="AC372">
            <v>0.619233124055103</v>
          </cell>
          <cell r="AD372">
            <v>4.1624318456635008E-2</v>
          </cell>
          <cell r="AE372">
            <v>0.92500000000000004</v>
          </cell>
          <cell r="AF372">
            <v>0.64169235653378554</v>
          </cell>
          <cell r="AG372">
            <v>2.6039104448788673E-2</v>
          </cell>
          <cell r="AH372">
            <v>0.92526470588235188</v>
          </cell>
          <cell r="AI372">
            <v>0.64187598868668794</v>
          </cell>
          <cell r="AJ372">
            <v>4.8492120279484345E-2</v>
          </cell>
          <cell r="AK372">
            <v>0.85586985294117557</v>
          </cell>
          <cell r="AL372">
            <v>0.59373528953518639</v>
          </cell>
          <cell r="AM372">
            <v>0.14450517632240772</v>
          </cell>
          <cell r="AN372">
            <v>0.8869117647058814</v>
          </cell>
          <cell r="AO372">
            <v>0.61526973008827601</v>
          </cell>
          <cell r="AP372">
            <v>9.5297945807774495E-2</v>
          </cell>
          <cell r="AQ372">
            <v>0.892625</v>
          </cell>
          <cell r="AR372">
            <v>0.619233124055103</v>
          </cell>
          <cell r="AS372">
            <v>4.7614898402942259E-2</v>
          </cell>
          <cell r="AT372">
            <v>0.85586985294117557</v>
          </cell>
          <cell r="AU372">
            <v>0.59373528953518639</v>
          </cell>
          <cell r="AV372">
            <v>0.16188357536239731</v>
          </cell>
        </row>
        <row r="373">
          <cell r="B373">
            <v>109</v>
          </cell>
          <cell r="C373">
            <v>0.71462169996763736</v>
          </cell>
          <cell r="D373">
            <v>0.96225490196078323</v>
          </cell>
          <cell r="E373">
            <v>0.68764823384140716</v>
          </cell>
          <cell r="F373">
            <v>7.7410503791316802E-3</v>
          </cell>
          <cell r="G373">
            <v>0.96499999999999997</v>
          </cell>
          <cell r="H373">
            <v>0.68960994046877</v>
          </cell>
          <cell r="I373">
            <v>3.4320398351068838E-3</v>
          </cell>
          <cell r="J373">
            <v>1</v>
          </cell>
          <cell r="K373">
            <v>0.71462169996763736</v>
          </cell>
          <cell r="L373">
            <v>1.8239005328628732E-3</v>
          </cell>
          <cell r="M373">
            <v>0.92500000000000004</v>
          </cell>
          <cell r="N373">
            <v>0.66102507247006459</v>
          </cell>
          <cell r="O373">
            <v>8.1112036948721954E-3</v>
          </cell>
          <cell r="P373">
            <v>0.92857598039215583</v>
          </cell>
          <cell r="Q373">
            <v>0.6635805456569579</v>
          </cell>
          <cell r="R373">
            <v>1.5342396579924466E-2</v>
          </cell>
          <cell r="S373">
            <v>0.96225490196078323</v>
          </cell>
          <cell r="T373">
            <v>0.68764823384140716</v>
          </cell>
          <cell r="U373">
            <v>8.806735747682112E-3</v>
          </cell>
          <cell r="V373">
            <v>0.89008578431372454</v>
          </cell>
          <cell r="W373">
            <v>0.63607461630330164</v>
          </cell>
          <cell r="X373">
            <v>3.2577802224171164E-2</v>
          </cell>
          <cell r="Y373">
            <v>0.96499999999999997</v>
          </cell>
          <cell r="Z373">
            <v>0.68960994046877</v>
          </cell>
          <cell r="AA373">
            <v>3.9751044686658112E-3</v>
          </cell>
          <cell r="AB373">
            <v>0.892625</v>
          </cell>
          <cell r="AC373">
            <v>0.63788919493361229</v>
          </cell>
          <cell r="AD373">
            <v>1.5849161702068428E-2</v>
          </cell>
          <cell r="AE373">
            <v>0.92500000000000004</v>
          </cell>
          <cell r="AF373">
            <v>0.66102507247006459</v>
          </cell>
          <cell r="AG373">
            <v>9.3300101530160908E-3</v>
          </cell>
          <cell r="AH373">
            <v>0.92857598039215583</v>
          </cell>
          <cell r="AI373">
            <v>0.6635805456569579</v>
          </cell>
          <cell r="AJ373">
            <v>1.736619263157654E-2</v>
          </cell>
          <cell r="AK373">
            <v>0.85893278186274413</v>
          </cell>
          <cell r="AL373">
            <v>0.61381200473268605</v>
          </cell>
          <cell r="AM373">
            <v>5.8707353619289811E-2</v>
          </cell>
          <cell r="AN373">
            <v>0.89008578431372454</v>
          </cell>
          <cell r="AO373">
            <v>0.63607461630330164</v>
          </cell>
          <cell r="AP373">
            <v>3.6664004412657929E-2</v>
          </cell>
          <cell r="AQ373">
            <v>0.892625</v>
          </cell>
          <cell r="AR373">
            <v>0.63788919493361229</v>
          </cell>
          <cell r="AS373">
            <v>1.8130176113321989E-2</v>
          </cell>
          <cell r="AT373">
            <v>0.85893278186274413</v>
          </cell>
          <cell r="AU373">
            <v>0.61381200473268605</v>
          </cell>
          <cell r="AV373">
            <v>6.5767583873613172E-2</v>
          </cell>
        </row>
        <row r="374">
          <cell r="B374">
            <v>110</v>
          </cell>
          <cell r="C374">
            <v>0.73447249808929471</v>
          </cell>
          <cell r="D374">
            <v>0.96568627450980282</v>
          </cell>
          <cell r="E374">
            <v>0.70927001040975923</v>
          </cell>
          <cell r="F374">
            <v>2.4179307578444248E-3</v>
          </cell>
          <cell r="G374">
            <v>0.96499999999999997</v>
          </cell>
          <cell r="H374">
            <v>0.70876596065616937</v>
          </cell>
          <cell r="I374">
            <v>1.0652710487323784E-3</v>
          </cell>
          <cell r="J374">
            <v>1</v>
          </cell>
          <cell r="K374">
            <v>0.73447249808929471</v>
          </cell>
          <cell r="L374">
            <v>5.2050163349652708E-4</v>
          </cell>
          <cell r="M374">
            <v>0.92500000000000004</v>
          </cell>
          <cell r="N374">
            <v>0.67938706073259769</v>
          </cell>
          <cell r="O374">
            <v>2.7494946846498467E-3</v>
          </cell>
          <cell r="P374">
            <v>0.93188725490195967</v>
          </cell>
          <cell r="Q374">
            <v>0.68444556004541768</v>
          </cell>
          <cell r="R374">
            <v>5.1614806857327444E-3</v>
          </cell>
          <cell r="S374">
            <v>0.96568627450980282</v>
          </cell>
          <cell r="T374">
            <v>0.70927001040975923</v>
          </cell>
          <cell r="U374">
            <v>2.7507994648805234E-3</v>
          </cell>
          <cell r="V374">
            <v>0.89325980392156767</v>
          </cell>
          <cell r="W374">
            <v>0.65607475962902739</v>
          </cell>
          <cell r="X374">
            <v>1.1855889174426645E-2</v>
          </cell>
          <cell r="Y374">
            <v>0.96499999999999997</v>
          </cell>
          <cell r="Z374">
            <v>0.70876596065616937</v>
          </cell>
          <cell r="AA374">
            <v>1.2338329126720395E-3</v>
          </cell>
          <cell r="AB374">
            <v>0.892625</v>
          </cell>
          <cell r="AC374">
            <v>0.65560851360695671</v>
          </cell>
          <cell r="AD374">
            <v>5.7391527035633586E-3</v>
          </cell>
          <cell r="AE374">
            <v>0.92500000000000004</v>
          </cell>
          <cell r="AF374">
            <v>0.67938706073259769</v>
          </cell>
          <cell r="AG374">
            <v>3.162639515472191E-3</v>
          </cell>
          <cell r="AH374">
            <v>0.93188725490195967</v>
          </cell>
          <cell r="AI374">
            <v>0.68444556004541768</v>
          </cell>
          <cell r="AJ374">
            <v>5.8423250491311382E-3</v>
          </cell>
          <cell r="AK374">
            <v>0.8619957107843127</v>
          </cell>
          <cell r="AL374">
            <v>0.63311214304201135</v>
          </cell>
          <cell r="AM374">
            <v>2.267207520168282E-2</v>
          </cell>
          <cell r="AN374">
            <v>0.89325980392156767</v>
          </cell>
          <cell r="AO374">
            <v>0.65607475962902739</v>
          </cell>
          <cell r="AP374">
            <v>1.3342961873733978E-2</v>
          </cell>
          <cell r="AQ374">
            <v>0.892625</v>
          </cell>
          <cell r="AR374">
            <v>0.65560851360695671</v>
          </cell>
          <cell r="AS374">
            <v>6.5651326683904172E-3</v>
          </cell>
          <cell r="AT374">
            <v>0.8619957107843127</v>
          </cell>
          <cell r="AU374">
            <v>0.63311214304201135</v>
          </cell>
          <cell r="AV374">
            <v>2.5398651369725599E-2</v>
          </cell>
        </row>
        <row r="375">
          <cell r="B375">
            <v>111</v>
          </cell>
          <cell r="C375">
            <v>0.75823262766483224</v>
          </cell>
          <cell r="D375">
            <v>0.96911764705882242</v>
          </cell>
          <cell r="E375">
            <v>0.73481662004577042</v>
          </cell>
          <cell r="F375">
            <v>7.0296498405803258E-4</v>
          </cell>
          <cell r="G375">
            <v>0.96499999999999997</v>
          </cell>
          <cell r="H375">
            <v>0.73169448569656304</v>
          </cell>
          <cell r="I375">
            <v>3.1024319051836918E-4</v>
          </cell>
          <cell r="J375">
            <v>1</v>
          </cell>
          <cell r="K375">
            <v>0.75823262766483224</v>
          </cell>
          <cell r="L375">
            <v>1.3820749848277432E-4</v>
          </cell>
          <cell r="M375">
            <v>0.92500000000000004</v>
          </cell>
          <cell r="N375">
            <v>0.70136518058996988</v>
          </cell>
          <cell r="O375">
            <v>8.8152357234568674E-4</v>
          </cell>
          <cell r="P375">
            <v>0.93519852941176362</v>
          </cell>
          <cell r="Q375">
            <v>0.7090980383441684</v>
          </cell>
          <cell r="R375">
            <v>1.6287281471227897E-3</v>
          </cell>
          <cell r="S375">
            <v>0.96911764705882242</v>
          </cell>
          <cell r="T375">
            <v>0.73481662004577042</v>
          </cell>
          <cell r="U375">
            <v>7.9973989978955444E-4</v>
          </cell>
          <cell r="V375">
            <v>0.89643382352941081</v>
          </cell>
          <cell r="W375">
            <v>0.67970537354233762</v>
          </cell>
          <cell r="X375">
            <v>4.077539534126296E-3</v>
          </cell>
          <cell r="Y375">
            <v>0.96499999999999997</v>
          </cell>
          <cell r="Z375">
            <v>0.73169448569656304</v>
          </cell>
          <cell r="AA375">
            <v>3.5933414303284192E-4</v>
          </cell>
          <cell r="AB375">
            <v>0.892625</v>
          </cell>
          <cell r="AC375">
            <v>0.67681739926932083</v>
          </cell>
          <cell r="AD375">
            <v>1.9765153302168381E-3</v>
          </cell>
          <cell r="AE375">
            <v>0.92500000000000004</v>
          </cell>
          <cell r="AF375">
            <v>0.70136518058996988</v>
          </cell>
          <cell r="AG375">
            <v>1.0139831508987722E-3</v>
          </cell>
          <cell r="AH375">
            <v>0.93519852941176362</v>
          </cell>
          <cell r="AI375">
            <v>0.7090980383441684</v>
          </cell>
          <cell r="AJ375">
            <v>1.843571608911204E-3</v>
          </cell>
          <cell r="AK375">
            <v>0.86505863970588137</v>
          </cell>
          <cell r="AL375">
            <v>0.65591568546835577</v>
          </cell>
          <cell r="AM375">
            <v>8.3181090835357675E-3</v>
          </cell>
          <cell r="AN375">
            <v>0.89643382352941081</v>
          </cell>
          <cell r="AO375">
            <v>0.67970537354233762</v>
          </cell>
          <cell r="AP375">
            <v>4.5889813696846811E-3</v>
          </cell>
          <cell r="AQ375">
            <v>0.892625</v>
          </cell>
          <cell r="AR375">
            <v>0.67681739926932083</v>
          </cell>
          <cell r="AS375">
            <v>2.2609757980345023E-3</v>
          </cell>
          <cell r="AT375">
            <v>0.86505863970588137</v>
          </cell>
          <cell r="AU375">
            <v>0.65591568546835577</v>
          </cell>
          <cell r="AV375">
            <v>9.3184567706617073E-3</v>
          </cell>
        </row>
        <row r="376">
          <cell r="B376">
            <v>112</v>
          </cell>
          <cell r="C376">
            <v>0.78074850796173001</v>
          </cell>
          <cell r="D376">
            <v>0.97254901960784201</v>
          </cell>
          <cell r="E376">
            <v>0.759316195978466</v>
          </cell>
          <cell r="F376">
            <v>1.8641463046198018E-4</v>
          </cell>
          <cell r="G376">
            <v>0.96499999999999997</v>
          </cell>
          <cell r="H376">
            <v>0.75342231018306949</v>
          </cell>
          <cell r="I376">
            <v>8.3239958791170217E-5</v>
          </cell>
          <cell r="J376">
            <v>1</v>
          </cell>
          <cell r="K376">
            <v>0.78074850796173001</v>
          </cell>
          <cell r="L376">
            <v>3.341406374519703E-5</v>
          </cell>
          <cell r="M376">
            <v>0.92500000000000004</v>
          </cell>
          <cell r="N376">
            <v>0.72219236986460034</v>
          </cell>
          <cell r="O376">
            <v>2.6325363283313878E-4</v>
          </cell>
          <cell r="P376">
            <v>0.93850980392156746</v>
          </cell>
          <cell r="Q376">
            <v>0.7327401291192196</v>
          </cell>
          <cell r="R376">
            <v>4.738002130020874E-4</v>
          </cell>
          <cell r="S376">
            <v>0.97254901960784201</v>
          </cell>
          <cell r="T376">
            <v>0.759316195978466</v>
          </cell>
          <cell r="U376">
            <v>2.1207772971045091E-4</v>
          </cell>
          <cell r="V376">
            <v>0.89960784313725395</v>
          </cell>
          <cell r="W376">
            <v>0.70236748128008109</v>
          </cell>
          <cell r="X376">
            <v>1.3060140019493327E-3</v>
          </cell>
          <cell r="Y376">
            <v>0.96499999999999997</v>
          </cell>
          <cell r="Z376">
            <v>0.75342231018306949</v>
          </cell>
          <cell r="AA376">
            <v>9.6411332053211434E-5</v>
          </cell>
          <cell r="AB376">
            <v>0.892625</v>
          </cell>
          <cell r="AC376">
            <v>0.69691563691933922</v>
          </cell>
          <cell r="AD376">
            <v>6.3877536480353488E-4</v>
          </cell>
          <cell r="AE376">
            <v>0.92500000000000004</v>
          </cell>
          <cell r="AF376">
            <v>0.72219236986460034</v>
          </cell>
          <cell r="AG376">
            <v>3.0281067515346816E-4</v>
          </cell>
          <cell r="AH376">
            <v>0.93850980392156746</v>
          </cell>
          <cell r="AI376">
            <v>0.7327401291192196</v>
          </cell>
          <cell r="AJ376">
            <v>5.3629859748526682E-4</v>
          </cell>
          <cell r="AK376">
            <v>0.86812156862744994</v>
          </cell>
          <cell r="AL376">
            <v>0.67778461943527812</v>
          </cell>
          <cell r="AM376">
            <v>2.8621308622078481E-3</v>
          </cell>
          <cell r="AN376">
            <v>0.89960784313725395</v>
          </cell>
          <cell r="AO376">
            <v>0.70236748128008109</v>
          </cell>
          <cell r="AP376">
            <v>1.4698260736243267E-3</v>
          </cell>
          <cell r="AQ376">
            <v>0.892625</v>
          </cell>
          <cell r="AR376">
            <v>0.69691563691933922</v>
          </cell>
          <cell r="AS376">
            <v>7.3070803859791322E-4</v>
          </cell>
          <cell r="AT376">
            <v>0.86812156862744994</v>
          </cell>
          <cell r="AU376">
            <v>0.67778461943527812</v>
          </cell>
          <cell r="AV376">
            <v>3.2063348104258925E-3</v>
          </cell>
        </row>
        <row r="377">
          <cell r="B377">
            <v>113</v>
          </cell>
          <cell r="C377">
            <v>0.80198732903079983</v>
          </cell>
          <cell r="D377">
            <v>0.97598039215686161</v>
          </cell>
          <cell r="E377">
            <v>0.78272390789231405</v>
          </cell>
          <cell r="F377">
            <v>4.4866982384857917E-5</v>
          </cell>
          <cell r="G377">
            <v>0.96499999999999997</v>
          </cell>
          <cell r="H377">
            <v>0.77391777251472182</v>
          </cell>
          <cell r="I377">
            <v>2.0525116739183249E-5</v>
          </cell>
          <cell r="J377">
            <v>1</v>
          </cell>
          <cell r="K377">
            <v>0.80198732903079983</v>
          </cell>
          <cell r="L377">
            <v>7.3260833311963124E-6</v>
          </cell>
          <cell r="M377">
            <v>0.92500000000000004</v>
          </cell>
          <cell r="N377">
            <v>0.74183827935348989</v>
          </cell>
          <cell r="O377">
            <v>7.3133867861908917E-5</v>
          </cell>
          <cell r="P377">
            <v>0.94182107843137142</v>
          </cell>
          <cell r="Q377">
            <v>0.75532857111608298</v>
          </cell>
          <cell r="R377">
            <v>1.2662778375022412E-4</v>
          </cell>
          <cell r="S377">
            <v>0.97598039215686161</v>
          </cell>
          <cell r="T377">
            <v>0.78272390789231405</v>
          </cell>
          <cell r="U377">
            <v>5.1043674734962028E-5</v>
          </cell>
          <cell r="V377">
            <v>0.90278186274509709</v>
          </cell>
          <cell r="W377">
            <v>0.72401961480039057</v>
          </cell>
          <cell r="X377">
            <v>3.88712236883661E-4</v>
          </cell>
          <cell r="Y377">
            <v>0.96499999999999997</v>
          </cell>
          <cell r="Z377">
            <v>0.77391777251472182</v>
          </cell>
          <cell r="AA377">
            <v>2.3772883529853858E-5</v>
          </cell>
          <cell r="AB377">
            <v>0.892625</v>
          </cell>
          <cell r="AC377">
            <v>0.71587393957611767</v>
          </cell>
          <cell r="AD377">
            <v>1.9360282459309611E-4</v>
          </cell>
          <cell r="AE377">
            <v>0.92500000000000004</v>
          </cell>
          <cell r="AF377">
            <v>0.74183827935348989</v>
          </cell>
          <cell r="AG377">
            <v>8.4123116044085346E-5</v>
          </cell>
          <cell r="AH377">
            <v>0.94182107843137142</v>
          </cell>
          <cell r="AI377">
            <v>0.75532857111608298</v>
          </cell>
          <cell r="AJ377">
            <v>1.4333109391745602E-4</v>
          </cell>
          <cell r="AK377">
            <v>0.87118449754901861</v>
          </cell>
          <cell r="AL377">
            <v>0.69867892828237677</v>
          </cell>
          <cell r="AM377">
            <v>9.2222258499233733E-4</v>
          </cell>
          <cell r="AN377">
            <v>0.90278186274509709</v>
          </cell>
          <cell r="AO377">
            <v>0.72401961480039057</v>
          </cell>
          <cell r="AP377">
            <v>4.3746803637301733E-4</v>
          </cell>
          <cell r="AQ377">
            <v>0.892625</v>
          </cell>
          <cell r="AR377">
            <v>0.71587393957611767</v>
          </cell>
          <cell r="AS377">
            <v>2.2146618047636741E-4</v>
          </cell>
          <cell r="AT377">
            <v>0.87118449754901861</v>
          </cell>
          <cell r="AU377">
            <v>0.69867892828237677</v>
          </cell>
          <cell r="AV377">
            <v>1.0331303911592944E-3</v>
          </cell>
        </row>
        <row r="378">
          <cell r="B378">
            <v>114</v>
          </cell>
          <cell r="C378">
            <v>0.82191946502580293</v>
          </cell>
          <cell r="D378">
            <v>0.9794117647058812</v>
          </cell>
          <cell r="E378">
            <v>0.8049975936870355</v>
          </cell>
          <cell r="F378">
            <v>9.7485225972463109E-6</v>
          </cell>
          <cell r="G378">
            <v>0.96499999999999997</v>
          </cell>
          <cell r="H378">
            <v>0.79315228374989977</v>
          </cell>
          <cell r="I378">
            <v>4.640364111789918E-6</v>
          </cell>
          <cell r="J378">
            <v>1</v>
          </cell>
          <cell r="K378">
            <v>0.82191946502580293</v>
          </cell>
          <cell r="L378">
            <v>1.4506573281531172E-6</v>
          </cell>
          <cell r="M378">
            <v>0.92500000000000004</v>
          </cell>
          <cell r="N378">
            <v>0.76027550514886777</v>
          </cell>
          <cell r="O378">
            <v>1.8880365164764914E-5</v>
          </cell>
          <cell r="P378">
            <v>0.94513235294117537</v>
          </cell>
          <cell r="Q378">
            <v>0.7768226779079892</v>
          </cell>
          <cell r="R378">
            <v>3.0982200786570986E-5</v>
          </cell>
          <cell r="S378">
            <v>0.9794117647058812</v>
          </cell>
          <cell r="T378">
            <v>0.8049975936870355</v>
          </cell>
          <cell r="U378">
            <v>1.1090570173228371E-5</v>
          </cell>
          <cell r="V378">
            <v>0.90595588235294011</v>
          </cell>
          <cell r="W378">
            <v>0.74462277416050782</v>
          </cell>
          <cell r="X378">
            <v>1.0727695286695459E-4</v>
          </cell>
          <cell r="Y378">
            <v>0.96499999999999997</v>
          </cell>
          <cell r="Z378">
            <v>0.79315228374989977</v>
          </cell>
          <cell r="AA378">
            <v>5.3746264621774431E-6</v>
          </cell>
          <cell r="AB378">
            <v>0.892625</v>
          </cell>
          <cell r="AC378">
            <v>0.73366586246865739</v>
          </cell>
          <cell r="AD378">
            <v>5.5007607838572319E-5</v>
          </cell>
          <cell r="AE378">
            <v>0.92500000000000004</v>
          </cell>
          <cell r="AF378">
            <v>0.76027550514886777</v>
          </cell>
          <cell r="AG378">
            <v>2.1717368384087113E-5</v>
          </cell>
          <cell r="AH378">
            <v>0.94513235294117537</v>
          </cell>
          <cell r="AI378">
            <v>0.7768226779079892</v>
          </cell>
          <cell r="AJ378">
            <v>3.5069023552278874E-5</v>
          </cell>
          <cell r="AK378">
            <v>0.87424742647058729</v>
          </cell>
          <cell r="AL378">
            <v>0.71856097706489008</v>
          </cell>
          <cell r="AM378">
            <v>2.7788509767208799E-4</v>
          </cell>
          <cell r="AN378">
            <v>0.90595588235294011</v>
          </cell>
          <cell r="AO378">
            <v>0.74462277416050782</v>
          </cell>
          <cell r="AP378">
            <v>1.2073259719074207E-4</v>
          </cell>
          <cell r="AQ378">
            <v>0.892625</v>
          </cell>
          <cell r="AR378">
            <v>0.73366586246865739</v>
          </cell>
          <cell r="AS378">
            <v>6.2924313375874793E-5</v>
          </cell>
          <cell r="AT378">
            <v>0.87424742647058729</v>
          </cell>
          <cell r="AU378">
            <v>0.71856097706489008</v>
          </cell>
          <cell r="AV378">
            <v>3.1130395668816589E-4</v>
          </cell>
        </row>
        <row r="379">
          <cell r="B379">
            <v>115</v>
          </cell>
          <cell r="C379">
            <v>0.84051766317373744</v>
          </cell>
          <cell r="D379">
            <v>0.9828431372549008</v>
          </cell>
          <cell r="E379">
            <v>0.82609701699183413</v>
          </cell>
          <cell r="F379">
            <v>1.900985364459341E-6</v>
          </cell>
          <cell r="G379">
            <v>0.96499999999999997</v>
          </cell>
          <cell r="H379">
            <v>0.81109954496265657</v>
          </cell>
          <cell r="I379">
            <v>9.5984871909266934E-7</v>
          </cell>
          <cell r="J379">
            <v>1</v>
          </cell>
          <cell r="K379">
            <v>0.84051766317373744</v>
          </cell>
          <cell r="L379">
            <v>2.5833383306174647E-7</v>
          </cell>
          <cell r="M379">
            <v>0.92500000000000004</v>
          </cell>
          <cell r="N379">
            <v>0.7774788384357072</v>
          </cell>
          <cell r="O379">
            <v>4.5260860017281833E-6</v>
          </cell>
          <cell r="P379">
            <v>0.94844362745097921</v>
          </cell>
          <cell r="Q379">
            <v>0.79718362139711985</v>
          </cell>
          <cell r="R379">
            <v>6.9145246040639031E-6</v>
          </cell>
          <cell r="S379">
            <v>0.9828431372549008</v>
          </cell>
          <cell r="T379">
            <v>0.82609701699183413</v>
          </cell>
          <cell r="U379">
            <v>2.1626878711623239E-6</v>
          </cell>
          <cell r="V379">
            <v>0.90912990196078325</v>
          </cell>
          <cell r="W379">
            <v>0.7641397407174465</v>
          </cell>
          <cell r="X379">
            <v>2.7396090619676822E-5</v>
          </cell>
          <cell r="Y379">
            <v>0.96499999999999997</v>
          </cell>
          <cell r="Z379">
            <v>0.81109954496265657</v>
          </cell>
          <cell r="AA379">
            <v>1.1117292093987599E-6</v>
          </cell>
          <cell r="AB379">
            <v>0.892625</v>
          </cell>
          <cell r="AC379">
            <v>0.75026707909045742</v>
          </cell>
          <cell r="AD379">
            <v>1.4650403791348479E-5</v>
          </cell>
          <cell r="AE379">
            <v>0.92500000000000004</v>
          </cell>
          <cell r="AF379">
            <v>0.7774788384357072</v>
          </cell>
          <cell r="AG379">
            <v>5.206185165371233E-6</v>
          </cell>
          <cell r="AH379">
            <v>0.94844362745097921</v>
          </cell>
          <cell r="AI379">
            <v>0.79718362139711985</v>
          </cell>
          <cell r="AJ379">
            <v>7.8266107647792545E-6</v>
          </cell>
          <cell r="AK379">
            <v>0.87731035539215585</v>
          </cell>
          <cell r="AL379">
            <v>0.73739484979233594</v>
          </cell>
          <cell r="AM379">
            <v>7.8207710377060024E-5</v>
          </cell>
          <cell r="AN379">
            <v>0.90912990196078325</v>
          </cell>
          <cell r="AO379">
            <v>0.7641397407174465</v>
          </cell>
          <cell r="AP379">
            <v>3.0832355738968575E-5</v>
          </cell>
          <cell r="AQ379">
            <v>0.892625</v>
          </cell>
          <cell r="AR379">
            <v>0.75026707909045742</v>
          </cell>
          <cell r="AS379">
            <v>1.6758892732715539E-5</v>
          </cell>
          <cell r="AT379">
            <v>0.87731035539215585</v>
          </cell>
          <cell r="AU379">
            <v>0.73739484979233594</v>
          </cell>
          <cell r="AV379">
            <v>8.7613081406151178E-5</v>
          </cell>
        </row>
        <row r="380">
          <cell r="B380">
            <v>116</v>
          </cell>
          <cell r="C380">
            <v>0.85792949858193968</v>
          </cell>
          <cell r="D380">
            <v>0.9862745098039204</v>
          </cell>
          <cell r="E380">
            <v>0.84615399566022576</v>
          </cell>
          <cell r="F380">
            <v>3.3058702553434476E-7</v>
          </cell>
          <cell r="G380">
            <v>0.96499999999999997</v>
          </cell>
          <cell r="H380">
            <v>0.82790196613157174</v>
          </cell>
          <cell r="I380">
            <v>1.8131585980361647E-7</v>
          </cell>
          <cell r="J380">
            <v>1</v>
          </cell>
          <cell r="K380">
            <v>0.85792949858193968</v>
          </cell>
          <cell r="L380">
            <v>4.1199683377972935E-8</v>
          </cell>
          <cell r="M380">
            <v>0.92500000000000004</v>
          </cell>
          <cell r="N380">
            <v>0.7935847861882942</v>
          </cell>
          <cell r="O380">
            <v>1.007149914444441E-6</v>
          </cell>
          <cell r="P380">
            <v>0.95175490196078316</v>
          </cell>
          <cell r="Q380">
            <v>0.8165386058121179</v>
          </cell>
          <cell r="R380">
            <v>1.4023788399567545E-6</v>
          </cell>
          <cell r="S380">
            <v>0.9862745098039204</v>
          </cell>
          <cell r="T380">
            <v>0.84615399566022576</v>
          </cell>
          <cell r="U380">
            <v>3.7609787211070805E-7</v>
          </cell>
          <cell r="V380">
            <v>0.91230392156862639</v>
          </cell>
          <cell r="W380">
            <v>0.78269244598570886</v>
          </cell>
          <cell r="X380">
            <v>6.4616490368853067E-6</v>
          </cell>
          <cell r="Y380">
            <v>0.96499999999999997</v>
          </cell>
          <cell r="Z380">
            <v>0.82790196613157174</v>
          </cell>
          <cell r="AA380">
            <v>2.100061535337318E-7</v>
          </cell>
          <cell r="AB380">
            <v>0.892625</v>
          </cell>
          <cell r="AC380">
            <v>0.76580931867170388</v>
          </cell>
          <cell r="AD380">
            <v>3.6586881313176925E-6</v>
          </cell>
          <cell r="AE380">
            <v>0.92500000000000004</v>
          </cell>
          <cell r="AF380">
            <v>0.7935847861882942</v>
          </cell>
          <cell r="AG380">
            <v>1.1584863703171966E-6</v>
          </cell>
          <cell r="AH380">
            <v>0.95175490196078316</v>
          </cell>
          <cell r="AI380">
            <v>0.8165386058121179</v>
          </cell>
          <cell r="AJ380">
            <v>1.5873648520468467E-6</v>
          </cell>
          <cell r="AK380">
            <v>0.88037328431372441</v>
          </cell>
          <cell r="AL380">
            <v>0.75529821037620903</v>
          </cell>
          <cell r="AM380">
            <v>2.0537747530965334E-5</v>
          </cell>
          <cell r="AN380">
            <v>0.91230392156862639</v>
          </cell>
          <cell r="AO380">
            <v>0.78269244598570886</v>
          </cell>
          <cell r="AP380">
            <v>7.2721274188850549E-6</v>
          </cell>
          <cell r="AQ380">
            <v>0.892625</v>
          </cell>
          <cell r="AR380">
            <v>0.76580931867170388</v>
          </cell>
          <cell r="AS380">
            <v>4.1852472333507579E-6</v>
          </cell>
          <cell r="AT380">
            <v>0.88037328431372441</v>
          </cell>
          <cell r="AU380">
            <v>0.75529821037620903</v>
          </cell>
          <cell r="AV380">
            <v>2.300764640281863E-5</v>
          </cell>
        </row>
        <row r="381">
          <cell r="B381">
            <v>117</v>
          </cell>
          <cell r="C381">
            <v>0.87431929914122064</v>
          </cell>
          <cell r="D381">
            <v>0.98970588235293999</v>
          </cell>
          <cell r="E381">
            <v>0.86531895341476583</v>
          </cell>
          <cell r="F381">
            <v>5.0859492965029862E-8</v>
          </cell>
          <cell r="G381">
            <v>0.96499999999999997</v>
          </cell>
          <cell r="H381">
            <v>0.84371812367127785</v>
          </cell>
          <cell r="I381">
            <v>3.1204102981365979E-8</v>
          </cell>
          <cell r="J381">
            <v>1</v>
          </cell>
          <cell r="K381">
            <v>0.87431929914122064</v>
          </cell>
          <cell r="L381">
            <v>5.85325967577394E-9</v>
          </cell>
          <cell r="M381">
            <v>0.92500000000000004</v>
          </cell>
          <cell r="N381">
            <v>0.80874535170562911</v>
          </cell>
          <cell r="O381">
            <v>2.0789106493049051E-7</v>
          </cell>
          <cell r="P381">
            <v>0.95506617647058711</v>
          </cell>
          <cell r="Q381">
            <v>0.83503279004524911</v>
          </cell>
          <cell r="R381">
            <v>2.5728237715805098E-7</v>
          </cell>
          <cell r="S381">
            <v>0.98970588235293999</v>
          </cell>
          <cell r="T381">
            <v>0.86531895341476583</v>
          </cell>
          <cell r="U381">
            <v>5.7861154864923852E-8</v>
          </cell>
          <cell r="V381">
            <v>0.91547794117646952</v>
          </cell>
          <cell r="W381">
            <v>0.8004200319086584</v>
          </cell>
          <cell r="X381">
            <v>1.4041651471043461E-6</v>
          </cell>
          <cell r="Y381">
            <v>0.96499999999999997</v>
          </cell>
          <cell r="Z381">
            <v>0.84371812367127785</v>
          </cell>
          <cell r="AA381">
            <v>3.6141646123426518E-8</v>
          </cell>
          <cell r="AB381">
            <v>0.892625</v>
          </cell>
          <cell r="AC381">
            <v>0.78043926439593203</v>
          </cell>
          <cell r="AD381">
            <v>8.5683066624104097E-7</v>
          </cell>
          <cell r="AE381">
            <v>0.92500000000000004</v>
          </cell>
          <cell r="AF381">
            <v>0.80874535170562911</v>
          </cell>
          <cell r="AG381">
            <v>2.3912921182697113E-7</v>
          </cell>
          <cell r="AH381">
            <v>0.95506617647058711</v>
          </cell>
          <cell r="AI381">
            <v>0.83503279004524911</v>
          </cell>
          <cell r="AJ381">
            <v>2.9122016884135567E-7</v>
          </cell>
          <cell r="AK381">
            <v>0.88343621323529309</v>
          </cell>
          <cell r="AL381">
            <v>0.77240533079185536</v>
          </cell>
          <cell r="AM381">
            <v>5.0256235756688116E-6</v>
          </cell>
          <cell r="AN381">
            <v>0.91547794117646952</v>
          </cell>
          <cell r="AO381">
            <v>0.8004200319086584</v>
          </cell>
          <cell r="AP381">
            <v>1.5802882218781717E-6</v>
          </cell>
          <cell r="AQ381">
            <v>0.892625</v>
          </cell>
          <cell r="AR381">
            <v>0.78043926439593203</v>
          </cell>
          <cell r="AS381">
            <v>9.8014590110578034E-7</v>
          </cell>
          <cell r="AT381">
            <v>0.88343621323529309</v>
          </cell>
          <cell r="AU381">
            <v>0.77240533079185536</v>
          </cell>
          <cell r="AV381">
            <v>5.6300122498010951E-6</v>
          </cell>
        </row>
        <row r="382">
          <cell r="B382">
            <v>118</v>
          </cell>
          <cell r="C382">
            <v>0.88968706485158078</v>
          </cell>
          <cell r="D382">
            <v>0.99313725490195959</v>
          </cell>
          <cell r="E382">
            <v>0.88358136930848064</v>
          </cell>
          <cell r="F382">
            <v>6.8498097413245759E-9</v>
          </cell>
          <cell r="G382">
            <v>0.96499999999999997</v>
          </cell>
          <cell r="H382">
            <v>0.85854801758177546</v>
          </cell>
          <cell r="I382">
            <v>4.8766357630825481E-9</v>
          </cell>
          <cell r="J382">
            <v>1</v>
          </cell>
          <cell r="K382">
            <v>0.88968706485158078</v>
          </cell>
          <cell r="L382">
            <v>7.3564177835970046E-10</v>
          </cell>
          <cell r="M382">
            <v>0.92500000000000004</v>
          </cell>
          <cell r="N382">
            <v>0.82296053498771227</v>
          </cell>
          <cell r="O382">
            <v>3.9760132506823185E-8</v>
          </cell>
          <cell r="P382">
            <v>0.95837745098039095</v>
          </cell>
          <cell r="Q382">
            <v>0.85265602138268382</v>
          </cell>
          <cell r="R382">
            <v>4.24431559302896E-8</v>
          </cell>
          <cell r="S382">
            <v>0.99313725490195959</v>
          </cell>
          <cell r="T382">
            <v>0.88358136930848064</v>
          </cell>
          <cell r="U382">
            <v>7.7928008938382573E-9</v>
          </cell>
          <cell r="V382">
            <v>0.91865196078431266</v>
          </cell>
          <cell r="W382">
            <v>0.81731276661034458</v>
          </cell>
          <cell r="X382">
            <v>2.8024323525405939E-7</v>
          </cell>
          <cell r="Y382">
            <v>0.96499999999999997</v>
          </cell>
          <cell r="Z382">
            <v>0.85854801758177546</v>
          </cell>
          <cell r="AA382">
            <v>5.6482842697777834E-9</v>
          </cell>
          <cell r="AB382">
            <v>0.892625</v>
          </cell>
          <cell r="AC382">
            <v>0.79415691626314233</v>
          </cell>
          <cell r="AD382">
            <v>1.8812637136800662E-7</v>
          </cell>
          <cell r="AE382">
            <v>0.92500000000000004</v>
          </cell>
          <cell r="AF382">
            <v>0.82296053498771227</v>
          </cell>
          <cell r="AG382">
            <v>4.5734573304877477E-8</v>
          </cell>
          <cell r="AH382">
            <v>0.95837745098039095</v>
          </cell>
          <cell r="AI382">
            <v>0.85265602138268382</v>
          </cell>
          <cell r="AJ382">
            <v>4.8041778736309922E-8</v>
          </cell>
          <cell r="AK382">
            <v>0.88649914215686165</v>
          </cell>
          <cell r="AL382">
            <v>0.78870681977898249</v>
          </cell>
          <cell r="AM382">
            <v>1.1438051352689963E-6</v>
          </cell>
          <cell r="AN382">
            <v>0.91865196078431266</v>
          </cell>
          <cell r="AO382">
            <v>0.81731276661034458</v>
          </cell>
          <cell r="AP382">
            <v>3.1539387289756845E-7</v>
          </cell>
          <cell r="AQ382">
            <v>0.892625</v>
          </cell>
          <cell r="AR382">
            <v>0.79415691626314233</v>
          </cell>
          <cell r="AS382">
            <v>2.152015550460972E-7</v>
          </cell>
          <cell r="AT382">
            <v>0.88649914215686165</v>
          </cell>
          <cell r="AU382">
            <v>0.78870681977898249</v>
          </cell>
          <cell r="AV382">
            <v>1.2813607756312825E-6</v>
          </cell>
        </row>
        <row r="383">
          <cell r="B383">
            <v>119</v>
          </cell>
          <cell r="C383">
            <v>0.90403279571301998</v>
          </cell>
          <cell r="D383">
            <v>0.99656862745097918</v>
          </cell>
          <cell r="E383">
            <v>0.90093072239439576</v>
          </cell>
          <cell r="F383">
            <v>7.9744547058243757E-10</v>
          </cell>
          <cell r="G383">
            <v>0.96499999999999997</v>
          </cell>
          <cell r="H383">
            <v>0.87239164786306422</v>
          </cell>
          <cell r="I383">
            <v>6.8980979621963763E-10</v>
          </cell>
          <cell r="J383">
            <v>1</v>
          </cell>
          <cell r="K383">
            <v>0.90403279571301998</v>
          </cell>
          <cell r="L383">
            <v>8.1150803788661426E-11</v>
          </cell>
          <cell r="M383">
            <v>0.92500000000000004</v>
          </cell>
          <cell r="N383">
            <v>0.83623033603454355</v>
          </cell>
          <cell r="O383">
            <v>7.0391125878256473E-9</v>
          </cell>
          <cell r="P383">
            <v>0.96168872549019491</v>
          </cell>
          <cell r="Q383">
            <v>0.86939814711059193</v>
          </cell>
          <cell r="R383">
            <v>6.2537434598440079E-9</v>
          </cell>
          <cell r="S383">
            <v>0.99656862745097918</v>
          </cell>
          <cell r="T383">
            <v>0.90093072239439576</v>
          </cell>
          <cell r="U383">
            <v>9.0722720931229813E-10</v>
          </cell>
          <cell r="V383">
            <v>0.9218259803921558</v>
          </cell>
          <cell r="W383">
            <v>0.83336091821481617</v>
          </cell>
          <cell r="X383">
            <v>5.1196861324730459E-8</v>
          </cell>
          <cell r="Y383">
            <v>0.96499999999999997</v>
          </cell>
          <cell r="Z383">
            <v>0.87239164786306422</v>
          </cell>
          <cell r="AA383">
            <v>7.9896100722174129E-10</v>
          </cell>
          <cell r="AB383">
            <v>0.892625</v>
          </cell>
          <cell r="AC383">
            <v>0.80696227427333445</v>
          </cell>
          <cell r="AD383">
            <v>3.8724512414615766E-8</v>
          </cell>
          <cell r="AE383">
            <v>0.92500000000000004</v>
          </cell>
          <cell r="AF383">
            <v>0.83623033603454355</v>
          </cell>
          <cell r="AG383">
            <v>8.0968243904607645E-9</v>
          </cell>
          <cell r="AH383">
            <v>0.96168872549019491</v>
          </cell>
          <cell r="AI383">
            <v>0.86939814711059193</v>
          </cell>
          <cell r="AJ383">
            <v>7.0786668188606847E-9</v>
          </cell>
          <cell r="AK383">
            <v>0.88956207107843033</v>
          </cell>
          <cell r="AL383">
            <v>0.80419328607729756</v>
          </cell>
          <cell r="AM383">
            <v>2.4167822458411736E-7</v>
          </cell>
          <cell r="AN383">
            <v>0.9218259803921558</v>
          </cell>
          <cell r="AO383">
            <v>0.83336091821481617</v>
          </cell>
          <cell r="AP383">
            <v>5.7618434067705408E-8</v>
          </cell>
          <cell r="AQ383">
            <v>0.892625</v>
          </cell>
          <cell r="AR383">
            <v>0.80696227427333445</v>
          </cell>
          <cell r="AS383">
            <v>4.4297751715655769E-8</v>
          </cell>
          <cell r="AT383">
            <v>0.88956207107843033</v>
          </cell>
          <cell r="AU383">
            <v>0.80419328607729756</v>
          </cell>
          <cell r="AV383">
            <v>2.7074279329360335E-7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7.9002346700463221E-11</v>
          </cell>
          <cell r="G384">
            <v>1</v>
          </cell>
          <cell r="H384">
            <v>1</v>
          </cell>
          <cell r="I384">
            <v>8.8025491383503428E-11</v>
          </cell>
          <cell r="J384">
            <v>1</v>
          </cell>
          <cell r="K384">
            <v>1</v>
          </cell>
          <cell r="L384">
            <v>7.7878157652391038E-12</v>
          </cell>
          <cell r="M384">
            <v>1</v>
          </cell>
          <cell r="N384">
            <v>1</v>
          </cell>
          <cell r="O384">
            <v>1.1527931031232209E-9</v>
          </cell>
          <cell r="P384">
            <v>1</v>
          </cell>
          <cell r="Q384">
            <v>1</v>
          </cell>
          <cell r="R384">
            <v>8.1675048335064496E-10</v>
          </cell>
          <cell r="S384">
            <v>1</v>
          </cell>
          <cell r="T384">
            <v>1</v>
          </cell>
          <cell r="U384">
            <v>8.9878344250717686E-11</v>
          </cell>
          <cell r="V384">
            <v>1</v>
          </cell>
          <cell r="W384">
            <v>1</v>
          </cell>
          <cell r="X384">
            <v>8.5313979614364741E-9</v>
          </cell>
          <cell r="Y384">
            <v>1</v>
          </cell>
          <cell r="Z384">
            <v>1</v>
          </cell>
          <cell r="AA384">
            <v>1.0195409755323286E-10</v>
          </cell>
          <cell r="AB384">
            <v>1</v>
          </cell>
          <cell r="AC384">
            <v>1</v>
          </cell>
          <cell r="AD384">
            <v>7.4752918063914537E-9</v>
          </cell>
          <cell r="AE384">
            <v>1</v>
          </cell>
          <cell r="AF384">
            <v>1</v>
          </cell>
          <cell r="AG384">
            <v>1.3260142096130712E-9</v>
          </cell>
          <cell r="AH384">
            <v>1</v>
          </cell>
          <cell r="AI384">
            <v>1</v>
          </cell>
          <cell r="AJ384">
            <v>9.2448700252997735E-10</v>
          </cell>
          <cell r="AK384">
            <v>1</v>
          </cell>
          <cell r="AL384">
            <v>1</v>
          </cell>
          <cell r="AM384">
            <v>4.7322218982488896E-8</v>
          </cell>
          <cell r="AN384">
            <v>1</v>
          </cell>
          <cell r="AO384">
            <v>1</v>
          </cell>
          <cell r="AP384">
            <v>9.6014829469425836E-9</v>
          </cell>
          <cell r="AQ384">
            <v>1</v>
          </cell>
          <cell r="AR384">
            <v>1</v>
          </cell>
          <cell r="AS384">
            <v>8.5511372459946871E-9</v>
          </cell>
          <cell r="AT384">
            <v>1</v>
          </cell>
          <cell r="AU384">
            <v>1</v>
          </cell>
          <cell r="AV384">
            <v>5.3013256673073948E-8</v>
          </cell>
        </row>
        <row r="392">
          <cell r="B392" t="str">
            <v>Age</v>
          </cell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4.8150844249644586E-4</v>
          </cell>
          <cell r="D411">
            <v>0.65343137254901962</v>
          </cell>
          <cell r="E411">
            <v>3.1463272247439332E-4</v>
          </cell>
          <cell r="F411">
            <v>9932.2552672583315</v>
          </cell>
          <cell r="G411">
            <v>0.96499999999999997</v>
          </cell>
          <cell r="H411">
            <v>4.6465564700907025E-4</v>
          </cell>
          <cell r="I411">
            <v>9931.0779148889396</v>
          </cell>
          <cell r="J411">
            <v>0.9</v>
          </cell>
          <cell r="K411">
            <v>4.3335759824680126E-4</v>
          </cell>
          <cell r="L411">
            <v>9931.3208606159569</v>
          </cell>
          <cell r="M411">
            <v>0.92500000000000004</v>
          </cell>
          <cell r="N411">
            <v>4.4539530930921243E-4</v>
          </cell>
          <cell r="O411">
            <v>9931.2274199517196</v>
          </cell>
          <cell r="P411">
            <v>0.63056127450980393</v>
          </cell>
          <cell r="Q411">
            <v>3.0362057718778953E-4</v>
          </cell>
          <cell r="R411">
            <v>9932.3402982627886</v>
          </cell>
          <cell r="S411">
            <v>0.58808823529411769</v>
          </cell>
          <cell r="T411">
            <v>2.8316945022695397E-4</v>
          </cell>
          <cell r="U411">
            <v>9932.4982129853488</v>
          </cell>
          <cell r="V411">
            <v>0.6044240196078432</v>
          </cell>
          <cell r="W411">
            <v>2.9103526828881383E-4</v>
          </cell>
          <cell r="X411">
            <v>9932.437476553594</v>
          </cell>
          <cell r="Y411">
            <v>0.86849999999999994</v>
          </cell>
          <cell r="Z411">
            <v>4.1819008230816319E-4</v>
          </cell>
          <cell r="AA411">
            <v>9931.4385958528965</v>
          </cell>
          <cell r="AB411">
            <v>0.892625</v>
          </cell>
          <cell r="AC411">
            <v>4.2980647348339E-4</v>
          </cell>
          <cell r="AD411">
            <v>9931.3484256119064</v>
          </cell>
          <cell r="AE411">
            <v>0.83250000000000002</v>
          </cell>
          <cell r="AF411">
            <v>4.0085577837829117E-4</v>
          </cell>
          <cell r="AG411">
            <v>9931.5731504093983</v>
          </cell>
          <cell r="AH411">
            <v>0.5675051470588236</v>
          </cell>
          <cell r="AI411">
            <v>2.7325851946901063E-4</v>
          </cell>
          <cell r="AJ411">
            <v>9932.5747408893603</v>
          </cell>
          <cell r="AK411">
            <v>0.58326917892156871</v>
          </cell>
          <cell r="AL411">
            <v>2.8084903389870536E-4</v>
          </cell>
          <cell r="AM411">
            <v>9932.5161302327178</v>
          </cell>
          <cell r="AN411">
            <v>0.54398161764705888</v>
          </cell>
          <cell r="AO411">
            <v>2.6193174145993243E-4</v>
          </cell>
          <cell r="AP411">
            <v>9932.662201351086</v>
          </cell>
          <cell r="AQ411">
            <v>0.80336249999999998</v>
          </cell>
          <cell r="AR411">
            <v>3.8682582613505098E-4</v>
          </cell>
          <cell r="AS411">
            <v>9931.6820555035665</v>
          </cell>
          <cell r="AT411">
            <v>0.52494226102941188</v>
          </cell>
          <cell r="AU411">
            <v>2.5276413050883485E-4</v>
          </cell>
          <cell r="AV411">
            <v>9932.7329896622959</v>
          </cell>
        </row>
        <row r="412">
          <cell r="B412">
            <v>20</v>
          </cell>
          <cell r="C412">
            <v>5.8518247091338886E-4</v>
          </cell>
          <cell r="D412">
            <v>0.65686274509803921</v>
          </cell>
          <cell r="E412">
            <v>3.8438456422742209E-4</v>
          </cell>
          <cell r="F412">
            <v>9929.1302547432842</v>
          </cell>
          <cell r="G412">
            <v>0.96499999999999997</v>
          </cell>
          <cell r="H412">
            <v>5.6470108443142022E-4</v>
          </cell>
          <cell r="I412">
            <v>9926.4633834549004</v>
          </cell>
          <cell r="J412">
            <v>0.9</v>
          </cell>
          <cell r="K412">
            <v>5.2666422382205002E-4</v>
          </cell>
          <cell r="L412">
            <v>9927.0170472603822</v>
          </cell>
          <cell r="M412">
            <v>0.92500000000000004</v>
          </cell>
          <cell r="N412">
            <v>5.412937855948847E-4</v>
          </cell>
          <cell r="O412">
            <v>9926.8040978431909</v>
          </cell>
          <cell r="P412">
            <v>0.63387254901960777</v>
          </cell>
          <cell r="Q412">
            <v>3.7093110447946226E-4</v>
          </cell>
          <cell r="R412">
            <v>9929.3246353686045</v>
          </cell>
          <cell r="S412">
            <v>0.5911764705882353</v>
          </cell>
          <cell r="T412">
            <v>3.4594610780467987E-4</v>
          </cell>
          <cell r="U412">
            <v>9929.6856329269976</v>
          </cell>
          <cell r="V412">
            <v>0.60759803921568634</v>
          </cell>
          <cell r="W412">
            <v>3.5555572191036549E-4</v>
          </cell>
          <cell r="X412">
            <v>9929.5467869478434</v>
          </cell>
          <cell r="Y412">
            <v>0.86849999999999994</v>
          </cell>
          <cell r="Z412">
            <v>5.0823097598827818E-4</v>
          </cell>
          <cell r="AA412">
            <v>9927.2853667290583</v>
          </cell>
          <cell r="AB412">
            <v>0.892625</v>
          </cell>
          <cell r="AC412">
            <v>5.2234850309906377E-4</v>
          </cell>
          <cell r="AD412">
            <v>9927.0798677681596</v>
          </cell>
          <cell r="AE412">
            <v>0.83250000000000002</v>
          </cell>
          <cell r="AF412">
            <v>4.8716440703539622E-4</v>
          </cell>
          <cell r="AG412">
            <v>9927.5920219236687</v>
          </cell>
          <cell r="AH412">
            <v>0.57048529411764703</v>
          </cell>
          <cell r="AI412">
            <v>3.3383799403151608E-4</v>
          </cell>
          <cell r="AJ412">
            <v>9929.8605802211496</v>
          </cell>
          <cell r="AK412">
            <v>0.58633210784313716</v>
          </cell>
          <cell r="AL412">
            <v>3.4311127164350262E-4</v>
          </cell>
          <cell r="AM412">
            <v>9929.726592673358</v>
          </cell>
          <cell r="AN412">
            <v>0.54683823529411768</v>
          </cell>
          <cell r="AO412">
            <v>3.2000014971932892E-4</v>
          </cell>
          <cell r="AP412">
            <v>9930.060521843352</v>
          </cell>
          <cell r="AQ412">
            <v>0.80336249999999998</v>
          </cell>
          <cell r="AR412">
            <v>4.7011365278915734E-4</v>
          </cell>
          <cell r="AS412">
            <v>9927.8402243875353</v>
          </cell>
          <cell r="AT412">
            <v>0.52769889705882356</v>
          </cell>
          <cell r="AU412">
            <v>3.0880014447915241E-4</v>
          </cell>
          <cell r="AV412">
            <v>9930.2223510445874</v>
          </cell>
        </row>
        <row r="413">
          <cell r="B413">
            <v>21</v>
          </cell>
          <cell r="C413">
            <v>6.9942227521336338E-4</v>
          </cell>
          <cell r="D413">
            <v>0.66029411764705881</v>
          </cell>
          <cell r="E413">
            <v>4.6182441407470611E-4</v>
          </cell>
          <cell r="F413">
            <v>9925.313650337157</v>
          </cell>
          <cell r="G413">
            <v>0.96499999999999997</v>
          </cell>
          <cell r="H413">
            <v>6.7494249558089565E-4</v>
          </cell>
          <cell r="I413">
            <v>9920.8578988176941</v>
          </cell>
          <cell r="J413">
            <v>0.9</v>
          </cell>
          <cell r="K413">
            <v>6.2948004769202706E-4</v>
          </cell>
          <cell r="L413">
            <v>9921.7888425323181</v>
          </cell>
          <cell r="M413">
            <v>0.92500000000000004</v>
          </cell>
          <cell r="N413">
            <v>6.4696560457236114E-4</v>
          </cell>
          <cell r="O413">
            <v>9921.4307804742111</v>
          </cell>
          <cell r="P413">
            <v>0.63718382352941172</v>
          </cell>
          <cell r="Q413">
            <v>4.456605595820914E-4</v>
          </cell>
          <cell r="R413">
            <v>9925.6415400148726</v>
          </cell>
          <cell r="S413">
            <v>0.59426470588235292</v>
          </cell>
          <cell r="T413">
            <v>4.1564197266723551E-4</v>
          </cell>
          <cell r="U413">
            <v>9926.250496830562</v>
          </cell>
          <cell r="V413">
            <v>0.61077205882352947</v>
          </cell>
          <cell r="W413">
            <v>4.271875830191032E-4</v>
          </cell>
          <cell r="X413">
            <v>9926.0162797717676</v>
          </cell>
          <cell r="Y413">
            <v>0.86849999999999994</v>
          </cell>
          <cell r="Z413">
            <v>6.0744824602280609E-4</v>
          </cell>
          <cell r="AA413">
            <v>9922.240012798211</v>
          </cell>
          <cell r="AB413">
            <v>0.892625</v>
          </cell>
          <cell r="AC413">
            <v>6.2432180841232845E-4</v>
          </cell>
          <cell r="AD413">
            <v>9921.8944724590856</v>
          </cell>
          <cell r="AE413">
            <v>0.83250000000000002</v>
          </cell>
          <cell r="AF413">
            <v>5.8226904411512502E-4</v>
          </cell>
          <cell r="AG413">
            <v>9922.7556524430183</v>
          </cell>
          <cell r="AH413">
            <v>0.57346544117647058</v>
          </cell>
          <cell r="AI413">
            <v>4.0109450362388224E-4</v>
          </cell>
          <cell r="AJ413">
            <v>9926.5456154840358</v>
          </cell>
          <cell r="AK413">
            <v>0.58939503676470584</v>
          </cell>
          <cell r="AL413">
            <v>4.1223601761343449E-4</v>
          </cell>
          <cell r="AM413">
            <v>9926.3195915550732</v>
          </cell>
          <cell r="AN413">
            <v>0.54969485294117648</v>
          </cell>
          <cell r="AO413">
            <v>3.8446882471719287E-4</v>
          </cell>
          <cell r="AP413">
            <v>9926.8829009896399</v>
          </cell>
          <cell r="AQ413">
            <v>0.80336249999999998</v>
          </cell>
          <cell r="AR413">
            <v>5.6188962757109566E-4</v>
          </cell>
          <cell r="AS413">
            <v>9923.1730111553406</v>
          </cell>
          <cell r="AT413">
            <v>0.53045553308823534</v>
          </cell>
          <cell r="AU413">
            <v>3.7101241585209114E-4</v>
          </cell>
          <cell r="AV413">
            <v>9927.1558969478738</v>
          </cell>
        </row>
        <row r="414">
          <cell r="B414">
            <v>22</v>
          </cell>
          <cell r="C414">
            <v>8.0584423662664266E-4</v>
          </cell>
          <cell r="D414">
            <v>0.6637254901960784</v>
          </cell>
          <cell r="E414">
            <v>5.3485936097670301E-4</v>
          </cell>
          <cell r="F414">
            <v>9920.7298981760814</v>
          </cell>
          <cell r="G414">
            <v>0.96499999999999997</v>
          </cell>
          <cell r="H414">
            <v>7.7763968834471012E-4</v>
          </cell>
          <cell r="I414">
            <v>9914.161890229163</v>
          </cell>
          <cell r="J414">
            <v>0.9</v>
          </cell>
          <cell r="K414">
            <v>7.2525981296397838E-4</v>
          </cell>
          <cell r="L414">
            <v>9915.5432744185309</v>
          </cell>
          <cell r="M414">
            <v>0.92500000000000004</v>
          </cell>
          <cell r="N414">
            <v>7.4540591887964445E-4</v>
          </cell>
          <cell r="O414">
            <v>9915.0119560110998</v>
          </cell>
          <cell r="P414">
            <v>0.64049509803921567</v>
          </cell>
          <cell r="Q414">
            <v>5.1613928334251838E-4</v>
          </cell>
          <cell r="R414">
            <v>9921.2180730519394</v>
          </cell>
          <cell r="S414">
            <v>0.59735294117647053</v>
          </cell>
          <cell r="T414">
            <v>4.8137342487903267E-4</v>
          </cell>
          <cell r="U414">
            <v>9922.1247304928711</v>
          </cell>
          <cell r="V414">
            <v>0.6139460784313725</v>
          </cell>
          <cell r="W414">
            <v>4.947449089034502E-4</v>
          </cell>
          <cell r="X414">
            <v>9921.7760088682044</v>
          </cell>
          <cell r="Y414">
            <v>0.86849999999999994</v>
          </cell>
          <cell r="Z414">
            <v>6.9987571951023913E-4</v>
          </cell>
          <cell r="AA414">
            <v>9916.2127655058193</v>
          </cell>
          <cell r="AB414">
            <v>0.892625</v>
          </cell>
          <cell r="AC414">
            <v>7.1931671171885693E-4</v>
          </cell>
          <cell r="AD414">
            <v>9915.7000173591641</v>
          </cell>
          <cell r="AE414">
            <v>0.83250000000000002</v>
          </cell>
          <cell r="AF414">
            <v>6.7086532699168003E-4</v>
          </cell>
          <cell r="AG414">
            <v>9916.9779389942814</v>
          </cell>
          <cell r="AH414">
            <v>0.57644558823529413</v>
          </cell>
          <cell r="AI414">
            <v>4.6452535500826657E-4</v>
          </cell>
          <cell r="AJ414">
            <v>9922.564132597694</v>
          </cell>
          <cell r="AK414">
            <v>0.59245796568627451</v>
          </cell>
          <cell r="AL414">
            <v>4.7742883709182951E-4</v>
          </cell>
          <cell r="AM414">
            <v>9922.2276050970922</v>
          </cell>
          <cell r="AN414">
            <v>0.55255147058823528</v>
          </cell>
          <cell r="AO414">
            <v>4.4527041801310525E-4</v>
          </cell>
          <cell r="AP414">
            <v>9923.0663239875903</v>
          </cell>
          <cell r="AQ414">
            <v>0.80336249999999998</v>
          </cell>
          <cell r="AR414">
            <v>6.4738504054697116E-4</v>
          </cell>
          <cell r="AS414">
            <v>9917.5972831677791</v>
          </cell>
          <cell r="AT414">
            <v>0.53321216911764713</v>
          </cell>
          <cell r="AU414">
            <v>4.2968595338264661E-4</v>
          </cell>
          <cell r="AV414">
            <v>9923.4727988560062</v>
          </cell>
        </row>
        <row r="415">
          <cell r="B415">
            <v>23</v>
          </cell>
          <cell r="C415">
            <v>9.102958233237991E-4</v>
          </cell>
          <cell r="D415">
            <v>0.667156862745098</v>
          </cell>
          <cell r="E415">
            <v>6.0731010565867182E-4</v>
          </cell>
          <cell r="F415">
            <v>9915.4237029223204</v>
          </cell>
          <cell r="G415">
            <v>0.96499999999999997</v>
          </cell>
          <cell r="H415">
            <v>8.7843546950746611E-4</v>
          </cell>
          <cell r="I415">
            <v>9906.4522444666472</v>
          </cell>
          <cell r="J415">
            <v>0.9</v>
          </cell>
          <cell r="K415">
            <v>8.1926624099141923E-4</v>
          </cell>
          <cell r="L415">
            <v>9908.3519293578902</v>
          </cell>
          <cell r="M415">
            <v>0.92500000000000004</v>
          </cell>
          <cell r="N415">
            <v>8.4202363657451425E-4</v>
          </cell>
          <cell r="O415">
            <v>9907.6212474133263</v>
          </cell>
          <cell r="P415">
            <v>0.64380637254901951</v>
          </cell>
          <cell r="Q415">
            <v>5.8605425196061819E-4</v>
          </cell>
          <cell r="R415">
            <v>9916.0973426658293</v>
          </cell>
          <cell r="S415">
            <v>0.60044117647058826</v>
          </cell>
          <cell r="T415">
            <v>5.4657909509280467E-4</v>
          </cell>
          <cell r="U415">
            <v>9917.3484833292769</v>
          </cell>
          <cell r="V415">
            <v>0.61712009803921564</v>
          </cell>
          <cell r="W415">
            <v>5.6176184773427138E-4</v>
          </cell>
          <cell r="X415">
            <v>9916.8672607005374</v>
          </cell>
          <cell r="Y415">
            <v>0.86849999999999994</v>
          </cell>
          <cell r="Z415">
            <v>7.9059192255671949E-4</v>
          </cell>
          <cell r="AA415">
            <v>9909.2726489617435</v>
          </cell>
          <cell r="AB415">
            <v>0.892625</v>
          </cell>
          <cell r="AC415">
            <v>8.1255280929440614E-4</v>
          </cell>
          <cell r="AD415">
            <v>9908.5674886282868</v>
          </cell>
          <cell r="AE415">
            <v>0.83250000000000002</v>
          </cell>
          <cell r="AF415">
            <v>7.5782127291706275E-4</v>
          </cell>
          <cell r="AG415">
            <v>9910.3249823464685</v>
          </cell>
          <cell r="AH415">
            <v>0.57942573529411756</v>
          </cell>
          <cell r="AI415">
            <v>5.2744882676455647E-4</v>
          </cell>
          <cell r="AJ415">
            <v>9917.9548499714056</v>
          </cell>
          <cell r="AK415">
            <v>0.59552089460784308</v>
          </cell>
          <cell r="AL415">
            <v>5.421001830635719E-4</v>
          </cell>
          <cell r="AM415">
            <v>9917.4904475102303</v>
          </cell>
          <cell r="AN415">
            <v>0.5554080882352942</v>
          </cell>
          <cell r="AO415">
            <v>5.0558566296084434E-4</v>
          </cell>
          <cell r="AP415">
            <v>9918.6478760975369</v>
          </cell>
          <cell r="AQ415">
            <v>0.80336249999999998</v>
          </cell>
          <cell r="AR415">
            <v>7.312975283649655E-4</v>
          </cell>
          <cell r="AS415">
            <v>9911.1767790484864</v>
          </cell>
          <cell r="AT415">
            <v>0.5359688051470588</v>
          </cell>
          <cell r="AU415">
            <v>4.8789016475721475E-4</v>
          </cell>
          <cell r="AV415">
            <v>9919.2088219855632</v>
          </cell>
        </row>
        <row r="416">
          <cell r="B416">
            <v>24</v>
          </cell>
          <cell r="C416">
            <v>9.8810398931526377E-4</v>
          </cell>
          <cell r="D416">
            <v>0.6705882352941176</v>
          </cell>
          <cell r="E416">
            <v>6.6261091048200034E-4</v>
          </cell>
          <cell r="F416">
            <v>9909.4019659056485</v>
          </cell>
          <cell r="G416">
            <v>0.96499999999999997</v>
          </cell>
          <cell r="H416">
            <v>9.5352034968922952E-4</v>
          </cell>
          <cell r="I416">
            <v>9897.7500654381256</v>
          </cell>
          <cell r="J416">
            <v>0.9</v>
          </cell>
          <cell r="K416">
            <v>8.8929359038373743E-4</v>
          </cell>
          <cell r="L416">
            <v>9900.2343511183062</v>
          </cell>
          <cell r="M416">
            <v>0.92500000000000004</v>
          </cell>
          <cell r="N416">
            <v>9.1399619011661899E-4</v>
          </cell>
          <cell r="O416">
            <v>9899.2787961407776</v>
          </cell>
          <cell r="P416">
            <v>0.64711764705882346</v>
          </cell>
          <cell r="Q416">
            <v>6.394195286151303E-4</v>
          </cell>
          <cell r="R416">
            <v>9910.2859716553048</v>
          </cell>
          <cell r="S416">
            <v>0.60352941176470587</v>
          </cell>
          <cell r="T416">
            <v>5.9634981943380036E-4</v>
          </cell>
          <cell r="U416">
            <v>9911.9278679695381</v>
          </cell>
          <cell r="V416">
            <v>0.62029411764705877</v>
          </cell>
          <cell r="W416">
            <v>6.1291509219585036E-4</v>
          </cell>
          <cell r="X416">
            <v>9911.2963430244308</v>
          </cell>
          <cell r="Y416">
            <v>0.86849999999999994</v>
          </cell>
          <cell r="Z416">
            <v>8.5816831472030654E-4</v>
          </cell>
          <cell r="AA416">
            <v>9901.4384580470614</v>
          </cell>
          <cell r="AB416">
            <v>0.892625</v>
          </cell>
          <cell r="AC416">
            <v>8.8200632346253731E-4</v>
          </cell>
          <cell r="AD416">
            <v>9900.5162542793187</v>
          </cell>
          <cell r="AE416">
            <v>0.83250000000000002</v>
          </cell>
          <cell r="AF416">
            <v>8.2259657110495714E-4</v>
          </cell>
          <cell r="AG416">
            <v>9902.8147272533261</v>
          </cell>
          <cell r="AH416">
            <v>0.58240588235294111</v>
          </cell>
          <cell r="AI416">
            <v>5.7547757575361733E-4</v>
          </cell>
          <cell r="AJ416">
            <v>9912.7236363218835</v>
          </cell>
          <cell r="AK416">
            <v>0.59858382352941175</v>
          </cell>
          <cell r="AL416">
            <v>5.9146306396899565E-4</v>
          </cell>
          <cell r="AM416">
            <v>9912.114174123104</v>
          </cell>
          <cell r="AN416">
            <v>0.558264705882353</v>
          </cell>
          <cell r="AO416">
            <v>5.5162358297626535E-4</v>
          </cell>
          <cell r="AP416">
            <v>9913.6331499354237</v>
          </cell>
          <cell r="AQ416">
            <v>0.80336249999999998</v>
          </cell>
          <cell r="AR416">
            <v>7.9380569111628353E-4</v>
          </cell>
          <cell r="AS416">
            <v>9903.9287599667805</v>
          </cell>
          <cell r="AT416">
            <v>0.53872544117647059</v>
          </cell>
          <cell r="AU416">
            <v>5.32316757572096E-4</v>
          </cell>
          <cell r="AV416">
            <v>9914.3693375591429</v>
          </cell>
        </row>
        <row r="417">
          <cell r="B417">
            <v>25</v>
          </cell>
          <cell r="C417">
            <v>1.0678649709535951E-3</v>
          </cell>
          <cell r="D417">
            <v>0.67401960784313719</v>
          </cell>
          <cell r="E417">
            <v>7.1976192895156527E-4</v>
          </cell>
          <cell r="F417">
            <v>9902.8358880466876</v>
          </cell>
          <cell r="G417">
            <v>0.96499999999999997</v>
          </cell>
          <cell r="H417">
            <v>1.0304896969702193E-3</v>
          </cell>
          <cell r="I417">
            <v>9888.3123593345936</v>
          </cell>
          <cell r="J417">
            <v>0.9</v>
          </cell>
          <cell r="K417">
            <v>9.6107847385823561E-4</v>
          </cell>
          <cell r="L417">
            <v>9891.4301361665603</v>
          </cell>
          <cell r="M417">
            <v>0.92500000000000004</v>
          </cell>
          <cell r="N417">
            <v>9.8777509813207536E-4</v>
          </cell>
          <cell r="O417">
            <v>9890.2308930362015</v>
          </cell>
          <cell r="P417">
            <v>0.65042892156862742</v>
          </cell>
          <cell r="Q417">
            <v>6.9457026143826051E-4</v>
          </cell>
          <cell r="R417">
            <v>9903.9491412708685</v>
          </cell>
          <cell r="S417">
            <v>0.60661764705882348</v>
          </cell>
          <cell r="T417">
            <v>6.4778573605640875E-4</v>
          </cell>
          <cell r="U417">
            <v>9906.0168915752329</v>
          </cell>
          <cell r="V417">
            <v>0.62346813725490191</v>
          </cell>
          <cell r="W417">
            <v>6.6577978428019788E-4</v>
          </cell>
          <cell r="X417">
            <v>9905.2215599125648</v>
          </cell>
          <cell r="Y417">
            <v>0.86849999999999994</v>
          </cell>
          <cell r="Z417">
            <v>9.2744072727319726E-4</v>
          </cell>
          <cell r="AA417">
            <v>9892.9413572922131</v>
          </cell>
          <cell r="AB417">
            <v>0.892625</v>
          </cell>
          <cell r="AC417">
            <v>9.5320296969745276E-4</v>
          </cell>
          <cell r="AD417">
            <v>9891.7839363375006</v>
          </cell>
          <cell r="AE417">
            <v>0.83250000000000002</v>
          </cell>
          <cell r="AF417">
            <v>8.8899758831886789E-4</v>
          </cell>
          <cell r="AG417">
            <v>9894.6687058143998</v>
          </cell>
          <cell r="AH417">
            <v>0.58538602941176465</v>
          </cell>
          <cell r="AI417">
            <v>6.2511323529443438E-4</v>
          </cell>
          <cell r="AJ417">
            <v>9907.0190861545379</v>
          </cell>
          <cell r="AK417">
            <v>0.60164675245098043</v>
          </cell>
          <cell r="AL417">
            <v>6.42477491830391E-4</v>
          </cell>
          <cell r="AM417">
            <v>9906.2515247032679</v>
          </cell>
          <cell r="AN417">
            <v>0.5611213235294118</v>
          </cell>
          <cell r="AO417">
            <v>5.9920180585217812E-4</v>
          </cell>
          <cell r="AP417">
            <v>9908.1645560969446</v>
          </cell>
          <cell r="AQ417">
            <v>0.80336249999999998</v>
          </cell>
          <cell r="AR417">
            <v>8.5788267272770744E-4</v>
          </cell>
          <cell r="AS417">
            <v>9896.0669649527081</v>
          </cell>
          <cell r="AT417">
            <v>0.54148207720588237</v>
          </cell>
          <cell r="AU417">
            <v>5.7822974264735191E-4</v>
          </cell>
          <cell r="AV417">
            <v>9909.091752620001</v>
          </cell>
        </row>
        <row r="418">
          <cell r="B418">
            <v>26</v>
          </cell>
          <cell r="C418">
            <v>1.164481406567104E-3</v>
          </cell>
          <cell r="D418">
            <v>0.67745098039215679</v>
          </cell>
          <cell r="E418">
            <v>7.888790705273223E-4</v>
          </cell>
          <cell r="F418">
            <v>9895.7082037858163</v>
          </cell>
          <cell r="G418">
            <v>0.96499999999999997</v>
          </cell>
          <cell r="H418">
            <v>1.1237245573372553E-3</v>
          </cell>
          <cell r="I418">
            <v>9878.1225553278764</v>
          </cell>
          <cell r="J418">
            <v>0.9</v>
          </cell>
          <cell r="K418">
            <v>1.0480332659103936E-3</v>
          </cell>
          <cell r="L418">
            <v>9881.9236955870183</v>
          </cell>
          <cell r="M418">
            <v>0.92500000000000004</v>
          </cell>
          <cell r="N418">
            <v>1.0771453010745711E-3</v>
          </cell>
          <cell r="O418">
            <v>9880.4615692452844</v>
          </cell>
          <cell r="P418">
            <v>0.65374019607843126</v>
          </cell>
          <cell r="Q418">
            <v>7.6126830305886593E-4</v>
          </cell>
          <cell r="R418">
            <v>9897.0701527265446</v>
          </cell>
          <cell r="S418">
            <v>0.6097058823529411</v>
          </cell>
          <cell r="T418">
            <v>7.0999116347459008E-4</v>
          </cell>
          <cell r="U418">
            <v>9899.5999151317374</v>
          </cell>
          <cell r="V418">
            <v>0.62664215686274505</v>
          </cell>
          <cell r="W418">
            <v>7.2971314023777311E-4</v>
          </cell>
          <cell r="X418">
            <v>9898.6268636391596</v>
          </cell>
          <cell r="Y418">
            <v>0.86849999999999994</v>
          </cell>
          <cell r="Z418">
            <v>1.0113521016035297E-3</v>
          </cell>
          <cell r="AA418">
            <v>9883.7662405649353</v>
          </cell>
          <cell r="AB418">
            <v>0.892625</v>
          </cell>
          <cell r="AC418">
            <v>1.0394452155369613E-3</v>
          </cell>
          <cell r="AD418">
            <v>9882.3550585137782</v>
          </cell>
          <cell r="AE418">
            <v>0.83250000000000002</v>
          </cell>
          <cell r="AF418">
            <v>9.6943077096711412E-4</v>
          </cell>
          <cell r="AG418">
            <v>9885.8723691977175</v>
          </cell>
          <cell r="AH418">
            <v>0.5883661764705882</v>
          </cell>
          <cell r="AI418">
            <v>6.8514147275297946E-4</v>
          </cell>
          <cell r="AJ418">
            <v>9900.826077401467</v>
          </cell>
          <cell r="AK418">
            <v>0.60470968137254899</v>
          </cell>
          <cell r="AL418">
            <v>7.0417318032945113E-4</v>
          </cell>
          <cell r="AM418">
            <v>9899.8869810702345</v>
          </cell>
          <cell r="AN418">
            <v>0.56397794117647049</v>
          </cell>
          <cell r="AO418">
            <v>6.5674182621399573E-4</v>
          </cell>
          <cell r="AP418">
            <v>9902.2275660022515</v>
          </cell>
          <cell r="AQ418">
            <v>0.80336249999999998</v>
          </cell>
          <cell r="AR418">
            <v>9.3550069398326509E-4</v>
          </cell>
          <cell r="AS418">
            <v>9887.5773005753217</v>
          </cell>
          <cell r="AT418">
            <v>0.54423871323529416</v>
          </cell>
          <cell r="AU418">
            <v>6.3375586229650607E-4</v>
          </cell>
          <cell r="AV418">
            <v>9903.362021046014</v>
          </cell>
        </row>
        <row r="419">
          <cell r="B419">
            <v>27</v>
          </cell>
          <cell r="C419">
            <v>1.1904121908895091E-3</v>
          </cell>
          <cell r="D419">
            <v>0.68088235294117638</v>
          </cell>
          <cell r="E419">
            <v>8.105306535027098E-4</v>
          </cell>
          <cell r="F419">
            <v>9887.9016866958045</v>
          </cell>
          <cell r="G419">
            <v>0.96499999999999997</v>
          </cell>
          <cell r="H419">
            <v>1.1487477642083764E-3</v>
          </cell>
          <cell r="I419">
            <v>9867.0222664320681</v>
          </cell>
          <cell r="J419">
            <v>0.9</v>
          </cell>
          <cell r="K419">
            <v>1.0713709718005583E-3</v>
          </cell>
          <cell r="L419">
            <v>9871.5671108228544</v>
          </cell>
          <cell r="M419">
            <v>0.92500000000000004</v>
          </cell>
          <cell r="N419">
            <v>1.1011312765727959E-3</v>
          </cell>
          <cell r="O419">
            <v>9869.8188764935239</v>
          </cell>
          <cell r="P419">
            <v>0.65705147058823521</v>
          </cell>
          <cell r="Q419">
            <v>7.8216208063011498E-4</v>
          </cell>
          <cell r="R419">
            <v>9889.5358269261233</v>
          </cell>
          <cell r="S419">
            <v>0.61279411764705871</v>
          </cell>
          <cell r="T419">
            <v>7.2947758815243872E-4</v>
          </cell>
          <cell r="U419">
            <v>9892.5712866700596</v>
          </cell>
          <cell r="V419">
            <v>0.62981617647058818</v>
          </cell>
          <cell r="W419">
            <v>7.4974085449000657E-4</v>
          </cell>
          <cell r="X419">
            <v>9891.4037055464523</v>
          </cell>
          <cell r="Y419">
            <v>0.86849999999999994</v>
          </cell>
          <cell r="Z419">
            <v>1.0338729877875385E-3</v>
          </cell>
          <cell r="AA419">
            <v>9873.7702728057811</v>
          </cell>
          <cell r="AB419">
            <v>0.892625</v>
          </cell>
          <cell r="AC419">
            <v>1.0625916818927481E-3</v>
          </cell>
          <cell r="AD419">
            <v>9872.0828918299685</v>
          </cell>
          <cell r="AE419">
            <v>0.83250000000000002</v>
          </cell>
          <cell r="AF419">
            <v>9.910181489155164E-4</v>
          </cell>
          <cell r="AG419">
            <v>9876.2887003251635</v>
          </cell>
          <cell r="AH419">
            <v>0.59134632352941174</v>
          </cell>
          <cell r="AI419">
            <v>7.0394587256710352E-4</v>
          </cell>
          <cell r="AJ419">
            <v>9894.0426108413249</v>
          </cell>
          <cell r="AK419">
            <v>0.60777261029411755</v>
          </cell>
          <cell r="AL419">
            <v>7.234999245828563E-4</v>
          </cell>
          <cell r="AM419">
            <v>9892.9157461698724</v>
          </cell>
          <cell r="AN419">
            <v>0.56683455882352929</v>
          </cell>
          <cell r="AO419">
            <v>6.7476676904100583E-4</v>
          </cell>
          <cell r="AP419">
            <v>9895.7243589869686</v>
          </cell>
          <cell r="AQ419">
            <v>0.80336249999999998</v>
          </cell>
          <cell r="AR419">
            <v>9.5633251370347326E-4</v>
          </cell>
          <cell r="AS419">
            <v>9878.3274651488209</v>
          </cell>
          <cell r="AT419">
            <v>0.54699534926470594</v>
          </cell>
          <cell r="AU419">
            <v>6.5114993212457084E-4</v>
          </cell>
          <cell r="AV419">
            <v>9897.0857073087318</v>
          </cell>
        </row>
        <row r="420">
          <cell r="B420">
            <v>28</v>
          </cell>
          <cell r="C420">
            <v>1.2212061487844523E-3</v>
          </cell>
          <cell r="D420">
            <v>0.68431372549019598</v>
          </cell>
          <cell r="E420">
            <v>8.3568812926622306E-4</v>
          </cell>
          <cell r="F420">
            <v>9879.8872392799167</v>
          </cell>
          <cell r="G420">
            <v>0.96499999999999997</v>
          </cell>
          <cell r="H420">
            <v>1.1784639335769963E-3</v>
          </cell>
          <cell r="I420">
            <v>9855.6875466641104</v>
          </cell>
          <cell r="J420">
            <v>0.9</v>
          </cell>
          <cell r="K420">
            <v>1.0990855339060072E-3</v>
          </cell>
          <cell r="L420">
            <v>9860.991000374137</v>
          </cell>
          <cell r="M420">
            <v>0.92500000000000004</v>
          </cell>
          <cell r="N420">
            <v>1.1296156876256184E-3</v>
          </cell>
          <cell r="O420">
            <v>9858.9509102345091</v>
          </cell>
          <cell r="P420">
            <v>0.66036274509803905</v>
          </cell>
          <cell r="Q420">
            <v>8.0643904474190522E-4</v>
          </cell>
          <cell r="R420">
            <v>9881.8006070072697</v>
          </cell>
          <cell r="S420">
            <v>0.61588235294117644</v>
          </cell>
          <cell r="T420">
            <v>7.5211931633960088E-4</v>
          </cell>
          <cell r="U420">
            <v>9885.3548776272328</v>
          </cell>
          <cell r="V420">
            <v>0.63299019607843132</v>
          </cell>
          <cell r="W420">
            <v>7.7301151957125645E-4</v>
          </cell>
          <cell r="X420">
            <v>9883.9877160801498</v>
          </cell>
          <cell r="Y420">
            <v>0.86849999999999994</v>
          </cell>
          <cell r="Z420">
            <v>1.0606175402192966E-3</v>
          </cell>
          <cell r="AA420">
            <v>9863.5620484331066</v>
          </cell>
          <cell r="AB420">
            <v>0.892625</v>
          </cell>
          <cell r="AC420">
            <v>1.0900791385587217E-3</v>
          </cell>
          <cell r="AD420">
            <v>9861.5928986661547</v>
          </cell>
          <cell r="AE420">
            <v>0.83250000000000002</v>
          </cell>
          <cell r="AF420">
            <v>1.0166541188630566E-3</v>
          </cell>
          <cell r="AG420">
            <v>9866.5011189792112</v>
          </cell>
          <cell r="AH420">
            <v>0.59432647058823518</v>
          </cell>
          <cell r="AI420">
            <v>7.2579514026771476E-4</v>
          </cell>
          <cell r="AJ420">
            <v>9887.0777403824213</v>
          </cell>
          <cell r="AK420">
            <v>0.61083553921568612</v>
          </cell>
          <cell r="AL420">
            <v>7.4595611638626227E-4</v>
          </cell>
          <cell r="AM420">
            <v>9885.7582223736135</v>
          </cell>
          <cell r="AN420">
            <v>0.5696911764705882</v>
          </cell>
          <cell r="AO420">
            <v>6.9571036761413075E-4</v>
          </cell>
          <cell r="AP420">
            <v>9889.0470530339353</v>
          </cell>
          <cell r="AQ420">
            <v>0.80336249999999998</v>
          </cell>
          <cell r="AR420">
            <v>9.8107122470284945E-4</v>
          </cell>
          <cell r="AS420">
            <v>9868.8804994128877</v>
          </cell>
          <cell r="AT420">
            <v>0.54975198529411762</v>
          </cell>
          <cell r="AU420">
            <v>6.7136050474763623E-4</v>
          </cell>
          <cell r="AV420">
            <v>9890.6412206221867</v>
          </cell>
        </row>
        <row r="421">
          <cell r="B421">
            <v>29</v>
          </cell>
          <cell r="C421">
            <v>1.2544447198234478E-3</v>
          </cell>
          <cell r="D421">
            <v>0.68774509803921557</v>
          </cell>
          <cell r="E421">
            <v>8.6273820681975343E-4</v>
          </cell>
          <cell r="F421">
            <v>9871.6307347955608</v>
          </cell>
          <cell r="G421">
            <v>0.96499999999999997</v>
          </cell>
          <cell r="H421">
            <v>1.2105391546296271E-3</v>
          </cell>
          <cell r="I421">
            <v>9844.0729743497632</v>
          </cell>
          <cell r="J421">
            <v>0.9</v>
          </cell>
          <cell r="K421">
            <v>1.1290002478411031E-3</v>
          </cell>
          <cell r="L421">
            <v>9850.1529278156486</v>
          </cell>
          <cell r="M421">
            <v>0.92500000000000004</v>
          </cell>
          <cell r="N421">
            <v>1.1603613658366892E-3</v>
          </cell>
          <cell r="O421">
            <v>9847.814084622778</v>
          </cell>
          <cell r="P421">
            <v>0.663674019607843</v>
          </cell>
          <cell r="Q421">
            <v>8.3254236958106196E-4</v>
          </cell>
          <cell r="R421">
            <v>9873.8315371654244</v>
          </cell>
          <cell r="S421">
            <v>0.61897058823529405</v>
          </cell>
          <cell r="T421">
            <v>7.7646438613777815E-4</v>
          </cell>
          <cell r="U421">
            <v>9877.9199112748975</v>
          </cell>
          <cell r="V421">
            <v>0.63616421568627446</v>
          </cell>
          <cell r="W421">
            <v>7.9803284130827191E-4</v>
          </cell>
          <cell r="X421">
            <v>9876.3472797163195</v>
          </cell>
          <cell r="Y421">
            <v>0.86849999999999994</v>
          </cell>
          <cell r="Z421">
            <v>1.0894852391666644E-3</v>
          </cell>
          <cell r="AA421">
            <v>9853.1005815154967</v>
          </cell>
          <cell r="AB421">
            <v>0.892625</v>
          </cell>
          <cell r="AC421">
            <v>1.1197487180324051E-3</v>
          </cell>
          <cell r="AD421">
            <v>9850.8429819743596</v>
          </cell>
          <cell r="AE421">
            <v>0.83250000000000002</v>
          </cell>
          <cell r="AF421">
            <v>1.0443252292530202E-3</v>
          </cell>
          <cell r="AG421">
            <v>9856.4702999778328</v>
          </cell>
          <cell r="AH421">
            <v>0.59730661764705872</v>
          </cell>
          <cell r="AI421">
            <v>7.4928813262295578E-4</v>
          </cell>
          <cell r="AJ421">
            <v>9879.9017474070024</v>
          </cell>
          <cell r="AK421">
            <v>0.61389846813725479</v>
          </cell>
          <cell r="AL421">
            <v>7.7010169186248238E-4</v>
          </cell>
          <cell r="AM421">
            <v>9878.3838805625182</v>
          </cell>
          <cell r="AN421">
            <v>0.572547794117647</v>
          </cell>
          <cell r="AO421">
            <v>7.1822955717744472E-4</v>
          </cell>
          <cell r="AP421">
            <v>9882.1671404733152</v>
          </cell>
          <cell r="AQ421">
            <v>0.80336249999999998</v>
          </cell>
          <cell r="AR421">
            <v>1.0077738462291644E-3</v>
          </cell>
          <cell r="AS421">
            <v>9859.1984247348828</v>
          </cell>
          <cell r="AT421">
            <v>0.55250862132352929</v>
          </cell>
          <cell r="AU421">
            <v>6.9309152267623406E-4</v>
          </cell>
          <cell r="AV421">
            <v>9884.001034740033</v>
          </cell>
        </row>
        <row r="422">
          <cell r="B422">
            <v>30</v>
          </cell>
          <cell r="C422">
            <v>1.2974487170808694E-3</v>
          </cell>
          <cell r="D422">
            <v>0.69117647058823517</v>
          </cell>
          <cell r="E422">
            <v>8.9676602504118897E-4</v>
          </cell>
          <cell r="F422">
            <v>9863.1141017970367</v>
          </cell>
          <cell r="G422">
            <v>0.96499999999999997</v>
          </cell>
          <cell r="H422">
            <v>1.2520380119830389E-3</v>
          </cell>
          <cell r="I422">
            <v>9832.1563385732807</v>
          </cell>
          <cell r="J422">
            <v>0.91</v>
          </cell>
          <cell r="K422">
            <v>1.1806783325435911E-3</v>
          </cell>
          <cell r="L422">
            <v>9839.0321027188711</v>
          </cell>
          <cell r="M422">
            <v>0.92500000000000004</v>
          </cell>
          <cell r="N422">
            <v>1.2001400632998041E-3</v>
          </cell>
          <cell r="O422">
            <v>9836.3870616210406</v>
          </cell>
          <cell r="P422">
            <v>0.66698529411764695</v>
          </cell>
          <cell r="Q422">
            <v>8.6537921416474735E-4</v>
          </cell>
          <cell r="R422">
            <v>9865.6111540606289</v>
          </cell>
          <cell r="S422">
            <v>0.62897058823529406</v>
          </cell>
          <cell r="T422">
            <v>8.1605708278748208E-4</v>
          </cell>
          <cell r="U422">
            <v>9870.2500582546709</v>
          </cell>
          <cell r="V422">
            <v>0.6393382352941176</v>
          </cell>
          <cell r="W422">
            <v>8.2950857316309984E-4</v>
          </cell>
          <cell r="X422">
            <v>9868.4656302349395</v>
          </cell>
          <cell r="Y422">
            <v>0.87814999999999999</v>
          </cell>
          <cell r="Z422">
            <v>1.1393545909045655E-3</v>
          </cell>
          <cell r="AA422">
            <v>9842.3657738719121</v>
          </cell>
          <cell r="AB422">
            <v>0.892625</v>
          </cell>
          <cell r="AC422">
            <v>1.1581351610843111E-3</v>
          </cell>
          <cell r="AD422">
            <v>9839.8125131737543</v>
          </cell>
          <cell r="AE422">
            <v>0.84175000000000011</v>
          </cell>
          <cell r="AF422">
            <v>1.092127457602822E-3</v>
          </cell>
          <cell r="AG422">
            <v>9846.1769393721825</v>
          </cell>
          <cell r="AH422">
            <v>0.60695661764705877</v>
          </cell>
          <cell r="AI422">
            <v>7.8749508488992022E-4</v>
          </cell>
          <cell r="AJ422">
            <v>9872.4988542761894</v>
          </cell>
          <cell r="AK422">
            <v>0.61696139705882347</v>
          </cell>
          <cell r="AL422">
            <v>8.0047577310239139E-4</v>
          </cell>
          <cell r="AM422">
            <v>9870.7765204232292</v>
          </cell>
          <cell r="AN422">
            <v>0.58179779411764698</v>
          </cell>
          <cell r="AO422">
            <v>7.548528015784208E-4</v>
          </cell>
          <cell r="AP422">
            <v>9875.0694759440594</v>
          </cell>
          <cell r="AQ422">
            <v>0.81228875</v>
          </cell>
          <cell r="AR422">
            <v>1.0539029965867231E-3</v>
          </cell>
          <cell r="AS422">
            <v>9849.2625824176503</v>
          </cell>
          <cell r="AT422">
            <v>0.56143487132352943</v>
          </cell>
          <cell r="AU422">
            <v>7.2843295352317621E-4</v>
          </cell>
          <cell r="AV422">
            <v>9877.1505174127306</v>
          </cell>
        </row>
        <row r="423">
          <cell r="B423">
            <v>31</v>
          </cell>
          <cell r="C423">
            <v>1.3615594041615094E-3</v>
          </cell>
          <cell r="D423">
            <v>0.69460784313725477</v>
          </cell>
          <cell r="E423">
            <v>9.4574984102787176E-4</v>
          </cell>
          <cell r="F423">
            <v>9854.26919616944</v>
          </cell>
          <cell r="G423">
            <v>0.96499999999999997</v>
          </cell>
          <cell r="H423">
            <v>1.3139048250158565E-3</v>
          </cell>
          <cell r="I423">
            <v>9819.8461050976275</v>
          </cell>
          <cell r="J423">
            <v>0.91</v>
          </cell>
          <cell r="K423">
            <v>1.2390190577869736E-3</v>
          </cell>
          <cell r="L423">
            <v>9827.4153707019905</v>
          </cell>
          <cell r="M423">
            <v>0.92500000000000004</v>
          </cell>
          <cell r="N423">
            <v>1.2594424488493962E-3</v>
          </cell>
          <cell r="O423">
            <v>9824.5820194302651</v>
          </cell>
          <cell r="P423">
            <v>0.6702965686274508</v>
          </cell>
          <cell r="Q423">
            <v>9.1264859659189617E-4</v>
          </cell>
          <cell r="R423">
            <v>9857.0736592328722</v>
          </cell>
          <cell r="S423">
            <v>0.6320931372549019</v>
          </cell>
          <cell r="T423">
            <v>8.6063235533536341E-4</v>
          </cell>
          <cell r="U423">
            <v>9862.1953707857483</v>
          </cell>
          <cell r="V423">
            <v>0.64251225490196073</v>
          </cell>
          <cell r="W423">
            <v>8.7481860295078151E-4</v>
          </cell>
          <cell r="X423">
            <v>9860.2796533906949</v>
          </cell>
          <cell r="Y423">
            <v>0.87814999999999999</v>
          </cell>
          <cell r="Z423">
            <v>1.1956533907644296E-3</v>
          </cell>
          <cell r="AA423">
            <v>9831.1518292420897</v>
          </cell>
          <cell r="AB423">
            <v>0.892625</v>
          </cell>
          <cell r="AC423">
            <v>1.2153619631396673E-3</v>
          </cell>
          <cell r="AD423">
            <v>9828.4166803237695</v>
          </cell>
          <cell r="AE423">
            <v>0.84175000000000011</v>
          </cell>
          <cell r="AF423">
            <v>1.1460926284529507E-3</v>
          </cell>
          <cell r="AG423">
            <v>9835.4236591842782</v>
          </cell>
          <cell r="AH423">
            <v>0.60996987745098019</v>
          </cell>
          <cell r="AI423">
            <v>8.3051022289862546E-4</v>
          </cell>
          <cell r="AJ423">
            <v>9864.724309952866</v>
          </cell>
          <cell r="AK423">
            <v>0.62002432598039203</v>
          </cell>
          <cell r="AL423">
            <v>8.4419995184750404E-4</v>
          </cell>
          <cell r="AM423">
            <v>9862.8752029569223</v>
          </cell>
          <cell r="AN423">
            <v>0.58468615196078433</v>
          </cell>
          <cell r="AO423">
            <v>7.9608492868521127E-4</v>
          </cell>
          <cell r="AP423">
            <v>9867.6152520843625</v>
          </cell>
          <cell r="AQ423">
            <v>0.81228875</v>
          </cell>
          <cell r="AR423">
            <v>1.1059793864570972E-3</v>
          </cell>
          <cell r="AS423">
            <v>9838.8824150678702</v>
          </cell>
          <cell r="AT423">
            <v>0.5642221366421567</v>
          </cell>
          <cell r="AU423">
            <v>7.6822195618122863E-4</v>
          </cell>
          <cell r="AV423">
            <v>9869.9556754889381</v>
          </cell>
        </row>
        <row r="424">
          <cell r="B424">
            <v>32</v>
          </cell>
          <cell r="C424">
            <v>1.4386808997028707E-3</v>
          </cell>
          <cell r="D424">
            <v>0.69803921568627436</v>
          </cell>
          <cell r="E424">
            <v>1.0042556868514155E-3</v>
          </cell>
          <cell r="F424">
            <v>9844.9495226437157</v>
          </cell>
          <cell r="G424">
            <v>0.96499999999999997</v>
          </cell>
          <cell r="H424">
            <v>1.3883270682132703E-3</v>
          </cell>
          <cell r="I424">
            <v>9806.9437619192267</v>
          </cell>
          <cell r="J424">
            <v>0.91</v>
          </cell>
          <cell r="K424">
            <v>1.3091996187296123E-3</v>
          </cell>
          <cell r="L424">
            <v>9815.2390157689024</v>
          </cell>
          <cell r="M424">
            <v>0.92500000000000004</v>
          </cell>
          <cell r="N424">
            <v>1.3307798322251554E-3</v>
          </cell>
          <cell r="O424">
            <v>9812.2085237927931</v>
          </cell>
          <cell r="P424">
            <v>0.67360784313725475</v>
          </cell>
          <cell r="Q424">
            <v>9.6910673781161591E-4</v>
          </cell>
          <cell r="R424">
            <v>9848.0776147912711</v>
          </cell>
          <cell r="S424">
            <v>0.63521568627450964</v>
          </cell>
          <cell r="T424">
            <v>9.1387267503478798E-4</v>
          </cell>
          <cell r="U424">
            <v>9853.7076463550111</v>
          </cell>
          <cell r="V424">
            <v>0.64568627450980387</v>
          </cell>
          <cell r="W424">
            <v>9.2893651033755943E-4</v>
          </cell>
          <cell r="X424">
            <v>9851.6536973196107</v>
          </cell>
          <cell r="Y424">
            <v>0.87814999999999999</v>
          </cell>
          <cell r="Z424">
            <v>1.2633776320740758E-3</v>
          </cell>
          <cell r="AA424">
            <v>9819.3971792223365</v>
          </cell>
          <cell r="AB424">
            <v>0.892625</v>
          </cell>
          <cell r="AC424">
            <v>1.284202538097275E-3</v>
          </cell>
          <cell r="AD424">
            <v>9816.4715965326159</v>
          </cell>
          <cell r="AE424">
            <v>0.84175000000000011</v>
          </cell>
          <cell r="AF424">
            <v>1.2110096473248915E-3</v>
          </cell>
          <cell r="AG424">
            <v>9824.1513526307754</v>
          </cell>
          <cell r="AH424">
            <v>0.61298313725490183</v>
          </cell>
          <cell r="AI424">
            <v>8.8188713140857048E-4</v>
          </cell>
          <cell r="AJ424">
            <v>9856.5315555673733</v>
          </cell>
          <cell r="AK424">
            <v>0.62308725490196071</v>
          </cell>
          <cell r="AL424">
            <v>8.964237324757448E-4</v>
          </cell>
          <cell r="AM424">
            <v>9854.5489641855092</v>
          </cell>
          <cell r="AN424">
            <v>0.58757450980392145</v>
          </cell>
          <cell r="AO424">
            <v>8.4533222440717889E-4</v>
          </cell>
          <cell r="AP424">
            <v>9859.759792300114</v>
          </cell>
          <cell r="AQ424">
            <v>0.81228875</v>
          </cell>
          <cell r="AR424">
            <v>1.1686243096685203E-3</v>
          </cell>
          <cell r="AS424">
            <v>9828.0008139310303</v>
          </cell>
          <cell r="AT424">
            <v>0.5670094019607842</v>
          </cell>
          <cell r="AU424">
            <v>8.1574559655292771E-4</v>
          </cell>
          <cell r="AV424">
            <v>9862.3733588324922</v>
          </cell>
        </row>
        <row r="425">
          <cell r="B425">
            <v>33</v>
          </cell>
          <cell r="C425">
            <v>1.515671046136581E-3</v>
          </cell>
          <cell r="D425">
            <v>0.70147058823529396</v>
          </cell>
          <cell r="E425">
            <v>1.0631986603046309E-3</v>
          </cell>
          <cell r="F425">
            <v>9835.0626760988362</v>
          </cell>
          <cell r="G425">
            <v>0.96499999999999997</v>
          </cell>
          <cell r="H425">
            <v>1.4626225595218006E-3</v>
          </cell>
          <cell r="I425">
            <v>9793.3285164381086</v>
          </cell>
          <cell r="J425">
            <v>0.91</v>
          </cell>
          <cell r="K425">
            <v>1.3792606519842888E-3</v>
          </cell>
          <cell r="L425">
            <v>9802.3889085917181</v>
          </cell>
          <cell r="M425">
            <v>0.92500000000000004</v>
          </cell>
          <cell r="N425">
            <v>1.4019957176763375E-3</v>
          </cell>
          <cell r="O425">
            <v>9799.1506345797425</v>
          </cell>
          <cell r="P425">
            <v>0.6769191176470587</v>
          </cell>
          <cell r="Q425">
            <v>1.0259867071939687E-3</v>
          </cell>
          <cell r="R425">
            <v>9838.533776420285</v>
          </cell>
          <cell r="S425">
            <v>0.63833823529411748</v>
          </cell>
          <cell r="T425">
            <v>9.67510780877214E-4</v>
          </cell>
          <cell r="U425">
            <v>9844.7026121892268</v>
          </cell>
          <cell r="V425">
            <v>0.6488602941176469</v>
          </cell>
          <cell r="W425">
            <v>9.8345876078178348E-4</v>
          </cell>
          <cell r="X425">
            <v>9842.5021365129687</v>
          </cell>
          <cell r="Y425">
            <v>0.87814999999999999</v>
          </cell>
          <cell r="Z425">
            <v>1.3309865291648386E-3</v>
          </cell>
          <cell r="AA425">
            <v>9806.9915724656566</v>
          </cell>
          <cell r="AB425">
            <v>0.892625</v>
          </cell>
          <cell r="AC425">
            <v>1.3529258675576657E-3</v>
          </cell>
          <cell r="AD425">
            <v>9803.8652587931883</v>
          </cell>
          <cell r="AE425">
            <v>0.84175000000000011</v>
          </cell>
          <cell r="AF425">
            <v>1.2758161030854672E-3</v>
          </cell>
          <cell r="AG425">
            <v>9812.2542105659595</v>
          </cell>
          <cell r="AH425">
            <v>0.61599639705882347</v>
          </cell>
          <cell r="AI425">
            <v>9.3364790354651171E-4</v>
          </cell>
          <cell r="AJ425">
            <v>9847.8392072281968</v>
          </cell>
          <cell r="AK425">
            <v>0.62615018382352927</v>
          </cell>
          <cell r="AL425">
            <v>9.4903770415442109E-4</v>
          </cell>
          <cell r="AM425">
            <v>9845.7151126211684</v>
          </cell>
          <cell r="AN425">
            <v>0.59046286764705869</v>
          </cell>
          <cell r="AO425">
            <v>8.9494747231142304E-4</v>
          </cell>
          <cell r="AP425">
            <v>9851.4250196227676</v>
          </cell>
          <cell r="AQ425">
            <v>0.81228875</v>
          </cell>
          <cell r="AR425">
            <v>1.2311625394774758E-3</v>
          </cell>
          <cell r="AS425">
            <v>9816.5155732644271</v>
          </cell>
          <cell r="AT425">
            <v>0.56979666727941169</v>
          </cell>
          <cell r="AU425">
            <v>8.6362431078052329E-4</v>
          </cell>
          <cell r="AV425">
            <v>9854.3281711934633</v>
          </cell>
        </row>
        <row r="426">
          <cell r="B426">
            <v>34</v>
          </cell>
          <cell r="C426">
            <v>1.6115078093180578E-3</v>
          </cell>
          <cell r="D426">
            <v>0.70490196078431355</v>
          </cell>
          <cell r="E426">
            <v>1.1359550146075325E-3</v>
          </cell>
          <cell r="F426">
            <v>9824.6060506375961</v>
          </cell>
          <cell r="G426">
            <v>0.96499999999999997</v>
          </cell>
          <cell r="H426">
            <v>1.5551050359919258E-3</v>
          </cell>
          <cell r="I426">
            <v>9779.0045732171584</v>
          </cell>
          <cell r="J426">
            <v>0.91</v>
          </cell>
          <cell r="K426">
            <v>1.4664721064794326E-3</v>
          </cell>
          <cell r="L426">
            <v>9788.8688592746512</v>
          </cell>
          <cell r="M426">
            <v>0.92500000000000004</v>
          </cell>
          <cell r="N426">
            <v>1.4906447236192036E-3</v>
          </cell>
          <cell r="O426">
            <v>9785.4122673531965</v>
          </cell>
          <cell r="P426">
            <v>0.68023039215686254</v>
          </cell>
          <cell r="Q426">
            <v>1.096196589096269E-3</v>
          </cell>
          <cell r="R426">
            <v>9828.4395715473984</v>
          </cell>
          <cell r="S426">
            <v>0.64146078431372533</v>
          </cell>
          <cell r="T426">
            <v>1.0337190632928547E-3</v>
          </cell>
          <cell r="U426">
            <v>9835.1777562774041</v>
          </cell>
          <cell r="V426">
            <v>0.65203431372549003</v>
          </cell>
          <cell r="W426">
            <v>1.0507583885119675E-3</v>
          </cell>
          <cell r="X426">
            <v>9832.8224415588011</v>
          </cell>
          <cell r="Y426">
            <v>0.87814999999999999</v>
          </cell>
          <cell r="Z426">
            <v>1.4151455827526524E-3</v>
          </cell>
          <cell r="AA426">
            <v>9793.9385987910719</v>
          </cell>
          <cell r="AB426">
            <v>0.892625</v>
          </cell>
          <cell r="AC426">
            <v>1.4384721582925313E-3</v>
          </cell>
          <cell r="AD426">
            <v>9790.601355882518</v>
          </cell>
          <cell r="AE426">
            <v>0.84175000000000011</v>
          </cell>
          <cell r="AF426">
            <v>1.3564866984934754E-3</v>
          </cell>
          <cell r="AG426">
            <v>9799.7355786365515</v>
          </cell>
          <cell r="AH426">
            <v>0.61900965686274489</v>
          </cell>
          <cell r="AI426">
            <v>9.9753889607760477E-4</v>
          </cell>
          <cell r="AJ426">
            <v>9838.6447927979043</v>
          </cell>
          <cell r="AK426">
            <v>0.62921311274509784</v>
          </cell>
          <cell r="AL426">
            <v>1.0139818449140486E-3</v>
          </cell>
          <cell r="AM426">
            <v>9836.3711577549275</v>
          </cell>
          <cell r="AN426">
            <v>0.59335122549019592</v>
          </cell>
          <cell r="AO426">
            <v>9.5619013354589059E-4</v>
          </cell>
          <cell r="AP426">
            <v>9842.6085117027906</v>
          </cell>
          <cell r="AQ426">
            <v>0.81228875</v>
          </cell>
          <cell r="AR426">
            <v>1.3090096640462035E-3</v>
          </cell>
          <cell r="AS426">
            <v>9804.4298470224257</v>
          </cell>
          <cell r="AT426">
            <v>0.57258393259803908</v>
          </cell>
          <cell r="AU426">
            <v>9.2272347887178442E-4</v>
          </cell>
          <cell r="AV426">
            <v>9845.8177338184105</v>
          </cell>
        </row>
        <row r="427">
          <cell r="B427">
            <v>35</v>
          </cell>
          <cell r="C427">
            <v>1.7118397514646862E-3</v>
          </cell>
          <cell r="D427">
            <v>0.70833333333333315</v>
          </cell>
          <cell r="E427">
            <v>1.2125531572874857E-3</v>
          </cell>
          <cell r="F427">
            <v>9813.4457401278305</v>
          </cell>
          <cell r="G427">
            <v>0.96499999999999997</v>
          </cell>
          <cell r="H427">
            <v>1.6519253601634221E-3</v>
          </cell>
          <cell r="I427">
            <v>9763.7971939583604</v>
          </cell>
          <cell r="J427">
            <v>0.91</v>
          </cell>
          <cell r="K427">
            <v>1.5577741738328646E-3</v>
          </cell>
          <cell r="L427">
            <v>9774.51375613854</v>
          </cell>
          <cell r="M427">
            <v>0.92500000000000004</v>
          </cell>
          <cell r="N427">
            <v>1.5834517701048348E-3</v>
          </cell>
          <cell r="O427">
            <v>9770.8256941884283</v>
          </cell>
          <cell r="P427">
            <v>0.68354166666666649</v>
          </cell>
          <cell r="Q427">
            <v>1.1701137967824236E-3</v>
          </cell>
          <cell r="R427">
            <v>9817.6656696129285</v>
          </cell>
          <cell r="S427">
            <v>0.64458333333333317</v>
          </cell>
          <cell r="T427">
            <v>1.1034233731316121E-3</v>
          </cell>
          <cell r="U427">
            <v>9825.010945539867</v>
          </cell>
          <cell r="V427">
            <v>0.65520833333333317</v>
          </cell>
          <cell r="W427">
            <v>1.1216116704909243E-3</v>
          </cell>
          <cell r="X427">
            <v>9822.4905208955843</v>
          </cell>
          <cell r="Y427">
            <v>0.87814999999999999</v>
          </cell>
          <cell r="Z427">
            <v>1.5032520777487142E-3</v>
          </cell>
          <cell r="AA427">
            <v>9780.078749845241</v>
          </cell>
          <cell r="AB427">
            <v>0.892625</v>
          </cell>
          <cell r="AC427">
            <v>1.5280309581511655E-3</v>
          </cell>
          <cell r="AD427">
            <v>9776.5178484191401</v>
          </cell>
          <cell r="AE427">
            <v>0.84175000000000011</v>
          </cell>
          <cell r="AF427">
            <v>1.4409411107953998E-3</v>
          </cell>
          <cell r="AG427">
            <v>9786.4423676753777</v>
          </cell>
          <cell r="AH427">
            <v>0.62202291666666654</v>
          </cell>
          <cell r="AI427">
            <v>1.0648035550720057E-3</v>
          </cell>
          <cell r="AJ427">
            <v>9828.8303619323979</v>
          </cell>
          <cell r="AK427">
            <v>0.63227604166666651</v>
          </cell>
          <cell r="AL427">
            <v>1.082355262023742E-3</v>
          </cell>
          <cell r="AM427">
            <v>9826.3972559811282</v>
          </cell>
          <cell r="AN427">
            <v>0.59623958333333327</v>
          </cell>
          <cell r="AO427">
            <v>1.0206666201467412E-3</v>
          </cell>
          <cell r="AP427">
            <v>9833.1971065555463</v>
          </cell>
          <cell r="AQ427">
            <v>0.81228875</v>
          </cell>
          <cell r="AR427">
            <v>1.3905081719175606E-3</v>
          </cell>
          <cell r="AS427">
            <v>9791.5957536022106</v>
          </cell>
          <cell r="AT427">
            <v>0.57537119791666658</v>
          </cell>
          <cell r="AU427">
            <v>9.849432884416053E-4</v>
          </cell>
          <cell r="AV427">
            <v>9836.7327666267247</v>
          </cell>
        </row>
        <row r="428">
          <cell r="B428">
            <v>36</v>
          </cell>
          <cell r="C428">
            <v>1.8296776810371872E-3</v>
          </cell>
          <cell r="D428">
            <v>0.71176470588235274</v>
          </cell>
          <cell r="E428">
            <v>1.3022999965029388E-3</v>
          </cell>
          <cell r="F428">
            <v>9801.5464155117679</v>
          </cell>
          <cell r="G428">
            <v>0.96499999999999997</v>
          </cell>
          <cell r="H428">
            <v>1.7656389622008855E-3</v>
          </cell>
          <cell r="I428">
            <v>9747.6681297621672</v>
          </cell>
          <cell r="J428">
            <v>0.91</v>
          </cell>
          <cell r="K428">
            <v>1.6650066897438403E-3</v>
          </cell>
          <cell r="L428">
            <v>9759.287271047453</v>
          </cell>
          <cell r="M428">
            <v>0.92500000000000004</v>
          </cell>
          <cell r="N428">
            <v>1.6924518549593982E-3</v>
          </cell>
          <cell r="O428">
            <v>9755.3540629475792</v>
          </cell>
          <cell r="P428">
            <v>0.68685294117647033</v>
          </cell>
          <cell r="Q428">
            <v>1.2567194966253358E-3</v>
          </cell>
          <cell r="R428">
            <v>9806.1778835607165</v>
          </cell>
          <cell r="S428">
            <v>0.64770588235294102</v>
          </cell>
          <cell r="T428">
            <v>1.1850929968176744E-3</v>
          </cell>
          <cell r="U428">
            <v>9814.1697988212836</v>
          </cell>
          <cell r="V428">
            <v>0.65838235294117631</v>
          </cell>
          <cell r="W428">
            <v>1.2046274967652184E-3</v>
          </cell>
          <cell r="X428">
            <v>9811.4735008940606</v>
          </cell>
          <cell r="Y428">
            <v>0.87814999999999999</v>
          </cell>
          <cell r="Z428">
            <v>1.6067314556028058E-3</v>
          </cell>
          <cell r="AA428">
            <v>9765.3768261439909</v>
          </cell>
          <cell r="AB428">
            <v>0.892625</v>
          </cell>
          <cell r="AC428">
            <v>1.6332160400358191E-3</v>
          </cell>
          <cell r="AD428">
            <v>9761.5790264838379</v>
          </cell>
          <cell r="AE428">
            <v>0.84175000000000011</v>
          </cell>
          <cell r="AF428">
            <v>1.5401311880130525E-3</v>
          </cell>
          <cell r="AG428">
            <v>9772.3406805393643</v>
          </cell>
          <cell r="AH428">
            <v>0.62503617647058807</v>
          </cell>
          <cell r="AI428">
            <v>1.1436147419290558E-3</v>
          </cell>
          <cell r="AJ428">
            <v>9818.3645884208127</v>
          </cell>
          <cell r="AK428">
            <v>0.63533897058823507</v>
          </cell>
          <cell r="AL428">
            <v>1.1624655343784357E-3</v>
          </cell>
          <cell r="AM428">
            <v>9815.7616032043825</v>
          </cell>
          <cell r="AN428">
            <v>0.5991279411764705</v>
          </cell>
          <cell r="AO428">
            <v>1.0962110220563489E-3</v>
          </cell>
          <cell r="AP428">
            <v>9823.1606904995606</v>
          </cell>
          <cell r="AQ428">
            <v>0.81228875</v>
          </cell>
          <cell r="AR428">
            <v>1.4862265964325956E-3</v>
          </cell>
          <cell r="AS428">
            <v>9777.9804596907143</v>
          </cell>
          <cell r="AT428">
            <v>0.57815846323529396</v>
          </cell>
          <cell r="AU428">
            <v>1.0578436362843765E-3</v>
          </cell>
          <cell r="AV428">
            <v>9827.0441427080423</v>
          </cell>
        </row>
        <row r="429">
          <cell r="B429">
            <v>37</v>
          </cell>
          <cell r="C429">
            <v>1.9899522574926289E-3</v>
          </cell>
          <cell r="D429">
            <v>0.71519607843137234</v>
          </cell>
          <cell r="E429">
            <v>1.4232060508243846E-3</v>
          </cell>
          <cell r="F429">
            <v>9788.781861649124</v>
          </cell>
          <cell r="G429">
            <v>0.96499999999999997</v>
          </cell>
          <cell r="H429">
            <v>1.9203039284803869E-3</v>
          </cell>
          <cell r="I429">
            <v>9730.4572671216556</v>
          </cell>
          <cell r="J429">
            <v>0.91</v>
          </cell>
          <cell r="K429">
            <v>1.8108565543182924E-3</v>
          </cell>
          <cell r="L429">
            <v>9743.0379924540284</v>
          </cell>
          <cell r="M429">
            <v>0.92500000000000004</v>
          </cell>
          <cell r="N429">
            <v>1.8407058381806818E-3</v>
          </cell>
          <cell r="O429">
            <v>9738.8435958679584</v>
          </cell>
          <cell r="P429">
            <v>0.69016421568627428</v>
          </cell>
          <cell r="Q429">
            <v>1.3733938390455311E-3</v>
          </cell>
          <cell r="R429">
            <v>9793.8542686270703</v>
          </cell>
          <cell r="S429">
            <v>0.65082843137254887</v>
          </cell>
          <cell r="T429">
            <v>1.2951175062501901E-3</v>
          </cell>
          <cell r="U429">
            <v>9802.5390949231205</v>
          </cell>
          <cell r="V429">
            <v>0.66155637254901944</v>
          </cell>
          <cell r="W429">
            <v>1.3164655970125559E-3</v>
          </cell>
          <cell r="X429">
            <v>9799.6543301311012</v>
          </cell>
          <cell r="Y429">
            <v>0.87814999999999999</v>
          </cell>
          <cell r="Z429">
            <v>1.7474765749171521E-3</v>
          </cell>
          <cell r="AA429">
            <v>9749.6864880216108</v>
          </cell>
          <cell r="AB429">
            <v>0.892625</v>
          </cell>
          <cell r="AC429">
            <v>1.7762811338443579E-3</v>
          </cell>
          <cell r="AD429">
            <v>9745.6362590417066</v>
          </cell>
          <cell r="AE429">
            <v>0.84175000000000011</v>
          </cell>
          <cell r="AF429">
            <v>1.6750423127444207E-3</v>
          </cell>
          <cell r="AG429">
            <v>9757.2899938773771</v>
          </cell>
          <cell r="AH429">
            <v>0.6280494362745096</v>
          </cell>
          <cell r="AI429">
            <v>1.2497883935314333E-3</v>
          </cell>
          <cell r="AJ429">
            <v>9807.1361619358613</v>
          </cell>
          <cell r="AK429">
            <v>0.63840189950980375</v>
          </cell>
          <cell r="AL429">
            <v>1.2703893011171163E-3</v>
          </cell>
          <cell r="AM429">
            <v>9804.3511186469823</v>
          </cell>
          <cell r="AN429">
            <v>0.60201629901960774</v>
          </cell>
          <cell r="AO429">
            <v>1.1979836932814259E-3</v>
          </cell>
          <cell r="AP429">
            <v>9812.3924334792046</v>
          </cell>
          <cell r="AQ429">
            <v>0.81228875</v>
          </cell>
          <cell r="AR429">
            <v>1.6164158317983656E-3</v>
          </cell>
          <cell r="AS429">
            <v>9763.4481650721227</v>
          </cell>
          <cell r="AT429">
            <v>0.58094572855392146</v>
          </cell>
          <cell r="AU429">
            <v>1.1560542640165761E-3</v>
          </cell>
          <cell r="AV429">
            <v>9816.6486665981938</v>
          </cell>
        </row>
        <row r="430">
          <cell r="B430">
            <v>38</v>
          </cell>
          <cell r="C430">
            <v>2.1764590436536809E-3</v>
          </cell>
          <cell r="D430">
            <v>0.71862745098039194</v>
          </cell>
          <cell r="E430">
            <v>1.5640632147040662E-3</v>
          </cell>
          <cell r="F430">
            <v>9774.8504080734256</v>
          </cell>
          <cell r="G430">
            <v>0.96499999999999997</v>
          </cell>
          <cell r="H430">
            <v>2.1002829771258019E-3</v>
          </cell>
          <cell r="I430">
            <v>9711.7718318056905</v>
          </cell>
          <cell r="J430">
            <v>0.91</v>
          </cell>
          <cell r="K430">
            <v>1.9805777297248498E-3</v>
          </cell>
          <cell r="L430">
            <v>9725.3947482464209</v>
          </cell>
          <cell r="M430">
            <v>0.92500000000000004</v>
          </cell>
          <cell r="N430">
            <v>2.0132246153796549E-3</v>
          </cell>
          <cell r="O430">
            <v>9720.9172496039155</v>
          </cell>
          <cell r="P430">
            <v>0.69347549019607824</v>
          </cell>
          <cell r="Q430">
            <v>1.5093210021894241E-3</v>
          </cell>
          <cell r="R430">
            <v>9780.4034495140277</v>
          </cell>
          <cell r="S430">
            <v>0.65395098039215671</v>
          </cell>
          <cell r="T430">
            <v>1.4232975253807003E-3</v>
          </cell>
          <cell r="U430">
            <v>9789.8436549355829</v>
          </cell>
          <cell r="V430">
            <v>0.66473039215686258</v>
          </cell>
          <cell r="W430">
            <v>1.4467584736012613E-3</v>
          </cell>
          <cell r="X430">
            <v>9786.7534223428684</v>
          </cell>
          <cell r="Y430">
            <v>0.87814999999999999</v>
          </cell>
          <cell r="Z430">
            <v>1.9112575091844799E-3</v>
          </cell>
          <cell r="AA430">
            <v>9732.6491392710068</v>
          </cell>
          <cell r="AB430">
            <v>0.892625</v>
          </cell>
          <cell r="AC430">
            <v>1.9427617538413668E-3</v>
          </cell>
          <cell r="AD430">
            <v>9728.325269217461</v>
          </cell>
          <cell r="AE430">
            <v>0.84175000000000011</v>
          </cell>
          <cell r="AF430">
            <v>1.8320343999954861E-3</v>
          </cell>
          <cell r="AG430">
            <v>9740.9461202799157</v>
          </cell>
          <cell r="AH430">
            <v>0.63106269607843124</v>
          </cell>
          <cell r="AI430">
            <v>1.373482111992376E-3</v>
          </cell>
          <cell r="AJ430">
            <v>9794.8793169868914</v>
          </cell>
          <cell r="AK430">
            <v>0.64146482843137242</v>
          </cell>
          <cell r="AL430">
            <v>1.3961219270252174E-3</v>
          </cell>
          <cell r="AM430">
            <v>9791.8957758814577</v>
          </cell>
          <cell r="AN430">
            <v>0.60490465686274497</v>
          </cell>
          <cell r="AO430">
            <v>1.316550210977148E-3</v>
          </cell>
          <cell r="AP430">
            <v>9800.6373473518179</v>
          </cell>
          <cell r="AQ430">
            <v>0.81228875</v>
          </cell>
          <cell r="AR430">
            <v>1.7679131959956438E-3</v>
          </cell>
          <cell r="AS430">
            <v>9747.6663728851563</v>
          </cell>
          <cell r="AT430">
            <v>0.58373299387254896</v>
          </cell>
          <cell r="AU430">
            <v>1.2704709535929478E-3</v>
          </cell>
          <cell r="AV430">
            <v>9805.3000880488198</v>
          </cell>
        </row>
        <row r="431">
          <cell r="B431">
            <v>39</v>
          </cell>
          <cell r="C431">
            <v>2.3680656488870057E-3</v>
          </cell>
          <cell r="D431">
            <v>0.72205882352941153</v>
          </cell>
          <cell r="E431">
            <v>1.7098826964757638E-3</v>
          </cell>
          <cell r="F431">
            <v>9759.5619241209224</v>
          </cell>
          <cell r="G431">
            <v>0.96499999999999997</v>
          </cell>
          <cell r="H431">
            <v>2.2851833511759604E-3</v>
          </cell>
          <cell r="I431">
            <v>9691.3743627496187</v>
          </cell>
          <cell r="J431">
            <v>0.91</v>
          </cell>
          <cell r="K431">
            <v>2.1549397404871753E-3</v>
          </cell>
          <cell r="L431">
            <v>9706.1328479952608</v>
          </cell>
          <cell r="M431">
            <v>0.92500000000000004</v>
          </cell>
          <cell r="N431">
            <v>2.1904607252204804E-3</v>
          </cell>
          <cell r="O431">
            <v>9701.3468597129431</v>
          </cell>
          <cell r="P431">
            <v>0.69678676470588208</v>
          </cell>
          <cell r="Q431">
            <v>1.6500368020991121E-3</v>
          </cell>
          <cell r="R431">
            <v>9765.641681177789</v>
          </cell>
          <cell r="S431">
            <v>0.65707352941176456</v>
          </cell>
          <cell r="T431">
            <v>1.5559932537929453E-3</v>
          </cell>
          <cell r="U431">
            <v>9775.9097946876482</v>
          </cell>
          <cell r="V431">
            <v>0.66790441176470572</v>
          </cell>
          <cell r="W431">
            <v>1.5816414942400818E-3</v>
          </cell>
          <cell r="X431">
            <v>9772.5943539000491</v>
          </cell>
          <cell r="Y431">
            <v>0.87814999999999999</v>
          </cell>
          <cell r="Z431">
            <v>2.0795168495701239E-3</v>
          </cell>
          <cell r="AA431">
            <v>9714.0475405193174</v>
          </cell>
          <cell r="AB431">
            <v>0.892625</v>
          </cell>
          <cell r="AC431">
            <v>2.1137945998377637E-3</v>
          </cell>
          <cell r="AD431">
            <v>9709.4254509554976</v>
          </cell>
          <cell r="AE431">
            <v>0.84175000000000011</v>
          </cell>
          <cell r="AF431">
            <v>1.9933192599506373E-3</v>
          </cell>
          <cell r="AG431">
            <v>9723.1003718990614</v>
          </cell>
          <cell r="AH431">
            <v>0.63407595588235266</v>
          </cell>
          <cell r="AI431">
            <v>1.5015334899101918E-3</v>
          </cell>
          <cell r="AJ431">
            <v>9781.4262254558853</v>
          </cell>
          <cell r="AK431">
            <v>0.64452775735294099</v>
          </cell>
          <cell r="AL431">
            <v>1.5262840419416788E-3</v>
          </cell>
          <cell r="AM431">
            <v>9778.2250954816045</v>
          </cell>
          <cell r="AN431">
            <v>0.60779301470588221</v>
          </cell>
          <cell r="AO431">
            <v>1.4392937597584744E-3</v>
          </cell>
          <cell r="AP431">
            <v>9787.734316184451</v>
          </cell>
          <cell r="AQ431">
            <v>0.81228875</v>
          </cell>
          <cell r="AR431">
            <v>1.9235530858523647E-3</v>
          </cell>
          <cell r="AS431">
            <v>9730.4333448743691</v>
          </cell>
          <cell r="AT431">
            <v>0.58652025919117623</v>
          </cell>
          <cell r="AU431">
            <v>1.3889184781669275E-3</v>
          </cell>
          <cell r="AV431">
            <v>9792.8427390956913</v>
          </cell>
        </row>
        <row r="432">
          <cell r="B432">
            <v>40</v>
          </cell>
          <cell r="C432">
            <v>2.5679657019092124E-3</v>
          </cell>
          <cell r="D432">
            <v>0.72549019607843113</v>
          </cell>
          <cell r="E432">
            <v>1.8630339406008004E-3</v>
          </cell>
          <cell r="F432">
            <v>9742.8742180616846</v>
          </cell>
          <cell r="G432">
            <v>0.96499999999999997</v>
          </cell>
          <cell r="H432">
            <v>2.47808690234239E-3</v>
          </cell>
          <cell r="I432">
            <v>9669.22779540585</v>
          </cell>
          <cell r="J432">
            <v>0.92</v>
          </cell>
          <cell r="K432">
            <v>2.3625284457564756E-3</v>
          </cell>
          <cell r="L432">
            <v>9685.2167165946685</v>
          </cell>
          <cell r="M432">
            <v>0.92500000000000004</v>
          </cell>
          <cell r="N432">
            <v>2.3753682742660214E-3</v>
          </cell>
          <cell r="O432">
            <v>9680.0964404350016</v>
          </cell>
          <cell r="P432">
            <v>0.70009803921568603</v>
          </cell>
          <cell r="Q432">
            <v>1.7978277526797723E-3</v>
          </cell>
          <cell r="R432">
            <v>9749.5280130077335</v>
          </cell>
          <cell r="S432">
            <v>0.66745098039215667</v>
          </cell>
          <cell r="T432">
            <v>1.7139912253527365E-3</v>
          </cell>
          <cell r="U432">
            <v>9760.6985449974254</v>
          </cell>
          <cell r="V432">
            <v>0.67107843137254886</v>
          </cell>
          <cell r="W432">
            <v>1.7233063950557407E-3</v>
          </cell>
          <cell r="X432">
            <v>9757.1376131635443</v>
          </cell>
          <cell r="Y432">
            <v>0.88780000000000003</v>
          </cell>
          <cell r="Z432">
            <v>2.2798399501549986E-3</v>
          </cell>
          <cell r="AA432">
            <v>9693.847014981282</v>
          </cell>
          <cell r="AB432">
            <v>0.892625</v>
          </cell>
          <cell r="AC432">
            <v>2.2922303846667105E-3</v>
          </cell>
          <cell r="AD432">
            <v>9688.9017198697402</v>
          </cell>
          <cell r="AE432">
            <v>0.85100000000000009</v>
          </cell>
          <cell r="AF432">
            <v>2.1853388123247398E-3</v>
          </cell>
          <cell r="AG432">
            <v>9703.7191286613215</v>
          </cell>
          <cell r="AH432">
            <v>0.64409019607843121</v>
          </cell>
          <cell r="AI432">
            <v>1.6540015324653908E-3</v>
          </cell>
          <cell r="AJ432">
            <v>9766.7390863992769</v>
          </cell>
          <cell r="AK432">
            <v>0.64759068627450966</v>
          </cell>
          <cell r="AL432">
            <v>1.6629906712287898E-3</v>
          </cell>
          <cell r="AM432">
            <v>9763.3007465598566</v>
          </cell>
          <cell r="AN432">
            <v>0.61739215686274496</v>
          </cell>
          <cell r="AO432">
            <v>1.5854418834512815E-3</v>
          </cell>
          <cell r="AP432">
            <v>9773.6468912609926</v>
          </cell>
          <cell r="AQ432">
            <v>0.82121500000000003</v>
          </cell>
          <cell r="AR432">
            <v>2.1088519538933737E-3</v>
          </cell>
          <cell r="AS432">
            <v>9711.7163397871554</v>
          </cell>
          <cell r="AT432">
            <v>0.59578343137254886</v>
          </cell>
          <cell r="AU432">
            <v>1.5299514175304864E-3</v>
          </cell>
          <cell r="AV432">
            <v>9779.2412788615784</v>
          </cell>
        </row>
        <row r="433">
          <cell r="B433">
            <v>41</v>
          </cell>
          <cell r="C433">
            <v>2.8009585130697161E-3</v>
          </cell>
          <cell r="D433">
            <v>0.72892156862745072</v>
          </cell>
          <cell r="E433">
            <v>2.0416790730071895E-3</v>
          </cell>
          <cell r="F433">
            <v>9724.722912714431</v>
          </cell>
          <cell r="G433">
            <v>0.96499999999999997</v>
          </cell>
          <cell r="H433">
            <v>2.7029249651122759E-3</v>
          </cell>
          <cell r="I433">
            <v>9645.2666086502904</v>
          </cell>
          <cell r="J433">
            <v>0.92</v>
          </cell>
          <cell r="K433">
            <v>2.5768818320241389E-3</v>
          </cell>
          <cell r="L433">
            <v>9662.3351165983968</v>
          </cell>
          <cell r="M433">
            <v>0.92500000000000004</v>
          </cell>
          <cell r="N433">
            <v>2.5908866245894875E-3</v>
          </cell>
          <cell r="O433">
            <v>9657.1026464585575</v>
          </cell>
          <cell r="P433">
            <v>0.70340931372548987</v>
          </cell>
          <cell r="Q433">
            <v>1.9702203054519376E-3</v>
          </cell>
          <cell r="R433">
            <v>9732.0000409704189</v>
          </cell>
          <cell r="S433">
            <v>0.67060784313725474</v>
          </cell>
          <cell r="T433">
            <v>1.8783447471666145E-3</v>
          </cell>
          <cell r="U433">
            <v>9743.9687933379864</v>
          </cell>
          <cell r="V433">
            <v>0.67425245098039199</v>
          </cell>
          <cell r="W433">
            <v>1.8885531425316504E-3</v>
          </cell>
          <cell r="X433">
            <v>9740.3230755173408</v>
          </cell>
          <cell r="Y433">
            <v>0.88780000000000003</v>
          </cell>
          <cell r="Z433">
            <v>2.4866909679032941E-3</v>
          </cell>
          <cell r="AA433">
            <v>9671.7465952858365</v>
          </cell>
          <cell r="AB433">
            <v>0.892625</v>
          </cell>
          <cell r="AC433">
            <v>2.5002055927288553E-3</v>
          </cell>
          <cell r="AD433">
            <v>9666.6925249534052</v>
          </cell>
          <cell r="AE433">
            <v>0.85100000000000009</v>
          </cell>
          <cell r="AF433">
            <v>2.3836156946223288E-3</v>
          </cell>
          <cell r="AG433">
            <v>9682.5132146255601</v>
          </cell>
          <cell r="AH433">
            <v>0.64713656862745073</v>
          </cell>
          <cell r="AI433">
            <v>1.8126026810157828E-3</v>
          </cell>
          <cell r="AJ433">
            <v>9750.5848849831818</v>
          </cell>
          <cell r="AK433">
            <v>0.65065361519607812</v>
          </cell>
          <cell r="AL433">
            <v>1.8224537825430422E-3</v>
          </cell>
          <cell r="AM433">
            <v>9747.064468497927</v>
          </cell>
          <cell r="AN433">
            <v>0.62031225490196062</v>
          </cell>
          <cell r="AO433">
            <v>1.7374688911291185E-3</v>
          </cell>
          <cell r="AP433">
            <v>9758.151342125524</v>
          </cell>
          <cell r="AQ433">
            <v>0.82121500000000003</v>
          </cell>
          <cell r="AR433">
            <v>2.3001891453105468E-3</v>
          </cell>
          <cell r="AS433">
            <v>9691.2357678083372</v>
          </cell>
          <cell r="AT433">
            <v>0.59860132598039195</v>
          </cell>
          <cell r="AU433">
            <v>1.6766574799395991E-3</v>
          </cell>
          <cell r="AV433">
            <v>9764.2795148046116</v>
          </cell>
        </row>
        <row r="434">
          <cell r="B434">
            <v>42</v>
          </cell>
          <cell r="C434">
            <v>3.0322687530165075E-3</v>
          </cell>
          <cell r="D434">
            <v>0.73235294117647032</v>
          </cell>
          <cell r="E434">
            <v>2.2206909397091473E-3</v>
          </cell>
          <cell r="F434">
            <v>9704.8681494527482</v>
          </cell>
          <cell r="G434">
            <v>0.96499999999999997</v>
          </cell>
          <cell r="H434">
            <v>2.9261393466609295E-3</v>
          </cell>
          <cell r="I434">
            <v>9619.1961767386056</v>
          </cell>
          <cell r="J434">
            <v>0.92</v>
          </cell>
          <cell r="K434">
            <v>2.789687252775187E-3</v>
          </cell>
          <cell r="L434">
            <v>9637.4364207815051</v>
          </cell>
          <cell r="M434">
            <v>0.92500000000000004</v>
          </cell>
          <cell r="N434">
            <v>2.8048485965402694E-3</v>
          </cell>
          <cell r="O434">
            <v>9632.0821883795597</v>
          </cell>
          <cell r="P434">
            <v>0.70672058823529382</v>
          </cell>
          <cell r="Q434">
            <v>2.1429667568193269E-3</v>
          </cell>
          <cell r="R434">
            <v>9712.8258568770398</v>
          </cell>
          <cell r="S434">
            <v>0.67376470588235271</v>
          </cell>
          <cell r="T434">
            <v>2.0430356645324155E-3</v>
          </cell>
          <cell r="U434">
            <v>9725.6662607384642</v>
          </cell>
          <cell r="V434">
            <v>0.67742647058823513</v>
          </cell>
          <cell r="W434">
            <v>2.0541391192309614E-3</v>
          </cell>
          <cell r="X434">
            <v>9721.927957763799</v>
          </cell>
          <cell r="Y434">
            <v>0.88780000000000003</v>
          </cell>
          <cell r="Z434">
            <v>2.6920481989280553E-3</v>
          </cell>
          <cell r="AA434">
            <v>9647.6959503834896</v>
          </cell>
          <cell r="AB434">
            <v>0.892625</v>
          </cell>
          <cell r="AC434">
            <v>2.7066788956613599E-3</v>
          </cell>
          <cell r="AD434">
            <v>9642.5238062393255</v>
          </cell>
          <cell r="AE434">
            <v>0.85100000000000009</v>
          </cell>
          <cell r="AF434">
            <v>2.5804607088170482E-3</v>
          </cell>
          <cell r="AG434">
            <v>9659.4338241637906</v>
          </cell>
          <cell r="AH434">
            <v>0.65018294117647035</v>
          </cell>
          <cell r="AI434">
            <v>1.9715294162737811E-3</v>
          </cell>
          <cell r="AJ434">
            <v>9732.9109486791895</v>
          </cell>
          <cell r="AK434">
            <v>0.65371654411764679</v>
          </cell>
          <cell r="AL434">
            <v>1.9822442500578774E-3</v>
          </cell>
          <cell r="AM434">
            <v>9729.3008939886222</v>
          </cell>
          <cell r="AN434">
            <v>0.62323235294117629</v>
          </cell>
          <cell r="AO434">
            <v>1.8898079896924845E-3</v>
          </cell>
          <cell r="AP434">
            <v>9741.1968577336502</v>
          </cell>
          <cell r="AQ434">
            <v>0.82121500000000003</v>
          </cell>
          <cell r="AR434">
            <v>2.4901445840084511E-3</v>
          </cell>
          <cell r="AS434">
            <v>9668.9440924905794</v>
          </cell>
          <cell r="AT434">
            <v>0.60141922058823516</v>
          </cell>
          <cell r="AU434">
            <v>1.8236647100532478E-3</v>
          </cell>
          <cell r="AV434">
            <v>9747.9081625198942</v>
          </cell>
        </row>
        <row r="435">
          <cell r="B435">
            <v>43</v>
          </cell>
          <cell r="C435">
            <v>3.2960671109944746E-3</v>
          </cell>
          <cell r="D435">
            <v>0.73578431372548991</v>
          </cell>
          <cell r="E435">
            <v>2.4251944772562279E-3</v>
          </cell>
          <cell r="F435">
            <v>9683.3166366821861</v>
          </cell>
          <cell r="G435">
            <v>0.96499999999999997</v>
          </cell>
          <cell r="H435">
            <v>3.1807047621096678E-3</v>
          </cell>
          <cell r="I435">
            <v>9591.0490683225999</v>
          </cell>
          <cell r="J435">
            <v>0.92</v>
          </cell>
          <cell r="K435">
            <v>3.0323817421149166E-3</v>
          </cell>
          <cell r="L435">
            <v>9610.5509872490202</v>
          </cell>
          <cell r="M435">
            <v>0.92500000000000004</v>
          </cell>
          <cell r="N435">
            <v>3.048862077669889E-3</v>
          </cell>
          <cell r="O435">
            <v>9605.0656561717224</v>
          </cell>
          <cell r="P435">
            <v>0.71003186274509777</v>
          </cell>
          <cell r="Q435">
            <v>2.3403126705522598E-3</v>
          </cell>
          <cell r="R435">
            <v>9692.011593950976</v>
          </cell>
          <cell r="S435">
            <v>0.67692156862745079</v>
          </cell>
          <cell r="T435">
            <v>2.2311789190757299E-3</v>
          </cell>
          <cell r="U435">
            <v>9705.796377706436</v>
          </cell>
          <cell r="V435">
            <v>0.68060049019607816</v>
          </cell>
          <cell r="W435">
            <v>2.2433048914620108E-3</v>
          </cell>
          <cell r="X435">
            <v>9701.957765231411</v>
          </cell>
          <cell r="Y435">
            <v>0.88780000000000003</v>
          </cell>
          <cell r="Z435">
            <v>2.9262483811408947E-3</v>
          </cell>
          <cell r="AA435">
            <v>9621.7238878764547</v>
          </cell>
          <cell r="AB435">
            <v>0.892625</v>
          </cell>
          <cell r="AC435">
            <v>2.9421519049514428E-3</v>
          </cell>
          <cell r="AD435">
            <v>9616.4245905520656</v>
          </cell>
          <cell r="AE435">
            <v>0.85100000000000009</v>
          </cell>
          <cell r="AF435">
            <v>2.8049531114562984E-3</v>
          </cell>
          <cell r="AG435">
            <v>9634.5080347111179</v>
          </cell>
          <cell r="AH435">
            <v>0.65322931372548998</v>
          </cell>
          <cell r="AI435">
            <v>2.1530876569080793E-3</v>
          </cell>
          <cell r="AJ435">
            <v>9713.722228437895</v>
          </cell>
          <cell r="AK435">
            <v>0.65677947303921547</v>
          </cell>
          <cell r="AL435">
            <v>2.1647892202608402E-3</v>
          </cell>
          <cell r="AM435">
            <v>9710.0150432344308</v>
          </cell>
          <cell r="AN435">
            <v>0.62615245098039196</v>
          </cell>
          <cell r="AO435">
            <v>2.0638405001450499E-3</v>
          </cell>
          <cell r="AP435">
            <v>9722.7878660827373</v>
          </cell>
          <cell r="AQ435">
            <v>0.82121500000000003</v>
          </cell>
          <cell r="AR435">
            <v>2.7067797525553274E-3</v>
          </cell>
          <cell r="AS435">
            <v>9644.8670237255828</v>
          </cell>
          <cell r="AT435">
            <v>0.60423711519607826</v>
          </cell>
          <cell r="AU435">
            <v>1.9916060826399734E-3</v>
          </cell>
          <cell r="AV435">
            <v>9730.131246407067</v>
          </cell>
        </row>
        <row r="436">
          <cell r="B436">
            <v>44</v>
          </cell>
          <cell r="C436">
            <v>3.5800787677576699E-3</v>
          </cell>
          <cell r="D436">
            <v>0.73921568627450951</v>
          </cell>
          <cell r="E436">
            <v>2.6464503832247864E-3</v>
          </cell>
          <cell r="F436">
            <v>9659.8327106533816</v>
          </cell>
          <cell r="G436">
            <v>0.96499999999999997</v>
          </cell>
          <cell r="H436">
            <v>3.4547760108861515E-3</v>
          </cell>
          <cell r="I436">
            <v>9560.5427728773593</v>
          </cell>
          <cell r="J436">
            <v>0.92</v>
          </cell>
          <cell r="K436">
            <v>3.2936724663370563E-3</v>
          </cell>
          <cell r="L436">
            <v>9581.4081279036218</v>
          </cell>
          <cell r="M436">
            <v>0.92500000000000004</v>
          </cell>
          <cell r="N436">
            <v>3.3115728601758447E-3</v>
          </cell>
          <cell r="O436">
            <v>9575.781135739091</v>
          </cell>
          <cell r="P436">
            <v>0.71334313725490162</v>
          </cell>
          <cell r="Q436">
            <v>2.5538246198119185E-3</v>
          </cell>
          <cell r="R436">
            <v>9669.329256414514</v>
          </cell>
          <cell r="S436">
            <v>0.68007843137254875</v>
          </cell>
          <cell r="T436">
            <v>2.4347343525668035E-3</v>
          </cell>
          <cell r="U436">
            <v>9684.1410094356561</v>
          </cell>
          <cell r="V436">
            <v>0.68377450980392129</v>
          </cell>
          <cell r="W436">
            <v>2.4479666044829275E-3</v>
          </cell>
          <cell r="X436">
            <v>9680.1933159199107</v>
          </cell>
          <cell r="Y436">
            <v>0.88780000000000003</v>
          </cell>
          <cell r="Z436">
            <v>3.1783939300152595E-3</v>
          </cell>
          <cell r="AA436">
            <v>9593.5683339257721</v>
          </cell>
          <cell r="AB436">
            <v>0.892625</v>
          </cell>
          <cell r="AC436">
            <v>3.1956678100696903E-3</v>
          </cell>
          <cell r="AD436">
            <v>9588.1316086241513</v>
          </cell>
          <cell r="AE436">
            <v>0.85100000000000009</v>
          </cell>
          <cell r="AF436">
            <v>3.0466470313617773E-3</v>
          </cell>
          <cell r="AG436">
            <v>9607.4836914218031</v>
          </cell>
          <cell r="AH436">
            <v>0.6562756862745095</v>
          </cell>
          <cell r="AI436">
            <v>2.3495186502269652E-3</v>
          </cell>
          <cell r="AJ436">
            <v>9692.8077330052129</v>
          </cell>
          <cell r="AK436">
            <v>0.65984240196078403</v>
          </cell>
          <cell r="AL436">
            <v>2.362287773326025E-3</v>
          </cell>
          <cell r="AM436">
            <v>9688.9949073402659</v>
          </cell>
          <cell r="AN436">
            <v>0.62907254901960763</v>
          </cell>
          <cell r="AO436">
            <v>2.2521292761242934E-3</v>
          </cell>
          <cell r="AP436">
            <v>9702.7215827103973</v>
          </cell>
          <cell r="AQ436">
            <v>0.82121500000000003</v>
          </cell>
          <cell r="AR436">
            <v>2.9400143852641152E-3</v>
          </cell>
          <cell r="AS436">
            <v>9618.7604929496738</v>
          </cell>
          <cell r="AT436">
            <v>0.60705500980392135</v>
          </cell>
          <cell r="AU436">
            <v>2.1733047514599429E-3</v>
          </cell>
          <cell r="AV436">
            <v>9710.7526578318375</v>
          </cell>
        </row>
        <row r="437">
          <cell r="B437">
            <v>45</v>
          </cell>
          <cell r="C437">
            <v>3.8897310204771378E-3</v>
          </cell>
          <cell r="D437">
            <v>0.7426470588235291</v>
          </cell>
          <cell r="E437">
            <v>2.8886973019719908E-3</v>
          </cell>
          <cell r="F437">
            <v>9634.2684426743854</v>
          </cell>
          <cell r="G437">
            <v>0.96499999999999997</v>
          </cell>
          <cell r="H437">
            <v>3.7535904347604379E-3</v>
          </cell>
          <cell r="I437">
            <v>9527.5132390545714</v>
          </cell>
          <cell r="J437">
            <v>0.92</v>
          </cell>
          <cell r="K437">
            <v>3.578552538838967E-3</v>
          </cell>
          <cell r="L437">
            <v>9549.8501077640085</v>
          </cell>
          <cell r="M437">
            <v>0.92500000000000004</v>
          </cell>
          <cell r="N437">
            <v>3.5980011939413525E-3</v>
          </cell>
          <cell r="O437">
            <v>9544.0702388149948</v>
          </cell>
          <cell r="P437">
            <v>0.71665441176470557</v>
          </cell>
          <cell r="Q437">
            <v>2.7875928964029711E-3</v>
          </cell>
          <cell r="R437">
            <v>9644.635485302415</v>
          </cell>
          <cell r="S437">
            <v>0.68323529411764683</v>
          </cell>
          <cell r="T437">
            <v>2.6576015178142319E-3</v>
          </cell>
          <cell r="U437">
            <v>9660.5626986448824</v>
          </cell>
          <cell r="V437">
            <v>0.68694852941176443</v>
          </cell>
          <cell r="W437">
            <v>2.6720450043240915E-3</v>
          </cell>
          <cell r="X437">
            <v>9656.4965259576002</v>
          </cell>
          <cell r="Y437">
            <v>0.88780000000000003</v>
          </cell>
          <cell r="Z437">
            <v>3.4533031999796032E-3</v>
          </cell>
          <cell r="AA437">
            <v>9563.0761945660361</v>
          </cell>
          <cell r="AB437">
            <v>0.892625</v>
          </cell>
          <cell r="AC437">
            <v>3.4720711521534051E-3</v>
          </cell>
          <cell r="AD437">
            <v>9557.4911250837595</v>
          </cell>
          <cell r="AE437">
            <v>0.85100000000000009</v>
          </cell>
          <cell r="AF437">
            <v>3.3101610984260445E-3</v>
          </cell>
          <cell r="AG437">
            <v>9578.213079754476</v>
          </cell>
          <cell r="AH437">
            <v>0.65932205882352912</v>
          </cell>
          <cell r="AI437">
            <v>2.5645854646907332E-3</v>
          </cell>
          <cell r="AJ437">
            <v>9670.0343004634542</v>
          </cell>
          <cell r="AK437">
            <v>0.66290533088235271</v>
          </cell>
          <cell r="AL437">
            <v>2.5785234291727487E-3</v>
          </cell>
          <cell r="AM437">
            <v>9666.1067131348373</v>
          </cell>
          <cell r="AN437">
            <v>0.6319926470588233</v>
          </cell>
          <cell r="AO437">
            <v>2.4582814039781644E-3</v>
          </cell>
          <cell r="AP437">
            <v>9680.8697993758924</v>
          </cell>
          <cell r="AQ437">
            <v>0.82121500000000003</v>
          </cell>
          <cell r="AR437">
            <v>3.1943054599811328E-3</v>
          </cell>
          <cell r="AS437">
            <v>9590.4811987319918</v>
          </cell>
          <cell r="AT437">
            <v>0.60987290441176445</v>
          </cell>
          <cell r="AU437">
            <v>2.3722415548389285E-3</v>
          </cell>
          <cell r="AV437">
            <v>9689.6482329403188</v>
          </cell>
        </row>
        <row r="438">
          <cell r="B438">
            <v>46</v>
          </cell>
          <cell r="C438">
            <v>4.219570519266266E-3</v>
          </cell>
          <cell r="D438">
            <v>0.7460784313725487</v>
          </cell>
          <cell r="E438">
            <v>3.1481305540800265E-3</v>
          </cell>
          <cell r="F438">
            <v>9606.4379574175582</v>
          </cell>
          <cell r="G438">
            <v>0.96499999999999997</v>
          </cell>
          <cell r="H438">
            <v>4.0718855510919463E-3</v>
          </cell>
          <cell r="I438">
            <v>9491.7508564934033</v>
          </cell>
          <cell r="J438">
            <v>0.92</v>
          </cell>
          <cell r="K438">
            <v>3.8820048777249649E-3</v>
          </cell>
          <cell r="L438">
            <v>9515.6754674153381</v>
          </cell>
          <cell r="M438">
            <v>0.92500000000000004</v>
          </cell>
          <cell r="N438">
            <v>3.9031027303212964E-3</v>
          </cell>
          <cell r="O438">
            <v>9509.7306627006783</v>
          </cell>
          <cell r="P438">
            <v>0.71996568627450952</v>
          </cell>
          <cell r="Q438">
            <v>3.0379459846872256E-3</v>
          </cell>
          <cell r="R438">
            <v>9617.7501679351899</v>
          </cell>
          <cell r="S438">
            <v>0.6863921568627448</v>
          </cell>
          <cell r="T438">
            <v>2.8962801097536244E-3</v>
          </cell>
          <cell r="U438">
            <v>9634.8887725540244</v>
          </cell>
          <cell r="V438">
            <v>0.69012254901960757</v>
          </cell>
          <cell r="W438">
            <v>2.9120207625240248E-3</v>
          </cell>
          <cell r="X438">
            <v>9630.6939326561424</v>
          </cell>
          <cell r="Y438">
            <v>0.88780000000000003</v>
          </cell>
          <cell r="Z438">
            <v>3.7461347070045911E-3</v>
          </cell>
          <cell r="AA438">
            <v>9530.0519929416932</v>
          </cell>
          <cell r="AB438">
            <v>0.892625</v>
          </cell>
          <cell r="AC438">
            <v>3.7664941347600508E-3</v>
          </cell>
          <cell r="AD438">
            <v>9524.3068358613946</v>
          </cell>
          <cell r="AE438">
            <v>0.85100000000000009</v>
          </cell>
          <cell r="AF438">
            <v>3.5908545118955928E-3</v>
          </cell>
          <cell r="AG438">
            <v>9546.5076514254361</v>
          </cell>
          <cell r="AH438">
            <v>0.66236843137254875</v>
          </cell>
          <cell r="AI438">
            <v>2.7949103059122476E-3</v>
          </cell>
          <cell r="AJ438">
            <v>9645.2346710534239</v>
          </cell>
          <cell r="AK438">
            <v>0.66596825980392138</v>
          </cell>
          <cell r="AL438">
            <v>2.8101000358356841E-3</v>
          </cell>
          <cell r="AM438">
            <v>9641.1824305061346</v>
          </cell>
          <cell r="AN438">
            <v>0.63491274509803897</v>
          </cell>
          <cell r="AO438">
            <v>2.6790591015221025E-3</v>
          </cell>
          <cell r="AP438">
            <v>9657.0714971737525</v>
          </cell>
          <cell r="AQ438">
            <v>0.82121500000000003</v>
          </cell>
          <cell r="AR438">
            <v>3.4651746039792469E-3</v>
          </cell>
          <cell r="AS438">
            <v>9559.8462722750355</v>
          </cell>
          <cell r="AT438">
            <v>0.61269079901960766</v>
          </cell>
          <cell r="AU438">
            <v>2.5852920329688294E-3</v>
          </cell>
          <cell r="AV438">
            <v>9666.6620467503653</v>
          </cell>
        </row>
        <row r="439">
          <cell r="B439">
            <v>47</v>
          </cell>
          <cell r="C439">
            <v>4.6058561608291306E-3</v>
          </cell>
          <cell r="D439">
            <v>0.7495098039215683</v>
          </cell>
          <cell r="E439">
            <v>3.452134347993989E-3</v>
          </cell>
          <cell r="F439">
            <v>9576.195636567938</v>
          </cell>
          <cell r="G439">
            <v>0.96499999999999997</v>
          </cell>
          <cell r="H439">
            <v>4.4446511952001113E-3</v>
          </cell>
          <cell r="I439">
            <v>9453.101533326284</v>
          </cell>
          <cell r="J439">
            <v>0.92</v>
          </cell>
          <cell r="K439">
            <v>4.2373876679628001E-3</v>
          </cell>
          <cell r="L439">
            <v>9478.7355688359839</v>
          </cell>
          <cell r="M439">
            <v>0.92500000000000004</v>
          </cell>
          <cell r="N439">
            <v>4.2604169487669456E-3</v>
          </cell>
          <cell r="O439">
            <v>9472.6132069864707</v>
          </cell>
          <cell r="P439">
            <v>0.72327696078431336</v>
          </cell>
          <cell r="Q439">
            <v>3.3313096458141992E-3</v>
          </cell>
          <cell r="R439">
            <v>9588.5319624307867</v>
          </cell>
          <cell r="S439">
            <v>0.68954901960784287</v>
          </cell>
          <cell r="T439">
            <v>3.1759636001544699E-3</v>
          </cell>
          <cell r="U439">
            <v>9606.9834358423868</v>
          </cell>
          <cell r="V439">
            <v>0.6932965686274507</v>
          </cell>
          <cell r="W439">
            <v>3.1932242718944398E-3</v>
          </cell>
          <cell r="X439">
            <v>9602.6491519667325</v>
          </cell>
          <cell r="Y439">
            <v>0.88780000000000003</v>
          </cell>
          <cell r="Z439">
            <v>4.0890790995841021E-3</v>
          </cell>
          <cell r="AA439">
            <v>9494.3511344113758</v>
          </cell>
          <cell r="AB439">
            <v>0.892625</v>
          </cell>
          <cell r="AC439">
            <v>4.1113023555601029E-3</v>
          </cell>
          <cell r="AD439">
            <v>9488.4335900264668</v>
          </cell>
          <cell r="AE439">
            <v>0.85100000000000009</v>
          </cell>
          <cell r="AF439">
            <v>3.9195835928655907E-3</v>
          </cell>
          <cell r="AG439">
            <v>9512.2275313524697</v>
          </cell>
          <cell r="AH439">
            <v>0.66541480392156838</v>
          </cell>
          <cell r="AI439">
            <v>3.0648048741490634E-3</v>
          </cell>
          <cell r="AJ439">
            <v>9618.2771052683547</v>
          </cell>
          <cell r="AK439">
            <v>0.66903118872548994</v>
          </cell>
          <cell r="AL439">
            <v>3.0814614223781348E-3</v>
          </cell>
          <cell r="AM439">
            <v>9614.0897434126709</v>
          </cell>
          <cell r="AN439">
            <v>0.63783284313725463</v>
          </cell>
          <cell r="AO439">
            <v>2.9377663301428849E-3</v>
          </cell>
          <cell r="AP439">
            <v>9631.1996318851998</v>
          </cell>
          <cell r="AQ439">
            <v>0.82121500000000003</v>
          </cell>
          <cell r="AR439">
            <v>3.7823981671152944E-3</v>
          </cell>
          <cell r="AS439">
            <v>9526.7197357544028</v>
          </cell>
          <cell r="AT439">
            <v>0.61550869362745075</v>
          </cell>
          <cell r="AU439">
            <v>2.8349445085878839E-3</v>
          </cell>
          <cell r="AV439">
            <v>9641.6709023754993</v>
          </cell>
        </row>
        <row r="440">
          <cell r="B440">
            <v>48</v>
          </cell>
          <cell r="C440">
            <v>5.0498377418885885E-3</v>
          </cell>
          <cell r="D440">
            <v>0.75294117647058789</v>
          </cell>
          <cell r="E440">
            <v>3.8022307703631706E-3</v>
          </cell>
          <cell r="F440">
            <v>9543.1373226878313</v>
          </cell>
          <cell r="G440">
            <v>0.96499999999999997</v>
          </cell>
          <cell r="H440">
            <v>4.8730934209224881E-3</v>
          </cell>
          <cell r="I440">
            <v>9411.0857942978382</v>
          </cell>
          <cell r="J440">
            <v>0.92</v>
          </cell>
          <cell r="K440">
            <v>4.645850722537502E-3</v>
          </cell>
          <cell r="L440">
            <v>9438.5704916287177</v>
          </cell>
          <cell r="M440">
            <v>0.92500000000000004</v>
          </cell>
          <cell r="N440">
            <v>4.6710999112469448E-3</v>
          </cell>
          <cell r="O440">
            <v>9432.2559251303119</v>
          </cell>
          <cell r="P440">
            <v>0.72658823529411731</v>
          </cell>
          <cell r="Q440">
            <v>3.6691526934004596E-3</v>
          </cell>
          <cell r="R440">
            <v>9556.5895934151431</v>
          </cell>
          <cell r="S440">
            <v>0.69270588235294084</v>
          </cell>
          <cell r="T440">
            <v>3.498052308734117E-3</v>
          </cell>
          <cell r="U440">
            <v>9576.4720061428652</v>
          </cell>
          <cell r="V440">
            <v>0.69647058823529384</v>
          </cell>
          <cell r="W440">
            <v>3.5170634625859331E-3</v>
          </cell>
          <cell r="X440">
            <v>9571.985739620186</v>
          </cell>
          <cell r="Y440">
            <v>0.88780000000000003</v>
          </cell>
          <cell r="Z440">
            <v>4.4832459472486886E-3</v>
          </cell>
          <cell r="AA440">
            <v>9455.5279816235416</v>
          </cell>
          <cell r="AB440">
            <v>0.892625</v>
          </cell>
          <cell r="AC440">
            <v>4.5076114143533016E-3</v>
          </cell>
          <cell r="AD440">
            <v>9449.4237706572148</v>
          </cell>
          <cell r="AE440">
            <v>0.85100000000000009</v>
          </cell>
          <cell r="AF440">
            <v>4.2974119183471892E-3</v>
          </cell>
          <cell r="AG440">
            <v>9474.943560388976</v>
          </cell>
          <cell r="AH440">
            <v>0.668461176470588</v>
          </cell>
          <cell r="AI440">
            <v>3.3756204779284236E-3</v>
          </cell>
          <cell r="AJ440">
            <v>9588.798962715211</v>
          </cell>
          <cell r="AK440">
            <v>0.67209411764705851</v>
          </cell>
          <cell r="AL440">
            <v>3.3939662413954253E-3</v>
          </cell>
          <cell r="AM440">
            <v>9584.4642967570635</v>
          </cell>
          <cell r="AN440">
            <v>0.6407529411764703</v>
          </cell>
          <cell r="AO440">
            <v>3.2356983855790582E-3</v>
          </cell>
          <cell r="AP440">
            <v>9602.9054178877632</v>
          </cell>
          <cell r="AQ440">
            <v>0.82121500000000003</v>
          </cell>
          <cell r="AR440">
            <v>4.147002501205037E-3</v>
          </cell>
          <cell r="AS440">
            <v>9490.6858884872636</v>
          </cell>
          <cell r="AT440">
            <v>0.61832658823529396</v>
          </cell>
          <cell r="AU440">
            <v>3.1224489420837919E-3</v>
          </cell>
          <cell r="AV440">
            <v>9614.3373003971974</v>
          </cell>
        </row>
        <row r="441">
          <cell r="B441">
            <v>49</v>
          </cell>
          <cell r="C441">
            <v>5.5203547473775729E-3</v>
          </cell>
          <cell r="D441">
            <v>0.75637254901960749</v>
          </cell>
          <cell r="E441">
            <v>4.1754447917664661E-3</v>
          </cell>
          <cell r="F441">
            <v>9506.852112313707</v>
          </cell>
          <cell r="G441">
            <v>0.96499999999999997</v>
          </cell>
          <cell r="H441">
            <v>5.3271423312193575E-3</v>
          </cell>
          <cell r="I441">
            <v>9365.2246940299083</v>
          </cell>
          <cell r="J441">
            <v>0.92</v>
          </cell>
          <cell r="K441">
            <v>5.0787263675873672E-3</v>
          </cell>
          <cell r="L441">
            <v>9394.7203020904635</v>
          </cell>
          <cell r="M441">
            <v>0.92500000000000004</v>
          </cell>
          <cell r="N441">
            <v>5.1063281413242555E-3</v>
          </cell>
          <cell r="O441">
            <v>9388.1969153155769</v>
          </cell>
          <cell r="P441">
            <v>0.72989950980392115</v>
          </cell>
          <cell r="Q441">
            <v>4.0293042240546395E-3</v>
          </cell>
          <cell r="R441">
            <v>9521.5250069687409</v>
          </cell>
          <cell r="S441">
            <v>0.69586274509803892</v>
          </cell>
          <cell r="T441">
            <v>3.8414092084251492E-3</v>
          </cell>
          <cell r="U441">
            <v>9542.9730061322498</v>
          </cell>
          <cell r="V441">
            <v>0.69964460784313698</v>
          </cell>
          <cell r="W441">
            <v>3.8622864323839814E-3</v>
          </cell>
          <cell r="X441">
            <v>9538.3204583109746</v>
          </cell>
          <cell r="Y441">
            <v>0.88780000000000003</v>
          </cell>
          <cell r="Z441">
            <v>4.9009709447218096E-3</v>
          </cell>
          <cell r="AA441">
            <v>9413.1365241208314</v>
          </cell>
          <cell r="AB441">
            <v>0.892625</v>
          </cell>
          <cell r="AC441">
            <v>4.9276066563779062E-3</v>
          </cell>
          <cell r="AD441">
            <v>9406.8294402095398</v>
          </cell>
          <cell r="AE441">
            <v>0.85100000000000009</v>
          </cell>
          <cell r="AF441">
            <v>4.6978218900183147E-3</v>
          </cell>
          <cell r="AG441">
            <v>9434.2258250068935</v>
          </cell>
          <cell r="AH441">
            <v>0.67150754901960752</v>
          </cell>
          <cell r="AI441">
            <v>3.7069598861302687E-3</v>
          </cell>
          <cell r="AJ441">
            <v>9556.4308165779312</v>
          </cell>
          <cell r="AK441">
            <v>0.67515704656862707</v>
          </cell>
          <cell r="AL441">
            <v>3.7271064072505414E-3</v>
          </cell>
          <cell r="AM441">
            <v>9551.9349484920094</v>
          </cell>
          <cell r="AN441">
            <v>0.64367303921568608</v>
          </cell>
          <cell r="AO441">
            <v>3.5533035177932634E-3</v>
          </cell>
          <cell r="AP441">
            <v>9571.8333123302364</v>
          </cell>
          <cell r="AQ441">
            <v>0.82121500000000003</v>
          </cell>
          <cell r="AR441">
            <v>4.533398123867674E-3</v>
          </cell>
          <cell r="AS441">
            <v>9451.3279903695548</v>
          </cell>
          <cell r="AT441">
            <v>0.62114448284313695</v>
          </cell>
          <cell r="AU441">
            <v>3.4289378946704982E-3</v>
          </cell>
          <cell r="AV441">
            <v>9584.3170230647356</v>
          </cell>
        </row>
        <row r="442">
          <cell r="B442">
            <v>50</v>
          </cell>
          <cell r="C442">
            <v>6.0359379048675983E-3</v>
          </cell>
          <cell r="D442">
            <v>0.75980392156862708</v>
          </cell>
          <cell r="E442">
            <v>4.5861292904631236E-3</v>
          </cell>
          <cell r="F442">
            <v>9467.1567761752522</v>
          </cell>
          <cell r="G442">
            <v>0.96499999999999997</v>
          </cell>
          <cell r="H442">
            <v>5.8246800781972322E-3</v>
          </cell>
          <cell r="I442">
            <v>9315.3348091209609</v>
          </cell>
          <cell r="J442">
            <v>0.93</v>
          </cell>
          <cell r="K442">
            <v>5.6134222515268669E-3</v>
          </cell>
          <cell r="L442">
            <v>9347.0070883761291</v>
          </cell>
          <cell r="M442">
            <v>0.92500000000000004</v>
          </cell>
          <cell r="N442">
            <v>5.5832425620025283E-3</v>
          </cell>
          <cell r="O442">
            <v>9340.2577012106067</v>
          </cell>
          <cell r="P442">
            <v>0.73321078431372511</v>
          </cell>
          <cell r="Q442">
            <v>4.4256147652969148E-3</v>
          </cell>
          <cell r="R442">
            <v>9483.1598860387203</v>
          </cell>
          <cell r="S442">
            <v>0.70661764705882324</v>
          </cell>
          <cell r="T442">
            <v>4.2651002401307052E-3</v>
          </cell>
          <cell r="U442">
            <v>9506.3145417507403</v>
          </cell>
          <cell r="V442">
            <v>0.70281862745098012</v>
          </cell>
          <cell r="W442">
            <v>4.2421695936783899E-3</v>
          </cell>
          <cell r="X442">
            <v>9501.4807326171103</v>
          </cell>
          <cell r="Y442">
            <v>0.89744999999999997</v>
          </cell>
          <cell r="Z442">
            <v>5.4169524727234256E-3</v>
          </cell>
          <cell r="AA442">
            <v>9367.0030155174154</v>
          </cell>
          <cell r="AB442">
            <v>0.892625</v>
          </cell>
          <cell r="AC442">
            <v>5.3878290723324397E-3</v>
          </cell>
          <cell r="AD442">
            <v>9360.4762848445516</v>
          </cell>
          <cell r="AE442">
            <v>0.86025000000000007</v>
          </cell>
          <cell r="AF442">
            <v>5.1924155826623521E-3</v>
          </cell>
          <cell r="AG442">
            <v>9389.9055124107999</v>
          </cell>
          <cell r="AH442">
            <v>0.68188602941176435</v>
          </cell>
          <cell r="AI442">
            <v>4.1158217317261306E-3</v>
          </cell>
          <cell r="AJ442">
            <v>9521.005510886298</v>
          </cell>
          <cell r="AK442">
            <v>0.67821997549019575</v>
          </cell>
          <cell r="AL442">
            <v>4.093693657899646E-3</v>
          </cell>
          <cell r="AM442">
            <v>9516.3338705438455</v>
          </cell>
          <cell r="AN442">
            <v>0.65362132352941149</v>
          </cell>
          <cell r="AO442">
            <v>3.945217722120903E-3</v>
          </cell>
          <cell r="AP442">
            <v>9537.8216833498027</v>
          </cell>
          <cell r="AQ442">
            <v>0.83014125000000005</v>
          </cell>
          <cell r="AR442">
            <v>5.0106810372691699E-3</v>
          </cell>
          <cell r="AS442">
            <v>9408.4813577899549</v>
          </cell>
          <cell r="AT442">
            <v>0.63074457720588206</v>
          </cell>
          <cell r="AU442">
            <v>3.807135101846671E-3</v>
          </cell>
          <cell r="AV442">
            <v>9551.4529952298144</v>
          </cell>
        </row>
        <row r="443">
          <cell r="B443">
            <v>51</v>
          </cell>
          <cell r="C443">
            <v>6.588596629388252E-3</v>
          </cell>
          <cell r="D443">
            <v>0.76323529411764668</v>
          </cell>
          <cell r="E443">
            <v>5.0286494862536784E-3</v>
          </cell>
          <cell r="F443">
            <v>9423.7391711866294</v>
          </cell>
          <cell r="G443">
            <v>0.96499999999999997</v>
          </cell>
          <cell r="H443">
            <v>6.3579957473596628E-3</v>
          </cell>
          <cell r="I443">
            <v>9261.0759640365359</v>
          </cell>
          <cell r="J443">
            <v>0.93</v>
          </cell>
          <cell r="K443">
            <v>6.1273948653310746E-3</v>
          </cell>
          <cell r="L443">
            <v>9294.538390801059</v>
          </cell>
          <cell r="M443">
            <v>0.92500000000000004</v>
          </cell>
          <cell r="N443">
            <v>6.0944518821841338E-3</v>
          </cell>
          <cell r="O443">
            <v>9288.1087768731359</v>
          </cell>
          <cell r="P443">
            <v>0.73652205882352906</v>
          </cell>
          <cell r="Q443">
            <v>4.8526467542347991E-3</v>
          </cell>
          <cell r="R443">
            <v>9441.1910736253958</v>
          </cell>
          <cell r="S443">
            <v>0.70980882352941144</v>
          </cell>
          <cell r="T443">
            <v>4.6766440222159207E-3</v>
          </cell>
          <cell r="U443">
            <v>9465.7691573159609</v>
          </cell>
          <cell r="V443">
            <v>0.70599264705882325</v>
          </cell>
          <cell r="W443">
            <v>4.6515007747846525E-3</v>
          </cell>
          <cell r="X443">
            <v>9461.173839958281</v>
          </cell>
          <cell r="Y443">
            <v>0.89744999999999997</v>
          </cell>
          <cell r="Z443">
            <v>5.912936045044487E-3</v>
          </cell>
          <cell r="AA443">
            <v>9316.2624053705003</v>
          </cell>
          <cell r="AB443">
            <v>0.892625</v>
          </cell>
          <cell r="AC443">
            <v>5.8811460663076888E-3</v>
          </cell>
          <cell r="AD443">
            <v>9310.0436385861867</v>
          </cell>
          <cell r="AE443">
            <v>0.86025000000000007</v>
          </cell>
          <cell r="AF443">
            <v>5.6678402504312438E-3</v>
          </cell>
          <cell r="AG443">
            <v>9341.1492207084302</v>
          </cell>
          <cell r="AH443">
            <v>0.68496551470588207</v>
          </cell>
          <cell r="AI443">
            <v>4.5129614814383634E-3</v>
          </cell>
          <cell r="AJ443">
            <v>9481.8187494967078</v>
          </cell>
          <cell r="AK443">
            <v>0.68128290441176442</v>
          </cell>
          <cell r="AL443">
            <v>4.4886982476671899E-3</v>
          </cell>
          <cell r="AM443">
            <v>9477.3769149315449</v>
          </cell>
          <cell r="AN443">
            <v>0.65657316176470559</v>
          </cell>
          <cell r="AO443">
            <v>4.3258957205497264E-3</v>
          </cell>
          <cell r="AP443">
            <v>9500.1929002142224</v>
          </cell>
          <cell r="AQ443">
            <v>0.83014125000000005</v>
          </cell>
          <cell r="AR443">
            <v>5.4694658416661506E-3</v>
          </cell>
          <cell r="AS443">
            <v>9361.3384586609754</v>
          </cell>
          <cell r="AT443">
            <v>0.63359310110294098</v>
          </cell>
          <cell r="AU443">
            <v>4.1744893703304867E-3</v>
          </cell>
          <cell r="AV443">
            <v>9515.0893232580365</v>
          </cell>
        </row>
        <row r="444">
          <cell r="B444">
            <v>52</v>
          </cell>
          <cell r="C444">
            <v>7.2248288867669541E-3</v>
          </cell>
          <cell r="D444">
            <v>0.76666666666666627</v>
          </cell>
          <cell r="E444">
            <v>5.5390354798546624E-3</v>
          </cell>
          <cell r="F444">
            <v>9376.3504900448534</v>
          </cell>
          <cell r="G444">
            <v>0.96499999999999997</v>
          </cell>
          <cell r="H444">
            <v>6.9719598757301106E-3</v>
          </cell>
          <cell r="I444">
            <v>9202.1940824412177</v>
          </cell>
          <cell r="J444">
            <v>0.93</v>
          </cell>
          <cell r="K444">
            <v>6.719090864693268E-3</v>
          </cell>
          <cell r="L444">
            <v>9237.5870839896415</v>
          </cell>
          <cell r="M444">
            <v>0.92500000000000004</v>
          </cell>
          <cell r="N444">
            <v>6.6829667202594331E-3</v>
          </cell>
          <cell r="O444">
            <v>9231.5028448559897</v>
          </cell>
          <cell r="P444">
            <v>0.7398333333333329</v>
          </cell>
          <cell r="Q444">
            <v>5.3451692380597484E-3</v>
          </cell>
          <cell r="R444">
            <v>9395.3763084058573</v>
          </cell>
          <cell r="S444">
            <v>0.71299999999999963</v>
          </cell>
          <cell r="T444">
            <v>5.1513029962648354E-3</v>
          </cell>
          <cell r="U444">
            <v>9421.5011245707228</v>
          </cell>
          <cell r="V444">
            <v>0.70916666666666639</v>
          </cell>
          <cell r="W444">
            <v>5.1236078188655627E-3</v>
          </cell>
          <cell r="X444">
            <v>9417.165182511344</v>
          </cell>
          <cell r="Y444">
            <v>0.89744999999999997</v>
          </cell>
          <cell r="Z444">
            <v>6.4839226844290027E-3</v>
          </cell>
          <cell r="AA444">
            <v>9261.1759415886918</v>
          </cell>
          <cell r="AB444">
            <v>0.892625</v>
          </cell>
          <cell r="AC444">
            <v>6.4490628850503526E-3</v>
          </cell>
          <cell r="AD444">
            <v>9255.2899120639613</v>
          </cell>
          <cell r="AE444">
            <v>0.86025000000000007</v>
          </cell>
          <cell r="AF444">
            <v>6.2151590498412731E-3</v>
          </cell>
          <cell r="AG444">
            <v>9288.2050791700149</v>
          </cell>
          <cell r="AH444">
            <v>0.68804499999999968</v>
          </cell>
          <cell r="AI444">
            <v>4.9710073913955665E-3</v>
          </cell>
          <cell r="AJ444">
            <v>9439.0276667062499</v>
          </cell>
          <cell r="AK444">
            <v>0.68434583333333299</v>
          </cell>
          <cell r="AL444">
            <v>4.9442815452052681E-3</v>
          </cell>
          <cell r="AM444">
            <v>9434.83582978101</v>
          </cell>
          <cell r="AN444">
            <v>0.65952499999999969</v>
          </cell>
          <cell r="AO444">
            <v>4.7649552715449735E-3</v>
          </cell>
          <cell r="AP444">
            <v>9459.0960564027882</v>
          </cell>
          <cell r="AQ444">
            <v>0.83014125000000005</v>
          </cell>
          <cell r="AR444">
            <v>5.9976284830968278E-3</v>
          </cell>
          <cell r="AS444">
            <v>9310.1369377290539</v>
          </cell>
          <cell r="AT444">
            <v>0.63644162499999979</v>
          </cell>
          <cell r="AU444">
            <v>4.5981818370408999E-3</v>
          </cell>
          <cell r="AV444">
            <v>9475.36868402035</v>
          </cell>
        </row>
        <row r="445">
          <cell r="B445">
            <v>53</v>
          </cell>
          <cell r="C445">
            <v>7.9510881517556552E-3</v>
          </cell>
          <cell r="D445">
            <v>0.77009803921568587</v>
          </cell>
          <cell r="E445">
            <v>6.1231173952981015E-3</v>
          </cell>
          <cell r="F445">
            <v>9324.4145520089423</v>
          </cell>
          <cell r="G445">
            <v>0.96499999999999997</v>
          </cell>
          <cell r="H445">
            <v>7.6728000664442074E-3</v>
          </cell>
          <cell r="I445">
            <v>9138.0367545297577</v>
          </cell>
          <cell r="J445">
            <v>0.93</v>
          </cell>
          <cell r="K445">
            <v>7.3945119811327596E-3</v>
          </cell>
          <cell r="L445">
            <v>9175.5188970017989</v>
          </cell>
          <cell r="M445">
            <v>0.92500000000000004</v>
          </cell>
          <cell r="N445">
            <v>7.3547565403739813E-3</v>
          </cell>
          <cell r="O445">
            <v>9169.8090185658366</v>
          </cell>
          <cell r="P445">
            <v>0.74314460784313685</v>
          </cell>
          <cell r="Q445">
            <v>5.9088082864626685E-3</v>
          </cell>
          <cell r="R445">
            <v>9345.1564319821719</v>
          </cell>
          <cell r="S445">
            <v>0.71619117647058794</v>
          </cell>
          <cell r="T445">
            <v>5.6944991776272354E-3</v>
          </cell>
          <cell r="U445">
            <v>9372.9681175984097</v>
          </cell>
          <cell r="V445">
            <v>0.71234068627450942</v>
          </cell>
          <cell r="W445">
            <v>5.6638835906507442E-3</v>
          </cell>
          <cell r="X445">
            <v>9368.9153213506797</v>
          </cell>
          <cell r="Y445">
            <v>0.89744999999999997</v>
          </cell>
          <cell r="Z445">
            <v>7.1357040617931128E-3</v>
          </cell>
          <cell r="AA445">
            <v>9201.127192816537</v>
          </cell>
          <cell r="AB445">
            <v>0.892625</v>
          </cell>
          <cell r="AC445">
            <v>7.0973400614608917E-3</v>
          </cell>
          <cell r="AD445">
            <v>9195.6019654016891</v>
          </cell>
          <cell r="AE445">
            <v>0.86025000000000007</v>
          </cell>
          <cell r="AF445">
            <v>6.8399235825478029E-3</v>
          </cell>
          <cell r="AG445">
            <v>9230.4774073154294</v>
          </cell>
          <cell r="AH445">
            <v>0.6911244852941173</v>
          </cell>
          <cell r="AI445">
            <v>5.4951917064102818E-3</v>
          </cell>
          <cell r="AJ445">
            <v>9392.1061904074668</v>
          </cell>
          <cell r="AK445">
            <v>0.68740876225490166</v>
          </cell>
          <cell r="AL445">
            <v>5.4656476649779682E-3</v>
          </cell>
          <cell r="AM445">
            <v>9388.1873451057818</v>
          </cell>
          <cell r="AN445">
            <v>0.66247683823529391</v>
          </cell>
          <cell r="AO445">
            <v>5.2674117393051931E-3</v>
          </cell>
          <cell r="AP445">
            <v>9414.023886784782</v>
          </cell>
          <cell r="AQ445">
            <v>0.83014125000000005</v>
          </cell>
          <cell r="AR445">
            <v>6.6005262571586301E-3</v>
          </cell>
          <cell r="AS445">
            <v>9254.2981952497976</v>
          </cell>
          <cell r="AT445">
            <v>0.63929014889705849</v>
          </cell>
          <cell r="AU445">
            <v>5.0830523284295104E-3</v>
          </cell>
          <cell r="AV445">
            <v>9431.7992158382222</v>
          </cell>
        </row>
        <row r="446">
          <cell r="B446">
            <v>54</v>
          </cell>
          <cell r="C446">
            <v>8.7519968089908341E-3</v>
          </cell>
          <cell r="D446">
            <v>0.77352941176470547</v>
          </cell>
          <cell r="E446">
            <v>6.7699269434252588E-3</v>
          </cell>
          <cell r="F446">
            <v>9267.3200670645656</v>
          </cell>
          <cell r="G446">
            <v>0.96499999999999997</v>
          </cell>
          <cell r="H446">
            <v>8.4456769206761543E-3</v>
          </cell>
          <cell r="I446">
            <v>9067.9224255124318</v>
          </cell>
          <cell r="J446">
            <v>0.93</v>
          </cell>
          <cell r="K446">
            <v>8.1393570323614762E-3</v>
          </cell>
          <cell r="L446">
            <v>9107.67041258481</v>
          </cell>
          <cell r="M446">
            <v>0.92500000000000004</v>
          </cell>
          <cell r="N446">
            <v>8.0955970483165222E-3</v>
          </cell>
          <cell r="O446">
            <v>9102.3673057125598</v>
          </cell>
          <cell r="P446">
            <v>0.7464558823529408</v>
          </cell>
          <cell r="Q446">
            <v>6.5329795004053755E-3</v>
          </cell>
          <cell r="R446">
            <v>9289.9376942185863</v>
          </cell>
          <cell r="S446">
            <v>0.71938235294117614</v>
          </cell>
          <cell r="T446">
            <v>6.2960320573854913E-3</v>
          </cell>
          <cell r="U446">
            <v>9319.5937583608193</v>
          </cell>
          <cell r="V446">
            <v>0.71551470588235255</v>
          </cell>
          <cell r="W446">
            <v>6.2621824226683645E-3</v>
          </cell>
          <cell r="X446">
            <v>9315.8508755998846</v>
          </cell>
          <cell r="Y446">
            <v>0.89744999999999997</v>
          </cell>
          <cell r="Z446">
            <v>7.8544795362288245E-3</v>
          </cell>
          <cell r="AA446">
            <v>9135.4706721336806</v>
          </cell>
          <cell r="AB446">
            <v>0.892625</v>
          </cell>
          <cell r="AC446">
            <v>7.8122511516254432E-3</v>
          </cell>
          <cell r="AD446">
            <v>9130.3376511833958</v>
          </cell>
          <cell r="AE446">
            <v>0.86025000000000007</v>
          </cell>
          <cell r="AF446">
            <v>7.528905254934366E-3</v>
          </cell>
          <cell r="AG446">
            <v>9167.3416472189583</v>
          </cell>
          <cell r="AH446">
            <v>0.69420397058823502</v>
          </cell>
          <cell r="AI446">
            <v>6.0756709353769998E-3</v>
          </cell>
          <cell r="AJ446">
            <v>9340.4947663642142</v>
          </cell>
          <cell r="AK446">
            <v>0.69047169117647023</v>
          </cell>
          <cell r="AL446">
            <v>6.0430060378749723E-3</v>
          </cell>
          <cell r="AM446">
            <v>9336.8748208646284</v>
          </cell>
          <cell r="AN446">
            <v>0.66542867647058801</v>
          </cell>
          <cell r="AO446">
            <v>5.8238296530815801E-3</v>
          </cell>
          <cell r="AP446">
            <v>9364.4363468494321</v>
          </cell>
          <cell r="AQ446">
            <v>0.83014125000000005</v>
          </cell>
          <cell r="AR446">
            <v>7.2653935710116626E-3</v>
          </cell>
          <cell r="AS446">
            <v>9193.2149570204747</v>
          </cell>
          <cell r="AT446">
            <v>0.6421386727941174</v>
          </cell>
          <cell r="AU446">
            <v>5.6199956152237253E-3</v>
          </cell>
          <cell r="AV446">
            <v>9383.8568868728762</v>
          </cell>
        </row>
        <row r="447">
          <cell r="B447">
            <v>55</v>
          </cell>
          <cell r="C447">
            <v>9.6641046473535976E-3</v>
          </cell>
          <cell r="D447">
            <v>0.77696078431372506</v>
          </cell>
          <cell r="E447">
            <v>7.5086303264977668E-3</v>
          </cell>
          <cell r="F447">
            <v>9204.5809872491991</v>
          </cell>
          <cell r="G447">
            <v>0.96499999999999997</v>
          </cell>
          <cell r="H447">
            <v>9.3258609846962222E-3</v>
          </cell>
          <cell r="I447">
            <v>8991.3376823647995</v>
          </cell>
          <cell r="J447">
            <v>0.93</v>
          </cell>
          <cell r="K447">
            <v>8.9876173220388468E-3</v>
          </cell>
          <cell r="L447">
            <v>9033.539831363707</v>
          </cell>
          <cell r="M447">
            <v>0.92500000000000004</v>
          </cell>
          <cell r="N447">
            <v>8.9392967988020777E-3</v>
          </cell>
          <cell r="O447">
            <v>9028.6782078197411</v>
          </cell>
          <cell r="P447">
            <v>0.74976715686274464</v>
          </cell>
          <cell r="Q447">
            <v>7.2458282650703443E-3</v>
          </cell>
          <cell r="R447">
            <v>9229.2467217022131</v>
          </cell>
          <cell r="S447">
            <v>0.72257352941176434</v>
          </cell>
          <cell r="T447">
            <v>6.9830262036429235E-3</v>
          </cell>
          <cell r="U447">
            <v>9260.9172972963697</v>
          </cell>
          <cell r="V447">
            <v>0.71868872549019569</v>
          </cell>
          <cell r="W447">
            <v>6.9454830520104338E-3</v>
          </cell>
          <cell r="X447">
            <v>9257.5133179945024</v>
          </cell>
          <cell r="Y447">
            <v>0.89744999999999997</v>
          </cell>
          <cell r="Z447">
            <v>8.6730507157674851E-3</v>
          </cell>
          <cell r="AA447">
            <v>9063.7163046855876</v>
          </cell>
          <cell r="AB447">
            <v>0.892625</v>
          </cell>
          <cell r="AC447">
            <v>8.6264214108440051E-3</v>
          </cell>
          <cell r="AD447">
            <v>9059.0091603532092</v>
          </cell>
          <cell r="AE447">
            <v>0.86025000000000007</v>
          </cell>
          <cell r="AF447">
            <v>8.3135460228859325E-3</v>
          </cell>
          <cell r="AG447">
            <v>9098.3216005174327</v>
          </cell>
          <cell r="AH447">
            <v>0.69728345588235252</v>
          </cell>
          <cell r="AI447">
            <v>6.7386202865154206E-3</v>
          </cell>
          <cell r="AJ447">
            <v>9283.7449937901747</v>
          </cell>
          <cell r="AK447">
            <v>0.69353462009803879</v>
          </cell>
          <cell r="AL447">
            <v>6.7023911451900686E-3</v>
          </cell>
          <cell r="AM447">
            <v>9280.4520299472606</v>
          </cell>
          <cell r="AN447">
            <v>0.668380514705882</v>
          </cell>
          <cell r="AO447">
            <v>6.4592992383697041E-3</v>
          </cell>
          <cell r="AP447">
            <v>9309.8994647682557</v>
          </cell>
          <cell r="AQ447">
            <v>0.83014125000000005</v>
          </cell>
          <cell r="AR447">
            <v>8.0225719120849259E-3</v>
          </cell>
          <cell r="AS447">
            <v>9126.4226321748101</v>
          </cell>
          <cell r="AT447">
            <v>0.6449871966911761</v>
          </cell>
          <cell r="AU447">
            <v>6.2332237650267637E-3</v>
          </cell>
          <cell r="AV447">
            <v>9331.1196523147628</v>
          </cell>
        </row>
        <row r="448">
          <cell r="B448">
            <v>56</v>
          </cell>
          <cell r="C448">
            <v>1.0695875190908376E-2</v>
          </cell>
          <cell r="D448">
            <v>0.78039215686274466</v>
          </cell>
          <cell r="E448">
            <v>8.346977109767709E-3</v>
          </cell>
          <cell r="F448">
            <v>9135.4671913056354</v>
          </cell>
          <cell r="G448">
            <v>0.96499999999999997</v>
          </cell>
          <cell r="H448">
            <v>1.0321519559226583E-2</v>
          </cell>
          <cell r="I448">
            <v>8907.4857170726045</v>
          </cell>
          <cell r="J448">
            <v>0.93</v>
          </cell>
          <cell r="K448">
            <v>9.9471639275447912E-3</v>
          </cell>
          <cell r="L448">
            <v>8952.3498322960149</v>
          </cell>
          <cell r="M448">
            <v>0.92500000000000004</v>
          </cell>
          <cell r="N448">
            <v>9.893684551590249E-3</v>
          </cell>
          <cell r="O448">
            <v>8947.9681736191633</v>
          </cell>
          <cell r="P448">
            <v>0.7530784313725486</v>
          </cell>
          <cell r="Q448">
            <v>8.0548329109258396E-3</v>
          </cell>
          <cell r="R448">
            <v>9162.3731849407959</v>
          </cell>
          <cell r="S448">
            <v>0.72576470588235253</v>
          </cell>
          <cell r="T448">
            <v>7.7626887120839693E-3</v>
          </cell>
          <cell r="U448">
            <v>9196.2480691395795</v>
          </cell>
          <cell r="V448">
            <v>0.72186274509803883</v>
          </cell>
          <cell r="W448">
            <v>7.7209538265351303E-3</v>
          </cell>
          <cell r="X448">
            <v>9193.2154161406106</v>
          </cell>
          <cell r="Y448">
            <v>0.89744999999999997</v>
          </cell>
          <cell r="Z448">
            <v>9.599013190080722E-3</v>
          </cell>
          <cell r="AA448">
            <v>8985.1062335017214</v>
          </cell>
          <cell r="AB448">
            <v>0.892625</v>
          </cell>
          <cell r="AC448">
            <v>9.5474055922845896E-3</v>
          </cell>
          <cell r="AD448">
            <v>8980.8623297713057</v>
          </cell>
          <cell r="AE448">
            <v>0.86025000000000007</v>
          </cell>
          <cell r="AF448">
            <v>9.2011266329789319E-3</v>
          </cell>
          <cell r="AG448">
            <v>9022.6822851605139</v>
          </cell>
          <cell r="AH448">
            <v>0.70036294117647024</v>
          </cell>
          <cell r="AI448">
            <v>7.4909946071610306E-3</v>
          </cell>
          <cell r="AJ448">
            <v>9221.1853614401844</v>
          </cell>
          <cell r="AK448">
            <v>0.69659754901960746</v>
          </cell>
          <cell r="AL448">
            <v>7.4507204426064013E-3</v>
          </cell>
          <cell r="AM448">
            <v>9218.2508104383796</v>
          </cell>
          <cell r="AN448">
            <v>0.6713323529411761</v>
          </cell>
          <cell r="AO448">
            <v>7.1804870586776714E-3</v>
          </cell>
          <cell r="AP448">
            <v>9249.7640382461796</v>
          </cell>
          <cell r="AQ448">
            <v>0.83014125000000005</v>
          </cell>
          <cell r="AR448">
            <v>8.8790872008246684E-3</v>
          </cell>
          <cell r="AS448">
            <v>9053.2052503081086</v>
          </cell>
          <cell r="AT448">
            <v>0.64783572058823502</v>
          </cell>
          <cell r="AU448">
            <v>6.9291700116239537E-3</v>
          </cell>
          <cell r="AV448">
            <v>9272.9566955436458</v>
          </cell>
        </row>
        <row r="449">
          <cell r="B449">
            <v>57</v>
          </cell>
          <cell r="C449">
            <v>1.1773474662018907E-2</v>
          </cell>
          <cell r="D449">
            <v>0.78382352941176425</v>
          </cell>
          <cell r="E449">
            <v>9.2283264630236388E-3</v>
          </cell>
          <cell r="F449">
            <v>9059.2136557727736</v>
          </cell>
          <cell r="G449">
            <v>0.96499999999999997</v>
          </cell>
          <cell r="H449">
            <v>1.1361403048848246E-2</v>
          </cell>
          <cell r="I449">
            <v>8815.5469290203091</v>
          </cell>
          <cell r="J449">
            <v>0.93</v>
          </cell>
          <cell r="K449">
            <v>1.0949331435677584E-2</v>
          </cell>
          <cell r="L449">
            <v>8863.299340977439</v>
          </cell>
          <cell r="M449">
            <v>0.92500000000000004</v>
          </cell>
          <cell r="N449">
            <v>1.089046406236749E-2</v>
          </cell>
          <cell r="O449">
            <v>8859.4397991317055</v>
          </cell>
          <cell r="P449">
            <v>0.75638970588235244</v>
          </cell>
          <cell r="Q449">
            <v>8.9053350368178096E-3</v>
          </cell>
          <cell r="R449">
            <v>9088.5717998685504</v>
          </cell>
          <cell r="S449">
            <v>0.72895588235294084</v>
          </cell>
          <cell r="T449">
            <v>8.5823436106119855E-3</v>
          </cell>
          <cell r="U449">
            <v>9124.8604580597457</v>
          </cell>
          <cell r="V449">
            <v>0.72503676470588196</v>
          </cell>
          <cell r="W449">
            <v>8.5362019782968656E-3</v>
          </cell>
          <cell r="X449">
            <v>9122.2350243951987</v>
          </cell>
          <cell r="Y449">
            <v>0.89744999999999997</v>
          </cell>
          <cell r="Z449">
            <v>1.0566104835428868E-2</v>
          </cell>
          <cell r="AA449">
            <v>8898.858080252061</v>
          </cell>
          <cell r="AB449">
            <v>0.892625</v>
          </cell>
          <cell r="AC449">
            <v>1.0509297820184628E-2</v>
          </cell>
          <cell r="AD449">
            <v>8895.1183945405082</v>
          </cell>
          <cell r="AE449">
            <v>0.86025000000000007</v>
          </cell>
          <cell r="AF449">
            <v>1.0128131578001767E-2</v>
          </cell>
          <cell r="AG449">
            <v>8939.663442885616</v>
          </cell>
          <cell r="AH449">
            <v>0.70344242647058786</v>
          </cell>
          <cell r="AI449">
            <v>8.2819615842405648E-3</v>
          </cell>
          <cell r="AJ449">
            <v>9152.109511626004</v>
          </cell>
          <cell r="AK449">
            <v>0.69966047794117603</v>
          </cell>
          <cell r="AL449">
            <v>8.2374349090564743E-3</v>
          </cell>
          <cell r="AM449">
            <v>9149.5682006799725</v>
          </cell>
          <cell r="AN449">
            <v>0.67428419117647032</v>
          </cell>
          <cell r="AO449">
            <v>7.9386678398160864E-3</v>
          </cell>
          <cell r="AP449">
            <v>9183.3462272737306</v>
          </cell>
          <cell r="AQ449">
            <v>0.83014125000000005</v>
          </cell>
          <cell r="AR449">
            <v>9.7736469727717039E-3</v>
          </cell>
          <cell r="AS449">
            <v>8972.8210514436596</v>
          </cell>
          <cell r="AT449">
            <v>0.65068424448529383</v>
          </cell>
          <cell r="AU449">
            <v>7.6608144654225227E-3</v>
          </cell>
          <cell r="AV449">
            <v>9208.7028020897978</v>
          </cell>
        </row>
        <row r="450">
          <cell r="B450">
            <v>58</v>
          </cell>
          <cell r="C450">
            <v>1.2926316576560515E-2</v>
          </cell>
          <cell r="D450">
            <v>0.78725490196078385</v>
          </cell>
          <cell r="E450">
            <v>1.0176306089194204E-2</v>
          </cell>
          <cell r="F450">
            <v>8975.6122746590208</v>
          </cell>
          <cell r="G450">
            <v>0.96499999999999997</v>
          </cell>
          <cell r="H450">
            <v>1.2473895496380897E-2</v>
          </cell>
          <cell r="I450">
            <v>8715.3899472636731</v>
          </cell>
          <cell r="J450">
            <v>0.93</v>
          </cell>
          <cell r="K450">
            <v>1.2021474416201279E-2</v>
          </cell>
          <cell r="L450">
            <v>8766.2521388794539</v>
          </cell>
          <cell r="M450">
            <v>0.92500000000000004</v>
          </cell>
          <cell r="N450">
            <v>1.1956842833318477E-2</v>
          </cell>
          <cell r="O450">
            <v>8762.956388386554</v>
          </cell>
          <cell r="P450">
            <v>0.75970098039215639</v>
          </cell>
          <cell r="Q450">
            <v>9.8201353760724065E-3</v>
          </cell>
          <cell r="R450">
            <v>9007.6350229845466</v>
          </cell>
          <cell r="S450">
            <v>0.73214705882352904</v>
          </cell>
          <cell r="T450">
            <v>9.4639646629506094E-3</v>
          </cell>
          <cell r="U450">
            <v>9046.5477702097905</v>
          </cell>
          <cell r="V450">
            <v>0.7282107843137251</v>
          </cell>
          <cell r="W450">
            <v>9.4130831325046384E-3</v>
          </cell>
          <cell r="X450">
            <v>9044.3657837334667</v>
          </cell>
          <cell r="Y450">
            <v>0.89744999999999997</v>
          </cell>
          <cell r="Z450">
            <v>1.1600722811634233E-2</v>
          </cell>
          <cell r="AA450">
            <v>8804.8318128605151</v>
          </cell>
          <cell r="AB450">
            <v>0.892625</v>
          </cell>
          <cell r="AC450">
            <v>1.153835333415233E-2</v>
          </cell>
          <cell r="AD450">
            <v>8801.6369461864797</v>
          </cell>
          <cell r="AE450">
            <v>0.86025000000000007</v>
          </cell>
          <cell r="AF450">
            <v>1.1119863834986183E-2</v>
          </cell>
          <cell r="AG450">
            <v>8849.1213552730187</v>
          </cell>
          <cell r="AH450">
            <v>0.70652191176470547</v>
          </cell>
          <cell r="AI450">
            <v>9.1327258997473369E-3</v>
          </cell>
          <cell r="AJ450">
            <v>9076.312092235954</v>
          </cell>
          <cell r="AK450">
            <v>0.7027234068627447</v>
          </cell>
          <cell r="AL450">
            <v>9.0836252228669763E-3</v>
          </cell>
          <cell r="AM450">
            <v>9074.199228180898</v>
          </cell>
          <cell r="AN450">
            <v>0.67723602941176442</v>
          </cell>
          <cell r="AO450">
            <v>8.7541673132293142E-3</v>
          </cell>
          <cell r="AP450">
            <v>9110.4426919173766</v>
          </cell>
          <cell r="AQ450">
            <v>0.83014125000000005</v>
          </cell>
          <cell r="AR450">
            <v>1.0730668600761667E-2</v>
          </cell>
          <cell r="AS450">
            <v>8885.1238661369953</v>
          </cell>
          <cell r="AT450">
            <v>0.65353276838235264</v>
          </cell>
          <cell r="AU450">
            <v>8.4477714572662888E-3</v>
          </cell>
          <cell r="AV450">
            <v>9138.1566384557718</v>
          </cell>
        </row>
        <row r="451">
          <cell r="B451">
            <v>59</v>
          </cell>
          <cell r="C451">
            <v>1.4194655666487394E-2</v>
          </cell>
          <cell r="D451">
            <v>0.79068627450980344</v>
          </cell>
          <cell r="E451">
            <v>1.1223519406884389E-2</v>
          </cell>
          <cell r="F451">
            <v>8884.2736968141617</v>
          </cell>
          <cell r="G451">
            <v>0.96499999999999997</v>
          </cell>
          <cell r="H451">
            <v>1.3697842718160335E-2</v>
          </cell>
          <cell r="I451">
            <v>8606.675083851298</v>
          </cell>
          <cell r="J451">
            <v>0.93</v>
          </cell>
          <cell r="K451">
            <v>1.3201029769833277E-2</v>
          </cell>
          <cell r="L451">
            <v>8660.8688630659453</v>
          </cell>
          <cell r="M451">
            <v>0.92500000000000004</v>
          </cell>
          <cell r="N451">
            <v>1.3130056491500839E-2</v>
          </cell>
          <cell r="O451">
            <v>8658.1790960953913</v>
          </cell>
          <cell r="P451">
            <v>0.76301225490196034</v>
          </cell>
          <cell r="Q451">
            <v>1.0830696227643434E-2</v>
          </cell>
          <cell r="R451">
            <v>8919.1788276405878</v>
          </cell>
          <cell r="S451">
            <v>0.73533823529411724</v>
          </cell>
          <cell r="T451">
            <v>1.0437873048402482E-2</v>
          </cell>
          <cell r="U451">
            <v>8960.9315617908305</v>
          </cell>
          <cell r="V451">
            <v>0.73138480392156824</v>
          </cell>
          <cell r="W451">
            <v>1.038175545136806E-2</v>
          </cell>
          <cell r="X451">
            <v>8959.2304167304028</v>
          </cell>
          <cell r="Y451">
            <v>0.89744999999999997</v>
          </cell>
          <cell r="Z451">
            <v>1.2738993727889111E-2</v>
          </cell>
          <cell r="AA451">
            <v>8702.689399596462</v>
          </cell>
          <cell r="AB451">
            <v>0.892625</v>
          </cell>
          <cell r="AC451">
            <v>1.267050451429831E-2</v>
          </cell>
          <cell r="AD451">
            <v>8700.0805491824503</v>
          </cell>
          <cell r="AE451">
            <v>0.86025000000000007</v>
          </cell>
          <cell r="AF451">
            <v>1.2210952537095782E-2</v>
          </cell>
          <cell r="AG451">
            <v>8750.7203307431137</v>
          </cell>
          <cell r="AH451">
            <v>0.70960139705882319</v>
          </cell>
          <cell r="AI451">
            <v>1.0072547491708396E-2</v>
          </cell>
          <cell r="AJ451">
            <v>8993.4206217170013</v>
          </cell>
          <cell r="AK451">
            <v>0.70578633578431338</v>
          </cell>
          <cell r="AL451">
            <v>1.0018394010570178E-2</v>
          </cell>
          <cell r="AM451">
            <v>8991.772603194473</v>
          </cell>
          <cell r="AN451">
            <v>0.68018786764705852</v>
          </cell>
          <cell r="AO451">
            <v>9.6550325697722962E-3</v>
          </cell>
          <cell r="AP451">
            <v>9030.6883522947446</v>
          </cell>
          <cell r="AQ451">
            <v>0.83014125000000005</v>
          </cell>
          <cell r="AR451">
            <v>1.178356919829743E-2</v>
          </cell>
          <cell r="AS451">
            <v>8789.780546452761</v>
          </cell>
          <cell r="AT451">
            <v>0.65638129227941144</v>
          </cell>
          <cell r="AU451">
            <v>9.3171064298302655E-3</v>
          </cell>
          <cell r="AV451">
            <v>9060.9595796333961</v>
          </cell>
        </row>
        <row r="452">
          <cell r="B452">
            <v>60</v>
          </cell>
          <cell r="C452">
            <v>1.5714067096462045E-2</v>
          </cell>
          <cell r="D452">
            <v>0.79411764705882304</v>
          </cell>
          <cell r="E452">
            <v>1.2478817988366911E-2</v>
          </cell>
          <cell r="F452">
            <v>8784.5608785618952</v>
          </cell>
          <cell r="G452">
            <v>0.96499999999999997</v>
          </cell>
          <cell r="H452">
            <v>1.5164074748085872E-2</v>
          </cell>
          <cell r="I452">
            <v>8488.7822022263936</v>
          </cell>
          <cell r="J452">
            <v>0.94</v>
          </cell>
          <cell r="K452">
            <v>1.4771223070674321E-2</v>
          </cell>
          <cell r="L452">
            <v>8546.5364753719896</v>
          </cell>
          <cell r="M452">
            <v>0.92500000000000004</v>
          </cell>
          <cell r="N452">
            <v>1.4535512064227393E-2</v>
          </cell>
          <cell r="O452">
            <v>8544.4967154501282</v>
          </cell>
          <cell r="P452">
            <v>0.76632352941176418</v>
          </cell>
          <cell r="Q452">
            <v>1.2042059358774067E-2</v>
          </cell>
          <cell r="R452">
            <v>8822.5779111583834</v>
          </cell>
          <cell r="S452">
            <v>0.74647058823529366</v>
          </cell>
          <cell r="T452">
            <v>1.1730088909064896E-2</v>
          </cell>
          <cell r="U452">
            <v>8867.398495753434</v>
          </cell>
          <cell r="V452">
            <v>0.73455882352941138</v>
          </cell>
          <cell r="W452">
            <v>1.1542906639239393E-2</v>
          </cell>
          <cell r="X452">
            <v>8866.2178775114498</v>
          </cell>
          <cell r="Y452">
            <v>0.90709999999999991</v>
          </cell>
          <cell r="Z452">
            <v>1.425423026320072E-2</v>
          </cell>
          <cell r="AA452">
            <v>8591.8258939192347</v>
          </cell>
          <cell r="AB452">
            <v>0.892625</v>
          </cell>
          <cell r="AC452">
            <v>1.4026769141979433E-2</v>
          </cell>
          <cell r="AD452">
            <v>8589.8461393092748</v>
          </cell>
          <cell r="AE452">
            <v>0.86949999999999994</v>
          </cell>
          <cell r="AF452">
            <v>1.3663381340373747E-2</v>
          </cell>
          <cell r="AG452">
            <v>8643.8657001190095</v>
          </cell>
          <cell r="AH452">
            <v>0.7203441176470583</v>
          </cell>
          <cell r="AI452">
            <v>1.1319535797247622E-2</v>
          </cell>
          <cell r="AJ452">
            <v>8902.8339653918465</v>
          </cell>
          <cell r="AK452">
            <v>0.70884926470588194</v>
          </cell>
          <cell r="AL452">
            <v>1.1138904906866014E-2</v>
          </cell>
          <cell r="AM452">
            <v>8901.6894824022202</v>
          </cell>
          <cell r="AN452">
            <v>0.6904852941176467</v>
          </cell>
          <cell r="AO452">
            <v>1.085033224088503E-2</v>
          </cell>
          <cell r="AP452">
            <v>8943.4967621258747</v>
          </cell>
          <cell r="AQ452">
            <v>0.83906749999999997</v>
          </cell>
          <cell r="AR452">
            <v>1.3185162993460666E-2</v>
          </cell>
          <cell r="AS452">
            <v>8686.2055591457865</v>
          </cell>
          <cell r="AT452">
            <v>0.66631830882352894</v>
          </cell>
          <cell r="AU452">
            <v>1.0470570612454051E-2</v>
          </cell>
          <cell r="AV452">
            <v>8976.5376548735621</v>
          </cell>
        </row>
        <row r="453">
          <cell r="B453">
            <v>61</v>
          </cell>
          <cell r="C453">
            <v>1.7333996416273718E-2</v>
          </cell>
          <cell r="D453">
            <v>0.79754901960784264</v>
          </cell>
          <cell r="E453">
            <v>1.3824711847684962E-2</v>
          </cell>
          <cell r="F453">
            <v>8674.9399422505921</v>
          </cell>
          <cell r="G453">
            <v>0.96499999999999997</v>
          </cell>
          <cell r="H453">
            <v>1.6727306541704137E-2</v>
          </cell>
          <cell r="I453">
            <v>8360.0576743916117</v>
          </cell>
          <cell r="J453">
            <v>0.94</v>
          </cell>
          <cell r="K453">
            <v>1.6293956631297294E-2</v>
          </cell>
          <cell r="L453">
            <v>8420.2936786126156</v>
          </cell>
          <cell r="M453">
            <v>0.92500000000000004</v>
          </cell>
          <cell r="N453">
            <v>1.6033946685053188E-2</v>
          </cell>
          <cell r="O453">
            <v>8420.2980803599512</v>
          </cell>
          <cell r="P453">
            <v>0.76963480392156813</v>
          </cell>
          <cell r="Q453">
            <v>1.3340846933015987E-2</v>
          </cell>
          <cell r="R453">
            <v>8716.3359042548054</v>
          </cell>
          <cell r="S453">
            <v>0.74969607843137198</v>
          </cell>
          <cell r="T453">
            <v>1.2995229136823862E-2</v>
          </cell>
          <cell r="U453">
            <v>8763.3831230061369</v>
          </cell>
          <cell r="V453">
            <v>0.73773284313725451</v>
          </cell>
          <cell r="W453">
            <v>1.2787858459108591E-2</v>
          </cell>
          <cell r="X453">
            <v>8763.875952308179</v>
          </cell>
          <cell r="Y453">
            <v>0.90709999999999991</v>
          </cell>
          <cell r="Z453">
            <v>1.5723668149201887E-2</v>
          </cell>
          <cell r="AA453">
            <v>8469.3560292459788</v>
          </cell>
          <cell r="AB453">
            <v>0.892625</v>
          </cell>
          <cell r="AC453">
            <v>1.5472758551076327E-2</v>
          </cell>
          <cell r="AD453">
            <v>8469.3583505480601</v>
          </cell>
          <cell r="AE453">
            <v>0.86949999999999994</v>
          </cell>
          <cell r="AF453">
            <v>1.5071909883949996E-2</v>
          </cell>
          <cell r="AG453">
            <v>8525.7612668033071</v>
          </cell>
          <cell r="AH453">
            <v>0.72345671568627401</v>
          </cell>
          <cell r="AI453">
            <v>1.2540396117035028E-2</v>
          </cell>
          <cell r="AJ453">
            <v>8802.0580176236417</v>
          </cell>
          <cell r="AK453">
            <v>0.71191219362745051</v>
          </cell>
          <cell r="AL453">
            <v>1.2340283413039789E-2</v>
          </cell>
          <cell r="AM453">
            <v>8802.5344097472935</v>
          </cell>
          <cell r="AN453">
            <v>0.69346887254901912</v>
          </cell>
          <cell r="AO453">
            <v>1.2020586951562074E-2</v>
          </cell>
          <cell r="AP453">
            <v>8846.4568508615284</v>
          </cell>
          <cell r="AQ453">
            <v>0.83906749999999997</v>
          </cell>
          <cell r="AR453">
            <v>1.4544393038011747E-2</v>
          </cell>
          <cell r="AS453">
            <v>8571.6765230537458</v>
          </cell>
          <cell r="AT453">
            <v>0.66919746200980346</v>
          </cell>
          <cell r="AU453">
            <v>1.15998664082574E-2</v>
          </cell>
          <cell r="AV453">
            <v>8882.5481835028568</v>
          </cell>
        </row>
        <row r="454">
          <cell r="B454">
            <v>62</v>
          </cell>
          <cell r="C454">
            <v>1.8945520067193144E-2</v>
          </cell>
          <cell r="D454">
            <v>0.80098039215686223</v>
          </cell>
          <cell r="E454">
            <v>1.5174990093036068E-2</v>
          </cell>
          <cell r="F454">
            <v>8555.0113972530053</v>
          </cell>
          <cell r="G454">
            <v>0.96499999999999997</v>
          </cell>
          <cell r="H454">
            <v>1.8282426864841383E-2</v>
          </cell>
          <cell r="I454">
            <v>8220.2164269657369</v>
          </cell>
          <cell r="J454">
            <v>0.94</v>
          </cell>
          <cell r="K454">
            <v>1.7808788863161555E-2</v>
          </cell>
          <cell r="L454">
            <v>8283.0937785905153</v>
          </cell>
          <cell r="M454">
            <v>0.92500000000000004</v>
          </cell>
          <cell r="N454">
            <v>1.7524606062153659E-2</v>
          </cell>
          <cell r="O454">
            <v>8285.287469867204</v>
          </cell>
          <cell r="P454">
            <v>0.77294607843137197</v>
          </cell>
          <cell r="Q454">
            <v>1.4643865439779804E-2</v>
          </cell>
          <cell r="R454">
            <v>8600.0526011393904</v>
          </cell>
          <cell r="S454">
            <v>0.75292156862745041</v>
          </cell>
          <cell r="T454">
            <v>1.4264490687453902E-2</v>
          </cell>
          <cell r="U454">
            <v>8649.5009513088971</v>
          </cell>
          <cell r="V454">
            <v>0.74090686274509765</v>
          </cell>
          <cell r="W454">
            <v>1.4036865836058364E-2</v>
          </cell>
          <cell r="X454">
            <v>8651.8047470768761</v>
          </cell>
          <cell r="Y454">
            <v>0.90709999999999991</v>
          </cell>
          <cell r="Z454">
            <v>1.7185481252950899E-2</v>
          </cell>
          <cell r="AA454">
            <v>8336.1866856046727</v>
          </cell>
          <cell r="AB454">
            <v>0.892625</v>
          </cell>
          <cell r="AC454">
            <v>1.6911244849978281E-2</v>
          </cell>
          <cell r="AD454">
            <v>8338.3140137074879</v>
          </cell>
          <cell r="AE454">
            <v>0.86949999999999994</v>
          </cell>
          <cell r="AF454">
            <v>1.6473129698424436E-2</v>
          </cell>
          <cell r="AG454">
            <v>8397.2617612979757</v>
          </cell>
          <cell r="AH454">
            <v>0.72656931372548961</v>
          </cell>
          <cell r="AI454">
            <v>1.3765233513393014E-2</v>
          </cell>
          <cell r="AJ454">
            <v>8691.6767234375166</v>
          </cell>
          <cell r="AK454">
            <v>0.71497512254901907</v>
          </cell>
          <cell r="AL454">
            <v>1.3545575531796318E-2</v>
          </cell>
          <cell r="AM454">
            <v>8693.9086403779766</v>
          </cell>
          <cell r="AN454">
            <v>0.69645245098039166</v>
          </cell>
          <cell r="AO454">
            <v>1.319465388589486E-2</v>
          </cell>
          <cell r="AP454">
            <v>8740.1172470725051</v>
          </cell>
          <cell r="AQ454">
            <v>0.83906749999999997</v>
          </cell>
          <cell r="AR454">
            <v>1.5896570158979582E-2</v>
          </cell>
          <cell r="AS454">
            <v>8447.0066907077544</v>
          </cell>
          <cell r="AT454">
            <v>0.67207661519607786</v>
          </cell>
          <cell r="AU454">
            <v>1.2732840999888537E-2</v>
          </cell>
          <cell r="AV454">
            <v>8779.5118112093151</v>
          </cell>
        </row>
        <row r="455">
          <cell r="B455">
            <v>63</v>
          </cell>
          <cell r="C455">
            <v>2.0720080556415547E-2</v>
          </cell>
          <cell r="D455">
            <v>0.80441176470588183</v>
          </cell>
          <cell r="E455">
            <v>1.6667476565234259E-2</v>
          </cell>
          <cell r="F455">
            <v>8425.189184053881</v>
          </cell>
          <cell r="G455">
            <v>0.96499999999999997</v>
          </cell>
          <cell r="H455">
            <v>1.9994877736941002E-2</v>
          </cell>
          <cell r="I455">
            <v>8069.9309213265678</v>
          </cell>
          <cell r="J455">
            <v>0.94</v>
          </cell>
          <cell r="K455">
            <v>1.9476875723030612E-2</v>
          </cell>
          <cell r="L455">
            <v>8135.5819103538306</v>
          </cell>
          <cell r="M455">
            <v>0.92500000000000004</v>
          </cell>
          <cell r="N455">
            <v>1.9166074514684384E-2</v>
          </cell>
          <cell r="O455">
            <v>8140.0910708460833</v>
          </cell>
          <cell r="P455">
            <v>0.77625735294117593</v>
          </cell>
          <cell r="Q455">
            <v>1.608411488545106E-2</v>
          </cell>
          <cell r="R455">
            <v>8474.1145880732765</v>
          </cell>
          <cell r="S455">
            <v>0.75614705882352884</v>
          </cell>
          <cell r="T455">
            <v>1.5667427971320202E-2</v>
          </cell>
          <cell r="U455">
            <v>8526.1202255378266</v>
          </cell>
          <cell r="V455">
            <v>0.74408088235294068</v>
          </cell>
          <cell r="W455">
            <v>1.5417415822841691E-2</v>
          </cell>
          <cell r="X455">
            <v>8530.3605246023853</v>
          </cell>
          <cell r="Y455">
            <v>0.90709999999999991</v>
          </cell>
          <cell r="Z455">
            <v>1.8795185072724541E-2</v>
          </cell>
          <cell r="AA455">
            <v>8192.9253055981135</v>
          </cell>
          <cell r="AB455">
            <v>0.892625</v>
          </cell>
          <cell r="AC455">
            <v>1.8495261906670429E-2</v>
          </cell>
          <cell r="AD455">
            <v>8197.3027437856745</v>
          </cell>
          <cell r="AE455">
            <v>0.86949999999999994</v>
          </cell>
          <cell r="AF455">
            <v>1.8016110043803317E-2</v>
          </cell>
          <cell r="AG455">
            <v>8258.9325791924948</v>
          </cell>
          <cell r="AH455">
            <v>0.72968191176470532</v>
          </cell>
          <cell r="AI455">
            <v>1.5119067992323995E-2</v>
          </cell>
          <cell r="AJ455">
            <v>8572.0337637164776</v>
          </cell>
          <cell r="AK455">
            <v>0.71803805147058775</v>
          </cell>
          <cell r="AL455">
            <v>1.4877806269042232E-2</v>
          </cell>
          <cell r="AM455">
            <v>8576.1446442231991</v>
          </cell>
          <cell r="AN455">
            <v>0.69943602941176419</v>
          </cell>
          <cell r="AO455">
            <v>1.4492370873471189E-2</v>
          </cell>
          <cell r="AP455">
            <v>8624.7944250752425</v>
          </cell>
          <cell r="AQ455">
            <v>0.83906749999999997</v>
          </cell>
          <cell r="AR455">
            <v>1.7385546192270201E-2</v>
          </cell>
          <cell r="AS455">
            <v>8312.7282562155488</v>
          </cell>
          <cell r="AT455">
            <v>0.67495576838235249</v>
          </cell>
          <cell r="AU455">
            <v>1.3985137892899697E-2</v>
          </cell>
          <cell r="AV455">
            <v>8667.7236832605431</v>
          </cell>
        </row>
        <row r="456">
          <cell r="B456">
            <v>64</v>
          </cell>
          <cell r="C456">
            <v>2.260807501056326E-2</v>
          </cell>
          <cell r="D456">
            <v>0.80784313725490142</v>
          </cell>
          <cell r="E456">
            <v>1.8263778243827564E-2</v>
          </cell>
          <cell r="F456">
            <v>8284.7625407709984</v>
          </cell>
          <cell r="G456">
            <v>0.96499999999999997</v>
          </cell>
          <cell r="H456">
            <v>2.1816792385193545E-2</v>
          </cell>
          <cell r="I456">
            <v>7908.5736392090839</v>
          </cell>
          <cell r="J456">
            <v>0.94</v>
          </cell>
          <cell r="K456">
            <v>2.1251590509929464E-2</v>
          </cell>
          <cell r="L456">
            <v>7977.1261925513336</v>
          </cell>
          <cell r="M456">
            <v>0.92500000000000004</v>
          </cell>
          <cell r="N456">
            <v>2.0912469384771017E-2</v>
          </cell>
          <cell r="O456">
            <v>7984.0774788259296</v>
          </cell>
          <cell r="P456">
            <v>0.77956862745097988</v>
          </cell>
          <cell r="Q456">
            <v>1.7624546005293597E-2</v>
          </cell>
          <cell r="R456">
            <v>8337.8159554862286</v>
          </cell>
          <cell r="S456">
            <v>0.75937254901960727</v>
          </cell>
          <cell r="T456">
            <v>1.7167951549197907E-2</v>
          </cell>
          <cell r="U456">
            <v>8392.5378510293958</v>
          </cell>
          <cell r="V456">
            <v>0.74725490196078381</v>
          </cell>
          <cell r="W456">
            <v>1.6893994875540497E-2</v>
          </cell>
          <cell r="X456">
            <v>8398.8444092758364</v>
          </cell>
          <cell r="Y456">
            <v>0.90709999999999991</v>
          </cell>
          <cell r="Z456">
            <v>2.0507784842081933E-2</v>
          </cell>
          <cell r="AA456">
            <v>8038.9377581923882</v>
          </cell>
          <cell r="AB456">
            <v>0.892625</v>
          </cell>
          <cell r="AC456">
            <v>2.018053295630403E-2</v>
          </cell>
          <cell r="AD456">
            <v>8045.6914826110906</v>
          </cell>
          <cell r="AE456">
            <v>0.86949999999999994</v>
          </cell>
          <cell r="AF456">
            <v>1.9657721221684753E-2</v>
          </cell>
          <cell r="AG456">
            <v>8110.1387410014104</v>
          </cell>
          <cell r="AH456">
            <v>0.73279450980392102</v>
          </cell>
          <cell r="AI456">
            <v>1.6567073244975982E-2</v>
          </cell>
          <cell r="AJ456">
            <v>8442.432602410352</v>
          </cell>
          <cell r="AK456">
            <v>0.72110098039215642</v>
          </cell>
          <cell r="AL456">
            <v>1.6302705054896578E-2</v>
          </cell>
          <cell r="AM456">
            <v>8448.5504256711629</v>
          </cell>
          <cell r="AN456">
            <v>0.70241960784313673</v>
          </cell>
          <cell r="AO456">
            <v>1.5880355183008066E-2</v>
          </cell>
          <cell r="AP456">
            <v>8499.8007055596045</v>
          </cell>
          <cell r="AQ456">
            <v>0.83906749999999997</v>
          </cell>
          <cell r="AR456">
            <v>1.8969700978925787E-2</v>
          </cell>
          <cell r="AS456">
            <v>8168.2069351333239</v>
          </cell>
          <cell r="AT456">
            <v>0.67783492156862701</v>
          </cell>
          <cell r="AU456">
            <v>1.5324542751602784E-2</v>
          </cell>
          <cell r="AV456">
            <v>8546.5043723325925</v>
          </cell>
        </row>
        <row r="457">
          <cell r="B457">
            <v>65</v>
          </cell>
          <cell r="C457">
            <v>2.4709282807293453E-2</v>
          </cell>
          <cell r="D457">
            <v>0.81127450980392102</v>
          </cell>
          <cell r="E457">
            <v>2.004601129709345E-2</v>
          </cell>
          <cell r="F457">
            <v>8133.4514749235877</v>
          </cell>
          <cell r="G457">
            <v>0.96499999999999997</v>
          </cell>
          <cell r="H457">
            <v>2.3844457909038181E-2</v>
          </cell>
          <cell r="I457">
            <v>7736.0339300594451</v>
          </cell>
          <cell r="J457">
            <v>0.94</v>
          </cell>
          <cell r="K457">
            <v>2.3226725838855846E-2</v>
          </cell>
          <cell r="L457">
            <v>7807.5995732612</v>
          </cell>
          <cell r="M457">
            <v>0.92500000000000004</v>
          </cell>
          <cell r="N457">
            <v>2.2856086596746445E-2</v>
          </cell>
          <cell r="O457">
            <v>7817.1107029843424</v>
          </cell>
          <cell r="P457">
            <v>0.78287990196078372</v>
          </cell>
          <cell r="Q457">
            <v>1.9344400901695178E-2</v>
          </cell>
          <cell r="R457">
            <v>8190.8657345950905</v>
          </cell>
          <cell r="S457">
            <v>0.7625980392156857</v>
          </cell>
          <cell r="T457">
            <v>1.8843250619267841E-2</v>
          </cell>
          <cell r="U457">
            <v>8248.4551678281132</v>
          </cell>
          <cell r="V457">
            <v>0.75042892156862695</v>
          </cell>
          <cell r="W457">
            <v>1.8542560449811441E-2</v>
          </cell>
          <cell r="X457">
            <v>8256.9543748650685</v>
          </cell>
          <cell r="Y457">
            <v>0.90709999999999991</v>
          </cell>
          <cell r="Z457">
            <v>2.241379043449589E-2</v>
          </cell>
          <cell r="AA457">
            <v>7874.0769522884902</v>
          </cell>
          <cell r="AB457">
            <v>0.892625</v>
          </cell>
          <cell r="AC457">
            <v>2.2056123565860317E-2</v>
          </cell>
          <cell r="AD457">
            <v>7883.3251404900029</v>
          </cell>
          <cell r="AE457">
            <v>0.86949999999999994</v>
          </cell>
          <cell r="AF457">
            <v>2.1484721400941657E-2</v>
          </cell>
          <cell r="AG457">
            <v>7950.7118945616194</v>
          </cell>
          <cell r="AH457">
            <v>0.73590710784313662</v>
          </cell>
          <cell r="AI457">
            <v>1.8183736847593467E-2</v>
          </cell>
          <cell r="AJ457">
            <v>8302.5662031204465</v>
          </cell>
          <cell r="AK457">
            <v>0.72416390931372498</v>
          </cell>
          <cell r="AL457">
            <v>1.7893570834068041E-2</v>
          </cell>
          <cell r="AM457">
            <v>8310.8161999400254</v>
          </cell>
          <cell r="AN457">
            <v>0.70540318627450926</v>
          </cell>
          <cell r="AO457">
            <v>1.7430006822822752E-2</v>
          </cell>
          <cell r="AP457">
            <v>8364.8208513705358</v>
          </cell>
          <cell r="AQ457">
            <v>0.83906749999999997</v>
          </cell>
          <cell r="AR457">
            <v>2.0732756151908699E-2</v>
          </cell>
          <cell r="AS457">
            <v>8013.2584920398567</v>
          </cell>
          <cell r="AT457">
            <v>0.68071407475490142</v>
          </cell>
          <cell r="AU457">
            <v>1.6819956584023955E-2</v>
          </cell>
          <cell r="AV457">
            <v>8415.5331007020213</v>
          </cell>
        </row>
        <row r="458">
          <cell r="B458">
            <v>66</v>
          </cell>
          <cell r="C458">
            <v>2.6876628425506935E-2</v>
          </cell>
          <cell r="D458">
            <v>0.81470588235294061</v>
          </cell>
          <cell r="E458">
            <v>2.1896547276074752E-2</v>
          </cell>
          <cell r="F458">
            <v>7970.4082147729077</v>
          </cell>
          <cell r="G458">
            <v>0.96499999999999997</v>
          </cell>
          <cell r="H458">
            <v>2.5935946430614192E-2</v>
          </cell>
          <cell r="I458">
            <v>7551.572394631251</v>
          </cell>
          <cell r="J458">
            <v>0.94</v>
          </cell>
          <cell r="K458">
            <v>2.5264030719976516E-2</v>
          </cell>
          <cell r="L458">
            <v>7626.2545985134939</v>
          </cell>
          <cell r="M458">
            <v>0.92500000000000004</v>
          </cell>
          <cell r="N458">
            <v>2.4860881293593914E-2</v>
          </cell>
          <cell r="O458">
            <v>7638.4421438205791</v>
          </cell>
          <cell r="P458">
            <v>0.78619117647058767</v>
          </cell>
          <cell r="Q458">
            <v>2.1130168121412135E-2</v>
          </cell>
          <cell r="R458">
            <v>8032.4183440931247</v>
          </cell>
          <cell r="S458">
            <v>0.76582352941176413</v>
          </cell>
          <cell r="T458">
            <v>2.0582754439510267E-2</v>
          </cell>
          <cell r="U458">
            <v>8093.0274598789329</v>
          </cell>
          <cell r="V458">
            <v>0.75360294117647009</v>
          </cell>
          <cell r="W458">
            <v>2.0254306230369147E-2</v>
          </cell>
          <cell r="X458">
            <v>8103.8492992377987</v>
          </cell>
          <cell r="Y458">
            <v>0.90709999999999991</v>
          </cell>
          <cell r="Z458">
            <v>2.4379789644777338E-2</v>
          </cell>
          <cell r="AA458">
            <v>7697.5890416148022</v>
          </cell>
          <cell r="AB458">
            <v>0.892625</v>
          </cell>
          <cell r="AC458">
            <v>2.3990750448318127E-2</v>
          </cell>
          <cell r="AD458">
            <v>7709.4495470815027</v>
          </cell>
          <cell r="AE458">
            <v>0.86949999999999994</v>
          </cell>
          <cell r="AF458">
            <v>2.3369228415978278E-2</v>
          </cell>
          <cell r="AG458">
            <v>7779.8930645678092</v>
          </cell>
          <cell r="AH458">
            <v>0.73901970588235233</v>
          </cell>
          <cell r="AI458">
            <v>1.9862358034127406E-2</v>
          </cell>
          <cell r="AJ458">
            <v>8151.5945241231811</v>
          </cell>
          <cell r="AK458">
            <v>0.72722683823529366</v>
          </cell>
          <cell r="AL458">
            <v>1.9545405512306227E-2</v>
          </cell>
          <cell r="AM458">
            <v>8162.1060215774778</v>
          </cell>
          <cell r="AN458">
            <v>0.7083867647058818</v>
          </cell>
          <cell r="AO458">
            <v>1.9039047856546996E-2</v>
          </cell>
          <cell r="AP458">
            <v>8219.0219668594564</v>
          </cell>
          <cell r="AQ458">
            <v>0.83906749999999997</v>
          </cell>
          <cell r="AR458">
            <v>2.2551305421419039E-2</v>
          </cell>
          <cell r="AS458">
            <v>7847.1215577421826</v>
          </cell>
          <cell r="AT458">
            <v>0.68359322794117594</v>
          </cell>
          <cell r="AU458">
            <v>1.8372681181567849E-2</v>
          </cell>
          <cell r="AV458">
            <v>8273.9841993167975</v>
          </cell>
        </row>
        <row r="459">
          <cell r="B459">
            <v>67</v>
          </cell>
          <cell r="C459">
            <v>2.9159224992165878E-2</v>
          </cell>
          <cell r="D459">
            <v>0.81813725490196021</v>
          </cell>
          <cell r="E459">
            <v>2.3856248290159223E-2</v>
          </cell>
          <cell r="F459">
            <v>7795.8837944885181</v>
          </cell>
          <cell r="G459">
            <v>0.96499999999999997</v>
          </cell>
          <cell r="H459">
            <v>2.8138652117440072E-2</v>
          </cell>
          <cell r="I459">
            <v>7355.7152175371903</v>
          </cell>
          <cell r="J459">
            <v>0.94</v>
          </cell>
          <cell r="K459">
            <v>2.7409671492635925E-2</v>
          </cell>
          <cell r="L459">
            <v>7433.5846680582872</v>
          </cell>
          <cell r="M459">
            <v>0.92500000000000004</v>
          </cell>
          <cell r="N459">
            <v>2.6972283117753439E-2</v>
          </cell>
          <cell r="O459">
            <v>7448.5437404150707</v>
          </cell>
          <cell r="P459">
            <v>0.78950245098039162</v>
          </cell>
          <cell r="Q459">
            <v>2.3021279600003653E-2</v>
          </cell>
          <cell r="R459">
            <v>7862.6919940609223</v>
          </cell>
          <cell r="S459">
            <v>0.76904901960784255</v>
          </cell>
          <cell r="T459">
            <v>2.2424873392749668E-2</v>
          </cell>
          <cell r="U459">
            <v>7926.4506630000315</v>
          </cell>
          <cell r="V459">
            <v>0.75677696078431322</v>
          </cell>
          <cell r="W459">
            <v>2.2067029668397284E-2</v>
          </cell>
          <cell r="X459">
            <v>7939.7114538862734</v>
          </cell>
          <cell r="Y459">
            <v>0.90709999999999991</v>
          </cell>
          <cell r="Z459">
            <v>2.6450332990393666E-2</v>
          </cell>
          <cell r="AA459">
            <v>7509.9234400082896</v>
          </cell>
          <cell r="AB459">
            <v>0.892625</v>
          </cell>
          <cell r="AC459">
            <v>2.6028253208632068E-2</v>
          </cell>
          <cell r="AD459">
            <v>7524.4940669035714</v>
          </cell>
          <cell r="AE459">
            <v>0.86949999999999994</v>
          </cell>
          <cell r="AF459">
            <v>2.535394613068823E-2</v>
          </cell>
          <cell r="AG459">
            <v>7598.0829664900384</v>
          </cell>
          <cell r="AH459">
            <v>0.74213230392156804</v>
          </cell>
          <cell r="AI459">
            <v>2.164000282400343E-2</v>
          </cell>
          <cell r="AJ459">
            <v>7989.6846351360145</v>
          </cell>
          <cell r="AK459">
            <v>0.73028976715686234</v>
          </cell>
          <cell r="AL459">
            <v>2.1294683630003381E-2</v>
          </cell>
          <cell r="AM459">
            <v>8002.5743495513098</v>
          </cell>
          <cell r="AN459">
            <v>0.71137034313725445</v>
          </cell>
          <cell r="AO459">
            <v>2.0743007888293447E-2</v>
          </cell>
          <cell r="AP459">
            <v>8062.5396142984082</v>
          </cell>
          <cell r="AQ459">
            <v>0.83906749999999997</v>
          </cell>
          <cell r="AR459">
            <v>2.4466558016114141E-2</v>
          </cell>
          <cell r="AS459">
            <v>7670.1587228145372</v>
          </cell>
          <cell r="AT459">
            <v>0.68647238112745046</v>
          </cell>
          <cell r="AU459">
            <v>2.0017002612203173E-2</v>
          </cell>
          <cell r="AV459">
            <v>8121.9689255214198</v>
          </cell>
        </row>
        <row r="460">
          <cell r="B460">
            <v>68</v>
          </cell>
          <cell r="C460">
            <v>3.1552799169088805E-2</v>
          </cell>
          <cell r="D460">
            <v>0.8215686274509798</v>
          </cell>
          <cell r="E460">
            <v>2.5922789905584706E-2</v>
          </cell>
          <cell r="F460">
            <v>7609.9032550459715</v>
          </cell>
          <cell r="G460">
            <v>0.96499999999999997</v>
          </cell>
          <cell r="H460">
            <v>3.0448451198170697E-2</v>
          </cell>
          <cell r="I460">
            <v>7148.7353059559518</v>
          </cell>
          <cell r="J460">
            <v>0.94</v>
          </cell>
          <cell r="K460">
            <v>2.9659631218943473E-2</v>
          </cell>
          <cell r="L460">
            <v>7229.8325542941138</v>
          </cell>
          <cell r="M460">
            <v>0.92500000000000004</v>
          </cell>
          <cell r="N460">
            <v>2.9186339231407146E-2</v>
          </cell>
          <cell r="O460">
            <v>7247.6395098336252</v>
          </cell>
          <cell r="P460">
            <v>0.79281372549019546</v>
          </cell>
          <cell r="Q460">
            <v>2.501549225888924E-2</v>
          </cell>
          <cell r="R460">
            <v>7681.6827632569357</v>
          </cell>
          <cell r="S460">
            <v>0.77227450980392098</v>
          </cell>
          <cell r="T460">
            <v>2.4367422511249622E-2</v>
          </cell>
          <cell r="U460">
            <v>7748.701010428379</v>
          </cell>
          <cell r="V460">
            <v>0.75995098039215636</v>
          </cell>
          <cell r="W460">
            <v>2.3978580662665856E-2</v>
          </cell>
          <cell r="X460">
            <v>7764.5056056748517</v>
          </cell>
          <cell r="Y460">
            <v>0.90709999999999991</v>
          </cell>
          <cell r="Z460">
            <v>2.8621544126280454E-2</v>
          </cell>
          <cell r="AA460">
            <v>7311.2834642877078</v>
          </cell>
          <cell r="AB460">
            <v>0.892625</v>
          </cell>
          <cell r="AC460">
            <v>2.8164817358307895E-2</v>
          </cell>
          <cell r="AD460">
            <v>7328.6446300633552</v>
          </cell>
          <cell r="AE460">
            <v>0.86949999999999994</v>
          </cell>
          <cell r="AF460">
            <v>2.7435158877522715E-2</v>
          </cell>
          <cell r="AG460">
            <v>7405.4415802611502</v>
          </cell>
          <cell r="AH460">
            <v>0.74524490196078375</v>
          </cell>
          <cell r="AI460">
            <v>2.3514562723355885E-2</v>
          </cell>
          <cell r="AJ460">
            <v>7816.787837068774</v>
          </cell>
          <cell r="AK460">
            <v>0.73335269607843079</v>
          </cell>
          <cell r="AL460">
            <v>2.3139330339472547E-2</v>
          </cell>
          <cell r="AM460">
            <v>7832.1620605520338</v>
          </cell>
          <cell r="AN460">
            <v>0.71435392156862698</v>
          </cell>
          <cell r="AO460">
            <v>2.2539865822905902E-2</v>
          </cell>
          <cell r="AP460">
            <v>7895.2982914793383</v>
          </cell>
          <cell r="AQ460">
            <v>0.83906749999999997</v>
          </cell>
          <cell r="AR460">
            <v>2.6474928316809421E-2</v>
          </cell>
          <cell r="AS460">
            <v>7482.4963394299912</v>
          </cell>
          <cell r="AT460">
            <v>0.68935153431372498</v>
          </cell>
          <cell r="AU460">
            <v>2.1750970519104195E-2</v>
          </cell>
          <cell r="AV460">
            <v>7959.3914523230242</v>
          </cell>
        </row>
        <row r="461">
          <cell r="B461">
            <v>69</v>
          </cell>
          <cell r="C461">
            <v>3.422664901578959E-2</v>
          </cell>
          <cell r="D461">
            <v>0.8249999999999994</v>
          </cell>
          <cell r="E461">
            <v>2.8236985438026392E-2</v>
          </cell>
          <cell r="F461">
            <v>7412.6333317635899</v>
          </cell>
          <cell r="G461">
            <v>0.96499999999999997</v>
          </cell>
          <cell r="H461">
            <v>3.3028716300236953E-2</v>
          </cell>
          <cell r="I461">
            <v>6931.0673878639118</v>
          </cell>
          <cell r="J461">
            <v>0.94</v>
          </cell>
          <cell r="K461">
            <v>3.217305007484221E-2</v>
          </cell>
          <cell r="L461">
            <v>7015.3983869590384</v>
          </cell>
          <cell r="M461">
            <v>0.92500000000000004</v>
          </cell>
          <cell r="N461">
            <v>3.1659650339605369E-2</v>
          </cell>
          <cell r="O461">
            <v>7036.1074444726719</v>
          </cell>
          <cell r="P461">
            <v>0.79612499999999942</v>
          </cell>
          <cell r="Q461">
            <v>2.7248690947695466E-2</v>
          </cell>
          <cell r="R461">
            <v>7489.5216875574388</v>
          </cell>
          <cell r="S461">
            <v>0.77549999999999941</v>
          </cell>
          <cell r="T461">
            <v>2.6542766311744806E-2</v>
          </cell>
          <cell r="U461">
            <v>7559.8851389939246</v>
          </cell>
          <cell r="V461">
            <v>0.7631249999999995</v>
          </cell>
          <cell r="W461">
            <v>2.6119211530174415E-2</v>
          </cell>
          <cell r="X461">
            <v>7578.323781703456</v>
          </cell>
          <cell r="Y461">
            <v>0.90709999999999991</v>
          </cell>
          <cell r="Z461">
            <v>3.1046993322222733E-2</v>
          </cell>
          <cell r="AA461">
            <v>7102.0232419948525</v>
          </cell>
          <cell r="AB461">
            <v>0.892625</v>
          </cell>
          <cell r="AC461">
            <v>3.0551562577719182E-2</v>
          </cell>
          <cell r="AD461">
            <v>7122.2346925736765</v>
          </cell>
          <cell r="AE461">
            <v>0.86949999999999994</v>
          </cell>
          <cell r="AF461">
            <v>2.9760071319229045E-2</v>
          </cell>
          <cell r="AG461">
            <v>7202.2721139484729</v>
          </cell>
          <cell r="AH461">
            <v>0.74835749999999945</v>
          </cell>
          <cell r="AI461">
            <v>2.561376949083374E-2</v>
          </cell>
          <cell r="AJ461">
            <v>7632.9794891788551</v>
          </cell>
          <cell r="AK461">
            <v>0.73641562499999946</v>
          </cell>
          <cell r="AL461">
            <v>2.5205039126618308E-2</v>
          </cell>
          <cell r="AM461">
            <v>7650.931075360636</v>
          </cell>
          <cell r="AN461">
            <v>0.71733749999999952</v>
          </cell>
          <cell r="AO461">
            <v>2.4552058838363949E-2</v>
          </cell>
          <cell r="AP461">
            <v>7717.3393273575757</v>
          </cell>
          <cell r="AQ461">
            <v>0.83906749999999997</v>
          </cell>
          <cell r="AR461">
            <v>2.871846882305603E-2</v>
          </cell>
          <cell r="AS461">
            <v>7284.3977852127937</v>
          </cell>
          <cell r="AT461">
            <v>0.6922306874999995</v>
          </cell>
          <cell r="AU461">
            <v>2.3692736779021208E-2</v>
          </cell>
          <cell r="AV461">
            <v>7786.2669634935355</v>
          </cell>
        </row>
        <row r="462">
          <cell r="B462">
            <v>70</v>
          </cell>
          <cell r="C462">
            <v>3.7217542220085859E-2</v>
          </cell>
          <cell r="D462">
            <v>0.828431372549019</v>
          </cell>
          <cell r="E462">
            <v>3.083217958428679E-2</v>
          </cell>
          <cell r="F462">
            <v>7203.3229123171523</v>
          </cell>
          <cell r="G462">
            <v>0.96499999999999997</v>
          </cell>
          <cell r="H462">
            <v>3.5914928242382856E-2</v>
          </cell>
          <cell r="I462">
            <v>6702.14312945233</v>
          </cell>
          <cell r="J462">
            <v>0.95</v>
          </cell>
          <cell r="K462">
            <v>3.5356665109081566E-2</v>
          </cell>
          <cell r="L462">
            <v>6789.6916233604379</v>
          </cell>
          <cell r="M462">
            <v>0.92500000000000004</v>
          </cell>
          <cell r="N462">
            <v>3.4426226553579423E-2</v>
          </cell>
          <cell r="O462">
            <v>6813.3467430287728</v>
          </cell>
          <cell r="P462">
            <v>0.79943627450980326</v>
          </cell>
          <cell r="Q462">
            <v>2.9753053298836752E-2</v>
          </cell>
          <cell r="R462">
            <v>7285.4420257471238</v>
          </cell>
          <cell r="S462">
            <v>0.78700980392156805</v>
          </cell>
          <cell r="T462">
            <v>2.9290570605072452E-2</v>
          </cell>
          <cell r="U462">
            <v>7359.2248744059762</v>
          </cell>
          <cell r="V462">
            <v>0.76629901960784264</v>
          </cell>
          <cell r="W462">
            <v>2.8519766115465285E-2</v>
          </cell>
          <cell r="X462">
            <v>7380.3839398049922</v>
          </cell>
          <cell r="Y462">
            <v>0.91674999999999995</v>
          </cell>
          <cell r="Z462">
            <v>3.411918183026371E-2</v>
          </cell>
          <cell r="AA462">
            <v>6881.5267738263674</v>
          </cell>
          <cell r="AB462">
            <v>0.892625</v>
          </cell>
          <cell r="AC462">
            <v>3.3221308624204138E-2</v>
          </cell>
          <cell r="AD462">
            <v>6904.6392936703096</v>
          </cell>
          <cell r="AE462">
            <v>0.87875000000000003</v>
          </cell>
          <cell r="AF462">
            <v>3.2704915225900452E-2</v>
          </cell>
          <cell r="AG462">
            <v>6987.9319821768713</v>
          </cell>
          <cell r="AH462">
            <v>0.75946446078431307</v>
          </cell>
          <cell r="AI462">
            <v>2.8265400633894912E-2</v>
          </cell>
          <cell r="AJ462">
            <v>7437.4701120147665</v>
          </cell>
          <cell r="AK462">
            <v>0.73947855392156803</v>
          </cell>
          <cell r="AL462">
            <v>2.7521574301423993E-2</v>
          </cell>
          <cell r="AM462">
            <v>7458.0890582511111</v>
          </cell>
          <cell r="AN462">
            <v>0.72798406862745046</v>
          </cell>
          <cell r="AO462">
            <v>2.7093777809692018E-2</v>
          </cell>
          <cell r="AP462">
            <v>7527.862758116672</v>
          </cell>
          <cell r="AQ462">
            <v>0.84799374999999999</v>
          </cell>
          <cell r="AR462">
            <v>3.1560243192993935E-2</v>
          </cell>
          <cell r="AS462">
            <v>7075.2010345234212</v>
          </cell>
          <cell r="AT462">
            <v>0.70250462622548959</v>
          </cell>
          <cell r="AU462">
            <v>2.6145495586352794E-2</v>
          </cell>
          <cell r="AV462">
            <v>7601.7889898362946</v>
          </cell>
        </row>
        <row r="463">
          <cell r="B463">
            <v>71</v>
          </cell>
          <cell r="C463">
            <v>4.0620823512354895E-2</v>
          </cell>
          <cell r="D463">
            <v>0.83186274509803859</v>
          </cell>
          <cell r="E463">
            <v>3.3790949755130494E-2</v>
          </cell>
          <cell r="F463">
            <v>6981.2287666809825</v>
          </cell>
          <cell r="G463">
            <v>0.96499999999999997</v>
          </cell>
          <cell r="H463">
            <v>3.9199094689422474E-2</v>
          </cell>
          <cell r="I463">
            <v>6461.43613988787</v>
          </cell>
          <cell r="J463">
            <v>0.95</v>
          </cell>
          <cell r="K463">
            <v>3.8589782336737148E-2</v>
          </cell>
          <cell r="L463">
            <v>6549.6307704393466</v>
          </cell>
          <cell r="M463">
            <v>0.92500000000000004</v>
          </cell>
          <cell r="N463">
            <v>3.7574261748928278E-2</v>
          </cell>
          <cell r="O463">
            <v>6578.7889244651715</v>
          </cell>
          <cell r="P463">
            <v>0.80274754901960721</v>
          </cell>
          <cell r="Q463">
            <v>3.2608266513700926E-2</v>
          </cell>
          <cell r="R463">
            <v>7068.6778808494846</v>
          </cell>
          <cell r="S463">
            <v>0.7902696078431366</v>
          </cell>
          <cell r="T463">
            <v>3.2101402267373964E-2</v>
          </cell>
          <cell r="U463">
            <v>7143.668978623582</v>
          </cell>
          <cell r="V463">
            <v>0.76947303921568577</v>
          </cell>
          <cell r="W463">
            <v>3.1256628523495707E-2</v>
          </cell>
          <cell r="X463">
            <v>7169.897115999418</v>
          </cell>
          <cell r="Y463">
            <v>0.91674999999999995</v>
          </cell>
          <cell r="Z463">
            <v>3.7239139954951345E-2</v>
          </cell>
          <cell r="AA463">
            <v>6646.7347105603576</v>
          </cell>
          <cell r="AB463">
            <v>0.892625</v>
          </cell>
          <cell r="AC463">
            <v>3.625916258771579E-2</v>
          </cell>
          <cell r="AD463">
            <v>6675.2581407564812</v>
          </cell>
          <cell r="AE463">
            <v>0.87875000000000003</v>
          </cell>
          <cell r="AF463">
            <v>3.5695548661481863E-2</v>
          </cell>
          <cell r="AG463">
            <v>6759.392259095418</v>
          </cell>
          <cell r="AH463">
            <v>0.76261017156862676</v>
          </cell>
          <cell r="AI463">
            <v>3.0977853188015873E-2</v>
          </cell>
          <cell r="AJ463">
            <v>7227.2470395960499</v>
          </cell>
          <cell r="AK463">
            <v>0.7425414828431367</v>
          </cell>
          <cell r="AL463">
            <v>3.0162646525173357E-2</v>
          </cell>
          <cell r="AM463">
            <v>7252.830706087816</v>
          </cell>
          <cell r="AN463">
            <v>0.73099938725490143</v>
          </cell>
          <cell r="AO463">
            <v>2.969379709732092E-2</v>
          </cell>
          <cell r="AP463">
            <v>7323.9045171664038</v>
          </cell>
          <cell r="AQ463">
            <v>0.84799374999999999</v>
          </cell>
          <cell r="AR463">
            <v>3.444620445833E-2</v>
          </cell>
          <cell r="AS463">
            <v>6851.90596923454</v>
          </cell>
          <cell r="AT463">
            <v>0.70541440870097982</v>
          </cell>
          <cell r="AU463">
            <v>2.8654514198914686E-2</v>
          </cell>
          <cell r="AV463">
            <v>7403.0364493541447</v>
          </cell>
        </row>
        <row r="464">
          <cell r="B464">
            <v>72</v>
          </cell>
          <cell r="C464">
            <v>4.4520131297685804E-2</v>
          </cell>
          <cell r="D464">
            <v>0.83529411764705819</v>
          </cell>
          <cell r="E464">
            <v>3.7187403789831645E-2</v>
          </cell>
          <cell r="F464">
            <v>6745.3264161969937</v>
          </cell>
          <cell r="G464">
            <v>0.96499999999999997</v>
          </cell>
          <cell r="H464">
            <v>4.2961926702266798E-2</v>
          </cell>
          <cell r="I464">
            <v>6208.1536928107489</v>
          </cell>
          <cell r="J464">
            <v>0.95</v>
          </cell>
          <cell r="K464">
            <v>4.2294124732801509E-2</v>
          </cell>
          <cell r="L464">
            <v>6296.8819446220959</v>
          </cell>
          <cell r="M464">
            <v>0.92500000000000004</v>
          </cell>
          <cell r="N464">
            <v>4.1181121450359369E-2</v>
          </cell>
          <cell r="O464">
            <v>6331.5957874263668</v>
          </cell>
          <cell r="P464">
            <v>0.80605882352941116</v>
          </cell>
          <cell r="Q464">
            <v>3.5885844657187534E-2</v>
          </cell>
          <cell r="R464">
            <v>6838.1805486112416</v>
          </cell>
          <cell r="S464">
            <v>0.79352941176470526</v>
          </cell>
          <cell r="T464">
            <v>3.5328033600340057E-2</v>
          </cell>
          <cell r="U464">
            <v>6914.3471870758258</v>
          </cell>
          <cell r="V464">
            <v>0.77264705882352891</v>
          </cell>
          <cell r="W464">
            <v>3.4398348505594277E-2</v>
          </cell>
          <cell r="X464">
            <v>6945.7903052929405</v>
          </cell>
          <cell r="Y464">
            <v>0.91674999999999995</v>
          </cell>
          <cell r="Z464">
            <v>4.0813830367153456E-2</v>
          </cell>
          <cell r="AA464">
            <v>6399.2160264303675</v>
          </cell>
          <cell r="AB464">
            <v>0.892625</v>
          </cell>
          <cell r="AC464">
            <v>3.9739782199596792E-2</v>
          </cell>
          <cell r="AD464">
            <v>6433.2188705158187</v>
          </cell>
          <cell r="AE464">
            <v>0.87875000000000003</v>
          </cell>
          <cell r="AF464">
            <v>3.9122065377841402E-2</v>
          </cell>
          <cell r="AG464">
            <v>6518.1120437888339</v>
          </cell>
          <cell r="AH464">
            <v>0.76575588235294056</v>
          </cell>
          <cell r="AI464">
            <v>3.409155242432816E-2</v>
          </cell>
          <cell r="AJ464">
            <v>7003.3624418499212</v>
          </cell>
          <cell r="AK464">
            <v>0.74560441176470538</v>
          </cell>
          <cell r="AL464">
            <v>3.3194406307898473E-2</v>
          </cell>
          <cell r="AM464">
            <v>7034.0661371931665</v>
          </cell>
          <cell r="AN464">
            <v>0.7340147058823524</v>
          </cell>
          <cell r="AO464">
            <v>3.2678431080314554E-2</v>
          </cell>
          <cell r="AP464">
            <v>7106.4299824735126</v>
          </cell>
          <cell r="AQ464">
            <v>0.84799374999999999</v>
          </cell>
          <cell r="AR464">
            <v>3.7752793089616953E-2</v>
          </cell>
          <cell r="AS464">
            <v>6615.8838152890348</v>
          </cell>
          <cell r="AT464">
            <v>0.70832419117647005</v>
          </cell>
          <cell r="AU464">
            <v>3.1534685992503544E-2</v>
          </cell>
          <cell r="AV464">
            <v>7190.9060363010431</v>
          </cell>
        </row>
        <row r="465">
          <cell r="B465">
            <v>73</v>
          </cell>
          <cell r="C465">
            <v>4.8986568968522395E-2</v>
          </cell>
          <cell r="D465">
            <v>0.83872549019607778</v>
          </cell>
          <cell r="E465">
            <v>4.1086284071147922E-2</v>
          </cell>
          <cell r="F465">
            <v>6494.4852390636579</v>
          </cell>
          <cell r="G465">
            <v>0.96499999999999997</v>
          </cell>
          <cell r="H465">
            <v>4.7272039054624113E-2</v>
          </cell>
          <cell r="I465">
            <v>5941.4394489038059</v>
          </cell>
          <cell r="J465">
            <v>0.95</v>
          </cell>
          <cell r="K465">
            <v>4.6537240520096272E-2</v>
          </cell>
          <cell r="L465">
            <v>6030.5608342285232</v>
          </cell>
          <cell r="M465">
            <v>0.92500000000000004</v>
          </cell>
          <cell r="N465">
            <v>4.5312576295883221E-2</v>
          </cell>
          <cell r="O465">
            <v>6070.8535723297782</v>
          </cell>
          <cell r="P465">
            <v>0.809370098039215</v>
          </cell>
          <cell r="Q465">
            <v>3.964826412865774E-2</v>
          </cell>
          <cell r="R465">
            <v>6592.7866637059769</v>
          </cell>
          <cell r="S465">
            <v>0.79678921568627381</v>
          </cell>
          <cell r="T465">
            <v>3.903196986759052E-2</v>
          </cell>
          <cell r="U465">
            <v>6670.0768973263939</v>
          </cell>
          <cell r="V465">
            <v>0.77582107843137194</v>
          </cell>
          <cell r="W465">
            <v>3.8004812765811823E-2</v>
          </cell>
          <cell r="X465">
            <v>6706.8665897246956</v>
          </cell>
          <cell r="Y465">
            <v>0.91674999999999995</v>
          </cell>
          <cell r="Z465">
            <v>4.4908437101892906E-2</v>
          </cell>
          <cell r="AA465">
            <v>6138.0395090448683</v>
          </cell>
          <cell r="AB465">
            <v>0.892625</v>
          </cell>
          <cell r="AC465">
            <v>4.3726636125527303E-2</v>
          </cell>
          <cell r="AD465">
            <v>6177.5641537591837</v>
          </cell>
          <cell r="AE465">
            <v>0.87875000000000003</v>
          </cell>
          <cell r="AF465">
            <v>4.304694748108906E-2</v>
          </cell>
          <cell r="AG465">
            <v>6263.1100382716322</v>
          </cell>
          <cell r="AH465">
            <v>0.76890159313725426</v>
          </cell>
          <cell r="AI465">
            <v>3.7665850922224853E-2</v>
          </cell>
          <cell r="AJ465">
            <v>6764.606944017024</v>
          </cell>
          <cell r="AK465">
            <v>0.74866734068627394</v>
          </cell>
          <cell r="AL465">
            <v>3.6674644319008409E-2</v>
          </cell>
          <cell r="AM465">
            <v>6800.5744878385467</v>
          </cell>
          <cell r="AN465">
            <v>0.73703002450980326</v>
          </cell>
          <cell r="AO465">
            <v>3.6104572127521231E-2</v>
          </cell>
          <cell r="AP465">
            <v>6874.2030000641707</v>
          </cell>
          <cell r="AQ465">
            <v>0.84799374999999999</v>
          </cell>
          <cell r="AR465">
            <v>4.1540304319250938E-2</v>
          </cell>
          <cell r="AS465">
            <v>6366.1157225054822</v>
          </cell>
          <cell r="AT465">
            <v>0.71123397365196017</v>
          </cell>
          <cell r="AU465">
            <v>3.4840912103057987E-2</v>
          </cell>
          <cell r="AV465">
            <v>6964.1430724446918</v>
          </cell>
        </row>
        <row r="466">
          <cell r="B466">
            <v>74</v>
          </cell>
          <cell r="C466">
            <v>5.4281558226513434E-2</v>
          </cell>
          <cell r="D466">
            <v>0.84215686274509738</v>
          </cell>
          <cell r="E466">
            <v>4.5713586780955884E-2</v>
          </cell>
          <cell r="F466">
            <v>6227.650973635612</v>
          </cell>
          <cell r="G466">
            <v>0.96499999999999997</v>
          </cell>
          <cell r="H466">
            <v>5.2381703688585461E-2</v>
          </cell>
          <cell r="I466">
            <v>5660.575491234541</v>
          </cell>
          <cell r="J466">
            <v>0.95</v>
          </cell>
          <cell r="K466">
            <v>5.1567480315187757E-2</v>
          </cell>
          <cell r="L466">
            <v>5749.9151742149579</v>
          </cell>
          <cell r="M466">
            <v>0.92500000000000004</v>
          </cell>
          <cell r="N466">
            <v>5.0210441359524925E-2</v>
          </cell>
          <cell r="O466">
            <v>5795.7675566524495</v>
          </cell>
          <cell r="P466">
            <v>0.81268137254901895</v>
          </cell>
          <cell r="Q466">
            <v>4.4113611243622432E-2</v>
          </cell>
          <cell r="R466">
            <v>6331.3941167194698</v>
          </cell>
          <cell r="S466">
            <v>0.80004901960784247</v>
          </cell>
          <cell r="T466">
            <v>4.3427907441908088E-2</v>
          </cell>
          <cell r="U466">
            <v>6409.7306568554386</v>
          </cell>
          <cell r="V466">
            <v>0.77899509803921507</v>
          </cell>
          <cell r="W466">
            <v>4.2285067772384194E-2</v>
          </cell>
          <cell r="X466">
            <v>6451.9733807369294</v>
          </cell>
          <cell r="Y466">
            <v>0.91674999999999995</v>
          </cell>
          <cell r="Z466">
            <v>4.9762618504156191E-2</v>
          </cell>
          <cell r="AA466">
            <v>5862.3897478239933</v>
          </cell>
          <cell r="AB466">
            <v>0.892625</v>
          </cell>
          <cell r="AC466">
            <v>4.8453075911941555E-2</v>
          </cell>
          <cell r="AD466">
            <v>5907.4400538656546</v>
          </cell>
          <cell r="AE466">
            <v>0.87875000000000003</v>
          </cell>
          <cell r="AF466">
            <v>4.7699919291548681E-2</v>
          </cell>
          <cell r="AG466">
            <v>5993.5022693858718</v>
          </cell>
          <cell r="AH466">
            <v>0.77204730392156795</v>
          </cell>
          <cell r="AI466">
            <v>4.1907930681441302E-2</v>
          </cell>
          <cell r="AJ466">
            <v>6509.8122673162316</v>
          </cell>
          <cell r="AK466">
            <v>0.75173026960784262</v>
          </cell>
          <cell r="AL466">
            <v>4.0805090400350748E-2</v>
          </cell>
          <cell r="AM466">
            <v>6551.1658373321452</v>
          </cell>
          <cell r="AN466">
            <v>0.74004534313725434</v>
          </cell>
          <cell r="AO466">
            <v>4.0170814383764984E-2</v>
          </cell>
          <cell r="AP466">
            <v>6626.0128420291312</v>
          </cell>
          <cell r="AQ466">
            <v>0.84799374999999999</v>
          </cell>
          <cell r="AR466">
            <v>4.6030422116344477E-2</v>
          </cell>
          <cell r="AS466">
            <v>6101.665338061036</v>
          </cell>
          <cell r="AT466">
            <v>0.7141437561274504</v>
          </cell>
          <cell r="AU466">
            <v>3.8764835880333207E-2</v>
          </cell>
          <cell r="AV466">
            <v>6721.5059757845265</v>
          </cell>
        </row>
        <row r="467">
          <cell r="B467">
            <v>75</v>
          </cell>
          <cell r="C467">
            <v>6.0335142888193243E-2</v>
          </cell>
          <cell r="D467">
            <v>0.84558823529411697</v>
          </cell>
          <cell r="E467">
            <v>5.1018687001045719E-2</v>
          </cell>
          <cell r="F467">
            <v>5942.9627104108158</v>
          </cell>
          <cell r="G467">
            <v>0.96499999999999997</v>
          </cell>
          <cell r="H467">
            <v>5.8223412887106474E-2</v>
          </cell>
          <cell r="I467">
            <v>5364.0649031458242</v>
          </cell>
          <cell r="J467">
            <v>0.95</v>
          </cell>
          <cell r="K467">
            <v>5.7318385743783576E-2</v>
          </cell>
          <cell r="L467">
            <v>5453.4065366546283</v>
          </cell>
          <cell r="M467">
            <v>0.92500000000000004</v>
          </cell>
          <cell r="N467">
            <v>5.5810007171578753E-2</v>
          </cell>
          <cell r="O467">
            <v>5504.7595096157147</v>
          </cell>
          <cell r="P467">
            <v>0.81599264705882291</v>
          </cell>
          <cell r="Q467">
            <v>4.9233032956009115E-2</v>
          </cell>
          <cell r="R467">
            <v>6052.0934580243484</v>
          </cell>
          <cell r="S467">
            <v>0.80330882352941113</v>
          </cell>
          <cell r="T467">
            <v>4.8467752650993429E-2</v>
          </cell>
          <cell r="U467">
            <v>6131.3694671619605</v>
          </cell>
          <cell r="V467">
            <v>0.78216911764705821</v>
          </cell>
          <cell r="W467">
            <v>4.7192285475967287E-2</v>
          </cell>
          <cell r="X467">
            <v>6179.1512490668501</v>
          </cell>
          <cell r="Y467">
            <v>0.91674999999999995</v>
          </cell>
          <cell r="Z467">
            <v>5.531224224275115E-2</v>
          </cell>
          <cell r="AA467">
            <v>5570.6618832803515</v>
          </cell>
          <cell r="AB467">
            <v>0.892625</v>
          </cell>
          <cell r="AC467">
            <v>5.3856656920573495E-2</v>
          </cell>
          <cell r="AD467">
            <v>5621.2064124904573</v>
          </cell>
          <cell r="AE467">
            <v>0.87875000000000003</v>
          </cell>
          <cell r="AF467">
            <v>5.3019506812999814E-2</v>
          </cell>
          <cell r="AG467">
            <v>5707.6126948624515</v>
          </cell>
          <cell r="AH467">
            <v>0.77519301470588176</v>
          </cell>
          <cell r="AI467">
            <v>4.6771381308208661E-2</v>
          </cell>
          <cell r="AJ467">
            <v>6236.9995060683468</v>
          </cell>
          <cell r="AK467">
            <v>0.75479319852941118</v>
          </cell>
          <cell r="AL467">
            <v>4.554055548430843E-2</v>
          </cell>
          <cell r="AM467">
            <v>6283.8449231121176</v>
          </cell>
          <cell r="AN467">
            <v>0.74306066176470531</v>
          </cell>
          <cell r="AO467">
            <v>4.4832671202168925E-2</v>
          </cell>
          <cell r="AP467">
            <v>6359.8405100475356</v>
          </cell>
          <cell r="AQ467">
            <v>0.84799374999999999</v>
          </cell>
          <cell r="AR467">
            <v>5.1163824074544818E-2</v>
          </cell>
          <cell r="AS467">
            <v>5820.8031069374192</v>
          </cell>
          <cell r="AT467">
            <v>0.71705353860294063</v>
          </cell>
          <cell r="AU467">
            <v>4.3263527710093015E-2</v>
          </cell>
          <cell r="AV467">
            <v>6460.9478997645601</v>
          </cell>
        </row>
        <row r="468">
          <cell r="B468">
            <v>76</v>
          </cell>
          <cell r="C468">
            <v>6.7222367505412287E-2</v>
          </cell>
          <cell r="D468">
            <v>0.84901960784313657</v>
          </cell>
          <cell r="E468">
            <v>5.7073108097732347E-2</v>
          </cell>
          <cell r="F468">
            <v>5639.7605560294796</v>
          </cell>
          <cell r="G468">
            <v>0.96499999999999997</v>
          </cell>
          <cell r="H468">
            <v>6.4869584642722855E-2</v>
          </cell>
          <cell r="I468">
            <v>5051.7507375367286</v>
          </cell>
          <cell r="J468">
            <v>0.95</v>
          </cell>
          <cell r="K468">
            <v>6.386124913014167E-2</v>
          </cell>
          <cell r="L468">
            <v>5140.8260771689875</v>
          </cell>
          <cell r="M468">
            <v>0.92500000000000004</v>
          </cell>
          <cell r="N468">
            <v>6.2180689942506369E-2</v>
          </cell>
          <cell r="O468">
            <v>5197.5388419062447</v>
          </cell>
          <cell r="P468">
            <v>0.81930392156862675</v>
          </cell>
          <cell r="Q468">
            <v>5.507554931431171E-2</v>
          </cell>
          <cell r="R468">
            <v>5754.1305413525888</v>
          </cell>
          <cell r="S468">
            <v>0.80656862745097968</v>
          </cell>
          <cell r="T468">
            <v>5.4219452692845727E-2</v>
          </cell>
          <cell r="U468">
            <v>5834.1957684157014</v>
          </cell>
          <cell r="V468">
            <v>0.78534313725490135</v>
          </cell>
          <cell r="W468">
            <v>5.2792624990402423E-2</v>
          </cell>
          <cell r="X468">
            <v>5887.5429793217072</v>
          </cell>
          <cell r="Y468">
            <v>0.91674999999999995</v>
          </cell>
          <cell r="Z468">
            <v>6.1626105410586711E-2</v>
          </cell>
          <cell r="AA468">
            <v>5262.5360837398885</v>
          </cell>
          <cell r="AB468">
            <v>0.892625</v>
          </cell>
          <cell r="AC468">
            <v>6.0004365794518642E-2</v>
          </cell>
          <cell r="AD468">
            <v>5318.4670272532312</v>
          </cell>
          <cell r="AE468">
            <v>0.87875000000000003</v>
          </cell>
          <cell r="AF468">
            <v>5.9071655445381052E-2</v>
          </cell>
          <cell r="AG468">
            <v>5404.9978847012271</v>
          </cell>
          <cell r="AH468">
            <v>0.77833872549019534</v>
          </cell>
          <cell r="AI468">
            <v>5.232177184859612E-2</v>
          </cell>
          <cell r="AJ468">
            <v>5945.2864239509154</v>
          </cell>
          <cell r="AK468">
            <v>0.75785612745097974</v>
          </cell>
          <cell r="AL468">
            <v>5.0944883115738332E-2</v>
          </cell>
          <cell r="AM468">
            <v>5997.6751347363397</v>
          </cell>
          <cell r="AN468">
            <v>0.74607598039215628</v>
          </cell>
          <cell r="AO468">
            <v>5.01529937408823E-2</v>
          </cell>
          <cell r="AP468">
            <v>6074.7118715623401</v>
          </cell>
          <cell r="AQ468">
            <v>0.84799374999999999</v>
          </cell>
          <cell r="AR468">
            <v>5.7004147504792713E-2</v>
          </cell>
          <cell r="AS468">
            <v>5522.9885608015093</v>
          </cell>
          <cell r="AT468">
            <v>0.71996332107843075</v>
          </cell>
          <cell r="AU468">
            <v>4.8397638959951417E-2</v>
          </cell>
          <cell r="AV468">
            <v>6181.4245012696292</v>
          </cell>
        </row>
        <row r="469">
          <cell r="B469">
            <v>77</v>
          </cell>
          <cell r="C469">
            <v>7.510444385283245E-2</v>
          </cell>
          <cell r="D469">
            <v>0.85245098039215617</v>
          </cell>
          <cell r="E469">
            <v>6.4022856794154676E-2</v>
          </cell>
          <cell r="F469">
            <v>5317.8818921698821</v>
          </cell>
          <cell r="G469">
            <v>0.96499999999999997</v>
          </cell>
          <cell r="H469">
            <v>7.2475788317983306E-2</v>
          </cell>
          <cell r="I469">
            <v>4724.0457654741522</v>
          </cell>
          <cell r="J469">
            <v>0.95</v>
          </cell>
          <cell r="K469">
            <v>7.1349221660190823E-2</v>
          </cell>
          <cell r="L469">
            <v>4812.52650232017</v>
          </cell>
          <cell r="M469">
            <v>0.92500000000000004</v>
          </cell>
          <cell r="N469">
            <v>6.9471610563870023E-2</v>
          </cell>
          <cell r="O469">
            <v>4874.3522907135393</v>
          </cell>
          <cell r="P469">
            <v>0.8226151960784307</v>
          </cell>
          <cell r="Q469">
            <v>6.1782056806359252E-2</v>
          </cell>
          <cell r="R469">
            <v>5437.2186409613369</v>
          </cell>
          <cell r="S469">
            <v>0.80982843137254834</v>
          </cell>
          <cell r="T469">
            <v>6.0821713954446931E-2</v>
          </cell>
          <cell r="U469">
            <v>5517.8688669492858</v>
          </cell>
          <cell r="V469">
            <v>0.78851715686274448</v>
          </cell>
          <cell r="W469">
            <v>5.9221142534593069E-2</v>
          </cell>
          <cell r="X469">
            <v>5576.7241306995002</v>
          </cell>
          <cell r="Y469">
            <v>0.91674999999999995</v>
          </cell>
          <cell r="Z469">
            <v>6.8851998902084141E-2</v>
          </cell>
          <cell r="AA469">
            <v>4938.226480316318</v>
          </cell>
          <cell r="AB469">
            <v>0.892625</v>
          </cell>
          <cell r="AC469">
            <v>6.7040104194134573E-2</v>
          </cell>
          <cell r="AD469">
            <v>4999.335786283842</v>
          </cell>
          <cell r="AE469">
            <v>0.87875000000000003</v>
          </cell>
          <cell r="AF469">
            <v>6.5998030035676516E-2</v>
          </cell>
          <cell r="AG469">
            <v>5085.7157119731428</v>
          </cell>
          <cell r="AH469">
            <v>0.78148443627450914</v>
          </cell>
          <cell r="AI469">
            <v>5.8692953966041288E-2</v>
          </cell>
          <cell r="AJ469">
            <v>5634.2185041023995</v>
          </cell>
          <cell r="AK469">
            <v>0.76091905637254842</v>
          </cell>
          <cell r="AL469">
            <v>5.7148402545882312E-2</v>
          </cell>
          <cell r="AM469">
            <v>5692.124276031027</v>
          </cell>
          <cell r="AN469">
            <v>0.74909129901960725</v>
          </cell>
          <cell r="AO469">
            <v>5.6260085407863418E-2</v>
          </cell>
          <cell r="AP469">
            <v>5770.0468850902107</v>
          </cell>
          <cell r="AQ469">
            <v>0.84799374999999999</v>
          </cell>
          <cell r="AR469">
            <v>6.3688098984427843E-2</v>
          </cell>
          <cell r="AS469">
            <v>5208.1553062142975</v>
          </cell>
          <cell r="AT469">
            <v>0.72287310355392098</v>
          </cell>
          <cell r="AU469">
            <v>5.4290982418588193E-2</v>
          </cell>
          <cell r="AV469">
            <v>5882.2581499989838</v>
          </cell>
        </row>
        <row r="470">
          <cell r="B470">
            <v>78</v>
          </cell>
          <cell r="C470">
            <v>8.3806982626889445E-2</v>
          </cell>
          <cell r="D470">
            <v>0.85588235294117576</v>
          </cell>
          <cell r="E470">
            <v>7.1728917483602384E-2</v>
          </cell>
          <cell r="F470">
            <v>4977.4159013392618</v>
          </cell>
          <cell r="G470">
            <v>0.96499999999999997</v>
          </cell>
          <cell r="H470">
            <v>8.0873738234948311E-2</v>
          </cell>
          <cell r="I470">
            <v>4381.6668245711826</v>
          </cell>
          <cell r="J470">
            <v>0.95</v>
          </cell>
          <cell r="K470">
            <v>7.9616633495544972E-2</v>
          </cell>
          <cell r="L470">
            <v>4469.1564821605853</v>
          </cell>
          <cell r="M470">
            <v>0.92500000000000004</v>
          </cell>
          <cell r="N470">
            <v>7.7521458929872736E-2</v>
          </cell>
          <cell r="O470">
            <v>4535.7231866219809</v>
          </cell>
          <cell r="P470">
            <v>0.82592647058823454</v>
          </cell>
          <cell r="Q470">
            <v>6.9218405371676284E-2</v>
          </cell>
          <cell r="R470">
            <v>5101.2960900168682</v>
          </cell>
          <cell r="S470">
            <v>0.81308823529411689</v>
          </cell>
          <cell r="T470">
            <v>6.8142471609422245E-2</v>
          </cell>
          <cell r="U470">
            <v>5182.2626250855483</v>
          </cell>
          <cell r="V470">
            <v>0.79169117647058762</v>
          </cell>
          <cell r="W470">
            <v>6.6349248672332203E-2</v>
          </cell>
          <cell r="X470">
            <v>5246.4641560792406</v>
          </cell>
          <cell r="Y470">
            <v>0.91674999999999995</v>
          </cell>
          <cell r="Z470">
            <v>7.6830051323200893E-2</v>
          </cell>
          <cell r="AA470">
            <v>4598.2197161153363</v>
          </cell>
          <cell r="AB470">
            <v>0.892625</v>
          </cell>
          <cell r="AC470">
            <v>7.4808207867327198E-2</v>
          </cell>
          <cell r="AD470">
            <v>4664.1797942699077</v>
          </cell>
          <cell r="AE470">
            <v>0.87875000000000003</v>
          </cell>
          <cell r="AF470">
            <v>7.3645385983379108E-2</v>
          </cell>
          <cell r="AG470">
            <v>4750.0684936614271</v>
          </cell>
          <cell r="AH470">
            <v>0.78463014705882272</v>
          </cell>
          <cell r="AI470">
            <v>6.575748510309247E-2</v>
          </cell>
          <cell r="AJ470">
            <v>5303.5295768064998</v>
          </cell>
          <cell r="AK470">
            <v>0.76398198529411698</v>
          </cell>
          <cell r="AL470">
            <v>6.4027024968800569E-2</v>
          </cell>
          <cell r="AM470">
            <v>5366.8284665632173</v>
          </cell>
          <cell r="AN470">
            <v>0.75210661764705811</v>
          </cell>
          <cell r="AO470">
            <v>6.3031786238715581E-2</v>
          </cell>
          <cell r="AP470">
            <v>5445.4235545276588</v>
          </cell>
          <cell r="AQ470">
            <v>0.84799374999999999</v>
          </cell>
          <cell r="AR470">
            <v>7.1067797473960831E-2</v>
          </cell>
          <cell r="AS470">
            <v>4876.4577955458481</v>
          </cell>
          <cell r="AT470">
            <v>0.7257828860294111</v>
          </cell>
          <cell r="AU470">
            <v>6.0825673720360539E-2</v>
          </cell>
          <cell r="AV470">
            <v>5562.9045761957914</v>
          </cell>
        </row>
        <row r="471">
          <cell r="B471">
            <v>79</v>
          </cell>
          <cell r="C471">
            <v>9.3364404430312117E-2</v>
          </cell>
          <cell r="D471">
            <v>0.85931372549019536</v>
          </cell>
          <cell r="E471">
            <v>8.0229314199184804E-2</v>
          </cell>
          <cell r="F471">
            <v>4620.3912468705275</v>
          </cell>
          <cell r="G471">
            <v>0.96499999999999997</v>
          </cell>
          <cell r="H471">
            <v>9.0096650275251197E-2</v>
          </cell>
          <cell r="I471">
            <v>4027.3050487680557</v>
          </cell>
          <cell r="J471">
            <v>0.95</v>
          </cell>
          <cell r="K471">
            <v>8.8696184208796505E-2</v>
          </cell>
          <cell r="L471">
            <v>4113.3372884861674</v>
          </cell>
          <cell r="M471">
            <v>0.92500000000000004</v>
          </cell>
          <cell r="N471">
            <v>8.6362074098038713E-2</v>
          </cell>
          <cell r="O471">
            <v>4184.107307892994</v>
          </cell>
          <cell r="P471">
            <v>0.82923774509803849</v>
          </cell>
          <cell r="Q471">
            <v>7.7421288202213334E-2</v>
          </cell>
          <cell r="R471">
            <v>4748.1925093371337</v>
          </cell>
          <cell r="S471">
            <v>0.81634803921568555</v>
          </cell>
          <cell r="T471">
            <v>7.6217848489225568E-2</v>
          </cell>
          <cell r="U471">
            <v>4829.1304412830868</v>
          </cell>
          <cell r="V471">
            <v>0.79486519607843076</v>
          </cell>
          <cell r="W471">
            <v>7.4212115634245956E-2</v>
          </cell>
          <cell r="X471">
            <v>4898.3652011370614</v>
          </cell>
          <cell r="Y471">
            <v>0.91674999999999995</v>
          </cell>
          <cell r="Z471">
            <v>8.5591817761488623E-2</v>
          </cell>
          <cell r="AA471">
            <v>4244.938259330841</v>
          </cell>
          <cell r="AB471">
            <v>0.892625</v>
          </cell>
          <cell r="AC471">
            <v>8.3339401504607349E-2</v>
          </cell>
          <cell r="AD471">
            <v>4315.2608626895772</v>
          </cell>
          <cell r="AE471">
            <v>0.87875000000000003</v>
          </cell>
          <cell r="AF471">
            <v>8.2043970393136781E-2</v>
          </cell>
          <cell r="AG471">
            <v>4400.2478659982435</v>
          </cell>
          <cell r="AH471">
            <v>0.78777585784313653</v>
          </cell>
          <cell r="AI471">
            <v>7.3550223792102659E-2</v>
          </cell>
          <cell r="AJ471">
            <v>4954.7828096658359</v>
          </cell>
          <cell r="AK471">
            <v>0.76704491421568566</v>
          </cell>
          <cell r="AL471">
            <v>7.1614691587047336E-2</v>
          </cell>
          <cell r="AM471">
            <v>5023.2064063313046</v>
          </cell>
          <cell r="AN471">
            <v>0.75512193627450919</v>
          </cell>
          <cell r="AO471">
            <v>7.0501509852533645E-2</v>
          </cell>
          <cell r="AP471">
            <v>5102.1887810594053</v>
          </cell>
          <cell r="AQ471">
            <v>0.84799374999999999</v>
          </cell>
          <cell r="AR471">
            <v>7.917243142937698E-2</v>
          </cell>
          <cell r="AS471">
            <v>4529.898680541678</v>
          </cell>
          <cell r="AT471">
            <v>0.72869266850490133</v>
          </cell>
          <cell r="AU471">
            <v>6.8033957007694976E-2</v>
          </cell>
          <cell r="AV471">
            <v>5224.5371575066056</v>
          </cell>
        </row>
        <row r="472">
          <cell r="B472">
            <v>80</v>
          </cell>
          <cell r="C472">
            <v>0.10363943255505223</v>
          </cell>
          <cell r="D472">
            <v>0.86274509803921495</v>
          </cell>
          <cell r="E472">
            <v>8.941441240043714E-2</v>
          </cell>
          <cell r="F472">
            <v>4249.7004258021889</v>
          </cell>
          <cell r="G472">
            <v>0.96499999999999997</v>
          </cell>
          <cell r="H472">
            <v>0.1000120524156254</v>
          </cell>
          <cell r="I472">
            <v>3664.4583542374471</v>
          </cell>
          <cell r="J472">
            <v>0.95</v>
          </cell>
          <cell r="K472">
            <v>9.8457460927299609E-2</v>
          </cell>
          <cell r="L472">
            <v>3748.4999666336867</v>
          </cell>
          <cell r="M472">
            <v>0.92500000000000004</v>
          </cell>
          <cell r="N472">
            <v>9.5866475113423319E-2</v>
          </cell>
          <cell r="O472">
            <v>3822.7591225345936</v>
          </cell>
          <cell r="P472">
            <v>0.83254901960784244</v>
          </cell>
          <cell r="Q472">
            <v>8.6284907966421839E-2</v>
          </cell>
          <cell r="R472">
            <v>4380.5813286321527</v>
          </cell>
          <cell r="S472">
            <v>0.81960784313725421</v>
          </cell>
          <cell r="T472">
            <v>8.494369178041529E-2</v>
          </cell>
          <cell r="U472">
            <v>4461.0645089746658</v>
          </cell>
          <cell r="V472">
            <v>0.7980392156862739</v>
          </cell>
          <cell r="W472">
            <v>8.2708331470404364E-2</v>
          </cell>
          <cell r="X472">
            <v>4534.8471564115116</v>
          </cell>
          <cell r="Y472">
            <v>0.91674999999999995</v>
          </cell>
          <cell r="Z472">
            <v>9.5011449794844133E-2</v>
          </cell>
          <cell r="AA472">
            <v>3881.6062774294251</v>
          </cell>
          <cell r="AB472">
            <v>0.892625</v>
          </cell>
          <cell r="AC472">
            <v>9.2511148484453493E-2</v>
          </cell>
          <cell r="AD472">
            <v>3955.6296050567721</v>
          </cell>
          <cell r="AE472">
            <v>0.87875000000000003</v>
          </cell>
          <cell r="AF472">
            <v>9.1073151357752152E-2</v>
          </cell>
          <cell r="AG472">
            <v>4039.23406035782</v>
          </cell>
          <cell r="AH472">
            <v>0.79092156862745033</v>
          </cell>
          <cell r="AI472">
            <v>8.1970662568100747E-2</v>
          </cell>
          <cell r="AJ472">
            <v>4590.3574251736509</v>
          </cell>
          <cell r="AK472">
            <v>0.77010784313725433</v>
          </cell>
          <cell r="AL472">
            <v>7.9813539868940214E-2</v>
          </cell>
          <cell r="AM472">
            <v>4663.4710287638081</v>
          </cell>
          <cell r="AN472">
            <v>0.75813725490196016</v>
          </cell>
          <cell r="AO472">
            <v>7.8572914896884144E-2</v>
          </cell>
          <cell r="AP472">
            <v>4742.4767684420585</v>
          </cell>
          <cell r="AQ472">
            <v>0.84799374999999999</v>
          </cell>
          <cell r="AR472">
            <v>8.7885591060230819E-2</v>
          </cell>
          <cell r="AS472">
            <v>4171.255587874467</v>
          </cell>
          <cell r="AT472">
            <v>0.73160245098039156</v>
          </cell>
          <cell r="AU472">
            <v>7.5822862875493197E-2</v>
          </cell>
          <cell r="AV472">
            <v>4869.0912211476962</v>
          </cell>
        </row>
        <row r="473">
          <cell r="B473">
            <v>81</v>
          </cell>
          <cell r="C473">
            <v>0.11477288171027698</v>
          </cell>
          <cell r="D473">
            <v>0.86617647058823455</v>
          </cell>
          <cell r="E473">
            <v>9.9413569599048651E-2</v>
          </cell>
          <cell r="F473">
            <v>3869.7159593511988</v>
          </cell>
          <cell r="G473">
            <v>0.96499999999999997</v>
          </cell>
          <cell r="H473">
            <v>0.11075583085041729</v>
          </cell>
          <cell r="I473">
            <v>3297.9683532385752</v>
          </cell>
          <cell r="J473">
            <v>0.95</v>
          </cell>
          <cell r="K473">
            <v>0.10903423762476312</v>
          </cell>
          <cell r="L473">
            <v>3379.4321776328666</v>
          </cell>
          <cell r="M473">
            <v>0.92500000000000004</v>
          </cell>
          <cell r="N473">
            <v>0.10616491558200622</v>
          </cell>
          <cell r="O473">
            <v>3456.2846802495192</v>
          </cell>
          <cell r="P473">
            <v>0.83586029411764629</v>
          </cell>
          <cell r="Q473">
            <v>9.5934094663081948E-2</v>
          </cell>
          <cell r="R473">
            <v>4002.6032718517013</v>
          </cell>
          <cell r="S473">
            <v>0.82286764705882276</v>
          </cell>
          <cell r="T473">
            <v>9.444289111909622E-2</v>
          </cell>
          <cell r="U473">
            <v>4082.1252203117724</v>
          </cell>
          <cell r="V473">
            <v>0.80121323529411703</v>
          </cell>
          <cell r="W473">
            <v>9.1957551879120011E-2</v>
          </cell>
          <cell r="X473">
            <v>4159.7775146314079</v>
          </cell>
          <cell r="Y473">
            <v>0.91674999999999995</v>
          </cell>
          <cell r="Z473">
            <v>0.10521803930789642</v>
          </cell>
          <cell r="AA473">
            <v>3512.8092374780877</v>
          </cell>
          <cell r="AB473">
            <v>0.892625</v>
          </cell>
          <cell r="AC473">
            <v>0.10244914353663599</v>
          </cell>
          <cell r="AD473">
            <v>3589.6897673138646</v>
          </cell>
          <cell r="AE473">
            <v>0.87875000000000003</v>
          </cell>
          <cell r="AF473">
            <v>0.1008566698029059</v>
          </cell>
          <cell r="AG473">
            <v>3671.3682854094645</v>
          </cell>
          <cell r="AH473">
            <v>0.79406727941176392</v>
          </cell>
          <cell r="AI473">
            <v>9.1137389929927842E-2</v>
          </cell>
          <cell r="AJ473">
            <v>4214.0827856077658</v>
          </cell>
          <cell r="AK473">
            <v>0.7731707720588229</v>
          </cell>
          <cell r="AL473">
            <v>8.8739037563350803E-2</v>
          </cell>
          <cell r="AM473">
            <v>4291.2628978819203</v>
          </cell>
          <cell r="AN473">
            <v>0.76115257352941113</v>
          </cell>
          <cell r="AO473">
            <v>8.7359674285164002E-2</v>
          </cell>
          <cell r="AP473">
            <v>4369.8465449148107</v>
          </cell>
          <cell r="AQ473">
            <v>0.84799374999999999</v>
          </cell>
          <cell r="AR473">
            <v>9.7326686359804196E-2</v>
          </cell>
          <cell r="AS473">
            <v>3804.6623250708285</v>
          </cell>
          <cell r="AT473">
            <v>0.73451223345588168</v>
          </cell>
          <cell r="AU473">
            <v>8.4302085685183256E-2</v>
          </cell>
          <cell r="AV473">
            <v>4499.9027851583469</v>
          </cell>
        </row>
        <row r="474">
          <cell r="B474">
            <v>82</v>
          </cell>
          <cell r="C474">
            <v>0.12714977623488202</v>
          </cell>
          <cell r="D474">
            <v>0.86960784313725414</v>
          </cell>
          <cell r="E474">
            <v>0.11057044266700025</v>
          </cell>
          <cell r="F474">
            <v>3485.0136824976889</v>
          </cell>
          <cell r="G474">
            <v>0.96499999999999997</v>
          </cell>
          <cell r="H474">
            <v>0.12269953406666115</v>
          </cell>
          <cell r="I474">
            <v>2932.6991281572541</v>
          </cell>
          <cell r="J474">
            <v>0.95</v>
          </cell>
          <cell r="K474">
            <v>0.12079228742313791</v>
          </cell>
          <cell r="L474">
            <v>3010.9583665400737</v>
          </cell>
          <cell r="M474">
            <v>0.92500000000000004</v>
          </cell>
          <cell r="N474">
            <v>0.11761354301726587</v>
          </cell>
          <cell r="O474">
            <v>3089.3485089434475</v>
          </cell>
          <cell r="P474">
            <v>0.83917156862745024</v>
          </cell>
          <cell r="Q474">
            <v>0.10670047717365524</v>
          </cell>
          <cell r="R474">
            <v>3618.6171506711185</v>
          </cell>
          <cell r="S474">
            <v>0.82612745098039142</v>
          </cell>
          <cell r="T474">
            <v>0.10504192053365023</v>
          </cell>
          <cell r="U474">
            <v>3696.597512595351</v>
          </cell>
          <cell r="V474">
            <v>0.80438725490196017</v>
          </cell>
          <cell r="W474">
            <v>0.10227765946697524</v>
          </cell>
          <cell r="X474">
            <v>3777.2545580240931</v>
          </cell>
          <cell r="Y474">
            <v>0.91674999999999995</v>
          </cell>
          <cell r="Z474">
            <v>0.11656455736332809</v>
          </cell>
          <cell r="AA474">
            <v>3143.1983370479766</v>
          </cell>
          <cell r="AB474">
            <v>0.892625</v>
          </cell>
          <cell r="AC474">
            <v>0.11349706901166157</v>
          </cell>
          <cell r="AD474">
            <v>3221.9291250903329</v>
          </cell>
          <cell r="AE474">
            <v>0.87875000000000003</v>
          </cell>
          <cell r="AF474">
            <v>0.11173286586640258</v>
          </cell>
          <cell r="AG474">
            <v>3301.0863065230615</v>
          </cell>
          <cell r="AH474">
            <v>0.79721299019607772</v>
          </cell>
          <cell r="AI474">
            <v>0.10136545331497247</v>
          </cell>
          <cell r="AJ474">
            <v>3830.0222795788345</v>
          </cell>
          <cell r="AK474">
            <v>0.77623370098039146</v>
          </cell>
          <cell r="AL474">
            <v>9.8697941385631094E-2</v>
          </cell>
          <cell r="AM474">
            <v>3910.4603583925632</v>
          </cell>
          <cell r="AN474">
            <v>0.76416789215686209</v>
          </cell>
          <cell r="AO474">
            <v>9.7163776493626466E-2</v>
          </cell>
          <cell r="AP474">
            <v>3988.0981740749035</v>
          </cell>
          <cell r="AQ474">
            <v>0.84799374999999999</v>
          </cell>
          <cell r="AR474">
            <v>0.10782221556107849</v>
          </cell>
          <cell r="AS474">
            <v>3434.3671482536965</v>
          </cell>
          <cell r="AT474">
            <v>0.73742201593137191</v>
          </cell>
          <cell r="AU474">
            <v>9.3763044316349548E-2</v>
          </cell>
          <cell r="AV474">
            <v>4120.5515949889332</v>
          </cell>
        </row>
        <row r="475">
          <cell r="B475">
            <v>83</v>
          </cell>
          <cell r="C475">
            <v>0.14088748099254778</v>
          </cell>
          <cell r="D475">
            <v>0.87303921568627374</v>
          </cell>
          <cell r="E475">
            <v>0.12300029590574871</v>
          </cell>
          <cell r="F475">
            <v>3099.6741769233668</v>
          </cell>
          <cell r="G475">
            <v>0.96499999999999997</v>
          </cell>
          <cell r="H475">
            <v>0.13595641915780859</v>
          </cell>
          <cell r="I475">
            <v>2572.8583115746555</v>
          </cell>
          <cell r="J475">
            <v>0.95</v>
          </cell>
          <cell r="K475">
            <v>0.13384310694292037</v>
          </cell>
          <cell r="L475">
            <v>2647.2578181098629</v>
          </cell>
          <cell r="M475">
            <v>0.92500000000000004</v>
          </cell>
          <cell r="N475">
            <v>0.13032091991810671</v>
          </cell>
          <cell r="O475">
            <v>2725.9992851915013</v>
          </cell>
          <cell r="P475">
            <v>0.84248284313725408</v>
          </cell>
          <cell r="Q475">
            <v>0.1186952855490475</v>
          </cell>
          <cell r="R475">
            <v>3232.5089739857372</v>
          </cell>
          <cell r="S475">
            <v>0.82938725490195997</v>
          </cell>
          <cell r="T475">
            <v>0.11685028111046127</v>
          </cell>
          <cell r="U475">
            <v>3308.2998104324211</v>
          </cell>
          <cell r="V475">
            <v>0.8075612745098032</v>
          </cell>
          <cell r="W475">
            <v>0.11377527371281755</v>
          </cell>
          <cell r="X475">
            <v>3390.9258026184248</v>
          </cell>
          <cell r="Y475">
            <v>0.91674999999999995</v>
          </cell>
          <cell r="Z475">
            <v>0.12915859819991818</v>
          </cell>
          <cell r="AA475">
            <v>2776.8128141848306</v>
          </cell>
          <cell r="AB475">
            <v>0.892625</v>
          </cell>
          <cell r="AC475">
            <v>0.12575968772097296</v>
          </cell>
          <cell r="AD475">
            <v>2856.2496128292732</v>
          </cell>
          <cell r="AE475">
            <v>0.87875000000000003</v>
          </cell>
          <cell r="AF475">
            <v>0.12380487392220137</v>
          </cell>
          <cell r="AG475">
            <v>2932.2464730229021</v>
          </cell>
          <cell r="AH475">
            <v>0.8003587009803913</v>
          </cell>
          <cell r="AI475">
            <v>0.11276052127159511</v>
          </cell>
          <cell r="AJ475">
            <v>3441.7903350028819</v>
          </cell>
          <cell r="AK475">
            <v>0.77929662990196003</v>
          </cell>
          <cell r="AL475">
            <v>0.10979313913286894</v>
          </cell>
          <cell r="AM475">
            <v>3524.5059711491003</v>
          </cell>
          <cell r="AN475">
            <v>0.76718321078431306</v>
          </cell>
          <cell r="AO475">
            <v>0.10808651002717667</v>
          </cell>
          <cell r="AP475">
            <v>3600.5994944544495</v>
          </cell>
          <cell r="AQ475">
            <v>0.84799374999999999</v>
          </cell>
          <cell r="AR475">
            <v>0.11947170333492431</v>
          </cell>
          <cell r="AS475">
            <v>3064.0660732788001</v>
          </cell>
          <cell r="AT475">
            <v>0.74033179840686203</v>
          </cell>
          <cell r="AU475">
            <v>0.10430348217622548</v>
          </cell>
          <cell r="AV475">
            <v>3734.1961331801813</v>
          </cell>
        </row>
        <row r="476">
          <cell r="B476">
            <v>84</v>
          </cell>
          <cell r="C476">
            <v>0.15619479329731745</v>
          </cell>
          <cell r="D476">
            <v>0.87647058823529334</v>
          </cell>
          <cell r="E476">
            <v>0.13690014236058987</v>
          </cell>
          <cell r="F476">
            <v>2718.4133359503849</v>
          </cell>
          <cell r="G476">
            <v>0.96499999999999997</v>
          </cell>
          <cell r="H476">
            <v>0.15072797553191133</v>
          </cell>
          <cell r="I476">
            <v>2223.0617085325598</v>
          </cell>
          <cell r="J476">
            <v>0.95</v>
          </cell>
          <cell r="K476">
            <v>0.14838505363245158</v>
          </cell>
          <cell r="L476">
            <v>2292.9406068551025</v>
          </cell>
          <cell r="M476">
            <v>0.92500000000000004</v>
          </cell>
          <cell r="N476">
            <v>0.14448018380001865</v>
          </cell>
          <cell r="O476">
            <v>2370.7445506492436</v>
          </cell>
          <cell r="P476">
            <v>0.84579411764705803</v>
          </cell>
          <cell r="Q476">
            <v>0.13210863737796921</v>
          </cell>
          <cell r="R476">
            <v>2848.8253982786414</v>
          </cell>
          <cell r="S476">
            <v>0.83264705882352863</v>
          </cell>
          <cell r="T476">
            <v>0.13005513524256038</v>
          </cell>
          <cell r="U476">
            <v>2921.724047585707</v>
          </cell>
          <cell r="V476">
            <v>0.81073529411764633</v>
          </cell>
          <cell r="W476">
            <v>0.12663263168354563</v>
          </cell>
          <cell r="X476">
            <v>3005.1222912856579</v>
          </cell>
          <cell r="Y476">
            <v>0.91674999999999995</v>
          </cell>
          <cell r="Z476">
            <v>0.14319157675531577</v>
          </cell>
          <cell r="AA476">
            <v>2418.1635636411479</v>
          </cell>
          <cell r="AB476">
            <v>0.892625</v>
          </cell>
          <cell r="AC476">
            <v>0.13942337736701799</v>
          </cell>
          <cell r="AD476">
            <v>2497.0485534667137</v>
          </cell>
          <cell r="AE476">
            <v>0.87875000000000003</v>
          </cell>
          <cell r="AF476">
            <v>0.13725617461001771</v>
          </cell>
          <cell r="AG476">
            <v>2569.2200681214822</v>
          </cell>
          <cell r="AH476">
            <v>0.80350441176470511</v>
          </cell>
          <cell r="AI476">
            <v>0.12550320550907076</v>
          </cell>
          <cell r="AJ476">
            <v>3053.692262720419</v>
          </cell>
          <cell r="AK476">
            <v>0.7823595588235287</v>
          </cell>
          <cell r="AL476">
            <v>0.12220048957462154</v>
          </cell>
          <cell r="AM476">
            <v>3137.5393966840998</v>
          </cell>
          <cell r="AN476">
            <v>0.77019852941176403</v>
          </cell>
          <cell r="AO476">
            <v>0.12030100009936835</v>
          </cell>
          <cell r="AP476">
            <v>3211.4232610932518</v>
          </cell>
          <cell r="AQ476">
            <v>0.84799374999999999</v>
          </cell>
          <cell r="AR476">
            <v>0.1324522084986671</v>
          </cell>
          <cell r="AS476">
            <v>2697.9968803734287</v>
          </cell>
          <cell r="AT476">
            <v>0.74324158088235226</v>
          </cell>
          <cell r="AU476">
            <v>0.11609046509589045</v>
          </cell>
          <cell r="AV476">
            <v>3344.7064733604925</v>
          </cell>
        </row>
        <row r="477">
          <cell r="B477">
            <v>85</v>
          </cell>
          <cell r="C477">
            <v>0.17245263209885645</v>
          </cell>
          <cell r="D477">
            <v>0.87990196078431293</v>
          </cell>
          <cell r="E477">
            <v>0.15174140912619952</v>
          </cell>
          <cell r="F477">
            <v>2346.2621632638511</v>
          </cell>
          <cell r="G477">
            <v>0.96499999999999997</v>
          </cell>
          <cell r="H477">
            <v>0.16641678997539647</v>
          </cell>
          <cell r="I477">
            <v>1887.9841177229353</v>
          </cell>
          <cell r="J477">
            <v>0.95</v>
          </cell>
          <cell r="K477">
            <v>0.16383000049391361</v>
          </cell>
          <cell r="L477">
            <v>1952.7024919308819</v>
          </cell>
          <cell r="M477">
            <v>0.92500000000000004</v>
          </cell>
          <cell r="N477">
            <v>0.15951868469144223</v>
          </cell>
          <cell r="O477">
            <v>2028.218942228548</v>
          </cell>
          <cell r="P477">
            <v>0.84910539215686198</v>
          </cell>
          <cell r="Q477">
            <v>0.14643045980678254</v>
          </cell>
          <cell r="R477">
            <v>2472.4709567842997</v>
          </cell>
          <cell r="S477">
            <v>0.83590686274509729</v>
          </cell>
          <cell r="T477">
            <v>0.14415433866988955</v>
          </cell>
          <cell r="U477">
            <v>2541.7388314355071</v>
          </cell>
          <cell r="V477">
            <v>0.81390931372548947</v>
          </cell>
          <cell r="W477">
            <v>0.14036080344173457</v>
          </cell>
          <cell r="X477">
            <v>2624.5757470092685</v>
          </cell>
          <cell r="Y477">
            <v>0.91674999999999995</v>
          </cell>
          <cell r="Z477">
            <v>0.15809595047662664</v>
          </cell>
          <cell r="AA477">
            <v>2071.9029101111187</v>
          </cell>
          <cell r="AB477">
            <v>0.892625</v>
          </cell>
          <cell r="AC477">
            <v>0.15393553072724173</v>
          </cell>
          <cell r="AD477">
            <v>2148.901610692958</v>
          </cell>
          <cell r="AE477">
            <v>0.87875000000000003</v>
          </cell>
          <cell r="AF477">
            <v>0.1515427504568701</v>
          </cell>
          <cell r="AG477">
            <v>2216.5787498398386</v>
          </cell>
          <cell r="AH477">
            <v>0.8066501225490188</v>
          </cell>
          <cell r="AI477">
            <v>0.1391089368164434</v>
          </cell>
          <cell r="AJ477">
            <v>2670.444095110759</v>
          </cell>
          <cell r="AK477">
            <v>0.78542248774509738</v>
          </cell>
          <cell r="AL477">
            <v>0.13544817532127387</v>
          </cell>
          <cell r="AM477">
            <v>2754.1305463496401</v>
          </cell>
          <cell r="AN477">
            <v>0.773213848039215</v>
          </cell>
          <cell r="AO477">
            <v>0.13334276326964783</v>
          </cell>
          <cell r="AP477">
            <v>2825.0858310413587</v>
          </cell>
          <cell r="AQ477">
            <v>0.84799374999999999</v>
          </cell>
          <cell r="AR477">
            <v>0.14623875419087964</v>
          </cell>
          <cell r="AS477">
            <v>2340.6412350454539</v>
          </cell>
          <cell r="AT477">
            <v>0.74615136335784238</v>
          </cell>
          <cell r="AU477">
            <v>0.12867576655521015</v>
          </cell>
          <cell r="AV477">
            <v>2956.4179432588371</v>
          </cell>
        </row>
        <row r="478">
          <cell r="B478">
            <v>86</v>
          </cell>
          <cell r="C478">
            <v>0.18908905080264454</v>
          </cell>
          <cell r="D478">
            <v>0.88333333333333253</v>
          </cell>
          <cell r="E478">
            <v>0.16702866154233587</v>
          </cell>
          <cell r="F478">
            <v>1990.2370364307092</v>
          </cell>
          <cell r="G478">
            <v>0.96499999999999997</v>
          </cell>
          <cell r="H478">
            <v>0.18247093402455197</v>
          </cell>
          <cell r="I478">
            <v>1573.7918613269535</v>
          </cell>
          <cell r="J478">
            <v>0.95</v>
          </cell>
          <cell r="K478">
            <v>0.1796345982625123</v>
          </cell>
          <cell r="L478">
            <v>1632.7912417133791</v>
          </cell>
          <cell r="M478">
            <v>0.92500000000000004</v>
          </cell>
          <cell r="N478">
            <v>0.17490737199244621</v>
          </cell>
          <cell r="O478">
            <v>1704.6801242979818</v>
          </cell>
          <cell r="P478">
            <v>0.85241666666666582</v>
          </cell>
          <cell r="Q478">
            <v>0.16118265838835411</v>
          </cell>
          <cell r="R478">
            <v>2110.4258977234595</v>
          </cell>
          <cell r="S478">
            <v>0.83916666666666584</v>
          </cell>
          <cell r="T478">
            <v>0.15867722846521906</v>
          </cell>
          <cell r="U478">
            <v>2175.3361511183434</v>
          </cell>
          <cell r="V478">
            <v>0.81708333333333261</v>
          </cell>
          <cell r="W478">
            <v>0.15450151192666067</v>
          </cell>
          <cell r="X478">
            <v>2256.1881864653569</v>
          </cell>
          <cell r="Y478">
            <v>0.91674999999999995</v>
          </cell>
          <cell r="Z478">
            <v>0.17334738732332439</v>
          </cell>
          <cell r="AA478">
            <v>1744.3434502418127</v>
          </cell>
          <cell r="AB478">
            <v>0.892625</v>
          </cell>
          <cell r="AC478">
            <v>0.16878561397271058</v>
          </cell>
          <cell r="AD478">
            <v>1818.1093007703128</v>
          </cell>
          <cell r="AE478">
            <v>0.87875000000000003</v>
          </cell>
          <cell r="AF478">
            <v>0.16616200339282389</v>
          </cell>
          <cell r="AG478">
            <v>1880.6723094848589</v>
          </cell>
          <cell r="AH478">
            <v>0.80979583333333249</v>
          </cell>
          <cell r="AI478">
            <v>0.15312352546893637</v>
          </cell>
          <cell r="AJ478">
            <v>2298.9614562121519</v>
          </cell>
          <cell r="AK478">
            <v>0.78848541666666594</v>
          </cell>
          <cell r="AL478">
            <v>0.14909395900922753</v>
          </cell>
          <cell r="AM478">
            <v>2381.0885892499982</v>
          </cell>
          <cell r="AN478">
            <v>0.77622916666666597</v>
          </cell>
          <cell r="AO478">
            <v>0.14677643633032764</v>
          </cell>
          <cell r="AP478">
            <v>2448.3810798563745</v>
          </cell>
          <cell r="AQ478">
            <v>0.84799374999999999</v>
          </cell>
          <cell r="AR478">
            <v>0.16034633327407505</v>
          </cell>
          <cell r="AS478">
            <v>1998.3487768246048</v>
          </cell>
          <cell r="AT478">
            <v>0.74906114583333261</v>
          </cell>
          <cell r="AU478">
            <v>0.14163926105876617</v>
          </cell>
          <cell r="AV478">
            <v>2575.9985981524283</v>
          </cell>
        </row>
        <row r="479">
          <cell r="B479">
            <v>87</v>
          </cell>
          <cell r="C479">
            <v>0.20696995873029786</v>
          </cell>
          <cell r="D479">
            <v>0.88676470588235212</v>
          </cell>
          <cell r="E479">
            <v>0.18353365457995513</v>
          </cell>
          <cell r="F479">
            <v>1657.8104080837027</v>
          </cell>
          <cell r="G479">
            <v>0.96499999999999997</v>
          </cell>
          <cell r="H479">
            <v>0.19972601017473743</v>
          </cell>
          <cell r="I479">
            <v>1286.6205904303861</v>
          </cell>
          <cell r="J479">
            <v>0.95</v>
          </cell>
          <cell r="K479">
            <v>0.19662146079378295</v>
          </cell>
          <cell r="L479">
            <v>1339.4854429616478</v>
          </cell>
          <cell r="M479">
            <v>0.92500000000000004</v>
          </cell>
          <cell r="N479">
            <v>0.19144721182552554</v>
          </cell>
          <cell r="O479">
            <v>1406.5190036692652</v>
          </cell>
          <cell r="P479">
            <v>0.85572794117646978</v>
          </cell>
          <cell r="Q479">
            <v>0.17710997666965669</v>
          </cell>
          <cell r="R479">
            <v>1770.2618411967635</v>
          </cell>
          <cell r="S479">
            <v>0.8424264705882345</v>
          </cell>
          <cell r="T479">
            <v>0.17435697185095739</v>
          </cell>
          <cell r="U479">
            <v>1830.1598396786878</v>
          </cell>
          <cell r="V479">
            <v>0.82025735294117574</v>
          </cell>
          <cell r="W479">
            <v>0.16976863048645852</v>
          </cell>
          <cell r="X479">
            <v>1907.6037004653888</v>
          </cell>
          <cell r="Y479">
            <v>0.91674999999999995</v>
          </cell>
          <cell r="Z479">
            <v>0.18973970966600057</v>
          </cell>
          <cell r="AA479">
            <v>1441.9660705478411</v>
          </cell>
          <cell r="AB479">
            <v>0.892625</v>
          </cell>
          <cell r="AC479">
            <v>0.18474655941163212</v>
          </cell>
          <cell r="AD479">
            <v>1511.2386061702998</v>
          </cell>
          <cell r="AE479">
            <v>0.87875000000000003</v>
          </cell>
          <cell r="AF479">
            <v>0.18187485123424926</v>
          </cell>
          <cell r="AG479">
            <v>1568.1760308154458</v>
          </cell>
          <cell r="AH479">
            <v>0.8129415441176463</v>
          </cell>
          <cell r="AI479">
            <v>0.16825447783617387</v>
          </cell>
          <cell r="AJ479">
            <v>1946.9363731197475</v>
          </cell>
          <cell r="AK479">
            <v>0.79154834558823461</v>
          </cell>
          <cell r="AL479">
            <v>0.16382672841943247</v>
          </cell>
          <cell r="AM479">
            <v>2026.0826647270196</v>
          </cell>
          <cell r="AN479">
            <v>0.77924448529411694</v>
          </cell>
          <cell r="AO479">
            <v>0.16128019896213558</v>
          </cell>
          <cell r="AP479">
            <v>2089.0164301764567</v>
          </cell>
          <cell r="AQ479">
            <v>0.84799374999999999</v>
          </cell>
          <cell r="AR479">
            <v>0.17550923144105052</v>
          </cell>
          <cell r="AS479">
            <v>1677.9208778580464</v>
          </cell>
          <cell r="AT479">
            <v>0.75197092830882284</v>
          </cell>
          <cell r="AU479">
            <v>0.15563539199846083</v>
          </cell>
          <cell r="AV479">
            <v>2211.1360602217005</v>
          </cell>
        </row>
        <row r="480">
          <cell r="B480">
            <v>88</v>
          </cell>
          <cell r="C480">
            <v>0.22596402489423073</v>
          </cell>
          <cell r="D480">
            <v>0.89019607843137172</v>
          </cell>
          <cell r="E480">
            <v>0.20115228882741304</v>
          </cell>
          <cell r="F480">
            <v>1353.546405287414</v>
          </cell>
          <cell r="G480">
            <v>0.96499999999999997</v>
          </cell>
          <cell r="H480">
            <v>0.21805528402293264</v>
          </cell>
          <cell r="I480">
            <v>1029.6489932950601</v>
          </cell>
          <cell r="J480">
            <v>0.95</v>
          </cell>
          <cell r="K480">
            <v>0.21466582364951919</v>
          </cell>
          <cell r="L480">
            <v>1076.1138584545211</v>
          </cell>
          <cell r="M480">
            <v>0.92500000000000004</v>
          </cell>
          <cell r="N480">
            <v>0.20901672302716343</v>
          </cell>
          <cell r="O480">
            <v>1137.2448620371683</v>
          </cell>
          <cell r="P480">
            <v>0.85903921568627373</v>
          </cell>
          <cell r="Q480">
            <v>0.1941119587184536</v>
          </cell>
          <cell r="R480">
            <v>1456.7308078032213</v>
          </cell>
          <cell r="S480">
            <v>0.84568627450980305</v>
          </cell>
          <cell r="T480">
            <v>0.19109467438604238</v>
          </cell>
          <cell r="U480">
            <v>1511.0587120290782</v>
          </cell>
          <cell r="V480">
            <v>0.82343137254901888</v>
          </cell>
          <cell r="W480">
            <v>0.18606586716535709</v>
          </cell>
          <cell r="X480">
            <v>1583.7524327264794</v>
          </cell>
          <cell r="Y480">
            <v>0.91674999999999995</v>
          </cell>
          <cell r="Z480">
            <v>0.20715251982178601</v>
          </cell>
          <cell r="AA480">
            <v>1168.3678469738702</v>
          </cell>
          <cell r="AB480">
            <v>0.892625</v>
          </cell>
          <cell r="AC480">
            <v>0.2017011377212127</v>
          </cell>
          <cell r="AD480">
            <v>1232.0424732303065</v>
          </cell>
          <cell r="AE480">
            <v>0.87875000000000003</v>
          </cell>
          <cell r="AF480">
            <v>0.19856588687580526</v>
          </cell>
          <cell r="AG480">
            <v>1282.964248501771</v>
          </cell>
          <cell r="AH480">
            <v>0.81608725490195999</v>
          </cell>
          <cell r="AI480">
            <v>0.18440636078253092</v>
          </cell>
          <cell r="AJ480">
            <v>1619.3556102802302</v>
          </cell>
          <cell r="AK480">
            <v>0.79461127450980329</v>
          </cell>
          <cell r="AL480">
            <v>0.17955356181456961</v>
          </cell>
          <cell r="AM480">
            <v>1694.1561702574661</v>
          </cell>
          <cell r="AN480">
            <v>0.78225980392156791</v>
          </cell>
          <cell r="AO480">
            <v>0.17676257380708921</v>
          </cell>
          <cell r="AP480">
            <v>1752.0994446824277</v>
          </cell>
          <cell r="AQ480">
            <v>0.84799374999999999</v>
          </cell>
          <cell r="AR480">
            <v>0.19161608083515208</v>
          </cell>
          <cell r="AS480">
            <v>1383.430274166288</v>
          </cell>
          <cell r="AT480">
            <v>0.75488071078431307</v>
          </cell>
          <cell r="AU480">
            <v>0.17057588372384111</v>
          </cell>
          <cell r="AV480">
            <v>1867.005032727164</v>
          </cell>
        </row>
        <row r="481">
          <cell r="B481">
            <v>89</v>
          </cell>
          <cell r="C481">
            <v>0.24659710869445065</v>
          </cell>
          <cell r="D481">
            <v>0.89362745098039131</v>
          </cell>
          <cell r="E481">
            <v>0.22036594566175643</v>
          </cell>
          <cell r="F481">
            <v>1081.2774478297333</v>
          </cell>
          <cell r="G481">
            <v>0.96499999999999997</v>
          </cell>
          <cell r="H481">
            <v>0.23796620989014486</v>
          </cell>
          <cell r="I481">
            <v>805.12858961817915</v>
          </cell>
          <cell r="J481">
            <v>0.95</v>
          </cell>
          <cell r="K481">
            <v>0.23426725325972811</v>
          </cell>
          <cell r="L481">
            <v>845.10899068871925</v>
          </cell>
          <cell r="M481">
            <v>0.92500000000000004</v>
          </cell>
          <cell r="N481">
            <v>0.22810232554236687</v>
          </cell>
          <cell r="O481">
            <v>899.54166769468077</v>
          </cell>
          <cell r="P481">
            <v>0.86235049019607757</v>
          </cell>
          <cell r="Q481">
            <v>0.21265313756359494</v>
          </cell>
          <cell r="R481">
            <v>1173.9619373750227</v>
          </cell>
          <cell r="S481">
            <v>0.84894607843137171</v>
          </cell>
          <cell r="T481">
            <v>0.20934764837866859</v>
          </cell>
          <cell r="U481">
            <v>1222.3034394756887</v>
          </cell>
          <cell r="V481">
            <v>0.82660539215686202</v>
          </cell>
          <cell r="W481">
            <v>0.2038384997371247</v>
          </cell>
          <cell r="X481">
            <v>1289.0701629559831</v>
          </cell>
          <cell r="Y481">
            <v>0.91674999999999995</v>
          </cell>
          <cell r="Z481">
            <v>0.22606789939563762</v>
          </cell>
          <cell r="AA481">
            <v>926.33750339447806</v>
          </cell>
          <cell r="AB481">
            <v>0.892625</v>
          </cell>
          <cell r="AC481">
            <v>0.220118744148384</v>
          </cell>
          <cell r="AD481">
            <v>983.53810465889705</v>
          </cell>
          <cell r="AE481">
            <v>0.87875000000000003</v>
          </cell>
          <cell r="AF481">
            <v>0.21669720926524852</v>
          </cell>
          <cell r="AG481">
            <v>1028.2113146680658</v>
          </cell>
          <cell r="AH481">
            <v>0.81923296568627368</v>
          </cell>
          <cell r="AI481">
            <v>0.2020204806854152</v>
          </cell>
          <cell r="AJ481">
            <v>1320.7361353756785</v>
          </cell>
          <cell r="AK481">
            <v>0.79767420343137174</v>
          </cell>
          <cell r="AL481">
            <v>0.19670415224632531</v>
          </cell>
          <cell r="AM481">
            <v>1389.9643956176076</v>
          </cell>
          <cell r="AN481">
            <v>0.78527512254901888</v>
          </cell>
          <cell r="AO481">
            <v>0.19364657475026845</v>
          </cell>
          <cell r="AP481">
            <v>1442.3938372743899</v>
          </cell>
          <cell r="AQ481">
            <v>0.84799374999999999</v>
          </cell>
          <cell r="AR481">
            <v>0.20911280694096482</v>
          </cell>
          <cell r="AS481">
            <v>1118.3427869218438</v>
          </cell>
          <cell r="AT481">
            <v>0.75779049325980319</v>
          </cell>
          <cell r="AU481">
            <v>0.18686894463400905</v>
          </cell>
          <cell r="AV481">
            <v>1548.538999352869</v>
          </cell>
        </row>
        <row r="482">
          <cell r="B482">
            <v>90</v>
          </cell>
          <cell r="C482">
            <v>0.26909837780374546</v>
          </cell>
          <cell r="D482">
            <v>0.89705882352941091</v>
          </cell>
          <cell r="E482">
            <v>0.24139707420630085</v>
          </cell>
          <cell r="F482">
            <v>843.00072051600364</v>
          </cell>
          <cell r="G482">
            <v>0.96499999999999997</v>
          </cell>
          <cell r="H482">
            <v>0.25967993458061434</v>
          </cell>
          <cell r="I482">
            <v>613.53519067254319</v>
          </cell>
          <cell r="J482">
            <v>1</v>
          </cell>
          <cell r="K482">
            <v>0.26909837780374546</v>
          </cell>
          <cell r="L482">
            <v>647.12762873497184</v>
          </cell>
          <cell r="M482">
            <v>0.92500000000000004</v>
          </cell>
          <cell r="N482">
            <v>0.24891599946846457</v>
          </cell>
          <cell r="O482">
            <v>694.35412137126514</v>
          </cell>
          <cell r="P482">
            <v>0.86566176470588152</v>
          </cell>
          <cell r="Q482">
            <v>0.23294817660908032</v>
          </cell>
          <cell r="R482">
            <v>924.31524801198759</v>
          </cell>
          <cell r="S482">
            <v>0.89705882352941091</v>
          </cell>
          <cell r="T482">
            <v>0.24139707420630085</v>
          </cell>
          <cell r="U482">
            <v>966.41708881629506</v>
          </cell>
          <cell r="V482">
            <v>0.82977941176470515</v>
          </cell>
          <cell r="W482">
            <v>0.22329229364082831</v>
          </cell>
          <cell r="X482">
            <v>1026.3080348831445</v>
          </cell>
          <cell r="Y482">
            <v>0.96499999999999997</v>
          </cell>
          <cell r="Z482">
            <v>0.25967993458061434</v>
          </cell>
          <cell r="AA482">
            <v>716.92232987068905</v>
          </cell>
          <cell r="AB482">
            <v>0.892625</v>
          </cell>
          <cell r="AC482">
            <v>0.24020393948706828</v>
          </cell>
          <cell r="AD482">
            <v>767.04293223929869</v>
          </cell>
          <cell r="AE482">
            <v>0.92500000000000004</v>
          </cell>
          <cell r="AF482">
            <v>0.24891599946846457</v>
          </cell>
          <cell r="AG482">
            <v>805.40079224454371</v>
          </cell>
          <cell r="AH482">
            <v>0.86566176470588152</v>
          </cell>
          <cell r="AI482">
            <v>0.23294817660908032</v>
          </cell>
          <cell r="AJ482">
            <v>1053.9203864484862</v>
          </cell>
          <cell r="AK482">
            <v>0.80073713235294042</v>
          </cell>
          <cell r="AL482">
            <v>0.21547706336339928</v>
          </cell>
          <cell r="AM482">
            <v>1116.5526275250702</v>
          </cell>
          <cell r="AN482">
            <v>0.82977941176470515</v>
          </cell>
          <cell r="AO482">
            <v>0.22329229364082831</v>
          </cell>
          <cell r="AP482">
            <v>1163.0792112453082</v>
          </cell>
          <cell r="AQ482">
            <v>0.892625</v>
          </cell>
          <cell r="AR482">
            <v>0.24020393948706828</v>
          </cell>
          <cell r="AS482">
            <v>884.48298762643572</v>
          </cell>
          <cell r="AT482">
            <v>0.80073713235294042</v>
          </cell>
          <cell r="AU482">
            <v>0.21547706336339928</v>
          </cell>
          <cell r="AV482">
            <v>1259.165150819194</v>
          </cell>
        </row>
        <row r="483">
          <cell r="B483">
            <v>91</v>
          </cell>
          <cell r="C483">
            <v>0.29079236521690466</v>
          </cell>
          <cell r="D483">
            <v>0.9004901960784305</v>
          </cell>
          <cell r="E483">
            <v>0.26185567397228104</v>
          </cell>
          <cell r="F483">
            <v>639.50281302963685</v>
          </cell>
          <cell r="G483">
            <v>0.96499999999999997</v>
          </cell>
          <cell r="H483">
            <v>0.280614632434313</v>
          </cell>
          <cell r="I483">
            <v>454.21241249579242</v>
          </cell>
          <cell r="J483">
            <v>1</v>
          </cell>
          <cell r="K483">
            <v>0.29079236521690466</v>
          </cell>
          <cell r="L483">
            <v>472.98663361040644</v>
          </cell>
          <cell r="M483">
            <v>0.92500000000000004</v>
          </cell>
          <cell r="N483">
            <v>0.26898293782563681</v>
          </cell>
          <cell r="O483">
            <v>521.51827126508908</v>
          </cell>
          <cell r="P483">
            <v>0.86897303921568536</v>
          </cell>
          <cell r="Q483">
            <v>0.25269072538325121</v>
          </cell>
          <cell r="R483">
            <v>708.99769637562531</v>
          </cell>
          <cell r="S483">
            <v>0.9004901960784305</v>
          </cell>
          <cell r="T483">
            <v>0.26185567397228104</v>
          </cell>
          <cell r="U483">
            <v>733.12683111307069</v>
          </cell>
          <cell r="V483">
            <v>0.83295343137254829</v>
          </cell>
          <cell r="W483">
            <v>0.24221649842435999</v>
          </cell>
          <cell r="X483">
            <v>797.14135979207583</v>
          </cell>
          <cell r="Y483">
            <v>0.96499999999999997</v>
          </cell>
          <cell r="Z483">
            <v>0.280614632434313</v>
          </cell>
          <cell r="AA483">
            <v>530.75198615048691</v>
          </cell>
          <cell r="AB483">
            <v>0.892625</v>
          </cell>
          <cell r="AC483">
            <v>0.25956853500173954</v>
          </cell>
          <cell r="AD483">
            <v>582.79619815970671</v>
          </cell>
          <cell r="AE483">
            <v>0.92500000000000004</v>
          </cell>
          <cell r="AF483">
            <v>0.26898293782563681</v>
          </cell>
          <cell r="AG483">
            <v>604.92364907029992</v>
          </cell>
          <cell r="AH483">
            <v>0.86897303921568536</v>
          </cell>
          <cell r="AI483">
            <v>0.25269072538325121</v>
          </cell>
          <cell r="AJ483">
            <v>808.41155413417403</v>
          </cell>
          <cell r="AK483">
            <v>0.80380006127450898</v>
          </cell>
          <cell r="AL483">
            <v>0.23373892097950735</v>
          </cell>
          <cell r="AM483">
            <v>875.9611462552806</v>
          </cell>
          <cell r="AN483">
            <v>0.83295343137254829</v>
          </cell>
          <cell r="AO483">
            <v>0.24221649842435999</v>
          </cell>
          <cell r="AP483">
            <v>903.37258648037778</v>
          </cell>
          <cell r="AQ483">
            <v>0.892625</v>
          </cell>
          <cell r="AR483">
            <v>0.25956853500173954</v>
          </cell>
          <cell r="AS483">
            <v>672.02668958927393</v>
          </cell>
          <cell r="AT483">
            <v>0.80380006127450898</v>
          </cell>
          <cell r="AU483">
            <v>0.23373892097950735</v>
          </cell>
          <cell r="AV483">
            <v>987.84394183114227</v>
          </cell>
        </row>
        <row r="484">
          <cell r="B484">
            <v>92</v>
          </cell>
          <cell r="C484">
            <v>0.31383173289043514</v>
          </cell>
          <cell r="D484">
            <v>0.9039215686274501</v>
          </cell>
          <cell r="E484">
            <v>0.28367927227939305</v>
          </cell>
          <cell r="F484">
            <v>472.04537291659165</v>
          </cell>
          <cell r="G484">
            <v>0.96499999999999997</v>
          </cell>
          <cell r="H484">
            <v>0.30284762223926992</v>
          </cell>
          <cell r="I484">
            <v>326.75376331618304</v>
          </cell>
          <cell r="J484">
            <v>1</v>
          </cell>
          <cell r="K484">
            <v>0.31383173289043514</v>
          </cell>
          <cell r="L484">
            <v>335.44573170685487</v>
          </cell>
          <cell r="M484">
            <v>0.92500000000000004</v>
          </cell>
          <cell r="N484">
            <v>0.29029435292365252</v>
          </cell>
          <cell r="O484">
            <v>381.23875453045804</v>
          </cell>
          <cell r="P484">
            <v>0.87228431372548931</v>
          </cell>
          <cell r="Q484">
            <v>0.2737504977496143</v>
          </cell>
          <cell r="R484">
            <v>529.8405541834145</v>
          </cell>
          <cell r="S484">
            <v>0.9039215686274501</v>
          </cell>
          <cell r="T484">
            <v>0.28367927227939305</v>
          </cell>
          <cell r="U484">
            <v>541.15341064479492</v>
          </cell>
          <cell r="V484">
            <v>0.83612745098039143</v>
          </cell>
          <cell r="W484">
            <v>0.26240332685843859</v>
          </cell>
          <cell r="X484">
            <v>604.06057087400632</v>
          </cell>
          <cell r="Y484">
            <v>0.96499999999999997</v>
          </cell>
          <cell r="Z484">
            <v>0.30284762223926992</v>
          </cell>
          <cell r="AA484">
            <v>381.8152126430864</v>
          </cell>
          <cell r="AB484">
            <v>0.892625</v>
          </cell>
          <cell r="AC484">
            <v>0.28013405057132468</v>
          </cell>
          <cell r="AD484">
            <v>431.52064279880813</v>
          </cell>
          <cell r="AE484">
            <v>0.92500000000000004</v>
          </cell>
          <cell r="AF484">
            <v>0.29029435292365252</v>
          </cell>
          <cell r="AG484">
            <v>442.20950878316614</v>
          </cell>
          <cell r="AH484">
            <v>0.87228431372548931</v>
          </cell>
          <cell r="AI484">
            <v>0.2737504977496143</v>
          </cell>
          <cell r="AJ484">
            <v>604.13345211180808</v>
          </cell>
          <cell r="AK484">
            <v>0.80686299019607766</v>
          </cell>
          <cell r="AL484">
            <v>0.25321921041839324</v>
          </cell>
          <cell r="AM484">
            <v>671.21493310959886</v>
          </cell>
          <cell r="AN484">
            <v>0.83612745098039143</v>
          </cell>
          <cell r="AO484">
            <v>0.26240332685843859</v>
          </cell>
          <cell r="AP484">
            <v>684.56084181054337</v>
          </cell>
          <cell r="AQ484">
            <v>0.892625</v>
          </cell>
          <cell r="AR484">
            <v>0.28013405057132468</v>
          </cell>
          <cell r="AS484">
            <v>497.58970629051731</v>
          </cell>
          <cell r="AT484">
            <v>0.80686299019607766</v>
          </cell>
          <cell r="AU484">
            <v>0.25321921041839324</v>
          </cell>
          <cell r="AV484">
            <v>756.94636477138783</v>
          </cell>
        </row>
        <row r="485">
          <cell r="B485">
            <v>93</v>
          </cell>
          <cell r="C485">
            <v>0.33745001301651945</v>
          </cell>
          <cell r="D485">
            <v>0.9073529411764697</v>
          </cell>
          <cell r="E485">
            <v>0.3061862618105769</v>
          </cell>
          <cell r="F485">
            <v>338.1358850447582</v>
          </cell>
          <cell r="G485">
            <v>0.96499999999999997</v>
          </cell>
          <cell r="H485">
            <v>0.32563926256094128</v>
          </cell>
          <cell r="I485">
            <v>227.79716303814379</v>
          </cell>
          <cell r="J485">
            <v>1</v>
          </cell>
          <cell r="K485">
            <v>0.33745001301651945</v>
          </cell>
          <cell r="L485">
            <v>230.1722164345926</v>
          </cell>
          <cell r="M485">
            <v>0.92500000000000004</v>
          </cell>
          <cell r="N485">
            <v>0.31214126204028048</v>
          </cell>
          <cell r="O485">
            <v>270.56729697461952</v>
          </cell>
          <cell r="P485">
            <v>0.87559558823529327</v>
          </cell>
          <cell r="Q485">
            <v>0.29546974264720671</v>
          </cell>
          <cell r="R485">
            <v>384.79643874777327</v>
          </cell>
          <cell r="S485">
            <v>0.9073529411764697</v>
          </cell>
          <cell r="T485">
            <v>0.3061862618105769</v>
          </cell>
          <cell r="U485">
            <v>387.63940492156792</v>
          </cell>
          <cell r="V485">
            <v>0.83930147058823446</v>
          </cell>
          <cell r="W485">
            <v>0.28322229217478362</v>
          </cell>
          <cell r="X485">
            <v>445.55306745265943</v>
          </cell>
          <cell r="Y485">
            <v>0.96499999999999997</v>
          </cell>
          <cell r="Z485">
            <v>0.32563926256094128</v>
          </cell>
          <cell r="AA485">
            <v>266.18338335934641</v>
          </cell>
          <cell r="AB485">
            <v>0.892625</v>
          </cell>
          <cell r="AC485">
            <v>0.30121631786887065</v>
          </cell>
          <cell r="AD485">
            <v>310.63701722643629</v>
          </cell>
          <cell r="AE485">
            <v>0.92500000000000004</v>
          </cell>
          <cell r="AF485">
            <v>0.31214126204028048</v>
          </cell>
          <cell r="AG485">
            <v>313.83858557427067</v>
          </cell>
          <cell r="AH485">
            <v>0.87559558823529327</v>
          </cell>
          <cell r="AI485">
            <v>0.29546974264720671</v>
          </cell>
          <cell r="AJ485">
            <v>438.75161888900783</v>
          </cell>
          <cell r="AK485">
            <v>0.80992591911764633</v>
          </cell>
          <cell r="AL485">
            <v>0.27330951194866621</v>
          </cell>
          <cell r="AM485">
            <v>501.25041772655163</v>
          </cell>
          <cell r="AN485">
            <v>0.83930147058823446</v>
          </cell>
          <cell r="AO485">
            <v>0.28322229217478362</v>
          </cell>
          <cell r="AP485">
            <v>504.92979948244346</v>
          </cell>
          <cell r="AQ485">
            <v>0.892625</v>
          </cell>
          <cell r="AR485">
            <v>0.30121631786887065</v>
          </cell>
          <cell r="AS485">
            <v>358.19788634475896</v>
          </cell>
          <cell r="AT485">
            <v>0.80992591911764633</v>
          </cell>
          <cell r="AU485">
            <v>0.27330951194866621</v>
          </cell>
          <cell r="AV485">
            <v>565.27300395490397</v>
          </cell>
        </row>
        <row r="486">
          <cell r="B486">
            <v>94</v>
          </cell>
          <cell r="C486">
            <v>0.36125830435423489</v>
          </cell>
          <cell r="D486">
            <v>0.91078431372548929</v>
          </cell>
          <cell r="E486">
            <v>0.32902839680890578</v>
          </cell>
          <cell r="F486">
            <v>234.60332241889276</v>
          </cell>
          <cell r="G486">
            <v>0.96499999999999997</v>
          </cell>
          <cell r="H486">
            <v>0.34861426370183668</v>
          </cell>
          <cell r="I486">
            <v>153.61746285292816</v>
          </cell>
          <cell r="J486">
            <v>1</v>
          </cell>
          <cell r="K486">
            <v>0.36125830435423489</v>
          </cell>
          <cell r="L486">
            <v>152.50059900269821</v>
          </cell>
          <cell r="M486">
            <v>0.92500000000000004</v>
          </cell>
          <cell r="N486">
            <v>0.33416393152766727</v>
          </cell>
          <cell r="O486">
            <v>186.11207943013443</v>
          </cell>
          <cell r="P486">
            <v>0.87890686274509711</v>
          </cell>
          <cell r="Q486">
            <v>0.31751240292059402</v>
          </cell>
          <cell r="R486">
            <v>271.10073401940707</v>
          </cell>
          <cell r="S486">
            <v>0.91078431372548929</v>
          </cell>
          <cell r="T486">
            <v>0.32902839680890578</v>
          </cell>
          <cell r="U486">
            <v>268.94954459815654</v>
          </cell>
          <cell r="V486">
            <v>0.84247549019607759</v>
          </cell>
          <cell r="W486">
            <v>0.30435126704823784</v>
          </cell>
          <cell r="X486">
            <v>319.36250640321128</v>
          </cell>
          <cell r="Y486">
            <v>0.96499999999999997</v>
          </cell>
          <cell r="Z486">
            <v>0.34861426370183668</v>
          </cell>
          <cell r="AA486">
            <v>179.50362269623253</v>
          </cell>
          <cell r="AB486">
            <v>0.892625</v>
          </cell>
          <cell r="AC486">
            <v>0.3224681939241989</v>
          </cell>
          <cell r="AD486">
            <v>217.06807870372018</v>
          </cell>
          <cell r="AE486">
            <v>0.92500000000000004</v>
          </cell>
          <cell r="AF486">
            <v>0.33416393152766727</v>
          </cell>
          <cell r="AG486">
            <v>215.87661339618126</v>
          </cell>
          <cell r="AH486">
            <v>0.87890686274509711</v>
          </cell>
          <cell r="AI486">
            <v>0.31751240292059402</v>
          </cell>
          <cell r="AJ486">
            <v>309.11379096982739</v>
          </cell>
          <cell r="AK486">
            <v>0.8129888480392149</v>
          </cell>
          <cell r="AL486">
            <v>0.29369897270154954</v>
          </cell>
          <cell r="AM486">
            <v>364.25391069364275</v>
          </cell>
          <cell r="AN486">
            <v>0.84247549019607759</v>
          </cell>
          <cell r="AO486">
            <v>0.30435126704823784</v>
          </cell>
          <cell r="AP486">
            <v>361.92242428567198</v>
          </cell>
          <cell r="AQ486">
            <v>0.892625</v>
          </cell>
          <cell r="AR486">
            <v>0.3224681939241989</v>
          </cell>
          <cell r="AS486">
            <v>250.30283795157843</v>
          </cell>
          <cell r="AT486">
            <v>0.8129888480392149</v>
          </cell>
          <cell r="AU486">
            <v>0.29369897270154954</v>
          </cell>
          <cell r="AV486">
            <v>410.77851512623272</v>
          </cell>
        </row>
        <row r="487">
          <cell r="B487">
            <v>95</v>
          </cell>
          <cell r="C487">
            <v>0.38635513920626141</v>
          </cell>
          <cell r="D487">
            <v>0.91421568627450889</v>
          </cell>
          <cell r="E487">
            <v>0.35321192873513568</v>
          </cell>
          <cell r="F487">
            <v>157.41216735736162</v>
          </cell>
          <cell r="G487">
            <v>0.96499999999999997</v>
          </cell>
          <cell r="H487">
            <v>0.37283270933404222</v>
          </cell>
          <cell r="I487">
            <v>100.06422414871037</v>
          </cell>
          <cell r="J487">
            <v>1</v>
          </cell>
          <cell r="K487">
            <v>0.38635513920626141</v>
          </cell>
          <cell r="L487">
            <v>97.408491193978335</v>
          </cell>
          <cell r="M487">
            <v>0.92500000000000004</v>
          </cell>
          <cell r="N487">
            <v>0.35737850376579183</v>
          </cell>
          <cell r="O487">
            <v>123.92013526297123</v>
          </cell>
          <cell r="P487">
            <v>0.88221813725490106</v>
          </cell>
          <cell r="Q487">
            <v>0.34084951122940593</v>
          </cell>
          <cell r="R487">
            <v>185.02288852736831</v>
          </cell>
          <cell r="S487">
            <v>0.91421568627450889</v>
          </cell>
          <cell r="T487">
            <v>0.35321192873513568</v>
          </cell>
          <cell r="U487">
            <v>180.45750711653977</v>
          </cell>
          <cell r="V487">
            <v>0.84564950980392073</v>
          </cell>
          <cell r="W487">
            <v>0.32672103408000053</v>
          </cell>
          <cell r="X487">
            <v>222.16412293169299</v>
          </cell>
          <cell r="Y487">
            <v>0.96499999999999997</v>
          </cell>
          <cell r="Z487">
            <v>0.37283270933404222</v>
          </cell>
          <cell r="AA487">
            <v>116.92609943817313</v>
          </cell>
          <cell r="AB487">
            <v>0.892625</v>
          </cell>
          <cell r="AC487">
            <v>0.34487025613398908</v>
          </cell>
          <cell r="AD487">
            <v>147.07052740553567</v>
          </cell>
          <cell r="AE487">
            <v>0.92500000000000004</v>
          </cell>
          <cell r="AF487">
            <v>0.35737850376579183</v>
          </cell>
          <cell r="AG487">
            <v>143.73843553883506</v>
          </cell>
          <cell r="AH487">
            <v>0.88221813725490106</v>
          </cell>
          <cell r="AI487">
            <v>0.34084951122940593</v>
          </cell>
          <cell r="AJ487">
            <v>210.96632842310328</v>
          </cell>
          <cell r="AK487">
            <v>0.81605177696078357</v>
          </cell>
          <cell r="AL487">
            <v>0.31528579788720051</v>
          </cell>
          <cell r="AM487">
            <v>257.2729113203979</v>
          </cell>
          <cell r="AN487">
            <v>0.84564950980392073</v>
          </cell>
          <cell r="AO487">
            <v>0.32672103408000053</v>
          </cell>
          <cell r="AP487">
            <v>251.77087588115782</v>
          </cell>
          <cell r="AQ487">
            <v>0.892625</v>
          </cell>
          <cell r="AR487">
            <v>0.34487025613398908</v>
          </cell>
          <cell r="AS487">
            <v>169.58813386323149</v>
          </cell>
          <cell r="AT487">
            <v>0.81605177696078357</v>
          </cell>
          <cell r="AU487">
            <v>0.31528579788720051</v>
          </cell>
          <cell r="AV487">
            <v>290.13328722579024</v>
          </cell>
        </row>
        <row r="488">
          <cell r="B488">
            <v>96</v>
          </cell>
          <cell r="C488">
            <v>0.41149780743624814</v>
          </cell>
          <cell r="D488">
            <v>0.91764705882352848</v>
          </cell>
          <cell r="E488">
            <v>0.37760975270620378</v>
          </cell>
          <cell r="F488">
            <v>101.81231211868997</v>
          </cell>
          <cell r="G488">
            <v>0.96499999999999997</v>
          </cell>
          <cell r="H488">
            <v>0.39709538417597945</v>
          </cell>
          <cell r="I488">
            <v>62.757008351937785</v>
          </cell>
          <cell r="J488">
            <v>1</v>
          </cell>
          <cell r="K488">
            <v>0.41149780743624814</v>
          </cell>
          <cell r="L488">
            <v>59.774220018856944</v>
          </cell>
          <cell r="M488">
            <v>0.92500000000000004</v>
          </cell>
          <cell r="N488">
            <v>0.38063547187852953</v>
          </cell>
          <cell r="O488">
            <v>79.63374273623603</v>
          </cell>
          <cell r="P488">
            <v>0.88552941176470501</v>
          </cell>
          <cell r="Q488">
            <v>0.36439341136148667</v>
          </cell>
          <cell r="R488">
            <v>121.95792740656198</v>
          </cell>
          <cell r="S488">
            <v>0.91764705882352848</v>
          </cell>
          <cell r="T488">
            <v>0.37760975270620378</v>
          </cell>
          <cell r="U488">
            <v>116.7177629731723</v>
          </cell>
          <cell r="V488">
            <v>0.84882352941176387</v>
          </cell>
          <cell r="W488">
            <v>0.34928902125323852</v>
          </cell>
          <cell r="X488">
            <v>149.5784309519739</v>
          </cell>
          <cell r="Y488">
            <v>0.96499999999999997</v>
          </cell>
          <cell r="Z488">
            <v>0.39709538417597945</v>
          </cell>
          <cell r="AA488">
            <v>73.332224992777412</v>
          </cell>
          <cell r="AB488">
            <v>0.892625</v>
          </cell>
          <cell r="AC488">
            <v>0.36731323036278102</v>
          </cell>
          <cell r="AD488">
            <v>96.350276949427709</v>
          </cell>
          <cell r="AE488">
            <v>0.92500000000000004</v>
          </cell>
          <cell r="AF488">
            <v>0.38063547187852953</v>
          </cell>
          <cell r="AG488">
            <v>92.369408512330466</v>
          </cell>
          <cell r="AH488">
            <v>0.88552941176470501</v>
          </cell>
          <cell r="AI488">
            <v>0.36439341136148667</v>
          </cell>
          <cell r="AJ488">
            <v>139.05855849422622</v>
          </cell>
          <cell r="AK488">
            <v>0.81911470588235213</v>
          </cell>
          <cell r="AL488">
            <v>0.33706390550937515</v>
          </cell>
          <cell r="AM488">
            <v>176.15841619998324</v>
          </cell>
          <cell r="AN488">
            <v>0.84882352941176387</v>
          </cell>
          <cell r="AO488">
            <v>0.34928902125323852</v>
          </cell>
          <cell r="AP488">
            <v>169.51203496203848</v>
          </cell>
          <cell r="AQ488">
            <v>0.892625</v>
          </cell>
          <cell r="AR488">
            <v>0.36731323036278102</v>
          </cell>
          <cell r="AS488">
            <v>111.10223070053361</v>
          </cell>
          <cell r="AT488">
            <v>0.81911470588235213</v>
          </cell>
          <cell r="AU488">
            <v>0.33706390550937515</v>
          </cell>
          <cell r="AV488">
            <v>198.65838226917063</v>
          </cell>
        </row>
        <row r="489">
          <cell r="B489">
            <v>97</v>
          </cell>
          <cell r="C489">
            <v>0.43758989575950941</v>
          </cell>
          <cell r="D489">
            <v>0.92107843137254808</v>
          </cell>
          <cell r="E489">
            <v>0.40305461477064575</v>
          </cell>
          <cell r="F489">
            <v>63.366990117104621</v>
          </cell>
          <cell r="G489">
            <v>0.96499999999999997</v>
          </cell>
          <cell r="H489">
            <v>0.42227424940792657</v>
          </cell>
          <cell r="I489">
            <v>37.8364900106899</v>
          </cell>
          <cell r="J489">
            <v>1</v>
          </cell>
          <cell r="K489">
            <v>0.43758989575950941</v>
          </cell>
          <cell r="L489">
            <v>35.177259539885426</v>
          </cell>
          <cell r="M489">
            <v>0.92500000000000004</v>
          </cell>
          <cell r="N489">
            <v>0.40477065357754621</v>
          </cell>
          <cell r="O489">
            <v>49.322315492375402</v>
          </cell>
          <cell r="P489">
            <v>0.88884068627450885</v>
          </cell>
          <cell r="Q489">
            <v>0.38894770325367312</v>
          </cell>
          <cell r="R489">
            <v>77.517262196308323</v>
          </cell>
          <cell r="S489">
            <v>0.92107843137254808</v>
          </cell>
          <cell r="T489">
            <v>0.40305461477064575</v>
          </cell>
          <cell r="U489">
            <v>72.643997360451394</v>
          </cell>
          <cell r="V489">
            <v>0.851997549019607</v>
          </cell>
          <cell r="W489">
            <v>0.37282551866284735</v>
          </cell>
          <cell r="X489">
            <v>97.332327204163832</v>
          </cell>
          <cell r="Y489">
            <v>0.96499999999999997</v>
          </cell>
          <cell r="Z489">
            <v>0.42227424940792657</v>
          </cell>
          <cell r="AA489">
            <v>44.212336936791104</v>
          </cell>
          <cell r="AB489">
            <v>0.892625</v>
          </cell>
          <cell r="AC489">
            <v>0.39060368070233209</v>
          </cell>
          <cell r="AD489">
            <v>60.959545476784811</v>
          </cell>
          <cell r="AE489">
            <v>0.92500000000000004</v>
          </cell>
          <cell r="AF489">
            <v>0.40477065357754621</v>
          </cell>
          <cell r="AG489">
            <v>57.210335116098896</v>
          </cell>
          <cell r="AH489">
            <v>0.88884068627450885</v>
          </cell>
          <cell r="AI489">
            <v>0.38894770325367312</v>
          </cell>
          <cell r="AJ489">
            <v>88.386535985504295</v>
          </cell>
          <cell r="AK489">
            <v>0.8221776348039207</v>
          </cell>
          <cell r="AL489">
            <v>0.35977662550964767</v>
          </cell>
          <cell r="AM489">
            <v>116.78177244727091</v>
          </cell>
          <cell r="AN489">
            <v>0.851997549019607</v>
          </cell>
          <cell r="AO489">
            <v>0.37282551866284735</v>
          </cell>
          <cell r="AP489">
            <v>110.30334217950332</v>
          </cell>
          <cell r="AQ489">
            <v>0.892625</v>
          </cell>
          <cell r="AR489">
            <v>0.39060368070233209</v>
          </cell>
          <cell r="AS489">
            <v>70.292911441409657</v>
          </cell>
          <cell r="AT489">
            <v>0.8221776348039207</v>
          </cell>
          <cell r="AU489">
            <v>0.35977662550964767</v>
          </cell>
          <cell r="AV489">
            <v>131.69781207934957</v>
          </cell>
        </row>
        <row r="490">
          <cell r="B490">
            <v>98</v>
          </cell>
          <cell r="C490">
            <v>0.46464707155198764</v>
          </cell>
          <cell r="D490">
            <v>0.92450980392156767</v>
          </cell>
          <cell r="E490">
            <v>0.42957077301325874</v>
          </cell>
          <cell r="F490">
            <v>37.8266323262797</v>
          </cell>
          <cell r="G490">
            <v>0.96499999999999997</v>
          </cell>
          <cell r="H490">
            <v>0.44838442404766804</v>
          </cell>
          <cell r="I490">
            <v>21.859114591195311</v>
          </cell>
          <cell r="J490">
            <v>1</v>
          </cell>
          <cell r="K490">
            <v>0.46464707155198764</v>
          </cell>
          <cell r="L490">
            <v>19.784046204721754</v>
          </cell>
          <cell r="M490">
            <v>0.92500000000000004</v>
          </cell>
          <cell r="N490">
            <v>0.42979854118558858</v>
          </cell>
          <cell r="O490">
            <v>29.35808961456868</v>
          </cell>
          <cell r="P490">
            <v>0.8921519607843128</v>
          </cell>
          <cell r="Q490">
            <v>0.41453579595779466</v>
          </cell>
          <cell r="R490">
            <v>47.367101102541419</v>
          </cell>
          <cell r="S490">
            <v>0.92450980392156767</v>
          </cell>
          <cell r="T490">
            <v>0.42957077301325874</v>
          </cell>
          <cell r="U490">
            <v>43.364498988934848</v>
          </cell>
          <cell r="V490">
            <v>0.85517156862745014</v>
          </cell>
          <cell r="W490">
            <v>0.39735296503726436</v>
          </cell>
          <cell r="X490">
            <v>61.04435183160949</v>
          </cell>
          <cell r="Y490">
            <v>0.96499999999999997</v>
          </cell>
          <cell r="Z490">
            <v>0.44838442404766804</v>
          </cell>
          <cell r="AA490">
            <v>25.542605542237293</v>
          </cell>
          <cell r="AB490">
            <v>0.892625</v>
          </cell>
          <cell r="AC490">
            <v>0.41475559224409297</v>
          </cell>
          <cell r="AD490">
            <v>37.148522639611464</v>
          </cell>
          <cell r="AE490">
            <v>0.92500000000000004</v>
          </cell>
          <cell r="AF490">
            <v>0.42979854118558858</v>
          </cell>
          <cell r="AG490">
            <v>34.05327037976511</v>
          </cell>
          <cell r="AH490">
            <v>0.8921519607843128</v>
          </cell>
          <cell r="AI490">
            <v>0.41453579595779466</v>
          </cell>
          <cell r="AJ490">
            <v>54.008795815394272</v>
          </cell>
          <cell r="AK490">
            <v>0.82524056372548937</v>
          </cell>
          <cell r="AL490">
            <v>0.38344561126096011</v>
          </cell>
          <cell r="AM490">
            <v>74.76642043515622</v>
          </cell>
          <cell r="AN490">
            <v>0.85517156862745014</v>
          </cell>
          <cell r="AO490">
            <v>0.39735296503726436</v>
          </cell>
          <cell r="AP490">
            <v>69.179441421184478</v>
          </cell>
          <cell r="AQ490">
            <v>0.892625</v>
          </cell>
          <cell r="AR490">
            <v>0.41475559224409297</v>
          </cell>
          <cell r="AS490">
            <v>42.836241505111971</v>
          </cell>
          <cell r="AT490">
            <v>0.82524056372548937</v>
          </cell>
          <cell r="AU490">
            <v>0.38344561126096011</v>
          </cell>
          <cell r="AV490">
            <v>84.31601766243746</v>
          </cell>
        </row>
        <row r="491">
          <cell r="B491">
            <v>99</v>
          </cell>
          <cell r="C491">
            <v>0.49139157549276125</v>
          </cell>
          <cell r="D491">
            <v>0.92794117647058727</v>
          </cell>
          <cell r="E491">
            <v>0.45598247667048825</v>
          </cell>
          <cell r="F491">
            <v>21.577416637391408</v>
          </cell>
          <cell r="G491">
            <v>0.96499999999999997</v>
          </cell>
          <cell r="H491">
            <v>0.47419287035051461</v>
          </cell>
          <cell r="I491">
            <v>12.057828085030227</v>
          </cell>
          <cell r="J491">
            <v>1</v>
          </cell>
          <cell r="K491">
            <v>0.49139157549276125</v>
          </cell>
          <cell r="L491">
            <v>10.591447072248574</v>
          </cell>
          <cell r="M491">
            <v>0.92500000000000004</v>
          </cell>
          <cell r="N491">
            <v>0.45453720733080416</v>
          </cell>
          <cell r="O491">
            <v>16.740025526231282</v>
          </cell>
          <cell r="P491">
            <v>0.89546323529411664</v>
          </cell>
          <cell r="Q491">
            <v>0.44002308998702117</v>
          </cell>
          <cell r="R491">
            <v>27.731742144786079</v>
          </cell>
          <cell r="S491">
            <v>0.92794117647058727</v>
          </cell>
          <cell r="T491">
            <v>0.45598247667048825</v>
          </cell>
          <cell r="U491">
            <v>24.736377636925429</v>
          </cell>
          <cell r="V491">
            <v>0.85834558823529328</v>
          </cell>
          <cell r="W491">
            <v>0.42178379092020168</v>
          </cell>
          <cell r="X491">
            <v>36.788197632541497</v>
          </cell>
          <cell r="Y491">
            <v>0.96499999999999997</v>
          </cell>
          <cell r="Z491">
            <v>0.47419287035051461</v>
          </cell>
          <cell r="AA491">
            <v>14.089699067504453</v>
          </cell>
          <cell r="AB491">
            <v>0.892625</v>
          </cell>
          <cell r="AC491">
            <v>0.43862840507422601</v>
          </cell>
          <cell r="AD491">
            <v>21.740965131226314</v>
          </cell>
          <cell r="AE491">
            <v>0.92500000000000004</v>
          </cell>
          <cell r="AF491">
            <v>0.45453720733080416</v>
          </cell>
          <cell r="AG491">
            <v>19.417224447943653</v>
          </cell>
          <cell r="AH491">
            <v>0.89546323529411664</v>
          </cell>
          <cell r="AI491">
            <v>0.44002308998702117</v>
          </cell>
          <cell r="AJ491">
            <v>31.620216653337799</v>
          </cell>
          <cell r="AK491">
            <v>0.82830349264705794</v>
          </cell>
          <cell r="AL491">
            <v>0.40702135823799457</v>
          </cell>
          <cell r="AM491">
            <v>46.097564649603804</v>
          </cell>
          <cell r="AN491">
            <v>0.85834558823529328</v>
          </cell>
          <cell r="AO491">
            <v>0.42178379092020168</v>
          </cell>
          <cell r="AP491">
            <v>41.690785252855086</v>
          </cell>
          <cell r="AQ491">
            <v>0.892625</v>
          </cell>
          <cell r="AR491">
            <v>0.43862840507422601</v>
          </cell>
          <cell r="AS491">
            <v>25.069670790148258</v>
          </cell>
          <cell r="AT491">
            <v>0.82830349264705794</v>
          </cell>
          <cell r="AU491">
            <v>0.40702135823799457</v>
          </cell>
          <cell r="AV491">
            <v>51.98541073077422</v>
          </cell>
        </row>
        <row r="492">
          <cell r="B492">
            <v>100</v>
          </cell>
          <cell r="C492">
            <v>0.51867868237036097</v>
          </cell>
          <cell r="D492">
            <v>0.93137254901960687</v>
          </cell>
          <cell r="E492">
            <v>0.48308308652141413</v>
          </cell>
          <cell r="F492">
            <v>11.738492758922675</v>
          </cell>
          <cell r="G492">
            <v>0.96499999999999997</v>
          </cell>
          <cell r="H492">
            <v>0.50052492848739827</v>
          </cell>
          <cell r="I492">
            <v>6.3400919751966951</v>
          </cell>
          <cell r="J492">
            <v>1</v>
          </cell>
          <cell r="K492">
            <v>0.51867868237036097</v>
          </cell>
          <cell r="L492">
            <v>5.3868992086681535</v>
          </cell>
          <cell r="M492">
            <v>0.92500000000000004</v>
          </cell>
          <cell r="N492">
            <v>0.47977778119258391</v>
          </cell>
          <cell r="O492">
            <v>9.1310610728917396</v>
          </cell>
          <cell r="P492">
            <v>0.8987745098039206</v>
          </cell>
          <cell r="Q492">
            <v>0.46617517849316459</v>
          </cell>
          <cell r="R492">
            <v>15.529135275514005</v>
          </cell>
          <cell r="S492">
            <v>0.93137254901960687</v>
          </cell>
          <cell r="T492">
            <v>0.48308308652141413</v>
          </cell>
          <cell r="U492">
            <v>13.457022898183691</v>
          </cell>
          <cell r="V492">
            <v>0.86151960784313641</v>
          </cell>
          <cell r="W492">
            <v>0.44685185503230807</v>
          </cell>
          <cell r="X492">
            <v>21.271532173966555</v>
          </cell>
          <cell r="Y492">
            <v>0.96499999999999997</v>
          </cell>
          <cell r="Z492">
            <v>0.50052492848739827</v>
          </cell>
          <cell r="AA492">
            <v>7.4084642243095473</v>
          </cell>
          <cell r="AB492">
            <v>0.892625</v>
          </cell>
          <cell r="AC492">
            <v>0.46298555885084347</v>
          </cell>
          <cell r="AD492">
            <v>12.204760270942156</v>
          </cell>
          <cell r="AE492">
            <v>0.92500000000000004</v>
          </cell>
          <cell r="AF492">
            <v>0.47977778119258391</v>
          </cell>
          <cell r="AG492">
            <v>10.59137347325993</v>
          </cell>
          <cell r="AH492">
            <v>0.8987745098039206</v>
          </cell>
          <cell r="AI492">
            <v>0.46617517849316459</v>
          </cell>
          <cell r="AJ492">
            <v>17.706591215477033</v>
          </cell>
          <cell r="AK492">
            <v>0.83136642156862661</v>
          </cell>
          <cell r="AL492">
            <v>0.43121204010617731</v>
          </cell>
          <cell r="AM492">
            <v>27.334871274458301</v>
          </cell>
          <cell r="AN492">
            <v>0.86151960784313641</v>
          </cell>
          <cell r="AO492">
            <v>0.44685185503230807</v>
          </cell>
          <cell r="AP492">
            <v>24.106287802465829</v>
          </cell>
          <cell r="AQ492">
            <v>0.892625</v>
          </cell>
          <cell r="AR492">
            <v>0.46298555885084347</v>
          </cell>
          <cell r="AS492">
            <v>14.073401075729617</v>
          </cell>
          <cell r="AT492">
            <v>0.83136642156862661</v>
          </cell>
          <cell r="AU492">
            <v>0.43121204010617731</v>
          </cell>
          <cell r="AV492">
            <v>30.82623824657448</v>
          </cell>
        </row>
        <row r="493">
          <cell r="B493">
            <v>101</v>
          </cell>
          <cell r="C493">
            <v>0.54521842085134742</v>
          </cell>
          <cell r="D493">
            <v>0.93480392156862646</v>
          </cell>
          <cell r="E493">
            <v>0.50967231792329337</v>
          </cell>
          <cell r="F493">
            <v>6.0678254458330381</v>
          </cell>
          <cell r="G493">
            <v>0.96499999999999997</v>
          </cell>
          <cell r="H493">
            <v>0.52613577612155027</v>
          </cell>
          <cell r="I493">
            <v>3.1667178927078417</v>
          </cell>
          <cell r="J493">
            <v>1</v>
          </cell>
          <cell r="K493">
            <v>0.54521842085134742</v>
          </cell>
          <cell r="L493">
            <v>2.5928294250542154</v>
          </cell>
          <cell r="M493">
            <v>0.92500000000000004</v>
          </cell>
          <cell r="N493">
            <v>0.50432703928749634</v>
          </cell>
          <cell r="O493">
            <v>4.7501808514057666</v>
          </cell>
          <cell r="P493">
            <v>0.90208578431372455</v>
          </cell>
          <cell r="Q493">
            <v>0.49183378679597811</v>
          </cell>
          <cell r="R493">
            <v>8.2898378666067654</v>
          </cell>
          <cell r="S493">
            <v>0.93480392156862646</v>
          </cell>
          <cell r="T493">
            <v>0.50967231792329337</v>
          </cell>
          <cell r="U493">
            <v>6.9561627411397673</v>
          </cell>
          <cell r="V493">
            <v>0.86469362745097955</v>
          </cell>
          <cell r="W493">
            <v>0.47144689407904639</v>
          </cell>
          <cell r="X493">
            <v>11.766308562650176</v>
          </cell>
          <cell r="Y493">
            <v>0.96499999999999997</v>
          </cell>
          <cell r="Z493">
            <v>0.52613577612155027</v>
          </cell>
          <cell r="AA493">
            <v>3.7003431982355628</v>
          </cell>
          <cell r="AB493">
            <v>0.892625</v>
          </cell>
          <cell r="AC493">
            <v>0.48667559291243401</v>
          </cell>
          <cell r="AD493">
            <v>6.5541325162594299</v>
          </cell>
          <cell r="AE493">
            <v>0.92500000000000004</v>
          </cell>
          <cell r="AF493">
            <v>0.50432703928749634</v>
          </cell>
          <cell r="AG493">
            <v>5.5098678084772903</v>
          </cell>
          <cell r="AH493">
            <v>0.90208578431372455</v>
          </cell>
          <cell r="AI493">
            <v>0.49183378679597811</v>
          </cell>
          <cell r="AJ493">
            <v>9.4522178950965277</v>
          </cell>
          <cell r="AK493">
            <v>0.83442935049019529</v>
          </cell>
          <cell r="AL493">
            <v>0.45494625278627976</v>
          </cell>
          <cell r="AM493">
            <v>15.547745666159393</v>
          </cell>
          <cell r="AN493">
            <v>0.86469362745097955</v>
          </cell>
          <cell r="AO493">
            <v>0.47144689407904639</v>
          </cell>
          <cell r="AP493">
            <v>13.334348379991273</v>
          </cell>
          <cell r="AQ493">
            <v>0.892625</v>
          </cell>
          <cell r="AR493">
            <v>0.48667559291243401</v>
          </cell>
          <cell r="AS493">
            <v>7.5576196137508784</v>
          </cell>
          <cell r="AT493">
            <v>0.83442935049019529</v>
          </cell>
          <cell r="AU493">
            <v>0.45494625278627976</v>
          </cell>
          <cell r="AV493">
            <v>17.53359316347003</v>
          </cell>
        </row>
        <row r="494">
          <cell r="B494">
            <v>102</v>
          </cell>
          <cell r="C494">
            <v>0.57023194763350082</v>
          </cell>
          <cell r="D494">
            <v>0.93823529411764606</v>
          </cell>
          <cell r="E494">
            <v>0.53501173910319577</v>
          </cell>
          <cell r="F494">
            <v>2.9752227861013725</v>
          </cell>
          <cell r="G494">
            <v>0.96499999999999997</v>
          </cell>
          <cell r="H494">
            <v>0.5502738294663283</v>
          </cell>
          <cell r="I494">
            <v>1.5005943164700013</v>
          </cell>
          <cell r="J494">
            <v>1</v>
          </cell>
          <cell r="K494">
            <v>0.57023194763350082</v>
          </cell>
          <cell r="L494">
            <v>1.1791710603892491</v>
          </cell>
          <cell r="M494">
            <v>0.92500000000000004</v>
          </cell>
          <cell r="N494">
            <v>0.52746455156098826</v>
          </cell>
          <cell r="O494">
            <v>2.3545362065361379</v>
          </cell>
          <cell r="P494">
            <v>0.90539705882352839</v>
          </cell>
          <cell r="Q494">
            <v>0.51628632823458387</v>
          </cell>
          <cell r="R494">
            <v>4.2126155167488673</v>
          </cell>
          <cell r="S494">
            <v>0.93823529411764606</v>
          </cell>
          <cell r="T494">
            <v>0.53501173910319577</v>
          </cell>
          <cell r="U494">
            <v>3.4107991530114119</v>
          </cell>
          <cell r="V494">
            <v>0.86786764705882269</v>
          </cell>
          <cell r="W494">
            <v>0.49488585867045615</v>
          </cell>
          <cell r="X494">
            <v>6.2191189360130616</v>
          </cell>
          <cell r="Y494">
            <v>0.96499999999999997</v>
          </cell>
          <cell r="Z494">
            <v>0.5502738294663283</v>
          </cell>
          <cell r="AA494">
            <v>1.7534602577157954</v>
          </cell>
          <cell r="AB494">
            <v>0.892625</v>
          </cell>
          <cell r="AC494">
            <v>0.50900329225635366</v>
          </cell>
          <cell r="AD494">
            <v>3.3643961878822091</v>
          </cell>
          <cell r="AE494">
            <v>0.92500000000000004</v>
          </cell>
          <cell r="AF494">
            <v>0.52746455156098826</v>
          </cell>
          <cell r="AG494">
            <v>2.7310924897624527</v>
          </cell>
          <cell r="AH494">
            <v>0.90539705882352839</v>
          </cell>
          <cell r="AI494">
            <v>0.51628632823458387</v>
          </cell>
          <cell r="AJ494">
            <v>4.8032977741304927</v>
          </cell>
          <cell r="AK494">
            <v>0.83749227941176385</v>
          </cell>
          <cell r="AL494">
            <v>0.47756485361699019</v>
          </cell>
          <cell r="AM494">
            <v>8.4743570360660563</v>
          </cell>
          <cell r="AN494">
            <v>0.86786764705882269</v>
          </cell>
          <cell r="AO494">
            <v>0.49488585867045615</v>
          </cell>
          <cell r="AP494">
            <v>7.0479112516764237</v>
          </cell>
          <cell r="AQ494">
            <v>0.892625</v>
          </cell>
          <cell r="AR494">
            <v>0.50900329225635366</v>
          </cell>
          <cell r="AS494">
            <v>3.8795106072220293</v>
          </cell>
          <cell r="AT494">
            <v>0.83749227941176385</v>
          </cell>
          <cell r="AU494">
            <v>0.47756485361699019</v>
          </cell>
          <cell r="AV494">
            <v>9.5567506558702071</v>
          </cell>
        </row>
        <row r="495">
          <cell r="B495">
            <v>103</v>
          </cell>
          <cell r="C495">
            <v>0.59505535290612055</v>
          </cell>
          <cell r="D495">
            <v>0.94166666666666565</v>
          </cell>
          <cell r="E495">
            <v>0.5603437906532629</v>
          </cell>
          <cell r="F495">
            <v>1.3834436690898217</v>
          </cell>
          <cell r="G495">
            <v>0.96499999999999997</v>
          </cell>
          <cell r="H495">
            <v>0.57422841555440629</v>
          </cell>
          <cell r="I495">
            <v>0.67485653547064628</v>
          </cell>
          <cell r="J495">
            <v>1</v>
          </cell>
          <cell r="K495">
            <v>0.59505535290612055</v>
          </cell>
          <cell r="L495">
            <v>0.50677005003042719</v>
          </cell>
          <cell r="M495">
            <v>0.92500000000000004</v>
          </cell>
          <cell r="N495">
            <v>0.55042620143816157</v>
          </cell>
          <cell r="O495">
            <v>1.1126018222214435</v>
          </cell>
          <cell r="P495">
            <v>0.90870833333333234</v>
          </cell>
          <cell r="Q495">
            <v>0.54073175798039874</v>
          </cell>
          <cell r="R495">
            <v>2.0376997193425606</v>
          </cell>
          <cell r="S495">
            <v>0.94166666666666565</v>
          </cell>
          <cell r="T495">
            <v>0.5603437906532629</v>
          </cell>
          <cell r="U495">
            <v>1.5859815664270693</v>
          </cell>
          <cell r="V495">
            <v>0.87104166666666583</v>
          </cell>
          <cell r="W495">
            <v>0.51831800635426828</v>
          </cell>
          <cell r="X495">
            <v>3.1413649211905446</v>
          </cell>
          <cell r="Y495">
            <v>0.96499999999999997</v>
          </cell>
          <cell r="Z495">
            <v>0.57422841555440629</v>
          </cell>
          <cell r="AA495">
            <v>0.78857696688550971</v>
          </cell>
          <cell r="AB495">
            <v>0.892625</v>
          </cell>
          <cell r="AC495">
            <v>0.53116128438782584</v>
          </cell>
          <cell r="AD495">
            <v>1.6519074517954389</v>
          </cell>
          <cell r="AE495">
            <v>0.92500000000000004</v>
          </cell>
          <cell r="AF495">
            <v>0.55042620143816157</v>
          </cell>
          <cell r="AG495">
            <v>1.2905380143783176</v>
          </cell>
          <cell r="AH495">
            <v>0.90870833333333234</v>
          </cell>
          <cell r="AI495">
            <v>0.54073175798039874</v>
          </cell>
          <cell r="AJ495">
            <v>2.3234208029073109</v>
          </cell>
          <cell r="AK495">
            <v>0.84055520833333242</v>
          </cell>
          <cell r="AL495">
            <v>0.50017687613186879</v>
          </cell>
          <cell r="AM495">
            <v>4.4273019586390596</v>
          </cell>
          <cell r="AN495">
            <v>0.87104166666666583</v>
          </cell>
          <cell r="AO495">
            <v>0.51831800635426828</v>
          </cell>
          <cell r="AP495">
            <v>3.5599996400573679</v>
          </cell>
          <cell r="AQ495">
            <v>0.892625</v>
          </cell>
          <cell r="AR495">
            <v>0.53116128438782584</v>
          </cell>
          <cell r="AS495">
            <v>1.9048269358025707</v>
          </cell>
          <cell r="AT495">
            <v>0.84055520833333242</v>
          </cell>
          <cell r="AU495">
            <v>0.50017687613186879</v>
          </cell>
          <cell r="AV495">
            <v>4.9927824278454764</v>
          </cell>
        </row>
        <row r="496">
          <cell r="B496">
            <v>104</v>
          </cell>
          <cell r="C496">
            <v>0.61946378710958316</v>
          </cell>
          <cell r="D496">
            <v>0.94509803921568525</v>
          </cell>
          <cell r="E496">
            <v>0.58545401056238977</v>
          </cell>
          <cell r="F496">
            <v>0.60823959939677275</v>
          </cell>
          <cell r="G496">
            <v>0.96499999999999997</v>
          </cell>
          <cell r="H496">
            <v>0.59778255456074769</v>
          </cell>
          <cell r="I496">
            <v>0.28733473638080109</v>
          </cell>
          <cell r="J496">
            <v>1</v>
          </cell>
          <cell r="K496">
            <v>0.61946378710958316</v>
          </cell>
          <cell r="L496">
            <v>0.20521381906731898</v>
          </cell>
          <cell r="M496">
            <v>0.92500000000000004</v>
          </cell>
          <cell r="N496">
            <v>0.57300400307636445</v>
          </cell>
          <cell r="O496">
            <v>0.5001966275029176</v>
          </cell>
          <cell r="P496">
            <v>0.91201960784313618</v>
          </cell>
          <cell r="Q496">
            <v>0.564963120192706</v>
          </cell>
          <cell r="R496">
            <v>0.93585076786629262</v>
          </cell>
          <cell r="S496">
            <v>0.94509803921568525</v>
          </cell>
          <cell r="T496">
            <v>0.58545401056238977</v>
          </cell>
          <cell r="U496">
            <v>0.69728664358912562</v>
          </cell>
          <cell r="V496">
            <v>0.87421568627450885</v>
          </cell>
          <cell r="W496">
            <v>0.54154495977021044</v>
          </cell>
          <cell r="X496">
            <v>1.5131389180078285</v>
          </cell>
          <cell r="Y496">
            <v>0.96499999999999997</v>
          </cell>
          <cell r="Z496">
            <v>0.59778255456074769</v>
          </cell>
          <cell r="AA496">
            <v>0.33575366464814393</v>
          </cell>
          <cell r="AB496">
            <v>0.892625</v>
          </cell>
          <cell r="AC496">
            <v>0.55294886296869172</v>
          </cell>
          <cell r="AD496">
            <v>0.77447816800995306</v>
          </cell>
          <cell r="AE496">
            <v>0.92500000000000004</v>
          </cell>
          <cell r="AF496">
            <v>0.57300400307636445</v>
          </cell>
          <cell r="AG496">
            <v>0.58019207731251277</v>
          </cell>
          <cell r="AH496">
            <v>0.91201960784313618</v>
          </cell>
          <cell r="AI496">
            <v>0.564963120192706</v>
          </cell>
          <cell r="AJ496">
            <v>1.0670733876230112</v>
          </cell>
          <cell r="AK496">
            <v>0.84361813725490098</v>
          </cell>
          <cell r="AL496">
            <v>0.52259088617825311</v>
          </cell>
          <cell r="AM496">
            <v>2.2128678952744707</v>
          </cell>
          <cell r="AN496">
            <v>0.87421568627450885</v>
          </cell>
          <cell r="AO496">
            <v>0.54154495977021044</v>
          </cell>
          <cell r="AP496">
            <v>1.7147877240009204</v>
          </cell>
          <cell r="AQ496">
            <v>0.892625</v>
          </cell>
          <cell r="AR496">
            <v>0.55294886296869172</v>
          </cell>
          <cell r="AS496">
            <v>0.89305661404515058</v>
          </cell>
          <cell r="AT496">
            <v>0.84361813725490098</v>
          </cell>
          <cell r="AU496">
            <v>0.52259088617825311</v>
          </cell>
          <cell r="AV496">
            <v>2.4955081098796383</v>
          </cell>
        </row>
        <row r="497">
          <cell r="B497">
            <v>105</v>
          </cell>
          <cell r="C497">
            <v>0.64322082343411524</v>
          </cell>
          <cell r="D497">
            <v>0.94852941176470484</v>
          </cell>
          <cell r="E497">
            <v>0.61011386928677036</v>
          </cell>
          <cell r="F497">
            <v>0.25214328654707086</v>
          </cell>
          <cell r="G497">
            <v>0.96499999999999997</v>
          </cell>
          <cell r="H497">
            <v>0.62070809461392118</v>
          </cell>
          <cell r="I497">
            <v>0.11557104365304681</v>
          </cell>
          <cell r="J497">
            <v>1</v>
          </cell>
          <cell r="K497">
            <v>0.64322082343411524</v>
          </cell>
          <cell r="L497">
            <v>7.8091289540656778E-2</v>
          </cell>
          <cell r="M497">
            <v>0.92500000000000004</v>
          </cell>
          <cell r="N497">
            <v>0.59497926167655668</v>
          </cell>
          <cell r="O497">
            <v>0.21358195761844867</v>
          </cell>
          <cell r="P497">
            <v>0.91533088235294013</v>
          </cell>
          <cell r="Q497">
            <v>0.58875988386173339</v>
          </cell>
          <cell r="R497">
            <v>0.40712959801781212</v>
          </cell>
          <cell r="S497">
            <v>0.94852941176470484</v>
          </cell>
          <cell r="T497">
            <v>0.61011386928677036</v>
          </cell>
          <cell r="U497">
            <v>0.28905738158828437</v>
          </cell>
          <cell r="V497">
            <v>0.87738970588235199</v>
          </cell>
          <cell r="W497">
            <v>0.56435532909026265</v>
          </cell>
          <cell r="X497">
            <v>0.69370616352853931</v>
          </cell>
          <cell r="Y497">
            <v>0.96499999999999997</v>
          </cell>
          <cell r="Z497">
            <v>0.62070809461392118</v>
          </cell>
          <cell r="AA497">
            <v>0.13504598129164386</v>
          </cell>
          <cell r="AB497">
            <v>0.892625</v>
          </cell>
          <cell r="AC497">
            <v>0.57415498751787708</v>
          </cell>
          <cell r="AD497">
            <v>0.34623134561477414</v>
          </cell>
          <cell r="AE497">
            <v>0.92500000000000004</v>
          </cell>
          <cell r="AF497">
            <v>0.59497926167655668</v>
          </cell>
          <cell r="AG497">
            <v>0.24773969445925142</v>
          </cell>
          <cell r="AH497">
            <v>0.91533088235294013</v>
          </cell>
          <cell r="AI497">
            <v>0.58875988386173339</v>
          </cell>
          <cell r="AJ497">
            <v>0.46421627707691393</v>
          </cell>
          <cell r="AK497">
            <v>0.84668106617646965</v>
          </cell>
          <cell r="AL497">
            <v>0.54460289257210348</v>
          </cell>
          <cell r="AM497">
            <v>1.0564433008875793</v>
          </cell>
          <cell r="AN497">
            <v>0.87738970588235199</v>
          </cell>
          <cell r="AO497">
            <v>0.56435532909026265</v>
          </cell>
          <cell r="AP497">
            <v>0.78615307499239118</v>
          </cell>
          <cell r="AQ497">
            <v>0.892625</v>
          </cell>
          <cell r="AR497">
            <v>0.57415498751787708</v>
          </cell>
          <cell r="AS497">
            <v>0.39924197474221479</v>
          </cell>
          <cell r="AT497">
            <v>0.84668106617646965</v>
          </cell>
          <cell r="AU497">
            <v>0.54460289257210348</v>
          </cell>
          <cell r="AV497">
            <v>1.1913783152726207</v>
          </cell>
        </row>
        <row r="498">
          <cell r="B498">
            <v>106</v>
          </cell>
          <cell r="C498">
            <v>0.66610294377608659</v>
          </cell>
          <cell r="D498">
            <v>0.95196078431372444</v>
          </cell>
          <cell r="E498">
            <v>0.63410388079076407</v>
          </cell>
          <cell r="F498">
            <v>9.8307170377154585E-2</v>
          </cell>
          <cell r="G498">
            <v>0.96499999999999997</v>
          </cell>
          <cell r="H498">
            <v>0.64278934074392358</v>
          </cell>
          <cell r="I498">
            <v>4.3835161354621816E-2</v>
          </cell>
          <cell r="J498">
            <v>1</v>
          </cell>
          <cell r="K498">
            <v>0.66610294377608659</v>
          </cell>
          <cell r="L498">
            <v>2.7861345979283615E-2</v>
          </cell>
          <cell r="M498">
            <v>0.92500000000000004</v>
          </cell>
          <cell r="N498">
            <v>0.6161452229928801</v>
          </cell>
          <cell r="O498">
            <v>8.650512216719046E-2</v>
          </cell>
          <cell r="P498">
            <v>0.91864215686274409</v>
          </cell>
          <cell r="Q498">
            <v>0.61191024496308732</v>
          </cell>
          <cell r="R498">
            <v>0.16742802317217087</v>
          </cell>
          <cell r="S498">
            <v>0.95196078431372444</v>
          </cell>
          <cell r="T498">
            <v>0.63410388079076407</v>
          </cell>
          <cell r="U498">
            <v>0.11269946406155373</v>
          </cell>
          <cell r="V498">
            <v>0.88056372549019513</v>
          </cell>
          <cell r="W498">
            <v>0.58654608973145683</v>
          </cell>
          <cell r="X498">
            <v>0.30220939331844693</v>
          </cell>
          <cell r="Y498">
            <v>0.96499999999999997</v>
          </cell>
          <cell r="Z498">
            <v>0.64278934074392358</v>
          </cell>
          <cell r="AA498">
            <v>5.122184755884035E-2</v>
          </cell>
          <cell r="AB498">
            <v>0.892625</v>
          </cell>
          <cell r="AC498">
            <v>0.59458014018812932</v>
          </cell>
          <cell r="AD498">
            <v>0.14744089169502572</v>
          </cell>
          <cell r="AE498">
            <v>0.92500000000000004</v>
          </cell>
          <cell r="AF498">
            <v>0.6161452229928801</v>
          </cell>
          <cell r="AG498">
            <v>0.10033971396191027</v>
          </cell>
          <cell r="AH498">
            <v>0.91864215686274409</v>
          </cell>
          <cell r="AI498">
            <v>0.61191024496308732</v>
          </cell>
          <cell r="AJ498">
            <v>0.19090435569838385</v>
          </cell>
          <cell r="AK498">
            <v>0.84974399509803833</v>
          </cell>
          <cell r="AL498">
            <v>0.56601697659085581</v>
          </cell>
          <cell r="AM498">
            <v>0.48110122338578254</v>
          </cell>
          <cell r="AN498">
            <v>0.88056372549019513</v>
          </cell>
          <cell r="AO498">
            <v>0.58654608973145683</v>
          </cell>
          <cell r="AP498">
            <v>0.34248339763973834</v>
          </cell>
          <cell r="AQ498">
            <v>0.892625</v>
          </cell>
          <cell r="AR498">
            <v>0.59458014018812932</v>
          </cell>
          <cell r="AS498">
            <v>0.17001520371748585</v>
          </cell>
          <cell r="AT498">
            <v>0.84974399509803833</v>
          </cell>
          <cell r="AU498">
            <v>0.56601697659085581</v>
          </cell>
          <cell r="AV498">
            <v>0.54255023862747198</v>
          </cell>
        </row>
        <row r="499">
          <cell r="B499">
            <v>107</v>
          </cell>
          <cell r="C499">
            <v>0.68813610720553786</v>
          </cell>
          <cell r="D499">
            <v>0.95539215686274404</v>
          </cell>
          <cell r="E499">
            <v>0.65743983967823127</v>
          </cell>
          <cell r="F499">
            <v>3.5970212131442018E-2</v>
          </cell>
          <cell r="G499">
            <v>0.96499999999999997</v>
          </cell>
          <cell r="H499">
            <v>0.66405134345334405</v>
          </cell>
          <cell r="I499">
            <v>1.5658386886080941E-2</v>
          </cell>
          <cell r="J499">
            <v>1</v>
          </cell>
          <cell r="K499">
            <v>0.68813610720553786</v>
          </cell>
          <cell r="L499">
            <v>9.3028214049187645E-3</v>
          </cell>
          <cell r="M499">
            <v>0.92500000000000004</v>
          </cell>
          <cell r="N499">
            <v>0.63652589916512259</v>
          </cell>
          <cell r="O499">
            <v>3.3205404379460561E-2</v>
          </cell>
          <cell r="P499">
            <v>0.92195343137254793</v>
          </cell>
          <cell r="Q499">
            <v>0.63442944528949319</v>
          </cell>
          <cell r="R499">
            <v>6.4977100499202328E-2</v>
          </cell>
          <cell r="S499">
            <v>0.95539215686274404</v>
          </cell>
          <cell r="T499">
            <v>0.65743983967823127</v>
          </cell>
          <cell r="U499">
            <v>4.1236296537083265E-2</v>
          </cell>
          <cell r="V499">
            <v>0.88373774509803826</v>
          </cell>
          <cell r="W499">
            <v>0.60813185170236395</v>
          </cell>
          <cell r="X499">
            <v>0.12494965538739602</v>
          </cell>
          <cell r="Y499">
            <v>0.96499999999999997</v>
          </cell>
          <cell r="Z499">
            <v>0.66405134345334405</v>
          </cell>
          <cell r="AA499">
            <v>1.8296989934807609E-2</v>
          </cell>
          <cell r="AB499">
            <v>0.892625</v>
          </cell>
          <cell r="AC499">
            <v>0.6142474926943432</v>
          </cell>
          <cell r="AD499">
            <v>5.9775465641534534E-2</v>
          </cell>
          <cell r="AE499">
            <v>0.92500000000000004</v>
          </cell>
          <cell r="AF499">
            <v>0.63652589916512259</v>
          </cell>
          <cell r="AG499">
            <v>3.851587852780726E-2</v>
          </cell>
          <cell r="AH499">
            <v>0.92195343137254793</v>
          </cell>
          <cell r="AI499">
            <v>0.63442944528949319</v>
          </cell>
          <cell r="AJ499">
            <v>7.4088024638465436E-2</v>
          </cell>
          <cell r="AK499">
            <v>0.85280692401960689</v>
          </cell>
          <cell r="AL499">
            <v>0.58684723689278118</v>
          </cell>
          <cell r="AM499">
            <v>0.20878976349079997</v>
          </cell>
          <cell r="AN499">
            <v>0.88373774509803826</v>
          </cell>
          <cell r="AO499">
            <v>0.60813185170236395</v>
          </cell>
          <cell r="AP499">
            <v>0.14160109995620618</v>
          </cell>
          <cell r="AQ499">
            <v>0.892625</v>
          </cell>
          <cell r="AR499">
            <v>0.6142474926943432</v>
          </cell>
          <cell r="AS499">
            <v>6.8927540057029751E-2</v>
          </cell>
          <cell r="AT499">
            <v>0.85280692401960689</v>
          </cell>
          <cell r="AU499">
            <v>0.58684723689278118</v>
          </cell>
          <cell r="AV499">
            <v>0.23545759291090293</v>
          </cell>
        </row>
        <row r="500">
          <cell r="B500">
            <v>108</v>
          </cell>
          <cell r="C500">
            <v>0.70937225955503225</v>
          </cell>
          <cell r="D500">
            <v>0.95882352941176363</v>
          </cell>
          <cell r="E500">
            <v>0.68016281357335373</v>
          </cell>
          <cell r="F500">
            <v>1.2321961634554807E-2</v>
          </cell>
          <cell r="G500">
            <v>0.96499999999999997</v>
          </cell>
          <cell r="H500">
            <v>0.68454423047060609</v>
          </cell>
          <cell r="I500">
            <v>5.2604140380666676E-3</v>
          </cell>
          <cell r="J500">
            <v>1</v>
          </cell>
          <cell r="K500">
            <v>0.70937225955503225</v>
          </cell>
          <cell r="L500">
            <v>2.9012140973096131E-3</v>
          </cell>
          <cell r="M500">
            <v>0.92500000000000004</v>
          </cell>
          <cell r="N500">
            <v>0.65616934008840488</v>
          </cell>
          <cell r="O500">
            <v>1.2069304499682928E-2</v>
          </cell>
          <cell r="P500">
            <v>0.92526470588235188</v>
          </cell>
          <cell r="Q500">
            <v>0.65635711509828631</v>
          </cell>
          <cell r="R500">
            <v>2.3753714672973745E-2</v>
          </cell>
          <cell r="S500">
            <v>0.95882352941176363</v>
          </cell>
          <cell r="T500">
            <v>0.68016281357335373</v>
          </cell>
          <cell r="U500">
            <v>1.412591235281924E-2</v>
          </cell>
          <cell r="V500">
            <v>0.8869117647058814</v>
          </cell>
          <cell r="W500">
            <v>0.62915060255535216</v>
          </cell>
          <cell r="X500">
            <v>4.8963790087086623E-2</v>
          </cell>
          <cell r="Y500">
            <v>0.96499999999999997</v>
          </cell>
          <cell r="Z500">
            <v>0.68454423047060609</v>
          </cell>
          <cell r="AA500">
            <v>6.1468491874463026E-3</v>
          </cell>
          <cell r="AB500">
            <v>0.892625</v>
          </cell>
          <cell r="AC500">
            <v>0.6332034131853107</v>
          </cell>
          <cell r="AD500">
            <v>2.3058535746585087E-2</v>
          </cell>
          <cell r="AE500">
            <v>0.92500000000000004</v>
          </cell>
          <cell r="AF500">
            <v>0.65616934008840488</v>
          </cell>
          <cell r="AG500">
            <v>1.3999524315760105E-2</v>
          </cell>
          <cell r="AH500">
            <v>0.92526470588235188</v>
          </cell>
          <cell r="AI500">
            <v>0.65635711509828631</v>
          </cell>
          <cell r="AJ500">
            <v>2.7084400264489505E-2</v>
          </cell>
          <cell r="AK500">
            <v>0.85586985294117557</v>
          </cell>
          <cell r="AL500">
            <v>0.60713033146591489</v>
          </cell>
          <cell r="AM500">
            <v>8.6262067694726732E-2</v>
          </cell>
          <cell r="AN500">
            <v>0.8869117647058814</v>
          </cell>
          <cell r="AO500">
            <v>0.62915060255535216</v>
          </cell>
          <cell r="AP500">
            <v>5.5488960836746988E-2</v>
          </cell>
          <cell r="AQ500">
            <v>0.892625</v>
          </cell>
          <cell r="AR500">
            <v>0.6332034131853107</v>
          </cell>
          <cell r="AS500">
            <v>2.658897139941032E-2</v>
          </cell>
          <cell r="AT500">
            <v>0.85586985294117557</v>
          </cell>
          <cell r="AU500">
            <v>0.60713033146591489</v>
          </cell>
          <cell r="AV500">
            <v>9.7279955105714244E-2</v>
          </cell>
        </row>
        <row r="501">
          <cell r="B501">
            <v>109</v>
          </cell>
          <cell r="C501">
            <v>0.72961871805511769</v>
          </cell>
          <cell r="D501">
            <v>0.96225490196078323</v>
          </cell>
          <cell r="E501">
            <v>0.70207918801087965</v>
          </cell>
          <cell r="F501">
            <v>3.9410215404530888E-3</v>
          </cell>
          <cell r="G501">
            <v>0.96499999999999997</v>
          </cell>
          <cell r="H501">
            <v>0.70408206292318853</v>
          </cell>
          <cell r="I501">
            <v>1.659427958421547E-3</v>
          </cell>
          <cell r="J501">
            <v>1</v>
          </cell>
          <cell r="K501">
            <v>0.72961871805511769</v>
          </cell>
          <cell r="L501">
            <v>8.4317329764817966E-4</v>
          </cell>
          <cell r="M501">
            <v>0.92500000000000004</v>
          </cell>
          <cell r="N501">
            <v>0.67489731420098387</v>
          </cell>
          <cell r="O501">
            <v>4.1497969307999656E-3</v>
          </cell>
          <cell r="P501">
            <v>0.92857598039215583</v>
          </cell>
          <cell r="Q501">
            <v>0.6775064164304988</v>
          </cell>
          <cell r="R501">
            <v>8.1627950373528643E-3</v>
          </cell>
          <cell r="S501">
            <v>0.96225490196078323</v>
          </cell>
          <cell r="T501">
            <v>0.70207918801087965</v>
          </cell>
          <cell r="U501">
            <v>4.5179920626351126E-3</v>
          </cell>
          <cell r="V501">
            <v>0.89008578431372454</v>
          </cell>
          <cell r="W501">
            <v>0.64942324891006364</v>
          </cell>
          <cell r="X501">
            <v>1.8158192050402294E-2</v>
          </cell>
          <cell r="Y501">
            <v>0.96499999999999997</v>
          </cell>
          <cell r="Z501">
            <v>0.70408206292318853</v>
          </cell>
          <cell r="AA501">
            <v>1.9390590406070031E-3</v>
          </cell>
          <cell r="AB501">
            <v>0.892625</v>
          </cell>
          <cell r="AC501">
            <v>0.65127590820394943</v>
          </cell>
          <cell r="AD501">
            <v>8.457792208791913E-3</v>
          </cell>
          <cell r="AE501">
            <v>0.92500000000000004</v>
          </cell>
          <cell r="AF501">
            <v>0.67489731420098387</v>
          </cell>
          <cell r="AG501">
            <v>4.8134656839362187E-3</v>
          </cell>
          <cell r="AH501">
            <v>0.92857598039215583</v>
          </cell>
          <cell r="AI501">
            <v>0.6775064164304988</v>
          </cell>
          <cell r="AJ501">
            <v>9.3073614427219113E-3</v>
          </cell>
          <cell r="AK501">
            <v>0.85893278186274413</v>
          </cell>
          <cell r="AL501">
            <v>0.62669343519821141</v>
          </cell>
          <cell r="AM501">
            <v>3.3889749942292102E-2</v>
          </cell>
          <cell r="AN501">
            <v>0.89008578431372454</v>
          </cell>
          <cell r="AO501">
            <v>0.64942324891006364</v>
          </cell>
          <cell r="AP501">
            <v>2.0578047691137281E-2</v>
          </cell>
          <cell r="AQ501">
            <v>0.892625</v>
          </cell>
          <cell r="AR501">
            <v>0.65127590820394943</v>
          </cell>
          <cell r="AS501">
            <v>9.752743956217098E-3</v>
          </cell>
          <cell r="AT501">
            <v>0.85893278186274413</v>
          </cell>
          <cell r="AU501">
            <v>0.62669343519821141</v>
          </cell>
          <cell r="AV501">
            <v>3.8218343717392633E-2</v>
          </cell>
        </row>
        <row r="502">
          <cell r="B502">
            <v>110</v>
          </cell>
          <cell r="C502">
            <v>0.74869488001005602</v>
          </cell>
          <cell r="D502">
            <v>0.96568627450980282</v>
          </cell>
          <cell r="E502">
            <v>0.72300436942147484</v>
          </cell>
          <cell r="F502">
            <v>1.1741123373983982E-3</v>
          </cell>
          <cell r="G502">
            <v>0.96499999999999997</v>
          </cell>
          <cell r="H502">
            <v>0.72249055920970406</v>
          </cell>
          <cell r="I502">
            <v>4.9105449818368906E-4</v>
          </cell>
          <cell r="J502">
            <v>1</v>
          </cell>
          <cell r="K502">
            <v>0.74869488001005602</v>
          </cell>
          <cell r="L502">
            <v>2.2797827711980865E-4</v>
          </cell>
          <cell r="M502">
            <v>0.92500000000000004</v>
          </cell>
          <cell r="N502">
            <v>0.69254276400930181</v>
          </cell>
          <cell r="O502">
            <v>1.3491101277235827E-3</v>
          </cell>
          <cell r="P502">
            <v>0.93188725490195967</v>
          </cell>
          <cell r="Q502">
            <v>0.69769921649172317</v>
          </cell>
          <cell r="R502">
            <v>2.6324490235392654E-3</v>
          </cell>
          <cell r="S502">
            <v>0.96568627450980282</v>
          </cell>
          <cell r="T502">
            <v>0.72300436942147484</v>
          </cell>
          <cell r="U502">
            <v>1.3460038638606535E-3</v>
          </cell>
          <cell r="V502">
            <v>0.89325980392156767</v>
          </cell>
          <cell r="W502">
            <v>0.66877904171486424</v>
          </cell>
          <cell r="X502">
            <v>6.3658399746971458E-3</v>
          </cell>
          <cell r="Y502">
            <v>0.96499999999999997</v>
          </cell>
          <cell r="Z502">
            <v>0.72249055920970406</v>
          </cell>
          <cell r="AA502">
            <v>5.7380235116656555E-4</v>
          </cell>
          <cell r="AB502">
            <v>0.892625</v>
          </cell>
          <cell r="AC502">
            <v>0.66830376726897622</v>
          </cell>
          <cell r="AD502">
            <v>2.9494359066106722E-3</v>
          </cell>
          <cell r="AE502">
            <v>0.92500000000000004</v>
          </cell>
          <cell r="AF502">
            <v>0.69254276400930181</v>
          </cell>
          <cell r="AG502">
            <v>1.5648706218490628E-3</v>
          </cell>
          <cell r="AH502">
            <v>0.93188725490195967</v>
          </cell>
          <cell r="AI502">
            <v>0.69769921649172317</v>
          </cell>
          <cell r="AJ502">
            <v>3.0015643452399919E-3</v>
          </cell>
          <cell r="AK502">
            <v>0.8619957107843127</v>
          </cell>
          <cell r="AL502">
            <v>0.6453717752548439</v>
          </cell>
          <cell r="AM502">
            <v>1.2651266132948678E-2</v>
          </cell>
          <cell r="AN502">
            <v>0.89325980392156767</v>
          </cell>
          <cell r="AO502">
            <v>0.66877904171486424</v>
          </cell>
          <cell r="AP502">
            <v>7.2141851033326746E-3</v>
          </cell>
          <cell r="AQ502">
            <v>0.892625</v>
          </cell>
          <cell r="AR502">
            <v>0.66830376726897622</v>
          </cell>
          <cell r="AS502">
            <v>3.4010167786512288E-3</v>
          </cell>
          <cell r="AT502">
            <v>0.8619957107843127</v>
          </cell>
          <cell r="AU502">
            <v>0.6453717752548439</v>
          </cell>
          <cell r="AV502">
            <v>1.4267158605553863E-2</v>
          </cell>
        </row>
        <row r="503">
          <cell r="B503">
            <v>111</v>
          </cell>
          <cell r="C503">
            <v>0.77164791907547825</v>
          </cell>
          <cell r="D503">
            <v>0.96911764705882242</v>
          </cell>
          <cell r="E503">
            <v>0.74781761569226413</v>
          </cell>
          <cell r="F503">
            <v>3.2522398726769541E-4</v>
          </cell>
          <cell r="G503">
            <v>0.96499999999999997</v>
          </cell>
          <cell r="H503">
            <v>0.74464024190783651</v>
          </cell>
          <cell r="I503">
            <v>1.3627225918851494E-4</v>
          </cell>
          <cell r="J503">
            <v>1</v>
          </cell>
          <cell r="K503">
            <v>0.77164791907547825</v>
          </cell>
          <cell r="L503">
            <v>5.7292108286694213E-5</v>
          </cell>
          <cell r="M503">
            <v>0.92500000000000004</v>
          </cell>
          <cell r="N503">
            <v>0.71377432514481742</v>
          </cell>
          <cell r="O503">
            <v>4.1479367091695052E-4</v>
          </cell>
          <cell r="P503">
            <v>0.93519852941176362</v>
          </cell>
          <cell r="Q503">
            <v>0.7216439991430349</v>
          </cell>
          <cell r="R503">
            <v>7.9579140236151825E-4</v>
          </cell>
          <cell r="S503">
            <v>0.96911764705882242</v>
          </cell>
          <cell r="T503">
            <v>0.74781761569226413</v>
          </cell>
          <cell r="U503">
            <v>3.7283718903121304E-4</v>
          </cell>
          <cell r="V503">
            <v>0.89643382352941081</v>
          </cell>
          <cell r="W503">
            <v>0.69173129451534432</v>
          </cell>
          <cell r="X503">
            <v>2.1084996167090131E-3</v>
          </cell>
          <cell r="Y503">
            <v>0.96499999999999997</v>
          </cell>
          <cell r="Z503">
            <v>0.74464024190783651</v>
          </cell>
          <cell r="AA503">
            <v>1.5923556959639062E-4</v>
          </cell>
          <cell r="AB503">
            <v>0.892625</v>
          </cell>
          <cell r="AC503">
            <v>0.6887922237647488</v>
          </cell>
          <cell r="AD503">
            <v>9.7831677890437168E-4</v>
          </cell>
          <cell r="AE503">
            <v>0.92500000000000004</v>
          </cell>
          <cell r="AF503">
            <v>0.71377432514481742</v>
          </cell>
          <cell r="AG503">
            <v>4.8113079607675792E-4</v>
          </cell>
          <cell r="AH503">
            <v>0.93519852941176362</v>
          </cell>
          <cell r="AI503">
            <v>0.7216439991430349</v>
          </cell>
          <cell r="AJ503">
            <v>9.0737525331655749E-4</v>
          </cell>
          <cell r="AK503">
            <v>0.86505863970588137</v>
          </cell>
          <cell r="AL503">
            <v>0.66752069920730728</v>
          </cell>
          <cell r="AM503">
            <v>4.4864960495061054E-3</v>
          </cell>
          <cell r="AN503">
            <v>0.89643382352941081</v>
          </cell>
          <cell r="AO503">
            <v>0.69173129451534432</v>
          </cell>
          <cell r="AP503">
            <v>2.3894893031721994E-3</v>
          </cell>
          <cell r="AQ503">
            <v>0.892625</v>
          </cell>
          <cell r="AR503">
            <v>0.6887922237647488</v>
          </cell>
          <cell r="AS503">
            <v>1.1281044529336147E-3</v>
          </cell>
          <cell r="AT503">
            <v>0.86505863970588137</v>
          </cell>
          <cell r="AU503">
            <v>0.66752069920730728</v>
          </cell>
          <cell r="AV503">
            <v>5.0595371284451428E-3</v>
          </cell>
        </row>
        <row r="504">
          <cell r="B504">
            <v>112</v>
          </cell>
          <cell r="C504">
            <v>0.79321703570729796</v>
          </cell>
          <cell r="D504">
            <v>0.97254901960784201</v>
          </cell>
          <cell r="E504">
            <v>0.77144245041337123</v>
          </cell>
          <cell r="F504">
            <v>8.2015760543236157E-5</v>
          </cell>
          <cell r="G504">
            <v>0.96499999999999997</v>
          </cell>
          <cell r="H504">
            <v>0.76545443945754255</v>
          </cell>
          <cell r="I504">
            <v>3.4798451141051777E-5</v>
          </cell>
          <cell r="J504">
            <v>1</v>
          </cell>
          <cell r="K504">
            <v>0.79321703570729796</v>
          </cell>
          <cell r="L504">
            <v>1.308277214781966E-5</v>
          </cell>
          <cell r="M504">
            <v>0.92500000000000004</v>
          </cell>
          <cell r="N504">
            <v>0.73372575802925066</v>
          </cell>
          <cell r="O504">
            <v>1.1872459838386268E-4</v>
          </cell>
          <cell r="P504">
            <v>0.93850980392156746</v>
          </cell>
          <cell r="Q504">
            <v>0.74444196464890322</v>
          </cell>
          <cell r="R504">
            <v>2.2151331227770823E-4</v>
          </cell>
          <cell r="S504">
            <v>0.97254901960784201</v>
          </cell>
          <cell r="T504">
            <v>0.77144245041337123</v>
          </cell>
          <cell r="U504">
            <v>9.4022971288485339E-5</v>
          </cell>
          <cell r="V504">
            <v>0.89960784313725395</v>
          </cell>
          <cell r="W504">
            <v>0.71358426663236851</v>
          </cell>
          <cell r="X504">
            <v>6.499844473577801E-4</v>
          </cell>
          <cell r="Y504">
            <v>0.96499999999999997</v>
          </cell>
          <cell r="Z504">
            <v>0.76545443945754255</v>
          </cell>
          <cell r="AA504">
            <v>4.0662356531802174E-5</v>
          </cell>
          <cell r="AB504">
            <v>0.892625</v>
          </cell>
          <cell r="AC504">
            <v>0.70804535649822686</v>
          </cell>
          <cell r="AD504">
            <v>3.0445978921646343E-4</v>
          </cell>
          <cell r="AE504">
            <v>0.92500000000000004</v>
          </cell>
          <cell r="AF504">
            <v>0.73372575802925066</v>
          </cell>
          <cell r="AG504">
            <v>1.3771198680068126E-4</v>
          </cell>
          <cell r="AH504">
            <v>0.93850980392156746</v>
          </cell>
          <cell r="AI504">
            <v>0.74444196464890322</v>
          </cell>
          <cell r="AJ504">
            <v>2.5257334678977259E-4</v>
          </cell>
          <cell r="AK504">
            <v>0.86812156862744994</v>
          </cell>
          <cell r="AL504">
            <v>0.68860881730023549</v>
          </cell>
          <cell r="AM504">
            <v>1.4916670695489681E-3</v>
          </cell>
          <cell r="AN504">
            <v>0.89960784313725395</v>
          </cell>
          <cell r="AO504">
            <v>0.71358426663236851</v>
          </cell>
          <cell r="AP504">
            <v>7.3660477425832583E-4</v>
          </cell>
          <cell r="AQ504">
            <v>0.892625</v>
          </cell>
          <cell r="AR504">
            <v>0.70804535649822686</v>
          </cell>
          <cell r="AS504">
            <v>3.5107487815855482E-4</v>
          </cell>
          <cell r="AT504">
            <v>0.86812156862744994</v>
          </cell>
          <cell r="AU504">
            <v>0.68860881730023549</v>
          </cell>
          <cell r="AV504">
            <v>1.6821913668001094E-3</v>
          </cell>
        </row>
        <row r="505">
          <cell r="B505">
            <v>113</v>
          </cell>
          <cell r="C505">
            <v>0.81336994691051134</v>
          </cell>
          <cell r="D505">
            <v>0.97598039215686161</v>
          </cell>
          <cell r="E505">
            <v>0.79383311975432658</v>
          </cell>
          <cell r="F505">
            <v>1.8745321257245769E-5</v>
          </cell>
          <cell r="G505">
            <v>0.96499999999999997</v>
          </cell>
          <cell r="H505">
            <v>0.78490199876864342</v>
          </cell>
          <cell r="I505">
            <v>8.1618222288873069E-6</v>
          </cell>
          <cell r="J505">
            <v>1</v>
          </cell>
          <cell r="K505">
            <v>0.81336994691051134</v>
          </cell>
          <cell r="L505">
            <v>2.7052944058921494E-6</v>
          </cell>
          <cell r="M505">
            <v>0.92500000000000004</v>
          </cell>
          <cell r="N505">
            <v>0.75236720089222298</v>
          </cell>
          <cell r="O505">
            <v>3.1613302437944687E-5</v>
          </cell>
          <cell r="P505">
            <v>0.94182107843137142</v>
          </cell>
          <cell r="Q505">
            <v>0.76604896056292515</v>
          </cell>
          <cell r="R505">
            <v>5.6609506889805099E-5</v>
          </cell>
          <cell r="S505">
            <v>0.97598039215686161</v>
          </cell>
          <cell r="T505">
            <v>0.79383311975432658</v>
          </cell>
          <cell r="U505">
            <v>2.1489659922550163E-5</v>
          </cell>
          <cell r="V505">
            <v>0.90278186274509709</v>
          </cell>
          <cell r="W505">
            <v>0.73429563577275214</v>
          </cell>
          <cell r="X505">
            <v>1.8616577216753325E-4</v>
          </cell>
          <cell r="Y505">
            <v>0.96499999999999997</v>
          </cell>
          <cell r="Z505">
            <v>0.78490199876864342</v>
          </cell>
          <cell r="AA505">
            <v>9.5371752057287978E-6</v>
          </cell>
          <cell r="AB505">
            <v>0.892625</v>
          </cell>
          <cell r="AC505">
            <v>0.72603434886099516</v>
          </cell>
          <cell r="AD505">
            <v>8.8888449221317568E-5</v>
          </cell>
          <cell r="AE505">
            <v>0.92500000000000004</v>
          </cell>
          <cell r="AF505">
            <v>0.75236720089222298</v>
          </cell>
          <cell r="AG505">
            <v>3.6669154895637241E-5</v>
          </cell>
          <cell r="AH505">
            <v>0.94182107843137142</v>
          </cell>
          <cell r="AI505">
            <v>0.76604896056292515</v>
          </cell>
          <cell r="AJ505">
            <v>6.4547148287645527E-5</v>
          </cell>
          <cell r="AK505">
            <v>0.87118449754901861</v>
          </cell>
          <cell r="AL505">
            <v>0.70859528852070575</v>
          </cell>
          <cell r="AM505">
            <v>4.6449197298114507E-4</v>
          </cell>
          <cell r="AN505">
            <v>0.90278186274509709</v>
          </cell>
          <cell r="AO505">
            <v>0.73429563577275214</v>
          </cell>
          <cell r="AP505">
            <v>2.1097519662129704E-4</v>
          </cell>
          <cell r="AQ505">
            <v>0.892625</v>
          </cell>
          <cell r="AR505">
            <v>0.72603434886099516</v>
          </cell>
          <cell r="AS505">
            <v>1.0249794089520931E-4</v>
          </cell>
          <cell r="AT505">
            <v>0.87118449754901861</v>
          </cell>
          <cell r="AU505">
            <v>0.70859528852070575</v>
          </cell>
          <cell r="AV505">
            <v>5.2381955923521946E-4</v>
          </cell>
        </row>
        <row r="506">
          <cell r="B506">
            <v>114</v>
          </cell>
          <cell r="C506">
            <v>0.83207789709351243</v>
          </cell>
          <cell r="D506">
            <v>0.9794117647058812</v>
          </cell>
          <cell r="E506">
            <v>0.81494688156511563</v>
          </cell>
          <cell r="F506">
            <v>3.8646644028092645E-6</v>
          </cell>
          <cell r="G506">
            <v>0.96499999999999997</v>
          </cell>
          <cell r="H506">
            <v>0.80295517069523947</v>
          </cell>
          <cell r="I506">
            <v>1.7555916478393155E-6</v>
          </cell>
          <cell r="J506">
            <v>1</v>
          </cell>
          <cell r="K506">
            <v>0.83207789709351243</v>
          </cell>
          <cell r="L506">
            <v>5.0488923859434847E-7</v>
          </cell>
          <cell r="M506">
            <v>0.92500000000000004</v>
          </cell>
          <cell r="N506">
            <v>0.76967205481149903</v>
          </cell>
          <cell r="O506">
            <v>7.8284905717489545E-6</v>
          </cell>
          <cell r="P506">
            <v>0.94513235294117537</v>
          </cell>
          <cell r="Q506">
            <v>0.78642374071033661</v>
          </cell>
          <cell r="R506">
            <v>1.3243852978890154E-5</v>
          </cell>
          <cell r="S506">
            <v>0.9794117647058812</v>
          </cell>
          <cell r="T506">
            <v>0.81494688156511563</v>
          </cell>
          <cell r="U506">
            <v>4.4304561437726474E-6</v>
          </cell>
          <cell r="V506">
            <v>0.90595588235294011</v>
          </cell>
          <cell r="W506">
            <v>0.753825865447732</v>
          </cell>
          <cell r="X506">
            <v>4.9465058134649094E-5</v>
          </cell>
          <cell r="Y506">
            <v>0.96499999999999997</v>
          </cell>
          <cell r="Z506">
            <v>0.80295517069523947</v>
          </cell>
          <cell r="AA506">
            <v>2.0514273241455164E-6</v>
          </cell>
          <cell r="AB506">
            <v>0.892625</v>
          </cell>
          <cell r="AC506">
            <v>0.74273353289309652</v>
          </cell>
          <cell r="AD506">
            <v>2.4352381869654635E-5</v>
          </cell>
          <cell r="AE506">
            <v>0.92500000000000004</v>
          </cell>
          <cell r="AF506">
            <v>0.76967205481149903</v>
          </cell>
          <cell r="AG506">
            <v>9.0804854677232954E-6</v>
          </cell>
          <cell r="AH506">
            <v>0.94513235294117537</v>
          </cell>
          <cell r="AI506">
            <v>0.78642374071033661</v>
          </cell>
          <cell r="AJ506">
            <v>1.5100872434593677E-5</v>
          </cell>
          <cell r="AK506">
            <v>0.87424742647058729</v>
          </cell>
          <cell r="AL506">
            <v>0.72744196015706142</v>
          </cell>
          <cell r="AM506">
            <v>1.3535514937101871E-4</v>
          </cell>
          <cell r="AN506">
            <v>0.90595588235294011</v>
          </cell>
          <cell r="AO506">
            <v>0.753825865447732</v>
          </cell>
          <cell r="AP506">
            <v>5.605703048598034E-5</v>
          </cell>
          <cell r="AQ506">
            <v>0.892625</v>
          </cell>
          <cell r="AR506">
            <v>0.74273353289309652</v>
          </cell>
          <cell r="AS506">
            <v>2.808091511776325E-5</v>
          </cell>
          <cell r="AT506">
            <v>0.87424742647058729</v>
          </cell>
          <cell r="AU506">
            <v>0.72744196015706142</v>
          </cell>
          <cell r="AV506">
            <v>1.5264348752615022E-4</v>
          </cell>
        </row>
        <row r="507">
          <cell r="B507">
            <v>115</v>
          </cell>
          <cell r="C507">
            <v>0.84931483303428235</v>
          </cell>
          <cell r="D507">
            <v>0.9828431372549008</v>
          </cell>
          <cell r="E507">
            <v>0.83474325501653635</v>
          </cell>
          <cell r="F507">
            <v>7.1516819944414447E-7</v>
          </cell>
          <cell r="G507">
            <v>0.96499999999999997</v>
          </cell>
          <cell r="H507">
            <v>0.81958881387808247</v>
          </cell>
          <cell r="I507">
            <v>3.4593025657736117E-7</v>
          </cell>
          <cell r="J507">
            <v>1</v>
          </cell>
          <cell r="K507">
            <v>0.84931483303428235</v>
          </cell>
          <cell r="L507">
            <v>8.4782062679618339E-8</v>
          </cell>
          <cell r="M507">
            <v>0.92500000000000004</v>
          </cell>
          <cell r="N507">
            <v>0.78561622055671121</v>
          </cell>
          <cell r="O507">
            <v>1.8031201473184898E-6</v>
          </cell>
          <cell r="P507">
            <v>0.94844362745097921</v>
          </cell>
          <cell r="Q507">
            <v>0.80552724109095752</v>
          </cell>
          <cell r="R507">
            <v>2.8285725778136245E-6</v>
          </cell>
          <cell r="S507">
            <v>0.9828431372549008</v>
          </cell>
          <cell r="T507">
            <v>0.83474325501653635</v>
          </cell>
          <cell r="U507">
            <v>8.1986972549412075E-7</v>
          </cell>
          <cell r="V507">
            <v>0.90912990196078325</v>
          </cell>
          <cell r="W507">
            <v>0.77213751089029614</v>
          </cell>
          <cell r="X507">
            <v>1.2177017876874865E-5</v>
          </cell>
          <cell r="Y507">
            <v>0.96499999999999997</v>
          </cell>
          <cell r="Z507">
            <v>0.81958881387808247</v>
          </cell>
          <cell r="AA507">
            <v>4.0422314691737494E-7</v>
          </cell>
          <cell r="AB507">
            <v>0.892625</v>
          </cell>
          <cell r="AC507">
            <v>0.75811965283722627</v>
          </cell>
          <cell r="AD507">
            <v>6.2650512492442572E-6</v>
          </cell>
          <cell r="AE507">
            <v>0.92500000000000004</v>
          </cell>
          <cell r="AF507">
            <v>0.78561622055671121</v>
          </cell>
          <cell r="AG507">
            <v>2.0914895590947509E-6</v>
          </cell>
          <cell r="AH507">
            <v>0.94844362745097921</v>
          </cell>
          <cell r="AI507">
            <v>0.80552724109095752</v>
          </cell>
          <cell r="AJ507">
            <v>3.2251878465909099E-6</v>
          </cell>
          <cell r="AK507">
            <v>0.87731035539215585</v>
          </cell>
          <cell r="AL507">
            <v>0.74511269800913571</v>
          </cell>
          <cell r="AM507">
            <v>3.6892134195213019E-5</v>
          </cell>
          <cell r="AN507">
            <v>0.90912990196078325</v>
          </cell>
          <cell r="AO507">
            <v>0.77213751089029614</v>
          </cell>
          <cell r="AP507">
            <v>1.3799790965456312E-5</v>
          </cell>
          <cell r="AQ507">
            <v>0.892625</v>
          </cell>
          <cell r="AR507">
            <v>0.75811965283722627</v>
          </cell>
          <cell r="AS507">
            <v>7.2242778254757877E-6</v>
          </cell>
          <cell r="AT507">
            <v>0.87731035539215585</v>
          </cell>
          <cell r="AU507">
            <v>0.74511269800913571</v>
          </cell>
          <cell r="AV507">
            <v>4.1604209754917554E-5</v>
          </cell>
        </row>
        <row r="508">
          <cell r="B508">
            <v>116</v>
          </cell>
          <cell r="C508">
            <v>0.86523132831749905</v>
          </cell>
          <cell r="D508">
            <v>0.9862745098039204</v>
          </cell>
          <cell r="E508">
            <v>0.85335560420333634</v>
          </cell>
          <cell r="F508">
            <v>1.1818636875582385E-7</v>
          </cell>
          <cell r="G508">
            <v>0.96499999999999997</v>
          </cell>
          <cell r="H508">
            <v>0.83494823182638656</v>
          </cell>
          <cell r="I508">
            <v>6.2409687904580992E-8</v>
          </cell>
          <cell r="J508">
            <v>1</v>
          </cell>
          <cell r="K508">
            <v>0.86523132831749905</v>
          </cell>
          <cell r="L508">
            <v>1.277539927057623E-8</v>
          </cell>
          <cell r="M508">
            <v>0.92500000000000004</v>
          </cell>
          <cell r="N508">
            <v>0.80033897869368664</v>
          </cell>
          <cell r="O508">
            <v>3.8655971197247752E-7</v>
          </cell>
          <cell r="P508">
            <v>0.95175490196078316</v>
          </cell>
          <cell r="Q508">
            <v>0.82348815805621944</v>
          </cell>
          <cell r="R508">
            <v>5.5008031298187782E-7</v>
          </cell>
          <cell r="S508">
            <v>0.9862745098039204</v>
          </cell>
          <cell r="T508">
            <v>0.85335560420333634</v>
          </cell>
          <cell r="U508">
            <v>1.3548900214564426E-7</v>
          </cell>
          <cell r="V508">
            <v>0.91230392156862639</v>
          </cell>
          <cell r="W508">
            <v>0.78935393388808606</v>
          </cell>
          <cell r="X508">
            <v>2.7746856033580682E-6</v>
          </cell>
          <cell r="Y508">
            <v>0.96499999999999997</v>
          </cell>
          <cell r="Z508">
            <v>0.83494823182638656</v>
          </cell>
          <cell r="AA508">
            <v>7.2926377393297744E-8</v>
          </cell>
          <cell r="AB508">
            <v>0.892625</v>
          </cell>
          <cell r="AC508">
            <v>0.7723271144394076</v>
          </cell>
          <cell r="AD508">
            <v>1.5153927711597702E-6</v>
          </cell>
          <cell r="AE508">
            <v>0.92500000000000004</v>
          </cell>
          <cell r="AF508">
            <v>0.80033897869368664</v>
          </cell>
          <cell r="AG508">
            <v>4.483814363449104E-7</v>
          </cell>
          <cell r="AH508">
            <v>0.95175490196078316</v>
          </cell>
          <cell r="AI508">
            <v>0.82348815805621944</v>
          </cell>
          <cell r="AJ508">
            <v>6.2721117852644792E-7</v>
          </cell>
          <cell r="AK508">
            <v>0.88037328431372441</v>
          </cell>
          <cell r="AL508">
            <v>0.76172654620200297</v>
          </cell>
          <cell r="AM508">
            <v>9.4033365497027516E-6</v>
          </cell>
          <cell r="AN508">
            <v>0.91230392156862639</v>
          </cell>
          <cell r="AO508">
            <v>0.78935393388808606</v>
          </cell>
          <cell r="AP508">
            <v>3.1444547185824787E-6</v>
          </cell>
          <cell r="AQ508">
            <v>0.892625</v>
          </cell>
          <cell r="AR508">
            <v>0.7723271144394076</v>
          </cell>
          <cell r="AS508">
            <v>1.7474108284264117E-6</v>
          </cell>
          <cell r="AT508">
            <v>0.88037328431372441</v>
          </cell>
          <cell r="AU508">
            <v>0.76172654620200297</v>
          </cell>
          <cell r="AV508">
            <v>1.0604384775892933E-5</v>
          </cell>
        </row>
        <row r="509">
          <cell r="B509">
            <v>117</v>
          </cell>
          <cell r="C509">
            <v>0.87999374182823342</v>
          </cell>
          <cell r="D509">
            <v>0.98970588235293999</v>
          </cell>
          <cell r="E509">
            <v>0.87093498272117709</v>
          </cell>
          <cell r="F509">
            <v>1.7331368637599478E-8</v>
          </cell>
          <cell r="G509">
            <v>0.96499999999999997</v>
          </cell>
          <cell r="H509">
            <v>0.84919396086424526</v>
          </cell>
          <cell r="I509">
            <v>1.0300829339814469E-8</v>
          </cell>
          <cell r="J509">
            <v>1</v>
          </cell>
          <cell r="K509">
            <v>0.87999374182823342</v>
          </cell>
          <cell r="L509">
            <v>1.7217235899091499E-9</v>
          </cell>
          <cell r="M509">
            <v>0.92500000000000004</v>
          </cell>
          <cell r="N509">
            <v>0.81399421119111592</v>
          </cell>
          <cell r="O509">
            <v>7.7180906888299186E-8</v>
          </cell>
          <cell r="P509">
            <v>0.95506617647058711</v>
          </cell>
          <cell r="Q509">
            <v>0.84045225832593584</v>
          </cell>
          <cell r="R509">
            <v>9.7095689261442564E-8</v>
          </cell>
          <cell r="S509">
            <v>0.98970588235293999</v>
          </cell>
          <cell r="T509">
            <v>0.87093498272117709</v>
          </cell>
          <cell r="U509">
            <v>1.986870285674087E-8</v>
          </cell>
          <cell r="V509">
            <v>0.91547794117646952</v>
          </cell>
          <cell r="W509">
            <v>0.80561485901708874</v>
          </cell>
          <cell r="X509">
            <v>5.8447660704473946E-7</v>
          </cell>
          <cell r="Y509">
            <v>0.96499999999999997</v>
          </cell>
          <cell r="Z509">
            <v>0.84919396086424526</v>
          </cell>
          <cell r="AA509">
            <v>1.2036627535260024E-8</v>
          </cell>
          <cell r="AB509">
            <v>0.892625</v>
          </cell>
          <cell r="AC509">
            <v>0.78550441379942681</v>
          </cell>
          <cell r="AD509">
            <v>3.4501384496760736E-7</v>
          </cell>
          <cell r="AE509">
            <v>0.92500000000000004</v>
          </cell>
          <cell r="AF509">
            <v>0.81399421119111592</v>
          </cell>
          <cell r="AG509">
            <v>8.9524295515416544E-8</v>
          </cell>
          <cell r="AH509">
            <v>0.95506617647058711</v>
          </cell>
          <cell r="AI509">
            <v>0.84045225832593584</v>
          </cell>
          <cell r="AJ509">
            <v>1.107102004094327E-7</v>
          </cell>
          <cell r="AK509">
            <v>0.88343621323529309</v>
          </cell>
          <cell r="AL509">
            <v>0.77741833895149071</v>
          </cell>
          <cell r="AM509">
            <v>2.2405654769226153E-6</v>
          </cell>
          <cell r="AN509">
            <v>0.91547794117646952</v>
          </cell>
          <cell r="AO509">
            <v>0.80561485901708874</v>
          </cell>
          <cell r="AP509">
            <v>6.623670165364446E-7</v>
          </cell>
          <cell r="AQ509">
            <v>0.892625</v>
          </cell>
          <cell r="AR509">
            <v>0.78550441379942681</v>
          </cell>
          <cell r="AS509">
            <v>3.9783806556766638E-7</v>
          </cell>
          <cell r="AT509">
            <v>0.88343621323529309</v>
          </cell>
          <cell r="AU509">
            <v>0.77741833895149071</v>
          </cell>
          <cell r="AV509">
            <v>2.5267433859549077E-6</v>
          </cell>
        </row>
        <row r="510">
          <cell r="B510">
            <v>118</v>
          </cell>
          <cell r="C510">
            <v>0.89360207356648602</v>
          </cell>
          <cell r="D510">
            <v>0.99313725490195959</v>
          </cell>
          <cell r="E510">
            <v>0.88746951031651888</v>
          </cell>
          <cell r="F510">
            <v>2.236873392677426E-9</v>
          </cell>
          <cell r="G510">
            <v>0.96499999999999997</v>
          </cell>
          <cell r="H510">
            <v>0.86232600099165901</v>
          </cell>
          <cell r="I510">
            <v>1.5534272725507915E-9</v>
          </cell>
          <cell r="J510">
            <v>1</v>
          </cell>
          <cell r="K510">
            <v>0.89360207356648602</v>
          </cell>
          <cell r="L510">
            <v>2.0661760563105822E-10</v>
          </cell>
          <cell r="M510">
            <v>0.92500000000000004</v>
          </cell>
          <cell r="N510">
            <v>0.82658191804899961</v>
          </cell>
          <cell r="O510">
            <v>1.4356095466743124E-8</v>
          </cell>
          <cell r="P510">
            <v>0.95837745098039095</v>
          </cell>
          <cell r="Q510">
            <v>0.85640807745544067</v>
          </cell>
          <cell r="R510">
            <v>1.5491397947949843E-8</v>
          </cell>
          <cell r="S510">
            <v>0.99313725490195959</v>
          </cell>
          <cell r="T510">
            <v>0.88746951031651888</v>
          </cell>
          <cell r="U510">
            <v>2.5643544775130586E-9</v>
          </cell>
          <cell r="V510">
            <v>0.91865196078431266</v>
          </cell>
          <cell r="W510">
            <v>0.82090929704278004</v>
          </cell>
          <cell r="X510">
            <v>1.136135676616053E-7</v>
          </cell>
          <cell r="Y510">
            <v>0.96499999999999997</v>
          </cell>
          <cell r="Z510">
            <v>0.86232600099165901</v>
          </cell>
          <cell r="AA510">
            <v>1.8151961231449262E-9</v>
          </cell>
          <cell r="AB510">
            <v>0.892625</v>
          </cell>
          <cell r="AC510">
            <v>0.79765155091728457</v>
          </cell>
          <cell r="AD510">
            <v>7.4003946923640614E-8</v>
          </cell>
          <cell r="AE510">
            <v>0.92500000000000004</v>
          </cell>
          <cell r="AF510">
            <v>0.82658191804899961</v>
          </cell>
          <cell r="AG510">
            <v>1.6652037204904699E-8</v>
          </cell>
          <cell r="AH510">
            <v>0.95837745098039095</v>
          </cell>
          <cell r="AI510">
            <v>0.85640807745544067</v>
          </cell>
          <cell r="AJ510">
            <v>1.7663562455608042E-8</v>
          </cell>
          <cell r="AK510">
            <v>0.88649914215686165</v>
          </cell>
          <cell r="AL510">
            <v>0.7921774716462826</v>
          </cell>
          <cell r="AM510">
            <v>4.9870878554138109E-7</v>
          </cell>
          <cell r="AN510">
            <v>0.91865196078431266</v>
          </cell>
          <cell r="AO510">
            <v>0.82090929704278004</v>
          </cell>
          <cell r="AP510">
            <v>1.287543058918671E-7</v>
          </cell>
          <cell r="AQ510">
            <v>0.892625</v>
          </cell>
          <cell r="AR510">
            <v>0.79765155091728457</v>
          </cell>
          <cell r="AS510">
            <v>8.5334509086838673E-8</v>
          </cell>
          <cell r="AT510">
            <v>0.88649914215686165</v>
          </cell>
          <cell r="AU510">
            <v>0.7921774716462826</v>
          </cell>
          <cell r="AV510">
            <v>5.6240673988917791E-7</v>
          </cell>
        </row>
        <row r="511">
          <cell r="B511">
            <v>119</v>
          </cell>
          <cell r="C511">
            <v>0.90605632353225651</v>
          </cell>
          <cell r="D511">
            <v>0.99656862745097918</v>
          </cell>
          <cell r="E511">
            <v>0.90294730673582124</v>
          </cell>
          <cell r="F511">
            <v>2.5171645823794051E-10</v>
          </cell>
          <cell r="G511">
            <v>0.96499999999999997</v>
          </cell>
          <cell r="H511">
            <v>0.8743443522086275</v>
          </cell>
          <cell r="I511">
            <v>2.1386654478068751E-10</v>
          </cell>
          <cell r="J511">
            <v>1</v>
          </cell>
          <cell r="K511">
            <v>0.90605632353225651</v>
          </cell>
          <cell r="L511">
            <v>2.1983684803802135E-11</v>
          </cell>
          <cell r="M511">
            <v>0.92500000000000004</v>
          </cell>
          <cell r="N511">
            <v>0.83810209926733736</v>
          </cell>
          <cell r="O511">
            <v>2.4896065401480442E-9</v>
          </cell>
          <cell r="P511">
            <v>0.96168872549019491</v>
          </cell>
          <cell r="Q511">
            <v>0.87134415100006746</v>
          </cell>
          <cell r="R511">
            <v>2.2244396142489592E-9</v>
          </cell>
          <cell r="S511">
            <v>0.99656862745097918</v>
          </cell>
          <cell r="T511">
            <v>0.90294730673582124</v>
          </cell>
          <cell r="U511">
            <v>2.8856806507657183E-10</v>
          </cell>
          <cell r="V511">
            <v>0.9218259803921558</v>
          </cell>
          <cell r="W511">
            <v>0.83522625873063461</v>
          </cell>
          <cell r="X511">
            <v>2.0347133697994568E-8</v>
          </cell>
          <cell r="Y511">
            <v>0.96499999999999997</v>
          </cell>
          <cell r="Z511">
            <v>0.8743443522086275</v>
          </cell>
          <cell r="AA511">
            <v>2.4990530925779897E-10</v>
          </cell>
          <cell r="AB511">
            <v>0.892625</v>
          </cell>
          <cell r="AC511">
            <v>0.80876852579298042</v>
          </cell>
          <cell r="AD511">
            <v>1.4974583885998269E-8</v>
          </cell>
          <cell r="AE511">
            <v>0.92500000000000004</v>
          </cell>
          <cell r="AF511">
            <v>0.83810209926733736</v>
          </cell>
          <cell r="AG511">
            <v>2.8877643526512707E-9</v>
          </cell>
          <cell r="AH511">
            <v>0.96168872549019491</v>
          </cell>
          <cell r="AI511">
            <v>0.87134415100006746</v>
          </cell>
          <cell r="AJ511">
            <v>2.5363448919866562E-9</v>
          </cell>
          <cell r="AK511">
            <v>0.88956207107843033</v>
          </cell>
          <cell r="AL511">
            <v>0.80599333967506248</v>
          </cell>
          <cell r="AM511">
            <v>1.0364292072342164E-7</v>
          </cell>
          <cell r="AN511">
            <v>0.9218259803921558</v>
          </cell>
          <cell r="AO511">
            <v>0.83522625873063461</v>
          </cell>
          <cell r="AP511">
            <v>2.3058699150943407E-8</v>
          </cell>
          <cell r="AQ511">
            <v>0.892625</v>
          </cell>
          <cell r="AR511">
            <v>0.80876852579298042</v>
          </cell>
          <cell r="AS511">
            <v>1.7267305566956692E-8</v>
          </cell>
          <cell r="AT511">
            <v>0.88956207107843033</v>
          </cell>
          <cell r="AU511">
            <v>0.80599333967506248</v>
          </cell>
          <cell r="AV511">
            <v>1.1688079064694044E-7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2.4429760210912303E-11</v>
          </cell>
          <cell r="G512">
            <v>1</v>
          </cell>
          <cell r="H512">
            <v>1</v>
          </cell>
          <cell r="I512">
            <v>2.6873539225319864E-11</v>
          </cell>
          <cell r="J512">
            <v>1</v>
          </cell>
          <cell r="K512">
            <v>1</v>
          </cell>
          <cell r="L512">
            <v>2.0652281727772367E-12</v>
          </cell>
          <cell r="M512">
            <v>1</v>
          </cell>
          <cell r="N512">
            <v>1</v>
          </cell>
          <cell r="O512">
            <v>4.0306207250027574E-10</v>
          </cell>
          <cell r="P512">
            <v>1</v>
          </cell>
          <cell r="Q512">
            <v>1</v>
          </cell>
          <cell r="R512">
            <v>2.8618716712028229E-10</v>
          </cell>
          <cell r="S512">
            <v>1</v>
          </cell>
          <cell r="T512">
            <v>1</v>
          </cell>
          <cell r="U512">
            <v>2.8006307905714099E-11</v>
          </cell>
          <cell r="V512">
            <v>1</v>
          </cell>
          <cell r="W512">
            <v>1</v>
          </cell>
          <cell r="X512">
            <v>3.3526733435265428E-9</v>
          </cell>
          <cell r="Y512">
            <v>1</v>
          </cell>
          <cell r="Z512">
            <v>1</v>
          </cell>
          <cell r="AA512">
            <v>3.1402013521292009E-11</v>
          </cell>
          <cell r="AB512">
            <v>1</v>
          </cell>
          <cell r="AC512">
            <v>1</v>
          </cell>
          <cell r="AD512">
            <v>2.8636117521561289E-9</v>
          </cell>
          <cell r="AE512">
            <v>1</v>
          </cell>
          <cell r="AF512">
            <v>1</v>
          </cell>
          <cell r="AG512">
            <v>4.6752298650485724E-10</v>
          </cell>
          <cell r="AH512">
            <v>1</v>
          </cell>
          <cell r="AI512">
            <v>1</v>
          </cell>
          <cell r="AJ512">
            <v>3.2631560543518544E-10</v>
          </cell>
          <cell r="AK512">
            <v>1</v>
          </cell>
          <cell r="AL512">
            <v>1</v>
          </cell>
          <cell r="AM512">
            <v>2.010741691587329E-8</v>
          </cell>
          <cell r="AN512">
            <v>1</v>
          </cell>
          <cell r="AO512">
            <v>1</v>
          </cell>
          <cell r="AP512">
            <v>3.7994681279056842E-9</v>
          </cell>
          <cell r="AQ512">
            <v>1</v>
          </cell>
          <cell r="AR512">
            <v>1</v>
          </cell>
          <cell r="AS512">
            <v>3.3020522991522041E-9</v>
          </cell>
          <cell r="AT512">
            <v>1</v>
          </cell>
          <cell r="AU512">
            <v>1</v>
          </cell>
          <cell r="AV512">
            <v>2.2675651849551109E-8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A167B-4D6D-A842-9BDD-09A0B0F940B1}">
  <sheetPr codeName="Sheet4"/>
  <dimension ref="A1:AN1928"/>
  <sheetViews>
    <sheetView workbookViewId="0">
      <pane ySplit="3" topLeftCell="A4" activePane="bottomLeft" state="frozen"/>
      <selection activeCell="F27" sqref="F27"/>
      <selection pane="bottomLeft" activeCell="O10" sqref="O10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0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A2" t="s">
        <v>2</v>
      </c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255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484019.67999745545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484019.67999745545</v>
      </c>
      <c r="K4" s="14">
        <f>J4*$C$10</f>
        <v>9680.3935999491096</v>
      </c>
      <c r="L4" s="15">
        <f>$C$14</f>
        <v>4840.1967999745548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484019.67999745545</v>
      </c>
      <c r="Z4" s="8">
        <f t="shared" ref="Z4:Z35" si="4">IFERROR(_xlfn.IFNA(-$T4*K4,0),0)</f>
        <v>-9680.3935999491096</v>
      </c>
      <c r="AA4" s="8">
        <f t="shared" ref="AA4:AA35" si="5">IFERROR(_xlfn.IFNA(-$T4*L4,0),0)</f>
        <v>-4840.1967999745548</v>
      </c>
      <c r="AB4" s="8"/>
      <c r="AC4" s="8">
        <f t="shared" ref="AC4:AC35" si="6">IFERROR(_xlfn.IFNA(SUM(Y4:AB4),0),0)</f>
        <v>469499.08959753177</v>
      </c>
      <c r="AD4" s="8"/>
      <c r="AE4" s="8">
        <f t="shared" ref="AE4:AE35" si="7">IFERROR(_xlfn.IFNA(SUM(AC4:AD4),0),0)</f>
        <v>469499.08959753177</v>
      </c>
      <c r="AG4" s="46">
        <f>AE133</f>
        <v>48401.997100300679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1000*VLOOKUP(I5, '[1]Mortality (No Interventions) H'!$B$10:$O$129, 4)</f>
        <v>11.192417358972918</v>
      </c>
      <c r="P5" s="11">
        <v>0</v>
      </c>
      <c r="Q5" s="10">
        <f t="shared" ref="Q5:Q36" si="9">T4</f>
        <v>1</v>
      </c>
      <c r="R5" s="10">
        <f t="shared" ref="R5:R36" si="10">O5*Q5/1000</f>
        <v>1.1192417358972919E-2</v>
      </c>
      <c r="S5" s="10">
        <f t="shared" ref="S5:S36" si="11">MIN(P5*Q5,Q5-R5)</f>
        <v>0</v>
      </c>
      <c r="T5" s="9">
        <f t="shared" si="1"/>
        <v>0.98880758264102708</v>
      </c>
      <c r="U5" s="18"/>
      <c r="V5" s="8">
        <f t="shared" ref="V5:V36" si="12">W4</f>
        <v>7691.77</v>
      </c>
      <c r="W5" s="8">
        <f t="shared" si="2"/>
        <v>7605.6804999307733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-8608.9500069227124</v>
      </c>
      <c r="AC5" s="8">
        <f t="shared" si="6"/>
        <v>-8608.9500069227124</v>
      </c>
      <c r="AD5" s="8">
        <f t="shared" ref="AD5:AD36" si="14">IFERROR(_xlfn.IFNA($D$6*SUM(V5:V5,Y5:Z5),0),0)</f>
        <v>754.56263700000011</v>
      </c>
      <c r="AE5" s="8">
        <f t="shared" si="7"/>
        <v>-7854.3873699227124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2420.0983999872774</v>
      </c>
      <c r="M6" s="14">
        <f t="shared" si="0"/>
        <v>769177</v>
      </c>
      <c r="N6" s="13"/>
      <c r="O6" s="13">
        <f>1000*VLOOKUP(I6, '[1]Mortality (No Interventions) H'!$B$10:$O$129, 4)</f>
        <v>12.302973628011879</v>
      </c>
      <c r="P6" s="11">
        <v>0</v>
      </c>
      <c r="Q6" s="10">
        <f t="shared" si="9"/>
        <v>0.98880758264102708</v>
      </c>
      <c r="R6" s="10">
        <f t="shared" si="10"/>
        <v>1.2165273612410732E-2</v>
      </c>
      <c r="S6" s="10">
        <f t="shared" si="11"/>
        <v>0</v>
      </c>
      <c r="T6" s="9">
        <f t="shared" si="1"/>
        <v>0.97664230902861637</v>
      </c>
      <c r="U6" s="18"/>
      <c r="V6" s="8">
        <f t="shared" si="12"/>
        <v>7605.6804999307733</v>
      </c>
      <c r="W6" s="8">
        <f t="shared" si="2"/>
        <v>7512.1080133170408</v>
      </c>
      <c r="X6" s="18"/>
      <c r="Y6" s="8">
        <f t="shared" si="3"/>
        <v>0</v>
      </c>
      <c r="Z6" s="8">
        <f t="shared" si="4"/>
        <v>0</v>
      </c>
      <c r="AA6" s="8">
        <f t="shared" si="5"/>
        <v>-2363.5704894400346</v>
      </c>
      <c r="AB6" s="8">
        <f t="shared" si="13"/>
        <v>-9357.248661373249</v>
      </c>
      <c r="AC6" s="8">
        <f t="shared" si="6"/>
        <v>-11720.819150813284</v>
      </c>
      <c r="AD6" s="8">
        <f t="shared" si="14"/>
        <v>746.11725704320895</v>
      </c>
      <c r="AE6" s="8">
        <f t="shared" si="7"/>
        <v>-10974.701893770076</v>
      </c>
      <c r="AF6" s="1" t="s">
        <v>34</v>
      </c>
      <c r="AG6" s="44">
        <f>AE133/Y133</f>
        <v>0.10000006012266925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2420.0983999872774</v>
      </c>
      <c r="M7" s="14">
        <f t="shared" si="0"/>
        <v>769177</v>
      </c>
      <c r="N7" s="13"/>
      <c r="O7" s="13">
        <f>1000*VLOOKUP(I7, '[1]Mortality (No Interventions) H'!$B$10:$O$129, 4)</f>
        <v>13.490324424052146</v>
      </c>
      <c r="P7" s="11">
        <v>0</v>
      </c>
      <c r="Q7" s="10">
        <f t="shared" si="9"/>
        <v>0.97664230902861637</v>
      </c>
      <c r="R7" s="10">
        <f t="shared" si="10"/>
        <v>1.3175221595051427E-2</v>
      </c>
      <c r="S7" s="10">
        <f t="shared" si="11"/>
        <v>0</v>
      </c>
      <c r="T7" s="9">
        <f t="shared" si="1"/>
        <v>0.96346708743356491</v>
      </c>
      <c r="U7" s="18"/>
      <c r="V7" s="8">
        <f t="shared" si="12"/>
        <v>7512.1080133170408</v>
      </c>
      <c r="W7" s="8">
        <f t="shared" si="2"/>
        <v>7410.7672391088718</v>
      </c>
      <c r="X7" s="18"/>
      <c r="Y7" s="8">
        <f t="shared" si="3"/>
        <v>0</v>
      </c>
      <c r="Z7" s="8">
        <f t="shared" si="4"/>
        <v>0</v>
      </c>
      <c r="AA7" s="8">
        <f t="shared" si="5"/>
        <v>-2331.6851567383728</v>
      </c>
      <c r="AB7" s="8">
        <f t="shared" si="13"/>
        <v>-10134.077420816871</v>
      </c>
      <c r="AC7" s="8">
        <f t="shared" si="6"/>
        <v>-12465.762577555244</v>
      </c>
      <c r="AD7" s="8">
        <f t="shared" si="14"/>
        <v>736.93779610640172</v>
      </c>
      <c r="AE7" s="8">
        <f t="shared" si="7"/>
        <v>-11728.824781448842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2420.0983999872774</v>
      </c>
      <c r="M8" s="14">
        <f t="shared" si="0"/>
        <v>769177</v>
      </c>
      <c r="N8" s="13"/>
      <c r="O8" s="13">
        <f>1000*VLOOKUP(I8, '[1]Mortality (No Interventions) H'!$B$10:$O$129, 4)</f>
        <v>14.754882727474468</v>
      </c>
      <c r="P8" s="11">
        <v>0</v>
      </c>
      <c r="Q8" s="10">
        <f t="shared" si="9"/>
        <v>0.96346708743356491</v>
      </c>
      <c r="R8" s="10">
        <f t="shared" si="10"/>
        <v>1.421584388686364E-2</v>
      </c>
      <c r="S8" s="10">
        <f t="shared" si="11"/>
        <v>0</v>
      </c>
      <c r="T8" s="9">
        <f t="shared" si="1"/>
        <v>0.94925124354670132</v>
      </c>
      <c r="U8" s="18"/>
      <c r="V8" s="8">
        <f t="shared" si="12"/>
        <v>7410.7672391088718</v>
      </c>
      <c r="W8" s="8">
        <f t="shared" si="2"/>
        <v>7301.4222375752115</v>
      </c>
      <c r="X8" s="18"/>
      <c r="Y8" s="8">
        <f t="shared" si="3"/>
        <v>0</v>
      </c>
      <c r="Z8" s="8">
        <f t="shared" si="4"/>
        <v>0</v>
      </c>
      <c r="AA8" s="8">
        <f t="shared" si="5"/>
        <v>-2297.281415693305</v>
      </c>
      <c r="AB8" s="8">
        <f t="shared" si="13"/>
        <v>-10934.500153366114</v>
      </c>
      <c r="AC8" s="8">
        <f t="shared" si="6"/>
        <v>-13231.78156905942</v>
      </c>
      <c r="AD8" s="8">
        <f t="shared" si="14"/>
        <v>726.99626615658042</v>
      </c>
      <c r="AE8" s="8">
        <f t="shared" si="7"/>
        <v>-12504.785302902839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2420.0983999872774</v>
      </c>
      <c r="M9" s="14">
        <f t="shared" si="0"/>
        <v>769177</v>
      </c>
      <c r="N9" s="13"/>
      <c r="O9" s="13">
        <f>1000*VLOOKUP(I9, '[1]Mortality (No Interventions) H'!$B$10:$O$129, 4)</f>
        <v>16.179118078812831</v>
      </c>
      <c r="P9" s="11">
        <v>0</v>
      </c>
      <c r="Q9" s="10">
        <f t="shared" si="9"/>
        <v>0.94925124354670132</v>
      </c>
      <c r="R9" s="10">
        <f t="shared" si="10"/>
        <v>1.5358047955801996E-2</v>
      </c>
      <c r="S9" s="10">
        <f t="shared" si="11"/>
        <v>0</v>
      </c>
      <c r="T9" s="9">
        <f t="shared" si="1"/>
        <v>0.93389319559089934</v>
      </c>
      <c r="U9" s="18"/>
      <c r="V9" s="8">
        <f t="shared" si="12"/>
        <v>7301.4222375752115</v>
      </c>
      <c r="W9" s="8">
        <f t="shared" si="2"/>
        <v>7183.291665050212</v>
      </c>
      <c r="X9" s="18"/>
      <c r="Y9" s="8">
        <f t="shared" si="3"/>
        <v>0</v>
      </c>
      <c r="Z9" s="8">
        <f t="shared" si="4"/>
        <v>0</v>
      </c>
      <c r="AA9" s="8">
        <f t="shared" si="5"/>
        <v>-2260.113428408541</v>
      </c>
      <c r="AB9" s="8">
        <f t="shared" si="13"/>
        <v>-11813.057252499912</v>
      </c>
      <c r="AC9" s="8">
        <f t="shared" si="6"/>
        <v>-14073.170680908454</v>
      </c>
      <c r="AD9" s="8">
        <f t="shared" si="14"/>
        <v>716.26952150612829</v>
      </c>
      <c r="AE9" s="8">
        <f t="shared" si="7"/>
        <v>-13356.901159402325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0.02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2420.0983999872774</v>
      </c>
      <c r="M10" s="14">
        <f t="shared" si="0"/>
        <v>769177</v>
      </c>
      <c r="N10" s="13"/>
      <c r="O10" s="13">
        <f>1000*VLOOKUP(I10, '[1]Mortality (No Interventions) H'!$B$10:$O$129, 4)</f>
        <v>17.7857718085016</v>
      </c>
      <c r="P10" s="11">
        <v>0</v>
      </c>
      <c r="Q10" s="10">
        <f t="shared" si="9"/>
        <v>0.93389319559089934</v>
      </c>
      <c r="R10" s="10">
        <f t="shared" si="10"/>
        <v>1.6610011270292088E-2</v>
      </c>
      <c r="S10" s="10">
        <f t="shared" si="11"/>
        <v>0</v>
      </c>
      <c r="T10" s="9">
        <f t="shared" si="1"/>
        <v>0.91728318432060729</v>
      </c>
      <c r="U10" s="18"/>
      <c r="V10" s="8">
        <f t="shared" si="12"/>
        <v>7183.291665050212</v>
      </c>
      <c r="W10" s="8">
        <f t="shared" si="2"/>
        <v>7055.5312786617178</v>
      </c>
      <c r="X10" s="18"/>
      <c r="Y10" s="8">
        <f t="shared" si="3"/>
        <v>0</v>
      </c>
      <c r="Z10" s="8">
        <f t="shared" si="4"/>
        <v>0</v>
      </c>
      <c r="AA10" s="8">
        <f t="shared" si="5"/>
        <v>-2219.9155667095365</v>
      </c>
      <c r="AB10" s="8">
        <f t="shared" si="13"/>
        <v>-12776.038638849457</v>
      </c>
      <c r="AC10" s="8">
        <f t="shared" si="6"/>
        <v>-14995.954205558994</v>
      </c>
      <c r="AD10" s="8">
        <f t="shared" si="14"/>
        <v>704.68091234142582</v>
      </c>
      <c r="AE10" s="8">
        <f t="shared" si="7"/>
        <v>-14291.273293217568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2420.0983999872774</v>
      </c>
      <c r="M11" s="14">
        <f t="shared" si="0"/>
        <v>769177</v>
      </c>
      <c r="N11" s="13"/>
      <c r="O11" s="13">
        <f>1000*VLOOKUP(I11, '[1]Mortality (No Interventions) H'!$B$10:$O$129, 4)</f>
        <v>19.626873905258748</v>
      </c>
      <c r="P11" s="11">
        <v>0</v>
      </c>
      <c r="Q11" s="10">
        <f t="shared" si="9"/>
        <v>0.91728318432060729</v>
      </c>
      <c r="R11" s="10">
        <f t="shared" si="10"/>
        <v>1.8003401394074778E-2</v>
      </c>
      <c r="S11" s="10">
        <f t="shared" si="11"/>
        <v>0</v>
      </c>
      <c r="T11" s="9">
        <f t="shared" si="1"/>
        <v>0.89927978292653254</v>
      </c>
      <c r="U11" s="18"/>
      <c r="V11" s="8">
        <f t="shared" si="12"/>
        <v>7055.5312786617178</v>
      </c>
      <c r="W11" s="8">
        <f t="shared" si="2"/>
        <v>6917.0532559208159</v>
      </c>
      <c r="X11" s="18"/>
      <c r="Y11" s="8">
        <f t="shared" si="3"/>
        <v>0</v>
      </c>
      <c r="Z11" s="8">
        <f t="shared" si="4"/>
        <v>0</v>
      </c>
      <c r="AA11" s="8">
        <f t="shared" si="5"/>
        <v>-2176.3455638014075</v>
      </c>
      <c r="AB11" s="8">
        <f t="shared" si="13"/>
        <v>-13847.802274090256</v>
      </c>
      <c r="AC11" s="8">
        <f t="shared" si="6"/>
        <v>-16024.147837891664</v>
      </c>
      <c r="AD11" s="8">
        <f t="shared" si="14"/>
        <v>692.14761843671454</v>
      </c>
      <c r="AE11" s="8">
        <f t="shared" si="7"/>
        <v>-15332.000219454949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2420.0983999872774</v>
      </c>
      <c r="M12" s="14">
        <f t="shared" si="0"/>
        <v>769177</v>
      </c>
      <c r="N12" s="13"/>
      <c r="O12" s="13">
        <f>1000*VLOOKUP(I12, '[1]Mortality (No Interventions) H'!$B$10:$O$129, 4)</f>
        <v>21.751034803795896</v>
      </c>
      <c r="P12" s="11">
        <v>0</v>
      </c>
      <c r="Q12" s="10">
        <f t="shared" si="9"/>
        <v>0.89927978292653254</v>
      </c>
      <c r="R12" s="10">
        <f t="shared" si="10"/>
        <v>1.9560265856785025E-2</v>
      </c>
      <c r="S12" s="10">
        <f t="shared" si="11"/>
        <v>0</v>
      </c>
      <c r="T12" s="9">
        <f t="shared" si="1"/>
        <v>0.87971951706974749</v>
      </c>
      <c r="U12" s="18"/>
      <c r="V12" s="8">
        <f t="shared" si="12"/>
        <v>6917.0532559208159</v>
      </c>
      <c r="W12" s="8">
        <f t="shared" si="2"/>
        <v>6766.6001898115719</v>
      </c>
      <c r="X12" s="18"/>
      <c r="Y12" s="8">
        <f t="shared" si="3"/>
        <v>0</v>
      </c>
      <c r="Z12" s="8">
        <f t="shared" si="4"/>
        <v>0</v>
      </c>
      <c r="AA12" s="8">
        <f t="shared" si="5"/>
        <v>-2129.0077956980763</v>
      </c>
      <c r="AB12" s="8">
        <f t="shared" si="13"/>
        <v>-15045.306610924335</v>
      </c>
      <c r="AC12" s="8">
        <f t="shared" si="6"/>
        <v>-17174.314406622412</v>
      </c>
      <c r="AD12" s="8">
        <f t="shared" si="14"/>
        <v>678.56292440583206</v>
      </c>
      <c r="AE12" s="8">
        <f t="shared" si="7"/>
        <v>-16495.751482216579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2420.0983999872774</v>
      </c>
      <c r="M13" s="14">
        <f t="shared" si="0"/>
        <v>769177</v>
      </c>
      <c r="N13" s="13"/>
      <c r="O13" s="13">
        <f>1000*VLOOKUP(I13, '[1]Mortality (No Interventions) H'!$B$10:$O$129, 4)</f>
        <v>24.202832029560426</v>
      </c>
      <c r="P13" s="11">
        <v>0</v>
      </c>
      <c r="Q13" s="10">
        <f t="shared" si="9"/>
        <v>0.87971951706974749</v>
      </c>
      <c r="R13" s="10">
        <f t="shared" si="10"/>
        <v>2.1291703704765116E-2</v>
      </c>
      <c r="S13" s="10">
        <f t="shared" si="11"/>
        <v>0</v>
      </c>
      <c r="T13" s="9">
        <f t="shared" si="1"/>
        <v>0.85842781336498242</v>
      </c>
      <c r="U13" s="18"/>
      <c r="V13" s="8">
        <f t="shared" si="12"/>
        <v>6766.6001898115719</v>
      </c>
      <c r="W13" s="8">
        <f t="shared" si="2"/>
        <v>6602.8293020063711</v>
      </c>
      <c r="X13" s="18"/>
      <c r="Y13" s="8">
        <f t="shared" si="3"/>
        <v>0</v>
      </c>
      <c r="Z13" s="8">
        <f t="shared" si="4"/>
        <v>0</v>
      </c>
      <c r="AA13" s="8">
        <f t="shared" si="5"/>
        <v>-2077.4797776291712</v>
      </c>
      <c r="AB13" s="8">
        <f t="shared" si="13"/>
        <v>-16377.088780520118</v>
      </c>
      <c r="AC13" s="8">
        <f t="shared" si="6"/>
        <v>-18454.568558149291</v>
      </c>
      <c r="AD13" s="8">
        <f t="shared" si="14"/>
        <v>663.80347862051519</v>
      </c>
      <c r="AE13" s="8">
        <f t="shared" si="7"/>
        <v>-17790.765079528777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</f>
        <v>4840.1967999745548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2420.0983999872774</v>
      </c>
      <c r="M14" s="14">
        <f t="shared" si="0"/>
        <v>769177</v>
      </c>
      <c r="N14" s="13"/>
      <c r="O14" s="13">
        <f>1000*VLOOKUP(I14, '[1]Mortality (No Interventions) H'!$B$10:$O$129, 4)</f>
        <v>27.123933987204254</v>
      </c>
      <c r="P14" s="11">
        <v>0</v>
      </c>
      <c r="Q14" s="10">
        <f t="shared" si="9"/>
        <v>0.85842781336498242</v>
      </c>
      <c r="R14" s="10">
        <f t="shared" si="10"/>
        <v>2.3283939342491875E-2</v>
      </c>
      <c r="S14" s="10">
        <f t="shared" si="11"/>
        <v>0</v>
      </c>
      <c r="T14" s="9">
        <f t="shared" si="1"/>
        <v>0.83514387402249057</v>
      </c>
      <c r="U14" s="18"/>
      <c r="V14" s="8">
        <f t="shared" si="12"/>
        <v>6602.8293020063711</v>
      </c>
      <c r="W14" s="8">
        <f t="shared" si="2"/>
        <v>6423.7345958899723</v>
      </c>
      <c r="X14" s="18"/>
      <c r="Y14" s="8">
        <f t="shared" si="3"/>
        <v>0</v>
      </c>
      <c r="Z14" s="8">
        <f t="shared" si="4"/>
        <v>0</v>
      </c>
      <c r="AA14" s="8">
        <f t="shared" si="5"/>
        <v>-2021.1303532810057</v>
      </c>
      <c r="AB14" s="8">
        <f t="shared" si="13"/>
        <v>-17909.470611639874</v>
      </c>
      <c r="AC14" s="8">
        <f t="shared" si="6"/>
        <v>-19930.600964920879</v>
      </c>
      <c r="AD14" s="8">
        <f t="shared" si="14"/>
        <v>647.73755452682508</v>
      </c>
      <c r="AE14" s="8">
        <f t="shared" si="7"/>
        <v>-19282.863410394053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</f>
        <v>2420.0983999872774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2420.0983999872774</v>
      </c>
      <c r="M15" s="14">
        <f t="shared" si="0"/>
        <v>769177</v>
      </c>
      <c r="N15" s="13"/>
      <c r="O15" s="13">
        <f>1000*VLOOKUP(I15, '[1]Mortality (No Interventions) H'!$B$10:$O$129, 4)</f>
        <v>30.494984551881327</v>
      </c>
      <c r="P15" s="11">
        <v>0</v>
      </c>
      <c r="Q15" s="10">
        <f t="shared" si="9"/>
        <v>0.83514387402249057</v>
      </c>
      <c r="R15" s="10">
        <f t="shared" si="10"/>
        <v>2.5467699536914176E-2</v>
      </c>
      <c r="S15" s="10">
        <f t="shared" si="11"/>
        <v>0</v>
      </c>
      <c r="T15" s="9">
        <f t="shared" si="1"/>
        <v>0.80967617448557638</v>
      </c>
      <c r="U15" s="18"/>
      <c r="V15" s="8">
        <f t="shared" si="12"/>
        <v>6423.7345958899723</v>
      </c>
      <c r="W15" s="8">
        <f t="shared" si="2"/>
        <v>6227.8429086229226</v>
      </c>
      <c r="X15" s="18"/>
      <c r="Y15" s="8">
        <f t="shared" si="3"/>
        <v>0</v>
      </c>
      <c r="Z15" s="8">
        <f t="shared" si="4"/>
        <v>0</v>
      </c>
      <c r="AA15" s="8">
        <f t="shared" si="5"/>
        <v>-1959.496014380363</v>
      </c>
      <c r="AB15" s="8">
        <f t="shared" si="13"/>
        <v>-19589.168726705037</v>
      </c>
      <c r="AC15" s="8">
        <f t="shared" si="6"/>
        <v>-21548.664741085398</v>
      </c>
      <c r="AD15" s="8">
        <f t="shared" si="14"/>
        <v>630.16836385680631</v>
      </c>
      <c r="AE15" s="8">
        <f t="shared" si="7"/>
        <v>-20918.496377228592</v>
      </c>
      <c r="AJ15" s="7"/>
      <c r="AK15" s="6"/>
      <c r="AL15" s="6"/>
      <c r="AM15" s="5"/>
      <c r="AN15" s="5"/>
    </row>
    <row r="16" spans="1:40" x14ac:dyDescent="0.15"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2420.0983999872774</v>
      </c>
      <c r="M16" s="14">
        <f t="shared" si="0"/>
        <v>769177</v>
      </c>
      <c r="N16" s="13"/>
      <c r="O16" s="13">
        <f>1000*VLOOKUP(I16, '[1]Mortality (No Interventions) H'!$B$10:$O$129, 4)</f>
        <v>34.369804180364781</v>
      </c>
      <c r="P16" s="11">
        <v>0</v>
      </c>
      <c r="Q16" s="10">
        <f t="shared" si="9"/>
        <v>0.80967617448557638</v>
      </c>
      <c r="R16" s="10">
        <f t="shared" si="10"/>
        <v>2.7828411566576127E-2</v>
      </c>
      <c r="S16" s="10">
        <f t="shared" si="11"/>
        <v>0</v>
      </c>
      <c r="T16" s="9">
        <f t="shared" si="1"/>
        <v>0.78184776291900027</v>
      </c>
      <c r="U16" s="18"/>
      <c r="V16" s="8">
        <f t="shared" si="12"/>
        <v>6227.8429086229226</v>
      </c>
      <c r="W16" s="8">
        <f t="shared" si="2"/>
        <v>6013.7931673874791</v>
      </c>
      <c r="X16" s="18"/>
      <c r="Y16" s="8">
        <f t="shared" si="3"/>
        <v>0</v>
      </c>
      <c r="Z16" s="8">
        <f t="shared" si="4"/>
        <v>0</v>
      </c>
      <c r="AA16" s="8">
        <f t="shared" si="5"/>
        <v>-1892.1485200739048</v>
      </c>
      <c r="AB16" s="8">
        <f t="shared" si="13"/>
        <v>-21404.974123544325</v>
      </c>
      <c r="AC16" s="8">
        <f t="shared" si="6"/>
        <v>-23297.12264361823</v>
      </c>
      <c r="AD16" s="8">
        <f t="shared" si="14"/>
        <v>610.95138933590874</v>
      </c>
      <c r="AE16" s="8">
        <f t="shared" si="7"/>
        <v>-22686.171254282322</v>
      </c>
      <c r="AJ16" s="7"/>
      <c r="AK16" s="6"/>
      <c r="AL16" s="6"/>
      <c r="AM16" s="5"/>
      <c r="AN16" s="5"/>
    </row>
    <row r="17" spans="1:40" x14ac:dyDescent="0.15">
      <c r="A17" s="1"/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2420.0983999872774</v>
      </c>
      <c r="M17" s="14">
        <f t="shared" si="0"/>
        <v>769177</v>
      </c>
      <c r="N17" s="13"/>
      <c r="O17" s="13">
        <f>1000*VLOOKUP(I17, '[1]Mortality (No Interventions) H'!$B$10:$O$129, 4)</f>
        <v>38.84924430317232</v>
      </c>
      <c r="P17" s="11">
        <v>0</v>
      </c>
      <c r="Q17" s="10">
        <f t="shared" si="9"/>
        <v>0.78184776291900027</v>
      </c>
      <c r="R17" s="10">
        <f t="shared" si="10"/>
        <v>3.0374194749528991E-2</v>
      </c>
      <c r="S17" s="10">
        <f t="shared" si="11"/>
        <v>0</v>
      </c>
      <c r="T17" s="9">
        <f t="shared" si="1"/>
        <v>0.75147356816947131</v>
      </c>
      <c r="U17" s="18"/>
      <c r="V17" s="8">
        <f t="shared" si="12"/>
        <v>6013.7931673874791</v>
      </c>
      <c r="W17" s="8">
        <f t="shared" si="2"/>
        <v>5780.1618474388943</v>
      </c>
      <c r="X17" s="18"/>
      <c r="Y17" s="8">
        <f t="shared" si="3"/>
        <v>0</v>
      </c>
      <c r="Z17" s="8">
        <f t="shared" si="4"/>
        <v>0</v>
      </c>
      <c r="AA17" s="8">
        <f t="shared" si="5"/>
        <v>-1818.6399799596677</v>
      </c>
      <c r="AB17" s="8">
        <f t="shared" si="13"/>
        <v>-23363.131994858461</v>
      </c>
      <c r="AC17" s="8">
        <f t="shared" si="6"/>
        <v>-25181.77197481813</v>
      </c>
      <c r="AD17" s="8">
        <f t="shared" si="14"/>
        <v>589.95310972071172</v>
      </c>
      <c r="AE17" s="8">
        <f t="shared" si="7"/>
        <v>-24591.818865097419</v>
      </c>
      <c r="AJ17" s="7"/>
      <c r="AK17" s="6"/>
      <c r="AL17" s="6"/>
      <c r="AM17" s="5"/>
      <c r="AN17" s="5"/>
    </row>
    <row r="18" spans="1:40" x14ac:dyDescent="0.15">
      <c r="A18" s="1"/>
      <c r="B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2420.0983999872774</v>
      </c>
      <c r="M18" s="14">
        <f t="shared" si="0"/>
        <v>769177</v>
      </c>
      <c r="N18" s="13"/>
      <c r="O18" s="13">
        <f>1000*VLOOKUP(I18, '[1]Mortality (No Interventions) H'!$B$10:$O$129, 4)</f>
        <v>43.863208174768594</v>
      </c>
      <c r="P18" s="11">
        <v>0</v>
      </c>
      <c r="Q18" s="10">
        <f t="shared" si="9"/>
        <v>0.75147356816947131</v>
      </c>
      <c r="R18" s="10">
        <f t="shared" si="10"/>
        <v>3.2962041558453677E-2</v>
      </c>
      <c r="S18" s="10">
        <f t="shared" si="11"/>
        <v>0</v>
      </c>
      <c r="T18" s="9">
        <f t="shared" si="1"/>
        <v>0.71851152661101758</v>
      </c>
      <c r="U18" s="18"/>
      <c r="V18" s="8">
        <f t="shared" si="12"/>
        <v>5780.1618474388943</v>
      </c>
      <c r="W18" s="8">
        <f t="shared" si="2"/>
        <v>5526.625405040827</v>
      </c>
      <c r="X18" s="18"/>
      <c r="Y18" s="8">
        <f t="shared" si="3"/>
        <v>0</v>
      </c>
      <c r="Z18" s="8">
        <f t="shared" si="4"/>
        <v>0</v>
      </c>
      <c r="AA18" s="8">
        <f t="shared" si="5"/>
        <v>-1738.8685959237398</v>
      </c>
      <c r="AB18" s="8">
        <f t="shared" si="13"/>
        <v>-25353.644239806723</v>
      </c>
      <c r="AC18" s="8">
        <f t="shared" si="6"/>
        <v>-27092.512835730464</v>
      </c>
      <c r="AD18" s="8">
        <f t="shared" si="14"/>
        <v>567.03387723375556</v>
      </c>
      <c r="AE18" s="8">
        <f t="shared" si="7"/>
        <v>-26525.478958496707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2420.0983999872774</v>
      </c>
      <c r="M19" s="14">
        <f t="shared" si="0"/>
        <v>769177</v>
      </c>
      <c r="N19" s="13"/>
      <c r="O19" s="13">
        <f>1000*VLOOKUP(I19, '[1]Mortality (No Interventions) H'!$B$10:$O$129, 4)</f>
        <v>49.448761425264038</v>
      </c>
      <c r="P19" s="11">
        <v>0</v>
      </c>
      <c r="Q19" s="10">
        <f t="shared" si="9"/>
        <v>0.71851152661101758</v>
      </c>
      <c r="R19" s="10">
        <f t="shared" si="10"/>
        <v>3.5529505060690462E-2</v>
      </c>
      <c r="S19" s="10">
        <f t="shared" si="11"/>
        <v>0</v>
      </c>
      <c r="T19" s="9">
        <f t="shared" si="1"/>
        <v>0.68298202155032717</v>
      </c>
      <c r="U19" s="18"/>
      <c r="V19" s="8">
        <f t="shared" si="12"/>
        <v>5526.625405040827</v>
      </c>
      <c r="W19" s="8">
        <f t="shared" si="2"/>
        <v>5253.3406239001606</v>
      </c>
      <c r="X19" s="18"/>
      <c r="Y19" s="8">
        <f t="shared" si="3"/>
        <v>0</v>
      </c>
      <c r="Z19" s="8">
        <f t="shared" si="4"/>
        <v>0</v>
      </c>
      <c r="AA19" s="8">
        <f t="shared" si="5"/>
        <v>-1652.883697574023</v>
      </c>
      <c r="AB19" s="8">
        <f t="shared" si="13"/>
        <v>-27328.478114066707</v>
      </c>
      <c r="AC19" s="8">
        <f t="shared" si="6"/>
        <v>-28981.361811640731</v>
      </c>
      <c r="AD19" s="8">
        <f t="shared" si="14"/>
        <v>542.16195223450518</v>
      </c>
      <c r="AE19" s="8">
        <f t="shared" si="7"/>
        <v>-28439.199859406224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2420.0983999872774</v>
      </c>
      <c r="M20" s="14">
        <f t="shared" si="0"/>
        <v>769177</v>
      </c>
      <c r="N20" s="13"/>
      <c r="O20" s="13">
        <f>1000*VLOOKUP(I20, '[1]Mortality (No Interventions) H'!$B$10:$O$129, 4)</f>
        <v>55.55265106072698</v>
      </c>
      <c r="P20" s="11">
        <v>0</v>
      </c>
      <c r="Q20" s="10">
        <f t="shared" si="9"/>
        <v>0.68298202155032717</v>
      </c>
      <c r="R20" s="10">
        <f t="shared" si="10"/>
        <v>3.7941461923935237E-2</v>
      </c>
      <c r="S20" s="10">
        <f t="shared" si="11"/>
        <v>0</v>
      </c>
      <c r="T20" s="9">
        <f t="shared" si="1"/>
        <v>0.64504055962639195</v>
      </c>
      <c r="U20" s="18"/>
      <c r="V20" s="8">
        <f t="shared" si="12"/>
        <v>5253.3406239001606</v>
      </c>
      <c r="W20" s="8">
        <f t="shared" si="2"/>
        <v>4961.5036253174931</v>
      </c>
      <c r="X20" s="18"/>
      <c r="Y20" s="8">
        <f t="shared" si="3"/>
        <v>0</v>
      </c>
      <c r="Z20" s="8">
        <f t="shared" si="4"/>
        <v>0</v>
      </c>
      <c r="AA20" s="8">
        <f t="shared" si="5"/>
        <v>-1561.0616262787291</v>
      </c>
      <c r="AB20" s="8">
        <f t="shared" si="13"/>
        <v>-29183.699858266733</v>
      </c>
      <c r="AC20" s="8">
        <f t="shared" si="6"/>
        <v>-30744.761484545463</v>
      </c>
      <c r="AD20" s="8">
        <f t="shared" si="14"/>
        <v>515.35271520460583</v>
      </c>
      <c r="AE20" s="8">
        <f t="shared" si="7"/>
        <v>-30229.408769340858</v>
      </c>
      <c r="AJ20" s="7"/>
      <c r="AK20" s="6"/>
      <c r="AL20" s="6"/>
      <c r="AM20" s="5"/>
      <c r="AN20" s="5"/>
    </row>
    <row r="21" spans="1:40" x14ac:dyDescent="0.15">
      <c r="B21" s="23"/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2420.0983999872774</v>
      </c>
      <c r="M21" s="14">
        <f t="shared" si="0"/>
        <v>769177</v>
      </c>
      <c r="N21" s="13"/>
      <c r="O21" s="13">
        <f>1000*VLOOKUP(I21, '[1]Mortality (No Interventions) H'!$B$10:$O$129, 4)</f>
        <v>62.269827883482627</v>
      </c>
      <c r="P21" s="11">
        <v>0</v>
      </c>
      <c r="Q21" s="10">
        <f t="shared" si="9"/>
        <v>0.64504055962639195</v>
      </c>
      <c r="R21" s="10">
        <f t="shared" si="10"/>
        <v>4.0166564625800739E-2</v>
      </c>
      <c r="S21" s="10">
        <f t="shared" si="11"/>
        <v>0</v>
      </c>
      <c r="T21" s="9">
        <f t="shared" si="1"/>
        <v>0.60487399500059125</v>
      </c>
      <c r="U21" s="18"/>
      <c r="V21" s="8">
        <f t="shared" si="12"/>
        <v>4961.5036253174931</v>
      </c>
      <c r="W21" s="8">
        <f t="shared" si="2"/>
        <v>4652.5516485256976</v>
      </c>
      <c r="X21" s="18"/>
      <c r="Y21" s="8">
        <f t="shared" si="3"/>
        <v>0</v>
      </c>
      <c r="Z21" s="8">
        <f t="shared" si="4"/>
        <v>0</v>
      </c>
      <c r="AA21" s="8">
        <f t="shared" si="5"/>
        <v>-1463.8545874948434</v>
      </c>
      <c r="AB21" s="8">
        <f t="shared" si="13"/>
        <v>-30895.197679179535</v>
      </c>
      <c r="AC21" s="8">
        <f t="shared" si="6"/>
        <v>-32359.052266674378</v>
      </c>
      <c r="AD21" s="8">
        <f t="shared" si="14"/>
        <v>486.72350564364609</v>
      </c>
      <c r="AE21" s="8">
        <f t="shared" si="7"/>
        <v>-31872.328761030731</v>
      </c>
      <c r="AJ21" s="7"/>
      <c r="AK21" s="6"/>
      <c r="AL21" s="6"/>
      <c r="AM21" s="5"/>
      <c r="AN21" s="5"/>
    </row>
    <row r="22" spans="1:40" x14ac:dyDescent="0.15">
      <c r="B22" s="17"/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2420.0983999872774</v>
      </c>
      <c r="M22" s="14">
        <f t="shared" si="0"/>
        <v>769177</v>
      </c>
      <c r="N22" s="13"/>
      <c r="O22" s="13">
        <f>1000*VLOOKUP(I22, '[1]Mortality (No Interventions) H'!$B$10:$O$129, 4)</f>
        <v>69.83397138081888</v>
      </c>
      <c r="P22" s="11">
        <v>0</v>
      </c>
      <c r="Q22" s="10">
        <f t="shared" si="9"/>
        <v>0.60487399500059125</v>
      </c>
      <c r="R22" s="10">
        <f t="shared" si="10"/>
        <v>4.2240753255872877E-2</v>
      </c>
      <c r="S22" s="10">
        <f t="shared" si="11"/>
        <v>0</v>
      </c>
      <c r="T22" s="9">
        <f t="shared" si="1"/>
        <v>0.5626332417447184</v>
      </c>
      <c r="U22" s="18"/>
      <c r="V22" s="8">
        <f t="shared" si="12"/>
        <v>4652.5516485256976</v>
      </c>
      <c r="W22" s="8">
        <f t="shared" si="2"/>
        <v>4327.6454898547727</v>
      </c>
      <c r="X22" s="18"/>
      <c r="Y22" s="8">
        <f t="shared" si="3"/>
        <v>0</v>
      </c>
      <c r="Z22" s="8">
        <f t="shared" si="4"/>
        <v>0</v>
      </c>
      <c r="AA22" s="8">
        <f t="shared" si="5"/>
        <v>-1361.627808126048</v>
      </c>
      <c r="AB22" s="8">
        <f t="shared" si="13"/>
        <v>-32490.615867092532</v>
      </c>
      <c r="AC22" s="8">
        <f t="shared" si="6"/>
        <v>-33852.243675218582</v>
      </c>
      <c r="AD22" s="8">
        <f t="shared" si="14"/>
        <v>456.41531672037098</v>
      </c>
      <c r="AE22" s="8">
        <f t="shared" si="7"/>
        <v>-33395.828358498213</v>
      </c>
      <c r="AJ22" s="7"/>
      <c r="AK22" s="6"/>
      <c r="AL22" s="6"/>
      <c r="AM22" s="5"/>
      <c r="AN22" s="5"/>
    </row>
    <row r="23" spans="1:40" x14ac:dyDescent="0.15">
      <c r="B23" s="17"/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2420.0983999872774</v>
      </c>
      <c r="M23" s="14">
        <f t="shared" si="0"/>
        <v>769177</v>
      </c>
      <c r="N23" s="13"/>
      <c r="O23" s="13">
        <f>1000*VLOOKUP(I23, '[1]Mortality (No Interventions) H'!$B$10:$O$129, 4)</f>
        <v>78.34146600838335</v>
      </c>
      <c r="P23" s="11">
        <v>0</v>
      </c>
      <c r="Q23" s="10">
        <f t="shared" si="9"/>
        <v>0.5626332417447184</v>
      </c>
      <c r="R23" s="10">
        <f t="shared" si="10"/>
        <v>4.4077512983330389E-2</v>
      </c>
      <c r="S23" s="10">
        <f t="shared" si="11"/>
        <v>0</v>
      </c>
      <c r="T23" s="9">
        <f t="shared" si="1"/>
        <v>0.518555728761388</v>
      </c>
      <c r="U23" s="18"/>
      <c r="V23" s="8">
        <f t="shared" si="12"/>
        <v>4327.6454898547727</v>
      </c>
      <c r="W23" s="8">
        <f t="shared" si="2"/>
        <v>3988.6113978149815</v>
      </c>
      <c r="X23" s="18"/>
      <c r="Y23" s="8">
        <f t="shared" si="3"/>
        <v>0</v>
      </c>
      <c r="Z23" s="8">
        <f t="shared" si="4"/>
        <v>0</v>
      </c>
      <c r="AA23" s="8">
        <f t="shared" si="5"/>
        <v>-1254.9558894796717</v>
      </c>
      <c r="AB23" s="8">
        <f t="shared" si="13"/>
        <v>-33903.409203979121</v>
      </c>
      <c r="AC23" s="8">
        <f t="shared" si="6"/>
        <v>-35158.365093458793</v>
      </c>
      <c r="AD23" s="8">
        <f t="shared" si="14"/>
        <v>424.5420225547532</v>
      </c>
      <c r="AE23" s="8">
        <f t="shared" si="7"/>
        <v>-34733.823070904036</v>
      </c>
      <c r="AJ23" s="7"/>
      <c r="AK23" s="6"/>
      <c r="AL23" s="6"/>
      <c r="AM23" s="5"/>
      <c r="AN23" s="5"/>
    </row>
    <row r="24" spans="1:40" x14ac:dyDescent="0.15">
      <c r="B24" s="17"/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2420.0983999872774</v>
      </c>
      <c r="M24" s="14">
        <f t="shared" si="0"/>
        <v>769177</v>
      </c>
      <c r="N24" s="13"/>
      <c r="O24" s="13">
        <f>1000*VLOOKUP(I24, '[1]Mortality (No Interventions) H'!$B$10:$O$129, 4)</f>
        <v>87.944901825462566</v>
      </c>
      <c r="P24" s="11">
        <v>0</v>
      </c>
      <c r="Q24" s="10">
        <f t="shared" si="9"/>
        <v>0.518555728761388</v>
      </c>
      <c r="R24" s="10">
        <f t="shared" si="10"/>
        <v>4.5604332656951463E-2</v>
      </c>
      <c r="S24" s="10">
        <f t="shared" si="11"/>
        <v>0</v>
      </c>
      <c r="T24" s="9">
        <f t="shared" si="1"/>
        <v>0.47295139610443654</v>
      </c>
      <c r="U24" s="18"/>
      <c r="V24" s="8">
        <f t="shared" si="12"/>
        <v>3988.6113978149815</v>
      </c>
      <c r="W24" s="8">
        <f t="shared" si="2"/>
        <v>3637.8333600142219</v>
      </c>
      <c r="X24" s="18"/>
      <c r="Y24" s="8">
        <f t="shared" si="3"/>
        <v>0</v>
      </c>
      <c r="Z24" s="8">
        <f t="shared" si="4"/>
        <v>0</v>
      </c>
      <c r="AA24" s="8">
        <f t="shared" si="5"/>
        <v>-1144.5889169840959</v>
      </c>
      <c r="AB24" s="8">
        <f t="shared" si="13"/>
        <v>-35077.803780075956</v>
      </c>
      <c r="AC24" s="8">
        <f t="shared" si="6"/>
        <v>-36222.392697060051</v>
      </c>
      <c r="AD24" s="8">
        <f t="shared" si="14"/>
        <v>391.28277812564971</v>
      </c>
      <c r="AE24" s="8">
        <f t="shared" si="7"/>
        <v>-35831.109918934402</v>
      </c>
      <c r="AJ24" s="7"/>
      <c r="AK24" s="6"/>
      <c r="AL24" s="6"/>
      <c r="AM24" s="5"/>
      <c r="AN24" s="5"/>
    </row>
    <row r="25" spans="1:40" x14ac:dyDescent="0.15">
      <c r="B25" s="17"/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2420.0983999872774</v>
      </c>
      <c r="M25" s="14">
        <f t="shared" si="0"/>
        <v>769177</v>
      </c>
      <c r="N25" s="13"/>
      <c r="O25" s="13">
        <f>1000*VLOOKUP(I25, '[1]Mortality (No Interventions) H'!$B$10:$O$129, 4)</f>
        <v>98.33243120587629</v>
      </c>
      <c r="P25" s="11">
        <v>0</v>
      </c>
      <c r="Q25" s="10">
        <f t="shared" si="9"/>
        <v>0.47295139610443654</v>
      </c>
      <c r="R25" s="10">
        <f t="shared" si="10"/>
        <v>4.6506460621162655E-2</v>
      </c>
      <c r="S25" s="10">
        <f t="shared" si="11"/>
        <v>0</v>
      </c>
      <c r="T25" s="9">
        <f t="shared" si="1"/>
        <v>0.42644493548327389</v>
      </c>
      <c r="U25" s="18"/>
      <c r="V25" s="8">
        <f t="shared" si="12"/>
        <v>3637.8333600142219</v>
      </c>
      <c r="W25" s="8">
        <f t="shared" si="2"/>
        <v>3280.1163614021816</v>
      </c>
      <c r="X25" s="18"/>
      <c r="Y25" s="8">
        <f t="shared" si="3"/>
        <v>0</v>
      </c>
      <c r="Z25" s="8">
        <f t="shared" si="4"/>
        <v>0</v>
      </c>
      <c r="AA25" s="8">
        <f t="shared" si="5"/>
        <v>-1032.0387060457488</v>
      </c>
      <c r="AB25" s="8">
        <f t="shared" si="13"/>
        <v>-35771.699861204026</v>
      </c>
      <c r="AC25" s="8">
        <f t="shared" si="6"/>
        <v>-36803.738567249777</v>
      </c>
      <c r="AD25" s="8">
        <f t="shared" si="14"/>
        <v>356.87145261739516</v>
      </c>
      <c r="AE25" s="8">
        <f t="shared" si="7"/>
        <v>-36446.867114632383</v>
      </c>
      <c r="AG25" s="20"/>
      <c r="AJ25" s="7"/>
      <c r="AK25" s="6"/>
      <c r="AL25" s="6"/>
      <c r="AM25" s="5"/>
      <c r="AN25" s="5"/>
    </row>
    <row r="26" spans="1:40" x14ac:dyDescent="0.15">
      <c r="B26" s="7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2420.0983999872774</v>
      </c>
      <c r="M26" s="14">
        <f t="shared" si="0"/>
        <v>769177</v>
      </c>
      <c r="N26" s="13"/>
      <c r="O26" s="13">
        <f>1000*VLOOKUP(I26, '[1]Mortality (No Interventions) H'!$B$10:$O$129, 4)</f>
        <v>109.20324738354259</v>
      </c>
      <c r="P26" s="11">
        <v>0</v>
      </c>
      <c r="Q26" s="10">
        <f t="shared" si="9"/>
        <v>0.42644493548327389</v>
      </c>
      <c r="R26" s="10">
        <f t="shared" si="10"/>
        <v>4.6569171785038818E-2</v>
      </c>
      <c r="S26" s="10">
        <f t="shared" si="11"/>
        <v>0</v>
      </c>
      <c r="T26" s="9">
        <f t="shared" si="1"/>
        <v>0.37987576369823506</v>
      </c>
      <c r="U26" s="18"/>
      <c r="V26" s="8">
        <f t="shared" si="12"/>
        <v>3280.1163614021816</v>
      </c>
      <c r="W26" s="8">
        <f t="shared" si="2"/>
        <v>2921.9170029411735</v>
      </c>
      <c r="X26" s="18"/>
      <c r="Y26" s="8">
        <f t="shared" si="3"/>
        <v>0</v>
      </c>
      <c r="Z26" s="8">
        <f t="shared" si="4"/>
        <v>0</v>
      </c>
      <c r="AA26" s="8">
        <f t="shared" si="5"/>
        <v>-919.3367279200437</v>
      </c>
      <c r="AB26" s="8">
        <f t="shared" si="13"/>
        <v>-35819.935846100801</v>
      </c>
      <c r="AC26" s="8">
        <f t="shared" si="6"/>
        <v>-36739.272574020848</v>
      </c>
      <c r="AD26" s="8">
        <f t="shared" si="14"/>
        <v>321.77941505355403</v>
      </c>
      <c r="AE26" s="8">
        <f t="shared" si="7"/>
        <v>-36417.493158967292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2420.0983999872774</v>
      </c>
      <c r="M27" s="14">
        <f t="shared" si="0"/>
        <v>769177</v>
      </c>
      <c r="N27" s="13"/>
      <c r="O27" s="13">
        <f>1000*VLOOKUP(I27, '[1]Mortality (No Interventions) H'!$B$10:$O$129, 4)</f>
        <v>121.08198246143448</v>
      </c>
      <c r="P27" s="11">
        <v>0</v>
      </c>
      <c r="Q27" s="10">
        <f t="shared" si="9"/>
        <v>0.37987576369823506</v>
      </c>
      <c r="R27" s="10">
        <f t="shared" si="10"/>
        <v>4.5996110557633731E-2</v>
      </c>
      <c r="S27" s="10">
        <f t="shared" si="11"/>
        <v>0</v>
      </c>
      <c r="T27" s="9">
        <f t="shared" si="1"/>
        <v>0.33387965314060131</v>
      </c>
      <c r="U27" s="18"/>
      <c r="V27" s="8">
        <f t="shared" si="12"/>
        <v>2921.9170029411735</v>
      </c>
      <c r="W27" s="8">
        <f t="shared" si="2"/>
        <v>2568.1254996372832</v>
      </c>
      <c r="X27" s="18"/>
      <c r="Y27" s="8">
        <f t="shared" si="3"/>
        <v>0</v>
      </c>
      <c r="Z27" s="8">
        <f t="shared" si="4"/>
        <v>0</v>
      </c>
      <c r="AA27" s="8">
        <f t="shared" si="5"/>
        <v>-808.02161435387643</v>
      </c>
      <c r="AB27" s="8">
        <f t="shared" si="13"/>
        <v>-35379.150330389042</v>
      </c>
      <c r="AC27" s="8">
        <f t="shared" si="6"/>
        <v>-36187.17194474292</v>
      </c>
      <c r="AD27" s="8">
        <f t="shared" si="14"/>
        <v>286.64005798852912</v>
      </c>
      <c r="AE27" s="8">
        <f t="shared" si="7"/>
        <v>-35900.53188675439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2420.0983999872774</v>
      </c>
      <c r="M28" s="14">
        <f t="shared" si="0"/>
        <v>769177</v>
      </c>
      <c r="N28" s="13"/>
      <c r="O28" s="13">
        <f>1000*VLOOKUP(I28, '[1]Mortality (No Interventions) H'!$B$10:$O$129, 4)</f>
        <v>133.92968508213067</v>
      </c>
      <c r="P28" s="11">
        <v>0</v>
      </c>
      <c r="Q28" s="10">
        <f t="shared" si="9"/>
        <v>0.33387965314060131</v>
      </c>
      <c r="R28" s="10">
        <f t="shared" si="10"/>
        <v>4.4716396800451752E-2</v>
      </c>
      <c r="S28" s="10">
        <f t="shared" si="11"/>
        <v>0</v>
      </c>
      <c r="T28" s="9">
        <f t="shared" si="1"/>
        <v>0.28916325634014955</v>
      </c>
      <c r="U28" s="18"/>
      <c r="V28" s="8">
        <f t="shared" si="12"/>
        <v>2568.1254996372832</v>
      </c>
      <c r="W28" s="8">
        <f t="shared" si="2"/>
        <v>2224.1772602194724</v>
      </c>
      <c r="X28" s="18"/>
      <c r="Y28" s="8">
        <f t="shared" si="3"/>
        <v>0</v>
      </c>
      <c r="Z28" s="8">
        <f t="shared" si="4"/>
        <v>0</v>
      </c>
      <c r="AA28" s="8">
        <f t="shared" si="5"/>
        <v>-699.80353400390686</v>
      </c>
      <c r="AB28" s="8">
        <f t="shared" si="13"/>
        <v>-34394.823941781076</v>
      </c>
      <c r="AC28" s="8">
        <f t="shared" si="6"/>
        <v>-35094.627475784982</v>
      </c>
      <c r="AD28" s="8">
        <f t="shared" si="14"/>
        <v>251.9331115144175</v>
      </c>
      <c r="AE28" s="8">
        <f t="shared" si="7"/>
        <v>-34842.694364270566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2420.0983999872774</v>
      </c>
      <c r="M29" s="14">
        <f t="shared" si="0"/>
        <v>769177</v>
      </c>
      <c r="N29" s="13"/>
      <c r="O29" s="13">
        <f>1000*VLOOKUP(I29, '[1]Mortality (No Interventions) H'!$B$10:$O$129, 4)</f>
        <v>148.09987582778982</v>
      </c>
      <c r="P29" s="11">
        <v>0</v>
      </c>
      <c r="Q29" s="10">
        <f t="shared" si="9"/>
        <v>0.28916325634014955</v>
      </c>
      <c r="R29" s="10">
        <f t="shared" si="10"/>
        <v>4.2825042357935508E-2</v>
      </c>
      <c r="S29" s="10">
        <f t="shared" si="11"/>
        <v>0</v>
      </c>
      <c r="T29" s="9">
        <f t="shared" si="1"/>
        <v>0.24633821398221406</v>
      </c>
      <c r="U29" s="18"/>
      <c r="V29" s="8">
        <f t="shared" si="12"/>
        <v>2224.1772602194724</v>
      </c>
      <c r="W29" s="8">
        <f t="shared" si="2"/>
        <v>1894.7768841619747</v>
      </c>
      <c r="X29" s="18"/>
      <c r="Y29" s="8">
        <f t="shared" si="3"/>
        <v>0</v>
      </c>
      <c r="Z29" s="8">
        <f t="shared" si="4"/>
        <v>0</v>
      </c>
      <c r="AA29" s="8">
        <f t="shared" si="5"/>
        <v>-596.16271751407976</v>
      </c>
      <c r="AB29" s="8">
        <f t="shared" si="13"/>
        <v>-32940.037605749763</v>
      </c>
      <c r="AC29" s="8">
        <f t="shared" si="6"/>
        <v>-33536.200323263845</v>
      </c>
      <c r="AD29" s="8">
        <f t="shared" si="14"/>
        <v>218.19178922753025</v>
      </c>
      <c r="AE29" s="8">
        <f t="shared" si="7"/>
        <v>-33318.008534036315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2420.0983999872774</v>
      </c>
      <c r="M30" s="14">
        <f t="shared" si="0"/>
        <v>769177</v>
      </c>
      <c r="N30" s="13"/>
      <c r="O30" s="13">
        <f>1000*VLOOKUP(I30, '[1]Mortality (No Interventions) H'!$B$10:$O$129, 4)</f>
        <v>163.78434438355262</v>
      </c>
      <c r="P30" s="11">
        <v>0</v>
      </c>
      <c r="Q30" s="10">
        <f t="shared" si="9"/>
        <v>0.24633821398221406</v>
      </c>
      <c r="R30" s="10">
        <f t="shared" si="10"/>
        <v>4.0346342873692223E-2</v>
      </c>
      <c r="S30" s="10">
        <f t="shared" si="11"/>
        <v>0</v>
      </c>
      <c r="T30" s="9">
        <f t="shared" si="1"/>
        <v>0.20599187110852185</v>
      </c>
      <c r="U30" s="18"/>
      <c r="V30" s="8">
        <f t="shared" si="12"/>
        <v>1894.7768841619747</v>
      </c>
      <c r="W30" s="8">
        <f t="shared" si="2"/>
        <v>1584.4420944363951</v>
      </c>
      <c r="X30" s="18"/>
      <c r="Y30" s="8">
        <f t="shared" si="3"/>
        <v>0</v>
      </c>
      <c r="Z30" s="8">
        <f t="shared" si="4"/>
        <v>0</v>
      </c>
      <c r="AA30" s="8">
        <f t="shared" si="5"/>
        <v>-498.52059768011918</v>
      </c>
      <c r="AB30" s="8">
        <f t="shared" si="13"/>
        <v>-31033.478972557961</v>
      </c>
      <c r="AC30" s="8">
        <f t="shared" si="6"/>
        <v>-31531.99957023808</v>
      </c>
      <c r="AD30" s="8">
        <f t="shared" si="14"/>
        <v>185.87761233628973</v>
      </c>
      <c r="AE30" s="8">
        <f t="shared" si="7"/>
        <v>-31346.121957901789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2420.0983999872774</v>
      </c>
      <c r="M31" s="14">
        <f t="shared" si="0"/>
        <v>769177</v>
      </c>
      <c r="N31" s="13"/>
      <c r="O31" s="13">
        <f>1000*VLOOKUP(I31, '[1]Mortality (No Interventions) H'!$B$10:$O$129, 4)</f>
        <v>179.39319958786228</v>
      </c>
      <c r="P31" s="11">
        <v>0</v>
      </c>
      <c r="Q31" s="10">
        <f t="shared" si="9"/>
        <v>0.20599187110852185</v>
      </c>
      <c r="R31" s="10">
        <f t="shared" si="10"/>
        <v>3.6953540847248265E-2</v>
      </c>
      <c r="S31" s="10">
        <f t="shared" si="11"/>
        <v>0</v>
      </c>
      <c r="T31" s="9">
        <f t="shared" si="1"/>
        <v>0.16903833026127357</v>
      </c>
      <c r="U31" s="18"/>
      <c r="V31" s="8">
        <f t="shared" si="12"/>
        <v>1584.4420944363951</v>
      </c>
      <c r="W31" s="8">
        <f t="shared" si="2"/>
        <v>1300.2039575537563</v>
      </c>
      <c r="X31" s="18"/>
      <c r="Y31" s="8">
        <f t="shared" si="3"/>
        <v>0</v>
      </c>
      <c r="Z31" s="8">
        <f t="shared" si="4"/>
        <v>0</v>
      </c>
      <c r="AA31" s="8">
        <f t="shared" si="5"/>
        <v>-409.08939260182916</v>
      </c>
      <c r="AB31" s="8">
        <f t="shared" si="13"/>
        <v>-28423.813688263879</v>
      </c>
      <c r="AC31" s="8">
        <f t="shared" si="6"/>
        <v>-28832.903080865708</v>
      </c>
      <c r="AD31" s="8">
        <f t="shared" si="14"/>
        <v>155.43376946421037</v>
      </c>
      <c r="AE31" s="8">
        <f t="shared" si="7"/>
        <v>-28677.469311401499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2420.0983999872774</v>
      </c>
      <c r="M32" s="14">
        <f t="shared" si="0"/>
        <v>769177</v>
      </c>
      <c r="N32" s="13"/>
      <c r="O32" s="13">
        <f>1000*VLOOKUP(I32, '[1]Mortality (No Interventions) H'!$B$10:$O$129, 4)</f>
        <v>196.26835887045371</v>
      </c>
      <c r="P32" s="11">
        <v>0</v>
      </c>
      <c r="Q32" s="10">
        <f t="shared" si="9"/>
        <v>0.16903833026127357</v>
      </c>
      <c r="R32" s="10">
        <f t="shared" si="10"/>
        <v>3.3176875666581916E-2</v>
      </c>
      <c r="S32" s="10">
        <f t="shared" si="11"/>
        <v>0</v>
      </c>
      <c r="T32" s="9">
        <f t="shared" si="1"/>
        <v>0.13586145459469165</v>
      </c>
      <c r="U32" s="18"/>
      <c r="V32" s="8">
        <f t="shared" si="12"/>
        <v>1300.2039575537563</v>
      </c>
      <c r="W32" s="8">
        <f t="shared" si="2"/>
        <v>1045.0150606078114</v>
      </c>
      <c r="X32" s="18"/>
      <c r="Y32" s="8">
        <f t="shared" si="3"/>
        <v>0</v>
      </c>
      <c r="Z32" s="8">
        <f t="shared" si="4"/>
        <v>0</v>
      </c>
      <c r="AA32" s="8">
        <f t="shared" si="5"/>
        <v>-328.79808888455739</v>
      </c>
      <c r="AB32" s="8">
        <f t="shared" si="13"/>
        <v>-25518.88969459448</v>
      </c>
      <c r="AC32" s="8">
        <f t="shared" si="6"/>
        <v>-25847.687783479036</v>
      </c>
      <c r="AD32" s="8">
        <f t="shared" si="14"/>
        <v>127.5500082360235</v>
      </c>
      <c r="AE32" s="8">
        <f t="shared" si="7"/>
        <v>-25720.137775243013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2420.0983999872774</v>
      </c>
      <c r="M33" s="14">
        <f t="shared" si="0"/>
        <v>769177</v>
      </c>
      <c r="N33" s="13"/>
      <c r="O33" s="13">
        <f>1000*VLOOKUP(I33, '[1]Mortality (No Interventions) H'!$B$10:$O$129, 4)</f>
        <v>213.97543491677862</v>
      </c>
      <c r="P33" s="11">
        <v>0</v>
      </c>
      <c r="Q33" s="10">
        <f t="shared" si="9"/>
        <v>0.13586145459469165</v>
      </c>
      <c r="R33" s="10">
        <f t="shared" si="10"/>
        <v>2.9071013835325316E-2</v>
      </c>
      <c r="S33" s="10">
        <f t="shared" si="11"/>
        <v>0</v>
      </c>
      <c r="T33" s="9">
        <f t="shared" si="1"/>
        <v>0.10679044075936633</v>
      </c>
      <c r="U33" s="18"/>
      <c r="V33" s="8">
        <f t="shared" si="12"/>
        <v>1045.0150606078114</v>
      </c>
      <c r="W33" s="8">
        <f t="shared" si="2"/>
        <v>821.40750851967118</v>
      </c>
      <c r="X33" s="18"/>
      <c r="Y33" s="8">
        <f t="shared" si="3"/>
        <v>0</v>
      </c>
      <c r="Z33" s="8">
        <f t="shared" si="4"/>
        <v>0</v>
      </c>
      <c r="AA33" s="8">
        <f t="shared" si="5"/>
        <v>-258.44337481567862</v>
      </c>
      <c r="AB33" s="8">
        <f t="shared" si="13"/>
        <v>-22360.755208814022</v>
      </c>
      <c r="AC33" s="8">
        <f t="shared" si="6"/>
        <v>-22619.198583629699</v>
      </c>
      <c r="AD33" s="8">
        <f t="shared" si="14"/>
        <v>102.51597744562631</v>
      </c>
      <c r="AE33" s="8">
        <f t="shared" si="7"/>
        <v>-22516.682606184073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2420.0983999872774</v>
      </c>
      <c r="M34" s="14">
        <f t="shared" si="0"/>
        <v>769177</v>
      </c>
      <c r="N34" s="13"/>
      <c r="O34" s="13">
        <f>1000*VLOOKUP(I34, '[1]Mortality (No Interventions) H'!$B$10:$O$129, 4)</f>
        <v>232.29815620579737</v>
      </c>
      <c r="P34" s="11">
        <v>0</v>
      </c>
      <c r="Q34" s="10">
        <f t="shared" si="9"/>
        <v>0.10679044075936633</v>
      </c>
      <c r="R34" s="10">
        <f t="shared" si="10"/>
        <v>2.4807222488805229E-2</v>
      </c>
      <c r="S34" s="10">
        <f t="shared" si="11"/>
        <v>0</v>
      </c>
      <c r="T34" s="9">
        <f t="shared" si="1"/>
        <v>8.1983218270561098E-2</v>
      </c>
      <c r="U34" s="18"/>
      <c r="V34" s="8">
        <f t="shared" si="12"/>
        <v>821.40750851967118</v>
      </c>
      <c r="W34" s="8">
        <f t="shared" si="2"/>
        <v>630.5960587969538</v>
      </c>
      <c r="X34" s="18"/>
      <c r="Y34" s="8">
        <f t="shared" si="3"/>
        <v>0</v>
      </c>
      <c r="Z34" s="8">
        <f t="shared" si="4"/>
        <v>0</v>
      </c>
      <c r="AA34" s="8">
        <f t="shared" si="5"/>
        <v>-198.40745536239265</v>
      </c>
      <c r="AB34" s="8">
        <f t="shared" si="13"/>
        <v>-19081.144972271741</v>
      </c>
      <c r="AC34" s="8">
        <f t="shared" si="6"/>
        <v>-19279.552427634135</v>
      </c>
      <c r="AD34" s="8">
        <f t="shared" si="14"/>
        <v>80.58007658577975</v>
      </c>
      <c r="AE34" s="8">
        <f t="shared" si="7"/>
        <v>-19198.972351048356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2420.0983999872774</v>
      </c>
      <c r="M35" s="14">
        <f t="shared" si="0"/>
        <v>769177</v>
      </c>
      <c r="N35" s="13"/>
      <c r="O35" s="13">
        <f>1000*VLOOKUP(I35, '[1]Mortality (No Interventions) H'!$B$10:$O$129, 4)</f>
        <v>251.97788057804422</v>
      </c>
      <c r="P35" s="11">
        <v>0</v>
      </c>
      <c r="Q35" s="10">
        <f t="shared" si="9"/>
        <v>8.1983218270561098E-2</v>
      </c>
      <c r="R35" s="10">
        <f t="shared" si="10"/>
        <v>2.0657957582783177E-2</v>
      </c>
      <c r="S35" s="10">
        <f t="shared" si="11"/>
        <v>0</v>
      </c>
      <c r="T35" s="9">
        <f t="shared" si="1"/>
        <v>6.1325260687777924E-2</v>
      </c>
      <c r="U35" s="18"/>
      <c r="V35" s="8">
        <f t="shared" si="12"/>
        <v>630.5960587969538</v>
      </c>
      <c r="W35" s="8">
        <f t="shared" si="2"/>
        <v>471.69980040042964</v>
      </c>
      <c r="X35" s="18"/>
      <c r="Y35" s="8">
        <f t="shared" si="3"/>
        <v>0</v>
      </c>
      <c r="Z35" s="8">
        <f t="shared" si="4"/>
        <v>0</v>
      </c>
      <c r="AA35" s="8">
        <f t="shared" si="5"/>
        <v>-148.41316526929404</v>
      </c>
      <c r="AB35" s="8">
        <f t="shared" si="13"/>
        <v>-15889.625839652415</v>
      </c>
      <c r="AC35" s="8">
        <f t="shared" si="6"/>
        <v>-16038.039004921709</v>
      </c>
      <c r="AD35" s="8">
        <f t="shared" si="14"/>
        <v>61.861473367981169</v>
      </c>
      <c r="AE35" s="8">
        <f t="shared" si="7"/>
        <v>-15976.177531553729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2420.0983999872774</v>
      </c>
      <c r="M36" s="14">
        <f t="shared" ref="M36:M67" si="18">$E$11</f>
        <v>769177</v>
      </c>
      <c r="N36" s="13"/>
      <c r="O36" s="13">
        <f>1000*VLOOKUP(I36, '[1]Mortality (No Interventions) H'!$B$10:$O$129, 4)</f>
        <v>272.24969376555669</v>
      </c>
      <c r="P36" s="11">
        <v>0</v>
      </c>
      <c r="Q36" s="10">
        <f t="shared" si="9"/>
        <v>6.1325260687777924E-2</v>
      </c>
      <c r="R36" s="10">
        <f t="shared" si="10"/>
        <v>1.6695783442340472E-2</v>
      </c>
      <c r="S36" s="10">
        <f t="shared" si="11"/>
        <v>0</v>
      </c>
      <c r="T36" s="9">
        <f t="shared" ref="T36:T67" si="19">Q36-SUM(R36:S36)</f>
        <v>4.4629477245437449E-2</v>
      </c>
      <c r="U36" s="18"/>
      <c r="V36" s="8">
        <f t="shared" si="12"/>
        <v>471.69980040042964</v>
      </c>
      <c r="W36" s="8">
        <f t="shared" ref="W36:W67" si="20">$G$14*M36*T36</f>
        <v>343.27967419213843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-108.00772647395178</v>
      </c>
      <c r="AB36" s="8">
        <f t="shared" si="13"/>
        <v>-12842.012620829117</v>
      </c>
      <c r="AC36" s="8">
        <f t="shared" ref="AC36:AC67" si="24">IFERROR(_xlfn.IFNA(SUM(Y36:AB36),0),0)</f>
        <v>-12950.020347303069</v>
      </c>
      <c r="AD36" s="8">
        <f t="shared" si="14"/>
        <v>46.273750419282152</v>
      </c>
      <c r="AE36" s="8">
        <f t="shared" ref="AE36:AE67" si="25">IFERROR(_xlfn.IFNA(SUM(AC36:AD36),0),0)</f>
        <v>-12903.746596883786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2420.0983999872774</v>
      </c>
      <c r="M37" s="14">
        <f t="shared" si="18"/>
        <v>769177</v>
      </c>
      <c r="N37" s="13"/>
      <c r="O37" s="13">
        <f>1000*VLOOKUP(I37, '[1]Mortality (No Interventions) H'!$B$10:$O$129, 4)</f>
        <v>293.74449675865083</v>
      </c>
      <c r="P37" s="11">
        <v>0</v>
      </c>
      <c r="Q37" s="10">
        <f t="shared" ref="Q37:Q68" si="27">T36</f>
        <v>4.4629477245437449E-2</v>
      </c>
      <c r="R37" s="10">
        <f t="shared" ref="R37:R68" si="28">O37*Q37/1000</f>
        <v>1.3109663334062681E-2</v>
      </c>
      <c r="S37" s="10">
        <f t="shared" ref="S37:S68" si="29">MIN(P37*Q37,Q37-R37)</f>
        <v>0</v>
      </c>
      <c r="T37" s="9">
        <f t="shared" si="19"/>
        <v>3.1519813911374768E-2</v>
      </c>
      <c r="U37" s="18"/>
      <c r="V37" s="8">
        <f t="shared" ref="V37:V68" si="30">W36</f>
        <v>343.27967419213843</v>
      </c>
      <c r="W37" s="8">
        <f t="shared" si="20"/>
        <v>242.4431590490951</v>
      </c>
      <c r="X37" s="18"/>
      <c r="Y37" s="8">
        <f t="shared" si="21"/>
        <v>0</v>
      </c>
      <c r="Z37" s="8">
        <f t="shared" si="22"/>
        <v>0</v>
      </c>
      <c r="AA37" s="8">
        <f t="shared" si="23"/>
        <v>-76.281051214814809</v>
      </c>
      <c r="AB37" s="8">
        <f t="shared" ref="AB37:AB68" si="31">IFERROR(_xlfn.IFNA(-M37*R37,0),0)</f>
        <v>-10083.651514304331</v>
      </c>
      <c r="AC37" s="8">
        <f t="shared" si="24"/>
        <v>-10159.932565519146</v>
      </c>
      <c r="AD37" s="8">
        <f t="shared" ref="AD37:AD68" si="32">IFERROR(_xlfn.IFNA($D$6*SUM(V37:V37,Y37:Z37),0),0)</f>
        <v>33.675736038248779</v>
      </c>
      <c r="AE37" s="8">
        <f t="shared" si="25"/>
        <v>-10126.256829480897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2420.0983999872774</v>
      </c>
      <c r="M38" s="14">
        <f t="shared" si="18"/>
        <v>769177</v>
      </c>
      <c r="N38" s="13"/>
      <c r="O38" s="13">
        <f>1000*VLOOKUP(I38, '[1]Mortality (No Interventions) H'!$B$10:$O$129, 4)</f>
        <v>316.525596285853</v>
      </c>
      <c r="P38" s="11">
        <v>0</v>
      </c>
      <c r="Q38" s="10">
        <f t="shared" si="27"/>
        <v>3.1519813911374768E-2</v>
      </c>
      <c r="R38" s="10">
        <f t="shared" si="28"/>
        <v>9.9768278931170219E-3</v>
      </c>
      <c r="S38" s="10">
        <f t="shared" si="29"/>
        <v>0</v>
      </c>
      <c r="T38" s="9">
        <f t="shared" si="19"/>
        <v>2.1542986018257746E-2</v>
      </c>
      <c r="U38" s="18"/>
      <c r="V38" s="8">
        <f t="shared" si="30"/>
        <v>242.4431590490951</v>
      </c>
      <c r="W38" s="8">
        <f t="shared" si="20"/>
        <v>165.70369356565439</v>
      </c>
      <c r="X38" s="18"/>
      <c r="Y38" s="8">
        <f t="shared" si="21"/>
        <v>0</v>
      </c>
      <c r="Z38" s="8">
        <f t="shared" si="22"/>
        <v>0</v>
      </c>
      <c r="AA38" s="8">
        <f t="shared" si="23"/>
        <v>-52.136145993733862</v>
      </c>
      <c r="AB38" s="8">
        <f t="shared" si="31"/>
        <v>-7673.9465483440717</v>
      </c>
      <c r="AC38" s="8">
        <f t="shared" si="24"/>
        <v>-7726.0826943378052</v>
      </c>
      <c r="AD38" s="8">
        <f t="shared" si="32"/>
        <v>23.783673902716231</v>
      </c>
      <c r="AE38" s="8">
        <f t="shared" si="25"/>
        <v>-7702.299020435089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2420.0983999872774</v>
      </c>
      <c r="M39" s="14">
        <f t="shared" si="18"/>
        <v>769177</v>
      </c>
      <c r="N39" s="13"/>
      <c r="O39" s="13">
        <f>1000*VLOOKUP(I39, '[1]Mortality (No Interventions) H'!$B$10:$O$129, 4)</f>
        <v>339.76557397496134</v>
      </c>
      <c r="P39" s="11">
        <v>0</v>
      </c>
      <c r="Q39" s="10">
        <f t="shared" si="27"/>
        <v>2.1542986018257746E-2</v>
      </c>
      <c r="R39" s="10">
        <f t="shared" si="28"/>
        <v>7.3195650096279097E-3</v>
      </c>
      <c r="S39" s="10">
        <f t="shared" si="29"/>
        <v>0</v>
      </c>
      <c r="T39" s="9">
        <f t="shared" si="19"/>
        <v>1.4223421008629836E-2</v>
      </c>
      <c r="U39" s="18"/>
      <c r="V39" s="8">
        <f t="shared" si="30"/>
        <v>165.70369356565439</v>
      </c>
      <c r="W39" s="8">
        <f t="shared" si="20"/>
        <v>109.40328301154872</v>
      </c>
      <c r="X39" s="18"/>
      <c r="Y39" s="8">
        <f t="shared" si="21"/>
        <v>0</v>
      </c>
      <c r="Z39" s="8">
        <f t="shared" si="22"/>
        <v>0</v>
      </c>
      <c r="AA39" s="8">
        <f t="shared" si="23"/>
        <v>-34.422078425330497</v>
      </c>
      <c r="AB39" s="8">
        <f t="shared" si="31"/>
        <v>-5630.0410554105665</v>
      </c>
      <c r="AC39" s="8">
        <f t="shared" si="24"/>
        <v>-5664.4631338358968</v>
      </c>
      <c r="AD39" s="8">
        <f t="shared" si="32"/>
        <v>16.255532338790697</v>
      </c>
      <c r="AE39" s="8">
        <f t="shared" si="25"/>
        <v>-5648.2076014971062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2420.0983999872774</v>
      </c>
      <c r="M40" s="14">
        <f t="shared" si="18"/>
        <v>769177</v>
      </c>
      <c r="N40" s="13"/>
      <c r="O40" s="13">
        <f>1000*VLOOKUP(I40, '[1]Mortality (No Interventions) H'!$B$10:$O$129, 4)</f>
        <v>364.08376382406743</v>
      </c>
      <c r="P40" s="11">
        <v>0</v>
      </c>
      <c r="Q40" s="10">
        <f t="shared" si="27"/>
        <v>1.4223421008629836E-2</v>
      </c>
      <c r="R40" s="10">
        <f t="shared" si="28"/>
        <v>5.1785166552762649E-3</v>
      </c>
      <c r="S40" s="10">
        <f t="shared" si="29"/>
        <v>0</v>
      </c>
      <c r="T40" s="9">
        <f t="shared" si="19"/>
        <v>9.0449043533535715E-3</v>
      </c>
      <c r="U40" s="18"/>
      <c r="V40" s="8">
        <f t="shared" si="30"/>
        <v>109.40328301154872</v>
      </c>
      <c r="W40" s="8">
        <f t="shared" si="20"/>
        <v>69.571323957994409</v>
      </c>
      <c r="X40" s="18"/>
      <c r="Y40" s="8">
        <f t="shared" si="21"/>
        <v>0</v>
      </c>
      <c r="Z40" s="8">
        <f t="shared" si="22"/>
        <v>0</v>
      </c>
      <c r="AA40" s="8">
        <f t="shared" si="23"/>
        <v>-21.889558553588937</v>
      </c>
      <c r="AB40" s="8">
        <f t="shared" si="31"/>
        <v>-3983.1959053554315</v>
      </c>
      <c r="AC40" s="8">
        <f t="shared" si="24"/>
        <v>-4005.0854639090203</v>
      </c>
      <c r="AD40" s="8">
        <f t="shared" si="32"/>
        <v>10.73246206343293</v>
      </c>
      <c r="AE40" s="8">
        <f t="shared" si="25"/>
        <v>-3994.3530018455872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2420.0983999872774</v>
      </c>
      <c r="M41" s="14">
        <f t="shared" si="18"/>
        <v>769177</v>
      </c>
      <c r="N41" s="13"/>
      <c r="O41" s="13">
        <f>1000*VLOOKUP(I41, '[1]Mortality (No Interventions) H'!$B$10:$O$129, 4)</f>
        <v>388.60854773569974</v>
      </c>
      <c r="P41" s="11">
        <v>0</v>
      </c>
      <c r="Q41" s="10">
        <f t="shared" si="27"/>
        <v>9.0449043533535715E-3</v>
      </c>
      <c r="R41" s="10">
        <f t="shared" si="28"/>
        <v>3.5149271451650399E-3</v>
      </c>
      <c r="S41" s="10">
        <f t="shared" si="29"/>
        <v>0</v>
      </c>
      <c r="T41" s="9">
        <f t="shared" si="19"/>
        <v>5.5299772081885317E-3</v>
      </c>
      <c r="U41" s="18"/>
      <c r="V41" s="8">
        <f t="shared" si="30"/>
        <v>69.571323957994409</v>
      </c>
      <c r="W41" s="8">
        <f t="shared" si="20"/>
        <v>42.535312790628304</v>
      </c>
      <c r="X41" s="18"/>
      <c r="Y41" s="8">
        <f t="shared" si="21"/>
        <v>0</v>
      </c>
      <c r="Z41" s="8">
        <f t="shared" si="22"/>
        <v>0</v>
      </c>
      <c r="AA41" s="8">
        <f t="shared" si="23"/>
        <v>-13.383088993503177</v>
      </c>
      <c r="AB41" s="8">
        <f t="shared" si="31"/>
        <v>-2703.60111673661</v>
      </c>
      <c r="AC41" s="8">
        <f t="shared" si="24"/>
        <v>-2716.984205730113</v>
      </c>
      <c r="AD41" s="8">
        <f t="shared" si="32"/>
        <v>6.8249468802792519</v>
      </c>
      <c r="AE41" s="8">
        <f t="shared" si="25"/>
        <v>-2710.1592588498338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2420.0983999872774</v>
      </c>
      <c r="M42" s="14">
        <f t="shared" si="18"/>
        <v>769177</v>
      </c>
      <c r="N42" s="13"/>
      <c r="O42" s="13">
        <f>1000*VLOOKUP(I42, '[1]Mortality (No Interventions) H'!$B$10:$O$129, 4)</f>
        <v>412.78368166920302</v>
      </c>
      <c r="P42" s="11">
        <v>0</v>
      </c>
      <c r="Q42" s="10">
        <f t="shared" si="27"/>
        <v>5.5299772081885317E-3</v>
      </c>
      <c r="R42" s="10">
        <f t="shared" si="28"/>
        <v>2.2826843515428431E-3</v>
      </c>
      <c r="S42" s="10">
        <f t="shared" si="29"/>
        <v>0</v>
      </c>
      <c r="T42" s="9">
        <f t="shared" si="19"/>
        <v>3.2472928566456886E-3</v>
      </c>
      <c r="U42" s="18"/>
      <c r="V42" s="8">
        <f t="shared" si="30"/>
        <v>42.535312790628304</v>
      </c>
      <c r="W42" s="8">
        <f t="shared" si="20"/>
        <v>24.97742977596161</v>
      </c>
      <c r="X42" s="18"/>
      <c r="Y42" s="8">
        <f t="shared" si="21"/>
        <v>0</v>
      </c>
      <c r="Z42" s="8">
        <f t="shared" si="22"/>
        <v>0</v>
      </c>
      <c r="AA42" s="8">
        <f t="shared" si="23"/>
        <v>-7.8587682466583466</v>
      </c>
      <c r="AB42" s="8">
        <f t="shared" si="31"/>
        <v>-1755.7883014666695</v>
      </c>
      <c r="AC42" s="8">
        <f t="shared" si="24"/>
        <v>-1763.6470697133279</v>
      </c>
      <c r="AD42" s="8">
        <f t="shared" si="32"/>
        <v>4.172714184760637</v>
      </c>
      <c r="AE42" s="8">
        <f t="shared" si="25"/>
        <v>-1759.4743555285672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2420.0983999872774</v>
      </c>
      <c r="M43" s="14">
        <f t="shared" si="18"/>
        <v>769177</v>
      </c>
      <c r="N43" s="13"/>
      <c r="O43" s="13">
        <f>1000*VLOOKUP(I43, '[1]Mortality (No Interventions) H'!$B$10:$O$129, 4)</f>
        <v>437.57287847636701</v>
      </c>
      <c r="P43" s="11">
        <v>0</v>
      </c>
      <c r="Q43" s="10">
        <f t="shared" si="27"/>
        <v>3.2472928566456886E-3</v>
      </c>
      <c r="R43" s="10">
        <f t="shared" si="28"/>
        <v>1.4209272825381986E-3</v>
      </c>
      <c r="S43" s="10">
        <f t="shared" si="29"/>
        <v>0</v>
      </c>
      <c r="T43" s="9">
        <f t="shared" si="19"/>
        <v>1.82636557410749E-3</v>
      </c>
      <c r="U43" s="18"/>
      <c r="V43" s="8">
        <f t="shared" si="30"/>
        <v>24.97742977596161</v>
      </c>
      <c r="W43" s="8">
        <f t="shared" si="20"/>
        <v>14.04798393195277</v>
      </c>
      <c r="X43" s="18"/>
      <c r="Y43" s="8">
        <f t="shared" si="21"/>
        <v>0</v>
      </c>
      <c r="Z43" s="8">
        <f t="shared" si="22"/>
        <v>0</v>
      </c>
      <c r="AA43" s="8">
        <f t="shared" si="23"/>
        <v>-4.4199844036893818</v>
      </c>
      <c r="AB43" s="8">
        <f t="shared" si="31"/>
        <v>-1092.944584400884</v>
      </c>
      <c r="AC43" s="8">
        <f t="shared" si="24"/>
        <v>-1097.3645688045733</v>
      </c>
      <c r="AD43" s="8">
        <f t="shared" si="32"/>
        <v>2.4502858610218343</v>
      </c>
      <c r="AE43" s="8">
        <f t="shared" si="25"/>
        <v>-1094.9142829435514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2420.0983999872774</v>
      </c>
      <c r="M44" s="14">
        <f t="shared" si="18"/>
        <v>769177</v>
      </c>
      <c r="N44" s="13"/>
      <c r="O44" s="13">
        <f>1000*VLOOKUP(I44, '[1]Mortality (No Interventions) H'!$B$10:$O$129, 4)</f>
        <v>462.83555332027623</v>
      </c>
      <c r="P44" s="11">
        <v>0</v>
      </c>
      <c r="Q44" s="10">
        <f t="shared" si="27"/>
        <v>1.82636557410749E-3</v>
      </c>
      <c r="R44" s="10">
        <f t="shared" si="28"/>
        <v>8.4530692105714406E-4</v>
      </c>
      <c r="S44" s="10">
        <f t="shared" si="29"/>
        <v>0</v>
      </c>
      <c r="T44" s="9">
        <f t="shared" si="19"/>
        <v>9.8105865305034594E-4</v>
      </c>
      <c r="U44" s="18"/>
      <c r="V44" s="8">
        <f t="shared" si="30"/>
        <v>14.04798393195277</v>
      </c>
      <c r="W44" s="8">
        <f t="shared" si="20"/>
        <v>7.5460775157730602</v>
      </c>
      <c r="X44" s="18"/>
      <c r="Y44" s="8">
        <f t="shared" si="21"/>
        <v>0</v>
      </c>
      <c r="Z44" s="8">
        <f t="shared" si="22"/>
        <v>0</v>
      </c>
      <c r="AA44" s="8">
        <f t="shared" si="23"/>
        <v>-2.3742584765408159</v>
      </c>
      <c r="AB44" s="8">
        <f t="shared" si="31"/>
        <v>-650.19064161797087</v>
      </c>
      <c r="AC44" s="8">
        <f t="shared" si="24"/>
        <v>-652.5649000945117</v>
      </c>
      <c r="AD44" s="8">
        <f t="shared" si="32"/>
        <v>1.3781072237245668</v>
      </c>
      <c r="AE44" s="8">
        <f t="shared" si="25"/>
        <v>-651.18679287078714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2420.0983999872774</v>
      </c>
      <c r="M45" s="14">
        <f t="shared" si="18"/>
        <v>769177</v>
      </c>
      <c r="N45" s="13"/>
      <c r="O45" s="13">
        <f>1000*VLOOKUP(I45, '[1]Mortality (No Interventions) H'!$B$10:$O$129, 4)</f>
        <v>488.41306669223127</v>
      </c>
      <c r="P45" s="11">
        <v>0</v>
      </c>
      <c r="Q45" s="10">
        <f t="shared" si="27"/>
        <v>9.8105865305034594E-4</v>
      </c>
      <c r="R45" s="10">
        <f t="shared" si="28"/>
        <v>4.7916186534126921E-4</v>
      </c>
      <c r="S45" s="10">
        <f t="shared" si="29"/>
        <v>0</v>
      </c>
      <c r="T45" s="9">
        <f t="shared" si="19"/>
        <v>5.0189678770907672E-4</v>
      </c>
      <c r="U45" s="18"/>
      <c r="V45" s="8">
        <f t="shared" si="30"/>
        <v>7.5460775157730602</v>
      </c>
      <c r="W45" s="8">
        <f t="shared" si="20"/>
        <v>3.8604746547970454</v>
      </c>
      <c r="X45" s="18"/>
      <c r="Y45" s="8">
        <f t="shared" si="21"/>
        <v>0</v>
      </c>
      <c r="Z45" s="8">
        <f t="shared" si="22"/>
        <v>0</v>
      </c>
      <c r="AA45" s="8">
        <f t="shared" si="23"/>
        <v>-1.2146396128934909</v>
      </c>
      <c r="AB45" s="8">
        <f t="shared" si="31"/>
        <v>-368.56028609760142</v>
      </c>
      <c r="AC45" s="8">
        <f t="shared" si="24"/>
        <v>-369.77492571049493</v>
      </c>
      <c r="AD45" s="8">
        <f t="shared" si="32"/>
        <v>0.74027020429733725</v>
      </c>
      <c r="AE45" s="8">
        <f t="shared" si="25"/>
        <v>-369.03465550619757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2420.0983999872774</v>
      </c>
      <c r="M46" s="14">
        <f t="shared" si="18"/>
        <v>769177</v>
      </c>
      <c r="N46" s="13"/>
      <c r="O46" s="13">
        <f>1000*VLOOKUP(I46, '[1]Mortality (No Interventions) H'!$B$10:$O$129, 4)</f>
        <v>514.14617696204959</v>
      </c>
      <c r="P46" s="11">
        <v>0</v>
      </c>
      <c r="Q46" s="10">
        <f t="shared" si="27"/>
        <v>5.0189678770907672E-4</v>
      </c>
      <c r="R46" s="10">
        <f t="shared" si="28"/>
        <v>2.5804831463015519E-4</v>
      </c>
      <c r="S46" s="10">
        <f t="shared" si="29"/>
        <v>0</v>
      </c>
      <c r="T46" s="9">
        <f t="shared" si="19"/>
        <v>2.4384847307892154E-4</v>
      </c>
      <c r="U46" s="18"/>
      <c r="V46" s="8">
        <f t="shared" si="30"/>
        <v>3.8604746547970454</v>
      </c>
      <c r="W46" s="8">
        <f t="shared" si="20"/>
        <v>1.8756263697742563</v>
      </c>
      <c r="X46" s="18"/>
      <c r="Y46" s="8">
        <f t="shared" si="21"/>
        <v>0</v>
      </c>
      <c r="Z46" s="8">
        <f t="shared" si="22"/>
        <v>0</v>
      </c>
      <c r="AA46" s="8">
        <f t="shared" si="23"/>
        <v>-0.59013729953763872</v>
      </c>
      <c r="AB46" s="8">
        <f t="shared" si="31"/>
        <v>-198.48482850227887</v>
      </c>
      <c r="AC46" s="8">
        <f t="shared" si="24"/>
        <v>-199.07496580181652</v>
      </c>
      <c r="AD46" s="8">
        <f t="shared" si="32"/>
        <v>0.37871256363559019</v>
      </c>
      <c r="AE46" s="8">
        <f t="shared" si="25"/>
        <v>-198.69625323818093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2420.0983999872774</v>
      </c>
      <c r="M47" s="14">
        <f t="shared" si="18"/>
        <v>769177</v>
      </c>
      <c r="N47" s="13"/>
      <c r="O47" s="13">
        <f>1000*VLOOKUP(I47, '[1]Mortality (No Interventions) H'!$B$10:$O$129, 4)</f>
        <v>540.06070326016732</v>
      </c>
      <c r="P47" s="11">
        <v>0</v>
      </c>
      <c r="Q47" s="10">
        <f t="shared" si="27"/>
        <v>2.4384847307892154E-4</v>
      </c>
      <c r="R47" s="10">
        <f t="shared" si="28"/>
        <v>1.3169297785992036E-4</v>
      </c>
      <c r="S47" s="10">
        <f t="shared" si="29"/>
        <v>0</v>
      </c>
      <c r="T47" s="9">
        <f t="shared" si="19"/>
        <v>1.1215549521900118E-4</v>
      </c>
      <c r="U47" s="18"/>
      <c r="V47" s="8">
        <f t="shared" si="30"/>
        <v>1.8756263697742563</v>
      </c>
      <c r="W47" s="8">
        <f t="shared" si="20"/>
        <v>0.86267427346065673</v>
      </c>
      <c r="X47" s="18"/>
      <c r="Y47" s="8">
        <f t="shared" si="21"/>
        <v>0</v>
      </c>
      <c r="Z47" s="8">
        <f t="shared" si="22"/>
        <v>0</v>
      </c>
      <c r="AA47" s="8">
        <f t="shared" si="23"/>
        <v>-0.27142733452928552</v>
      </c>
      <c r="AB47" s="8">
        <f t="shared" si="31"/>
        <v>-101.29520963135995</v>
      </c>
      <c r="AC47" s="8">
        <f t="shared" si="24"/>
        <v>-101.56663696588924</v>
      </c>
      <c r="AD47" s="8">
        <f t="shared" si="32"/>
        <v>0.18399894687485455</v>
      </c>
      <c r="AE47" s="8">
        <f t="shared" si="25"/>
        <v>-101.38263801901439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2420.0983999872774</v>
      </c>
      <c r="M48" s="14">
        <f t="shared" si="18"/>
        <v>769177</v>
      </c>
      <c r="N48" s="13"/>
      <c r="O48" s="13">
        <f>1000*VLOOKUP(I48, '[1]Mortality (No Interventions) H'!$B$10:$O$129, 4)</f>
        <v>566.20494414540758</v>
      </c>
      <c r="P48" s="11">
        <v>0</v>
      </c>
      <c r="Q48" s="10">
        <f t="shared" si="27"/>
        <v>1.1215549521900118E-4</v>
      </c>
      <c r="R48" s="10">
        <f t="shared" si="28"/>
        <v>6.3502995906075099E-5</v>
      </c>
      <c r="S48" s="10">
        <f t="shared" si="29"/>
        <v>0</v>
      </c>
      <c r="T48" s="9">
        <f t="shared" si="19"/>
        <v>4.8652499312926083E-5</v>
      </c>
      <c r="U48" s="18"/>
      <c r="V48" s="8">
        <f t="shared" si="30"/>
        <v>0.86267427346065673</v>
      </c>
      <c r="W48" s="8">
        <f t="shared" si="20"/>
        <v>0.37422383464018549</v>
      </c>
      <c r="X48" s="18"/>
      <c r="Y48" s="8">
        <f t="shared" si="21"/>
        <v>0</v>
      </c>
      <c r="Z48" s="8">
        <f t="shared" si="22"/>
        <v>0</v>
      </c>
      <c r="AA48" s="8">
        <f t="shared" si="23"/>
        <v>-0.11774383574259452</v>
      </c>
      <c r="AB48" s="8">
        <f t="shared" si="31"/>
        <v>-48.845043882047129</v>
      </c>
      <c r="AC48" s="8">
        <f t="shared" si="24"/>
        <v>-48.962787717789723</v>
      </c>
      <c r="AD48" s="8">
        <f t="shared" si="32"/>
        <v>8.4628346226490431E-2</v>
      </c>
      <c r="AE48" s="8">
        <f t="shared" si="25"/>
        <v>-48.878159371563235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2420.0983999872774</v>
      </c>
      <c r="M49" s="14">
        <f t="shared" si="18"/>
        <v>769177</v>
      </c>
      <c r="N49" s="13"/>
      <c r="O49" s="13">
        <f>1000*VLOOKUP(I49, '[1]Mortality (No Interventions) H'!$B$10:$O$129, 4)</f>
        <v>592.43187938558526</v>
      </c>
      <c r="P49" s="11">
        <v>0</v>
      </c>
      <c r="Q49" s="10">
        <f t="shared" si="27"/>
        <v>4.8652499312926083E-5</v>
      </c>
      <c r="R49" s="10">
        <f t="shared" si="28"/>
        <v>2.8823291604762694E-5</v>
      </c>
      <c r="S49" s="10">
        <f t="shared" si="29"/>
        <v>0</v>
      </c>
      <c r="T49" s="9">
        <f t="shared" si="19"/>
        <v>1.9829207708163389E-5</v>
      </c>
      <c r="U49" s="18"/>
      <c r="V49" s="8">
        <f t="shared" si="30"/>
        <v>0.37422383464018549</v>
      </c>
      <c r="W49" s="8">
        <f t="shared" si="20"/>
        <v>0.15252170497341991</v>
      </c>
      <c r="X49" s="18"/>
      <c r="Y49" s="8">
        <f t="shared" si="21"/>
        <v>0</v>
      </c>
      <c r="Z49" s="8">
        <f t="shared" si="22"/>
        <v>0</v>
      </c>
      <c r="AA49" s="8">
        <f t="shared" si="23"/>
        <v>-4.7988633847541602E-2</v>
      </c>
      <c r="AB49" s="8">
        <f t="shared" si="31"/>
        <v>-22.170212966676555</v>
      </c>
      <c r="AC49" s="8">
        <f t="shared" si="24"/>
        <v>-22.218201600524097</v>
      </c>
      <c r="AD49" s="8">
        <f t="shared" si="32"/>
        <v>3.6711358178202202E-2</v>
      </c>
      <c r="AE49" s="8">
        <f t="shared" si="25"/>
        <v>-22.181490242345895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2420.0983999872774</v>
      </c>
      <c r="M50" s="14">
        <f t="shared" si="18"/>
        <v>769177</v>
      </c>
      <c r="N50" s="13"/>
      <c r="O50" s="13">
        <f>1000*VLOOKUP(I50, '[1]Mortality (No Interventions) H'!$B$10:$O$129, 4)</f>
        <v>618.59410913156182</v>
      </c>
      <c r="P50" s="11">
        <v>0</v>
      </c>
      <c r="Q50" s="10">
        <f t="shared" si="27"/>
        <v>1.9829207708163389E-5</v>
      </c>
      <c r="R50" s="10">
        <f t="shared" si="28"/>
        <v>1.226623107701603E-5</v>
      </c>
      <c r="S50" s="10">
        <f t="shared" si="29"/>
        <v>0</v>
      </c>
      <c r="T50" s="9">
        <f t="shared" si="19"/>
        <v>7.562976631147359E-6</v>
      </c>
      <c r="U50" s="18"/>
      <c r="V50" s="8">
        <f t="shared" si="30"/>
        <v>0.15252170497341991</v>
      </c>
      <c r="W50" s="8">
        <f t="shared" si="20"/>
        <v>5.8172676762160327E-2</v>
      </c>
      <c r="X50" s="18"/>
      <c r="Y50" s="8">
        <f t="shared" si="21"/>
        <v>0</v>
      </c>
      <c r="Z50" s="8">
        <f t="shared" si="22"/>
        <v>0</v>
      </c>
      <c r="AA50" s="8">
        <f t="shared" si="23"/>
        <v>-1.8303147644180891E-2</v>
      </c>
      <c r="AB50" s="8">
        <f t="shared" si="31"/>
        <v>-9.4349028211259593</v>
      </c>
      <c r="AC50" s="8">
        <f t="shared" si="24"/>
        <v>-9.4532059687701402</v>
      </c>
      <c r="AD50" s="8">
        <f t="shared" si="32"/>
        <v>1.4962379257892493E-2</v>
      </c>
      <c r="AE50" s="8">
        <f t="shared" si="25"/>
        <v>-9.438243589512247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2420.0983999872774</v>
      </c>
      <c r="M51" s="14">
        <f t="shared" si="18"/>
        <v>769177</v>
      </c>
      <c r="N51" s="13"/>
      <c r="O51" s="13">
        <f>1000*VLOOKUP(I51, '[1]Mortality (No Interventions) H'!$B$10:$O$129, 4)</f>
        <v>648.93009559073187</v>
      </c>
      <c r="P51" s="11">
        <v>0</v>
      </c>
      <c r="Q51" s="10">
        <f t="shared" si="27"/>
        <v>7.562976631147359E-6</v>
      </c>
      <c r="R51" s="10">
        <f t="shared" si="28"/>
        <v>4.9078431482009265E-6</v>
      </c>
      <c r="S51" s="10">
        <f t="shared" si="29"/>
        <v>0</v>
      </c>
      <c r="T51" s="9">
        <f t="shared" si="19"/>
        <v>2.6551334829464326E-6</v>
      </c>
      <c r="U51" s="18"/>
      <c r="V51" s="8">
        <f t="shared" si="30"/>
        <v>5.8172676762160327E-2</v>
      </c>
      <c r="W51" s="8">
        <f t="shared" si="20"/>
        <v>2.0422676070122884E-2</v>
      </c>
      <c r="X51" s="18"/>
      <c r="Y51" s="8">
        <f t="shared" si="21"/>
        <v>0</v>
      </c>
      <c r="Z51" s="8">
        <f t="shared" si="22"/>
        <v>0</v>
      </c>
      <c r="AA51" s="8">
        <f t="shared" si="23"/>
        <v>-6.4256842938313083E-3</v>
      </c>
      <c r="AB51" s="8">
        <f t="shared" si="31"/>
        <v>-3.775000069203744</v>
      </c>
      <c r="AC51" s="8">
        <f t="shared" si="24"/>
        <v>-3.7814257534975755</v>
      </c>
      <c r="AD51" s="8">
        <f t="shared" si="32"/>
        <v>5.7067395903679288E-3</v>
      </c>
      <c r="AE51" s="8">
        <f t="shared" si="25"/>
        <v>-3.7757190139072074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2420.0983999872774</v>
      </c>
      <c r="M52" s="14">
        <f t="shared" si="18"/>
        <v>769177</v>
      </c>
      <c r="N52" s="13"/>
      <c r="O52" s="13">
        <f>1000*VLOOKUP(I52, '[1]Mortality (No Interventions) H'!$B$10:$O$129, 4)</f>
        <v>679.15983484910782</v>
      </c>
      <c r="P52" s="11">
        <v>0</v>
      </c>
      <c r="Q52" s="10">
        <f t="shared" si="27"/>
        <v>2.6551334829464326E-6</v>
      </c>
      <c r="R52" s="10">
        <f t="shared" si="28"/>
        <v>1.8032600177802356E-6</v>
      </c>
      <c r="S52" s="10">
        <f t="shared" si="29"/>
        <v>0</v>
      </c>
      <c r="T52" s="9">
        <f t="shared" si="19"/>
        <v>8.5187346516619701E-7</v>
      </c>
      <c r="U52" s="18"/>
      <c r="V52" s="8">
        <f t="shared" si="30"/>
        <v>2.0422676070122884E-2</v>
      </c>
      <c r="W52" s="8">
        <f t="shared" si="20"/>
        <v>6.5524147631613999E-3</v>
      </c>
      <c r="X52" s="18"/>
      <c r="Y52" s="8">
        <f t="shared" si="21"/>
        <v>0</v>
      </c>
      <c r="Z52" s="8">
        <f t="shared" si="22"/>
        <v>0</v>
      </c>
      <c r="AA52" s="8">
        <f t="shared" si="23"/>
        <v>-2.0616176100403311E-3</v>
      </c>
      <c r="AB52" s="8">
        <f t="shared" si="31"/>
        <v>-1.3870261306961482</v>
      </c>
      <c r="AC52" s="8">
        <f t="shared" si="24"/>
        <v>-1.3890877483061885</v>
      </c>
      <c r="AD52" s="8">
        <f t="shared" si="32"/>
        <v>2.0034645224790552E-3</v>
      </c>
      <c r="AE52" s="8">
        <f t="shared" si="25"/>
        <v>-1.3870842837837094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2420.0983999872774</v>
      </c>
      <c r="M53" s="14">
        <f t="shared" si="18"/>
        <v>769177</v>
      </c>
      <c r="N53" s="13"/>
      <c r="O53" s="13">
        <f>1000*VLOOKUP(I53, '[1]Mortality (No Interventions) H'!$B$10:$O$129, 4)</f>
        <v>709.24622354151177</v>
      </c>
      <c r="P53" s="11">
        <v>0</v>
      </c>
      <c r="Q53" s="10">
        <f t="shared" si="27"/>
        <v>8.5187346516619701E-7</v>
      </c>
      <c r="R53" s="10">
        <f t="shared" si="28"/>
        <v>6.0418803810434682E-7</v>
      </c>
      <c r="S53" s="10">
        <f t="shared" si="29"/>
        <v>0</v>
      </c>
      <c r="T53" s="9">
        <f t="shared" si="19"/>
        <v>2.4768542706185018E-7</v>
      </c>
      <c r="U53" s="18"/>
      <c r="V53" s="8">
        <f t="shared" si="30"/>
        <v>6.5524147631613999E-3</v>
      </c>
      <c r="W53" s="8">
        <f t="shared" si="20"/>
        <v>1.9051393373115276E-3</v>
      </c>
      <c r="X53" s="18"/>
      <c r="Y53" s="8">
        <f t="shared" si="21"/>
        <v>0</v>
      </c>
      <c r="Z53" s="8">
        <f t="shared" si="22"/>
        <v>0</v>
      </c>
      <c r="AA53" s="8">
        <f t="shared" si="23"/>
        <v>-5.994231057325491E-4</v>
      </c>
      <c r="AB53" s="8">
        <f t="shared" si="31"/>
        <v>-0.46472754258498716</v>
      </c>
      <c r="AC53" s="8">
        <f t="shared" si="24"/>
        <v>-0.46532696569071968</v>
      </c>
      <c r="AD53" s="8">
        <f t="shared" si="32"/>
        <v>6.4279188826613337E-4</v>
      </c>
      <c r="AE53" s="8">
        <f t="shared" si="25"/>
        <v>-0.46468417380245353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2420.0983999872774</v>
      </c>
      <c r="M54" s="14">
        <f t="shared" si="18"/>
        <v>769177</v>
      </c>
      <c r="N54" s="13"/>
      <c r="O54" s="13">
        <f>1000*VLOOKUP(I54, '[1]Mortality (No Interventions) H'!$B$10:$O$129, 4)</f>
        <v>739.15254532832762</v>
      </c>
      <c r="P54" s="11">
        <v>0</v>
      </c>
      <c r="Q54" s="10">
        <f t="shared" si="27"/>
        <v>2.4768542706185018E-7</v>
      </c>
      <c r="R54" s="10">
        <f t="shared" si="28"/>
        <v>1.830773138535004E-7</v>
      </c>
      <c r="S54" s="10">
        <f t="shared" si="29"/>
        <v>0</v>
      </c>
      <c r="T54" s="9">
        <f t="shared" si="19"/>
        <v>6.4608113208349781E-8</v>
      </c>
      <c r="U54" s="18"/>
      <c r="V54" s="8">
        <f t="shared" si="30"/>
        <v>1.9051393373115276E-3</v>
      </c>
      <c r="W54" s="8">
        <f t="shared" si="20"/>
        <v>4.9695074693258861E-4</v>
      </c>
      <c r="X54" s="18"/>
      <c r="Y54" s="8">
        <f t="shared" si="21"/>
        <v>0</v>
      </c>
      <c r="Z54" s="8">
        <f t="shared" si="22"/>
        <v>0</v>
      </c>
      <c r="AA54" s="8">
        <f t="shared" si="23"/>
        <v>-1.5635799140172418E-4</v>
      </c>
      <c r="AB54" s="8">
        <f t="shared" si="31"/>
        <v>-0.14081885903789387</v>
      </c>
      <c r="AC54" s="8">
        <f t="shared" si="24"/>
        <v>-0.14097521702929561</v>
      </c>
      <c r="AD54" s="8">
        <f t="shared" si="32"/>
        <v>1.8689416899026086E-4</v>
      </c>
      <c r="AE54" s="8">
        <f t="shared" si="25"/>
        <v>-0.14078832286030535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2420.0983999872774</v>
      </c>
      <c r="M55" s="14">
        <f t="shared" si="18"/>
        <v>769177</v>
      </c>
      <c r="N55" s="13"/>
      <c r="O55" s="13">
        <f>1000*VLOOKUP(I55, '[1]Mortality (No Interventions) H'!$B$10:$O$129, 4)</f>
        <v>768.84177396568236</v>
      </c>
      <c r="P55" s="11">
        <v>0</v>
      </c>
      <c r="Q55" s="10">
        <f t="shared" si="27"/>
        <v>6.4608113208349781E-8</v>
      </c>
      <c r="R55" s="10">
        <f t="shared" si="28"/>
        <v>4.9673416371683276E-8</v>
      </c>
      <c r="S55" s="10">
        <f t="shared" si="29"/>
        <v>0</v>
      </c>
      <c r="T55" s="9">
        <f t="shared" si="19"/>
        <v>1.4934696836666505E-8</v>
      </c>
      <c r="U55" s="18"/>
      <c r="V55" s="8">
        <f t="shared" si="30"/>
        <v>4.9695074693258861E-4</v>
      </c>
      <c r="W55" s="8">
        <f t="shared" si="20"/>
        <v>1.1487425308736633E-4</v>
      </c>
      <c r="X55" s="18"/>
      <c r="Y55" s="8">
        <f t="shared" si="21"/>
        <v>0</v>
      </c>
      <c r="Z55" s="8">
        <f t="shared" si="22"/>
        <v>0</v>
      </c>
      <c r="AA55" s="8">
        <f t="shared" si="23"/>
        <v>-3.614343591871166E-5</v>
      </c>
      <c r="AB55" s="8">
        <f t="shared" si="31"/>
        <v>-3.820764938452223E-2</v>
      </c>
      <c r="AC55" s="8">
        <f t="shared" si="24"/>
        <v>-3.8243792820440943E-2</v>
      </c>
      <c r="AD55" s="8">
        <f t="shared" si="32"/>
        <v>4.8750868274086946E-5</v>
      </c>
      <c r="AE55" s="8">
        <f t="shared" si="25"/>
        <v>-3.8195041952166858E-2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2420.0983999872774</v>
      </c>
      <c r="M56" s="14">
        <f t="shared" si="18"/>
        <v>769177</v>
      </c>
      <c r="N56" s="13"/>
      <c r="O56" s="13">
        <f>1000*VLOOKUP(I56, '[1]Mortality (No Interventions) H'!$B$10:$O$129, 4)</f>
        <v>798.43705414373085</v>
      </c>
      <c r="P56" s="11">
        <v>0</v>
      </c>
      <c r="Q56" s="10">
        <f t="shared" si="27"/>
        <v>1.4934696836666505E-8</v>
      </c>
      <c r="R56" s="10">
        <f t="shared" si="28"/>
        <v>1.19244153467977E-8</v>
      </c>
      <c r="S56" s="10">
        <f t="shared" si="29"/>
        <v>0</v>
      </c>
      <c r="T56" s="9">
        <f t="shared" si="19"/>
        <v>3.0102814898688049E-9</v>
      </c>
      <c r="U56" s="18"/>
      <c r="V56" s="8">
        <f t="shared" si="30"/>
        <v>1.1487425308736633E-4</v>
      </c>
      <c r="W56" s="8">
        <f t="shared" si="20"/>
        <v>2.3154392855328179E-5</v>
      </c>
      <c r="X56" s="18"/>
      <c r="Y56" s="8">
        <f t="shared" si="21"/>
        <v>0</v>
      </c>
      <c r="Z56" s="8">
        <f t="shared" si="22"/>
        <v>0</v>
      </c>
      <c r="AA56" s="8">
        <f t="shared" si="23"/>
        <v>-7.2851774171428122E-6</v>
      </c>
      <c r="AB56" s="8">
        <f t="shared" si="31"/>
        <v>-9.1719860232038139E-3</v>
      </c>
      <c r="AC56" s="8">
        <f t="shared" si="24"/>
        <v>-9.1792712006209566E-3</v>
      </c>
      <c r="AD56" s="8">
        <f t="shared" si="32"/>
        <v>1.1269164227870638E-5</v>
      </c>
      <c r="AE56" s="8">
        <f t="shared" si="25"/>
        <v>-9.1680020363930862E-3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2420.0983999872774</v>
      </c>
      <c r="M57" s="14">
        <f t="shared" si="18"/>
        <v>769177</v>
      </c>
      <c r="N57" s="13"/>
      <c r="O57" s="13">
        <f>1000*VLOOKUP(I57, '[1]Mortality (No Interventions) H'!$B$10:$O$129, 4)</f>
        <v>828.08616600874075</v>
      </c>
      <c r="P57" s="11">
        <v>0</v>
      </c>
      <c r="Q57" s="10">
        <f t="shared" si="27"/>
        <v>3.0102814898688049E-9</v>
      </c>
      <c r="R57" s="10">
        <f t="shared" si="28"/>
        <v>2.4927724575525385E-9</v>
      </c>
      <c r="S57" s="10">
        <f t="shared" si="29"/>
        <v>0</v>
      </c>
      <c r="T57" s="9">
        <f t="shared" si="19"/>
        <v>5.1750903231626642E-10</v>
      </c>
      <c r="U57" s="18"/>
      <c r="V57" s="8">
        <f t="shared" si="30"/>
        <v>2.3154392855328179E-5</v>
      </c>
      <c r="W57" s="8">
        <f t="shared" si="20"/>
        <v>3.9805604494992891E-6</v>
      </c>
      <c r="X57" s="18"/>
      <c r="Y57" s="8">
        <f t="shared" si="21"/>
        <v>0</v>
      </c>
      <c r="Z57" s="8">
        <f t="shared" si="22"/>
        <v>0</v>
      </c>
      <c r="AA57" s="8">
        <f t="shared" si="23"/>
        <v>-1.2524227810875606E-6</v>
      </c>
      <c r="AB57" s="8">
        <f t="shared" si="31"/>
        <v>-1.9173832405828888E-3</v>
      </c>
      <c r="AC57" s="8">
        <f t="shared" si="24"/>
        <v>-1.9186356633639763E-3</v>
      </c>
      <c r="AD57" s="8">
        <f t="shared" si="32"/>
        <v>2.2714459391076946E-6</v>
      </c>
      <c r="AE57" s="8">
        <f t="shared" si="25"/>
        <v>-1.9163642174248685E-3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2420.0983999872774</v>
      </c>
      <c r="M58" s="14">
        <f t="shared" si="18"/>
        <v>769177</v>
      </c>
      <c r="N58" s="13"/>
      <c r="O58" s="13">
        <f>1000*VLOOKUP(I58, '[1]Mortality (No Interventions) H'!$B$10:$O$129, 4)</f>
        <v>857.78910956071218</v>
      </c>
      <c r="P58" s="11">
        <v>0</v>
      </c>
      <c r="Q58" s="10">
        <f t="shared" si="27"/>
        <v>5.1750903231626642E-10</v>
      </c>
      <c r="R58" s="10">
        <f t="shared" si="28"/>
        <v>4.4391361202019599E-10</v>
      </c>
      <c r="S58" s="10">
        <f t="shared" si="29"/>
        <v>0</v>
      </c>
      <c r="T58" s="9">
        <f t="shared" si="19"/>
        <v>7.3595420296070432E-11</v>
      </c>
      <c r="U58" s="18"/>
      <c r="V58" s="8">
        <f t="shared" si="30"/>
        <v>3.9805604494992891E-6</v>
      </c>
      <c r="W58" s="8">
        <f t="shared" si="20"/>
        <v>5.6607904597070566E-7</v>
      </c>
      <c r="X58" s="18"/>
      <c r="Y58" s="8">
        <f t="shared" si="21"/>
        <v>0</v>
      </c>
      <c r="Z58" s="8">
        <f t="shared" si="22"/>
        <v>0</v>
      </c>
      <c r="AA58" s="8">
        <f t="shared" si="23"/>
        <v>-1.7810815890491125E-7</v>
      </c>
      <c r="AB58" s="8">
        <f t="shared" si="31"/>
        <v>-3.414481403528583E-4</v>
      </c>
      <c r="AC58" s="8">
        <f t="shared" si="24"/>
        <v>-3.4162624851176318E-4</v>
      </c>
      <c r="AD58" s="8">
        <f t="shared" si="32"/>
        <v>3.9049298009588027E-7</v>
      </c>
      <c r="AE58" s="8">
        <f t="shared" si="25"/>
        <v>-3.4123575553166729E-4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2420.0983999872774</v>
      </c>
      <c r="M59" s="14">
        <f t="shared" si="18"/>
        <v>769177</v>
      </c>
      <c r="N59" s="13"/>
      <c r="O59" s="13">
        <f>1000*VLOOKUP(I59, '[1]Mortality (No Interventions) H'!$B$10:$O$129, 4)</f>
        <v>887.54588479964514</v>
      </c>
      <c r="P59" s="11">
        <v>0</v>
      </c>
      <c r="Q59" s="10">
        <f t="shared" si="27"/>
        <v>7.3595420296070432E-11</v>
      </c>
      <c r="R59" s="10">
        <f t="shared" si="28"/>
        <v>6.5319312423877594E-11</v>
      </c>
      <c r="S59" s="10">
        <f t="shared" si="29"/>
        <v>0</v>
      </c>
      <c r="T59" s="9">
        <f t="shared" si="19"/>
        <v>8.2761078721928389E-12</v>
      </c>
      <c r="U59" s="18"/>
      <c r="V59" s="8">
        <f t="shared" si="30"/>
        <v>5.6607904597070566E-7</v>
      </c>
      <c r="W59" s="8">
        <f t="shared" si="20"/>
        <v>6.3657918248096712E-8</v>
      </c>
      <c r="X59" s="18"/>
      <c r="Y59" s="8">
        <f t="shared" si="21"/>
        <v>0</v>
      </c>
      <c r="Z59" s="8">
        <f t="shared" si="22"/>
        <v>0</v>
      </c>
      <c r="AA59" s="8">
        <f t="shared" si="23"/>
        <v>-2.0028995419616001E-8</v>
      </c>
      <c r="AB59" s="8">
        <f t="shared" si="31"/>
        <v>-5.0242112772260894E-5</v>
      </c>
      <c r="AC59" s="8">
        <f t="shared" si="24"/>
        <v>-5.0262141767680509E-5</v>
      </c>
      <c r="AD59" s="8">
        <f t="shared" si="32"/>
        <v>5.5532354409726232E-8</v>
      </c>
      <c r="AE59" s="8">
        <f t="shared" si="25"/>
        <v>-5.0206609413270783E-5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2420.0983999872774</v>
      </c>
      <c r="M60" s="14">
        <f t="shared" si="18"/>
        <v>769177</v>
      </c>
      <c r="N60" s="13"/>
      <c r="O60" s="13">
        <f>1000*VLOOKUP(I60, '[1]Mortality (No Interventions) H'!$B$10:$O$129, 4)</f>
        <v>1000</v>
      </c>
      <c r="P60" s="11">
        <v>0</v>
      </c>
      <c r="Q60" s="10">
        <f t="shared" si="27"/>
        <v>8.2761078721928389E-12</v>
      </c>
      <c r="R60" s="10">
        <f t="shared" si="28"/>
        <v>8.2761078721928389E-12</v>
      </c>
      <c r="S60" s="10">
        <f t="shared" si="29"/>
        <v>0</v>
      </c>
      <c r="T60" s="9">
        <f t="shared" si="19"/>
        <v>0</v>
      </c>
      <c r="U60" s="18"/>
      <c r="V60" s="8">
        <f t="shared" si="30"/>
        <v>6.3657918248096712E-8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-6.3657918248096713E-6</v>
      </c>
      <c r="AC60" s="8">
        <f t="shared" si="24"/>
        <v>-6.3657918248096713E-6</v>
      </c>
      <c r="AD60" s="8">
        <f t="shared" si="32"/>
        <v>6.2448417801382874E-9</v>
      </c>
      <c r="AE60" s="8">
        <f t="shared" si="25"/>
        <v>-6.3595469830295332E-6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2420.0983999872774</v>
      </c>
      <c r="M61" s="14">
        <f t="shared" si="18"/>
        <v>769177</v>
      </c>
      <c r="N61" s="13"/>
      <c r="O61" s="13" t="e">
        <f>1000*VLOOKUP(I61, '[1]Mortality (No Interventions) H'!$B$10:$O$129, 4)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2420.0983999872774</v>
      </c>
      <c r="M62" s="14">
        <f t="shared" si="18"/>
        <v>769177</v>
      </c>
      <c r="N62" s="13"/>
      <c r="O62" s="13" t="e">
        <f>1000*VLOOKUP(I62, '[1]Mortality (No Interventions) H'!$B$10:$O$129, 4)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2420.0983999872774</v>
      </c>
      <c r="M63" s="14">
        <f t="shared" si="18"/>
        <v>769177</v>
      </c>
      <c r="N63" s="13"/>
      <c r="O63" s="13" t="e">
        <f>1000*VLOOKUP(I63, '[1]Mortality (No Interventions) H'!$B$10:$O$129, 4)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2420.0983999872774</v>
      </c>
      <c r="M64" s="14">
        <f t="shared" si="18"/>
        <v>769177</v>
      </c>
      <c r="N64" s="13"/>
      <c r="O64" s="13" t="e">
        <f>1000*VLOOKUP(I64, '[1]Mortality (No Interventions) H'!$B$10:$O$129, 4)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2420.0983999872774</v>
      </c>
      <c r="M65" s="14">
        <f t="shared" si="18"/>
        <v>769177</v>
      </c>
      <c r="N65" s="13"/>
      <c r="O65" s="13" t="e">
        <f>1000*VLOOKUP(I65, '[1]Mortality (No Interventions) H'!$B$10:$O$129, 4)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2420.0983999872774</v>
      </c>
      <c r="M66" s="14">
        <f t="shared" si="18"/>
        <v>769177</v>
      </c>
      <c r="N66" s="13"/>
      <c r="O66" s="13" t="e">
        <f>1000*VLOOKUP(I66, '[1]Mortality (No Interventions) H'!$B$10:$O$129, 4)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2420.0983999872774</v>
      </c>
      <c r="M67" s="14">
        <f t="shared" si="18"/>
        <v>769177</v>
      </c>
      <c r="N67" s="13"/>
      <c r="O67" s="13" t="e">
        <f>1000*VLOOKUP(I67, '[1]Mortality (No Interventions) H'!$B$10:$O$129, 4)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2420.0983999872774</v>
      </c>
      <c r="M68" s="14">
        <f t="shared" ref="M68:M99" si="36">$E$11</f>
        <v>769177</v>
      </c>
      <c r="N68" s="13"/>
      <c r="O68" s="13" t="e">
        <f>1000*VLOOKUP(I68, '[1]Mortality (No Interventions) H'!$B$10:$O$129, 4)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2420.0983999872774</v>
      </c>
      <c r="M69" s="14">
        <f t="shared" si="36"/>
        <v>769177</v>
      </c>
      <c r="N69" s="13"/>
      <c r="O69" s="13" t="e">
        <f>1000*VLOOKUP(I69, '[1]Mortality (No Interventions) H'!$B$10:$O$129, 4)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2420.0983999872774</v>
      </c>
      <c r="M70" s="14">
        <f t="shared" si="36"/>
        <v>769177</v>
      </c>
      <c r="N70" s="13"/>
      <c r="O70" s="13" t="e">
        <f>1000*VLOOKUP(I70, '[1]Mortality (No Interventions) H'!$B$10:$O$129, 4)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2420.0983999872774</v>
      </c>
      <c r="M71" s="14">
        <f t="shared" si="36"/>
        <v>769177</v>
      </c>
      <c r="N71" s="13"/>
      <c r="O71" s="13" t="e">
        <f>1000*VLOOKUP(I71, '[1]Mortality (No Interventions) H'!$B$10:$O$129, 4)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2420.0983999872774</v>
      </c>
      <c r="M72" s="14">
        <f t="shared" si="36"/>
        <v>769177</v>
      </c>
      <c r="N72" s="13"/>
      <c r="O72" s="13" t="e">
        <f>1000*VLOOKUP(I72, '[1]Mortality (No Interventions) H'!$B$10:$O$129, 4)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2420.0983999872774</v>
      </c>
      <c r="M73" s="14">
        <f t="shared" si="36"/>
        <v>769177</v>
      </c>
      <c r="N73" s="13"/>
      <c r="O73" s="13" t="e">
        <f>1000*VLOOKUP(I73, '[1]Mortality (No Interventions) H'!$B$10:$O$129, 4)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2420.0983999872774</v>
      </c>
      <c r="M74" s="14">
        <f t="shared" si="36"/>
        <v>769177</v>
      </c>
      <c r="N74" s="13"/>
      <c r="O74" s="13" t="e">
        <f>1000*VLOOKUP(I74, '[1]Mortality (No Interventions) H'!$B$10:$O$129, 4)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2420.0983999872774</v>
      </c>
      <c r="M75" s="14">
        <f t="shared" si="36"/>
        <v>769177</v>
      </c>
      <c r="N75" s="13"/>
      <c r="O75" s="13" t="e">
        <f>1000*VLOOKUP(I75, '[1]Mortality (No Interventions) H'!$B$10:$O$129, 4)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2420.0983999872774</v>
      </c>
      <c r="M76" s="14">
        <f t="shared" si="36"/>
        <v>769177</v>
      </c>
      <c r="N76" s="13"/>
      <c r="O76" s="13" t="e">
        <f>1000*VLOOKUP(I76, '[1]Mortality (No Interventions) H'!$B$10:$O$129, 4)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2420.0983999872774</v>
      </c>
      <c r="M77" s="14">
        <f t="shared" si="36"/>
        <v>769177</v>
      </c>
      <c r="N77" s="13"/>
      <c r="O77" s="13" t="e">
        <f>1000*VLOOKUP(I77, '[1]Mortality (No Interventions) H'!$B$10:$O$129, 4)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2420.0983999872774</v>
      </c>
      <c r="M78" s="14">
        <f t="shared" si="36"/>
        <v>769177</v>
      </c>
      <c r="N78" s="13"/>
      <c r="O78" s="13" t="e">
        <f>1000*VLOOKUP(I78, '[1]Mortality (No Interventions) H'!$B$10:$O$129, 4)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2420.0983999872774</v>
      </c>
      <c r="M79" s="14">
        <f t="shared" si="36"/>
        <v>769177</v>
      </c>
      <c r="N79" s="13"/>
      <c r="O79" s="13" t="e">
        <f>1000*VLOOKUP(I79, '[1]Mortality (No Interventions) H'!$B$10:$O$129, 4)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2420.0983999872774</v>
      </c>
      <c r="M80" s="14">
        <f t="shared" si="36"/>
        <v>769177</v>
      </c>
      <c r="O80" s="13" t="e">
        <f>1000*VLOOKUP(I80, '[1]Mortality (No Interventions) H'!$B$10:$O$129, 4)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2420.0983999872774</v>
      </c>
      <c r="M81" s="14">
        <f t="shared" si="36"/>
        <v>769177</v>
      </c>
      <c r="O81" s="13" t="e">
        <f>1000*VLOOKUP(I81, '[1]Mortality (No Interventions) H'!$B$10:$O$129, 4)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2420.0983999872774</v>
      </c>
      <c r="M82" s="14">
        <f t="shared" si="36"/>
        <v>769177</v>
      </c>
      <c r="O82" s="13" t="e">
        <f>1000*VLOOKUP(I82, '[1]Mortality (No Interventions) H'!$B$10:$O$129, 4)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2420.0983999872774</v>
      </c>
      <c r="M83" s="14">
        <f t="shared" si="36"/>
        <v>769177</v>
      </c>
      <c r="O83" s="13" t="e">
        <f>1000*VLOOKUP(I83, '[1]Mortality (No Interventions) H'!$B$10:$O$129, 4)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2420.0983999872774</v>
      </c>
      <c r="M84" s="14">
        <f t="shared" si="36"/>
        <v>769177</v>
      </c>
      <c r="O84" s="13" t="e">
        <f>1000*VLOOKUP(I84, '[1]Mortality (No Interventions) H'!$B$10:$O$129, 4)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2420.0983999872774</v>
      </c>
      <c r="M85" s="14">
        <f t="shared" si="36"/>
        <v>769177</v>
      </c>
      <c r="O85" s="13" t="e">
        <f>1000*VLOOKUP(I85, '[1]Mortality (No Interventions) H'!$B$10:$O$129, 4)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2420.0983999872774</v>
      </c>
      <c r="M86" s="14">
        <f t="shared" si="36"/>
        <v>769177</v>
      </c>
      <c r="O86" s="13" t="e">
        <f>1000*VLOOKUP(I86, '[1]Mortality (No Interventions) H'!$B$10:$O$129, 4)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2420.0983999872774</v>
      </c>
      <c r="M87" s="14">
        <f t="shared" si="36"/>
        <v>769177</v>
      </c>
      <c r="O87" s="13" t="e">
        <f>1000*VLOOKUP(I87, '[1]Mortality (No Interventions) H'!$B$10:$O$129, 4)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2420.0983999872774</v>
      </c>
      <c r="M88" s="14">
        <f t="shared" si="36"/>
        <v>769177</v>
      </c>
      <c r="O88" s="13" t="e">
        <f>1000*VLOOKUP(I88, '[1]Mortality (No Interventions) H'!$B$10:$O$129, 4)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2420.0983999872774</v>
      </c>
      <c r="M89" s="14">
        <f t="shared" si="36"/>
        <v>769177</v>
      </c>
      <c r="O89" s="13" t="e">
        <f>1000*VLOOKUP(I89, '[1]Mortality (No Interventions) H'!$B$10:$O$129, 4)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2420.0983999872774</v>
      </c>
      <c r="M90" s="14">
        <f t="shared" si="36"/>
        <v>769177</v>
      </c>
      <c r="O90" s="13" t="e">
        <f>1000*VLOOKUP(I90, '[1]Mortality (No Interventions) H'!$B$10:$O$129, 4)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2420.0983999872774</v>
      </c>
      <c r="M91" s="14">
        <f t="shared" si="36"/>
        <v>769177</v>
      </c>
      <c r="O91" s="13" t="e">
        <f>1000*VLOOKUP(I91, '[1]Mortality (No Interventions) H'!$B$10:$O$129, 4)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2420.0983999872774</v>
      </c>
      <c r="M92" s="14">
        <f t="shared" si="36"/>
        <v>769177</v>
      </c>
      <c r="O92" s="13" t="e">
        <f>1000*VLOOKUP(I92, '[1]Mortality (No Interventions) H'!$B$10:$O$129, 4)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2420.0983999872774</v>
      </c>
      <c r="M93" s="14">
        <f t="shared" si="36"/>
        <v>769177</v>
      </c>
      <c r="O93" s="13" t="e">
        <f>1000*VLOOKUP(I93, '[1]Mortality (No Interventions) H'!$B$10:$O$129, 4)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2420.0983999872774</v>
      </c>
      <c r="M94" s="14">
        <f t="shared" si="36"/>
        <v>769177</v>
      </c>
      <c r="O94" s="13" t="e">
        <f>1000*VLOOKUP(I94, '[1]Mortality (No Interventions) H'!$B$10:$O$129, 4)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2420.0983999872774</v>
      </c>
      <c r="M95" s="14">
        <f t="shared" si="36"/>
        <v>769177</v>
      </c>
      <c r="O95" s="13" t="e">
        <f>1000*VLOOKUP(I95, '[1]Mortality (No Interventions) H'!$B$10:$O$129, 4)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2420.0983999872774</v>
      </c>
      <c r="M96" s="14">
        <f t="shared" si="36"/>
        <v>769177</v>
      </c>
      <c r="O96" s="13" t="e">
        <f>1000*VLOOKUP(I96, '[1]Mortality (No Interventions) H'!$B$10:$O$129, 4)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2420.0983999872774</v>
      </c>
      <c r="M97" s="14">
        <f t="shared" si="36"/>
        <v>769177</v>
      </c>
      <c r="O97" s="13" t="e">
        <f>1000*VLOOKUP(I97, '[1]Mortality (No Interventions) H'!$B$10:$O$129, 4)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2420.0983999872774</v>
      </c>
      <c r="M98" s="14">
        <f t="shared" si="36"/>
        <v>769177</v>
      </c>
      <c r="O98" s="13" t="e">
        <f>1000*VLOOKUP(I98, '[1]Mortality (No Interventions) H'!$B$10:$O$129, 4)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2420.0983999872774</v>
      </c>
      <c r="M99" s="14">
        <f t="shared" si="36"/>
        <v>769177</v>
      </c>
      <c r="O99" s="13" t="e">
        <f>1000*VLOOKUP(I99, '[1]Mortality (No Interventions) H'!$B$10:$O$129, 4)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2420.0983999872774</v>
      </c>
      <c r="M100" s="14">
        <f t="shared" ref="M100:M124" si="54">$E$11</f>
        <v>769177</v>
      </c>
      <c r="O100" s="13" t="e">
        <f>1000*VLOOKUP(I100, '[1]Mortality (No Interventions) H'!$B$10:$O$129, 4)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2420.0983999872774</v>
      </c>
      <c r="M101" s="14">
        <f t="shared" si="54"/>
        <v>769177</v>
      </c>
      <c r="O101" s="13" t="e">
        <f>1000*VLOOKUP(I101, '[1]Mortality (No Interventions) H'!$B$10:$O$129, 4)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2420.0983999872774</v>
      </c>
      <c r="M102" s="14">
        <f t="shared" si="54"/>
        <v>769177</v>
      </c>
      <c r="O102" s="13" t="e">
        <f>1000*VLOOKUP(I102, '[1]Mortality (No Interventions) H'!$B$10:$O$129, 4)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2420.0983999872774</v>
      </c>
      <c r="M103" s="14">
        <f t="shared" si="54"/>
        <v>769177</v>
      </c>
      <c r="O103" s="13" t="e">
        <f>1000*VLOOKUP(I103, '[1]Mortality (No Interventions) H'!$B$10:$O$129, 4)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2420.0983999872774</v>
      </c>
      <c r="M104" s="14">
        <f t="shared" si="54"/>
        <v>769177</v>
      </c>
      <c r="O104" s="13" t="e">
        <f>1000*VLOOKUP(I104, '[1]Mortality (No Interventions) H'!$B$10:$O$129, 4)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2420.0983999872774</v>
      </c>
      <c r="M105" s="14">
        <f t="shared" si="54"/>
        <v>769177</v>
      </c>
      <c r="O105" s="13" t="e">
        <f>1000*VLOOKUP(I105, '[1]Mortality (No Interventions) H'!$B$10:$O$129, 4)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2420.0983999872774</v>
      </c>
      <c r="M106" s="14">
        <f t="shared" si="54"/>
        <v>769177</v>
      </c>
      <c r="O106" s="13" t="e">
        <f>1000*VLOOKUP(I106, '[1]Mortality (No Interventions) H'!$B$10:$O$129, 4)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2420.0983999872774</v>
      </c>
      <c r="M107" s="14">
        <f t="shared" si="54"/>
        <v>769177</v>
      </c>
      <c r="O107" s="13" t="e">
        <f>1000*VLOOKUP(I107, '[1]Mortality (No Interventions) H'!$B$10:$O$129, 4)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2420.0983999872774</v>
      </c>
      <c r="M108" s="14">
        <f t="shared" si="54"/>
        <v>769177</v>
      </c>
      <c r="O108" s="13" t="e">
        <f>1000*VLOOKUP(I108, '[1]Mortality (No Interventions) H'!$B$10:$O$129, 4)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2420.0983999872774</v>
      </c>
      <c r="M109" s="14">
        <f t="shared" si="54"/>
        <v>769177</v>
      </c>
      <c r="O109" s="13" t="e">
        <f>1000*VLOOKUP(I109, '[1]Mortality (No Interventions) H'!$B$10:$O$129, 4)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2420.0983999872774</v>
      </c>
      <c r="M110" s="14">
        <f t="shared" si="54"/>
        <v>769177</v>
      </c>
      <c r="O110" s="13" t="e">
        <f>1000*VLOOKUP(I110, '[1]Mortality (No Interventions) H'!$B$10:$O$129, 4)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2420.0983999872774</v>
      </c>
      <c r="M111" s="14">
        <f t="shared" si="54"/>
        <v>769177</v>
      </c>
      <c r="O111" s="13" t="e">
        <f>1000*VLOOKUP(I111, '[1]Mortality (No Interventions) H'!$B$10:$O$129, 4)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2420.0983999872774</v>
      </c>
      <c r="M112" s="14">
        <f t="shared" si="54"/>
        <v>769177</v>
      </c>
      <c r="O112" s="13" t="e">
        <f>1000*VLOOKUP(I112, '[1]Mortality (No Interventions) H'!$B$10:$O$129, 4)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2420.0983999872774</v>
      </c>
      <c r="M113" s="14">
        <f t="shared" si="54"/>
        <v>769177</v>
      </c>
      <c r="O113" s="13" t="e">
        <f>1000*VLOOKUP(I113, '[1]Mortality (No Interventions) H'!$B$10:$O$129, 4)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2420.0983999872774</v>
      </c>
      <c r="M114" s="14">
        <f t="shared" si="54"/>
        <v>769177</v>
      </c>
      <c r="O114" s="13" t="e">
        <f>1000*VLOOKUP(I114, '[1]Mortality (No Interventions) H'!$B$10:$O$129, 4)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2420.0983999872774</v>
      </c>
      <c r="M115" s="14">
        <f t="shared" si="54"/>
        <v>769177</v>
      </c>
      <c r="O115" s="13" t="e">
        <f>1000*VLOOKUP(I115, '[1]Mortality (No Interventions) H'!$B$10:$O$129, 4)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2420.0983999872774</v>
      </c>
      <c r="M116" s="14">
        <f t="shared" si="54"/>
        <v>769177</v>
      </c>
      <c r="O116" s="13" t="e">
        <f>1000*VLOOKUP(I116, '[1]Mortality (No Interventions) H'!$B$10:$O$129, 4)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2420.0983999872774</v>
      </c>
      <c r="M117" s="14">
        <f t="shared" si="54"/>
        <v>769177</v>
      </c>
      <c r="O117" s="13" t="e">
        <f>1000*VLOOKUP(I117, '[1]Mortality (No Interventions) H'!$B$10:$O$129, 4)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2420.0983999872774</v>
      </c>
      <c r="M118" s="14">
        <f t="shared" si="54"/>
        <v>769177</v>
      </c>
      <c r="O118" s="13" t="e">
        <f>1000*VLOOKUP(I118, '[1]Mortality (No Interventions) H'!$B$10:$O$129, 4)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2420.0983999872774</v>
      </c>
      <c r="M119" s="14">
        <f t="shared" si="54"/>
        <v>769177</v>
      </c>
      <c r="O119" s="13" t="e">
        <f>1000*VLOOKUP(I119, '[1]Mortality (No Interventions) H'!$B$10:$O$129, 4)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2420.0983999872774</v>
      </c>
      <c r="M120" s="14">
        <f t="shared" si="54"/>
        <v>769177</v>
      </c>
      <c r="O120" s="13" t="e">
        <f>1000*VLOOKUP(I120, '[1]Mortality (No Interventions) H'!$B$10:$O$129, 4)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2420.0983999872774</v>
      </c>
      <c r="M121" s="14">
        <f t="shared" si="54"/>
        <v>769177</v>
      </c>
      <c r="O121" s="13" t="e">
        <f>1000*VLOOKUP(I121, '[1]Mortality (No Interventions) H'!$B$10:$O$129, 4)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2420.0983999872774</v>
      </c>
      <c r="M122" s="14">
        <f t="shared" si="54"/>
        <v>769177</v>
      </c>
      <c r="O122" s="13" t="e">
        <f>1000*VLOOKUP(I122, '[1]Mortality (No Interventions) H'!$B$10:$O$129, 4)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2420.0983999872774</v>
      </c>
      <c r="M123" s="14">
        <f t="shared" si="54"/>
        <v>769177</v>
      </c>
      <c r="O123" s="13" t="e">
        <f>1000*VLOOKUP(I123, '[1]Mortality (No Interventions) H'!$B$10:$O$129, 4)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2420.0983999872774</v>
      </c>
      <c r="M124" s="14">
        <f t="shared" si="54"/>
        <v>769177</v>
      </c>
      <c r="O124" s="13" t="e">
        <f>1000*VLOOKUP(I124, '[1]Mortality (No Interventions) H'!$B$10:$O$129, 4)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484019.67999745545</v>
      </c>
      <c r="Z129" s="2">
        <f t="shared" si="72"/>
        <v>-9680.3935999491096</v>
      </c>
      <c r="AA129" s="2">
        <f t="shared" si="72"/>
        <v>-46784.92954670883</v>
      </c>
      <c r="AB129" s="2">
        <f t="shared" si="72"/>
        <v>-769176.99999999988</v>
      </c>
      <c r="AC129" s="2">
        <f t="shared" si="72"/>
        <v>-341622.64314920257</v>
      </c>
      <c r="AD129" s="2">
        <f t="shared" si="72"/>
        <v>14578.630835956334</v>
      </c>
      <c r="AE129" s="2">
        <f t="shared" si="72"/>
        <v>-327044.01231324638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484019.67999745545</v>
      </c>
      <c r="Z131" s="2">
        <f t="shared" si="73"/>
        <v>-9680.3935999491096</v>
      </c>
      <c r="AA131" s="2">
        <f t="shared" si="73"/>
        <v>-21304.786936300065</v>
      </c>
      <c r="AB131" s="2">
        <f t="shared" si="73"/>
        <v>-171096.65262262159</v>
      </c>
      <c r="AC131" s="2">
        <f t="shared" si="73"/>
        <v>281937.84683858475</v>
      </c>
      <c r="AD131" s="2">
        <f t="shared" si="73"/>
        <v>5980.803473773778</v>
      </c>
      <c r="AE131" s="2">
        <f t="shared" si="73"/>
        <v>287918.65031235851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484019.67999745545</v>
      </c>
      <c r="Z133" s="2">
        <f t="shared" si="74"/>
        <v>-9680.3935999491096</v>
      </c>
      <c r="AA133" s="2">
        <f t="shared" si="74"/>
        <v>-32901.806943052135</v>
      </c>
      <c r="AB133" s="2">
        <f t="shared" si="74"/>
        <v>-402899.95322044741</v>
      </c>
      <c r="AC133" s="2">
        <f t="shared" si="74"/>
        <v>38537.5262340068</v>
      </c>
      <c r="AD133" s="2">
        <f t="shared" si="74"/>
        <v>9864.4708662938829</v>
      </c>
      <c r="AE133" s="2">
        <f t="shared" si="74"/>
        <v>48401.997100300679</v>
      </c>
    </row>
    <row r="134" spans="1:40" ht="19" customHeight="1" x14ac:dyDescent="0.15">
      <c r="A134" s="1" t="s">
        <v>44</v>
      </c>
      <c r="G134" s="1" t="s">
        <v>11</v>
      </c>
      <c r="H134" s="50">
        <v>488380.10748825228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488380.10748825228</v>
      </c>
      <c r="K135" s="14">
        <f>J135*$C$10</f>
        <v>9767.6021497650454</v>
      </c>
      <c r="L135" s="15">
        <f>$C$145</f>
        <v>4883.8010748825227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488380.10748825228</v>
      </c>
      <c r="Z135" s="8">
        <f t="shared" ref="Z135:Z166" si="79">IFERROR(_xlfn.IFNA(-$T135*K135,0),0)</f>
        <v>-9767.6021497650454</v>
      </c>
      <c r="AA135" s="8">
        <f t="shared" ref="AA135:AA166" si="80">IFERROR(_xlfn.IFNA(-$T135*L135,0),0)</f>
        <v>-4883.8010748825227</v>
      </c>
      <c r="AB135" s="8"/>
      <c r="AC135" s="8">
        <f t="shared" ref="AC135:AC166" si="81">IFERROR(_xlfn.IFNA(SUM(Y135:AB135),0),0)</f>
        <v>473728.70426360471</v>
      </c>
      <c r="AD135" s="8"/>
      <c r="AE135" s="8">
        <f t="shared" ref="AE135:AE166" si="82">IFERROR(_xlfn.IFNA(SUM(AC135:AD135),0),0)</f>
        <v>473728.70426360471</v>
      </c>
      <c r="AG135" s="46">
        <f>AE264</f>
        <v>48838.039194540179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1000*VLOOKUP(I136, '[1]Mortality (No Interventions) H'!$B$10:$O$129, 7)</f>
        <v>11.750664674359756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1.1750664674359756E-2</v>
      </c>
      <c r="S136" s="10">
        <f t="shared" ref="S136:S167" si="86">MIN(P136*Q136,Q136-R136)</f>
        <v>0</v>
      </c>
      <c r="T136" s="9">
        <f t="shared" si="76"/>
        <v>0.9882493353256403</v>
      </c>
      <c r="U136" s="18"/>
      <c r="V136" s="8">
        <f t="shared" ref="V136:V167" si="87">W135</f>
        <v>7691.77</v>
      </c>
      <c r="W136" s="8">
        <f t="shared" si="77"/>
        <v>7601.3865899777011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-9038.3410022300141</v>
      </c>
      <c r="AC136" s="8">
        <f t="shared" si="81"/>
        <v>-9038.3410022300141</v>
      </c>
      <c r="AD136" s="8">
        <f t="shared" ref="AD136:AD167" si="89">IFERROR(_xlfn.IFNA($D$6*SUM(V136:V136,Y136:Z136),0),0)</f>
        <v>754.56263700000011</v>
      </c>
      <c r="AE136" s="8">
        <f t="shared" si="82"/>
        <v>-8283.7783652300132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2441.9005374412613</v>
      </c>
      <c r="M137" s="14">
        <f t="shared" si="75"/>
        <v>769177</v>
      </c>
      <c r="N137" s="13"/>
      <c r="O137" s="13">
        <f>1000*VLOOKUP(I137, '[1]Mortality (No Interventions) H'!$B$10:$O$129, 7)</f>
        <v>12.90486640390594</v>
      </c>
      <c r="P137" s="11">
        <v>0</v>
      </c>
      <c r="Q137" s="10">
        <f t="shared" si="84"/>
        <v>0.9882493353256403</v>
      </c>
      <c r="R137" s="10">
        <f t="shared" si="85"/>
        <v>1.2753225646126231E-2</v>
      </c>
      <c r="S137" s="10">
        <f t="shared" si="86"/>
        <v>0</v>
      </c>
      <c r="T137" s="9">
        <f t="shared" si="76"/>
        <v>0.97549610967951406</v>
      </c>
      <c r="U137" s="18"/>
      <c r="V137" s="8">
        <f t="shared" si="87"/>
        <v>7601.3865899777011</v>
      </c>
      <c r="W137" s="8">
        <f t="shared" si="77"/>
        <v>7503.2917115495966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-2382.0644744982651</v>
      </c>
      <c r="AB137" s="8">
        <f t="shared" si="88"/>
        <v>-9809.4878428104348</v>
      </c>
      <c r="AC137" s="8">
        <f t="shared" si="81"/>
        <v>-12191.5523173087</v>
      </c>
      <c r="AD137" s="8">
        <f t="shared" si="89"/>
        <v>745.69602447681257</v>
      </c>
      <c r="AE137" s="8">
        <f t="shared" si="82"/>
        <v>-11445.856292831888</v>
      </c>
      <c r="AF137" s="1" t="s">
        <v>34</v>
      </c>
      <c r="AG137" s="44">
        <f>AE264/Y264</f>
        <v>0.10000005824503193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2441.9005374412613</v>
      </c>
      <c r="M138" s="14">
        <f t="shared" si="75"/>
        <v>769177</v>
      </c>
      <c r="N138" s="13"/>
      <c r="O138" s="13">
        <f>1000*VLOOKUP(I138, '[1]Mortality (No Interventions) H'!$B$10:$O$129, 7)</f>
        <v>14.137450912856519</v>
      </c>
      <c r="P138" s="11">
        <v>0</v>
      </c>
      <c r="Q138" s="10">
        <f t="shared" si="84"/>
        <v>0.97549610967951406</v>
      </c>
      <c r="R138" s="10">
        <f t="shared" si="85"/>
        <v>1.3791028366276629E-2</v>
      </c>
      <c r="S138" s="10">
        <f t="shared" si="86"/>
        <v>0</v>
      </c>
      <c r="T138" s="9">
        <f t="shared" si="76"/>
        <v>0.9617050813132374</v>
      </c>
      <c r="U138" s="18"/>
      <c r="V138" s="8">
        <f t="shared" si="87"/>
        <v>7503.2917115495966</v>
      </c>
      <c r="W138" s="8">
        <f t="shared" si="77"/>
        <v>7397.2142932927209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-2348.3881549187863</v>
      </c>
      <c r="AB138" s="8">
        <f t="shared" si="88"/>
        <v>-10607.741825687559</v>
      </c>
      <c r="AC138" s="8">
        <f t="shared" si="81"/>
        <v>-12956.129980606345</v>
      </c>
      <c r="AD138" s="8">
        <f t="shared" si="89"/>
        <v>736.07291690301543</v>
      </c>
      <c r="AE138" s="8">
        <f t="shared" si="82"/>
        <v>-12220.057063703331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2441.9005374412613</v>
      </c>
      <c r="M139" s="14">
        <f t="shared" si="75"/>
        <v>769177</v>
      </c>
      <c r="N139" s="13"/>
      <c r="O139" s="13">
        <f>1000*VLOOKUP(I139, '[1]Mortality (No Interventions) H'!$B$10:$O$129, 7)</f>
        <v>15.448637636367845</v>
      </c>
      <c r="P139" s="11">
        <v>0</v>
      </c>
      <c r="Q139" s="10">
        <f t="shared" si="84"/>
        <v>0.9617050813132374</v>
      </c>
      <c r="R139" s="10">
        <f t="shared" si="85"/>
        <v>1.4857033314261879E-2</v>
      </c>
      <c r="S139" s="10">
        <f t="shared" si="86"/>
        <v>0</v>
      </c>
      <c r="T139" s="9">
        <f t="shared" si="76"/>
        <v>0.94684804799897548</v>
      </c>
      <c r="U139" s="18"/>
      <c r="V139" s="8">
        <f t="shared" si="87"/>
        <v>7397.2142932927209</v>
      </c>
      <c r="W139" s="8">
        <f t="shared" si="77"/>
        <v>7282.9374101570802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-2312.1087572839074</v>
      </c>
      <c r="AB139" s="8">
        <f t="shared" si="88"/>
        <v>-11427.688313564009</v>
      </c>
      <c r="AC139" s="8">
        <f t="shared" si="81"/>
        <v>-13739.797070847917</v>
      </c>
      <c r="AD139" s="8">
        <f t="shared" si="89"/>
        <v>725.66672217201597</v>
      </c>
      <c r="AE139" s="8">
        <f t="shared" si="82"/>
        <v>-13014.130348675901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2441.9005374412613</v>
      </c>
      <c r="M140" s="14">
        <f t="shared" si="75"/>
        <v>769177</v>
      </c>
      <c r="N140" s="13"/>
      <c r="O140" s="13">
        <f>1000*VLOOKUP(I140, '[1]Mortality (No Interventions) H'!$B$10:$O$129, 7)</f>
        <v>16.924482137769267</v>
      </c>
      <c r="P140" s="11">
        <v>0</v>
      </c>
      <c r="Q140" s="10">
        <f t="shared" si="84"/>
        <v>0.94684804799897548</v>
      </c>
      <c r="R140" s="10">
        <f t="shared" si="85"/>
        <v>1.6024912875540358E-2</v>
      </c>
      <c r="S140" s="10">
        <f t="shared" si="86"/>
        <v>0</v>
      </c>
      <c r="T140" s="9">
        <f t="shared" si="76"/>
        <v>0.93082313512343517</v>
      </c>
      <c r="U140" s="18"/>
      <c r="V140" s="8">
        <f t="shared" si="87"/>
        <v>7282.9374101570802</v>
      </c>
      <c r="W140" s="8">
        <f t="shared" si="77"/>
        <v>7159.6774660483852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-2272.9775139206763</v>
      </c>
      <c r="AB140" s="8">
        <f t="shared" si="88"/>
        <v>-12325.994410869505</v>
      </c>
      <c r="AC140" s="8">
        <f t="shared" si="81"/>
        <v>-14598.971924790181</v>
      </c>
      <c r="AD140" s="8">
        <f t="shared" si="89"/>
        <v>714.45615993640956</v>
      </c>
      <c r="AE140" s="8">
        <f t="shared" si="82"/>
        <v>-13884.515764853772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0.02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2441.9005374412613</v>
      </c>
      <c r="M141" s="14">
        <f t="shared" si="75"/>
        <v>769177</v>
      </c>
      <c r="N141" s="13"/>
      <c r="O141" s="13">
        <f>1000*VLOOKUP(I141, '[1]Mortality (No Interventions) H'!$B$10:$O$129, 7)</f>
        <v>18.588305036856564</v>
      </c>
      <c r="P141" s="11">
        <v>0</v>
      </c>
      <c r="Q141" s="10">
        <f t="shared" si="84"/>
        <v>0.93082313512343517</v>
      </c>
      <c r="R141" s="10">
        <f t="shared" si="85"/>
        <v>1.7302424371037566E-2</v>
      </c>
      <c r="S141" s="10">
        <f t="shared" si="86"/>
        <v>0</v>
      </c>
      <c r="T141" s="9">
        <f t="shared" si="76"/>
        <v>0.9135207107523976</v>
      </c>
      <c r="U141" s="18"/>
      <c r="V141" s="8">
        <f t="shared" si="87"/>
        <v>7159.6774660483852</v>
      </c>
      <c r="W141" s="8">
        <f t="shared" si="77"/>
        <v>7026.5911973439697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-2230.7267145500027</v>
      </c>
      <c r="AB141" s="8">
        <f t="shared" si="88"/>
        <v>-13308.626870441562</v>
      </c>
      <c r="AC141" s="8">
        <f t="shared" si="81"/>
        <v>-15539.353584991564</v>
      </c>
      <c r="AD141" s="8">
        <f t="shared" si="89"/>
        <v>702.36435941934667</v>
      </c>
      <c r="AE141" s="8">
        <f t="shared" si="82"/>
        <v>-14836.989225572217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74">
        <v>769177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2441.9005374412613</v>
      </c>
      <c r="M142" s="14">
        <f t="shared" si="75"/>
        <v>769177</v>
      </c>
      <c r="N142" s="13"/>
      <c r="O142" s="13">
        <f>1000*VLOOKUP(I142, '[1]Mortality (No Interventions) H'!$B$10:$O$129, 7)</f>
        <v>20.493925223653292</v>
      </c>
      <c r="P142" s="11">
        <v>0</v>
      </c>
      <c r="Q142" s="10">
        <f t="shared" si="84"/>
        <v>0.9135207107523976</v>
      </c>
      <c r="R142" s="10">
        <f t="shared" si="85"/>
        <v>1.8721625136418243E-2</v>
      </c>
      <c r="S142" s="10">
        <f t="shared" si="86"/>
        <v>0</v>
      </c>
      <c r="T142" s="9">
        <f t="shared" si="76"/>
        <v>0.89479908561597932</v>
      </c>
      <c r="U142" s="18"/>
      <c r="V142" s="8">
        <f t="shared" si="87"/>
        <v>7026.5911973439697</v>
      </c>
      <c r="W142" s="8">
        <f t="shared" si="77"/>
        <v>6882.5887627684215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-2185.0103680676093</v>
      </c>
      <c r="AB142" s="8">
        <f t="shared" si="88"/>
        <v>-14400.243457554776</v>
      </c>
      <c r="AC142" s="8">
        <f t="shared" si="81"/>
        <v>-16585.253825622385</v>
      </c>
      <c r="AD142" s="8">
        <f t="shared" si="89"/>
        <v>689.30859645944349</v>
      </c>
      <c r="AE142" s="8">
        <f t="shared" si="82"/>
        <v>-15895.945229162942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2441.9005374412613</v>
      </c>
      <c r="M143" s="14">
        <f t="shared" si="75"/>
        <v>769177</v>
      </c>
      <c r="N143" s="13"/>
      <c r="O143" s="13">
        <f>1000*VLOOKUP(I143, '[1]Mortality (No Interventions) H'!$B$10:$O$129, 7)</f>
        <v>22.691399790049218</v>
      </c>
      <c r="P143" s="11">
        <v>0</v>
      </c>
      <c r="Q143" s="10">
        <f t="shared" si="84"/>
        <v>0.89479908561597932</v>
      </c>
      <c r="R143" s="10">
        <f t="shared" si="85"/>
        <v>2.0304243783482664E-2</v>
      </c>
      <c r="S143" s="10">
        <f t="shared" si="86"/>
        <v>0</v>
      </c>
      <c r="T143" s="9">
        <f t="shared" si="76"/>
        <v>0.87449484183249671</v>
      </c>
      <c r="U143" s="18"/>
      <c r="V143" s="8">
        <f t="shared" si="87"/>
        <v>6882.5887627684215</v>
      </c>
      <c r="W143" s="8">
        <f t="shared" si="77"/>
        <v>6726.4131895619439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-2135.4294242603846</v>
      </c>
      <c r="AB143" s="8">
        <f t="shared" si="88"/>
        <v>-15617.557320647846</v>
      </c>
      <c r="AC143" s="8">
        <f t="shared" si="81"/>
        <v>-17752.98674490823</v>
      </c>
      <c r="AD143" s="8">
        <f t="shared" si="89"/>
        <v>675.18195762758216</v>
      </c>
      <c r="AE143" s="8">
        <f t="shared" si="82"/>
        <v>-17077.804787280649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2441.9005374412613</v>
      </c>
      <c r="M144" s="14">
        <f t="shared" si="75"/>
        <v>769177</v>
      </c>
      <c r="N144" s="13"/>
      <c r="O144" s="13">
        <f>1000*VLOOKUP(I144, '[1]Mortality (No Interventions) H'!$B$10:$O$129, 7)</f>
        <v>25.226401781314387</v>
      </c>
      <c r="P144" s="11">
        <v>0</v>
      </c>
      <c r="Q144" s="10">
        <f t="shared" si="84"/>
        <v>0.87449484183249671</v>
      </c>
      <c r="R144" s="10">
        <f t="shared" si="85"/>
        <v>2.2060358235753537E-2</v>
      </c>
      <c r="S144" s="10">
        <f t="shared" si="86"/>
        <v>0</v>
      </c>
      <c r="T144" s="9">
        <f t="shared" si="76"/>
        <v>0.85243448359674312</v>
      </c>
      <c r="U144" s="18"/>
      <c r="V144" s="8">
        <f t="shared" si="87"/>
        <v>6726.4131895619439</v>
      </c>
      <c r="W144" s="8">
        <f t="shared" si="77"/>
        <v>6556.7299878949216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-2081.5602236283512</v>
      </c>
      <c r="AB144" s="8">
        <f t="shared" si="88"/>
        <v>-16968.320166702197</v>
      </c>
      <c r="AC144" s="8">
        <f t="shared" si="81"/>
        <v>-19049.880390330549</v>
      </c>
      <c r="AD144" s="8">
        <f t="shared" si="89"/>
        <v>659.86113389602679</v>
      </c>
      <c r="AE144" s="8">
        <f t="shared" si="82"/>
        <v>-18390.019256434523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</f>
        <v>4883.8010748825227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2441.9005374412613</v>
      </c>
      <c r="M145" s="14">
        <f t="shared" si="75"/>
        <v>769177</v>
      </c>
      <c r="N145" s="13"/>
      <c r="O145" s="13">
        <f>1000*VLOOKUP(I145, '[1]Mortality (No Interventions) H'!$B$10:$O$129, 7)</f>
        <v>28.245545420109551</v>
      </c>
      <c r="P145" s="11">
        <v>0</v>
      </c>
      <c r="Q145" s="10">
        <f t="shared" si="84"/>
        <v>0.85243448359674312</v>
      </c>
      <c r="R145" s="10">
        <f t="shared" si="85"/>
        <v>2.4077476924099436E-2</v>
      </c>
      <c r="S145" s="10">
        <f t="shared" si="86"/>
        <v>0</v>
      </c>
      <c r="T145" s="9">
        <f t="shared" si="76"/>
        <v>0.82835700667264367</v>
      </c>
      <c r="U145" s="18"/>
      <c r="V145" s="8">
        <f t="shared" si="87"/>
        <v>6556.7299878949216</v>
      </c>
      <c r="W145" s="8">
        <f t="shared" si="77"/>
        <v>6371.5315732144409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-2022.7654197871632</v>
      </c>
      <c r="AB145" s="8">
        <f t="shared" si="88"/>
        <v>-18519.841468048031</v>
      </c>
      <c r="AC145" s="8">
        <f t="shared" si="81"/>
        <v>-20542.606887835194</v>
      </c>
      <c r="AD145" s="8">
        <f t="shared" si="89"/>
        <v>643.21521181249182</v>
      </c>
      <c r="AE145" s="8">
        <f t="shared" si="82"/>
        <v>-19899.391676022704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</f>
        <v>2441.9005374412613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2441.9005374412613</v>
      </c>
      <c r="M146" s="14">
        <f t="shared" si="75"/>
        <v>769177</v>
      </c>
      <c r="N146" s="13"/>
      <c r="O146" s="13">
        <f>1000*VLOOKUP(I146, '[1]Mortality (No Interventions) H'!$B$10:$O$129, 7)</f>
        <v>31.727384796276308</v>
      </c>
      <c r="P146" s="11">
        <v>0</v>
      </c>
      <c r="Q146" s="10">
        <f t="shared" si="84"/>
        <v>0.82835700667264367</v>
      </c>
      <c r="R146" s="10">
        <f t="shared" si="85"/>
        <v>2.6281601499394586E-2</v>
      </c>
      <c r="S146" s="10">
        <f t="shared" si="86"/>
        <v>0</v>
      </c>
      <c r="T146" s="9">
        <f t="shared" si="76"/>
        <v>0.80207540517324905</v>
      </c>
      <c r="U146" s="18"/>
      <c r="V146" s="8">
        <f t="shared" si="87"/>
        <v>6371.5315732144409</v>
      </c>
      <c r="W146" s="8">
        <f t="shared" si="77"/>
        <v>6169.3795392494421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-1958.5883629609743</v>
      </c>
      <c r="AB146" s="8">
        <f t="shared" si="88"/>
        <v>-20215.20339649983</v>
      </c>
      <c r="AC146" s="8">
        <f t="shared" si="81"/>
        <v>-22173.791759460804</v>
      </c>
      <c r="AD146" s="8">
        <f t="shared" si="89"/>
        <v>625.04724733233672</v>
      </c>
      <c r="AE146" s="8">
        <f t="shared" si="82"/>
        <v>-21548.744512128469</v>
      </c>
      <c r="AJ146" s="7"/>
      <c r="AK146" s="6"/>
      <c r="AL146" s="6"/>
      <c r="AM146" s="5"/>
      <c r="AN146" s="5"/>
    </row>
    <row r="147" spans="1:40" x14ac:dyDescent="0.15"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2441.9005374412613</v>
      </c>
      <c r="M147" s="14">
        <f t="shared" si="75"/>
        <v>769177</v>
      </c>
      <c r="N147" s="13"/>
      <c r="O147" s="13">
        <f>1000*VLOOKUP(I147, '[1]Mortality (No Interventions) H'!$B$10:$O$129, 7)</f>
        <v>35.726616922927263</v>
      </c>
      <c r="P147" s="11">
        <v>0</v>
      </c>
      <c r="Q147" s="10">
        <f t="shared" si="84"/>
        <v>0.80207540517324905</v>
      </c>
      <c r="R147" s="10">
        <f t="shared" si="85"/>
        <v>2.8655440743926341E-2</v>
      </c>
      <c r="S147" s="10">
        <f t="shared" si="86"/>
        <v>0</v>
      </c>
      <c r="T147" s="9">
        <f t="shared" si="76"/>
        <v>0.7734199644293227</v>
      </c>
      <c r="U147" s="18"/>
      <c r="V147" s="8">
        <f t="shared" si="87"/>
        <v>6169.3795392494421</v>
      </c>
      <c r="W147" s="8">
        <f t="shared" si="77"/>
        <v>5948.9684797985319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-1888.6146268077644</v>
      </c>
      <c r="AB147" s="8">
        <f t="shared" si="88"/>
        <v>-22041.105945091032</v>
      </c>
      <c r="AC147" s="8">
        <f t="shared" si="81"/>
        <v>-23929.720571898797</v>
      </c>
      <c r="AD147" s="8">
        <f t="shared" si="89"/>
        <v>605.21613280037036</v>
      </c>
      <c r="AE147" s="8">
        <f t="shared" si="82"/>
        <v>-23324.504439098426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2441.9005374412613</v>
      </c>
      <c r="M148" s="14">
        <f t="shared" si="75"/>
        <v>769177</v>
      </c>
      <c r="N148" s="13"/>
      <c r="O148" s="13">
        <f>1000*VLOOKUP(I148, '[1]Mortality (No Interventions) H'!$B$10:$O$129, 7)</f>
        <v>40.346586116242342</v>
      </c>
      <c r="P148" s="11">
        <v>0</v>
      </c>
      <c r="Q148" s="10">
        <f t="shared" si="84"/>
        <v>0.7734199644293227</v>
      </c>
      <c r="R148" s="10">
        <f t="shared" si="85"/>
        <v>3.1204855198868755E-2</v>
      </c>
      <c r="S148" s="10">
        <f t="shared" si="86"/>
        <v>0</v>
      </c>
      <c r="T148" s="9">
        <f t="shared" si="76"/>
        <v>0.74221510923045397</v>
      </c>
      <c r="U148" s="18"/>
      <c r="V148" s="8">
        <f t="shared" si="87"/>
        <v>5948.9684797985319</v>
      </c>
      <c r="W148" s="8">
        <f t="shared" si="77"/>
        <v>5708.9479107255293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-1812.4154741268701</v>
      </c>
      <c r="AB148" s="8">
        <f t="shared" si="88"/>
        <v>-24002.056907300273</v>
      </c>
      <c r="AC148" s="8">
        <f t="shared" si="81"/>
        <v>-25814.472381427142</v>
      </c>
      <c r="AD148" s="8">
        <f t="shared" si="89"/>
        <v>583.59380786823601</v>
      </c>
      <c r="AE148" s="8">
        <f t="shared" si="82"/>
        <v>-25230.878573558904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2441.9005374412613</v>
      </c>
      <c r="M149" s="14">
        <f t="shared" si="75"/>
        <v>769177</v>
      </c>
      <c r="N149" s="13"/>
      <c r="O149" s="13">
        <f>1000*VLOOKUP(I149, '[1]Mortality (No Interventions) H'!$B$10:$O$129, 7)</f>
        <v>45.512888342080188</v>
      </c>
      <c r="P149" s="11">
        <v>0</v>
      </c>
      <c r="Q149" s="10">
        <f t="shared" si="84"/>
        <v>0.74221510923045397</v>
      </c>
      <c r="R149" s="10">
        <f t="shared" si="85"/>
        <v>3.3780353392210499E-2</v>
      </c>
      <c r="S149" s="10">
        <f t="shared" si="86"/>
        <v>0</v>
      </c>
      <c r="T149" s="9">
        <f t="shared" si="76"/>
        <v>0.70843475583824345</v>
      </c>
      <c r="U149" s="18"/>
      <c r="V149" s="8">
        <f t="shared" si="87"/>
        <v>5708.9479107255293</v>
      </c>
      <c r="W149" s="8">
        <f t="shared" si="77"/>
        <v>5449.1172019139258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-1729.9272110234754</v>
      </c>
      <c r="AB149" s="8">
        <f t="shared" si="88"/>
        <v>-25983.070881160296</v>
      </c>
      <c r="AC149" s="8">
        <f t="shared" si="81"/>
        <v>-27712.99809218377</v>
      </c>
      <c r="AD149" s="8">
        <f t="shared" si="89"/>
        <v>560.04779004217448</v>
      </c>
      <c r="AE149" s="8">
        <f t="shared" si="82"/>
        <v>-27152.950302141595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2441.9005374412613</v>
      </c>
      <c r="M150" s="14">
        <f t="shared" si="75"/>
        <v>769177</v>
      </c>
      <c r="N150" s="13"/>
      <c r="O150" s="13">
        <f>1000*VLOOKUP(I150, '[1]Mortality (No Interventions) H'!$B$10:$O$129, 7)</f>
        <v>51.262479990769236</v>
      </c>
      <c r="P150" s="11">
        <v>0</v>
      </c>
      <c r="Q150" s="10">
        <f t="shared" si="84"/>
        <v>0.70843475583824345</v>
      </c>
      <c r="R150" s="10">
        <f t="shared" si="85"/>
        <v>3.6316122495923447E-2</v>
      </c>
      <c r="S150" s="10">
        <f t="shared" si="86"/>
        <v>0</v>
      </c>
      <c r="T150" s="9">
        <f t="shared" si="76"/>
        <v>0.67211863334232003</v>
      </c>
      <c r="U150" s="18"/>
      <c r="V150" s="8">
        <f t="shared" si="87"/>
        <v>5449.1172019139258</v>
      </c>
      <c r="W150" s="8">
        <f t="shared" si="77"/>
        <v>5169.7819403834574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-1641.2468519828974</v>
      </c>
      <c r="AB150" s="8">
        <f t="shared" si="88"/>
        <v>-27933.526153046911</v>
      </c>
      <c r="AC150" s="8">
        <f t="shared" si="81"/>
        <v>-29574.773005029809</v>
      </c>
      <c r="AD150" s="8">
        <f t="shared" si="89"/>
        <v>534.55839750775613</v>
      </c>
      <c r="AE150" s="8">
        <f t="shared" si="82"/>
        <v>-29040.214607522052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2441.9005374412613</v>
      </c>
      <c r="M151" s="14">
        <f t="shared" si="75"/>
        <v>769177</v>
      </c>
      <c r="N151" s="13"/>
      <c r="O151" s="13">
        <f>1000*VLOOKUP(I151, '[1]Mortality (No Interventions) H'!$B$10:$O$129, 7)</f>
        <v>57.538637884183586</v>
      </c>
      <c r="P151" s="11">
        <v>0</v>
      </c>
      <c r="Q151" s="10">
        <f t="shared" si="84"/>
        <v>0.67211863334232003</v>
      </c>
      <c r="R151" s="10">
        <f t="shared" si="85"/>
        <v>3.8672790659096117E-2</v>
      </c>
      <c r="S151" s="10">
        <f t="shared" si="86"/>
        <v>0</v>
      </c>
      <c r="T151" s="9">
        <f t="shared" si="76"/>
        <v>0.6334458426832239</v>
      </c>
      <c r="U151" s="18"/>
      <c r="V151" s="8">
        <f t="shared" si="87"/>
        <v>5169.7819403834574</v>
      </c>
      <c r="W151" s="8">
        <f t="shared" si="77"/>
        <v>4872.3197293755411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-1546.8117436880971</v>
      </c>
      <c r="AB151" s="8">
        <f t="shared" si="88"/>
        <v>-29746.221100791572</v>
      </c>
      <c r="AC151" s="8">
        <f t="shared" si="81"/>
        <v>-31293.032844479669</v>
      </c>
      <c r="AD151" s="8">
        <f t="shared" si="89"/>
        <v>507.15560835161722</v>
      </c>
      <c r="AE151" s="8">
        <f t="shared" si="82"/>
        <v>-30785.87723612805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2441.9005374412613</v>
      </c>
      <c r="M152" s="14">
        <f t="shared" si="75"/>
        <v>769177</v>
      </c>
      <c r="N152" s="13"/>
      <c r="O152" s="13">
        <f>1000*VLOOKUP(I152, '[1]Mortality (No Interventions) H'!$B$10:$O$129, 7)</f>
        <v>64.438207006621724</v>
      </c>
      <c r="P152" s="11">
        <v>0</v>
      </c>
      <c r="Q152" s="10">
        <f t="shared" si="84"/>
        <v>0.6334458426832239</v>
      </c>
      <c r="R152" s="10">
        <f t="shared" si="85"/>
        <v>4.0818114338305518E-2</v>
      </c>
      <c r="S152" s="10">
        <f t="shared" si="86"/>
        <v>0</v>
      </c>
      <c r="T152" s="9">
        <f t="shared" si="76"/>
        <v>0.59262772834491839</v>
      </c>
      <c r="U152" s="18"/>
      <c r="V152" s="8">
        <f t="shared" si="87"/>
        <v>4872.3197293755411</v>
      </c>
      <c r="W152" s="8">
        <f t="shared" si="77"/>
        <v>4558.3561820515934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-1447.13796834805</v>
      </c>
      <c r="AB152" s="8">
        <f t="shared" si="88"/>
        <v>-31396.354732394822</v>
      </c>
      <c r="AC152" s="8">
        <f t="shared" si="81"/>
        <v>-32843.492700742871</v>
      </c>
      <c r="AD152" s="8">
        <f t="shared" si="89"/>
        <v>477.9745654517406</v>
      </c>
      <c r="AE152" s="8">
        <f t="shared" si="82"/>
        <v>-32365.518135291131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2441.9005374412613</v>
      </c>
      <c r="M153" s="14">
        <f t="shared" si="75"/>
        <v>769177</v>
      </c>
      <c r="N153" s="13"/>
      <c r="O153" s="13">
        <f>1000*VLOOKUP(I153, '[1]Mortality (No Interventions) H'!$B$10:$O$129, 7)</f>
        <v>72.201117396391012</v>
      </c>
      <c r="P153" s="11">
        <v>0</v>
      </c>
      <c r="Q153" s="10">
        <f t="shared" si="84"/>
        <v>0.59262772834491839</v>
      </c>
      <c r="R153" s="10">
        <f t="shared" si="85"/>
        <v>4.2788384186587973E-2</v>
      </c>
      <c r="S153" s="10">
        <f t="shared" si="86"/>
        <v>0</v>
      </c>
      <c r="T153" s="9">
        <f t="shared" si="76"/>
        <v>0.54983934415833047</v>
      </c>
      <c r="U153" s="18"/>
      <c r="V153" s="8">
        <f t="shared" si="87"/>
        <v>4558.3561820515934</v>
      </c>
      <c r="W153" s="8">
        <f t="shared" si="77"/>
        <v>4229.2377722167221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-1342.6529900065777</v>
      </c>
      <c r="AB153" s="8">
        <f t="shared" si="88"/>
        <v>-32911.840983487178</v>
      </c>
      <c r="AC153" s="8">
        <f t="shared" si="81"/>
        <v>-34254.493973493758</v>
      </c>
      <c r="AD153" s="8">
        <f t="shared" si="89"/>
        <v>447.17474145926133</v>
      </c>
      <c r="AE153" s="8">
        <f t="shared" si="82"/>
        <v>-33807.319232034497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2441.9005374412613</v>
      </c>
      <c r="M154" s="14">
        <f t="shared" si="75"/>
        <v>769177</v>
      </c>
      <c r="N154" s="13"/>
      <c r="O154" s="13">
        <f>1000*VLOOKUP(I154, '[1]Mortality (No Interventions) H'!$B$10:$O$129, 7)</f>
        <v>80.924620001189638</v>
      </c>
      <c r="P154" s="11">
        <v>0</v>
      </c>
      <c r="Q154" s="10">
        <f t="shared" si="84"/>
        <v>0.54983934415833047</v>
      </c>
      <c r="R154" s="10">
        <f t="shared" si="85"/>
        <v>4.4495539987716222E-2</v>
      </c>
      <c r="S154" s="10">
        <f t="shared" si="86"/>
        <v>0</v>
      </c>
      <c r="T154" s="9">
        <f t="shared" si="76"/>
        <v>0.5053438041706142</v>
      </c>
      <c r="U154" s="18"/>
      <c r="V154" s="8">
        <f t="shared" si="87"/>
        <v>4229.2377722167221</v>
      </c>
      <c r="W154" s="8">
        <f t="shared" si="77"/>
        <v>3886.9883126054056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-1233.9993069968343</v>
      </c>
      <c r="AB154" s="8">
        <f t="shared" si="88"/>
        <v>-34224.945961131598</v>
      </c>
      <c r="AC154" s="8">
        <f t="shared" si="81"/>
        <v>-35458.945268128431</v>
      </c>
      <c r="AD154" s="8">
        <f t="shared" si="89"/>
        <v>414.88822545446044</v>
      </c>
      <c r="AE154" s="8">
        <f t="shared" si="82"/>
        <v>-35044.057042673972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2441.9005374412613</v>
      </c>
      <c r="M155" s="14">
        <f t="shared" si="75"/>
        <v>769177</v>
      </c>
      <c r="N155" s="13"/>
      <c r="O155" s="13">
        <f>1000*VLOOKUP(I155, '[1]Mortality (No Interventions) H'!$B$10:$O$129, 7)</f>
        <v>90.763626243137338</v>
      </c>
      <c r="P155" s="11">
        <v>0</v>
      </c>
      <c r="Q155" s="10">
        <f t="shared" si="84"/>
        <v>0.5053438041706142</v>
      </c>
      <c r="R155" s="10">
        <f t="shared" si="85"/>
        <v>4.5866836166026811E-2</v>
      </c>
      <c r="S155" s="10">
        <f t="shared" si="86"/>
        <v>0</v>
      </c>
      <c r="T155" s="9">
        <f t="shared" si="76"/>
        <v>0.45947696800458737</v>
      </c>
      <c r="U155" s="18"/>
      <c r="V155" s="8">
        <f t="shared" si="87"/>
        <v>3886.9883126054056</v>
      </c>
      <c r="W155" s="8">
        <f t="shared" si="77"/>
        <v>3534.1911581886452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-1121.9970551122831</v>
      </c>
      <c r="AB155" s="8">
        <f t="shared" si="88"/>
        <v>-35279.715441676002</v>
      </c>
      <c r="AC155" s="8">
        <f t="shared" si="81"/>
        <v>-36401.712496788285</v>
      </c>
      <c r="AD155" s="8">
        <f t="shared" si="89"/>
        <v>381.31355346659029</v>
      </c>
      <c r="AE155" s="8">
        <f t="shared" si="82"/>
        <v>-36020.398943321692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2441.9005374412613</v>
      </c>
      <c r="M156" s="14">
        <f t="shared" si="75"/>
        <v>769177</v>
      </c>
      <c r="N156" s="13"/>
      <c r="O156" s="13">
        <f>1000*VLOOKUP(I156, '[1]Mortality (No Interventions) H'!$B$10:$O$129, 7)</f>
        <v>101.39359973808062</v>
      </c>
      <c r="P156" s="11">
        <v>0</v>
      </c>
      <c r="Q156" s="10">
        <f t="shared" si="84"/>
        <v>0.45947696800458737</v>
      </c>
      <c r="R156" s="10">
        <f t="shared" si="85"/>
        <v>4.658802378272401E-2</v>
      </c>
      <c r="S156" s="10">
        <f t="shared" si="86"/>
        <v>0</v>
      </c>
      <c r="T156" s="9">
        <f t="shared" si="76"/>
        <v>0.41288894422186334</v>
      </c>
      <c r="U156" s="18"/>
      <c r="V156" s="8">
        <f t="shared" si="87"/>
        <v>3534.1911581886452</v>
      </c>
      <c r="W156" s="8">
        <f t="shared" si="77"/>
        <v>3175.8467944974018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-1008.233734798923</v>
      </c>
      <c r="AB156" s="8">
        <f t="shared" si="88"/>
        <v>-35834.436369124305</v>
      </c>
      <c r="AC156" s="8">
        <f t="shared" si="81"/>
        <v>-36842.670103923228</v>
      </c>
      <c r="AD156" s="8">
        <f t="shared" si="89"/>
        <v>346.70415261830613</v>
      </c>
      <c r="AE156" s="8">
        <f t="shared" si="82"/>
        <v>-36495.965951304919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2441.9005374412613</v>
      </c>
      <c r="M157" s="14">
        <f t="shared" si="75"/>
        <v>769177</v>
      </c>
      <c r="N157" s="13"/>
      <c r="O157" s="13">
        <f>1000*VLOOKUP(I157, '[1]Mortality (No Interventions) H'!$B$10:$O$129, 7)</f>
        <v>112.50253562952975</v>
      </c>
      <c r="P157" s="11">
        <v>0</v>
      </c>
      <c r="Q157" s="10">
        <f t="shared" si="84"/>
        <v>0.41288894422186334</v>
      </c>
      <c r="R157" s="10">
        <f t="shared" si="85"/>
        <v>4.6451053158359103E-2</v>
      </c>
      <c r="S157" s="10">
        <f t="shared" si="86"/>
        <v>0</v>
      </c>
      <c r="T157" s="9">
        <f t="shared" si="76"/>
        <v>0.36643789106350422</v>
      </c>
      <c r="U157" s="18"/>
      <c r="V157" s="8">
        <f t="shared" si="87"/>
        <v>3175.8467944974018</v>
      </c>
      <c r="W157" s="8">
        <f t="shared" si="77"/>
        <v>2818.5559773455302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-894.80488312681337</v>
      </c>
      <c r="AB157" s="8">
        <f t="shared" si="88"/>
        <v>-35729.081715187182</v>
      </c>
      <c r="AC157" s="8">
        <f t="shared" si="81"/>
        <v>-36623.886598313999</v>
      </c>
      <c r="AD157" s="8">
        <f t="shared" si="89"/>
        <v>311.55057054019511</v>
      </c>
      <c r="AE157" s="8">
        <f t="shared" si="82"/>
        <v>-36312.336027773803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2441.9005374412613</v>
      </c>
      <c r="M158" s="14">
        <f t="shared" si="75"/>
        <v>769177</v>
      </c>
      <c r="N158" s="13"/>
      <c r="O158" s="13">
        <f>1000*VLOOKUP(I158, '[1]Mortality (No Interventions) H'!$B$10:$O$129, 7)</f>
        <v>124.6291607890887</v>
      </c>
      <c r="P158" s="11">
        <v>0</v>
      </c>
      <c r="Q158" s="10">
        <f t="shared" si="84"/>
        <v>0.36643789106350422</v>
      </c>
      <c r="R158" s="10">
        <f t="shared" si="85"/>
        <v>4.566884684456804E-2</v>
      </c>
      <c r="S158" s="10">
        <f t="shared" si="86"/>
        <v>0</v>
      </c>
      <c r="T158" s="9">
        <f t="shared" si="76"/>
        <v>0.32076904421893615</v>
      </c>
      <c r="U158" s="18"/>
      <c r="V158" s="8">
        <f t="shared" si="87"/>
        <v>2818.5559773455302</v>
      </c>
      <c r="W158" s="8">
        <f t="shared" si="77"/>
        <v>2467.2817112518865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-783.28610147273992</v>
      </c>
      <c r="AB158" s="8">
        <f t="shared" si="88"/>
        <v>-35127.426609364309</v>
      </c>
      <c r="AC158" s="8">
        <f t="shared" si="81"/>
        <v>-35910.712710837048</v>
      </c>
      <c r="AD158" s="8">
        <f t="shared" si="89"/>
        <v>276.50034137759656</v>
      </c>
      <c r="AE158" s="8">
        <f t="shared" si="82"/>
        <v>-35634.212369459448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2441.9005374412613</v>
      </c>
      <c r="M159" s="14">
        <f t="shared" si="75"/>
        <v>769177</v>
      </c>
      <c r="N159" s="13"/>
      <c r="O159" s="13">
        <f>1000*VLOOKUP(I159, '[1]Mortality (No Interventions) H'!$B$10:$O$129, 7)</f>
        <v>137.73070857533176</v>
      </c>
      <c r="P159" s="11">
        <v>0</v>
      </c>
      <c r="Q159" s="10">
        <f t="shared" si="84"/>
        <v>0.32076904421893615</v>
      </c>
      <c r="R159" s="10">
        <f t="shared" si="85"/>
        <v>4.4179747749306005E-2</v>
      </c>
      <c r="S159" s="10">
        <f t="shared" si="86"/>
        <v>0</v>
      </c>
      <c r="T159" s="9">
        <f t="shared" si="76"/>
        <v>0.27658929646963015</v>
      </c>
      <c r="U159" s="18"/>
      <c r="V159" s="8">
        <f t="shared" si="87"/>
        <v>2467.2817112518865</v>
      </c>
      <c r="W159" s="8">
        <f t="shared" si="77"/>
        <v>2127.4612529062074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-675.40355169969018</v>
      </c>
      <c r="AB159" s="8">
        <f t="shared" si="88"/>
        <v>-33982.045834567944</v>
      </c>
      <c r="AC159" s="8">
        <f t="shared" si="81"/>
        <v>-34657.449386267632</v>
      </c>
      <c r="AD159" s="8">
        <f t="shared" si="89"/>
        <v>242.04033587381008</v>
      </c>
      <c r="AE159" s="8">
        <f t="shared" si="82"/>
        <v>-34415.409050393821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2441.9005374412613</v>
      </c>
      <c r="M160" s="14">
        <f t="shared" si="75"/>
        <v>769177</v>
      </c>
      <c r="N160" s="13"/>
      <c r="O160" s="13">
        <f>1000*VLOOKUP(I160, '[1]Mortality (No Interventions) H'!$B$10:$O$129, 7)</f>
        <v>152.16781717344233</v>
      </c>
      <c r="P160" s="11">
        <v>0</v>
      </c>
      <c r="Q160" s="10">
        <f t="shared" si="84"/>
        <v>0.27658929646963015</v>
      </c>
      <c r="R160" s="10">
        <f t="shared" si="85"/>
        <v>4.2087989497321725E-2</v>
      </c>
      <c r="S160" s="10">
        <f t="shared" si="86"/>
        <v>0</v>
      </c>
      <c r="T160" s="9">
        <f t="shared" si="76"/>
        <v>0.23450130697230842</v>
      </c>
      <c r="U160" s="18"/>
      <c r="V160" s="8">
        <f t="shared" si="87"/>
        <v>2127.4612529062074</v>
      </c>
      <c r="W160" s="8">
        <f t="shared" si="77"/>
        <v>1803.7301179303929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-572.62886752635814</v>
      </c>
      <c r="AB160" s="8">
        <f t="shared" si="88"/>
        <v>-32373.113497581431</v>
      </c>
      <c r="AC160" s="8">
        <f t="shared" si="81"/>
        <v>-32945.742365107792</v>
      </c>
      <c r="AD160" s="8">
        <f t="shared" si="89"/>
        <v>208.70394891009897</v>
      </c>
      <c r="AE160" s="8">
        <f t="shared" si="82"/>
        <v>-32737.038416197691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2441.9005374412613</v>
      </c>
      <c r="M161" s="14">
        <f t="shared" si="75"/>
        <v>769177</v>
      </c>
      <c r="N161" s="13"/>
      <c r="O161" s="13">
        <f>1000*VLOOKUP(I161, '[1]Mortality (No Interventions) H'!$B$10:$O$129, 7)</f>
        <v>168.13381998158681</v>
      </c>
      <c r="P161" s="11">
        <v>0</v>
      </c>
      <c r="Q161" s="10">
        <f t="shared" si="84"/>
        <v>0.23450130697230842</v>
      </c>
      <c r="R161" s="10">
        <f t="shared" si="85"/>
        <v>3.9427600531928932E-2</v>
      </c>
      <c r="S161" s="10">
        <f t="shared" si="86"/>
        <v>0</v>
      </c>
      <c r="T161" s="9">
        <f t="shared" si="76"/>
        <v>0.1950737064403795</v>
      </c>
      <c r="U161" s="18"/>
      <c r="V161" s="8">
        <f t="shared" si="87"/>
        <v>1803.7301179303929</v>
      </c>
      <c r="W161" s="8">
        <f t="shared" si="77"/>
        <v>1500.4620829869179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-476.35058859742156</v>
      </c>
      <c r="AB161" s="8">
        <f t="shared" si="88"/>
        <v>-30326.8034943475</v>
      </c>
      <c r="AC161" s="8">
        <f t="shared" si="81"/>
        <v>-30803.154082944922</v>
      </c>
      <c r="AD161" s="8">
        <f t="shared" si="89"/>
        <v>176.94592456897155</v>
      </c>
      <c r="AE161" s="8">
        <f t="shared" si="82"/>
        <v>-30626.20815837595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2441.9005374412613</v>
      </c>
      <c r="M162" s="14">
        <f t="shared" si="75"/>
        <v>769177</v>
      </c>
      <c r="N162" s="13"/>
      <c r="O162" s="13">
        <f>1000*VLOOKUP(I162, '[1]Mortality (No Interventions) H'!$B$10:$O$129, 7)</f>
        <v>183.99399149383427</v>
      </c>
      <c r="P162" s="11">
        <v>0</v>
      </c>
      <c r="Q162" s="10">
        <f t="shared" si="84"/>
        <v>0.1950737064403795</v>
      </c>
      <c r="R162" s="10">
        <f t="shared" si="85"/>
        <v>3.5892389883461912E-2</v>
      </c>
      <c r="S162" s="10">
        <f t="shared" si="86"/>
        <v>0</v>
      </c>
      <c r="T162" s="9">
        <f t="shared" si="76"/>
        <v>0.15918131655691758</v>
      </c>
      <c r="U162" s="18"/>
      <c r="V162" s="8">
        <f t="shared" si="87"/>
        <v>1500.4620829869179</v>
      </c>
      <c r="W162" s="8">
        <f t="shared" si="77"/>
        <v>1224.386075253002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-388.7049424509446</v>
      </c>
      <c r="AB162" s="8">
        <f t="shared" si="88"/>
        <v>-27607.600773391583</v>
      </c>
      <c r="AC162" s="8">
        <f t="shared" si="81"/>
        <v>-27996.305715842529</v>
      </c>
      <c r="AD162" s="8">
        <f t="shared" si="89"/>
        <v>147.19533034101667</v>
      </c>
      <c r="AE162" s="8">
        <f t="shared" si="82"/>
        <v>-27849.110385501514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2441.9005374412613</v>
      </c>
      <c r="M163" s="14">
        <f t="shared" si="75"/>
        <v>769177</v>
      </c>
      <c r="N163" s="13"/>
      <c r="O163" s="13">
        <f>1000*VLOOKUP(I163, '[1]Mortality (No Interventions) H'!$B$10:$O$129, 7)</f>
        <v>201.12373293520233</v>
      </c>
      <c r="P163" s="11">
        <v>0</v>
      </c>
      <c r="Q163" s="10">
        <f t="shared" si="84"/>
        <v>0.15918131655691758</v>
      </c>
      <c r="R163" s="10">
        <f t="shared" si="85"/>
        <v>3.2015140599467397E-2</v>
      </c>
      <c r="S163" s="10">
        <f t="shared" si="86"/>
        <v>0</v>
      </c>
      <c r="T163" s="9">
        <f t="shared" si="76"/>
        <v>0.12716617595745019</v>
      </c>
      <c r="U163" s="18"/>
      <c r="V163" s="8">
        <f t="shared" si="87"/>
        <v>1224.386075253002</v>
      </c>
      <c r="W163" s="8">
        <f t="shared" si="77"/>
        <v>978.13297724423671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-310.52715341484765</v>
      </c>
      <c r="AB163" s="8">
        <f t="shared" si="88"/>
        <v>-24625.309800876534</v>
      </c>
      <c r="AC163" s="8">
        <f t="shared" si="81"/>
        <v>-24935.836954291382</v>
      </c>
      <c r="AD163" s="8">
        <f t="shared" si="89"/>
        <v>120.11227398231951</v>
      </c>
      <c r="AE163" s="8">
        <f t="shared" si="82"/>
        <v>-24815.724680309064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2441.9005374412613</v>
      </c>
      <c r="M164" s="14">
        <f t="shared" si="75"/>
        <v>769177</v>
      </c>
      <c r="N164" s="13"/>
      <c r="O164" s="13">
        <f>1000*VLOOKUP(I164, '[1]Mortality (No Interventions) H'!$B$10:$O$129, 7)</f>
        <v>219.07494204779513</v>
      </c>
      <c r="P164" s="11">
        <v>0</v>
      </c>
      <c r="Q164" s="10">
        <f t="shared" si="84"/>
        <v>0.12716617595745019</v>
      </c>
      <c r="R164" s="10">
        <f t="shared" si="85"/>
        <v>2.7858922628318118E-2</v>
      </c>
      <c r="S164" s="10">
        <f t="shared" si="86"/>
        <v>0</v>
      </c>
      <c r="T164" s="9">
        <f t="shared" si="76"/>
        <v>9.9307253329132081E-2</v>
      </c>
      <c r="U164" s="18"/>
      <c r="V164" s="8">
        <f t="shared" si="87"/>
        <v>978.13297724423671</v>
      </c>
      <c r="W164" s="8">
        <f t="shared" si="77"/>
        <v>763.84855193941826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-242.49843527622312</v>
      </c>
      <c r="AB164" s="8">
        <f t="shared" si="88"/>
        <v>-21428.442530481843</v>
      </c>
      <c r="AC164" s="8">
        <f t="shared" si="81"/>
        <v>-21670.940965758065</v>
      </c>
      <c r="AD164" s="8">
        <f t="shared" si="89"/>
        <v>95.954845067659633</v>
      </c>
      <c r="AE164" s="8">
        <f t="shared" si="82"/>
        <v>-21574.986120690406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2441.9005374412613</v>
      </c>
      <c r="M165" s="14">
        <f t="shared" si="75"/>
        <v>769177</v>
      </c>
      <c r="N165" s="13"/>
      <c r="O165" s="13">
        <f>1000*VLOOKUP(I165, '[1]Mortality (No Interventions) H'!$B$10:$O$129, 7)</f>
        <v>237.62421769327761</v>
      </c>
      <c r="P165" s="11">
        <v>0</v>
      </c>
      <c r="Q165" s="10">
        <f t="shared" si="84"/>
        <v>9.9307253329132081E-2</v>
      </c>
      <c r="R165" s="10">
        <f t="shared" si="85"/>
        <v>2.3597808383603147E-2</v>
      </c>
      <c r="S165" s="10">
        <f t="shared" si="86"/>
        <v>0</v>
      </c>
      <c r="T165" s="9">
        <f t="shared" si="76"/>
        <v>7.5709444945528934E-2</v>
      </c>
      <c r="U165" s="18"/>
      <c r="V165" s="8">
        <f t="shared" si="87"/>
        <v>763.84855193941826</v>
      </c>
      <c r="W165" s="8">
        <f t="shared" si="77"/>
        <v>582.33963734867109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-184.87493430186669</v>
      </c>
      <c r="AB165" s="8">
        <f t="shared" si="88"/>
        <v>-18150.891459074719</v>
      </c>
      <c r="AC165" s="8">
        <f t="shared" si="81"/>
        <v>-18335.766393376587</v>
      </c>
      <c r="AD165" s="8">
        <f t="shared" si="89"/>
        <v>74.933542945256931</v>
      </c>
      <c r="AE165" s="8">
        <f t="shared" si="82"/>
        <v>-18260.832850431329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2441.9005374412613</v>
      </c>
      <c r="M166" s="14">
        <f t="shared" si="75"/>
        <v>769177</v>
      </c>
      <c r="N166" s="13"/>
      <c r="O166" s="13">
        <f>1000*VLOOKUP(I166, '[1]Mortality (No Interventions) H'!$B$10:$O$129, 7)</f>
        <v>257.52766903788006</v>
      </c>
      <c r="P166" s="11">
        <v>0</v>
      </c>
      <c r="Q166" s="10">
        <f t="shared" si="84"/>
        <v>7.5709444945528934E-2</v>
      </c>
      <c r="R166" s="10">
        <f t="shared" si="85"/>
        <v>1.9497276880973774E-2</v>
      </c>
      <c r="S166" s="10">
        <f t="shared" si="86"/>
        <v>0</v>
      </c>
      <c r="T166" s="9">
        <f t="shared" si="76"/>
        <v>5.621216806455516E-2</v>
      </c>
      <c r="U166" s="18"/>
      <c r="V166" s="8">
        <f t="shared" si="87"/>
        <v>582.33963734867109</v>
      </c>
      <c r="W166" s="8">
        <f t="shared" si="77"/>
        <v>432.37106795390349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-137.26452340757575</v>
      </c>
      <c r="AB166" s="8">
        <f t="shared" si="88"/>
        <v>-14996.856939476764</v>
      </c>
      <c r="AC166" s="8">
        <f t="shared" si="81"/>
        <v>-15134.121462884339</v>
      </c>
      <c r="AD166" s="8">
        <f t="shared" si="89"/>
        <v>57.12751842390464</v>
      </c>
      <c r="AE166" s="8">
        <f t="shared" si="82"/>
        <v>-15076.993944460435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2441.9005374412613</v>
      </c>
      <c r="M167" s="14">
        <f t="shared" ref="M167:M198" si="93">$E$11</f>
        <v>769177</v>
      </c>
      <c r="N167" s="13"/>
      <c r="O167" s="13">
        <f>1000*VLOOKUP(I167, '[1]Mortality (No Interventions) H'!$B$10:$O$129, 7)</f>
        <v>278.00064881697369</v>
      </c>
      <c r="P167" s="11">
        <v>0</v>
      </c>
      <c r="Q167" s="10">
        <f t="shared" si="84"/>
        <v>5.621216806455516E-2</v>
      </c>
      <c r="R167" s="10">
        <f t="shared" si="85"/>
        <v>1.5627019193355102E-2</v>
      </c>
      <c r="S167" s="10">
        <f t="shared" si="86"/>
        <v>0</v>
      </c>
      <c r="T167" s="9">
        <f t="shared" ref="T167:T198" si="94">Q167-SUM(R167:S167)</f>
        <v>4.0585148871200058E-2</v>
      </c>
      <c r="U167" s="18"/>
      <c r="V167" s="8">
        <f t="shared" si="87"/>
        <v>432.37106795390349</v>
      </c>
      <c r="W167" s="8">
        <f t="shared" ref="W167:W198" si="95">$G$14*M167*T167</f>
        <v>312.17163053303051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-99.104896840717018</v>
      </c>
      <c r="AB167" s="8">
        <f t="shared" si="88"/>
        <v>-12019.943742087296</v>
      </c>
      <c r="AC167" s="8">
        <f t="shared" ref="AC167:AC198" si="99">IFERROR(_xlfn.IFNA(SUM(Y167:AB167),0),0)</f>
        <v>-12119.048638928014</v>
      </c>
      <c r="AD167" s="8">
        <f t="shared" si="89"/>
        <v>42.415601766277938</v>
      </c>
      <c r="AE167" s="8">
        <f t="shared" ref="AE167:AE198" si="100">IFERROR(_xlfn.IFNA(SUM(AC167:AD167),0),0)</f>
        <v>-12076.633037161737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2441.9005374412613</v>
      </c>
      <c r="M168" s="14">
        <f t="shared" si="93"/>
        <v>769177</v>
      </c>
      <c r="N168" s="13"/>
      <c r="O168" s="13">
        <f>1000*VLOOKUP(I168, '[1]Mortality (No Interventions) H'!$B$10:$O$129, 7)</f>
        <v>299.68531995689852</v>
      </c>
      <c r="P168" s="11">
        <v>0</v>
      </c>
      <c r="Q168" s="10">
        <f t="shared" ref="Q168:Q199" si="102">T167</f>
        <v>4.0585148871200058E-2</v>
      </c>
      <c r="R168" s="10">
        <f t="shared" ref="R168:R199" si="103">O168*Q168/1000</f>
        <v>1.2162773324963948E-2</v>
      </c>
      <c r="S168" s="10">
        <f t="shared" ref="S168:S199" si="104">MIN(P168*Q168,Q168-R168)</f>
        <v>0</v>
      </c>
      <c r="T168" s="9">
        <f t="shared" si="94"/>
        <v>2.8422375546236112E-2</v>
      </c>
      <c r="U168" s="18"/>
      <c r="V168" s="8">
        <f t="shared" ref="V168:V199" si="105">W167</f>
        <v>312.17163053303051</v>
      </c>
      <c r="W168" s="8">
        <f t="shared" si="95"/>
        <v>218.61837555527254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-69.404614121711319</v>
      </c>
      <c r="AB168" s="8">
        <f t="shared" ref="AB168:AB199" si="106">IFERROR(_xlfn.IFNA(-M168*R168,0),0)</f>
        <v>-9355.3254977757952</v>
      </c>
      <c r="AC168" s="8">
        <f t="shared" si="99"/>
        <v>-9424.7301118975065</v>
      </c>
      <c r="AD168" s="8">
        <f t="shared" ref="AD168:AD199" si="107">IFERROR(_xlfn.IFNA($D$6*SUM(V168:V168,Y168:Z168),0),0)</f>
        <v>30.624036955290293</v>
      </c>
      <c r="AE168" s="8">
        <f t="shared" si="100"/>
        <v>-9394.1060749422159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2441.9005374412613</v>
      </c>
      <c r="M169" s="14">
        <f t="shared" si="93"/>
        <v>769177</v>
      </c>
      <c r="N169" s="13"/>
      <c r="O169" s="13">
        <f>1000*VLOOKUP(I169, '[1]Mortality (No Interventions) H'!$B$10:$O$129, 7)</f>
        <v>322.6430216781971</v>
      </c>
      <c r="P169" s="11">
        <v>0</v>
      </c>
      <c r="Q169" s="10">
        <f t="shared" si="102"/>
        <v>2.8422375546236112E-2</v>
      </c>
      <c r="R169" s="10">
        <f t="shared" si="103"/>
        <v>9.1702811295101168E-3</v>
      </c>
      <c r="S169" s="10">
        <f t="shared" si="104"/>
        <v>0</v>
      </c>
      <c r="T169" s="9">
        <f t="shared" si="94"/>
        <v>1.9252094416725995E-2</v>
      </c>
      <c r="U169" s="18"/>
      <c r="V169" s="8">
        <f t="shared" si="105"/>
        <v>218.61837555527254</v>
      </c>
      <c r="W169" s="8">
        <f t="shared" si="95"/>
        <v>148.08268227174051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-47.011699703073113</v>
      </c>
      <c r="AB169" s="8">
        <f t="shared" si="106"/>
        <v>-7053.5693283532028</v>
      </c>
      <c r="AC169" s="8">
        <f t="shared" si="99"/>
        <v>-7100.5810280562755</v>
      </c>
      <c r="AD169" s="8">
        <f t="shared" si="107"/>
        <v>21.446462641972236</v>
      </c>
      <c r="AE169" s="8">
        <f t="shared" si="100"/>
        <v>-7079.1345654143033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2441.9005374412613</v>
      </c>
      <c r="M170" s="14">
        <f t="shared" si="93"/>
        <v>769177</v>
      </c>
      <c r="N170" s="13"/>
      <c r="O170" s="13">
        <f>1000*VLOOKUP(I170, '[1]Mortality (No Interventions) H'!$B$10:$O$129, 7)</f>
        <v>346.02773650175232</v>
      </c>
      <c r="P170" s="11">
        <v>0</v>
      </c>
      <c r="Q170" s="10">
        <f t="shared" si="102"/>
        <v>1.9252094416725995E-2</v>
      </c>
      <c r="R170" s="10">
        <f t="shared" si="103"/>
        <v>6.6617586539377202E-3</v>
      </c>
      <c r="S170" s="10">
        <f t="shared" si="104"/>
        <v>0</v>
      </c>
      <c r="T170" s="9">
        <f t="shared" si="94"/>
        <v>1.2590335762788275E-2</v>
      </c>
      <c r="U170" s="18"/>
      <c r="V170" s="8">
        <f t="shared" si="105"/>
        <v>148.08268227174051</v>
      </c>
      <c r="W170" s="8">
        <f t="shared" si="95"/>
        <v>96.841966910141977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-30.744347665718621</v>
      </c>
      <c r="AB170" s="8">
        <f t="shared" si="106"/>
        <v>-5124.0715361598541</v>
      </c>
      <c r="AC170" s="8">
        <f t="shared" si="99"/>
        <v>-5154.8158838255731</v>
      </c>
      <c r="AD170" s="8">
        <f t="shared" si="107"/>
        <v>14.526911130857744</v>
      </c>
      <c r="AE170" s="8">
        <f t="shared" si="100"/>
        <v>-5140.2889726947151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2441.9005374412613</v>
      </c>
      <c r="M171" s="14">
        <f t="shared" si="93"/>
        <v>769177</v>
      </c>
      <c r="N171" s="13"/>
      <c r="O171" s="13">
        <f>1000*VLOOKUP(I171, '[1]Mortality (No Interventions) H'!$B$10:$O$129, 7)</f>
        <v>370.46854279378294</v>
      </c>
      <c r="P171" s="11">
        <v>0</v>
      </c>
      <c r="Q171" s="10">
        <f t="shared" si="102"/>
        <v>1.2590335762788275E-2</v>
      </c>
      <c r="R171" s="10">
        <f t="shared" si="103"/>
        <v>4.6643233433246237E-3</v>
      </c>
      <c r="S171" s="10">
        <f t="shared" si="104"/>
        <v>0</v>
      </c>
      <c r="T171" s="9">
        <f t="shared" si="94"/>
        <v>7.926012419463651E-3</v>
      </c>
      <c r="U171" s="18"/>
      <c r="V171" s="8">
        <f t="shared" si="105"/>
        <v>96.841966910141977</v>
      </c>
      <c r="W171" s="8">
        <f t="shared" si="95"/>
        <v>60.965064547657931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-19.354533986854403</v>
      </c>
      <c r="AB171" s="8">
        <f t="shared" si="106"/>
        <v>-3587.6902362484038</v>
      </c>
      <c r="AC171" s="8">
        <f t="shared" si="99"/>
        <v>-3607.0447702352581</v>
      </c>
      <c r="AD171" s="8">
        <f t="shared" si="107"/>
        <v>9.5001969538849291</v>
      </c>
      <c r="AE171" s="8">
        <f t="shared" si="100"/>
        <v>-3597.5445732813732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2441.9005374412613</v>
      </c>
      <c r="M172" s="14">
        <f t="shared" si="93"/>
        <v>769177</v>
      </c>
      <c r="N172" s="13"/>
      <c r="O172" s="13">
        <f>1000*VLOOKUP(I172, '[1]Mortality (No Interventions) H'!$B$10:$O$129, 7)</f>
        <v>395.07654444426669</v>
      </c>
      <c r="P172" s="11">
        <v>0</v>
      </c>
      <c r="Q172" s="10">
        <f t="shared" si="102"/>
        <v>7.926012419463651E-3</v>
      </c>
      <c r="R172" s="10">
        <f t="shared" si="103"/>
        <v>3.1313815979040409E-3</v>
      </c>
      <c r="S172" s="10">
        <f t="shared" si="104"/>
        <v>0</v>
      </c>
      <c r="T172" s="9">
        <f t="shared" si="94"/>
        <v>4.7946308215596097E-3</v>
      </c>
      <c r="U172" s="18"/>
      <c r="V172" s="8">
        <f t="shared" si="105"/>
        <v>60.965064547657931</v>
      </c>
      <c r="W172" s="8">
        <f t="shared" si="95"/>
        <v>36.87919751434756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-11.708011579998848</v>
      </c>
      <c r="AB172" s="8">
        <f t="shared" si="106"/>
        <v>-2408.5867033310365</v>
      </c>
      <c r="AC172" s="8">
        <f t="shared" si="99"/>
        <v>-2420.2947149110355</v>
      </c>
      <c r="AD172" s="8">
        <f t="shared" si="107"/>
        <v>5.9806728321252436</v>
      </c>
      <c r="AE172" s="8">
        <f t="shared" si="100"/>
        <v>-2414.3140420789105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2441.9005374412613</v>
      </c>
      <c r="M173" s="14">
        <f t="shared" si="93"/>
        <v>769177</v>
      </c>
      <c r="N173" s="13"/>
      <c r="O173" s="13">
        <f>1000*VLOOKUP(I173, '[1]Mortality (No Interventions) H'!$B$10:$O$129, 7)</f>
        <v>419.28630405032607</v>
      </c>
      <c r="P173" s="11">
        <v>0</v>
      </c>
      <c r="Q173" s="10">
        <f t="shared" si="102"/>
        <v>4.7946308215596097E-3</v>
      </c>
      <c r="R173" s="10">
        <f t="shared" si="103"/>
        <v>2.0103230364575072E-3</v>
      </c>
      <c r="S173" s="10">
        <f t="shared" si="104"/>
        <v>0</v>
      </c>
      <c r="T173" s="9">
        <f t="shared" si="94"/>
        <v>2.7843077851021024E-3</v>
      </c>
      <c r="U173" s="18"/>
      <c r="V173" s="8">
        <f t="shared" si="105"/>
        <v>36.87919751434756</v>
      </c>
      <c r="W173" s="8">
        <f t="shared" si="95"/>
        <v>21.416255092214801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-6.7990026768427123</v>
      </c>
      <c r="AB173" s="8">
        <f t="shared" si="106"/>
        <v>-1546.294242213276</v>
      </c>
      <c r="AC173" s="8">
        <f t="shared" si="99"/>
        <v>-1553.0932448901187</v>
      </c>
      <c r="AD173" s="8">
        <f t="shared" si="107"/>
        <v>3.6178492761574956</v>
      </c>
      <c r="AE173" s="8">
        <f t="shared" si="100"/>
        <v>-1549.4753956139612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2441.9005374412613</v>
      </c>
      <c r="M174" s="14">
        <f t="shared" si="93"/>
        <v>769177</v>
      </c>
      <c r="N174" s="13"/>
      <c r="O174" s="13">
        <f>1000*VLOOKUP(I174, '[1]Mortality (No Interventions) H'!$B$10:$O$129, 7)</f>
        <v>444.07691366906806</v>
      </c>
      <c r="P174" s="11">
        <v>0</v>
      </c>
      <c r="Q174" s="10">
        <f t="shared" si="102"/>
        <v>2.7843077851021024E-3</v>
      </c>
      <c r="R174" s="10">
        <f t="shared" si="103"/>
        <v>1.2364468079129004E-3</v>
      </c>
      <c r="S174" s="10">
        <f t="shared" si="104"/>
        <v>0</v>
      </c>
      <c r="T174" s="9">
        <f t="shared" si="94"/>
        <v>1.547860977189202E-3</v>
      </c>
      <c r="U174" s="18"/>
      <c r="V174" s="8">
        <f t="shared" si="105"/>
        <v>21.416255092214801</v>
      </c>
      <c r="W174" s="8">
        <f t="shared" si="95"/>
        <v>11.905790628514589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-3.7797225520826685</v>
      </c>
      <c r="AB174" s="8">
        <f t="shared" si="106"/>
        <v>-951.04644637002104</v>
      </c>
      <c r="AC174" s="8">
        <f t="shared" si="99"/>
        <v>-954.82616892210376</v>
      </c>
      <c r="AD174" s="8">
        <f t="shared" si="107"/>
        <v>2.1009346245462721</v>
      </c>
      <c r="AE174" s="8">
        <f t="shared" si="100"/>
        <v>-952.72523429755745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2441.9005374412613</v>
      </c>
      <c r="M175" s="14">
        <f t="shared" si="93"/>
        <v>769177</v>
      </c>
      <c r="N175" s="13"/>
      <c r="O175" s="13">
        <f>1000*VLOOKUP(I175, '[1]Mortality (No Interventions) H'!$B$10:$O$129, 7)</f>
        <v>469.30430832571437</v>
      </c>
      <c r="P175" s="11">
        <v>0</v>
      </c>
      <c r="Q175" s="10">
        <f t="shared" si="102"/>
        <v>1.547860977189202E-3</v>
      </c>
      <c r="R175" s="10">
        <f t="shared" si="103"/>
        <v>7.2641782528414282E-4</v>
      </c>
      <c r="S175" s="10">
        <f t="shared" si="104"/>
        <v>0</v>
      </c>
      <c r="T175" s="9">
        <f t="shared" si="94"/>
        <v>8.2144315190505921E-4</v>
      </c>
      <c r="U175" s="18"/>
      <c r="V175" s="8">
        <f t="shared" si="105"/>
        <v>11.905790628514589</v>
      </c>
      <c r="W175" s="8">
        <f t="shared" si="95"/>
        <v>6.3183517925287775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-2.0058824741144079</v>
      </c>
      <c r="AB175" s="8">
        <f t="shared" si="106"/>
        <v>-558.74388359858108</v>
      </c>
      <c r="AC175" s="8">
        <f t="shared" si="99"/>
        <v>-560.74976607269548</v>
      </c>
      <c r="AD175" s="8">
        <f t="shared" si="107"/>
        <v>1.1679580606572812</v>
      </c>
      <c r="AE175" s="8">
        <f t="shared" si="100"/>
        <v>-559.58180801203821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2441.9005374412613</v>
      </c>
      <c r="M176" s="14">
        <f t="shared" si="93"/>
        <v>769177</v>
      </c>
      <c r="N176" s="13"/>
      <c r="O176" s="13">
        <f>1000*VLOOKUP(I176, '[1]Mortality (No Interventions) H'!$B$10:$O$129, 7)</f>
        <v>494.80663589158644</v>
      </c>
      <c r="P176" s="11">
        <v>0</v>
      </c>
      <c r="Q176" s="10">
        <f t="shared" si="102"/>
        <v>8.2144315190505921E-4</v>
      </c>
      <c r="R176" s="10">
        <f t="shared" si="103"/>
        <v>4.0645552257032372E-4</v>
      </c>
      <c r="S176" s="10">
        <f t="shared" si="104"/>
        <v>0</v>
      </c>
      <c r="T176" s="9">
        <f t="shared" si="94"/>
        <v>4.1498762933473549E-4</v>
      </c>
      <c r="U176" s="18"/>
      <c r="V176" s="8">
        <f t="shared" si="105"/>
        <v>6.3183517925287775</v>
      </c>
      <c r="W176" s="8">
        <f t="shared" si="95"/>
        <v>3.1919893976880385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-1.0133585151039655</v>
      </c>
      <c r="AB176" s="8">
        <f t="shared" si="106"/>
        <v>-312.63623948407388</v>
      </c>
      <c r="AC176" s="8">
        <f t="shared" si="99"/>
        <v>-313.64959799917784</v>
      </c>
      <c r="AD176" s="8">
        <f t="shared" si="107"/>
        <v>0.61983031084707307</v>
      </c>
      <c r="AE176" s="8">
        <f t="shared" si="100"/>
        <v>-313.02976768833076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2441.9005374412613</v>
      </c>
      <c r="M177" s="14">
        <f t="shared" si="93"/>
        <v>769177</v>
      </c>
      <c r="N177" s="13"/>
      <c r="O177" s="13">
        <f>1000*VLOOKUP(I177, '[1]Mortality (No Interventions) H'!$B$10:$O$129, 7)</f>
        <v>520.4220001144754</v>
      </c>
      <c r="P177" s="11">
        <v>0</v>
      </c>
      <c r="Q177" s="10">
        <f t="shared" si="102"/>
        <v>4.1498762933473549E-4</v>
      </c>
      <c r="R177" s="10">
        <f t="shared" si="103"/>
        <v>2.1596869208114758E-4</v>
      </c>
      <c r="S177" s="10">
        <f t="shared" si="104"/>
        <v>0</v>
      </c>
      <c r="T177" s="9">
        <f t="shared" si="94"/>
        <v>1.9901893725358792E-4</v>
      </c>
      <c r="U177" s="18"/>
      <c r="V177" s="8">
        <f t="shared" si="105"/>
        <v>3.1919893976880385</v>
      </c>
      <c r="W177" s="8">
        <f t="shared" si="95"/>
        <v>1.5308078909990299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-0.48598444984052502</v>
      </c>
      <c r="AB177" s="8">
        <f t="shared" si="106"/>
        <v>-166.11815066890085</v>
      </c>
      <c r="AC177" s="8">
        <f t="shared" si="99"/>
        <v>-166.60413511874137</v>
      </c>
      <c r="AD177" s="8">
        <f t="shared" si="107"/>
        <v>0.3131341599131966</v>
      </c>
      <c r="AE177" s="8">
        <f t="shared" si="100"/>
        <v>-166.29100095882816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2441.9005374412613</v>
      </c>
      <c r="M178" s="14">
        <f t="shared" si="93"/>
        <v>769177</v>
      </c>
      <c r="N178" s="13"/>
      <c r="O178" s="13">
        <f>1000*VLOOKUP(I178, '[1]Mortality (No Interventions) H'!$B$10:$O$129, 7)</f>
        <v>546.17622590433098</v>
      </c>
      <c r="P178" s="11">
        <v>0</v>
      </c>
      <c r="Q178" s="10">
        <f t="shared" si="102"/>
        <v>1.9901893725358792E-4</v>
      </c>
      <c r="R178" s="10">
        <f t="shared" si="103"/>
        <v>1.0869941203265551E-4</v>
      </c>
      <c r="S178" s="10">
        <f t="shared" si="104"/>
        <v>0</v>
      </c>
      <c r="T178" s="9">
        <f t="shared" si="94"/>
        <v>9.0319525220932406E-5</v>
      </c>
      <c r="U178" s="18"/>
      <c r="V178" s="8">
        <f t="shared" si="105"/>
        <v>1.5308078909990299</v>
      </c>
      <c r="W178" s="8">
        <f t="shared" si="95"/>
        <v>0.69471701450861134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-0.22055129717843441</v>
      </c>
      <c r="AB178" s="8">
        <f t="shared" si="106"/>
        <v>-83.609087649041868</v>
      </c>
      <c r="AC178" s="8">
        <f t="shared" si="99"/>
        <v>-83.8296389462203</v>
      </c>
      <c r="AD178" s="8">
        <f t="shared" si="107"/>
        <v>0.15017225410700485</v>
      </c>
      <c r="AE178" s="8">
        <f t="shared" si="100"/>
        <v>-83.679466692113294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2441.9005374412613</v>
      </c>
      <c r="M179" s="14">
        <f t="shared" si="93"/>
        <v>769177</v>
      </c>
      <c r="N179" s="13"/>
      <c r="O179" s="13">
        <f>1000*VLOOKUP(I179, '[1]Mortality (No Interventions) H'!$B$10:$O$129, 7)</f>
        <v>572.11776245259023</v>
      </c>
      <c r="P179" s="11">
        <v>0</v>
      </c>
      <c r="Q179" s="10">
        <f t="shared" si="102"/>
        <v>9.0319525220932406E-5</v>
      </c>
      <c r="R179" s="10">
        <f t="shared" si="103"/>
        <v>5.1673404675180143E-5</v>
      </c>
      <c r="S179" s="10">
        <f t="shared" si="104"/>
        <v>0</v>
      </c>
      <c r="T179" s="9">
        <f t="shared" si="94"/>
        <v>3.8646120545752263E-5</v>
      </c>
      <c r="U179" s="18"/>
      <c r="V179" s="8">
        <f t="shared" si="105"/>
        <v>0.69471701450861134</v>
      </c>
      <c r="W179" s="8">
        <f t="shared" si="95"/>
        <v>0.2972570706302009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-9.4369982530692217E-2</v>
      </c>
      <c r="AB179" s="8">
        <f t="shared" si="106"/>
        <v>-39.745994387841037</v>
      </c>
      <c r="AC179" s="8">
        <f t="shared" si="99"/>
        <v>-39.840364370371731</v>
      </c>
      <c r="AD179" s="8">
        <f t="shared" si="107"/>
        <v>6.815173912329478E-2</v>
      </c>
      <c r="AE179" s="8">
        <f t="shared" si="100"/>
        <v>-39.772212631248436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2441.9005374412613</v>
      </c>
      <c r="M180" s="14">
        <f t="shared" si="93"/>
        <v>769177</v>
      </c>
      <c r="N180" s="13"/>
      <c r="O180" s="13">
        <f>1000*VLOOKUP(I180, '[1]Mortality (No Interventions) H'!$B$10:$O$129, 7)</f>
        <v>598.09770366167004</v>
      </c>
      <c r="P180" s="11">
        <v>0</v>
      </c>
      <c r="Q180" s="10">
        <f t="shared" si="102"/>
        <v>3.8646120545752263E-5</v>
      </c>
      <c r="R180" s="10">
        <f t="shared" si="103"/>
        <v>2.3114155953846516E-5</v>
      </c>
      <c r="S180" s="10">
        <f t="shared" si="104"/>
        <v>0</v>
      </c>
      <c r="T180" s="9">
        <f t="shared" si="94"/>
        <v>1.5531964591905747E-5</v>
      </c>
      <c r="U180" s="18"/>
      <c r="V180" s="8">
        <f t="shared" si="105"/>
        <v>0.2972570706302009</v>
      </c>
      <c r="W180" s="8">
        <f t="shared" si="95"/>
        <v>0.11946829928908288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-3.7927512684493285E-2</v>
      </c>
      <c r="AB180" s="8">
        <f t="shared" si="106"/>
        <v>-17.778877134111802</v>
      </c>
      <c r="AC180" s="8">
        <f t="shared" si="99"/>
        <v>-17.816804646796296</v>
      </c>
      <c r="AD180" s="8">
        <f t="shared" si="107"/>
        <v>2.916091862882271E-2</v>
      </c>
      <c r="AE180" s="8">
        <f t="shared" si="100"/>
        <v>-17.787643728167474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2441.9005374412613</v>
      </c>
      <c r="M181" s="14">
        <f t="shared" si="93"/>
        <v>769177</v>
      </c>
      <c r="N181" s="13"/>
      <c r="O181" s="13">
        <f>1000*VLOOKUP(I181, '[1]Mortality (No Interventions) H'!$B$10:$O$129, 7)</f>
        <v>623.96727840296967</v>
      </c>
      <c r="P181" s="11">
        <v>0</v>
      </c>
      <c r="Q181" s="10">
        <f t="shared" si="102"/>
        <v>1.5531964591905747E-5</v>
      </c>
      <c r="R181" s="10">
        <f t="shared" si="103"/>
        <v>9.6914376746627213E-6</v>
      </c>
      <c r="S181" s="10">
        <f t="shared" si="104"/>
        <v>0</v>
      </c>
      <c r="T181" s="9">
        <f t="shared" si="94"/>
        <v>5.840526917243026E-6</v>
      </c>
      <c r="U181" s="18"/>
      <c r="V181" s="8">
        <f t="shared" si="105"/>
        <v>0.11946829928908288</v>
      </c>
      <c r="W181" s="8">
        <f t="shared" si="95"/>
        <v>4.492398972624239E-2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-1.4261985818155899E-2</v>
      </c>
      <c r="AB181" s="8">
        <f t="shared" si="106"/>
        <v>-7.4544309562840478</v>
      </c>
      <c r="AC181" s="8">
        <f t="shared" si="99"/>
        <v>-7.4686929421022041</v>
      </c>
      <c r="AD181" s="8">
        <f t="shared" si="107"/>
        <v>1.1719840160259032E-2</v>
      </c>
      <c r="AE181" s="8">
        <f t="shared" si="100"/>
        <v>-7.4569731019419452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2441.9005374412613</v>
      </c>
      <c r="M182" s="14">
        <f t="shared" si="93"/>
        <v>769177</v>
      </c>
      <c r="N182" s="13"/>
      <c r="O182" s="13">
        <f>1000*VLOOKUP(I182, '[1]Mortality (No Interventions) H'!$B$10:$O$129, 7)</f>
        <v>653.99834871290659</v>
      </c>
      <c r="P182" s="11">
        <v>0</v>
      </c>
      <c r="Q182" s="10">
        <f t="shared" si="102"/>
        <v>5.840526917243026E-6</v>
      </c>
      <c r="R182" s="10">
        <f t="shared" si="103"/>
        <v>3.8196949594902221E-6</v>
      </c>
      <c r="S182" s="10">
        <f t="shared" si="104"/>
        <v>0</v>
      </c>
      <c r="T182" s="9">
        <f t="shared" si="94"/>
        <v>2.0208319577528039E-6</v>
      </c>
      <c r="U182" s="18"/>
      <c r="V182" s="8">
        <f t="shared" si="105"/>
        <v>4.492398972624239E-2</v>
      </c>
      <c r="W182" s="8">
        <f t="shared" si="95"/>
        <v>1.5543774627684285E-2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-4.9346706437150478E-3</v>
      </c>
      <c r="AB182" s="8">
        <f t="shared" si="106"/>
        <v>-2.9380215098558105</v>
      </c>
      <c r="AC182" s="8">
        <f t="shared" si="99"/>
        <v>-2.9429561804995257</v>
      </c>
      <c r="AD182" s="8">
        <f t="shared" si="107"/>
        <v>4.4070433921443788E-3</v>
      </c>
      <c r="AE182" s="8">
        <f t="shared" si="100"/>
        <v>-2.9385491371073811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2441.9005374412613</v>
      </c>
      <c r="M183" s="14">
        <f t="shared" si="93"/>
        <v>769177</v>
      </c>
      <c r="N183" s="13"/>
      <c r="O183" s="13">
        <f>1000*VLOOKUP(I183, '[1]Mortality (No Interventions) H'!$B$10:$O$129, 7)</f>
        <v>683.87040376192658</v>
      </c>
      <c r="P183" s="11">
        <v>0</v>
      </c>
      <c r="Q183" s="10">
        <f t="shared" si="102"/>
        <v>2.0208319577528039E-6</v>
      </c>
      <c r="R183" s="10">
        <f t="shared" si="103"/>
        <v>1.3819871668834146E-6</v>
      </c>
      <c r="S183" s="10">
        <f t="shared" si="104"/>
        <v>0</v>
      </c>
      <c r="T183" s="9">
        <f t="shared" si="94"/>
        <v>6.388447908693893E-7</v>
      </c>
      <c r="U183" s="18"/>
      <c r="V183" s="8">
        <f t="shared" si="105"/>
        <v>1.5543774627684285E-2</v>
      </c>
      <c r="W183" s="8">
        <f t="shared" si="95"/>
        <v>4.9138471970654428E-3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-1.5599954381655119E-3</v>
      </c>
      <c r="AB183" s="8">
        <f t="shared" si="106"/>
        <v>-1.0629927430618842</v>
      </c>
      <c r="AC183" s="8">
        <f t="shared" si="99"/>
        <v>-1.0645527385000497</v>
      </c>
      <c r="AD183" s="8">
        <f t="shared" si="107"/>
        <v>1.5248442909758283E-3</v>
      </c>
      <c r="AE183" s="8">
        <f t="shared" si="100"/>
        <v>-1.0630278942090738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2441.9005374412613</v>
      </c>
      <c r="M184" s="14">
        <f t="shared" si="93"/>
        <v>769177</v>
      </c>
      <c r="N184" s="13"/>
      <c r="O184" s="13">
        <f>1000*VLOOKUP(I184, '[1]Mortality (No Interventions) H'!$B$10:$O$129, 7)</f>
        <v>713.54653926641504</v>
      </c>
      <c r="P184" s="11">
        <v>0</v>
      </c>
      <c r="Q184" s="10">
        <f t="shared" si="102"/>
        <v>6.388447908693893E-7</v>
      </c>
      <c r="R184" s="10">
        <f t="shared" si="103"/>
        <v>4.5584548965322942E-7</v>
      </c>
      <c r="S184" s="10">
        <f t="shared" si="104"/>
        <v>0</v>
      </c>
      <c r="T184" s="9">
        <f t="shared" si="94"/>
        <v>1.8299930121615989E-7</v>
      </c>
      <c r="U184" s="18"/>
      <c r="V184" s="8">
        <f t="shared" si="105"/>
        <v>4.9138471970654428E-3</v>
      </c>
      <c r="W184" s="8">
        <f t="shared" si="95"/>
        <v>1.4075885351154222E-3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-4.4686609199111609E-4</v>
      </c>
      <c r="AB184" s="8">
        <f t="shared" si="106"/>
        <v>-0.35062586619500202</v>
      </c>
      <c r="AC184" s="8">
        <f t="shared" si="99"/>
        <v>-0.35107273228699315</v>
      </c>
      <c r="AD184" s="8">
        <f t="shared" si="107"/>
        <v>4.8204841003211997E-4</v>
      </c>
      <c r="AE184" s="8">
        <f t="shared" si="100"/>
        <v>-0.35059068387696102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2441.9005374412613</v>
      </c>
      <c r="M185" s="14">
        <f t="shared" si="93"/>
        <v>769177</v>
      </c>
      <c r="N185" s="13"/>
      <c r="O185" s="13">
        <f>1000*VLOOKUP(I185, '[1]Mortality (No Interventions) H'!$B$10:$O$129, 7)</f>
        <v>742.99036766610391</v>
      </c>
      <c r="P185" s="11">
        <v>0</v>
      </c>
      <c r="Q185" s="10">
        <f t="shared" si="102"/>
        <v>1.8299930121615989E-7</v>
      </c>
      <c r="R185" s="10">
        <f t="shared" si="103"/>
        <v>1.3596671809323474E-7</v>
      </c>
      <c r="S185" s="10">
        <f t="shared" si="104"/>
        <v>0</v>
      </c>
      <c r="T185" s="9">
        <f t="shared" si="94"/>
        <v>4.7032583122925145E-8</v>
      </c>
      <c r="U185" s="18"/>
      <c r="V185" s="8">
        <f t="shared" si="105"/>
        <v>1.4075885351154222E-3</v>
      </c>
      <c r="W185" s="8">
        <f t="shared" si="95"/>
        <v>3.6176381188742196E-4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-1.1484889000512171E-4</v>
      </c>
      <c r="AB185" s="8">
        <f t="shared" si="106"/>
        <v>-0.10458247232280002</v>
      </c>
      <c r="AC185" s="8">
        <f t="shared" si="99"/>
        <v>-0.10469732121280514</v>
      </c>
      <c r="AD185" s="8">
        <f t="shared" si="107"/>
        <v>1.3808443529482293E-4</v>
      </c>
      <c r="AE185" s="8">
        <f t="shared" si="100"/>
        <v>-0.10455923677751032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2441.9005374412613</v>
      </c>
      <c r="M186" s="14">
        <f t="shared" si="93"/>
        <v>769177</v>
      </c>
      <c r="N186" s="13"/>
      <c r="O186" s="13">
        <f>1000*VLOOKUP(I186, '[1]Mortality (No Interventions) H'!$B$10:$O$129, 7)</f>
        <v>772.16531590354941</v>
      </c>
      <c r="P186" s="11">
        <v>0</v>
      </c>
      <c r="Q186" s="10">
        <f t="shared" si="102"/>
        <v>4.7032583122925145E-8</v>
      </c>
      <c r="R186" s="10">
        <f t="shared" si="103"/>
        <v>3.6316929404873438E-8</v>
      </c>
      <c r="S186" s="10">
        <f t="shared" si="104"/>
        <v>0</v>
      </c>
      <c r="T186" s="9">
        <f t="shared" si="94"/>
        <v>1.0715653718051707E-8</v>
      </c>
      <c r="U186" s="18"/>
      <c r="V186" s="8">
        <f t="shared" si="105"/>
        <v>3.6176381188742196E-4</v>
      </c>
      <c r="W186" s="8">
        <f t="shared" si="95"/>
        <v>8.2422343798898575E-5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-2.6166560573144913E-5</v>
      </c>
      <c r="AB186" s="8">
        <f t="shared" si="106"/>
        <v>-2.7934146808852336E-2</v>
      </c>
      <c r="AC186" s="8">
        <f t="shared" si="99"/>
        <v>-2.796031336942548E-2</v>
      </c>
      <c r="AD186" s="8">
        <f t="shared" si="107"/>
        <v>3.5489029946156095E-5</v>
      </c>
      <c r="AE186" s="8">
        <f t="shared" si="100"/>
        <v>-2.7924824339479324E-2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2441.9005374412613</v>
      </c>
      <c r="M187" s="14">
        <f t="shared" si="93"/>
        <v>769177</v>
      </c>
      <c r="N187" s="13"/>
      <c r="O187" s="13">
        <f>1000*VLOOKUP(I187, '[1]Mortality (No Interventions) H'!$B$10:$O$129, 7)</f>
        <v>801.19566148381796</v>
      </c>
      <c r="P187" s="11">
        <v>0</v>
      </c>
      <c r="Q187" s="10">
        <f t="shared" si="102"/>
        <v>1.0715653718051707E-8</v>
      </c>
      <c r="R187" s="10">
        <f t="shared" si="103"/>
        <v>8.5853352688659704E-9</v>
      </c>
      <c r="S187" s="10">
        <f t="shared" si="104"/>
        <v>0</v>
      </c>
      <c r="T187" s="9">
        <f t="shared" si="94"/>
        <v>2.1303184491857363E-9</v>
      </c>
      <c r="U187" s="18"/>
      <c r="V187" s="8">
        <f t="shared" si="105"/>
        <v>8.2422343798898575E-5</v>
      </c>
      <c r="W187" s="8">
        <f t="shared" si="95"/>
        <v>1.6385919537893373E-5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-5.2020257659876841E-6</v>
      </c>
      <c r="AB187" s="8">
        <f t="shared" si="106"/>
        <v>-6.6036424261005202E-3</v>
      </c>
      <c r="AC187" s="8">
        <f t="shared" si="99"/>
        <v>-6.6088444518665078E-3</v>
      </c>
      <c r="AD187" s="8">
        <f t="shared" si="107"/>
        <v>8.0856319266719514E-6</v>
      </c>
      <c r="AE187" s="8">
        <f t="shared" si="100"/>
        <v>-6.6007588199398356E-3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2441.9005374412613</v>
      </c>
      <c r="M188" s="14">
        <f t="shared" si="93"/>
        <v>769177</v>
      </c>
      <c r="N188" s="13"/>
      <c r="O188" s="13">
        <f>1000*VLOOKUP(I188, '[1]Mortality (No Interventions) H'!$B$10:$O$129, 7)</f>
        <v>830.22995185615093</v>
      </c>
      <c r="P188" s="11">
        <v>0</v>
      </c>
      <c r="Q188" s="10">
        <f t="shared" si="102"/>
        <v>2.1303184491857363E-9</v>
      </c>
      <c r="R188" s="10">
        <f t="shared" si="103"/>
        <v>1.7686541835057439E-9</v>
      </c>
      <c r="S188" s="10">
        <f t="shared" si="104"/>
        <v>0</v>
      </c>
      <c r="T188" s="9">
        <f t="shared" si="94"/>
        <v>3.6166426567999235E-10</v>
      </c>
      <c r="U188" s="18"/>
      <c r="V188" s="8">
        <f t="shared" si="105"/>
        <v>1.6385919537893373E-5</v>
      </c>
      <c r="W188" s="8">
        <f t="shared" si="95"/>
        <v>2.7818383488293947E-6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-8.8314816473727249E-7</v>
      </c>
      <c r="AB188" s="8">
        <f t="shared" si="106"/>
        <v>-1.3604081189063975E-3</v>
      </c>
      <c r="AC188" s="8">
        <f t="shared" si="99"/>
        <v>-1.3612912670711349E-3</v>
      </c>
      <c r="AD188" s="8">
        <f t="shared" si="107"/>
        <v>1.60745870666734E-6</v>
      </c>
      <c r="AE188" s="8">
        <f t="shared" si="100"/>
        <v>-1.3596838083644676E-3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2441.9005374412613</v>
      </c>
      <c r="M189" s="14">
        <f t="shared" si="93"/>
        <v>769177</v>
      </c>
      <c r="N189" s="13"/>
      <c r="O189" s="13">
        <f>1000*VLOOKUP(I189, '[1]Mortality (No Interventions) H'!$B$10:$O$129, 7)</f>
        <v>859.26818702054879</v>
      </c>
      <c r="P189" s="11">
        <v>0</v>
      </c>
      <c r="Q189" s="10">
        <f t="shared" si="102"/>
        <v>3.6166426567999235E-10</v>
      </c>
      <c r="R189" s="10">
        <f t="shared" si="103"/>
        <v>3.1076659788096511E-10</v>
      </c>
      <c r="S189" s="10">
        <f t="shared" si="104"/>
        <v>0</v>
      </c>
      <c r="T189" s="9">
        <f t="shared" si="94"/>
        <v>5.089766779902724E-11</v>
      </c>
      <c r="U189" s="18"/>
      <c r="V189" s="8">
        <f t="shared" si="105"/>
        <v>2.7818383488293947E-6</v>
      </c>
      <c r="W189" s="8">
        <f t="shared" si="95"/>
        <v>3.9149315424652378E-7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-1.242870423529514E-7</v>
      </c>
      <c r="AB189" s="8">
        <f t="shared" si="106"/>
        <v>-2.390345194582871E-4</v>
      </c>
      <c r="AC189" s="8">
        <f t="shared" si="99"/>
        <v>-2.3915880650064004E-4</v>
      </c>
      <c r="AD189" s="8">
        <f t="shared" si="107"/>
        <v>2.7289834202016366E-7</v>
      </c>
      <c r="AE189" s="8">
        <f t="shared" si="100"/>
        <v>-2.3888590815861988E-4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2441.9005374412613</v>
      </c>
      <c r="M190" s="14">
        <f t="shared" si="93"/>
        <v>769177</v>
      </c>
      <c r="N190" s="13"/>
      <c r="O190" s="13">
        <f>1000*VLOOKUP(I190, '[1]Mortality (No Interventions) H'!$B$10:$O$129, 7)</f>
        <v>888.31036697701143</v>
      </c>
      <c r="P190" s="11">
        <v>0</v>
      </c>
      <c r="Q190" s="10">
        <f t="shared" si="102"/>
        <v>5.089766779902724E-11</v>
      </c>
      <c r="R190" s="10">
        <f t="shared" si="103"/>
        <v>4.5212925960827906E-11</v>
      </c>
      <c r="S190" s="10">
        <f t="shared" si="104"/>
        <v>0</v>
      </c>
      <c r="T190" s="9">
        <f t="shared" si="94"/>
        <v>5.6847418381993337E-12</v>
      </c>
      <c r="U190" s="18"/>
      <c r="V190" s="8">
        <f t="shared" si="105"/>
        <v>3.9149315424652378E-7</v>
      </c>
      <c r="W190" s="8">
        <f t="shared" si="95"/>
        <v>4.3725726728806493E-8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-1.3881574149913777E-8</v>
      </c>
      <c r="AB190" s="8">
        <f t="shared" si="106"/>
        <v>-3.4776742751771729E-5</v>
      </c>
      <c r="AC190" s="8">
        <f t="shared" si="99"/>
        <v>-3.479062432592164E-5</v>
      </c>
      <c r="AD190" s="8">
        <f t="shared" si="107"/>
        <v>3.8405478431583985E-8</v>
      </c>
      <c r="AE190" s="8">
        <f t="shared" si="100"/>
        <v>-3.4752218847490059E-5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2441.9005374412613</v>
      </c>
      <c r="M191" s="14">
        <f t="shared" si="93"/>
        <v>769177</v>
      </c>
      <c r="N191" s="13"/>
      <c r="O191" s="13">
        <f>1000*VLOOKUP(I191, '[1]Mortality (No Interventions) H'!$B$10:$O$129, 7)</f>
        <v>1000</v>
      </c>
      <c r="P191" s="11">
        <v>0</v>
      </c>
      <c r="Q191" s="10">
        <f t="shared" si="102"/>
        <v>5.6847418381993337E-12</v>
      </c>
      <c r="R191" s="10">
        <f t="shared" si="103"/>
        <v>5.6847418381993337E-12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4.3725726728806493E-8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-4.3725726728806486E-6</v>
      </c>
      <c r="AC191" s="8">
        <f t="shared" si="99"/>
        <v>-4.3725726728806486E-6</v>
      </c>
      <c r="AD191" s="8">
        <f t="shared" si="107"/>
        <v>4.2894937920959176E-9</v>
      </c>
      <c r="AE191" s="8">
        <f t="shared" si="100"/>
        <v>-4.3682831790885525E-6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2441.9005374412613</v>
      </c>
      <c r="M192" s="14">
        <f t="shared" si="93"/>
        <v>769177</v>
      </c>
      <c r="N192" s="13"/>
      <c r="O192" s="13" t="e">
        <f>1000*VLOOKUP(I192, '[1]Mortality (No Interventions) H'!$B$10:$O$129, 7)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2441.9005374412613</v>
      </c>
      <c r="M193" s="14">
        <f t="shared" si="93"/>
        <v>769177</v>
      </c>
      <c r="N193" s="13"/>
      <c r="O193" s="13" t="e">
        <f>1000*VLOOKUP(I193, '[1]Mortality (No Interventions) H'!$B$10:$O$129, 7)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2441.9005374412613</v>
      </c>
      <c r="M194" s="14">
        <f t="shared" si="93"/>
        <v>769177</v>
      </c>
      <c r="N194" s="13"/>
      <c r="O194" s="13" t="e">
        <f>1000*VLOOKUP(I194, '[1]Mortality (No Interventions) H'!$B$10:$O$129, 7)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2441.9005374412613</v>
      </c>
      <c r="M195" s="14">
        <f t="shared" si="93"/>
        <v>769177</v>
      </c>
      <c r="N195" s="13"/>
      <c r="O195" s="13" t="e">
        <f>1000*VLOOKUP(I195, '[1]Mortality (No Interventions) H'!$B$10:$O$129, 7)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2441.9005374412613</v>
      </c>
      <c r="M196" s="14">
        <f t="shared" si="93"/>
        <v>769177</v>
      </c>
      <c r="N196" s="13"/>
      <c r="O196" s="13" t="e">
        <f>1000*VLOOKUP(I196, '[1]Mortality (No Interventions) H'!$B$10:$O$129, 7)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2441.9005374412613</v>
      </c>
      <c r="M197" s="14">
        <f t="shared" si="93"/>
        <v>769177</v>
      </c>
      <c r="N197" s="13"/>
      <c r="O197" s="13" t="e">
        <f>1000*VLOOKUP(I197, '[1]Mortality (No Interventions) H'!$B$10:$O$129, 7)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2441.9005374412613</v>
      </c>
      <c r="M198" s="14">
        <f t="shared" si="93"/>
        <v>769177</v>
      </c>
      <c r="N198" s="13"/>
      <c r="O198" s="13" t="e">
        <f>1000*VLOOKUP(I198, '[1]Mortality (No Interventions) H'!$B$10:$O$129, 7)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2441.9005374412613</v>
      </c>
      <c r="M199" s="14">
        <f t="shared" ref="M199:M230" si="111">$E$11</f>
        <v>769177</v>
      </c>
      <c r="N199" s="13"/>
      <c r="O199" s="13" t="e">
        <f>1000*VLOOKUP(I199, '[1]Mortality (No Interventions) H'!$B$10:$O$129, 7)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2441.9005374412613</v>
      </c>
      <c r="M200" s="14">
        <f t="shared" si="111"/>
        <v>769177</v>
      </c>
      <c r="N200" s="13"/>
      <c r="O200" s="13" t="e">
        <f>1000*VLOOKUP(I200, '[1]Mortality (No Interventions) H'!$B$10:$O$129, 7)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2441.9005374412613</v>
      </c>
      <c r="M201" s="14">
        <f t="shared" si="111"/>
        <v>769177</v>
      </c>
      <c r="N201" s="13"/>
      <c r="O201" s="13" t="e">
        <f>1000*VLOOKUP(I201, '[1]Mortality (No Interventions) H'!$B$10:$O$129, 7)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2441.9005374412613</v>
      </c>
      <c r="M202" s="14">
        <f t="shared" si="111"/>
        <v>769177</v>
      </c>
      <c r="N202" s="13"/>
      <c r="O202" s="13" t="e">
        <f>1000*VLOOKUP(I202, '[1]Mortality (No Interventions) H'!$B$10:$O$129, 7)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2441.9005374412613</v>
      </c>
      <c r="M203" s="14">
        <f t="shared" si="111"/>
        <v>769177</v>
      </c>
      <c r="N203" s="13"/>
      <c r="O203" s="13" t="e">
        <f>1000*VLOOKUP(I203, '[1]Mortality (No Interventions) H'!$B$10:$O$129, 7)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2441.9005374412613</v>
      </c>
      <c r="M204" s="14">
        <f t="shared" si="111"/>
        <v>769177</v>
      </c>
      <c r="N204" s="13"/>
      <c r="O204" s="13" t="e">
        <f>1000*VLOOKUP(I204, '[1]Mortality (No Interventions) H'!$B$10:$O$129, 7)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2441.9005374412613</v>
      </c>
      <c r="M205" s="14">
        <f t="shared" si="111"/>
        <v>769177</v>
      </c>
      <c r="N205" s="13"/>
      <c r="O205" s="13" t="e">
        <f>1000*VLOOKUP(I205, '[1]Mortality (No Interventions) H'!$B$10:$O$129, 7)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2441.9005374412613</v>
      </c>
      <c r="M206" s="14">
        <f t="shared" si="111"/>
        <v>769177</v>
      </c>
      <c r="N206" s="13"/>
      <c r="O206" s="13" t="e">
        <f>1000*VLOOKUP(I206, '[1]Mortality (No Interventions) H'!$B$10:$O$129, 7)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2441.9005374412613</v>
      </c>
      <c r="M207" s="14">
        <f t="shared" si="111"/>
        <v>769177</v>
      </c>
      <c r="N207" s="13"/>
      <c r="O207" s="13" t="e">
        <f>1000*VLOOKUP(I207, '[1]Mortality (No Interventions) H'!$B$10:$O$129, 7)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2441.9005374412613</v>
      </c>
      <c r="M208" s="14">
        <f t="shared" si="111"/>
        <v>769177</v>
      </c>
      <c r="N208" s="13"/>
      <c r="O208" s="13" t="e">
        <f>1000*VLOOKUP(I208, '[1]Mortality (No Interventions) H'!$B$10:$O$129, 7)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2441.9005374412613</v>
      </c>
      <c r="M209" s="14">
        <f t="shared" si="111"/>
        <v>769177</v>
      </c>
      <c r="N209" s="13"/>
      <c r="O209" s="13" t="e">
        <f>1000*VLOOKUP(I209, '[1]Mortality (No Interventions) H'!$B$10:$O$129, 7)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2441.9005374412613</v>
      </c>
      <c r="M210" s="14">
        <f t="shared" si="111"/>
        <v>769177</v>
      </c>
      <c r="N210" s="13"/>
      <c r="O210" s="13" t="e">
        <f>1000*VLOOKUP(I210, '[1]Mortality (No Interventions) H'!$B$10:$O$129, 7)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2441.9005374412613</v>
      </c>
      <c r="M211" s="14">
        <f t="shared" si="111"/>
        <v>769177</v>
      </c>
      <c r="O211" s="13" t="e">
        <f>1000*VLOOKUP(I211, '[1]Mortality (No Interventions) H'!$B$10:$O$129, 7)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2441.9005374412613</v>
      </c>
      <c r="M212" s="14">
        <f t="shared" si="111"/>
        <v>769177</v>
      </c>
      <c r="O212" s="13" t="e">
        <f>1000*VLOOKUP(I212, '[1]Mortality (No Interventions) H'!$B$10:$O$129, 7)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2441.9005374412613</v>
      </c>
      <c r="M213" s="14">
        <f t="shared" si="111"/>
        <v>769177</v>
      </c>
      <c r="O213" s="13" t="e">
        <f>1000*VLOOKUP(I213, '[1]Mortality (No Interventions) H'!$B$10:$O$129, 7)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2441.9005374412613</v>
      </c>
      <c r="M214" s="14">
        <f t="shared" si="111"/>
        <v>769177</v>
      </c>
      <c r="O214" s="13" t="e">
        <f>1000*VLOOKUP(I214, '[1]Mortality (No Interventions) H'!$B$10:$O$129, 7)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2441.9005374412613</v>
      </c>
      <c r="M215" s="14">
        <f t="shared" si="111"/>
        <v>769177</v>
      </c>
      <c r="O215" s="13" t="e">
        <f>1000*VLOOKUP(I215, '[1]Mortality (No Interventions) H'!$B$10:$O$129, 7)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2441.9005374412613</v>
      </c>
      <c r="M216" s="14">
        <f t="shared" si="111"/>
        <v>769177</v>
      </c>
      <c r="O216" s="13" t="e">
        <f>1000*VLOOKUP(I216, '[1]Mortality (No Interventions) H'!$B$10:$O$129, 7)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2441.9005374412613</v>
      </c>
      <c r="M217" s="14">
        <f t="shared" si="111"/>
        <v>769177</v>
      </c>
      <c r="O217" s="13" t="e">
        <f>1000*VLOOKUP(I217, '[1]Mortality (No Interventions) H'!$B$10:$O$129, 7)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2441.9005374412613</v>
      </c>
      <c r="M218" s="14">
        <f t="shared" si="111"/>
        <v>769177</v>
      </c>
      <c r="O218" s="13" t="e">
        <f>1000*VLOOKUP(I218, '[1]Mortality (No Interventions) H'!$B$10:$O$129, 7)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2441.9005374412613</v>
      </c>
      <c r="M219" s="14">
        <f t="shared" si="111"/>
        <v>769177</v>
      </c>
      <c r="O219" s="13" t="e">
        <f>1000*VLOOKUP(I219, '[1]Mortality (No Interventions) H'!$B$10:$O$129, 7)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2441.9005374412613</v>
      </c>
      <c r="M220" s="14">
        <f t="shared" si="111"/>
        <v>769177</v>
      </c>
      <c r="O220" s="13" t="e">
        <f>1000*VLOOKUP(I220, '[1]Mortality (No Interventions) H'!$B$10:$O$129, 7)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2441.9005374412613</v>
      </c>
      <c r="M221" s="14">
        <f t="shared" si="111"/>
        <v>769177</v>
      </c>
      <c r="O221" s="13" t="e">
        <f>1000*VLOOKUP(I221, '[1]Mortality (No Interventions) H'!$B$10:$O$129, 7)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2441.9005374412613</v>
      </c>
      <c r="M222" s="14">
        <f t="shared" si="111"/>
        <v>769177</v>
      </c>
      <c r="O222" s="13" t="e">
        <f>1000*VLOOKUP(I222, '[1]Mortality (No Interventions) H'!$B$10:$O$129, 7)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2441.9005374412613</v>
      </c>
      <c r="M223" s="14">
        <f t="shared" si="111"/>
        <v>769177</v>
      </c>
      <c r="O223" s="13" t="e">
        <f>1000*VLOOKUP(I223, '[1]Mortality (No Interventions) H'!$B$10:$O$129, 7)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2441.9005374412613</v>
      </c>
      <c r="M224" s="14">
        <f t="shared" si="111"/>
        <v>769177</v>
      </c>
      <c r="O224" s="13" t="e">
        <f>1000*VLOOKUP(I224, '[1]Mortality (No Interventions) H'!$B$10:$O$129, 7)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2441.9005374412613</v>
      </c>
      <c r="M225" s="14">
        <f t="shared" si="111"/>
        <v>769177</v>
      </c>
      <c r="O225" s="13" t="e">
        <f>1000*VLOOKUP(I225, '[1]Mortality (No Interventions) H'!$B$10:$O$129, 7)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2441.9005374412613</v>
      </c>
      <c r="M226" s="14">
        <f t="shared" si="111"/>
        <v>769177</v>
      </c>
      <c r="O226" s="13" t="e">
        <f>1000*VLOOKUP(I226, '[1]Mortality (No Interventions) H'!$B$10:$O$129, 7)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2441.9005374412613</v>
      </c>
      <c r="M227" s="14">
        <f t="shared" si="111"/>
        <v>769177</v>
      </c>
      <c r="O227" s="13" t="e">
        <f>1000*VLOOKUP(I227, '[1]Mortality (No Interventions) H'!$B$10:$O$129, 7)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2441.9005374412613</v>
      </c>
      <c r="M228" s="14">
        <f t="shared" si="111"/>
        <v>769177</v>
      </c>
      <c r="O228" s="13" t="e">
        <f>1000*VLOOKUP(I228, '[1]Mortality (No Interventions) H'!$B$10:$O$129, 7)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2441.9005374412613</v>
      </c>
      <c r="M229" s="14">
        <f t="shared" si="111"/>
        <v>769177</v>
      </c>
      <c r="O229" s="13" t="e">
        <f>1000*VLOOKUP(I229, '[1]Mortality (No Interventions) H'!$B$10:$O$129, 7)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2441.9005374412613</v>
      </c>
      <c r="M230" s="14">
        <f t="shared" si="111"/>
        <v>769177</v>
      </c>
      <c r="O230" s="13" t="e">
        <f>1000*VLOOKUP(I230, '[1]Mortality (No Interventions) H'!$B$10:$O$129, 7)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2441.9005374412613</v>
      </c>
      <c r="M231" s="14">
        <f t="shared" ref="M231:M255" si="129">$E$11</f>
        <v>769177</v>
      </c>
      <c r="O231" s="13" t="e">
        <f>1000*VLOOKUP(I231, '[1]Mortality (No Interventions) H'!$B$10:$O$129, 7)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2441.9005374412613</v>
      </c>
      <c r="M232" s="14">
        <f t="shared" si="129"/>
        <v>769177</v>
      </c>
      <c r="O232" s="13" t="e">
        <f>1000*VLOOKUP(I232, '[1]Mortality (No Interventions) H'!$B$10:$O$129, 7)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2441.9005374412613</v>
      </c>
      <c r="M233" s="14">
        <f t="shared" si="129"/>
        <v>769177</v>
      </c>
      <c r="O233" s="13" t="e">
        <f>1000*VLOOKUP(I233, '[1]Mortality (No Interventions) H'!$B$10:$O$129, 7)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2441.9005374412613</v>
      </c>
      <c r="M234" s="14">
        <f t="shared" si="129"/>
        <v>769177</v>
      </c>
      <c r="O234" s="13" t="e">
        <f>1000*VLOOKUP(I234, '[1]Mortality (No Interventions) H'!$B$10:$O$129, 7)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2441.9005374412613</v>
      </c>
      <c r="M235" s="14">
        <f t="shared" si="129"/>
        <v>769177</v>
      </c>
      <c r="O235" s="13" t="e">
        <f>1000*VLOOKUP(I235, '[1]Mortality (No Interventions) H'!$B$10:$O$129, 7)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2441.9005374412613</v>
      </c>
      <c r="M236" s="14">
        <f t="shared" si="129"/>
        <v>769177</v>
      </c>
      <c r="O236" s="13" t="e">
        <f>1000*VLOOKUP(I236, '[1]Mortality (No Interventions) H'!$B$10:$O$129, 7)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2441.9005374412613</v>
      </c>
      <c r="M237" s="14">
        <f t="shared" si="129"/>
        <v>769177</v>
      </c>
      <c r="O237" s="13" t="e">
        <f>1000*VLOOKUP(I237, '[1]Mortality (No Interventions) H'!$B$10:$O$129, 7)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2441.9005374412613</v>
      </c>
      <c r="M238" s="14">
        <f t="shared" si="129"/>
        <v>769177</v>
      </c>
      <c r="O238" s="13" t="e">
        <f>1000*VLOOKUP(I238, '[1]Mortality (No Interventions) H'!$B$10:$O$129, 7)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2441.9005374412613</v>
      </c>
      <c r="M239" s="14">
        <f t="shared" si="129"/>
        <v>769177</v>
      </c>
      <c r="O239" s="13" t="e">
        <f>1000*VLOOKUP(I239, '[1]Mortality (No Interventions) H'!$B$10:$O$129, 7)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2441.9005374412613</v>
      </c>
      <c r="M240" s="14">
        <f t="shared" si="129"/>
        <v>769177</v>
      </c>
      <c r="O240" s="13" t="e">
        <f>1000*VLOOKUP(I240, '[1]Mortality (No Interventions) H'!$B$10:$O$129, 7)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2441.9005374412613</v>
      </c>
      <c r="M241" s="14">
        <f t="shared" si="129"/>
        <v>769177</v>
      </c>
      <c r="O241" s="13" t="e">
        <f>1000*VLOOKUP(I241, '[1]Mortality (No Interventions) H'!$B$10:$O$129, 7)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2441.9005374412613</v>
      </c>
      <c r="M242" s="14">
        <f t="shared" si="129"/>
        <v>769177</v>
      </c>
      <c r="O242" s="13" t="e">
        <f>1000*VLOOKUP(I242, '[1]Mortality (No Interventions) H'!$B$10:$O$129, 7)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2441.9005374412613</v>
      </c>
      <c r="M243" s="14">
        <f t="shared" si="129"/>
        <v>769177</v>
      </c>
      <c r="O243" s="13" t="e">
        <f>1000*VLOOKUP(I243, '[1]Mortality (No Interventions) H'!$B$10:$O$129, 7)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2441.9005374412613</v>
      </c>
      <c r="M244" s="14">
        <f t="shared" si="129"/>
        <v>769177</v>
      </c>
      <c r="O244" s="13" t="e">
        <f>1000*VLOOKUP(I244, '[1]Mortality (No Interventions) H'!$B$10:$O$129, 7)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2441.9005374412613</v>
      </c>
      <c r="M245" s="14">
        <f t="shared" si="129"/>
        <v>769177</v>
      </c>
      <c r="O245" s="13" t="e">
        <f>1000*VLOOKUP(I245, '[1]Mortality (No Interventions) H'!$B$10:$O$129, 7)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2441.9005374412613</v>
      </c>
      <c r="M246" s="14">
        <f t="shared" si="129"/>
        <v>769177</v>
      </c>
      <c r="O246" s="13" t="e">
        <f>1000*VLOOKUP(I246, '[1]Mortality (No Interventions) H'!$B$10:$O$129, 7)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2441.9005374412613</v>
      </c>
      <c r="M247" s="14">
        <f t="shared" si="129"/>
        <v>769177</v>
      </c>
      <c r="O247" s="13" t="e">
        <f>1000*VLOOKUP(I247, '[1]Mortality (No Interventions) H'!$B$10:$O$129, 7)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2441.9005374412613</v>
      </c>
      <c r="M248" s="14">
        <f t="shared" si="129"/>
        <v>769177</v>
      </c>
      <c r="O248" s="13" t="e">
        <f>1000*VLOOKUP(I248, '[1]Mortality (No Interventions) H'!$B$10:$O$129, 7)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2441.9005374412613</v>
      </c>
      <c r="M249" s="14">
        <f t="shared" si="129"/>
        <v>769177</v>
      </c>
      <c r="O249" s="13" t="e">
        <f>1000*VLOOKUP(I249, '[1]Mortality (No Interventions) H'!$B$10:$O$129, 7)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2441.9005374412613</v>
      </c>
      <c r="M250" s="14">
        <f t="shared" si="129"/>
        <v>769177</v>
      </c>
      <c r="O250" s="13" t="e">
        <f>1000*VLOOKUP(I250, '[1]Mortality (No Interventions) H'!$B$10:$O$129, 7)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2441.9005374412613</v>
      </c>
      <c r="M251" s="14">
        <f t="shared" si="129"/>
        <v>769177</v>
      </c>
      <c r="O251" s="13" t="e">
        <f>1000*VLOOKUP(I251, '[1]Mortality (No Interventions) H'!$B$10:$O$129, 7)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2441.9005374412613</v>
      </c>
      <c r="M252" s="14">
        <f t="shared" si="129"/>
        <v>769177</v>
      </c>
      <c r="O252" s="13" t="e">
        <f>1000*VLOOKUP(I252, '[1]Mortality (No Interventions) H'!$B$10:$O$129, 7)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2441.9005374412613</v>
      </c>
      <c r="M253" s="14">
        <f t="shared" si="129"/>
        <v>769177</v>
      </c>
      <c r="O253" s="13" t="e">
        <f>1000*VLOOKUP(I253, '[1]Mortality (No Interventions) H'!$B$10:$O$129, 7)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2441.9005374412613</v>
      </c>
      <c r="M254" s="14">
        <f t="shared" si="129"/>
        <v>769177</v>
      </c>
      <c r="O254" s="13" t="e">
        <f>1000*VLOOKUP(I254, '[1]Mortality (No Interventions) H'!$B$10:$O$129, 7)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2441.9005374412613</v>
      </c>
      <c r="M255" s="14">
        <f t="shared" si="129"/>
        <v>769177</v>
      </c>
      <c r="O255" s="13" t="e">
        <f>1000*VLOOKUP(I255, '[1]Mortality (No Interventions) H'!$B$10:$O$129, 7)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488380.10748825228</v>
      </c>
      <c r="Z260" s="2">
        <f t="shared" si="147"/>
        <v>-9767.6021497650454</v>
      </c>
      <c r="AA260" s="2">
        <f t="shared" si="147"/>
        <v>-46544.587687040141</v>
      </c>
      <c r="AB260" s="2">
        <f t="shared" si="147"/>
        <v>-769177.00000000035</v>
      </c>
      <c r="AC260" s="2">
        <f t="shared" si="147"/>
        <v>-337109.08234855277</v>
      </c>
      <c r="AD260" s="2">
        <f t="shared" si="147"/>
        <v>14373.703965069617</v>
      </c>
      <c r="AE260" s="2">
        <f t="shared" si="147"/>
        <v>-322735.3783834831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488380.10748825228</v>
      </c>
      <c r="Z262" s="2">
        <f t="shared" si="148"/>
        <v>-9767.6021497650454</v>
      </c>
      <c r="AA262" s="2">
        <f t="shared" si="148"/>
        <v>-21362.083463839324</v>
      </c>
      <c r="AB262" s="2">
        <f t="shared" si="148"/>
        <v>-174920.18816116737</v>
      </c>
      <c r="AC262" s="2">
        <f t="shared" si="148"/>
        <v>282330.23371348053</v>
      </c>
      <c r="AD262" s="2">
        <f t="shared" si="148"/>
        <v>5942.5681183883225</v>
      </c>
      <c r="AE262" s="2">
        <f t="shared" si="148"/>
        <v>288272.80183186883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488380.10748825228</v>
      </c>
      <c r="Z264" s="2">
        <f t="shared" si="149"/>
        <v>-9767.6021497650454</v>
      </c>
      <c r="AA264" s="2">
        <f t="shared" si="149"/>
        <v>-32858.164190257907</v>
      </c>
      <c r="AB264" s="2">
        <f t="shared" si="149"/>
        <v>-406678.99667967123</v>
      </c>
      <c r="AC264" s="2">
        <f t="shared" si="149"/>
        <v>39075.344468558033</v>
      </c>
      <c r="AD264" s="2">
        <f t="shared" si="149"/>
        <v>9762.6947259822282</v>
      </c>
      <c r="AE264" s="2">
        <f t="shared" si="149"/>
        <v>48838.039194540179</v>
      </c>
    </row>
    <row r="268" spans="1:40" ht="19" customHeight="1" x14ac:dyDescent="0.15">
      <c r="A268" s="1" t="s">
        <v>45</v>
      </c>
      <c r="G268" s="1" t="s">
        <v>11</v>
      </c>
      <c r="H268" s="50">
        <v>557069.1506613337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557069.1506613337</v>
      </c>
      <c r="K269" s="14">
        <f>J269*$C$10</f>
        <v>11141.383013226674</v>
      </c>
      <c r="L269" s="15">
        <f>$C$279</f>
        <v>5570.691506613337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557069.1506613337</v>
      </c>
      <c r="Z269" s="8">
        <f t="shared" ref="Z269:Z300" si="154">IFERROR(_xlfn.IFNA(-$T269*K269,0),0)</f>
        <v>-11141.383013226674</v>
      </c>
      <c r="AA269" s="8">
        <f t="shared" ref="AA269:AA300" si="155">IFERROR(_xlfn.IFNA(-$T269*L269,0),0)</f>
        <v>-5570.691506613337</v>
      </c>
      <c r="AB269" s="8"/>
      <c r="AC269" s="8">
        <f t="shared" ref="AC269:AC300" si="156">IFERROR(_xlfn.IFNA(SUM(Y269:AB269),0),0)</f>
        <v>540357.07614149363</v>
      </c>
      <c r="AD269" s="8"/>
      <c r="AE269" s="8">
        <f t="shared" ref="AE269:AE300" si="157">IFERROR(_xlfn.IFNA(SUM(AC269:AD269),0),0)</f>
        <v>540357.07614149363</v>
      </c>
      <c r="AG269" s="46">
        <f>AE398</f>
        <v>55706.93360152375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3">
        <f>1000*VLOOKUP(I270, '[1]Mortality (No Interventions) H'!$B$10:$O$129, 10)</f>
        <v>23.231643424533353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2.3231643424533353E-2</v>
      </c>
      <c r="S270" s="10">
        <f t="shared" ref="S270:S301" si="161">MIN(P270*Q270,Q270-R270)</f>
        <v>0</v>
      </c>
      <c r="T270" s="9">
        <f t="shared" si="151"/>
        <v>0.97676835657546668</v>
      </c>
      <c r="U270" s="18"/>
      <c r="V270" s="8">
        <f t="shared" ref="V270:V301" si="162">W269</f>
        <v>7691.77</v>
      </c>
      <c r="W270" s="8">
        <f t="shared" si="152"/>
        <v>7513.0775420564778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-17869.24579435229</v>
      </c>
      <c r="AC270" s="8">
        <f t="shared" si="156"/>
        <v>-17869.24579435229</v>
      </c>
      <c r="AD270" s="8">
        <f t="shared" ref="AD270:AD301" si="164">IFERROR(_xlfn.IFNA($D$6*SUM(V270:V270,Y270:Z270),0),0)</f>
        <v>754.56263700000011</v>
      </c>
      <c r="AE270" s="8">
        <f t="shared" si="157"/>
        <v>-17114.68315735229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2785.3457533066685</v>
      </c>
      <c r="M271" s="14">
        <f t="shared" si="150"/>
        <v>769177</v>
      </c>
      <c r="N271" s="13"/>
      <c r="O271" s="13">
        <f>1000*VLOOKUP(I271, '[1]Mortality (No Interventions) H'!$B$10:$O$129, 10)</f>
        <v>25.28346273469916</v>
      </c>
      <c r="P271" s="11">
        <v>0</v>
      </c>
      <c r="Q271" s="10">
        <f t="shared" si="159"/>
        <v>0.97676835657546668</v>
      </c>
      <c r="R271" s="10">
        <f t="shared" si="160"/>
        <v>2.4696086343909154E-2</v>
      </c>
      <c r="S271" s="10">
        <f t="shared" si="161"/>
        <v>0</v>
      </c>
      <c r="T271" s="9">
        <f t="shared" si="151"/>
        <v>0.95207227023155749</v>
      </c>
      <c r="U271" s="18"/>
      <c r="V271" s="8">
        <f t="shared" si="162"/>
        <v>7513.0775420564778</v>
      </c>
      <c r="W271" s="8">
        <f t="shared" si="152"/>
        <v>7323.1209259989873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-2651.8504547305074</v>
      </c>
      <c r="AB271" s="8">
        <f t="shared" si="163"/>
        <v>-18995.66160574901</v>
      </c>
      <c r="AC271" s="8">
        <f t="shared" si="156"/>
        <v>-21647.512060479516</v>
      </c>
      <c r="AD271" s="8">
        <f t="shared" si="164"/>
        <v>737.03290687574054</v>
      </c>
      <c r="AE271" s="8">
        <f t="shared" si="157"/>
        <v>-20910.479153603774</v>
      </c>
      <c r="AF271" s="1" t="s">
        <v>34</v>
      </c>
      <c r="AG271" s="44">
        <f>AE398/Y398</f>
        <v>0.10000003327305121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2785.3457533066685</v>
      </c>
      <c r="M272" s="14">
        <f t="shared" si="150"/>
        <v>769177</v>
      </c>
      <c r="N272" s="13"/>
      <c r="O272" s="13">
        <f>1000*VLOOKUP(I272, '[1]Mortality (No Interventions) H'!$B$10:$O$129, 10)</f>
        <v>27.446329006590041</v>
      </c>
      <c r="P272" s="11">
        <v>0</v>
      </c>
      <c r="Q272" s="10">
        <f t="shared" si="159"/>
        <v>0.95207227023155749</v>
      </c>
      <c r="R272" s="10">
        <f t="shared" si="160"/>
        <v>2.6130888766826427E-2</v>
      </c>
      <c r="S272" s="10">
        <f t="shared" si="161"/>
        <v>0</v>
      </c>
      <c r="T272" s="9">
        <f t="shared" si="151"/>
        <v>0.92594138146473104</v>
      </c>
      <c r="U272" s="18"/>
      <c r="V272" s="8">
        <f t="shared" si="162"/>
        <v>7323.1209259989873</v>
      </c>
      <c r="W272" s="8">
        <f t="shared" si="152"/>
        <v>7122.1281397089742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-2579.0668946736987</v>
      </c>
      <c r="AB272" s="8">
        <f t="shared" si="163"/>
        <v>-20099.278629001252</v>
      </c>
      <c r="AC272" s="8">
        <f t="shared" si="156"/>
        <v>-22678.345523674951</v>
      </c>
      <c r="AD272" s="8">
        <f t="shared" si="164"/>
        <v>718.39816284050073</v>
      </c>
      <c r="AE272" s="8">
        <f t="shared" si="157"/>
        <v>-21959.947360834449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2785.3457533066685</v>
      </c>
      <c r="M273" s="14">
        <f t="shared" si="150"/>
        <v>769177</v>
      </c>
      <c r="N273" s="13"/>
      <c r="O273" s="13">
        <f>1000*VLOOKUP(I273, '[1]Mortality (No Interventions) H'!$B$10:$O$129, 10)</f>
        <v>29.716481201928239</v>
      </c>
      <c r="P273" s="11">
        <v>0</v>
      </c>
      <c r="Q273" s="10">
        <f t="shared" si="159"/>
        <v>0.92594138146473104</v>
      </c>
      <c r="R273" s="10">
        <f t="shared" si="160"/>
        <v>2.7515719656384146E-2</v>
      </c>
      <c r="S273" s="10">
        <f t="shared" si="161"/>
        <v>0</v>
      </c>
      <c r="T273" s="9">
        <f t="shared" si="151"/>
        <v>0.89842566180834693</v>
      </c>
      <c r="U273" s="18"/>
      <c r="V273" s="8">
        <f t="shared" si="162"/>
        <v>7122.1281397089742</v>
      </c>
      <c r="W273" s="8">
        <f t="shared" si="152"/>
        <v>6910.4835527275891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-2502.4261017796121</v>
      </c>
      <c r="AB273" s="8">
        <f t="shared" si="163"/>
        <v>-21164.458698138587</v>
      </c>
      <c r="AC273" s="8">
        <f t="shared" si="156"/>
        <v>-23666.8847999182</v>
      </c>
      <c r="AD273" s="8">
        <f t="shared" si="164"/>
        <v>698.68077050545037</v>
      </c>
      <c r="AE273" s="8">
        <f t="shared" si="157"/>
        <v>-22968.204029412751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2785.3457533066685</v>
      </c>
      <c r="M274" s="14">
        <f t="shared" si="150"/>
        <v>769177</v>
      </c>
      <c r="N274" s="13"/>
      <c r="O274" s="13">
        <f>1000*VLOOKUP(I274, '[1]Mortality (No Interventions) H'!$B$10:$O$129, 10)</f>
        <v>32.253725442937743</v>
      </c>
      <c r="P274" s="11">
        <v>0</v>
      </c>
      <c r="Q274" s="10">
        <f t="shared" si="159"/>
        <v>0.89842566180834693</v>
      </c>
      <c r="R274" s="10">
        <f t="shared" si="160"/>
        <v>2.8977574626856063E-2</v>
      </c>
      <c r="S274" s="10">
        <f t="shared" si="161"/>
        <v>0</v>
      </c>
      <c r="T274" s="9">
        <f t="shared" si="151"/>
        <v>0.86944808718149091</v>
      </c>
      <c r="U274" s="18"/>
      <c r="V274" s="8">
        <f t="shared" si="162"/>
        <v>6910.4835527275891</v>
      </c>
      <c r="W274" s="8">
        <f t="shared" si="152"/>
        <v>6687.5947135399765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-2421.7135373515716</v>
      </c>
      <c r="AB274" s="8">
        <f t="shared" si="163"/>
        <v>-22288.883918761265</v>
      </c>
      <c r="AC274" s="8">
        <f t="shared" si="156"/>
        <v>-24710.597456112835</v>
      </c>
      <c r="AD274" s="8">
        <f t="shared" si="164"/>
        <v>677.91843652257649</v>
      </c>
      <c r="AE274" s="8">
        <f t="shared" si="157"/>
        <v>-24032.679019590258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0.02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2785.3457533066685</v>
      </c>
      <c r="M275" s="14">
        <f t="shared" si="150"/>
        <v>769177</v>
      </c>
      <c r="N275" s="13"/>
      <c r="O275" s="13">
        <f>1000*VLOOKUP(I275, '[1]Mortality (No Interventions) H'!$B$10:$O$129, 10)</f>
        <v>35.093296081312829</v>
      </c>
      <c r="P275" s="11">
        <v>0</v>
      </c>
      <c r="Q275" s="10">
        <f t="shared" si="159"/>
        <v>0.86944808718149091</v>
      </c>
      <c r="R275" s="10">
        <f t="shared" si="160"/>
        <v>3.051179915079115E-2</v>
      </c>
      <c r="S275" s="10">
        <f t="shared" si="161"/>
        <v>0</v>
      </c>
      <c r="T275" s="9">
        <f t="shared" si="151"/>
        <v>0.83893628803069975</v>
      </c>
      <c r="U275" s="18"/>
      <c r="V275" s="8">
        <f t="shared" si="162"/>
        <v>6687.5947135399765</v>
      </c>
      <c r="W275" s="8">
        <f t="shared" si="152"/>
        <v>6452.9049721858955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-2336.7276271611695</v>
      </c>
      <c r="AB275" s="8">
        <f t="shared" si="163"/>
        <v>-23468.974135408083</v>
      </c>
      <c r="AC275" s="8">
        <f t="shared" si="156"/>
        <v>-25805.701762569253</v>
      </c>
      <c r="AD275" s="8">
        <f t="shared" si="164"/>
        <v>656.05304139827172</v>
      </c>
      <c r="AE275" s="8">
        <f t="shared" si="157"/>
        <v>-25149.648721170983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74">
        <v>769177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2785.3457533066685</v>
      </c>
      <c r="M276" s="14">
        <f t="shared" si="150"/>
        <v>769177</v>
      </c>
      <c r="N276" s="13"/>
      <c r="O276" s="13">
        <f>1000*VLOOKUP(I276, '[1]Mortality (No Interventions) H'!$B$10:$O$129, 10)</f>
        <v>38.325802757895822</v>
      </c>
      <c r="P276" s="11">
        <v>0</v>
      </c>
      <c r="Q276" s="10">
        <f t="shared" si="159"/>
        <v>0.83893628803069975</v>
      </c>
      <c r="R276" s="10">
        <f t="shared" si="160"/>
        <v>3.2152906701505876E-2</v>
      </c>
      <c r="S276" s="10">
        <f t="shared" si="161"/>
        <v>0</v>
      </c>
      <c r="T276" s="9">
        <f t="shared" si="151"/>
        <v>0.80678338132919392</v>
      </c>
      <c r="U276" s="18"/>
      <c r="V276" s="8">
        <f t="shared" si="162"/>
        <v>6452.9049721858955</v>
      </c>
      <c r="W276" s="8">
        <f t="shared" si="152"/>
        <v>6205.5922090064541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-2247.1706650236647</v>
      </c>
      <c r="AB276" s="8">
        <f t="shared" si="163"/>
        <v>-24731.276317944186</v>
      </c>
      <c r="AC276" s="8">
        <f t="shared" si="156"/>
        <v>-26978.446982967849</v>
      </c>
      <c r="AD276" s="8">
        <f t="shared" si="164"/>
        <v>633.02997777143639</v>
      </c>
      <c r="AE276" s="8">
        <f t="shared" si="157"/>
        <v>-26345.417005196414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2785.3457533066685</v>
      </c>
      <c r="M277" s="14">
        <f t="shared" si="150"/>
        <v>769177</v>
      </c>
      <c r="N277" s="13"/>
      <c r="O277" s="13">
        <f>1000*VLOOKUP(I277, '[1]Mortality (No Interventions) H'!$B$10:$O$129, 10)</f>
        <v>42.031054683150352</v>
      </c>
      <c r="P277" s="11">
        <v>0</v>
      </c>
      <c r="Q277" s="10">
        <f t="shared" si="159"/>
        <v>0.80678338132919392</v>
      </c>
      <c r="R277" s="10">
        <f t="shared" si="160"/>
        <v>3.3909956418104292E-2</v>
      </c>
      <c r="S277" s="10">
        <f t="shared" si="161"/>
        <v>0</v>
      </c>
      <c r="T277" s="9">
        <f t="shared" si="151"/>
        <v>0.77287342491108957</v>
      </c>
      <c r="U277" s="18"/>
      <c r="V277" s="8">
        <f t="shared" si="162"/>
        <v>6205.5922090064541</v>
      </c>
      <c r="W277" s="8">
        <f t="shared" si="152"/>
        <v>5944.7646235283719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-2152.7197119196835</v>
      </c>
      <c r="AB277" s="8">
        <f t="shared" si="163"/>
        <v>-26082.758547808204</v>
      </c>
      <c r="AC277" s="8">
        <f t="shared" si="156"/>
        <v>-28235.478259727886</v>
      </c>
      <c r="AD277" s="8">
        <f t="shared" si="164"/>
        <v>608.76859570353315</v>
      </c>
      <c r="AE277" s="8">
        <f t="shared" si="157"/>
        <v>-27626.709664024354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2785.3457533066685</v>
      </c>
      <c r="M278" s="14">
        <f t="shared" si="150"/>
        <v>769177</v>
      </c>
      <c r="N278" s="13"/>
      <c r="O278" s="13">
        <f>1000*VLOOKUP(I278, '[1]Mortality (No Interventions) H'!$B$10:$O$129, 10)</f>
        <v>46.277255489521465</v>
      </c>
      <c r="P278" s="11">
        <v>0</v>
      </c>
      <c r="Q278" s="10">
        <f t="shared" si="159"/>
        <v>0.77287342491108957</v>
      </c>
      <c r="R278" s="10">
        <f t="shared" si="160"/>
        <v>3.5766460945671971E-2</v>
      </c>
      <c r="S278" s="10">
        <f t="shared" si="161"/>
        <v>0</v>
      </c>
      <c r="T278" s="9">
        <f t="shared" si="151"/>
        <v>0.73710696396541764</v>
      </c>
      <c r="U278" s="18"/>
      <c r="V278" s="8">
        <f t="shared" si="162"/>
        <v>5944.7646235283719</v>
      </c>
      <c r="W278" s="8">
        <f t="shared" si="152"/>
        <v>5669.657232220281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-2053.0977518138475</v>
      </c>
      <c r="AB278" s="8">
        <f t="shared" si="163"/>
        <v>-27510.739130809128</v>
      </c>
      <c r="AC278" s="8">
        <f t="shared" si="156"/>
        <v>-29563.836882622974</v>
      </c>
      <c r="AD278" s="8">
        <f t="shared" si="164"/>
        <v>583.18140956813329</v>
      </c>
      <c r="AE278" s="8">
        <f t="shared" si="157"/>
        <v>-28980.655473054841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</f>
        <v>5570.691506613337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2785.3457533066685</v>
      </c>
      <c r="M279" s="14">
        <f t="shared" si="150"/>
        <v>769177</v>
      </c>
      <c r="N279" s="13"/>
      <c r="O279" s="13">
        <f>1000*VLOOKUP(I279, '[1]Mortality (No Interventions) H'!$B$10:$O$129, 10)</f>
        <v>51.312735663942902</v>
      </c>
      <c r="P279" s="11">
        <v>0</v>
      </c>
      <c r="Q279" s="10">
        <f t="shared" si="159"/>
        <v>0.73710696396541764</v>
      </c>
      <c r="R279" s="10">
        <f t="shared" si="160"/>
        <v>3.7822974798008967E-2</v>
      </c>
      <c r="S279" s="10">
        <f t="shared" si="161"/>
        <v>0</v>
      </c>
      <c r="T279" s="9">
        <f t="shared" si="151"/>
        <v>0.69928398916740864</v>
      </c>
      <c r="U279" s="18"/>
      <c r="V279" s="8">
        <f t="shared" si="162"/>
        <v>5669.657232220281</v>
      </c>
      <c r="W279" s="8">
        <f t="shared" si="152"/>
        <v>5378.7316093581994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-1947.7476895827881</v>
      </c>
      <c r="AB279" s="8">
        <f t="shared" si="163"/>
        <v>-29092.562286208144</v>
      </c>
      <c r="AC279" s="8">
        <f t="shared" si="156"/>
        <v>-31040.309975790933</v>
      </c>
      <c r="AD279" s="8">
        <f t="shared" si="164"/>
        <v>556.19337448080955</v>
      </c>
      <c r="AE279" s="8">
        <f t="shared" si="157"/>
        <v>-30484.116601310125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</f>
        <v>2785.3457533066685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2785.3457533066685</v>
      </c>
      <c r="M280" s="14">
        <f t="shared" si="150"/>
        <v>769177</v>
      </c>
      <c r="N280" s="13"/>
      <c r="O280" s="13">
        <f>1000*VLOOKUP(I280, '[1]Mortality (No Interventions) H'!$B$10:$O$129, 10)</f>
        <v>57.07307053021097</v>
      </c>
      <c r="P280" s="11">
        <v>0</v>
      </c>
      <c r="Q280" s="10">
        <f t="shared" si="159"/>
        <v>0.69928398916740864</v>
      </c>
      <c r="R280" s="10">
        <f t="shared" si="160"/>
        <v>3.9910284434398799E-2</v>
      </c>
      <c r="S280" s="10">
        <f t="shared" si="161"/>
        <v>0</v>
      </c>
      <c r="T280" s="9">
        <f t="shared" si="151"/>
        <v>0.65937370473300982</v>
      </c>
      <c r="U280" s="18"/>
      <c r="V280" s="8">
        <f t="shared" si="162"/>
        <v>5378.7316093581994</v>
      </c>
      <c r="W280" s="8">
        <f t="shared" si="152"/>
        <v>5071.7508808542234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-1836.583748320174</v>
      </c>
      <c r="AB280" s="8">
        <f t="shared" si="163"/>
        <v>-30698.072850397566</v>
      </c>
      <c r="AC280" s="8">
        <f t="shared" si="156"/>
        <v>-32534.656598717738</v>
      </c>
      <c r="AD280" s="8">
        <f t="shared" si="164"/>
        <v>527.65357087803943</v>
      </c>
      <c r="AE280" s="8">
        <f t="shared" si="157"/>
        <v>-32007.003027839699</v>
      </c>
      <c r="AJ280" s="7"/>
      <c r="AK280" s="6"/>
      <c r="AL280" s="6"/>
      <c r="AM280" s="5"/>
      <c r="AN280" s="5"/>
    </row>
    <row r="281" spans="1:40" x14ac:dyDescent="0.15"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2785.3457533066685</v>
      </c>
      <c r="M281" s="14">
        <f t="shared" si="150"/>
        <v>769177</v>
      </c>
      <c r="N281" s="13"/>
      <c r="O281" s="13">
        <f>1000*VLOOKUP(I281, '[1]Mortality (No Interventions) H'!$B$10:$O$129, 10)</f>
        <v>63.630984460333401</v>
      </c>
      <c r="P281" s="11">
        <v>0</v>
      </c>
      <c r="Q281" s="10">
        <f t="shared" si="159"/>
        <v>0.65937370473300982</v>
      </c>
      <c r="R281" s="10">
        <f t="shared" si="160"/>
        <v>4.1956597959418619E-2</v>
      </c>
      <c r="S281" s="10">
        <f t="shared" si="161"/>
        <v>0</v>
      </c>
      <c r="T281" s="9">
        <f t="shared" si="151"/>
        <v>0.61741710677359118</v>
      </c>
      <c r="U281" s="18"/>
      <c r="V281" s="8">
        <f t="shared" si="162"/>
        <v>5071.7508808542234</v>
      </c>
      <c r="W281" s="8">
        <f t="shared" si="152"/>
        <v>4749.0303793679059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-1719.720116370712</v>
      </c>
      <c r="AB281" s="8">
        <f t="shared" si="163"/>
        <v>-32272.050148631733</v>
      </c>
      <c r="AC281" s="8">
        <f t="shared" si="156"/>
        <v>-33991.770265002444</v>
      </c>
      <c r="AD281" s="8">
        <f t="shared" si="164"/>
        <v>497.53876141179933</v>
      </c>
      <c r="AE281" s="8">
        <f t="shared" si="157"/>
        <v>-33494.231503590643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2785.3457533066685</v>
      </c>
      <c r="M282" s="14">
        <f t="shared" si="150"/>
        <v>769177</v>
      </c>
      <c r="N282" s="13"/>
      <c r="O282" s="13">
        <f>1000*VLOOKUP(I282, '[1]Mortality (No Interventions) H'!$B$10:$O$129, 10)</f>
        <v>71.141090744877886</v>
      </c>
      <c r="P282" s="11">
        <v>0</v>
      </c>
      <c r="Q282" s="10">
        <f t="shared" si="159"/>
        <v>0.61741710677359118</v>
      </c>
      <c r="R282" s="10">
        <f t="shared" si="160"/>
        <v>4.3923726420420008E-2</v>
      </c>
      <c r="S282" s="10">
        <f t="shared" si="161"/>
        <v>0</v>
      </c>
      <c r="T282" s="9">
        <f t="shared" si="151"/>
        <v>0.57349338035317121</v>
      </c>
      <c r="U282" s="18"/>
      <c r="V282" s="8">
        <f t="shared" si="162"/>
        <v>4749.0303793679059</v>
      </c>
      <c r="W282" s="8">
        <f t="shared" si="152"/>
        <v>4411.1791781991124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-1597.3773515161913</v>
      </c>
      <c r="AB282" s="8">
        <f t="shared" si="163"/>
        <v>-33785.1201168794</v>
      </c>
      <c r="AC282" s="8">
        <f t="shared" si="156"/>
        <v>-35382.497468395588</v>
      </c>
      <c r="AD282" s="8">
        <f t="shared" si="164"/>
        <v>465.87988021599159</v>
      </c>
      <c r="AE282" s="8">
        <f t="shared" si="157"/>
        <v>-34916.617588179593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2785.3457533066685</v>
      </c>
      <c r="M283" s="14">
        <f t="shared" si="150"/>
        <v>769177</v>
      </c>
      <c r="N283" s="13"/>
      <c r="O283" s="13">
        <f>1000*VLOOKUP(I283, '[1]Mortality (No Interventions) H'!$B$10:$O$129, 10)</f>
        <v>79.440401154860737</v>
      </c>
      <c r="P283" s="11">
        <v>0</v>
      </c>
      <c r="Q283" s="10">
        <f t="shared" si="159"/>
        <v>0.57349338035317121</v>
      </c>
      <c r="R283" s="10">
        <f t="shared" si="160"/>
        <v>4.555854419491305E-2</v>
      </c>
      <c r="S283" s="10">
        <f t="shared" si="161"/>
        <v>0</v>
      </c>
      <c r="T283" s="9">
        <f t="shared" si="151"/>
        <v>0.5279348361582582</v>
      </c>
      <c r="U283" s="18"/>
      <c r="V283" s="8">
        <f t="shared" si="162"/>
        <v>4411.1791781991124</v>
      </c>
      <c r="W283" s="8">
        <f t="shared" si="152"/>
        <v>4060.7533347170061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-1470.4810539160562</v>
      </c>
      <c r="AB283" s="8">
        <f t="shared" si="163"/>
        <v>-35042.584348210636</v>
      </c>
      <c r="AC283" s="8">
        <f t="shared" si="156"/>
        <v>-36513.065402126689</v>
      </c>
      <c r="AD283" s="8">
        <f t="shared" si="164"/>
        <v>432.73667738133292</v>
      </c>
      <c r="AE283" s="8">
        <f t="shared" si="157"/>
        <v>-36080.328724745355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2785.3457533066685</v>
      </c>
      <c r="M284" s="14">
        <f t="shared" si="150"/>
        <v>769177</v>
      </c>
      <c r="N284" s="13"/>
      <c r="O284" s="13">
        <f>1000*VLOOKUP(I284, '[1]Mortality (No Interventions) H'!$B$10:$O$129, 10)</f>
        <v>88.563625442639633</v>
      </c>
      <c r="P284" s="11">
        <v>0</v>
      </c>
      <c r="Q284" s="10">
        <f t="shared" si="159"/>
        <v>0.5279348361582582</v>
      </c>
      <c r="R284" s="10">
        <f t="shared" si="160"/>
        <v>4.6755823087641306E-2</v>
      </c>
      <c r="S284" s="10">
        <f t="shared" si="161"/>
        <v>0</v>
      </c>
      <c r="T284" s="9">
        <f t="shared" si="151"/>
        <v>0.48117901307061689</v>
      </c>
      <c r="U284" s="18"/>
      <c r="V284" s="8">
        <f t="shared" si="162"/>
        <v>4060.7533347170061</v>
      </c>
      <c r="W284" s="8">
        <f t="shared" si="152"/>
        <v>3701.1182973661789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-1340.2499206365367</v>
      </c>
      <c r="AB284" s="8">
        <f t="shared" si="163"/>
        <v>-35963.503735082675</v>
      </c>
      <c r="AC284" s="8">
        <f t="shared" si="156"/>
        <v>-37303.753655719214</v>
      </c>
      <c r="AD284" s="8">
        <f t="shared" si="164"/>
        <v>398.35990213573831</v>
      </c>
      <c r="AE284" s="8">
        <f t="shared" si="157"/>
        <v>-36905.393753583478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2785.3457533066685</v>
      </c>
      <c r="M285" s="14">
        <f t="shared" si="150"/>
        <v>769177</v>
      </c>
      <c r="N285" s="13"/>
      <c r="O285" s="13">
        <f>1000*VLOOKUP(I285, '[1]Mortality (No Interventions) H'!$B$10:$O$129, 10)</f>
        <v>98.382672221240938</v>
      </c>
      <c r="P285" s="11">
        <v>0</v>
      </c>
      <c r="Q285" s="10">
        <f t="shared" si="159"/>
        <v>0.48117901307061689</v>
      </c>
      <c r="R285" s="10">
        <f t="shared" si="160"/>
        <v>4.7339677122666707E-2</v>
      </c>
      <c r="S285" s="10">
        <f t="shared" si="161"/>
        <v>0</v>
      </c>
      <c r="T285" s="9">
        <f t="shared" si="151"/>
        <v>0.43383933594795021</v>
      </c>
      <c r="U285" s="18"/>
      <c r="V285" s="8">
        <f t="shared" si="162"/>
        <v>3701.1182973661789</v>
      </c>
      <c r="W285" s="8">
        <f t="shared" si="152"/>
        <v>3336.9923890643654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-1208.3925520000082</v>
      </c>
      <c r="AB285" s="8">
        <f t="shared" si="163"/>
        <v>-36412.590830181412</v>
      </c>
      <c r="AC285" s="8">
        <f t="shared" si="156"/>
        <v>-37620.983382181417</v>
      </c>
      <c r="AD285" s="8">
        <f t="shared" si="164"/>
        <v>363.07970497162216</v>
      </c>
      <c r="AE285" s="8">
        <f t="shared" si="157"/>
        <v>-37257.903677209797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2785.3457533066685</v>
      </c>
      <c r="M286" s="14">
        <f t="shared" si="150"/>
        <v>769177</v>
      </c>
      <c r="N286" s="13"/>
      <c r="O286" s="13">
        <f>1000*VLOOKUP(I286, '[1]Mortality (No Interventions) H'!$B$10:$O$129, 10)</f>
        <v>109.03334244015088</v>
      </c>
      <c r="P286" s="11">
        <v>0</v>
      </c>
      <c r="Q286" s="10">
        <f t="shared" si="159"/>
        <v>0.43383933594795021</v>
      </c>
      <c r="R286" s="10">
        <f t="shared" si="160"/>
        <v>4.730295288042051E-2</v>
      </c>
      <c r="S286" s="10">
        <f t="shared" si="161"/>
        <v>0</v>
      </c>
      <c r="T286" s="9">
        <f t="shared" si="151"/>
        <v>0.38653638306752969</v>
      </c>
      <c r="U286" s="18"/>
      <c r="V286" s="8">
        <f t="shared" si="162"/>
        <v>3336.9923890643654</v>
      </c>
      <c r="W286" s="8">
        <f t="shared" si="152"/>
        <v>2973.1489551873328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-1076.6374730756634</v>
      </c>
      <c r="AB286" s="8">
        <f t="shared" si="163"/>
        <v>-36384.343387703208</v>
      </c>
      <c r="AC286" s="8">
        <f t="shared" si="156"/>
        <v>-37460.980860778873</v>
      </c>
      <c r="AD286" s="8">
        <f t="shared" si="164"/>
        <v>327.35895336721427</v>
      </c>
      <c r="AE286" s="8">
        <f t="shared" si="157"/>
        <v>-37133.62190741166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2785.3457533066685</v>
      </c>
      <c r="M287" s="14">
        <f t="shared" si="150"/>
        <v>769177</v>
      </c>
      <c r="N287" s="13"/>
      <c r="O287" s="13">
        <f>1000*VLOOKUP(I287, '[1]Mortality (No Interventions) H'!$B$10:$O$129, 10)</f>
        <v>120.88411569170621</v>
      </c>
      <c r="P287" s="11">
        <v>0</v>
      </c>
      <c r="Q287" s="10">
        <f t="shared" si="159"/>
        <v>0.38653638306752969</v>
      </c>
      <c r="R287" s="10">
        <f t="shared" si="160"/>
        <v>4.6726108849788929E-2</v>
      </c>
      <c r="S287" s="10">
        <f t="shared" si="161"/>
        <v>0</v>
      </c>
      <c r="T287" s="9">
        <f t="shared" si="151"/>
        <v>0.33981027421774074</v>
      </c>
      <c r="U287" s="18"/>
      <c r="V287" s="8">
        <f t="shared" si="162"/>
        <v>2973.1489551873328</v>
      </c>
      <c r="W287" s="8">
        <f t="shared" si="152"/>
        <v>2613.7424729197919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-946.48910422235872</v>
      </c>
      <c r="AB287" s="8">
        <f t="shared" si="163"/>
        <v>-35940.6482267541</v>
      </c>
      <c r="AC287" s="8">
        <f t="shared" si="156"/>
        <v>-36887.13733097646</v>
      </c>
      <c r="AD287" s="8">
        <f t="shared" si="164"/>
        <v>291.66591250387739</v>
      </c>
      <c r="AE287" s="8">
        <f t="shared" si="157"/>
        <v>-36595.471418472582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2785.3457533066685</v>
      </c>
      <c r="M288" s="14">
        <f t="shared" si="150"/>
        <v>769177</v>
      </c>
      <c r="N288" s="13"/>
      <c r="O288" s="13">
        <f>1000*VLOOKUP(I288, '[1]Mortality (No Interventions) H'!$B$10:$O$129, 10)</f>
        <v>134.05006329917347</v>
      </c>
      <c r="P288" s="11">
        <v>0</v>
      </c>
      <c r="Q288" s="10">
        <f t="shared" si="159"/>
        <v>0.33981027421774074</v>
      </c>
      <c r="R288" s="10">
        <f t="shared" si="160"/>
        <v>4.5551588768597641E-2</v>
      </c>
      <c r="S288" s="10">
        <f t="shared" si="161"/>
        <v>0</v>
      </c>
      <c r="T288" s="9">
        <f t="shared" si="151"/>
        <v>0.29425868544914308</v>
      </c>
      <c r="U288" s="18"/>
      <c r="V288" s="8">
        <f t="shared" si="162"/>
        <v>2613.7424729197919</v>
      </c>
      <c r="W288" s="8">
        <f t="shared" si="152"/>
        <v>2263.3701289771552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-819.61217988937346</v>
      </c>
      <c r="AB288" s="8">
        <f t="shared" si="163"/>
        <v>-35037.234394263629</v>
      </c>
      <c r="AC288" s="8">
        <f t="shared" si="156"/>
        <v>-35856.846574153002</v>
      </c>
      <c r="AD288" s="8">
        <f t="shared" si="164"/>
        <v>256.40813659343161</v>
      </c>
      <c r="AE288" s="8">
        <f t="shared" si="157"/>
        <v>-35600.438437559569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2785.3457533066685</v>
      </c>
      <c r="M289" s="14">
        <f t="shared" si="150"/>
        <v>769177</v>
      </c>
      <c r="N289" s="13"/>
      <c r="O289" s="13">
        <f>1000*VLOOKUP(I289, '[1]Mortality (No Interventions) H'!$B$10:$O$129, 10)</f>
        <v>148.73383810075237</v>
      </c>
      <c r="P289" s="11">
        <v>0</v>
      </c>
      <c r="Q289" s="10">
        <f t="shared" si="159"/>
        <v>0.29425868544914308</v>
      </c>
      <c r="R289" s="10">
        <f t="shared" si="160"/>
        <v>4.3766223681333059E-2</v>
      </c>
      <c r="S289" s="10">
        <f t="shared" si="161"/>
        <v>0</v>
      </c>
      <c r="T289" s="9">
        <f t="shared" si="151"/>
        <v>0.25049246176781004</v>
      </c>
      <c r="U289" s="18"/>
      <c r="V289" s="8">
        <f t="shared" si="162"/>
        <v>2263.3701289771552</v>
      </c>
      <c r="W289" s="8">
        <f t="shared" si="152"/>
        <v>1926.7304026517884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-697.70811462030269</v>
      </c>
      <c r="AB289" s="8">
        <f t="shared" si="163"/>
        <v>-33663.972632536716</v>
      </c>
      <c r="AC289" s="8">
        <f t="shared" si="156"/>
        <v>-34361.680747157021</v>
      </c>
      <c r="AD289" s="8">
        <f t="shared" si="164"/>
        <v>222.03660965265894</v>
      </c>
      <c r="AE289" s="8">
        <f t="shared" si="157"/>
        <v>-34139.644137504365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2785.3457533066685</v>
      </c>
      <c r="M290" s="14">
        <f t="shared" si="150"/>
        <v>769177</v>
      </c>
      <c r="N290" s="13"/>
      <c r="O290" s="13">
        <f>1000*VLOOKUP(I290, '[1]Mortality (No Interventions) H'!$B$10:$O$129, 10)</f>
        <v>164.34994525061461</v>
      </c>
      <c r="P290" s="11">
        <v>0</v>
      </c>
      <c r="Q290" s="10">
        <f t="shared" si="159"/>
        <v>0.25049246176781004</v>
      </c>
      <c r="R290" s="10">
        <f t="shared" si="160"/>
        <v>4.1168422377231249E-2</v>
      </c>
      <c r="S290" s="10">
        <f t="shared" si="161"/>
        <v>0</v>
      </c>
      <c r="T290" s="9">
        <f t="shared" si="151"/>
        <v>0.20932403939057878</v>
      </c>
      <c r="U290" s="18"/>
      <c r="V290" s="8">
        <f t="shared" si="162"/>
        <v>1926.7304026517884</v>
      </c>
      <c r="W290" s="8">
        <f t="shared" si="152"/>
        <v>1610.0723664632721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-583.03982418154635</v>
      </c>
      <c r="AB290" s="8">
        <f t="shared" si="163"/>
        <v>-31665.803618851602</v>
      </c>
      <c r="AC290" s="8">
        <f t="shared" si="156"/>
        <v>-32248.843443033147</v>
      </c>
      <c r="AD290" s="8">
        <f t="shared" si="164"/>
        <v>189.01225250014045</v>
      </c>
      <c r="AE290" s="8">
        <f t="shared" si="157"/>
        <v>-32059.831190533008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2785.3457533066685</v>
      </c>
      <c r="M291" s="14">
        <f t="shared" si="150"/>
        <v>769177</v>
      </c>
      <c r="N291" s="13"/>
      <c r="O291" s="13">
        <f>1000*VLOOKUP(I291, '[1]Mortality (No Interventions) H'!$B$10:$O$129, 10)</f>
        <v>180.35607867187829</v>
      </c>
      <c r="P291" s="11">
        <v>0</v>
      </c>
      <c r="Q291" s="10">
        <f t="shared" si="159"/>
        <v>0.20932403939057878</v>
      </c>
      <c r="R291" s="10">
        <f t="shared" si="160"/>
        <v>3.775286291624258E-2</v>
      </c>
      <c r="S291" s="10">
        <f t="shared" si="161"/>
        <v>0</v>
      </c>
      <c r="T291" s="9">
        <f t="shared" si="151"/>
        <v>0.1715711764743362</v>
      </c>
      <c r="U291" s="18"/>
      <c r="V291" s="8">
        <f t="shared" si="162"/>
        <v>1610.0723664632721</v>
      </c>
      <c r="W291" s="8">
        <f t="shared" si="152"/>
        <v>1319.686028070005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-477.88504778262131</v>
      </c>
      <c r="AB291" s="8">
        <f t="shared" si="163"/>
        <v>-29038.633839326718</v>
      </c>
      <c r="AC291" s="8">
        <f t="shared" si="156"/>
        <v>-29516.518887109338</v>
      </c>
      <c r="AD291" s="8">
        <f t="shared" si="164"/>
        <v>157.948099150047</v>
      </c>
      <c r="AE291" s="8">
        <f t="shared" si="157"/>
        <v>-29358.570787959292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2785.3457533066685</v>
      </c>
      <c r="M292" s="14">
        <f t="shared" si="150"/>
        <v>769177</v>
      </c>
      <c r="N292" s="13"/>
      <c r="O292" s="13">
        <f>1000*VLOOKUP(I292, '[1]Mortality (No Interventions) H'!$B$10:$O$129, 10)</f>
        <v>197.58083987536315</v>
      </c>
      <c r="P292" s="11">
        <v>0</v>
      </c>
      <c r="Q292" s="10">
        <f t="shared" si="159"/>
        <v>0.1715711764743362</v>
      </c>
      <c r="R292" s="10">
        <f t="shared" si="160"/>
        <v>3.3899177146203489E-2</v>
      </c>
      <c r="S292" s="10">
        <f t="shared" si="161"/>
        <v>0</v>
      </c>
      <c r="T292" s="9">
        <f t="shared" si="151"/>
        <v>0.1376719993281327</v>
      </c>
      <c r="U292" s="18"/>
      <c r="V292" s="8">
        <f t="shared" si="162"/>
        <v>1319.686028070005</v>
      </c>
      <c r="W292" s="8">
        <f t="shared" si="152"/>
        <v>1058.9413542721513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-383.46411867785292</v>
      </c>
      <c r="AB292" s="8">
        <f t="shared" si="163"/>
        <v>-26074.467379785361</v>
      </c>
      <c r="AC292" s="8">
        <f t="shared" si="156"/>
        <v>-26457.931498463215</v>
      </c>
      <c r="AD292" s="8">
        <f t="shared" si="164"/>
        <v>129.4611993536675</v>
      </c>
      <c r="AE292" s="8">
        <f t="shared" si="157"/>
        <v>-26328.470299109547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2785.3457533066685</v>
      </c>
      <c r="M293" s="14">
        <f t="shared" si="150"/>
        <v>769177</v>
      </c>
      <c r="N293" s="13"/>
      <c r="O293" s="13">
        <f>1000*VLOOKUP(I293, '[1]Mortality (No Interventions) H'!$B$10:$O$129, 10)</f>
        <v>215.90299664824883</v>
      </c>
      <c r="P293" s="11">
        <v>0</v>
      </c>
      <c r="Q293" s="10">
        <f t="shared" si="159"/>
        <v>0.1376719993281327</v>
      </c>
      <c r="R293" s="10">
        <f t="shared" si="160"/>
        <v>2.9723797209499553E-2</v>
      </c>
      <c r="S293" s="10">
        <f t="shared" si="161"/>
        <v>0</v>
      </c>
      <c r="T293" s="9">
        <f t="shared" si="151"/>
        <v>0.10794820211863315</v>
      </c>
      <c r="U293" s="18"/>
      <c r="V293" s="8">
        <f t="shared" si="162"/>
        <v>1058.9413542721513</v>
      </c>
      <c r="W293" s="8">
        <f t="shared" si="152"/>
        <v>830.31274261003898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-300.67306634822478</v>
      </c>
      <c r="AB293" s="8">
        <f t="shared" si="163"/>
        <v>-22862.861166211238</v>
      </c>
      <c r="AC293" s="8">
        <f t="shared" si="156"/>
        <v>-23163.534232559461</v>
      </c>
      <c r="AD293" s="8">
        <f t="shared" si="164"/>
        <v>103.88214685409805</v>
      </c>
      <c r="AE293" s="8">
        <f t="shared" si="157"/>
        <v>-23059.652085705362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2785.3457533066685</v>
      </c>
      <c r="M294" s="14">
        <f t="shared" si="150"/>
        <v>769177</v>
      </c>
      <c r="N294" s="13"/>
      <c r="O294" s="13">
        <f>1000*VLOOKUP(I294, '[1]Mortality (No Interventions) H'!$B$10:$O$129, 10)</f>
        <v>235.829568621411</v>
      </c>
      <c r="P294" s="11">
        <v>0</v>
      </c>
      <c r="Q294" s="10">
        <f t="shared" si="159"/>
        <v>0.10794820211863315</v>
      </c>
      <c r="R294" s="10">
        <f t="shared" si="160"/>
        <v>2.5457377939094139E-2</v>
      </c>
      <c r="S294" s="10">
        <f t="shared" si="161"/>
        <v>0</v>
      </c>
      <c r="T294" s="9">
        <f t="shared" si="151"/>
        <v>8.2490824179539013E-2</v>
      </c>
      <c r="U294" s="18"/>
      <c r="V294" s="8">
        <f t="shared" si="162"/>
        <v>830.31274261003898</v>
      </c>
      <c r="W294" s="8">
        <f t="shared" si="152"/>
        <v>634.50044669945282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-229.76546681524604</v>
      </c>
      <c r="AB294" s="8">
        <f t="shared" si="163"/>
        <v>-19581.229591058611</v>
      </c>
      <c r="AC294" s="8">
        <f t="shared" si="156"/>
        <v>-19810.995057873857</v>
      </c>
      <c r="AD294" s="8">
        <f t="shared" si="164"/>
        <v>81.453680050044824</v>
      </c>
      <c r="AE294" s="8">
        <f t="shared" si="157"/>
        <v>-19729.541377823811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2785.3457533066685</v>
      </c>
      <c r="M295" s="14">
        <f t="shared" si="150"/>
        <v>769177</v>
      </c>
      <c r="N295" s="13"/>
      <c r="O295" s="13">
        <f>1000*VLOOKUP(I295, '[1]Mortality (No Interventions) H'!$B$10:$O$129, 10)</f>
        <v>257.58563737335726</v>
      </c>
      <c r="P295" s="11">
        <v>0</v>
      </c>
      <c r="Q295" s="10">
        <f t="shared" si="159"/>
        <v>8.2490824179539013E-2</v>
      </c>
      <c r="R295" s="10">
        <f t="shared" si="160"/>
        <v>2.1248451523740108E-2</v>
      </c>
      <c r="S295" s="10">
        <f t="shared" si="161"/>
        <v>0</v>
      </c>
      <c r="T295" s="9">
        <f t="shared" si="151"/>
        <v>6.1242372655798905E-2</v>
      </c>
      <c r="U295" s="18"/>
      <c r="V295" s="8">
        <f t="shared" si="162"/>
        <v>634.50044669945282</v>
      </c>
      <c r="W295" s="8">
        <f t="shared" si="152"/>
        <v>471.06224472269435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-170.58118259925391</v>
      </c>
      <c r="AB295" s="8">
        <f t="shared" si="163"/>
        <v>-16343.820197675845</v>
      </c>
      <c r="AC295" s="8">
        <f t="shared" si="156"/>
        <v>-16514.4013802751</v>
      </c>
      <c r="AD295" s="8">
        <f t="shared" si="164"/>
        <v>62.244493821216324</v>
      </c>
      <c r="AE295" s="8">
        <f t="shared" si="157"/>
        <v>-16452.156886453882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2785.3457533066685</v>
      </c>
      <c r="M296" s="14">
        <f t="shared" si="150"/>
        <v>769177</v>
      </c>
      <c r="N296" s="13"/>
      <c r="O296" s="13">
        <f>1000*VLOOKUP(I296, '[1]Mortality (No Interventions) H'!$B$10:$O$129, 10)</f>
        <v>278.6144090946479</v>
      </c>
      <c r="P296" s="11">
        <v>0</v>
      </c>
      <c r="Q296" s="10">
        <f t="shared" si="159"/>
        <v>6.1242372655798905E-2</v>
      </c>
      <c r="R296" s="10">
        <f t="shared" si="160"/>
        <v>1.7063007469049634E-2</v>
      </c>
      <c r="S296" s="10">
        <f t="shared" si="161"/>
        <v>0</v>
      </c>
      <c r="T296" s="9">
        <f t="shared" si="151"/>
        <v>4.4179365186749267E-2</v>
      </c>
      <c r="U296" s="18"/>
      <c r="V296" s="8">
        <f t="shared" si="162"/>
        <v>471.06224472269435</v>
      </c>
      <c r="W296" s="8">
        <f t="shared" si="152"/>
        <v>339.8175157624824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-123.05480720669654</v>
      </c>
      <c r="AB296" s="8">
        <f t="shared" si="163"/>
        <v>-13124.472896021191</v>
      </c>
      <c r="AC296" s="8">
        <f t="shared" si="156"/>
        <v>-13247.527703227886</v>
      </c>
      <c r="AD296" s="8">
        <f t="shared" si="164"/>
        <v>46.211206207296321</v>
      </c>
      <c r="AE296" s="8">
        <f t="shared" si="157"/>
        <v>-13201.316497020591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2785.3457533066685</v>
      </c>
      <c r="M297" s="14">
        <f t="shared" si="150"/>
        <v>769177</v>
      </c>
      <c r="N297" s="13"/>
      <c r="O297" s="13">
        <f>1000*VLOOKUP(I297, '[1]Mortality (No Interventions) H'!$B$10:$O$129, 10)</f>
        <v>300.97991661052441</v>
      </c>
      <c r="P297" s="11">
        <v>0</v>
      </c>
      <c r="Q297" s="10">
        <f t="shared" si="159"/>
        <v>4.4179365186749267E-2</v>
      </c>
      <c r="R297" s="10">
        <f t="shared" si="160"/>
        <v>1.32971016498137E-2</v>
      </c>
      <c r="S297" s="10">
        <f t="shared" si="161"/>
        <v>0</v>
      </c>
      <c r="T297" s="9">
        <f t="shared" si="151"/>
        <v>3.0882263536935566E-2</v>
      </c>
      <c r="U297" s="18"/>
      <c r="V297" s="8">
        <f t="shared" si="162"/>
        <v>339.8175157624824</v>
      </c>
      <c r="W297" s="8">
        <f t="shared" si="152"/>
        <v>237.53926820549489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-86.017781595100857</v>
      </c>
      <c r="AB297" s="8">
        <f t="shared" si="163"/>
        <v>-10227.824755698752</v>
      </c>
      <c r="AC297" s="8">
        <f t="shared" si="156"/>
        <v>-10313.842537293853</v>
      </c>
      <c r="AD297" s="8">
        <f t="shared" si="164"/>
        <v>33.336098296299525</v>
      </c>
      <c r="AE297" s="8">
        <f t="shared" si="157"/>
        <v>-10280.506438997552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2785.3457533066685</v>
      </c>
      <c r="M298" s="14">
        <f t="shared" si="150"/>
        <v>769177</v>
      </c>
      <c r="N298" s="13"/>
      <c r="O298" s="13">
        <f>1000*VLOOKUP(I298, '[1]Mortality (No Interventions) H'!$B$10:$O$129, 10)</f>
        <v>323.95199455451393</v>
      </c>
      <c r="P298" s="11">
        <v>0</v>
      </c>
      <c r="Q298" s="10">
        <f t="shared" si="159"/>
        <v>3.0882263536935566E-2</v>
      </c>
      <c r="R298" s="10">
        <f t="shared" si="160"/>
        <v>1.0004370869148415E-2</v>
      </c>
      <c r="S298" s="10">
        <f t="shared" si="161"/>
        <v>0</v>
      </c>
      <c r="T298" s="9">
        <f t="shared" si="151"/>
        <v>2.0877892667787151E-2</v>
      </c>
      <c r="U298" s="18"/>
      <c r="V298" s="8">
        <f t="shared" si="162"/>
        <v>237.53926820549489</v>
      </c>
      <c r="W298" s="8">
        <f t="shared" si="152"/>
        <v>160.58794848530519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-58.15214968021337</v>
      </c>
      <c r="AB298" s="8">
        <f t="shared" si="163"/>
        <v>-7695.1319720189704</v>
      </c>
      <c r="AC298" s="8">
        <f t="shared" si="156"/>
        <v>-7753.2841216991837</v>
      </c>
      <c r="AD298" s="8">
        <f t="shared" si="164"/>
        <v>23.302602210959051</v>
      </c>
      <c r="AE298" s="8">
        <f t="shared" si="157"/>
        <v>-7729.9815194882249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2785.3457533066685</v>
      </c>
      <c r="M299" s="14">
        <f t="shared" si="150"/>
        <v>769177</v>
      </c>
      <c r="N299" s="13"/>
      <c r="O299" s="13">
        <f>1000*VLOOKUP(I299, '[1]Mortality (No Interventions) H'!$B$10:$O$129, 10)</f>
        <v>347.16061325571206</v>
      </c>
      <c r="P299" s="11">
        <v>0</v>
      </c>
      <c r="Q299" s="10">
        <f t="shared" si="159"/>
        <v>2.0877892667787151E-2</v>
      </c>
      <c r="R299" s="10">
        <f t="shared" si="160"/>
        <v>7.2479820220359217E-3</v>
      </c>
      <c r="S299" s="10">
        <f t="shared" si="161"/>
        <v>0</v>
      </c>
      <c r="T299" s="9">
        <f t="shared" si="151"/>
        <v>1.3629910645751229E-2</v>
      </c>
      <c r="U299" s="18"/>
      <c r="V299" s="8">
        <f t="shared" si="162"/>
        <v>160.58794848530519</v>
      </c>
      <c r="W299" s="8">
        <f t="shared" si="152"/>
        <v>104.83813780766994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-37.964013735092536</v>
      </c>
      <c r="AB299" s="8">
        <f t="shared" si="163"/>
        <v>-5574.9810677635242</v>
      </c>
      <c r="AC299" s="8">
        <f t="shared" si="156"/>
        <v>-5612.9450814986167</v>
      </c>
      <c r="AD299" s="8">
        <f t="shared" si="164"/>
        <v>15.753677746408441</v>
      </c>
      <c r="AE299" s="8">
        <f t="shared" si="157"/>
        <v>-5597.1914037522083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2785.3457533066685</v>
      </c>
      <c r="M300" s="14">
        <f t="shared" si="150"/>
        <v>769177</v>
      </c>
      <c r="N300" s="13"/>
      <c r="O300" s="13">
        <f>1000*VLOOKUP(I300, '[1]Mortality (No Interventions) H'!$B$10:$O$129, 10)</f>
        <v>371.66525934797835</v>
      </c>
      <c r="P300" s="11">
        <v>0</v>
      </c>
      <c r="Q300" s="10">
        <f t="shared" si="159"/>
        <v>1.3629910645751229E-2</v>
      </c>
      <c r="R300" s="10">
        <f t="shared" si="160"/>
        <v>5.065764275042902E-3</v>
      </c>
      <c r="S300" s="10">
        <f t="shared" si="161"/>
        <v>0</v>
      </c>
      <c r="T300" s="9">
        <f t="shared" si="151"/>
        <v>8.5641463707083268E-3</v>
      </c>
      <c r="U300" s="18"/>
      <c r="V300" s="8">
        <f t="shared" si="162"/>
        <v>104.83813780766994</v>
      </c>
      <c r="W300" s="8">
        <f t="shared" si="152"/>
        <v>65.873444129823184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-23.854108724349157</v>
      </c>
      <c r="AB300" s="8">
        <f t="shared" si="163"/>
        <v>-3896.4693677846744</v>
      </c>
      <c r="AC300" s="8">
        <f t="shared" si="156"/>
        <v>-3920.3234765090237</v>
      </c>
      <c r="AD300" s="8">
        <f t="shared" si="164"/>
        <v>10.284621318932421</v>
      </c>
      <c r="AE300" s="8">
        <f t="shared" si="157"/>
        <v>-3910.0388551900915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2785.3457533066685</v>
      </c>
      <c r="M301" s="14">
        <f t="shared" ref="M301:M332" si="167">$E$11</f>
        <v>769177</v>
      </c>
      <c r="N301" s="13"/>
      <c r="O301" s="13">
        <f>1000*VLOOKUP(I301, '[1]Mortality (No Interventions) H'!$B$10:$O$129, 10)</f>
        <v>396.27545447863633</v>
      </c>
      <c r="P301" s="11">
        <v>0</v>
      </c>
      <c r="Q301" s="10">
        <f t="shared" si="159"/>
        <v>8.5641463707083268E-3</v>
      </c>
      <c r="R301" s="10">
        <f t="shared" si="160"/>
        <v>3.393760995274006E-3</v>
      </c>
      <c r="S301" s="10">
        <f t="shared" si="161"/>
        <v>0</v>
      </c>
      <c r="T301" s="9">
        <f t="shared" ref="T301:T332" si="168">Q301-SUM(R301:S301)</f>
        <v>5.1703853754343203E-3</v>
      </c>
      <c r="U301" s="18"/>
      <c r="V301" s="8">
        <f t="shared" si="162"/>
        <v>65.873444129823184</v>
      </c>
      <c r="W301" s="8">
        <f t="shared" ref="W301:W332" si="169">$G$14*M301*T301</f>
        <v>39.769415119204446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-14.401310948424889</v>
      </c>
      <c r="AB301" s="8">
        <f t="shared" si="163"/>
        <v>-2610.4029010618742</v>
      </c>
      <c r="AC301" s="8">
        <f t="shared" ref="AC301:AC332" si="173">IFERROR(_xlfn.IFNA(SUM(Y301:AB301),0),0)</f>
        <v>-2624.8042120102991</v>
      </c>
      <c r="AD301" s="8">
        <f t="shared" si="164"/>
        <v>6.4621848691356547</v>
      </c>
      <c r="AE301" s="8">
        <f t="shared" ref="AE301:AE332" si="174">IFERROR(_xlfn.IFNA(SUM(AC301:AD301),0),0)</f>
        <v>-2618.3420271411633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2785.3457533066685</v>
      </c>
      <c r="M302" s="14">
        <f t="shared" si="167"/>
        <v>769177</v>
      </c>
      <c r="N302" s="13"/>
      <c r="O302" s="13">
        <f>1000*VLOOKUP(I302, '[1]Mortality (No Interventions) H'!$B$10:$O$129, 10)</f>
        <v>421.86497585073471</v>
      </c>
      <c r="P302" s="11">
        <v>0</v>
      </c>
      <c r="Q302" s="10">
        <f t="shared" ref="Q302:Q333" si="176">T301</f>
        <v>5.1703853754343203E-3</v>
      </c>
      <c r="R302" s="10">
        <f t="shared" ref="R302:R333" si="177">O302*Q302/1000</f>
        <v>2.1812045015465915E-3</v>
      </c>
      <c r="S302" s="10">
        <f t="shared" ref="S302:S333" si="178">MIN(P302*Q302,Q302-R302)</f>
        <v>0</v>
      </c>
      <c r="T302" s="9">
        <f t="shared" si="168"/>
        <v>2.9891808738877288E-3</v>
      </c>
      <c r="U302" s="18"/>
      <c r="V302" s="8">
        <f t="shared" ref="V302:V333" si="179">W301</f>
        <v>39.769415119204446</v>
      </c>
      <c r="W302" s="8">
        <f t="shared" si="169"/>
        <v>22.992091770343418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-8.3259022529487012</v>
      </c>
      <c r="AB302" s="8">
        <f t="shared" ref="AB302:AB333" si="180">IFERROR(_xlfn.IFNA(-M302*R302,0),0)</f>
        <v>-1677.7323348861025</v>
      </c>
      <c r="AC302" s="8">
        <f t="shared" si="173"/>
        <v>-1686.0582371390512</v>
      </c>
      <c r="AD302" s="8">
        <f t="shared" ref="AD302:AD333" si="181">IFERROR(_xlfn.IFNA($D$6*SUM(V302:V302,Y302:Z302),0),0)</f>
        <v>3.9013796231939564</v>
      </c>
      <c r="AE302" s="8">
        <f t="shared" si="174"/>
        <v>-1682.1568575158574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2785.3457533066685</v>
      </c>
      <c r="M303" s="14">
        <f t="shared" si="167"/>
        <v>769177</v>
      </c>
      <c r="N303" s="13"/>
      <c r="O303" s="13">
        <f>1000*VLOOKUP(I303, '[1]Mortality (No Interventions) H'!$B$10:$O$129, 10)</f>
        <v>448.45469868842713</v>
      </c>
      <c r="P303" s="11">
        <v>0</v>
      </c>
      <c r="Q303" s="10">
        <f t="shared" si="176"/>
        <v>2.9891808738877288E-3</v>
      </c>
      <c r="R303" s="10">
        <f t="shared" si="177"/>
        <v>1.3405122081245307E-3</v>
      </c>
      <c r="S303" s="10">
        <f t="shared" si="178"/>
        <v>0</v>
      </c>
      <c r="T303" s="9">
        <f t="shared" si="168"/>
        <v>1.6486686657631981E-3</v>
      </c>
      <c r="U303" s="18"/>
      <c r="V303" s="8">
        <f t="shared" si="179"/>
        <v>22.992091770343418</v>
      </c>
      <c r="W303" s="8">
        <f t="shared" si="169"/>
        <v>12.681180183257394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-4.5921122667932952</v>
      </c>
      <c r="AB303" s="8">
        <f t="shared" si="180"/>
        <v>-1031.0911587086021</v>
      </c>
      <c r="AC303" s="8">
        <f t="shared" si="173"/>
        <v>-1035.6832709753953</v>
      </c>
      <c r="AD303" s="8">
        <f t="shared" si="181"/>
        <v>2.2555242026706894</v>
      </c>
      <c r="AE303" s="8">
        <f t="shared" si="174"/>
        <v>-1033.4277467727247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2785.3457533066685</v>
      </c>
      <c r="M304" s="14">
        <f t="shared" si="167"/>
        <v>769177</v>
      </c>
      <c r="N304" s="13"/>
      <c r="O304" s="13">
        <f>1000*VLOOKUP(I304, '[1]Mortality (No Interventions) H'!$B$10:$O$129, 10)</f>
        <v>474.81609413210299</v>
      </c>
      <c r="P304" s="11">
        <v>0</v>
      </c>
      <c r="Q304" s="10">
        <f t="shared" si="176"/>
        <v>1.6486686657631981E-3</v>
      </c>
      <c r="R304" s="10">
        <f t="shared" si="177"/>
        <v>7.8281441639566724E-4</v>
      </c>
      <c r="S304" s="10">
        <f t="shared" si="178"/>
        <v>0</v>
      </c>
      <c r="T304" s="9">
        <f t="shared" si="168"/>
        <v>8.6585424936753085E-4</v>
      </c>
      <c r="U304" s="18"/>
      <c r="V304" s="8">
        <f t="shared" si="179"/>
        <v>12.681180183257394</v>
      </c>
      <c r="W304" s="8">
        <f t="shared" si="169"/>
        <v>6.6599517396576928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-2.411703456458385</v>
      </c>
      <c r="AB304" s="8">
        <f t="shared" si="180"/>
        <v>-602.12284435997014</v>
      </c>
      <c r="AC304" s="8">
        <f t="shared" si="173"/>
        <v>-604.53454781642859</v>
      </c>
      <c r="AD304" s="8">
        <f t="shared" si="181"/>
        <v>1.2440237759775505</v>
      </c>
      <c r="AE304" s="8">
        <f t="shared" si="174"/>
        <v>-603.29052404045103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2785.3457533066685</v>
      </c>
      <c r="M305" s="14">
        <f t="shared" si="167"/>
        <v>769177</v>
      </c>
      <c r="N305" s="13"/>
      <c r="O305" s="13">
        <f>1000*VLOOKUP(I305, '[1]Mortality (No Interventions) H'!$B$10:$O$129, 10)</f>
        <v>501.77864434808441</v>
      </c>
      <c r="P305" s="11">
        <v>0</v>
      </c>
      <c r="Q305" s="10">
        <f t="shared" si="176"/>
        <v>8.6585424936753085E-4</v>
      </c>
      <c r="R305" s="10">
        <f t="shared" si="177"/>
        <v>4.3446717145066786E-4</v>
      </c>
      <c r="S305" s="10">
        <f t="shared" si="178"/>
        <v>0</v>
      </c>
      <c r="T305" s="9">
        <f t="shared" si="168"/>
        <v>4.3138707791686299E-4</v>
      </c>
      <c r="U305" s="18"/>
      <c r="V305" s="8">
        <f t="shared" si="179"/>
        <v>6.6599517396576928</v>
      </c>
      <c r="W305" s="8">
        <f t="shared" si="169"/>
        <v>3.3181301843085893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-1.2015621655071071</v>
      </c>
      <c r="AB305" s="8">
        <f t="shared" si="180"/>
        <v>-334.18215553491035</v>
      </c>
      <c r="AC305" s="8">
        <f t="shared" si="173"/>
        <v>-335.38371770041744</v>
      </c>
      <c r="AD305" s="8">
        <f t="shared" si="181"/>
        <v>0.65334126566041972</v>
      </c>
      <c r="AE305" s="8">
        <f t="shared" si="174"/>
        <v>-334.73037643475703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2785.3457533066685</v>
      </c>
      <c r="M306" s="14">
        <f t="shared" si="167"/>
        <v>769177</v>
      </c>
      <c r="N306" s="13"/>
      <c r="O306" s="13">
        <f>1000*VLOOKUP(I306, '[1]Mortality (No Interventions) H'!$B$10:$O$129, 10)</f>
        <v>528.09811162510448</v>
      </c>
      <c r="P306" s="11">
        <v>0</v>
      </c>
      <c r="Q306" s="10">
        <f t="shared" si="176"/>
        <v>4.3138707791686299E-4</v>
      </c>
      <c r="R306" s="10">
        <f t="shared" si="177"/>
        <v>2.2781470122736717E-4</v>
      </c>
      <c r="S306" s="10">
        <f t="shared" si="178"/>
        <v>0</v>
      </c>
      <c r="T306" s="9">
        <f t="shared" si="168"/>
        <v>2.0357237668949582E-4</v>
      </c>
      <c r="U306" s="18"/>
      <c r="V306" s="8">
        <f t="shared" si="179"/>
        <v>3.3181301843085893</v>
      </c>
      <c r="W306" s="8">
        <f t="shared" si="169"/>
        <v>1.5658318998489633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-0.56701945490263261</v>
      </c>
      <c r="AB306" s="8">
        <f t="shared" si="180"/>
        <v>-175.2298284459626</v>
      </c>
      <c r="AC306" s="8">
        <f t="shared" si="173"/>
        <v>-175.79684790086523</v>
      </c>
      <c r="AD306" s="8">
        <f t="shared" si="181"/>
        <v>0.32550857108067266</v>
      </c>
      <c r="AE306" s="8">
        <f t="shared" si="174"/>
        <v>-175.47133932978457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2785.3457533066685</v>
      </c>
      <c r="M307" s="14">
        <f t="shared" si="167"/>
        <v>769177</v>
      </c>
      <c r="N307" s="13"/>
      <c r="O307" s="13">
        <f>1000*VLOOKUP(I307, '[1]Mortality (No Interventions) H'!$B$10:$O$129, 10)</f>
        <v>553.0199868112478</v>
      </c>
      <c r="P307" s="11">
        <v>0</v>
      </c>
      <c r="Q307" s="10">
        <f t="shared" si="176"/>
        <v>2.0357237668949582E-4</v>
      </c>
      <c r="R307" s="10">
        <f t="shared" si="177"/>
        <v>1.1257959307195935E-4</v>
      </c>
      <c r="S307" s="10">
        <f t="shared" si="178"/>
        <v>0</v>
      </c>
      <c r="T307" s="9">
        <f t="shared" si="168"/>
        <v>9.0992783617536473E-5</v>
      </c>
      <c r="U307" s="18"/>
      <c r="V307" s="8">
        <f t="shared" si="179"/>
        <v>1.5658318998489633</v>
      </c>
      <c r="W307" s="8">
        <f t="shared" si="169"/>
        <v>0.69989556324585855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-0.2534463634306578</v>
      </c>
      <c r="AB307" s="8">
        <f t="shared" si="180"/>
        <v>-86.593633660310473</v>
      </c>
      <c r="AC307" s="8">
        <f t="shared" si="173"/>
        <v>-86.847080023741128</v>
      </c>
      <c r="AD307" s="8">
        <f t="shared" si="181"/>
        <v>0.15360810937518332</v>
      </c>
      <c r="AE307" s="8">
        <f t="shared" si="174"/>
        <v>-86.693471914365944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2785.3457533066685</v>
      </c>
      <c r="M308" s="14">
        <f t="shared" si="167"/>
        <v>769177</v>
      </c>
      <c r="N308" s="13"/>
      <c r="O308" s="13">
        <f>1000*VLOOKUP(I308, '[1]Mortality (No Interventions) H'!$B$10:$O$129, 10)</f>
        <v>577.83965247604385</v>
      </c>
      <c r="P308" s="11">
        <v>0</v>
      </c>
      <c r="Q308" s="10">
        <f t="shared" si="176"/>
        <v>9.0992783617536473E-5</v>
      </c>
      <c r="R308" s="10">
        <f t="shared" si="177"/>
        <v>5.2579238463385132E-5</v>
      </c>
      <c r="S308" s="10">
        <f t="shared" si="178"/>
        <v>0</v>
      </c>
      <c r="T308" s="9">
        <f t="shared" si="168"/>
        <v>3.841354515415134E-5</v>
      </c>
      <c r="U308" s="18"/>
      <c r="V308" s="8">
        <f t="shared" si="179"/>
        <v>0.69989556324585855</v>
      </c>
      <c r="W308" s="8">
        <f t="shared" si="169"/>
        <v>0.29546815421034667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-0.10699500486456939</v>
      </c>
      <c r="AB308" s="8">
        <f t="shared" si="180"/>
        <v>-40.442740903551183</v>
      </c>
      <c r="AC308" s="8">
        <f t="shared" si="173"/>
        <v>-40.549735908415755</v>
      </c>
      <c r="AD308" s="8">
        <f t="shared" si="181"/>
        <v>6.8659754754418725E-2</v>
      </c>
      <c r="AE308" s="8">
        <f t="shared" si="174"/>
        <v>-40.481076153661334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2785.3457533066685</v>
      </c>
      <c r="M309" s="14">
        <f t="shared" si="167"/>
        <v>769177</v>
      </c>
      <c r="N309" s="13"/>
      <c r="O309" s="13">
        <f>1000*VLOOKUP(I309, '[1]Mortality (No Interventions) H'!$B$10:$O$129, 10)</f>
        <v>602.34147072756866</v>
      </c>
      <c r="P309" s="11">
        <v>0</v>
      </c>
      <c r="Q309" s="10">
        <f t="shared" si="176"/>
        <v>3.841354515415134E-5</v>
      </c>
      <c r="R309" s="10">
        <f t="shared" si="177"/>
        <v>2.3138071284011386E-5</v>
      </c>
      <c r="S309" s="10">
        <f t="shared" si="178"/>
        <v>0</v>
      </c>
      <c r="T309" s="9">
        <f t="shared" si="168"/>
        <v>1.5275473870139954E-5</v>
      </c>
      <c r="U309" s="18"/>
      <c r="V309" s="8">
        <f t="shared" si="179"/>
        <v>0.29546815421034667</v>
      </c>
      <c r="W309" s="8">
        <f t="shared" si="169"/>
        <v>0.11749543165012641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-4.2547476273941301E-2</v>
      </c>
      <c r="AB309" s="8">
        <f t="shared" si="180"/>
        <v>-17.797272256022026</v>
      </c>
      <c r="AC309" s="8">
        <f t="shared" si="173"/>
        <v>-17.839819732295968</v>
      </c>
      <c r="AD309" s="8">
        <f t="shared" si="181"/>
        <v>2.8985425928035009E-2</v>
      </c>
      <c r="AE309" s="8">
        <f t="shared" si="174"/>
        <v>-17.810834306367934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2785.3457533066685</v>
      </c>
      <c r="M310" s="14">
        <f t="shared" si="167"/>
        <v>769177</v>
      </c>
      <c r="N310" s="13"/>
      <c r="O310" s="13">
        <f>1000*VLOOKUP(I310, '[1]Mortality (No Interventions) H'!$B$10:$O$129, 10)</f>
        <v>626.29751832368322</v>
      </c>
      <c r="P310" s="11">
        <v>0</v>
      </c>
      <c r="Q310" s="10">
        <f t="shared" si="176"/>
        <v>1.5275473870139954E-5</v>
      </c>
      <c r="R310" s="10">
        <f t="shared" si="177"/>
        <v>9.5669913760869218E-6</v>
      </c>
      <c r="S310" s="10">
        <f t="shared" si="178"/>
        <v>0</v>
      </c>
      <c r="T310" s="9">
        <f t="shared" si="168"/>
        <v>5.7084824940530326E-6</v>
      </c>
      <c r="U310" s="18"/>
      <c r="V310" s="8">
        <f t="shared" si="179"/>
        <v>0.11749543165012641</v>
      </c>
      <c r="W310" s="8">
        <f t="shared" si="169"/>
        <v>4.3908334393282296E-2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-1.5900097472636075E-2</v>
      </c>
      <c r="AB310" s="8">
        <f t="shared" si="180"/>
        <v>-7.3587097256844105</v>
      </c>
      <c r="AC310" s="8">
        <f t="shared" si="173"/>
        <v>-7.3746098231570469</v>
      </c>
      <c r="AD310" s="8">
        <f t="shared" si="181"/>
        <v>1.1526301844877402E-2</v>
      </c>
      <c r="AE310" s="8">
        <f t="shared" si="174"/>
        <v>-7.3630835213121699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2785.3457533066685</v>
      </c>
      <c r="M311" s="14">
        <f t="shared" si="167"/>
        <v>769177</v>
      </c>
      <c r="N311" s="13"/>
      <c r="O311" s="13">
        <f>1000*VLOOKUP(I311, '[1]Mortality (No Interventions) H'!$B$10:$O$129, 10)</f>
        <v>649.49130374905292</v>
      </c>
      <c r="P311" s="11">
        <v>0</v>
      </c>
      <c r="Q311" s="10">
        <f t="shared" si="176"/>
        <v>5.7084824940530326E-6</v>
      </c>
      <c r="R311" s="10">
        <f t="shared" si="177"/>
        <v>3.7076097374911495E-6</v>
      </c>
      <c r="S311" s="10">
        <f t="shared" si="178"/>
        <v>0</v>
      </c>
      <c r="T311" s="9">
        <f t="shared" si="168"/>
        <v>2.0008727565618832E-6</v>
      </c>
      <c r="U311" s="18"/>
      <c r="V311" s="8">
        <f t="shared" si="179"/>
        <v>4.3908334393282296E-2</v>
      </c>
      <c r="W311" s="8">
        <f t="shared" si="169"/>
        <v>1.5390253042739997E-2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-5.5731224353966491E-3</v>
      </c>
      <c r="AB311" s="8">
        <f t="shared" si="180"/>
        <v>-2.8518081350542297</v>
      </c>
      <c r="AC311" s="8">
        <f t="shared" si="173"/>
        <v>-2.8573812574896262</v>
      </c>
      <c r="AD311" s="8">
        <f t="shared" si="181"/>
        <v>4.3074076039809938E-3</v>
      </c>
      <c r="AE311" s="8">
        <f t="shared" si="174"/>
        <v>-2.8530738498856452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2785.3457533066685</v>
      </c>
      <c r="M312" s="14">
        <f t="shared" si="167"/>
        <v>769177</v>
      </c>
      <c r="N312" s="13"/>
      <c r="O312" s="13">
        <f>1000*VLOOKUP(I312, '[1]Mortality (No Interventions) H'!$B$10:$O$129, 10)</f>
        <v>671.94877077577314</v>
      </c>
      <c r="P312" s="11">
        <v>0</v>
      </c>
      <c r="Q312" s="10">
        <f t="shared" si="176"/>
        <v>2.0008727565618832E-6</v>
      </c>
      <c r="R312" s="10">
        <f t="shared" si="177"/>
        <v>1.3444839892504901E-6</v>
      </c>
      <c r="S312" s="10">
        <f t="shared" si="178"/>
        <v>0</v>
      </c>
      <c r="T312" s="9">
        <f t="shared" si="168"/>
        <v>6.5638876731139302E-7</v>
      </c>
      <c r="U312" s="18"/>
      <c r="V312" s="8">
        <f t="shared" si="179"/>
        <v>1.5390253042739997E-2</v>
      </c>
      <c r="W312" s="8">
        <f t="shared" si="169"/>
        <v>5.0487914287427535E-3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-1.8282696655489874E-3</v>
      </c>
      <c r="AB312" s="8">
        <f t="shared" si="180"/>
        <v>-1.0341461613997243</v>
      </c>
      <c r="AC312" s="8">
        <f t="shared" si="173"/>
        <v>-1.0359744310652732</v>
      </c>
      <c r="AD312" s="8">
        <f t="shared" si="181"/>
        <v>1.5097838234927937E-3</v>
      </c>
      <c r="AE312" s="8">
        <f t="shared" si="174"/>
        <v>-1.0344646472417804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2785.3457533066685</v>
      </c>
      <c r="M313" s="14">
        <f t="shared" si="167"/>
        <v>769177</v>
      </c>
      <c r="N313" s="13"/>
      <c r="O313" s="13">
        <f>1000*VLOOKUP(I313, '[1]Mortality (No Interventions) H'!$B$10:$O$129, 10)</f>
        <v>693.72146652301137</v>
      </c>
      <c r="P313" s="11">
        <v>0</v>
      </c>
      <c r="Q313" s="10">
        <f t="shared" si="176"/>
        <v>6.5638876731139302E-7</v>
      </c>
      <c r="R313" s="10">
        <f t="shared" si="177"/>
        <v>4.5535097826849119E-7</v>
      </c>
      <c r="S313" s="10">
        <f t="shared" si="178"/>
        <v>0</v>
      </c>
      <c r="T313" s="9">
        <f t="shared" si="168"/>
        <v>2.0103778904290183E-7</v>
      </c>
      <c r="U313" s="18"/>
      <c r="V313" s="8">
        <f t="shared" si="179"/>
        <v>5.0487914287427535E-3</v>
      </c>
      <c r="W313" s="8">
        <f t="shared" si="169"/>
        <v>1.5463364346265211E-3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-5.5995975196480852E-4</v>
      </c>
      <c r="AB313" s="8">
        <f t="shared" si="180"/>
        <v>-0.35024549941162325</v>
      </c>
      <c r="AC313" s="8">
        <f t="shared" si="173"/>
        <v>-0.35080545916358807</v>
      </c>
      <c r="AD313" s="8">
        <f t="shared" si="181"/>
        <v>4.952864391596642E-4</v>
      </c>
      <c r="AE313" s="8">
        <f t="shared" si="174"/>
        <v>-0.35031017272442844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2785.3457533066685</v>
      </c>
      <c r="M314" s="14">
        <f t="shared" si="167"/>
        <v>769177</v>
      </c>
      <c r="N314" s="13"/>
      <c r="O314" s="13">
        <f>1000*VLOOKUP(I314, '[1]Mortality (No Interventions) H'!$B$10:$O$129, 10)</f>
        <v>714.62169996763737</v>
      </c>
      <c r="P314" s="11">
        <v>0</v>
      </c>
      <c r="Q314" s="10">
        <f t="shared" si="176"/>
        <v>2.0103778904290183E-7</v>
      </c>
      <c r="R314" s="10">
        <f t="shared" si="177"/>
        <v>1.4366596656357376E-7</v>
      </c>
      <c r="S314" s="10">
        <f t="shared" si="178"/>
        <v>0</v>
      </c>
      <c r="T314" s="9">
        <f t="shared" si="168"/>
        <v>5.7371822479328065E-8</v>
      </c>
      <c r="U314" s="18"/>
      <c r="V314" s="8">
        <f t="shared" si="179"/>
        <v>1.5463364346265211E-3</v>
      </c>
      <c r="W314" s="8">
        <f t="shared" si="169"/>
        <v>4.4129086299182129E-4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-1.5980036210226048E-4</v>
      </c>
      <c r="AB314" s="8">
        <f t="shared" si="180"/>
        <v>-0.11050455716346998</v>
      </c>
      <c r="AC314" s="8">
        <f t="shared" si="173"/>
        <v>-0.11066435752557224</v>
      </c>
      <c r="AD314" s="8">
        <f t="shared" si="181"/>
        <v>1.5169560423686172E-4</v>
      </c>
      <c r="AE314" s="8">
        <f t="shared" si="174"/>
        <v>-0.11051266192133538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2785.3457533066685</v>
      </c>
      <c r="M315" s="14">
        <f t="shared" si="167"/>
        <v>769177</v>
      </c>
      <c r="N315" s="13"/>
      <c r="O315" s="13">
        <f>1000*VLOOKUP(I315, '[1]Mortality (No Interventions) H'!$B$10:$O$129, 10)</f>
        <v>734.47249808929473</v>
      </c>
      <c r="P315" s="11">
        <v>0</v>
      </c>
      <c r="Q315" s="10">
        <f t="shared" si="176"/>
        <v>5.7371822479328065E-8</v>
      </c>
      <c r="R315" s="10">
        <f t="shared" si="177"/>
        <v>4.2138025776327641E-8</v>
      </c>
      <c r="S315" s="10">
        <f t="shared" si="178"/>
        <v>0</v>
      </c>
      <c r="T315" s="9">
        <f t="shared" si="168"/>
        <v>1.5233796703000425E-8</v>
      </c>
      <c r="U315" s="18"/>
      <c r="V315" s="8">
        <f t="shared" si="179"/>
        <v>4.4129086299182129E-4</v>
      </c>
      <c r="W315" s="8">
        <f t="shared" si="169"/>
        <v>1.1717486046623758E-4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-4.2431390953439362E-5</v>
      </c>
      <c r="AB315" s="8">
        <f t="shared" si="180"/>
        <v>-3.2411600252558369E-2</v>
      </c>
      <c r="AC315" s="8">
        <f t="shared" si="173"/>
        <v>-3.2454031643511808E-2</v>
      </c>
      <c r="AD315" s="8">
        <f t="shared" si="181"/>
        <v>4.329063365949767E-5</v>
      </c>
      <c r="AE315" s="8">
        <f t="shared" si="174"/>
        <v>-3.2410741009852313E-2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2785.3457533066685</v>
      </c>
      <c r="M316" s="14">
        <f t="shared" si="167"/>
        <v>769177</v>
      </c>
      <c r="N316" s="13"/>
      <c r="O316" s="13">
        <f>1000*VLOOKUP(I316, '[1]Mortality (No Interventions) H'!$B$10:$O$129, 10)</f>
        <v>758.23262766483219</v>
      </c>
      <c r="P316" s="11">
        <v>0</v>
      </c>
      <c r="Q316" s="10">
        <f t="shared" si="176"/>
        <v>1.5233796703000425E-8</v>
      </c>
      <c r="R316" s="10">
        <f t="shared" si="177"/>
        <v>1.1550761703427868E-8</v>
      </c>
      <c r="S316" s="10">
        <f t="shared" si="178"/>
        <v>0</v>
      </c>
      <c r="T316" s="9">
        <f t="shared" si="168"/>
        <v>3.6830349995725563E-9</v>
      </c>
      <c r="U316" s="18"/>
      <c r="V316" s="8">
        <f t="shared" si="179"/>
        <v>1.1717486046623758E-4</v>
      </c>
      <c r="W316" s="8">
        <f t="shared" si="169"/>
        <v>2.8329058118662202E-5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-1.0258525895339247E-5</v>
      </c>
      <c r="AB316" s="8">
        <f t="shared" si="180"/>
        <v>-8.8845802347575376E-3</v>
      </c>
      <c r="AC316" s="8">
        <f t="shared" si="173"/>
        <v>-8.8948387606528762E-3</v>
      </c>
      <c r="AD316" s="8">
        <f t="shared" si="181"/>
        <v>1.1494853811737908E-5</v>
      </c>
      <c r="AE316" s="8">
        <f t="shared" si="174"/>
        <v>-8.8833439068411388E-3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2785.3457533066685</v>
      </c>
      <c r="M317" s="14">
        <f t="shared" si="167"/>
        <v>769177</v>
      </c>
      <c r="N317" s="13"/>
      <c r="O317" s="13">
        <f>1000*VLOOKUP(I317, '[1]Mortality (No Interventions) H'!$B$10:$O$129, 10)</f>
        <v>780.74850796172996</v>
      </c>
      <c r="P317" s="11">
        <v>0</v>
      </c>
      <c r="Q317" s="10">
        <f t="shared" si="176"/>
        <v>3.6830349995725563E-9</v>
      </c>
      <c r="R317" s="10">
        <f t="shared" si="177"/>
        <v>2.8755240806871042E-9</v>
      </c>
      <c r="S317" s="10">
        <f t="shared" si="178"/>
        <v>0</v>
      </c>
      <c r="T317" s="9">
        <f t="shared" si="168"/>
        <v>8.0751091888545209E-10</v>
      </c>
      <c r="U317" s="18"/>
      <c r="V317" s="8">
        <f t="shared" si="179"/>
        <v>2.8329058118662202E-5</v>
      </c>
      <c r="W317" s="8">
        <f t="shared" si="169"/>
        <v>6.2111882605555538E-6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-2.2491971086663596E-6</v>
      </c>
      <c r="AB317" s="8">
        <f t="shared" si="180"/>
        <v>-2.2117869858106647E-3</v>
      </c>
      <c r="AC317" s="8">
        <f t="shared" si="173"/>
        <v>-2.2140361829193311E-3</v>
      </c>
      <c r="AD317" s="8">
        <f t="shared" si="181"/>
        <v>2.7790806014407621E-6</v>
      </c>
      <c r="AE317" s="8">
        <f t="shared" si="174"/>
        <v>-2.2112571023178902E-3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2785.3457533066685</v>
      </c>
      <c r="M318" s="14">
        <f t="shared" si="167"/>
        <v>769177</v>
      </c>
      <c r="N318" s="13"/>
      <c r="O318" s="13">
        <f>1000*VLOOKUP(I318, '[1]Mortality (No Interventions) H'!$B$10:$O$129, 10)</f>
        <v>801.98732903079986</v>
      </c>
      <c r="P318" s="11">
        <v>0</v>
      </c>
      <c r="Q318" s="10">
        <f t="shared" si="176"/>
        <v>8.0751091888545209E-10</v>
      </c>
      <c r="R318" s="10">
        <f t="shared" si="177"/>
        <v>6.4761352500015053E-10</v>
      </c>
      <c r="S318" s="10">
        <f t="shared" si="178"/>
        <v>0</v>
      </c>
      <c r="T318" s="9">
        <f t="shared" si="168"/>
        <v>1.5989739388530155E-10</v>
      </c>
      <c r="U318" s="18"/>
      <c r="V318" s="8">
        <f t="shared" si="179"/>
        <v>6.2111882605555538E-6</v>
      </c>
      <c r="W318" s="8">
        <f t="shared" si="169"/>
        <v>1.2298939773651461E-6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-4.4536952702322835E-7</v>
      </c>
      <c r="AB318" s="8">
        <f t="shared" si="180"/>
        <v>-4.9812942831904076E-4</v>
      </c>
      <c r="AC318" s="8">
        <f t="shared" si="173"/>
        <v>-4.9857479784606396E-4</v>
      </c>
      <c r="AD318" s="8">
        <f t="shared" si="181"/>
        <v>6.0931756836049989E-7</v>
      </c>
      <c r="AE318" s="8">
        <f t="shared" si="174"/>
        <v>-4.9796548027770341E-4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2785.3457533066685</v>
      </c>
      <c r="M319" s="14">
        <f t="shared" si="167"/>
        <v>769177</v>
      </c>
      <c r="N319" s="13"/>
      <c r="O319" s="13">
        <f>1000*VLOOKUP(I319, '[1]Mortality (No Interventions) H'!$B$10:$O$129, 10)</f>
        <v>821.91946502580288</v>
      </c>
      <c r="P319" s="11">
        <v>0</v>
      </c>
      <c r="Q319" s="10">
        <f t="shared" si="176"/>
        <v>1.5989739388530155E-10</v>
      </c>
      <c r="R319" s="10">
        <f t="shared" si="177"/>
        <v>1.3142278044122713E-10</v>
      </c>
      <c r="S319" s="10">
        <f t="shared" si="178"/>
        <v>0</v>
      </c>
      <c r="T319" s="9">
        <f t="shared" si="168"/>
        <v>2.8474613444074419E-11</v>
      </c>
      <c r="U319" s="18"/>
      <c r="V319" s="8">
        <f t="shared" si="179"/>
        <v>1.2298939773651461E-6</v>
      </c>
      <c r="W319" s="8">
        <f t="shared" si="169"/>
        <v>2.190201774507283E-7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-7.931164363350165E-8</v>
      </c>
      <c r="AB319" s="8">
        <f t="shared" si="180"/>
        <v>-1.0108737999144176E-4</v>
      </c>
      <c r="AC319" s="8">
        <f t="shared" si="173"/>
        <v>-1.0116669163507526E-4</v>
      </c>
      <c r="AD319" s="8">
        <f t="shared" si="181"/>
        <v>1.2065259917952084E-7</v>
      </c>
      <c r="AE319" s="8">
        <f t="shared" si="174"/>
        <v>-1.0104603903589574E-4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2785.3457533066685</v>
      </c>
      <c r="M320" s="14">
        <f t="shared" si="167"/>
        <v>769177</v>
      </c>
      <c r="N320" s="13"/>
      <c r="O320" s="13">
        <f>1000*VLOOKUP(I320, '[1]Mortality (No Interventions) H'!$B$10:$O$129, 10)</f>
        <v>840.51766317373745</v>
      </c>
      <c r="P320" s="11">
        <v>0</v>
      </c>
      <c r="Q320" s="10">
        <f t="shared" si="176"/>
        <v>2.8474613444074419E-11</v>
      </c>
      <c r="R320" s="10">
        <f t="shared" si="177"/>
        <v>2.3933415551788921E-11</v>
      </c>
      <c r="S320" s="10">
        <f t="shared" si="178"/>
        <v>0</v>
      </c>
      <c r="T320" s="9">
        <f t="shared" si="168"/>
        <v>4.5411978922854984E-12</v>
      </c>
      <c r="U320" s="18"/>
      <c r="V320" s="8">
        <f t="shared" si="179"/>
        <v>2.190201774507283E-7</v>
      </c>
      <c r="W320" s="8">
        <f t="shared" si="169"/>
        <v>3.4929849711944828E-8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-1.2648806264202607E-8</v>
      </c>
      <c r="AB320" s="8">
        <f t="shared" si="180"/>
        <v>-1.8409032773878347E-5</v>
      </c>
      <c r="AC320" s="8">
        <f t="shared" si="173"/>
        <v>-1.842168158014255E-5</v>
      </c>
      <c r="AD320" s="8">
        <f t="shared" si="181"/>
        <v>2.1485879407916449E-8</v>
      </c>
      <c r="AE320" s="8">
        <f t="shared" si="174"/>
        <v>-1.8400195700734633E-5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2785.3457533066685</v>
      </c>
      <c r="M321" s="14">
        <f t="shared" si="167"/>
        <v>769177</v>
      </c>
      <c r="N321" s="13"/>
      <c r="O321" s="13">
        <f>1000*VLOOKUP(I321, '[1]Mortality (No Interventions) H'!$B$10:$O$129, 10)</f>
        <v>857.9294985819397</v>
      </c>
      <c r="P321" s="11">
        <v>0</v>
      </c>
      <c r="Q321" s="10">
        <f t="shared" si="176"/>
        <v>4.5411978922854984E-12</v>
      </c>
      <c r="R321" s="10">
        <f t="shared" si="177"/>
        <v>3.8960276306898597E-12</v>
      </c>
      <c r="S321" s="10">
        <f t="shared" si="178"/>
        <v>0</v>
      </c>
      <c r="T321" s="9">
        <f t="shared" si="168"/>
        <v>6.4517026159563867E-13</v>
      </c>
      <c r="U321" s="18"/>
      <c r="V321" s="8">
        <f t="shared" si="179"/>
        <v>3.4929849711944828E-8</v>
      </c>
      <c r="W321" s="8">
        <f t="shared" si="169"/>
        <v>4.9625012630334856E-9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-1.7970222482951646E-9</v>
      </c>
      <c r="AB321" s="8">
        <f t="shared" si="180"/>
        <v>-2.9967348448911344E-6</v>
      </c>
      <c r="AC321" s="8">
        <f t="shared" si="173"/>
        <v>-2.9985318671394295E-6</v>
      </c>
      <c r="AD321" s="8">
        <f t="shared" si="181"/>
        <v>3.4266182567417877E-9</v>
      </c>
      <c r="AE321" s="8">
        <f t="shared" si="174"/>
        <v>-2.9951052488826879E-6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2785.3457533066685</v>
      </c>
      <c r="M322" s="14">
        <f t="shared" si="167"/>
        <v>769177</v>
      </c>
      <c r="N322" s="13"/>
      <c r="O322" s="13">
        <f>1000*VLOOKUP(I322, '[1]Mortality (No Interventions) H'!$B$10:$O$129, 10)</f>
        <v>874.31929914122065</v>
      </c>
      <c r="P322" s="11">
        <v>0</v>
      </c>
      <c r="Q322" s="10">
        <f t="shared" si="176"/>
        <v>6.4517026159563867E-13</v>
      </c>
      <c r="R322" s="10">
        <f t="shared" si="177"/>
        <v>5.6408481094505676E-13</v>
      </c>
      <c r="S322" s="10">
        <f t="shared" si="178"/>
        <v>0</v>
      </c>
      <c r="T322" s="9">
        <f t="shared" si="168"/>
        <v>8.1085450650581903E-14</v>
      </c>
      <c r="U322" s="18"/>
      <c r="V322" s="8">
        <f t="shared" si="179"/>
        <v>4.9625012630334856E-9</v>
      </c>
      <c r="W322" s="8">
        <f t="shared" si="169"/>
        <v>6.2369063675062642E-10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-2.2585101562455574E-10</v>
      </c>
      <c r="AB322" s="8">
        <f t="shared" si="180"/>
        <v>-4.338810626282859E-7</v>
      </c>
      <c r="AC322" s="8">
        <f t="shared" si="173"/>
        <v>-4.3410691364391046E-7</v>
      </c>
      <c r="AD322" s="8">
        <f t="shared" si="181"/>
        <v>4.8682137390358492E-10</v>
      </c>
      <c r="AE322" s="8">
        <f t="shared" si="174"/>
        <v>-4.336200922700069E-7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2785.3457533066685</v>
      </c>
      <c r="M323" s="14">
        <f t="shared" si="167"/>
        <v>769177</v>
      </c>
      <c r="N323" s="13"/>
      <c r="O323" s="13">
        <f>1000*VLOOKUP(I323, '[1]Mortality (No Interventions) H'!$B$10:$O$129, 10)</f>
        <v>889.68706485158077</v>
      </c>
      <c r="P323" s="11">
        <v>0</v>
      </c>
      <c r="Q323" s="10">
        <f t="shared" si="176"/>
        <v>8.1085450650581903E-14</v>
      </c>
      <c r="R323" s="10">
        <f t="shared" si="177"/>
        <v>7.2140676591483906E-14</v>
      </c>
      <c r="S323" s="10">
        <f t="shared" si="178"/>
        <v>0</v>
      </c>
      <c r="T323" s="9">
        <f t="shared" si="168"/>
        <v>8.9447740590979972E-15</v>
      </c>
      <c r="U323" s="18"/>
      <c r="V323" s="8">
        <f t="shared" si="179"/>
        <v>6.2369063675062642E-10</v>
      </c>
      <c r="W323" s="8">
        <f t="shared" si="169"/>
        <v>6.8801144764548202E-11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-2.4914288439796259E-11</v>
      </c>
      <c r="AB323" s="8">
        <f t="shared" si="180"/>
        <v>-5.5488949198607814E-8</v>
      </c>
      <c r="AC323" s="8">
        <f t="shared" si="173"/>
        <v>-5.5513863487047607E-8</v>
      </c>
      <c r="AD323" s="8">
        <f t="shared" si="181"/>
        <v>6.118405146523646E-11</v>
      </c>
      <c r="AE323" s="8">
        <f t="shared" si="174"/>
        <v>-5.5452679435582372E-8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2785.3457533066685</v>
      </c>
      <c r="M324" s="14">
        <f t="shared" si="167"/>
        <v>769177</v>
      </c>
      <c r="N324" s="13"/>
      <c r="O324" s="13">
        <f>1000*VLOOKUP(I324, '[1]Mortality (No Interventions) H'!$B$10:$O$129, 10)</f>
        <v>904.03279571301994</v>
      </c>
      <c r="P324" s="11">
        <v>0</v>
      </c>
      <c r="Q324" s="10">
        <f t="shared" si="176"/>
        <v>8.9447740590979972E-15</v>
      </c>
      <c r="R324" s="10">
        <f t="shared" si="177"/>
        <v>8.0863690996676599E-15</v>
      </c>
      <c r="S324" s="10">
        <f t="shared" si="178"/>
        <v>0</v>
      </c>
      <c r="T324" s="9">
        <f t="shared" si="168"/>
        <v>8.5840495943033731E-16</v>
      </c>
      <c r="U324" s="18"/>
      <c r="V324" s="8">
        <f t="shared" si="179"/>
        <v>6.8801144764548202E-11</v>
      </c>
      <c r="W324" s="8">
        <f t="shared" si="169"/>
        <v>6.602653514797486E-12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-2.3909546083666733E-12</v>
      </c>
      <c r="AB324" s="8">
        <f t="shared" si="180"/>
        <v>-6.219849124975072E-9</v>
      </c>
      <c r="AC324" s="8">
        <f t="shared" si="173"/>
        <v>-6.2222400795834386E-9</v>
      </c>
      <c r="AD324" s="8">
        <f t="shared" si="181"/>
        <v>6.7493923014021793E-12</v>
      </c>
      <c r="AE324" s="8">
        <f t="shared" si="174"/>
        <v>-6.2154906872820367E-9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2785.3457533066685</v>
      </c>
      <c r="M325" s="14">
        <f t="shared" si="167"/>
        <v>769177</v>
      </c>
      <c r="N325" s="13"/>
      <c r="O325" s="13">
        <f>1000*VLOOKUP(I325, '[1]Mortality (No Interventions) H'!$B$10:$O$129, 10)</f>
        <v>1000</v>
      </c>
      <c r="P325" s="11">
        <v>0</v>
      </c>
      <c r="Q325" s="10">
        <f t="shared" si="176"/>
        <v>8.5840495943033731E-16</v>
      </c>
      <c r="R325" s="10">
        <f t="shared" si="177"/>
        <v>8.5840495943033731E-16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6.602653514797486E-12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-6.6026535147974857E-10</v>
      </c>
      <c r="AC325" s="8">
        <f t="shared" si="173"/>
        <v>-6.6026535147974857E-10</v>
      </c>
      <c r="AD325" s="8">
        <f t="shared" si="181"/>
        <v>6.4772030980163341E-13</v>
      </c>
      <c r="AE325" s="8">
        <f t="shared" si="174"/>
        <v>-6.5961763116994692E-10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2785.3457533066685</v>
      </c>
      <c r="M326" s="14">
        <f t="shared" si="167"/>
        <v>769177</v>
      </c>
      <c r="N326" s="13"/>
      <c r="O326" s="13" t="e">
        <f>1000*VLOOKUP(I326, '[1]Mortality (No Interventions) H'!$B$10:$O$129, 10)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2785.3457533066685</v>
      </c>
      <c r="M327" s="14">
        <f t="shared" si="167"/>
        <v>769177</v>
      </c>
      <c r="N327" s="13"/>
      <c r="O327" s="13" t="e">
        <f>1000*VLOOKUP(I327, '[1]Mortality (No Interventions) H'!$B$10:$O$129, 10)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2785.3457533066685</v>
      </c>
      <c r="M328" s="14">
        <f t="shared" si="167"/>
        <v>769177</v>
      </c>
      <c r="N328" s="13"/>
      <c r="O328" s="13" t="e">
        <f>1000*VLOOKUP(I328, '[1]Mortality (No Interventions) H'!$B$10:$O$129, 10)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2785.3457533066685</v>
      </c>
      <c r="M329" s="14">
        <f t="shared" si="167"/>
        <v>769177</v>
      </c>
      <c r="N329" s="13"/>
      <c r="O329" s="13" t="e">
        <f>1000*VLOOKUP(I329, '[1]Mortality (No Interventions) H'!$B$10:$O$129, 10)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2785.3457533066685</v>
      </c>
      <c r="M330" s="14">
        <f t="shared" si="167"/>
        <v>769177</v>
      </c>
      <c r="N330" s="13"/>
      <c r="O330" s="13" t="e">
        <f>1000*VLOOKUP(I330, '[1]Mortality (No Interventions) H'!$B$10:$O$129, 10)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2785.3457533066685</v>
      </c>
      <c r="M331" s="14">
        <f t="shared" si="167"/>
        <v>769177</v>
      </c>
      <c r="N331" s="13"/>
      <c r="O331" s="13" t="e">
        <f>1000*VLOOKUP(I331, '[1]Mortality (No Interventions) H'!$B$10:$O$129, 10)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2785.3457533066685</v>
      </c>
      <c r="M332" s="14">
        <f t="shared" si="167"/>
        <v>769177</v>
      </c>
      <c r="N332" s="13"/>
      <c r="O332" s="13" t="e">
        <f>1000*VLOOKUP(I332, '[1]Mortality (No Interventions) H'!$B$10:$O$129, 10)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2785.3457533066685</v>
      </c>
      <c r="M333" s="14">
        <f t="shared" ref="M333:M364" si="184">$E$11</f>
        <v>769177</v>
      </c>
      <c r="N333" s="13"/>
      <c r="O333" s="13" t="e">
        <f>1000*VLOOKUP(I333, '[1]Mortality (No Interventions) H'!$B$10:$O$129, 10)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2785.3457533066685</v>
      </c>
      <c r="M334" s="14">
        <f t="shared" si="184"/>
        <v>769177</v>
      </c>
      <c r="N334" s="13"/>
      <c r="O334" s="13" t="e">
        <f>1000*VLOOKUP(I334, '[1]Mortality (No Interventions) H'!$B$10:$O$129, 10)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2785.3457533066685</v>
      </c>
      <c r="M335" s="14">
        <f t="shared" si="184"/>
        <v>769177</v>
      </c>
      <c r="N335" s="13"/>
      <c r="O335" s="13" t="e">
        <f>1000*VLOOKUP(I335, '[1]Mortality (No Interventions) H'!$B$10:$O$129, 10)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2785.3457533066685</v>
      </c>
      <c r="M336" s="14">
        <f t="shared" si="184"/>
        <v>769177</v>
      </c>
      <c r="N336" s="13"/>
      <c r="O336" s="13" t="e">
        <f>1000*VLOOKUP(I336, '[1]Mortality (No Interventions) H'!$B$10:$O$129, 10)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2785.3457533066685</v>
      </c>
      <c r="M337" s="14">
        <f t="shared" si="184"/>
        <v>769177</v>
      </c>
      <c r="N337" s="13"/>
      <c r="O337" s="13" t="e">
        <f>1000*VLOOKUP(I337, '[1]Mortality (No Interventions) H'!$B$10:$O$129, 10)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2785.3457533066685</v>
      </c>
      <c r="M338" s="14">
        <f t="shared" si="184"/>
        <v>769177</v>
      </c>
      <c r="N338" s="13"/>
      <c r="O338" s="13" t="e">
        <f>1000*VLOOKUP(I338, '[1]Mortality (No Interventions) H'!$B$10:$O$129, 10)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2785.3457533066685</v>
      </c>
      <c r="M339" s="14">
        <f t="shared" si="184"/>
        <v>769177</v>
      </c>
      <c r="N339" s="13"/>
      <c r="O339" s="13" t="e">
        <f>1000*VLOOKUP(I339, '[1]Mortality (No Interventions) H'!$B$10:$O$129, 10)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2785.3457533066685</v>
      </c>
      <c r="M340" s="14">
        <f t="shared" si="184"/>
        <v>769177</v>
      </c>
      <c r="N340" s="13"/>
      <c r="O340" s="13" t="e">
        <f>1000*VLOOKUP(I340, '[1]Mortality (No Interventions) H'!$B$10:$O$129, 10)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2785.3457533066685</v>
      </c>
      <c r="M341" s="14">
        <f t="shared" si="184"/>
        <v>769177</v>
      </c>
      <c r="N341" s="13"/>
      <c r="O341" s="13" t="e">
        <f>1000*VLOOKUP(I341, '[1]Mortality (No Interventions) H'!$B$10:$O$129, 10)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2785.3457533066685</v>
      </c>
      <c r="M342" s="14">
        <f t="shared" si="184"/>
        <v>769177</v>
      </c>
      <c r="N342" s="13"/>
      <c r="O342" s="13" t="e">
        <f>1000*VLOOKUP(I342, '[1]Mortality (No Interventions) H'!$B$10:$O$129, 10)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2785.3457533066685</v>
      </c>
      <c r="M343" s="14">
        <f t="shared" si="184"/>
        <v>769177</v>
      </c>
      <c r="N343" s="13"/>
      <c r="O343" s="13" t="e">
        <f>1000*VLOOKUP(I343, '[1]Mortality (No Interventions) H'!$B$10:$O$129, 10)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2785.3457533066685</v>
      </c>
      <c r="M344" s="14">
        <f t="shared" si="184"/>
        <v>769177</v>
      </c>
      <c r="N344" s="13"/>
      <c r="O344" s="13" t="e">
        <f>1000*VLOOKUP(I344, '[1]Mortality (No Interventions) H'!$B$10:$O$129, 10)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2785.3457533066685</v>
      </c>
      <c r="M345" s="14">
        <f t="shared" si="184"/>
        <v>769177</v>
      </c>
      <c r="O345" s="13" t="e">
        <f>1000*VLOOKUP(I345, '[1]Mortality (No Interventions) H'!$B$10:$O$129, 10)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2785.3457533066685</v>
      </c>
      <c r="M346" s="14">
        <f t="shared" si="184"/>
        <v>769177</v>
      </c>
      <c r="O346" s="13" t="e">
        <f>1000*VLOOKUP(I346, '[1]Mortality (No Interventions) H'!$B$10:$O$129, 10)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2785.3457533066685</v>
      </c>
      <c r="M347" s="14">
        <f t="shared" si="184"/>
        <v>769177</v>
      </c>
      <c r="O347" s="13" t="e">
        <f>1000*VLOOKUP(I347, '[1]Mortality (No Interventions) H'!$B$10:$O$129, 10)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2785.3457533066685</v>
      </c>
      <c r="M348" s="14">
        <f t="shared" si="184"/>
        <v>769177</v>
      </c>
      <c r="O348" s="13" t="e">
        <f>1000*VLOOKUP(I348, '[1]Mortality (No Interventions) H'!$B$10:$O$129, 10)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2785.3457533066685</v>
      </c>
      <c r="M349" s="14">
        <f t="shared" si="184"/>
        <v>769177</v>
      </c>
      <c r="O349" s="13" t="e">
        <f>1000*VLOOKUP(I349, '[1]Mortality (No Interventions) H'!$B$10:$O$129, 10)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2785.3457533066685</v>
      </c>
      <c r="M350" s="14">
        <f t="shared" si="184"/>
        <v>769177</v>
      </c>
      <c r="O350" s="13" t="e">
        <f>1000*VLOOKUP(I350, '[1]Mortality (No Interventions) H'!$B$10:$O$129, 10)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2785.3457533066685</v>
      </c>
      <c r="M351" s="14">
        <f t="shared" si="184"/>
        <v>769177</v>
      </c>
      <c r="O351" s="13" t="e">
        <f>1000*VLOOKUP(I351, '[1]Mortality (No Interventions) H'!$B$10:$O$129, 10)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2785.3457533066685</v>
      </c>
      <c r="M352" s="14">
        <f t="shared" si="184"/>
        <v>769177</v>
      </c>
      <c r="O352" s="13" t="e">
        <f>1000*VLOOKUP(I352, '[1]Mortality (No Interventions) H'!$B$10:$O$129, 10)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2785.3457533066685</v>
      </c>
      <c r="M353" s="14">
        <f t="shared" si="184"/>
        <v>769177</v>
      </c>
      <c r="O353" s="13" t="e">
        <f>1000*VLOOKUP(I353, '[1]Mortality (No Interventions) H'!$B$10:$O$129, 10)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2785.3457533066685</v>
      </c>
      <c r="M354" s="14">
        <f t="shared" si="184"/>
        <v>769177</v>
      </c>
      <c r="O354" s="13" t="e">
        <f>1000*VLOOKUP(I354, '[1]Mortality (No Interventions) H'!$B$10:$O$129, 10)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2785.3457533066685</v>
      </c>
      <c r="M355" s="14">
        <f t="shared" si="184"/>
        <v>769177</v>
      </c>
      <c r="O355" s="13" t="e">
        <f>1000*VLOOKUP(I355, '[1]Mortality (No Interventions) H'!$B$10:$O$129, 10)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2785.3457533066685</v>
      </c>
      <c r="M356" s="14">
        <f t="shared" si="184"/>
        <v>769177</v>
      </c>
      <c r="O356" s="13" t="e">
        <f>1000*VLOOKUP(I356, '[1]Mortality (No Interventions) H'!$B$10:$O$129, 10)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2785.3457533066685</v>
      </c>
      <c r="M357" s="14">
        <f t="shared" si="184"/>
        <v>769177</v>
      </c>
      <c r="O357" s="13" t="e">
        <f>1000*VLOOKUP(I357, '[1]Mortality (No Interventions) H'!$B$10:$O$129, 10)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2785.3457533066685</v>
      </c>
      <c r="M358" s="14">
        <f t="shared" si="184"/>
        <v>769177</v>
      </c>
      <c r="O358" s="13" t="e">
        <f>1000*VLOOKUP(I358, '[1]Mortality (No Interventions) H'!$B$10:$O$129, 10)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2785.3457533066685</v>
      </c>
      <c r="M359" s="14">
        <f t="shared" si="184"/>
        <v>769177</v>
      </c>
      <c r="O359" s="13" t="e">
        <f>1000*VLOOKUP(I359, '[1]Mortality (No Interventions) H'!$B$10:$O$129, 10)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2785.3457533066685</v>
      </c>
      <c r="M360" s="14">
        <f t="shared" si="184"/>
        <v>769177</v>
      </c>
      <c r="O360" s="13" t="e">
        <f>1000*VLOOKUP(I360, '[1]Mortality (No Interventions) H'!$B$10:$O$129, 10)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2785.3457533066685</v>
      </c>
      <c r="M361" s="14">
        <f t="shared" si="184"/>
        <v>769177</v>
      </c>
      <c r="O361" s="13" t="e">
        <f>1000*VLOOKUP(I361, '[1]Mortality (No Interventions) H'!$B$10:$O$129, 10)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2785.3457533066685</v>
      </c>
      <c r="M362" s="14">
        <f t="shared" si="184"/>
        <v>769177</v>
      </c>
      <c r="O362" s="13" t="e">
        <f>1000*VLOOKUP(I362, '[1]Mortality (No Interventions) H'!$B$10:$O$129, 10)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2785.3457533066685</v>
      </c>
      <c r="M363" s="14">
        <f t="shared" si="184"/>
        <v>769177</v>
      </c>
      <c r="O363" s="13" t="e">
        <f>1000*VLOOKUP(I363, '[1]Mortality (No Interventions) H'!$B$10:$O$129, 10)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2785.3457533066685</v>
      </c>
      <c r="M364" s="14">
        <f t="shared" si="184"/>
        <v>769177</v>
      </c>
      <c r="O364" s="13" t="e">
        <f>1000*VLOOKUP(I364, '[1]Mortality (No Interventions) H'!$B$10:$O$129, 10)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2785.3457533066685</v>
      </c>
      <c r="M365" s="14">
        <f t="shared" ref="M365:M389" si="201">$E$11</f>
        <v>769177</v>
      </c>
      <c r="O365" s="13" t="e">
        <f>1000*VLOOKUP(I365, '[1]Mortality (No Interventions) H'!$B$10:$O$129, 10)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2785.3457533066685</v>
      </c>
      <c r="M366" s="14">
        <f t="shared" si="201"/>
        <v>769177</v>
      </c>
      <c r="O366" s="13" t="e">
        <f>1000*VLOOKUP(I366, '[1]Mortality (No Interventions) H'!$B$10:$O$129, 10)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2785.3457533066685</v>
      </c>
      <c r="M367" s="14">
        <f t="shared" si="201"/>
        <v>769177</v>
      </c>
      <c r="O367" s="13" t="e">
        <f>1000*VLOOKUP(I367, '[1]Mortality (No Interventions) H'!$B$10:$O$129, 10)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2785.3457533066685</v>
      </c>
      <c r="M368" s="14">
        <f t="shared" si="201"/>
        <v>769177</v>
      </c>
      <c r="O368" s="13" t="e">
        <f>1000*VLOOKUP(I368, '[1]Mortality (No Interventions) H'!$B$10:$O$129, 10)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2785.3457533066685</v>
      </c>
      <c r="M369" s="14">
        <f t="shared" si="201"/>
        <v>769177</v>
      </c>
      <c r="O369" s="13" t="e">
        <f>1000*VLOOKUP(I369, '[1]Mortality (No Interventions) H'!$B$10:$O$129, 10)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2785.3457533066685</v>
      </c>
      <c r="M370" s="14">
        <f t="shared" si="201"/>
        <v>769177</v>
      </c>
      <c r="O370" s="13" t="e">
        <f>1000*VLOOKUP(I370, '[1]Mortality (No Interventions) H'!$B$10:$O$129, 10)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2785.3457533066685</v>
      </c>
      <c r="M371" s="14">
        <f t="shared" si="201"/>
        <v>769177</v>
      </c>
      <c r="O371" s="13" t="e">
        <f>1000*VLOOKUP(I371, '[1]Mortality (No Interventions) H'!$B$10:$O$129, 10)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2785.3457533066685</v>
      </c>
      <c r="M372" s="14">
        <f t="shared" si="201"/>
        <v>769177</v>
      </c>
      <c r="O372" s="13" t="e">
        <f>1000*VLOOKUP(I372, '[1]Mortality (No Interventions) H'!$B$10:$O$129, 10)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2785.3457533066685</v>
      </c>
      <c r="M373" s="14">
        <f t="shared" si="201"/>
        <v>769177</v>
      </c>
      <c r="O373" s="13" t="e">
        <f>1000*VLOOKUP(I373, '[1]Mortality (No Interventions) H'!$B$10:$O$129, 10)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2785.3457533066685</v>
      </c>
      <c r="M374" s="14">
        <f t="shared" si="201"/>
        <v>769177</v>
      </c>
      <c r="O374" s="13" t="e">
        <f>1000*VLOOKUP(I374, '[1]Mortality (No Interventions) H'!$B$10:$O$129, 10)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2785.3457533066685</v>
      </c>
      <c r="M375" s="14">
        <f t="shared" si="201"/>
        <v>769177</v>
      </c>
      <c r="O375" s="13" t="e">
        <f>1000*VLOOKUP(I375, '[1]Mortality (No Interventions) H'!$B$10:$O$129, 10)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2785.3457533066685</v>
      </c>
      <c r="M376" s="14">
        <f t="shared" si="201"/>
        <v>769177</v>
      </c>
      <c r="O376" s="13" t="e">
        <f>1000*VLOOKUP(I376, '[1]Mortality (No Interventions) H'!$B$10:$O$129, 10)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2785.3457533066685</v>
      </c>
      <c r="M377" s="14">
        <f t="shared" si="201"/>
        <v>769177</v>
      </c>
      <c r="O377" s="13" t="e">
        <f>1000*VLOOKUP(I377, '[1]Mortality (No Interventions) H'!$B$10:$O$129, 10)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2785.3457533066685</v>
      </c>
      <c r="M378" s="14">
        <f t="shared" si="201"/>
        <v>769177</v>
      </c>
      <c r="O378" s="13" t="e">
        <f>1000*VLOOKUP(I378, '[1]Mortality (No Interventions) H'!$B$10:$O$129, 10)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2785.3457533066685</v>
      </c>
      <c r="M379" s="14">
        <f t="shared" si="201"/>
        <v>769177</v>
      </c>
      <c r="O379" s="13" t="e">
        <f>1000*VLOOKUP(I379, '[1]Mortality (No Interventions) H'!$B$10:$O$129, 10)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2785.3457533066685</v>
      </c>
      <c r="M380" s="14">
        <f t="shared" si="201"/>
        <v>769177</v>
      </c>
      <c r="O380" s="13" t="e">
        <f>1000*VLOOKUP(I380, '[1]Mortality (No Interventions) H'!$B$10:$O$129, 10)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2785.3457533066685</v>
      </c>
      <c r="M381" s="14">
        <f t="shared" si="201"/>
        <v>769177</v>
      </c>
      <c r="O381" s="13" t="e">
        <f>1000*VLOOKUP(I381, '[1]Mortality (No Interventions) H'!$B$10:$O$129, 10)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2785.3457533066685</v>
      </c>
      <c r="M382" s="14">
        <f t="shared" si="201"/>
        <v>769177</v>
      </c>
      <c r="O382" s="13" t="e">
        <f>1000*VLOOKUP(I382, '[1]Mortality (No Interventions) H'!$B$10:$O$129, 10)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2785.3457533066685</v>
      </c>
      <c r="M383" s="14">
        <f t="shared" si="201"/>
        <v>769177</v>
      </c>
      <c r="O383" s="13" t="e">
        <f>1000*VLOOKUP(I383, '[1]Mortality (No Interventions) H'!$B$10:$O$129, 10)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2785.3457533066685</v>
      </c>
      <c r="M384" s="14">
        <f t="shared" si="201"/>
        <v>769177</v>
      </c>
      <c r="O384" s="13" t="e">
        <f>1000*VLOOKUP(I384, '[1]Mortality (No Interventions) H'!$B$10:$O$129, 10)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2785.3457533066685</v>
      </c>
      <c r="M385" s="14">
        <f t="shared" si="201"/>
        <v>769177</v>
      </c>
      <c r="O385" s="13" t="e">
        <f>1000*VLOOKUP(I385, '[1]Mortality (No Interventions) H'!$B$10:$O$129, 10)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2785.3457533066685</v>
      </c>
      <c r="M386" s="14">
        <f t="shared" si="201"/>
        <v>769177</v>
      </c>
      <c r="O386" s="13" t="e">
        <f>1000*VLOOKUP(I386, '[1]Mortality (No Interventions) H'!$B$10:$O$129, 10)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2785.3457533066685</v>
      </c>
      <c r="M387" s="14">
        <f t="shared" si="201"/>
        <v>769177</v>
      </c>
      <c r="O387" s="13" t="e">
        <f>1000*VLOOKUP(I387, '[1]Mortality (No Interventions) H'!$B$10:$O$129, 10)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2785.3457533066685</v>
      </c>
      <c r="M388" s="14">
        <f t="shared" si="201"/>
        <v>769177</v>
      </c>
      <c r="O388" s="13" t="e">
        <f>1000*VLOOKUP(I388, '[1]Mortality (No Interventions) H'!$B$10:$O$129, 10)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2785.3457533066685</v>
      </c>
      <c r="M389" s="14">
        <f t="shared" si="201"/>
        <v>769177</v>
      </c>
      <c r="O389" s="13" t="e">
        <f>1000*VLOOKUP(I389, '[1]Mortality (No Interventions) H'!$B$10:$O$129, 10)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557069.1506613337</v>
      </c>
      <c r="Z394" s="2">
        <f t="shared" si="218"/>
        <v>-11141.383013226674</v>
      </c>
      <c r="AA394" s="2">
        <f t="shared" si="218"/>
        <v>-41682.841798681235</v>
      </c>
      <c r="AB394" s="2">
        <f t="shared" si="218"/>
        <v>-769176.99999999988</v>
      </c>
      <c r="AC394" s="2">
        <f t="shared" si="218"/>
        <v>-264932.07415057428</v>
      </c>
      <c r="AD394" s="2">
        <f t="shared" si="218"/>
        <v>11274.538763680366</v>
      </c>
      <c r="AE394" s="2">
        <f t="shared" si="218"/>
        <v>-253657.53538689399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557069.1506613337</v>
      </c>
      <c r="Z396" s="2">
        <f t="shared" si="219"/>
        <v>-11141.383013226674</v>
      </c>
      <c r="AA396" s="2">
        <f t="shared" si="219"/>
        <v>-21729.150589335961</v>
      </c>
      <c r="AB396" s="2">
        <f t="shared" si="219"/>
        <v>-240705.02110200751</v>
      </c>
      <c r="AC396" s="2">
        <f t="shared" si="219"/>
        <v>283493.5959567636</v>
      </c>
      <c r="AD396" s="2">
        <f t="shared" si="219"/>
        <v>5284.7197889799208</v>
      </c>
      <c r="AE396" s="2">
        <f t="shared" si="219"/>
        <v>288778.31574574357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557069.1506613337</v>
      </c>
      <c r="Z398" s="2">
        <f t="shared" si="220"/>
        <v>-11141.383013226674</v>
      </c>
      <c r="AA398" s="2">
        <f t="shared" si="220"/>
        <v>-31288.108070780952</v>
      </c>
      <c r="AB398" s="2">
        <f t="shared" si="220"/>
        <v>-467069.01367331657</v>
      </c>
      <c r="AC398" s="2">
        <f t="shared" si="220"/>
        <v>47570.645904009696</v>
      </c>
      <c r="AD398" s="2">
        <f t="shared" si="220"/>
        <v>8136.2876975141244</v>
      </c>
      <c r="AE398" s="2">
        <f t="shared" si="220"/>
        <v>55706.93360152375</v>
      </c>
    </row>
    <row r="401" spans="1:40" ht="19" customHeight="1" x14ac:dyDescent="0.15">
      <c r="A401" s="1" t="s">
        <v>46</v>
      </c>
      <c r="G401" s="1" t="s">
        <v>11</v>
      </c>
      <c r="H401" s="50">
        <v>563806.20099938253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563806.20099938253</v>
      </c>
      <c r="K402" s="14">
        <f>J402*$C$10</f>
        <v>11276.12401998765</v>
      </c>
      <c r="L402" s="15">
        <f>$C$412</f>
        <v>5638.0620099938251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563806.20099938253</v>
      </c>
      <c r="Z402" s="8">
        <f t="shared" ref="Z402:Z433" si="225">IFERROR(_xlfn.IFNA(-$T402*K402,0),0)</f>
        <v>-11276.12401998765</v>
      </c>
      <c r="AA402" s="8">
        <f t="shared" ref="AA402:AA433" si="226">IFERROR(_xlfn.IFNA(-$T402*L402,0),0)</f>
        <v>-5638.0620099938251</v>
      </c>
      <c r="AB402" s="8"/>
      <c r="AC402" s="8">
        <f t="shared" ref="AC402:AC433" si="227">IFERROR(_xlfn.IFNA(SUM(Y402:AB402),0),0)</f>
        <v>546892.01496940106</v>
      </c>
      <c r="AD402" s="8"/>
      <c r="AE402" s="8">
        <f t="shared" ref="AE402:AE433" si="228">IFERROR(_xlfn.IFNA(SUM(AC402:AD402),0),0)</f>
        <v>546892.01496940106</v>
      </c>
      <c r="AG402" s="46">
        <f>AE531</f>
        <v>56380.637731551949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3">
        <f>1000*VLOOKUP(I403, '[1]Mortality (No Interventions) H'!$B$10:$O$129, 13)</f>
        <v>24.709282807293455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2.4709282807293457E-2</v>
      </c>
      <c r="S403" s="10">
        <f t="shared" ref="S403:S434" si="232">MIN(P403*Q403,Q403-R403)</f>
        <v>0</v>
      </c>
      <c r="T403" s="9">
        <f t="shared" si="222"/>
        <v>0.97529071719270655</v>
      </c>
      <c r="U403" s="18"/>
      <c r="V403" s="8">
        <f t="shared" ref="V403:V434" si="233">W402</f>
        <v>7691.77</v>
      </c>
      <c r="W403" s="8">
        <f t="shared" si="223"/>
        <v>7501.7118797813446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-19005.81202186556</v>
      </c>
      <c r="AC403" s="8">
        <f t="shared" si="227"/>
        <v>-19005.81202186556</v>
      </c>
      <c r="AD403" s="8">
        <f t="shared" ref="AD403:AD434" si="235">IFERROR(_xlfn.IFNA($D$6*SUM(V403:V403,Y403:Z403),0),0)</f>
        <v>754.56263700000011</v>
      </c>
      <c r="AE403" s="8">
        <f t="shared" si="228"/>
        <v>-18251.249384865561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2819.0310049969125</v>
      </c>
      <c r="M404" s="14">
        <f t="shared" si="221"/>
        <v>769177</v>
      </c>
      <c r="N404" s="13"/>
      <c r="O404" s="13">
        <f>1000*VLOOKUP(I404, '[1]Mortality (No Interventions) H'!$B$10:$O$129, 13)</f>
        <v>26.876628425506937</v>
      </c>
      <c r="P404" s="11">
        <v>0</v>
      </c>
      <c r="Q404" s="10">
        <f t="shared" si="230"/>
        <v>0.97529071719270655</v>
      </c>
      <c r="R404" s="10">
        <f t="shared" si="231"/>
        <v>2.6212526212834545E-2</v>
      </c>
      <c r="S404" s="10">
        <f t="shared" si="232"/>
        <v>0</v>
      </c>
      <c r="T404" s="9">
        <f t="shared" si="222"/>
        <v>0.94907819097987201</v>
      </c>
      <c r="U404" s="18"/>
      <c r="V404" s="8">
        <f t="shared" si="233"/>
        <v>7501.7118797813446</v>
      </c>
      <c r="W404" s="8">
        <f t="shared" si="223"/>
        <v>7300.0911570332501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-2675.4808465386404</v>
      </c>
      <c r="AB404" s="8">
        <f t="shared" si="234"/>
        <v>-20162.072274809438</v>
      </c>
      <c r="AC404" s="8">
        <f t="shared" si="227"/>
        <v>-22837.553121348079</v>
      </c>
      <c r="AD404" s="8">
        <f t="shared" si="235"/>
        <v>735.91793540654999</v>
      </c>
      <c r="AE404" s="8">
        <f t="shared" si="228"/>
        <v>-22101.63518594153</v>
      </c>
      <c r="AF404" s="1" t="s">
        <v>34</v>
      </c>
      <c r="AG404" s="44">
        <f>AE531/Y531</f>
        <v>0.1000000312724721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2819.0310049969125</v>
      </c>
      <c r="M405" s="14">
        <f t="shared" si="221"/>
        <v>769177</v>
      </c>
      <c r="N405" s="13"/>
      <c r="O405" s="13">
        <f>1000*VLOOKUP(I405, '[1]Mortality (No Interventions) H'!$B$10:$O$129, 13)</f>
        <v>29.159224992165878</v>
      </c>
      <c r="P405" s="11">
        <v>0</v>
      </c>
      <c r="Q405" s="10">
        <f t="shared" si="230"/>
        <v>0.94907819097987201</v>
      </c>
      <c r="R405" s="10">
        <f t="shared" si="231"/>
        <v>2.7674384505939866E-2</v>
      </c>
      <c r="S405" s="10">
        <f t="shared" si="232"/>
        <v>0</v>
      </c>
      <c r="T405" s="9">
        <f t="shared" si="222"/>
        <v>0.92140380647393216</v>
      </c>
      <c r="U405" s="18"/>
      <c r="V405" s="8">
        <f t="shared" si="233"/>
        <v>7300.0911570332501</v>
      </c>
      <c r="W405" s="8">
        <f t="shared" si="223"/>
        <v>7087.2261565219978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-2597.4658985721899</v>
      </c>
      <c r="AB405" s="8">
        <f t="shared" si="234"/>
        <v>-21286.500051125309</v>
      </c>
      <c r="AC405" s="8">
        <f t="shared" si="227"/>
        <v>-23883.9659496975</v>
      </c>
      <c r="AD405" s="8">
        <f t="shared" si="235"/>
        <v>716.13894250496185</v>
      </c>
      <c r="AE405" s="8">
        <f t="shared" si="228"/>
        <v>-23167.82700719254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2819.0310049969125</v>
      </c>
      <c r="M406" s="14">
        <f t="shared" si="221"/>
        <v>769177</v>
      </c>
      <c r="N406" s="13"/>
      <c r="O406" s="13">
        <f>1000*VLOOKUP(I406, '[1]Mortality (No Interventions) H'!$B$10:$O$129, 13)</f>
        <v>31.552799169088804</v>
      </c>
      <c r="P406" s="11">
        <v>0</v>
      </c>
      <c r="Q406" s="10">
        <f t="shared" si="230"/>
        <v>0.92140380647393216</v>
      </c>
      <c r="R406" s="10">
        <f t="shared" si="231"/>
        <v>2.9072869259305946E-2</v>
      </c>
      <c r="S406" s="10">
        <f t="shared" si="232"/>
        <v>0</v>
      </c>
      <c r="T406" s="9">
        <f t="shared" si="222"/>
        <v>0.8923309372146262</v>
      </c>
      <c r="U406" s="18"/>
      <c r="V406" s="8">
        <f t="shared" si="233"/>
        <v>7087.2261565219978</v>
      </c>
      <c r="W406" s="8">
        <f t="shared" si="223"/>
        <v>6863.604332939346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-2515.5085787259845</v>
      </c>
      <c r="AB406" s="8">
        <f t="shared" si="234"/>
        <v>-22362.18235826517</v>
      </c>
      <c r="AC406" s="8">
        <f t="shared" si="227"/>
        <v>-24877.690936991155</v>
      </c>
      <c r="AD406" s="8">
        <f t="shared" si="235"/>
        <v>695.25688595480801</v>
      </c>
      <c r="AE406" s="8">
        <f t="shared" si="228"/>
        <v>-24182.434051036347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2819.0310049969125</v>
      </c>
      <c r="M407" s="14">
        <f t="shared" si="221"/>
        <v>769177</v>
      </c>
      <c r="N407" s="13"/>
      <c r="O407" s="13">
        <f>1000*VLOOKUP(I407, '[1]Mortality (No Interventions) H'!$B$10:$O$129, 13)</f>
        <v>34.22664901578959</v>
      </c>
      <c r="P407" s="11">
        <v>0</v>
      </c>
      <c r="Q407" s="10">
        <f t="shared" si="230"/>
        <v>0.8923309372146262</v>
      </c>
      <c r="R407" s="10">
        <f t="shared" si="231"/>
        <v>3.0541497793975587E-2</v>
      </c>
      <c r="S407" s="10">
        <f t="shared" si="232"/>
        <v>0</v>
      </c>
      <c r="T407" s="9">
        <f t="shared" si="222"/>
        <v>0.86178943942065056</v>
      </c>
      <c r="U407" s="18"/>
      <c r="V407" s="8">
        <f t="shared" si="233"/>
        <v>6863.604332939346</v>
      </c>
      <c r="W407" s="8">
        <f t="shared" si="223"/>
        <v>6628.686156452578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-2429.4111495057223</v>
      </c>
      <c r="AB407" s="8">
        <f t="shared" si="234"/>
        <v>-23491.817648676759</v>
      </c>
      <c r="AC407" s="8">
        <f t="shared" si="227"/>
        <v>-25921.228798182481</v>
      </c>
      <c r="AD407" s="8">
        <f t="shared" si="235"/>
        <v>673.31958506134993</v>
      </c>
      <c r="AE407" s="8">
        <f t="shared" si="228"/>
        <v>-25247.909213121133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55">
        <v>0.02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2819.0310049969125</v>
      </c>
      <c r="M408" s="14">
        <f t="shared" si="221"/>
        <v>769177</v>
      </c>
      <c r="N408" s="13"/>
      <c r="O408" s="13">
        <f>1000*VLOOKUP(I408, '[1]Mortality (No Interventions) H'!$B$10:$O$129, 13)</f>
        <v>37.217542220085861</v>
      </c>
      <c r="P408" s="11">
        <v>0</v>
      </c>
      <c r="Q408" s="10">
        <f t="shared" si="230"/>
        <v>0.86178943942065056</v>
      </c>
      <c r="R408" s="10">
        <f t="shared" si="231"/>
        <v>3.2073684846462183E-2</v>
      </c>
      <c r="S408" s="10">
        <f t="shared" si="232"/>
        <v>0</v>
      </c>
      <c r="T408" s="9">
        <f t="shared" si="222"/>
        <v>0.82971575457418834</v>
      </c>
      <c r="U408" s="18"/>
      <c r="V408" s="8">
        <f t="shared" si="233"/>
        <v>6628.686156452578</v>
      </c>
      <c r="W408" s="8">
        <f t="shared" si="223"/>
        <v>6381.9827495611053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-2338.9944374790457</v>
      </c>
      <c r="AB408" s="8">
        <f t="shared" si="234"/>
        <v>-24670.340689147244</v>
      </c>
      <c r="AC408" s="8">
        <f t="shared" si="227"/>
        <v>-27009.335126626291</v>
      </c>
      <c r="AD408" s="8">
        <f t="shared" si="235"/>
        <v>650.27411194799799</v>
      </c>
      <c r="AE408" s="8">
        <f t="shared" si="228"/>
        <v>-26359.061014678293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74">
        <v>769177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2819.0310049969125</v>
      </c>
      <c r="M409" s="14">
        <f t="shared" si="221"/>
        <v>769177</v>
      </c>
      <c r="N409" s="13"/>
      <c r="O409" s="13">
        <f>1000*VLOOKUP(I409, '[1]Mortality (No Interventions) H'!$B$10:$O$129, 13)</f>
        <v>40.620823512354896</v>
      </c>
      <c r="P409" s="11">
        <v>0</v>
      </c>
      <c r="Q409" s="10">
        <f t="shared" si="230"/>
        <v>0.82971575457418834</v>
      </c>
      <c r="R409" s="10">
        <f t="shared" si="231"/>
        <v>3.3703737231978476E-2</v>
      </c>
      <c r="S409" s="10">
        <f t="shared" si="232"/>
        <v>0</v>
      </c>
      <c r="T409" s="9">
        <f t="shared" si="222"/>
        <v>0.79601201734220983</v>
      </c>
      <c r="U409" s="18"/>
      <c r="V409" s="8">
        <f t="shared" si="233"/>
        <v>6381.9827495611053</v>
      </c>
      <c r="W409" s="8">
        <f t="shared" si="223"/>
        <v>6122.7413546322896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-2243.9825572378295</v>
      </c>
      <c r="AB409" s="8">
        <f t="shared" si="234"/>
        <v>-25924.139492881506</v>
      </c>
      <c r="AC409" s="8">
        <f t="shared" si="227"/>
        <v>-28168.122050119335</v>
      </c>
      <c r="AD409" s="8">
        <f t="shared" si="235"/>
        <v>626.07250773194448</v>
      </c>
      <c r="AE409" s="8">
        <f t="shared" si="228"/>
        <v>-27542.049542387391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2819.0310049969125</v>
      </c>
      <c r="M410" s="14">
        <f t="shared" si="221"/>
        <v>769177</v>
      </c>
      <c r="N410" s="13"/>
      <c r="O410" s="13">
        <f>1000*VLOOKUP(I410, '[1]Mortality (No Interventions) H'!$B$10:$O$129, 13)</f>
        <v>44.520131297685801</v>
      </c>
      <c r="P410" s="11">
        <v>0</v>
      </c>
      <c r="Q410" s="10">
        <f t="shared" si="230"/>
        <v>0.79601201734220983</v>
      </c>
      <c r="R410" s="10">
        <f t="shared" si="231"/>
        <v>3.543855952661093E-2</v>
      </c>
      <c r="S410" s="10">
        <f t="shared" si="232"/>
        <v>0</v>
      </c>
      <c r="T410" s="9">
        <f t="shared" si="222"/>
        <v>0.76057345781559893</v>
      </c>
      <c r="U410" s="18"/>
      <c r="V410" s="8">
        <f t="shared" si="233"/>
        <v>6122.7413546322896</v>
      </c>
      <c r="W410" s="8">
        <f t="shared" si="223"/>
        <v>5850.1561056222899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-2144.0801591598847</v>
      </c>
      <c r="AB410" s="8">
        <f t="shared" si="234"/>
        <v>-27258.524901000015</v>
      </c>
      <c r="AC410" s="8">
        <f t="shared" si="227"/>
        <v>-29402.605060159898</v>
      </c>
      <c r="AD410" s="8">
        <f t="shared" si="235"/>
        <v>600.64092688942765</v>
      </c>
      <c r="AE410" s="8">
        <f t="shared" si="228"/>
        <v>-28801.96413327047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2819.0310049969125</v>
      </c>
      <c r="M411" s="14">
        <f t="shared" si="221"/>
        <v>769177</v>
      </c>
      <c r="N411" s="13"/>
      <c r="O411" s="13">
        <f>1000*VLOOKUP(I411, '[1]Mortality (No Interventions) H'!$B$10:$O$129, 13)</f>
        <v>48.986568968522398</v>
      </c>
      <c r="P411" s="11">
        <v>0</v>
      </c>
      <c r="Q411" s="10">
        <f t="shared" si="230"/>
        <v>0.76057345781559893</v>
      </c>
      <c r="R411" s="10">
        <f t="shared" si="231"/>
        <v>3.7257884146911398E-2</v>
      </c>
      <c r="S411" s="10">
        <f t="shared" si="232"/>
        <v>0</v>
      </c>
      <c r="T411" s="9">
        <f t="shared" si="222"/>
        <v>0.72331557366868748</v>
      </c>
      <c r="U411" s="18"/>
      <c r="V411" s="8">
        <f t="shared" si="233"/>
        <v>5850.1561056222899</v>
      </c>
      <c r="W411" s="8">
        <f t="shared" si="223"/>
        <v>5563.5770300776003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-2039.0490285691585</v>
      </c>
      <c r="AB411" s="8">
        <f t="shared" si="234"/>
        <v>-28657.907554468868</v>
      </c>
      <c r="AC411" s="8">
        <f t="shared" si="227"/>
        <v>-30696.956583038027</v>
      </c>
      <c r="AD411" s="8">
        <f t="shared" si="235"/>
        <v>573.90031396154666</v>
      </c>
      <c r="AE411" s="8">
        <f t="shared" si="228"/>
        <v>-30123.056269076482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</f>
        <v>5638.0620099938251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2819.0310049969125</v>
      </c>
      <c r="M412" s="14">
        <f t="shared" si="221"/>
        <v>769177</v>
      </c>
      <c r="N412" s="13"/>
      <c r="O412" s="13">
        <f>1000*VLOOKUP(I412, '[1]Mortality (No Interventions) H'!$B$10:$O$129, 13)</f>
        <v>54.281558226513432</v>
      </c>
      <c r="P412" s="11">
        <v>0</v>
      </c>
      <c r="Q412" s="10">
        <f t="shared" si="230"/>
        <v>0.72331557366868748</v>
      </c>
      <c r="R412" s="10">
        <f t="shared" si="231"/>
        <v>3.9262696428240824E-2</v>
      </c>
      <c r="S412" s="10">
        <f t="shared" si="232"/>
        <v>0</v>
      </c>
      <c r="T412" s="9">
        <f t="shared" si="222"/>
        <v>0.68405287724044661</v>
      </c>
      <c r="U412" s="18"/>
      <c r="V412" s="8">
        <f t="shared" si="233"/>
        <v>5563.5770300776003</v>
      </c>
      <c r="W412" s="8">
        <f t="shared" si="223"/>
        <v>5261.57739957175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-1928.3662699981658</v>
      </c>
      <c r="AB412" s="8">
        <f t="shared" si="234"/>
        <v>-30199.963050584993</v>
      </c>
      <c r="AC412" s="8">
        <f t="shared" si="227"/>
        <v>-32128.329320583158</v>
      </c>
      <c r="AD412" s="8">
        <f t="shared" si="235"/>
        <v>545.78690665061265</v>
      </c>
      <c r="AE412" s="8">
        <f t="shared" si="228"/>
        <v>-31582.542413932544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</f>
        <v>2819.0310049969125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2819.0310049969125</v>
      </c>
      <c r="M413" s="14">
        <f t="shared" si="221"/>
        <v>769177</v>
      </c>
      <c r="N413" s="13"/>
      <c r="O413" s="13">
        <f>1000*VLOOKUP(I413, '[1]Mortality (No Interventions) H'!$B$10:$O$129, 13)</f>
        <v>60.335142888193239</v>
      </c>
      <c r="P413" s="11">
        <v>0</v>
      </c>
      <c r="Q413" s="10">
        <f t="shared" si="230"/>
        <v>0.68405287724044661</v>
      </c>
      <c r="R413" s="10">
        <f t="shared" si="231"/>
        <v>4.1272428091382055E-2</v>
      </c>
      <c r="S413" s="10">
        <f t="shared" si="232"/>
        <v>0</v>
      </c>
      <c r="T413" s="9">
        <f t="shared" si="222"/>
        <v>0.64278044914906451</v>
      </c>
      <c r="U413" s="18"/>
      <c r="V413" s="8">
        <f t="shared" si="233"/>
        <v>5261.57739957175</v>
      </c>
      <c r="W413" s="8">
        <f t="shared" si="223"/>
        <v>4944.1193753512998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-1812.0180155570542</v>
      </c>
      <c r="AB413" s="8">
        <f t="shared" si="234"/>
        <v>-31745.802422044973</v>
      </c>
      <c r="AC413" s="8">
        <f t="shared" si="227"/>
        <v>-33557.820437602029</v>
      </c>
      <c r="AD413" s="8">
        <f t="shared" si="235"/>
        <v>516.16074289798871</v>
      </c>
      <c r="AE413" s="8">
        <f t="shared" si="228"/>
        <v>-33041.659694704038</v>
      </c>
      <c r="AJ413" s="7"/>
      <c r="AK413" s="6"/>
      <c r="AL413" s="6"/>
      <c r="AM413" s="5"/>
      <c r="AN413" s="5"/>
    </row>
    <row r="414" spans="1:40" x14ac:dyDescent="0.15"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2819.0310049969125</v>
      </c>
      <c r="M414" s="14">
        <f t="shared" si="221"/>
        <v>769177</v>
      </c>
      <c r="N414" s="13"/>
      <c r="O414" s="13">
        <f>1000*VLOOKUP(I414, '[1]Mortality (No Interventions) H'!$B$10:$O$129, 13)</f>
        <v>67.222367505412294</v>
      </c>
      <c r="P414" s="11">
        <v>0</v>
      </c>
      <c r="Q414" s="10">
        <f t="shared" si="230"/>
        <v>0.64278044914906451</v>
      </c>
      <c r="R414" s="10">
        <f t="shared" si="231"/>
        <v>4.3209223577992395E-2</v>
      </c>
      <c r="S414" s="10">
        <f t="shared" si="232"/>
        <v>0</v>
      </c>
      <c r="T414" s="9">
        <f t="shared" si="222"/>
        <v>0.59957122557107212</v>
      </c>
      <c r="U414" s="18"/>
      <c r="V414" s="8">
        <f t="shared" si="233"/>
        <v>4944.1193753512998</v>
      </c>
      <c r="W414" s="8">
        <f t="shared" si="223"/>
        <v>4611.7639657108057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-1690.20987458885</v>
      </c>
      <c r="AB414" s="8">
        <f t="shared" si="234"/>
        <v>-33235.540964049454</v>
      </c>
      <c r="AC414" s="8">
        <f t="shared" si="227"/>
        <v>-34925.750838638305</v>
      </c>
      <c r="AD414" s="8">
        <f t="shared" si="235"/>
        <v>485.01811072196256</v>
      </c>
      <c r="AE414" s="8">
        <f t="shared" si="228"/>
        <v>-34440.732727916344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2819.0310049969125</v>
      </c>
      <c r="M415" s="14">
        <f t="shared" si="221"/>
        <v>769177</v>
      </c>
      <c r="N415" s="13"/>
      <c r="O415" s="13">
        <f>1000*VLOOKUP(I415, '[1]Mortality (No Interventions) H'!$B$10:$O$129, 13)</f>
        <v>75.104443852832446</v>
      </c>
      <c r="P415" s="11">
        <v>0</v>
      </c>
      <c r="Q415" s="10">
        <f t="shared" si="230"/>
        <v>0.59957122557107212</v>
      </c>
      <c r="R415" s="10">
        <f t="shared" si="231"/>
        <v>4.5030463446676522E-2</v>
      </c>
      <c r="S415" s="10">
        <f t="shared" si="232"/>
        <v>0</v>
      </c>
      <c r="T415" s="9">
        <f t="shared" si="222"/>
        <v>0.55454076212439563</v>
      </c>
      <c r="U415" s="18"/>
      <c r="V415" s="8">
        <f t="shared" si="233"/>
        <v>4611.7639657108057</v>
      </c>
      <c r="W415" s="8">
        <f t="shared" si="223"/>
        <v>4265.3999978855627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-1563.2676019632888</v>
      </c>
      <c r="AB415" s="8">
        <f t="shared" si="234"/>
        <v>-34636.396782524309</v>
      </c>
      <c r="AC415" s="8">
        <f t="shared" si="227"/>
        <v>-36199.664384487594</v>
      </c>
      <c r="AD415" s="8">
        <f t="shared" si="235"/>
        <v>452.41404503623005</v>
      </c>
      <c r="AE415" s="8">
        <f t="shared" si="228"/>
        <v>-35747.250339451362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2819.0310049969125</v>
      </c>
      <c r="M416" s="14">
        <f t="shared" si="221"/>
        <v>769177</v>
      </c>
      <c r="N416" s="13"/>
      <c r="O416" s="13">
        <f>1000*VLOOKUP(I416, '[1]Mortality (No Interventions) H'!$B$10:$O$129, 13)</f>
        <v>83.80698262688945</v>
      </c>
      <c r="P416" s="11">
        <v>0</v>
      </c>
      <c r="Q416" s="10">
        <f t="shared" si="230"/>
        <v>0.55454076212439563</v>
      </c>
      <c r="R416" s="10">
        <f t="shared" si="231"/>
        <v>4.647438801726126E-2</v>
      </c>
      <c r="S416" s="10">
        <f t="shared" si="232"/>
        <v>0</v>
      </c>
      <c r="T416" s="9">
        <f t="shared" si="222"/>
        <v>0.5080663741071344</v>
      </c>
      <c r="U416" s="18"/>
      <c r="V416" s="8">
        <f t="shared" si="233"/>
        <v>4265.3999978855627</v>
      </c>
      <c r="W416" s="8">
        <f t="shared" si="223"/>
        <v>3907.9296943660333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-1432.2548612043724</v>
      </c>
      <c r="AB416" s="8">
        <f t="shared" si="234"/>
        <v>-35747.030351952963</v>
      </c>
      <c r="AC416" s="8">
        <f t="shared" si="227"/>
        <v>-37179.285213157338</v>
      </c>
      <c r="AD416" s="8">
        <f t="shared" si="235"/>
        <v>418.43573979257371</v>
      </c>
      <c r="AE416" s="8">
        <f t="shared" si="228"/>
        <v>-36760.849473364768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2819.0310049969125</v>
      </c>
      <c r="M417" s="14">
        <f t="shared" si="221"/>
        <v>769177</v>
      </c>
      <c r="N417" s="13"/>
      <c r="O417" s="13">
        <f>1000*VLOOKUP(I417, '[1]Mortality (No Interventions) H'!$B$10:$O$129, 13)</f>
        <v>93.364404430312121</v>
      </c>
      <c r="P417" s="11">
        <v>0</v>
      </c>
      <c r="Q417" s="10">
        <f t="shared" si="230"/>
        <v>0.5080663741071344</v>
      </c>
      <c r="R417" s="10">
        <f t="shared" si="231"/>
        <v>4.7435314429580759E-2</v>
      </c>
      <c r="S417" s="10">
        <f t="shared" si="232"/>
        <v>0</v>
      </c>
      <c r="T417" s="9">
        <f t="shared" si="222"/>
        <v>0.46063105967755363</v>
      </c>
      <c r="U417" s="18"/>
      <c r="V417" s="8">
        <f t="shared" si="233"/>
        <v>3907.9296943660333</v>
      </c>
      <c r="W417" s="8">
        <f t="shared" si="223"/>
        <v>3543.068165896017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-1298.5332390956069</v>
      </c>
      <c r="AB417" s="8">
        <f t="shared" si="234"/>
        <v>-36486.152847001642</v>
      </c>
      <c r="AC417" s="8">
        <f t="shared" si="227"/>
        <v>-37784.686086097252</v>
      </c>
      <c r="AD417" s="8">
        <f t="shared" si="235"/>
        <v>383.36790301730792</v>
      </c>
      <c r="AE417" s="8">
        <f t="shared" si="228"/>
        <v>-37401.318183079944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2819.0310049969125</v>
      </c>
      <c r="M418" s="14">
        <f t="shared" si="221"/>
        <v>769177</v>
      </c>
      <c r="N418" s="13"/>
      <c r="O418" s="13">
        <f>1000*VLOOKUP(I418, '[1]Mortality (No Interventions) H'!$B$10:$O$129, 13)</f>
        <v>103.63943255505222</v>
      </c>
      <c r="P418" s="11">
        <v>0</v>
      </c>
      <c r="Q418" s="10">
        <f t="shared" si="230"/>
        <v>0.46063105967755363</v>
      </c>
      <c r="R418" s="10">
        <f t="shared" si="231"/>
        <v>4.7739541642214056E-2</v>
      </c>
      <c r="S418" s="10">
        <f t="shared" si="232"/>
        <v>0</v>
      </c>
      <c r="T418" s="9">
        <f t="shared" si="222"/>
        <v>0.41289151803533958</v>
      </c>
      <c r="U418" s="18"/>
      <c r="V418" s="8">
        <f t="shared" si="233"/>
        <v>3543.068165896017</v>
      </c>
      <c r="W418" s="8">
        <f t="shared" si="223"/>
        <v>3175.866591678684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-1163.9539910418641</v>
      </c>
      <c r="AB418" s="8">
        <f t="shared" si="234"/>
        <v>-36720.157421733282</v>
      </c>
      <c r="AC418" s="8">
        <f t="shared" si="227"/>
        <v>-37884.111412775143</v>
      </c>
      <c r="AD418" s="8">
        <f t="shared" si="235"/>
        <v>347.5749870743993</v>
      </c>
      <c r="AE418" s="8">
        <f t="shared" si="228"/>
        <v>-37536.536425700746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2819.0310049969125</v>
      </c>
      <c r="M419" s="14">
        <f t="shared" si="221"/>
        <v>769177</v>
      </c>
      <c r="N419" s="13"/>
      <c r="O419" s="13">
        <f>1000*VLOOKUP(I419, '[1]Mortality (No Interventions) H'!$B$10:$O$129, 13)</f>
        <v>114.77288171027698</v>
      </c>
      <c r="P419" s="11">
        <v>0</v>
      </c>
      <c r="Q419" s="10">
        <f t="shared" si="230"/>
        <v>0.41289151803533958</v>
      </c>
      <c r="R419" s="10">
        <f t="shared" si="231"/>
        <v>4.7388749358646717E-2</v>
      </c>
      <c r="S419" s="10">
        <f t="shared" si="232"/>
        <v>0</v>
      </c>
      <c r="T419" s="9">
        <f t="shared" si="222"/>
        <v>0.36550276867669285</v>
      </c>
      <c r="U419" s="18"/>
      <c r="V419" s="8">
        <f t="shared" si="233"/>
        <v>3175.866591678684</v>
      </c>
      <c r="W419" s="8">
        <f t="shared" si="223"/>
        <v>2811.3632310243261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-1030.3636373118115</v>
      </c>
      <c r="AB419" s="8">
        <f t="shared" si="234"/>
        <v>-36450.336065435804</v>
      </c>
      <c r="AC419" s="8">
        <f t="shared" si="227"/>
        <v>-37480.699702747617</v>
      </c>
      <c r="AD419" s="8">
        <f t="shared" si="235"/>
        <v>311.55251264367894</v>
      </c>
      <c r="AE419" s="8">
        <f t="shared" si="228"/>
        <v>-37169.14719010394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2819.0310049969125</v>
      </c>
      <c r="M420" s="14">
        <f t="shared" si="221"/>
        <v>769177</v>
      </c>
      <c r="N420" s="13"/>
      <c r="O420" s="13">
        <f>1000*VLOOKUP(I420, '[1]Mortality (No Interventions) H'!$B$10:$O$129, 13)</f>
        <v>127.14977623488203</v>
      </c>
      <c r="P420" s="11">
        <v>0</v>
      </c>
      <c r="Q420" s="10">
        <f t="shared" si="230"/>
        <v>0.36550276867669285</v>
      </c>
      <c r="R420" s="10">
        <f t="shared" si="231"/>
        <v>4.6473595250471338E-2</v>
      </c>
      <c r="S420" s="10">
        <f t="shared" si="232"/>
        <v>0</v>
      </c>
      <c r="T420" s="9">
        <f t="shared" si="222"/>
        <v>0.3190291734262215</v>
      </c>
      <c r="U420" s="18"/>
      <c r="V420" s="8">
        <f t="shared" si="233"/>
        <v>2811.3632310243261</v>
      </c>
      <c r="W420" s="8">
        <f t="shared" si="223"/>
        <v>2453.8990252846079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-899.35313138705556</v>
      </c>
      <c r="AB420" s="8">
        <f t="shared" si="234"/>
        <v>-35746.420573971795</v>
      </c>
      <c r="AC420" s="8">
        <f t="shared" si="227"/>
        <v>-36645.77370535885</v>
      </c>
      <c r="AD420" s="8">
        <f t="shared" si="235"/>
        <v>275.79473296348641</v>
      </c>
      <c r="AE420" s="8">
        <f t="shared" si="228"/>
        <v>-36369.978972395365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2819.0310049969125</v>
      </c>
      <c r="M421" s="14">
        <f t="shared" si="221"/>
        <v>769177</v>
      </c>
      <c r="N421" s="13"/>
      <c r="O421" s="13">
        <f>1000*VLOOKUP(I421, '[1]Mortality (No Interventions) H'!$B$10:$O$129, 13)</f>
        <v>140.88748099254778</v>
      </c>
      <c r="P421" s="11">
        <v>0</v>
      </c>
      <c r="Q421" s="10">
        <f t="shared" si="230"/>
        <v>0.3190291734262215</v>
      </c>
      <c r="R421" s="10">
        <f t="shared" si="231"/>
        <v>4.4947216607155012E-2</v>
      </c>
      <c r="S421" s="10">
        <f t="shared" si="232"/>
        <v>0</v>
      </c>
      <c r="T421" s="9">
        <f t="shared" si="222"/>
        <v>0.2740819568190665</v>
      </c>
      <c r="U421" s="18"/>
      <c r="V421" s="8">
        <f t="shared" si="233"/>
        <v>2453.8990252846079</v>
      </c>
      <c r="W421" s="8">
        <f t="shared" si="223"/>
        <v>2108.175373002191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-772.64553418317337</v>
      </c>
      <c r="AB421" s="8">
        <f t="shared" si="234"/>
        <v>-34572.365228241673</v>
      </c>
      <c r="AC421" s="8">
        <f t="shared" si="227"/>
        <v>-35345.010762424849</v>
      </c>
      <c r="AD421" s="8">
        <f t="shared" si="235"/>
        <v>240.72749438042004</v>
      </c>
      <c r="AE421" s="8">
        <f t="shared" si="228"/>
        <v>-35104.283268044426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2819.0310049969125</v>
      </c>
      <c r="M422" s="14">
        <f t="shared" si="221"/>
        <v>769177</v>
      </c>
      <c r="N422" s="13"/>
      <c r="O422" s="13">
        <f>1000*VLOOKUP(I422, '[1]Mortality (No Interventions) H'!$B$10:$O$129, 13)</f>
        <v>156.19479329731746</v>
      </c>
      <c r="P422" s="11">
        <v>0</v>
      </c>
      <c r="Q422" s="10">
        <f t="shared" si="230"/>
        <v>0.2740819568190665</v>
      </c>
      <c r="R422" s="10">
        <f t="shared" si="231"/>
        <v>4.2810174591878379E-2</v>
      </c>
      <c r="S422" s="10">
        <f t="shared" si="232"/>
        <v>0</v>
      </c>
      <c r="T422" s="9">
        <f t="shared" si="222"/>
        <v>0.23127178222718811</v>
      </c>
      <c r="U422" s="18"/>
      <c r="V422" s="8">
        <f t="shared" si="233"/>
        <v>2108.175373002191</v>
      </c>
      <c r="W422" s="8">
        <f t="shared" si="223"/>
        <v>1778.8893563816189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-651.96232467933714</v>
      </c>
      <c r="AB422" s="8">
        <f t="shared" si="234"/>
        <v>-32928.601662057234</v>
      </c>
      <c r="AC422" s="8">
        <f t="shared" si="227"/>
        <v>-33580.563986736568</v>
      </c>
      <c r="AD422" s="8">
        <f t="shared" si="235"/>
        <v>206.81200409151495</v>
      </c>
      <c r="AE422" s="8">
        <f t="shared" si="228"/>
        <v>-33373.751982645052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2819.0310049969125</v>
      </c>
      <c r="M423" s="14">
        <f t="shared" si="221"/>
        <v>769177</v>
      </c>
      <c r="N423" s="13"/>
      <c r="O423" s="13">
        <f>1000*VLOOKUP(I423, '[1]Mortality (No Interventions) H'!$B$10:$O$129, 13)</f>
        <v>172.45263209885644</v>
      </c>
      <c r="P423" s="11">
        <v>0</v>
      </c>
      <c r="Q423" s="10">
        <f t="shared" si="230"/>
        <v>0.23127178222718811</v>
      </c>
      <c r="R423" s="10">
        <f t="shared" si="231"/>
        <v>3.9883427575272114E-2</v>
      </c>
      <c r="S423" s="10">
        <f t="shared" si="232"/>
        <v>0</v>
      </c>
      <c r="T423" s="9">
        <f t="shared" si="222"/>
        <v>0.191388354651916</v>
      </c>
      <c r="U423" s="18"/>
      <c r="V423" s="8">
        <f t="shared" si="233"/>
        <v>1778.8893563816189</v>
      </c>
      <c r="W423" s="8">
        <f t="shared" si="223"/>
        <v>1472.1152046609679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-539.52970575909626</v>
      </c>
      <c r="AB423" s="8">
        <f t="shared" si="234"/>
        <v>-30677.415172065077</v>
      </c>
      <c r="AC423" s="8">
        <f t="shared" si="227"/>
        <v>-31216.944877824175</v>
      </c>
      <c r="AD423" s="8">
        <f t="shared" si="235"/>
        <v>174.50904586103681</v>
      </c>
      <c r="AE423" s="8">
        <f t="shared" si="228"/>
        <v>-31042.435831963139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2819.0310049969125</v>
      </c>
      <c r="M424" s="14">
        <f t="shared" si="221"/>
        <v>769177</v>
      </c>
      <c r="N424" s="13"/>
      <c r="O424" s="13">
        <f>1000*VLOOKUP(I424, '[1]Mortality (No Interventions) H'!$B$10:$O$129, 13)</f>
        <v>189.08905080264455</v>
      </c>
      <c r="P424" s="11">
        <v>0</v>
      </c>
      <c r="Q424" s="10">
        <f t="shared" si="230"/>
        <v>0.191388354651916</v>
      </c>
      <c r="R424" s="10">
        <f t="shared" si="231"/>
        <v>3.6189442315810692E-2</v>
      </c>
      <c r="S424" s="10">
        <f t="shared" si="232"/>
        <v>0</v>
      </c>
      <c r="T424" s="9">
        <f t="shared" si="222"/>
        <v>0.1551989123361053</v>
      </c>
      <c r="U424" s="18"/>
      <c r="V424" s="8">
        <f t="shared" si="233"/>
        <v>1472.1152046609679</v>
      </c>
      <c r="W424" s="8">
        <f t="shared" si="223"/>
        <v>1193.7543379394847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-437.51054581727868</v>
      </c>
      <c r="AB424" s="8">
        <f t="shared" si="234"/>
        <v>-27836.086672148322</v>
      </c>
      <c r="AC424" s="8">
        <f t="shared" si="227"/>
        <v>-28273.597217965602</v>
      </c>
      <c r="AD424" s="8">
        <f t="shared" si="235"/>
        <v>144.41450157724097</v>
      </c>
      <c r="AE424" s="8">
        <f t="shared" si="228"/>
        <v>-28129.182716388361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2819.0310049969125</v>
      </c>
      <c r="M425" s="14">
        <f t="shared" si="221"/>
        <v>769177</v>
      </c>
      <c r="N425" s="13"/>
      <c r="O425" s="13">
        <f>1000*VLOOKUP(I425, '[1]Mortality (No Interventions) H'!$B$10:$O$129, 13)</f>
        <v>206.96995873029786</v>
      </c>
      <c r="P425" s="11">
        <v>0</v>
      </c>
      <c r="Q425" s="10">
        <f t="shared" si="230"/>
        <v>0.1551989123361053</v>
      </c>
      <c r="R425" s="10">
        <f t="shared" si="231"/>
        <v>3.2121512481190835E-2</v>
      </c>
      <c r="S425" s="10">
        <f t="shared" si="232"/>
        <v>0</v>
      </c>
      <c r="T425" s="9">
        <f t="shared" si="222"/>
        <v>0.12307739985491448</v>
      </c>
      <c r="U425" s="18"/>
      <c r="V425" s="8">
        <f t="shared" si="233"/>
        <v>1193.7543379394847</v>
      </c>
      <c r="W425" s="8">
        <f t="shared" si="223"/>
        <v>946.68305188203556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-346.95900620540641</v>
      </c>
      <c r="AB425" s="8">
        <f t="shared" si="234"/>
        <v>-24707.128605744922</v>
      </c>
      <c r="AC425" s="8">
        <f t="shared" si="227"/>
        <v>-25054.087611950326</v>
      </c>
      <c r="AD425" s="8">
        <f t="shared" si="235"/>
        <v>117.10730055186346</v>
      </c>
      <c r="AE425" s="8">
        <f t="shared" si="228"/>
        <v>-24936.980311398464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2819.0310049969125</v>
      </c>
      <c r="M426" s="14">
        <f t="shared" si="221"/>
        <v>769177</v>
      </c>
      <c r="N426" s="13"/>
      <c r="O426" s="13">
        <f>1000*VLOOKUP(I426, '[1]Mortality (No Interventions) H'!$B$10:$O$129, 13)</f>
        <v>225.96402489423073</v>
      </c>
      <c r="P426" s="11">
        <v>0</v>
      </c>
      <c r="Q426" s="10">
        <f t="shared" si="230"/>
        <v>0.12307739985491448</v>
      </c>
      <c r="R426" s="10">
        <f t="shared" si="231"/>
        <v>2.7811064644733083E-2</v>
      </c>
      <c r="S426" s="10">
        <f t="shared" si="232"/>
        <v>0</v>
      </c>
      <c r="T426" s="9">
        <f t="shared" si="222"/>
        <v>9.5266335210181394E-2</v>
      </c>
      <c r="U426" s="18"/>
      <c r="V426" s="8">
        <f t="shared" si="233"/>
        <v>946.68305188203556</v>
      </c>
      <c r="W426" s="8">
        <f t="shared" si="223"/>
        <v>732.76673917961693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-268.55875268993043</v>
      </c>
      <c r="AB426" s="8">
        <f t="shared" si="234"/>
        <v>-21391.631270241858</v>
      </c>
      <c r="AC426" s="8">
        <f t="shared" si="227"/>
        <v>-21660.190022931787</v>
      </c>
      <c r="AD426" s="8">
        <f t="shared" si="235"/>
        <v>92.869607389627689</v>
      </c>
      <c r="AE426" s="8">
        <f t="shared" si="228"/>
        <v>-21567.320415542159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2819.0310049969125</v>
      </c>
      <c r="M427" s="14">
        <f t="shared" si="221"/>
        <v>769177</v>
      </c>
      <c r="N427" s="13"/>
      <c r="O427" s="13">
        <f>1000*VLOOKUP(I427, '[1]Mortality (No Interventions) H'!$B$10:$O$129, 13)</f>
        <v>246.59710869445064</v>
      </c>
      <c r="P427" s="11">
        <v>0</v>
      </c>
      <c r="Q427" s="10">
        <f t="shared" si="230"/>
        <v>9.5266335210181394E-2</v>
      </c>
      <c r="R427" s="10">
        <f t="shared" si="231"/>
        <v>2.3492402818747069E-2</v>
      </c>
      <c r="S427" s="10">
        <f t="shared" si="232"/>
        <v>0</v>
      </c>
      <c r="T427" s="9">
        <f t="shared" si="222"/>
        <v>7.1773932391434328E-2</v>
      </c>
      <c r="U427" s="18"/>
      <c r="V427" s="8">
        <f t="shared" si="233"/>
        <v>732.76673917961693</v>
      </c>
      <c r="W427" s="8">
        <f t="shared" si="223"/>
        <v>552.06857995046289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-202.33294076200556</v>
      </c>
      <c r="AB427" s="8">
        <f t="shared" si="234"/>
        <v>-18069.815922915415</v>
      </c>
      <c r="AC427" s="8">
        <f t="shared" si="227"/>
        <v>-18272.148863677419</v>
      </c>
      <c r="AD427" s="8">
        <f t="shared" si="235"/>
        <v>71.884417113520428</v>
      </c>
      <c r="AE427" s="8">
        <f t="shared" si="228"/>
        <v>-18200.264446563899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2819.0310049969125</v>
      </c>
      <c r="M428" s="14">
        <f t="shared" si="221"/>
        <v>769177</v>
      </c>
      <c r="N428" s="13"/>
      <c r="O428" s="13">
        <f>1000*VLOOKUP(I428, '[1]Mortality (No Interventions) H'!$B$10:$O$129, 13)</f>
        <v>269.09837780374545</v>
      </c>
      <c r="P428" s="11">
        <v>0</v>
      </c>
      <c r="Q428" s="10">
        <f t="shared" si="230"/>
        <v>7.1773932391434328E-2</v>
      </c>
      <c r="R428" s="10">
        <f t="shared" si="231"/>
        <v>1.9314248775130678E-2</v>
      </c>
      <c r="S428" s="10">
        <f t="shared" si="232"/>
        <v>0</v>
      </c>
      <c r="T428" s="9">
        <f t="shared" si="222"/>
        <v>5.2459683616303654E-2</v>
      </c>
      <c r="U428" s="18"/>
      <c r="V428" s="8">
        <f t="shared" si="233"/>
        <v>552.06857995046289</v>
      </c>
      <c r="W428" s="8">
        <f t="shared" si="223"/>
        <v>403.50782064937596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-147.88547462668856</v>
      </c>
      <c r="AB428" s="8">
        <f t="shared" si="234"/>
        <v>-14856.075930108689</v>
      </c>
      <c r="AC428" s="8">
        <f t="shared" si="227"/>
        <v>-15003.961404735377</v>
      </c>
      <c r="AD428" s="8">
        <f t="shared" si="235"/>
        <v>54.157927693140415</v>
      </c>
      <c r="AE428" s="8">
        <f t="shared" si="228"/>
        <v>-14949.803477042236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2819.0310049969125</v>
      </c>
      <c r="M429" s="14">
        <f t="shared" si="221"/>
        <v>769177</v>
      </c>
      <c r="N429" s="13"/>
      <c r="O429" s="13">
        <f>1000*VLOOKUP(I429, '[1]Mortality (No Interventions) H'!$B$10:$O$129, 13)</f>
        <v>290.79236521690467</v>
      </c>
      <c r="P429" s="11">
        <v>0</v>
      </c>
      <c r="Q429" s="10">
        <f t="shared" si="230"/>
        <v>5.2459683616303654E-2</v>
      </c>
      <c r="R429" s="10">
        <f t="shared" si="231"/>
        <v>1.5254875477315442E-2</v>
      </c>
      <c r="S429" s="10">
        <f t="shared" si="232"/>
        <v>0</v>
      </c>
      <c r="T429" s="9">
        <f t="shared" si="222"/>
        <v>3.7204808138988216E-2</v>
      </c>
      <c r="U429" s="18"/>
      <c r="V429" s="8">
        <f t="shared" si="233"/>
        <v>403.50782064937596</v>
      </c>
      <c r="W429" s="8">
        <f t="shared" si="223"/>
        <v>286.17082709922539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-104.88150767876927</v>
      </c>
      <c r="AB429" s="8">
        <f t="shared" si="234"/>
        <v>-11733.69935501506</v>
      </c>
      <c r="AC429" s="8">
        <f t="shared" si="227"/>
        <v>-11838.580862693829</v>
      </c>
      <c r="AD429" s="8">
        <f t="shared" si="235"/>
        <v>39.584117205703784</v>
      </c>
      <c r="AE429" s="8">
        <f t="shared" si="228"/>
        <v>-11798.996745488124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2819.0310049969125</v>
      </c>
      <c r="M430" s="14">
        <f t="shared" si="221"/>
        <v>769177</v>
      </c>
      <c r="N430" s="13"/>
      <c r="O430" s="13">
        <f>1000*VLOOKUP(I430, '[1]Mortality (No Interventions) H'!$B$10:$O$129, 13)</f>
        <v>313.83173289043515</v>
      </c>
      <c r="P430" s="11">
        <v>0</v>
      </c>
      <c r="Q430" s="10">
        <f t="shared" si="230"/>
        <v>3.7204808138988216E-2</v>
      </c>
      <c r="R430" s="10">
        <f t="shared" si="231"/>
        <v>1.1676049410114837E-2</v>
      </c>
      <c r="S430" s="10">
        <f t="shared" si="232"/>
        <v>0</v>
      </c>
      <c r="T430" s="9">
        <f t="shared" si="222"/>
        <v>2.5528758728873377E-2</v>
      </c>
      <c r="U430" s="18"/>
      <c r="V430" s="8">
        <f t="shared" si="233"/>
        <v>286.17082709922539</v>
      </c>
      <c r="W430" s="8">
        <f t="shared" si="223"/>
        <v>196.36134052798639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-71.966362375779624</v>
      </c>
      <c r="AB430" s="8">
        <f t="shared" si="234"/>
        <v>-8980.9486571238995</v>
      </c>
      <c r="AC430" s="8">
        <f t="shared" si="227"/>
        <v>-9052.9150194996782</v>
      </c>
      <c r="AD430" s="8">
        <f t="shared" si="235"/>
        <v>28.073358138434013</v>
      </c>
      <c r="AE430" s="8">
        <f t="shared" si="228"/>
        <v>-9024.8416613612444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2819.0310049969125</v>
      </c>
      <c r="M431" s="14">
        <f t="shared" si="221"/>
        <v>769177</v>
      </c>
      <c r="N431" s="13"/>
      <c r="O431" s="13">
        <f>1000*VLOOKUP(I431, '[1]Mortality (No Interventions) H'!$B$10:$O$129, 13)</f>
        <v>337.45001301651945</v>
      </c>
      <c r="P431" s="11">
        <v>0</v>
      </c>
      <c r="Q431" s="10">
        <f t="shared" si="230"/>
        <v>2.5528758728873377E-2</v>
      </c>
      <c r="R431" s="10">
        <f t="shared" si="231"/>
        <v>8.6146799653539063E-3</v>
      </c>
      <c r="S431" s="10">
        <f t="shared" si="232"/>
        <v>0</v>
      </c>
      <c r="T431" s="9">
        <f t="shared" si="222"/>
        <v>1.6914078763519469E-2</v>
      </c>
      <c r="U431" s="18"/>
      <c r="V431" s="8">
        <f t="shared" si="233"/>
        <v>196.36134052798639</v>
      </c>
      <c r="W431" s="8">
        <f t="shared" si="223"/>
        <v>130.09920361087615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-47.681312455321226</v>
      </c>
      <c r="AB431" s="8">
        <f t="shared" si="234"/>
        <v>-6626.213691711022</v>
      </c>
      <c r="AC431" s="8">
        <f t="shared" si="227"/>
        <v>-6673.8950041663429</v>
      </c>
      <c r="AD431" s="8">
        <f t="shared" si="235"/>
        <v>19.263047505795466</v>
      </c>
      <c r="AE431" s="8">
        <f t="shared" si="228"/>
        <v>-6654.6319566605471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2819.0310049969125</v>
      </c>
      <c r="M432" s="14">
        <f t="shared" si="221"/>
        <v>769177</v>
      </c>
      <c r="N432" s="13"/>
      <c r="O432" s="13">
        <f>1000*VLOOKUP(I432, '[1]Mortality (No Interventions) H'!$B$10:$O$129, 13)</f>
        <v>361.25830435423489</v>
      </c>
      <c r="P432" s="11">
        <v>0</v>
      </c>
      <c r="Q432" s="10">
        <f t="shared" si="230"/>
        <v>1.6914078763519469E-2</v>
      </c>
      <c r="R432" s="10">
        <f t="shared" si="231"/>
        <v>6.1103514138230175E-3</v>
      </c>
      <c r="S432" s="10">
        <f t="shared" si="232"/>
        <v>0</v>
      </c>
      <c r="T432" s="9">
        <f t="shared" si="222"/>
        <v>1.0803727349696451E-2</v>
      </c>
      <c r="U432" s="18"/>
      <c r="V432" s="8">
        <f t="shared" si="233"/>
        <v>130.09920361087615</v>
      </c>
      <c r="W432" s="8">
        <f t="shared" si="223"/>
        <v>83.099785916574675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-30.456042368327417</v>
      </c>
      <c r="AB432" s="8">
        <f t="shared" si="234"/>
        <v>-4699.9417694301474</v>
      </c>
      <c r="AC432" s="8">
        <f t="shared" si="227"/>
        <v>-4730.3978117984752</v>
      </c>
      <c r="AD432" s="8">
        <f t="shared" si="235"/>
        <v>12.762731874226951</v>
      </c>
      <c r="AE432" s="8">
        <f t="shared" si="228"/>
        <v>-4717.6350799242482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2819.0310049969125</v>
      </c>
      <c r="M433" s="14">
        <f t="shared" si="221"/>
        <v>769177</v>
      </c>
      <c r="N433" s="13"/>
      <c r="O433" s="13">
        <f>1000*VLOOKUP(I433, '[1]Mortality (No Interventions) H'!$B$10:$O$129, 13)</f>
        <v>386.35513920626141</v>
      </c>
      <c r="P433" s="11">
        <v>0</v>
      </c>
      <c r="Q433" s="10">
        <f t="shared" si="230"/>
        <v>1.0803727349696451E-2</v>
      </c>
      <c r="R433" s="10">
        <f t="shared" si="231"/>
        <v>4.1740755841384661E-3</v>
      </c>
      <c r="S433" s="10">
        <f t="shared" si="232"/>
        <v>0</v>
      </c>
      <c r="T433" s="9">
        <f t="shared" si="222"/>
        <v>6.6296517655579854E-3</v>
      </c>
      <c r="U433" s="18"/>
      <c r="V433" s="8">
        <f t="shared" si="233"/>
        <v>83.099785916574675</v>
      </c>
      <c r="W433" s="8">
        <f t="shared" si="223"/>
        <v>50.993756560765945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-18.689193879440484</v>
      </c>
      <c r="AB433" s="8">
        <f t="shared" si="234"/>
        <v>-3210.6029355808728</v>
      </c>
      <c r="AC433" s="8">
        <f t="shared" si="227"/>
        <v>-3229.2921294603134</v>
      </c>
      <c r="AD433" s="8">
        <f t="shared" si="235"/>
        <v>8.1520889984159766</v>
      </c>
      <c r="AE433" s="8">
        <f t="shared" si="228"/>
        <v>-3221.1400404618976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2819.0310049969125</v>
      </c>
      <c r="M434" s="14">
        <f t="shared" ref="M434:M465" si="238">$E$11</f>
        <v>769177</v>
      </c>
      <c r="N434" s="13"/>
      <c r="O434" s="13">
        <f>1000*VLOOKUP(I434, '[1]Mortality (No Interventions) H'!$B$10:$O$129, 13)</f>
        <v>411.49780743624814</v>
      </c>
      <c r="P434" s="11">
        <v>0</v>
      </c>
      <c r="Q434" s="10">
        <f t="shared" si="230"/>
        <v>6.6296517655579854E-3</v>
      </c>
      <c r="R434" s="10">
        <f t="shared" si="231"/>
        <v>2.7280871655929622E-3</v>
      </c>
      <c r="S434" s="10">
        <f t="shared" si="232"/>
        <v>0</v>
      </c>
      <c r="T434" s="9">
        <f t="shared" ref="T434:T465" si="239">Q434-SUM(R434:S434)</f>
        <v>3.9015645999650231E-3</v>
      </c>
      <c r="U434" s="18"/>
      <c r="V434" s="8">
        <f t="shared" si="233"/>
        <v>50.993756560765945</v>
      </c>
      <c r="W434" s="8">
        <f t="shared" ref="W434:W465" si="240">$G$14*M434*T434</f>
        <v>30.009937543072969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-10.998631575299775</v>
      </c>
      <c r="AB434" s="8">
        <f t="shared" si="234"/>
        <v>-2098.3819017692981</v>
      </c>
      <c r="AC434" s="8">
        <f t="shared" ref="AC434:AC465" si="244">IFERROR(_xlfn.IFNA(SUM(Y434:AB434),0),0)</f>
        <v>-2109.380533344598</v>
      </c>
      <c r="AD434" s="8">
        <f t="shared" si="235"/>
        <v>5.0024875186111393</v>
      </c>
      <c r="AE434" s="8">
        <f t="shared" ref="AE434:AE465" si="245">IFERROR(_xlfn.IFNA(SUM(AC434:AD434),0),0)</f>
        <v>-2104.3780458259866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2819.0310049969125</v>
      </c>
      <c r="M435" s="14">
        <f t="shared" si="238"/>
        <v>769177</v>
      </c>
      <c r="N435" s="13"/>
      <c r="O435" s="13">
        <f>1000*VLOOKUP(I435, '[1]Mortality (No Interventions) H'!$B$10:$O$129, 13)</f>
        <v>437.58989575950943</v>
      </c>
      <c r="P435" s="11">
        <v>0</v>
      </c>
      <c r="Q435" s="10">
        <f t="shared" ref="Q435:Q466" si="247">T434</f>
        <v>3.9015645999650231E-3</v>
      </c>
      <c r="R435" s="10">
        <f t="shared" ref="R435:R466" si="248">O435*Q435/1000</f>
        <v>1.7072852465976867E-3</v>
      </c>
      <c r="S435" s="10">
        <f t="shared" ref="S435:S466" si="249">MIN(P435*Q435,Q435-R435)</f>
        <v>0</v>
      </c>
      <c r="T435" s="9">
        <f t="shared" si="239"/>
        <v>2.1942793533673366E-3</v>
      </c>
      <c r="U435" s="18"/>
      <c r="V435" s="8">
        <f t="shared" ref="V435:V466" si="250">W434</f>
        <v>30.009937543072969</v>
      </c>
      <c r="W435" s="8">
        <f t="shared" si="240"/>
        <v>16.877892101850279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-6.185741530767098</v>
      </c>
      <c r="AB435" s="8">
        <f t="shared" ref="AB435:AB466" si="251">IFERROR(_xlfn.IFNA(-M435*R435,0),0)</f>
        <v>-1313.2045441222688</v>
      </c>
      <c r="AC435" s="8">
        <f t="shared" si="244"/>
        <v>-1319.3902856530358</v>
      </c>
      <c r="AD435" s="8">
        <f t="shared" ref="AD435:AD466" si="252">IFERROR(_xlfn.IFNA($D$6*SUM(V435:V435,Y435:Z435),0),0)</f>
        <v>2.9439748729754585</v>
      </c>
      <c r="AE435" s="8">
        <f t="shared" si="245"/>
        <v>-1316.4463107800602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2819.0310049969125</v>
      </c>
      <c r="M436" s="14">
        <f t="shared" si="238"/>
        <v>769177</v>
      </c>
      <c r="N436" s="13"/>
      <c r="O436" s="13">
        <f>1000*VLOOKUP(I436, '[1]Mortality (No Interventions) H'!$B$10:$O$129, 13)</f>
        <v>464.64707155198766</v>
      </c>
      <c r="P436" s="11">
        <v>0</v>
      </c>
      <c r="Q436" s="10">
        <f t="shared" si="247"/>
        <v>2.1942793533673366E-3</v>
      </c>
      <c r="R436" s="10">
        <f t="shared" si="248"/>
        <v>1.0195654757091221E-3</v>
      </c>
      <c r="S436" s="10">
        <f t="shared" si="249"/>
        <v>0</v>
      </c>
      <c r="T436" s="9">
        <f t="shared" si="239"/>
        <v>1.1747138776582145E-3</v>
      </c>
      <c r="U436" s="18"/>
      <c r="V436" s="8">
        <f t="shared" si="250"/>
        <v>16.877892101850279</v>
      </c>
      <c r="W436" s="8">
        <f t="shared" si="240"/>
        <v>9.0356289627551245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-3.3115548431186568</v>
      </c>
      <c r="AB436" s="8">
        <f t="shared" si="251"/>
        <v>-784.2263139095154</v>
      </c>
      <c r="AC436" s="8">
        <f t="shared" si="244"/>
        <v>-787.53786875263404</v>
      </c>
      <c r="AD436" s="8">
        <f t="shared" si="252"/>
        <v>1.6557212151915124</v>
      </c>
      <c r="AE436" s="8">
        <f t="shared" si="245"/>
        <v>-785.88214753744251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2819.0310049969125</v>
      </c>
      <c r="M437" s="14">
        <f t="shared" si="238"/>
        <v>769177</v>
      </c>
      <c r="N437" s="13"/>
      <c r="O437" s="13">
        <f>1000*VLOOKUP(I437, '[1]Mortality (No Interventions) H'!$B$10:$O$129, 13)</f>
        <v>491.39157549276126</v>
      </c>
      <c r="P437" s="11">
        <v>0</v>
      </c>
      <c r="Q437" s="10">
        <f t="shared" si="247"/>
        <v>1.1747138776582145E-3</v>
      </c>
      <c r="R437" s="10">
        <f t="shared" si="248"/>
        <v>5.7724450309568087E-4</v>
      </c>
      <c r="S437" s="10">
        <f t="shared" si="249"/>
        <v>0</v>
      </c>
      <c r="T437" s="9">
        <f t="shared" si="239"/>
        <v>5.9746937456253365E-4</v>
      </c>
      <c r="U437" s="18"/>
      <c r="V437" s="8">
        <f t="shared" si="250"/>
        <v>9.0356289627551245</v>
      </c>
      <c r="W437" s="8">
        <f t="shared" si="240"/>
        <v>4.5955970111788593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-1.6842846914278959</v>
      </c>
      <c r="AB437" s="8">
        <f t="shared" si="251"/>
        <v>-444.00319515762652</v>
      </c>
      <c r="AC437" s="8">
        <f t="shared" si="244"/>
        <v>-445.6874798490544</v>
      </c>
      <c r="AD437" s="8">
        <f t="shared" si="252"/>
        <v>0.8863952012462778</v>
      </c>
      <c r="AE437" s="8">
        <f t="shared" si="245"/>
        <v>-444.80108464780812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2819.0310049969125</v>
      </c>
      <c r="M438" s="14">
        <f t="shared" si="238"/>
        <v>769177</v>
      </c>
      <c r="N438" s="13"/>
      <c r="O438" s="13">
        <f>1000*VLOOKUP(I438, '[1]Mortality (No Interventions) H'!$B$10:$O$129, 13)</f>
        <v>518.678682370361</v>
      </c>
      <c r="P438" s="11">
        <v>0</v>
      </c>
      <c r="Q438" s="10">
        <f t="shared" si="247"/>
        <v>5.9746937456253365E-4</v>
      </c>
      <c r="R438" s="10">
        <f t="shared" si="248"/>
        <v>3.0989462795473868E-4</v>
      </c>
      <c r="S438" s="10">
        <f t="shared" si="249"/>
        <v>0</v>
      </c>
      <c r="T438" s="9">
        <f t="shared" si="239"/>
        <v>2.8757474660779498E-4</v>
      </c>
      <c r="U438" s="18"/>
      <c r="V438" s="8">
        <f t="shared" si="250"/>
        <v>4.5955970111788593</v>
      </c>
      <c r="W438" s="8">
        <f t="shared" si="240"/>
        <v>2.2119588087154392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-0.81068212694150477</v>
      </c>
      <c r="AB438" s="8">
        <f t="shared" si="251"/>
        <v>-238.36382024634202</v>
      </c>
      <c r="AC438" s="8">
        <f t="shared" si="244"/>
        <v>-239.17450237328353</v>
      </c>
      <c r="AD438" s="8">
        <f t="shared" si="252"/>
        <v>0.45082806679664611</v>
      </c>
      <c r="AE438" s="8">
        <f t="shared" si="245"/>
        <v>-238.72367430648688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2819.0310049969125</v>
      </c>
      <c r="M439" s="14">
        <f t="shared" si="238"/>
        <v>769177</v>
      </c>
      <c r="N439" s="13"/>
      <c r="O439" s="13">
        <f>1000*VLOOKUP(I439, '[1]Mortality (No Interventions) H'!$B$10:$O$129, 13)</f>
        <v>545.21842085134745</v>
      </c>
      <c r="P439" s="11">
        <v>0</v>
      </c>
      <c r="Q439" s="10">
        <f t="shared" si="247"/>
        <v>2.8757474660779498E-4</v>
      </c>
      <c r="R439" s="10">
        <f t="shared" si="248"/>
        <v>1.5679104922222835E-4</v>
      </c>
      <c r="S439" s="10">
        <f t="shared" si="249"/>
        <v>0</v>
      </c>
      <c r="T439" s="9">
        <f t="shared" si="239"/>
        <v>1.3078369738556662E-4</v>
      </c>
      <c r="U439" s="18"/>
      <c r="V439" s="8">
        <f t="shared" si="250"/>
        <v>2.2119588087154392</v>
      </c>
      <c r="W439" s="8">
        <f t="shared" si="240"/>
        <v>1.0059581200393799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-0.36868329787804599</v>
      </c>
      <c r="AB439" s="8">
        <f t="shared" si="251"/>
        <v>-120.60006886760594</v>
      </c>
      <c r="AC439" s="8">
        <f t="shared" si="244"/>
        <v>-120.96875216548399</v>
      </c>
      <c r="AD439" s="8">
        <f t="shared" si="252"/>
        <v>0.2169931591349846</v>
      </c>
      <c r="AE439" s="8">
        <f t="shared" si="245"/>
        <v>-120.751759006349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2819.0310049969125</v>
      </c>
      <c r="M440" s="14">
        <f t="shared" si="238"/>
        <v>769177</v>
      </c>
      <c r="N440" s="13"/>
      <c r="O440" s="13">
        <f>1000*VLOOKUP(I440, '[1]Mortality (No Interventions) H'!$B$10:$O$129, 13)</f>
        <v>570.23194763350079</v>
      </c>
      <c r="P440" s="11">
        <v>0</v>
      </c>
      <c r="Q440" s="10">
        <f t="shared" si="247"/>
        <v>1.3078369738556662E-4</v>
      </c>
      <c r="R440" s="10">
        <f t="shared" si="248"/>
        <v>7.4577042478882039E-5</v>
      </c>
      <c r="S440" s="10">
        <f t="shared" si="249"/>
        <v>0</v>
      </c>
      <c r="T440" s="9">
        <f t="shared" si="239"/>
        <v>5.6206654906684584E-5</v>
      </c>
      <c r="U440" s="18"/>
      <c r="V440" s="8">
        <f t="shared" si="250"/>
        <v>1.0059581200393799</v>
      </c>
      <c r="W440" s="8">
        <f t="shared" si="240"/>
        <v>0.43232866201158932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-0.15844830286910569</v>
      </c>
      <c r="AB440" s="8">
        <f t="shared" si="251"/>
        <v>-57.362945802779052</v>
      </c>
      <c r="AC440" s="8">
        <f t="shared" si="244"/>
        <v>-57.521394105648156</v>
      </c>
      <c r="AD440" s="8">
        <f t="shared" si="252"/>
        <v>9.8684491575863176E-2</v>
      </c>
      <c r="AE440" s="8">
        <f t="shared" si="245"/>
        <v>-57.422709614072289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2819.0310049969125</v>
      </c>
      <c r="M441" s="14">
        <f t="shared" si="238"/>
        <v>769177</v>
      </c>
      <c r="N441" s="13"/>
      <c r="O441" s="13">
        <f>1000*VLOOKUP(I441, '[1]Mortality (No Interventions) H'!$B$10:$O$129, 13)</f>
        <v>595.05535290612056</v>
      </c>
      <c r="P441" s="11">
        <v>0</v>
      </c>
      <c r="Q441" s="10">
        <f t="shared" si="247"/>
        <v>5.6206654906684584E-5</v>
      </c>
      <c r="R441" s="10">
        <f t="shared" si="248"/>
        <v>3.344607087116973E-5</v>
      </c>
      <c r="S441" s="10">
        <f t="shared" si="249"/>
        <v>0</v>
      </c>
      <c r="T441" s="9">
        <f t="shared" si="239"/>
        <v>2.2760584035514855E-5</v>
      </c>
      <c r="U441" s="18"/>
      <c r="V441" s="8">
        <f t="shared" si="250"/>
        <v>0.43232866201158932</v>
      </c>
      <c r="W441" s="8">
        <f t="shared" si="240"/>
        <v>0.17506917746685211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-6.4162792087954126E-2</v>
      </c>
      <c r="AB441" s="8">
        <f t="shared" si="251"/>
        <v>-25.72594845447372</v>
      </c>
      <c r="AC441" s="8">
        <f t="shared" si="244"/>
        <v>-25.790111246561676</v>
      </c>
      <c r="AD441" s="8">
        <f t="shared" si="252"/>
        <v>4.2411441743336914E-2</v>
      </c>
      <c r="AE441" s="8">
        <f t="shared" si="245"/>
        <v>-25.747699804818339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2819.0310049969125</v>
      </c>
      <c r="M442" s="14">
        <f t="shared" si="238"/>
        <v>769177</v>
      </c>
      <c r="N442" s="13"/>
      <c r="O442" s="13">
        <f>1000*VLOOKUP(I442, '[1]Mortality (No Interventions) H'!$B$10:$O$129, 13)</f>
        <v>619.46378710958311</v>
      </c>
      <c r="P442" s="11">
        <v>0</v>
      </c>
      <c r="Q442" s="10">
        <f t="shared" si="247"/>
        <v>2.2760584035514855E-5</v>
      </c>
      <c r="R442" s="10">
        <f t="shared" si="248"/>
        <v>1.4099357583465949E-5</v>
      </c>
      <c r="S442" s="10">
        <f t="shared" si="249"/>
        <v>0</v>
      </c>
      <c r="T442" s="9">
        <f t="shared" si="239"/>
        <v>8.661226452048906E-6</v>
      </c>
      <c r="U442" s="18"/>
      <c r="V442" s="8">
        <f t="shared" si="250"/>
        <v>0.17506917746685211</v>
      </c>
      <c r="W442" s="8">
        <f t="shared" si="240"/>
        <v>6.6620161787076221E-2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-2.441626590962527E-2</v>
      </c>
      <c r="AB442" s="8">
        <f t="shared" si="251"/>
        <v>-10.844901567977589</v>
      </c>
      <c r="AC442" s="8">
        <f t="shared" si="244"/>
        <v>-10.869317833887214</v>
      </c>
      <c r="AD442" s="8">
        <f t="shared" si="252"/>
        <v>1.7174286309498191E-2</v>
      </c>
      <c r="AE442" s="8">
        <f t="shared" si="245"/>
        <v>-10.852143547577716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2819.0310049969125</v>
      </c>
      <c r="M443" s="14">
        <f t="shared" si="238"/>
        <v>769177</v>
      </c>
      <c r="N443" s="13"/>
      <c r="O443" s="13">
        <f>1000*VLOOKUP(I443, '[1]Mortality (No Interventions) H'!$B$10:$O$129, 13)</f>
        <v>643.22082343411523</v>
      </c>
      <c r="P443" s="11">
        <v>0</v>
      </c>
      <c r="Q443" s="10">
        <f t="shared" si="247"/>
        <v>8.661226452048906E-6</v>
      </c>
      <c r="R443" s="10">
        <f t="shared" si="248"/>
        <v>5.5710812104362374E-6</v>
      </c>
      <c r="S443" s="10">
        <f t="shared" si="249"/>
        <v>0</v>
      </c>
      <c r="T443" s="9">
        <f t="shared" si="239"/>
        <v>3.0901452416126686E-6</v>
      </c>
      <c r="U443" s="18"/>
      <c r="V443" s="8">
        <f t="shared" si="250"/>
        <v>6.6620161787076221E-2</v>
      </c>
      <c r="W443" s="8">
        <f t="shared" si="240"/>
        <v>2.3768686465079077E-2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-8.7112152460497878E-3</v>
      </c>
      <c r="AB443" s="8">
        <f t="shared" si="251"/>
        <v>-4.2851475321997139</v>
      </c>
      <c r="AC443" s="8">
        <f t="shared" si="244"/>
        <v>-4.2938587474457641</v>
      </c>
      <c r="AD443" s="8">
        <f t="shared" si="252"/>
        <v>6.5354378713121776E-3</v>
      </c>
      <c r="AE443" s="8">
        <f t="shared" si="245"/>
        <v>-4.2873233095744521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2819.0310049969125</v>
      </c>
      <c r="M444" s="14">
        <f t="shared" si="238"/>
        <v>769177</v>
      </c>
      <c r="N444" s="13"/>
      <c r="O444" s="13">
        <f>1000*VLOOKUP(I444, '[1]Mortality (No Interventions) H'!$B$10:$O$129, 13)</f>
        <v>666.10294377608659</v>
      </c>
      <c r="P444" s="11">
        <v>0</v>
      </c>
      <c r="Q444" s="10">
        <f t="shared" si="247"/>
        <v>3.0901452416126686E-6</v>
      </c>
      <c r="R444" s="10">
        <f t="shared" si="248"/>
        <v>2.058354842133865E-6</v>
      </c>
      <c r="S444" s="10">
        <f t="shared" si="249"/>
        <v>0</v>
      </c>
      <c r="T444" s="9">
        <f t="shared" si="239"/>
        <v>1.0317903994788036E-6</v>
      </c>
      <c r="U444" s="18"/>
      <c r="V444" s="8">
        <f t="shared" si="250"/>
        <v>2.3768686465079077E-2</v>
      </c>
      <c r="W444" s="8">
        <f t="shared" si="240"/>
        <v>7.9362944409990775E-3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-2.9086491267888977E-3</v>
      </c>
      <c r="AB444" s="8">
        <f t="shared" si="251"/>
        <v>-1.583239202408</v>
      </c>
      <c r="AC444" s="8">
        <f t="shared" si="244"/>
        <v>-1.5861478515347889</v>
      </c>
      <c r="AD444" s="8">
        <f t="shared" si="252"/>
        <v>2.3317081422242576E-3</v>
      </c>
      <c r="AE444" s="8">
        <f t="shared" si="245"/>
        <v>-1.5838161433925646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2819.0310049969125</v>
      </c>
      <c r="M445" s="14">
        <f t="shared" si="238"/>
        <v>769177</v>
      </c>
      <c r="N445" s="13"/>
      <c r="O445" s="13">
        <f>1000*VLOOKUP(I445, '[1]Mortality (No Interventions) H'!$B$10:$O$129, 13)</f>
        <v>688.13610720553788</v>
      </c>
      <c r="P445" s="11">
        <v>0</v>
      </c>
      <c r="Q445" s="10">
        <f t="shared" si="247"/>
        <v>1.0317903994788036E-6</v>
      </c>
      <c r="R445" s="10">
        <f t="shared" si="248"/>
        <v>7.1001222894939082E-7</v>
      </c>
      <c r="S445" s="10">
        <f t="shared" si="249"/>
        <v>0</v>
      </c>
      <c r="T445" s="9">
        <f t="shared" si="239"/>
        <v>3.2177817052941279E-7</v>
      </c>
      <c r="U445" s="18"/>
      <c r="V445" s="8">
        <f t="shared" si="250"/>
        <v>7.9362944409990775E-3</v>
      </c>
      <c r="W445" s="8">
        <f t="shared" si="240"/>
        <v>2.4750436787330217E-3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-9.0710263945359849E-4</v>
      </c>
      <c r="AB445" s="8">
        <f t="shared" si="251"/>
        <v>-0.54612507622660555</v>
      </c>
      <c r="AC445" s="8">
        <f t="shared" si="244"/>
        <v>-0.54703217886605915</v>
      </c>
      <c r="AD445" s="8">
        <f t="shared" si="252"/>
        <v>7.7855048466200956E-4</v>
      </c>
      <c r="AE445" s="8">
        <f t="shared" si="245"/>
        <v>-0.54625362838139713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2819.0310049969125</v>
      </c>
      <c r="M446" s="14">
        <f t="shared" si="238"/>
        <v>769177</v>
      </c>
      <c r="N446" s="13"/>
      <c r="O446" s="13">
        <f>1000*VLOOKUP(I446, '[1]Mortality (No Interventions) H'!$B$10:$O$129, 13)</f>
        <v>709.3722595550322</v>
      </c>
      <c r="P446" s="11">
        <v>0</v>
      </c>
      <c r="Q446" s="10">
        <f t="shared" si="247"/>
        <v>3.2177817052941279E-7</v>
      </c>
      <c r="R446" s="10">
        <f t="shared" si="248"/>
        <v>2.2826050790393402E-7</v>
      </c>
      <c r="S446" s="10">
        <f t="shared" si="249"/>
        <v>0</v>
      </c>
      <c r="T446" s="9">
        <f t="shared" si="239"/>
        <v>9.351766262547877E-8</v>
      </c>
      <c r="U446" s="18"/>
      <c r="V446" s="8">
        <f t="shared" si="250"/>
        <v>2.4750436787330217E-3</v>
      </c>
      <c r="W446" s="8">
        <f t="shared" si="240"/>
        <v>7.1931635185277891E-4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-2.6362919045606561E-4</v>
      </c>
      <c r="AB446" s="8">
        <f t="shared" si="251"/>
        <v>-0.17557273268802426</v>
      </c>
      <c r="AC446" s="8">
        <f t="shared" si="244"/>
        <v>-0.17583636187848031</v>
      </c>
      <c r="AD446" s="8">
        <f t="shared" si="252"/>
        <v>2.4280178488370944E-4</v>
      </c>
      <c r="AE446" s="8">
        <f t="shared" si="245"/>
        <v>-0.17559356009359661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2819.0310049969125</v>
      </c>
      <c r="M447" s="14">
        <f t="shared" si="238"/>
        <v>769177</v>
      </c>
      <c r="N447" s="13"/>
      <c r="O447" s="13">
        <f>1000*VLOOKUP(I447, '[1]Mortality (No Interventions) H'!$B$10:$O$129, 13)</f>
        <v>729.61871805511771</v>
      </c>
      <c r="P447" s="11">
        <v>0</v>
      </c>
      <c r="Q447" s="10">
        <f t="shared" si="247"/>
        <v>9.351766262547877E-8</v>
      </c>
      <c r="R447" s="10">
        <f t="shared" si="248"/>
        <v>6.8232237120312809E-8</v>
      </c>
      <c r="S447" s="10">
        <f t="shared" si="249"/>
        <v>0</v>
      </c>
      <c r="T447" s="9">
        <f t="shared" si="239"/>
        <v>2.5285425505165961E-8</v>
      </c>
      <c r="U447" s="18"/>
      <c r="V447" s="8">
        <f t="shared" si="250"/>
        <v>7.1931635185277891E-4</v>
      </c>
      <c r="W447" s="8">
        <f t="shared" si="240"/>
        <v>1.9448967733787039E-4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-7.1280398473602566E-5</v>
      </c>
      <c r="AB447" s="8">
        <f t="shared" si="251"/>
        <v>-5.2482667451490848E-2</v>
      </c>
      <c r="AC447" s="8">
        <f t="shared" si="244"/>
        <v>-5.255394784996445E-2</v>
      </c>
      <c r="AD447" s="8">
        <f t="shared" si="252"/>
        <v>7.0564934116757616E-5</v>
      </c>
      <c r="AE447" s="8">
        <f t="shared" si="245"/>
        <v>-5.2483382915847691E-2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2819.0310049969125</v>
      </c>
      <c r="M448" s="14">
        <f t="shared" si="238"/>
        <v>769177</v>
      </c>
      <c r="N448" s="13"/>
      <c r="O448" s="13">
        <f>1000*VLOOKUP(I448, '[1]Mortality (No Interventions) H'!$B$10:$O$129, 13)</f>
        <v>748.69488001005607</v>
      </c>
      <c r="P448" s="11">
        <v>0</v>
      </c>
      <c r="Q448" s="10">
        <f t="shared" si="247"/>
        <v>2.5285425505165961E-8</v>
      </c>
      <c r="R448" s="10">
        <f t="shared" si="248"/>
        <v>1.8931068614593439E-8</v>
      </c>
      <c r="S448" s="10">
        <f t="shared" si="249"/>
        <v>0</v>
      </c>
      <c r="T448" s="9">
        <f t="shared" si="239"/>
        <v>6.3543568905725214E-9</v>
      </c>
      <c r="U448" s="18"/>
      <c r="V448" s="8">
        <f t="shared" si="250"/>
        <v>1.9448967733787039E-4</v>
      </c>
      <c r="W448" s="8">
        <f t="shared" si="240"/>
        <v>4.8876251700199004E-5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-1.7913129091339712E-5</v>
      </c>
      <c r="AB448" s="8">
        <f t="shared" si="251"/>
        <v>-1.4561342563767139E-2</v>
      </c>
      <c r="AC448" s="8">
        <f t="shared" si="244"/>
        <v>-1.4579255692858478E-2</v>
      </c>
      <c r="AD448" s="8">
        <f t="shared" si="252"/>
        <v>1.9079437346845088E-5</v>
      </c>
      <c r="AE448" s="8">
        <f t="shared" si="245"/>
        <v>-1.4560176255511634E-2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2819.0310049969125</v>
      </c>
      <c r="M449" s="14">
        <f t="shared" si="238"/>
        <v>769177</v>
      </c>
      <c r="N449" s="13"/>
      <c r="O449" s="13">
        <f>1000*VLOOKUP(I449, '[1]Mortality (No Interventions) H'!$B$10:$O$129, 13)</f>
        <v>771.64791907547828</v>
      </c>
      <c r="P449" s="11">
        <v>0</v>
      </c>
      <c r="Q449" s="10">
        <f t="shared" si="247"/>
        <v>6.3543568905725214E-9</v>
      </c>
      <c r="R449" s="10">
        <f t="shared" si="248"/>
        <v>4.9033262716732131E-9</v>
      </c>
      <c r="S449" s="10">
        <f t="shared" si="249"/>
        <v>0</v>
      </c>
      <c r="T449" s="9">
        <f t="shared" si="239"/>
        <v>1.4510306188993084E-9</v>
      </c>
      <c r="U449" s="18"/>
      <c r="V449" s="8">
        <f t="shared" si="250"/>
        <v>4.8876251700199004E-5</v>
      </c>
      <c r="W449" s="8">
        <f t="shared" si="240"/>
        <v>1.1160993783531134E-5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-4.0905003038770094E-6</v>
      </c>
      <c r="AB449" s="8">
        <f t="shared" si="251"/>
        <v>-3.7715257916667872E-3</v>
      </c>
      <c r="AC449" s="8">
        <f t="shared" si="244"/>
        <v>-3.7756162919706641E-3</v>
      </c>
      <c r="AD449" s="8">
        <f t="shared" si="252"/>
        <v>4.7947602917895222E-6</v>
      </c>
      <c r="AE449" s="8">
        <f t="shared" si="245"/>
        <v>-3.7708215316788747E-3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2819.0310049969125</v>
      </c>
      <c r="M450" s="14">
        <f t="shared" si="238"/>
        <v>769177</v>
      </c>
      <c r="N450" s="13"/>
      <c r="O450" s="13">
        <f>1000*VLOOKUP(I450, '[1]Mortality (No Interventions) H'!$B$10:$O$129, 13)</f>
        <v>793.21703570729801</v>
      </c>
      <c r="P450" s="11">
        <v>0</v>
      </c>
      <c r="Q450" s="10">
        <f t="shared" si="247"/>
        <v>1.4510306188993084E-9</v>
      </c>
      <c r="R450" s="10">
        <f t="shared" si="248"/>
        <v>1.1509822062438355E-9</v>
      </c>
      <c r="S450" s="10">
        <f t="shared" si="249"/>
        <v>0</v>
      </c>
      <c r="T450" s="9">
        <f t="shared" si="239"/>
        <v>3.0004841265547286E-10</v>
      </c>
      <c r="U450" s="18"/>
      <c r="V450" s="8">
        <f t="shared" si="250"/>
        <v>1.1160993783531134E-5</v>
      </c>
      <c r="W450" s="8">
        <f t="shared" si="240"/>
        <v>2.3079033790109865E-6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-8.4584577827588599E-7</v>
      </c>
      <c r="AB450" s="8">
        <f t="shared" si="251"/>
        <v>-8.8530904045201471E-4</v>
      </c>
      <c r="AC450" s="8">
        <f t="shared" si="244"/>
        <v>-8.8615488623029054E-4</v>
      </c>
      <c r="AD450" s="8">
        <f t="shared" si="252"/>
        <v>1.0948934901644044E-6</v>
      </c>
      <c r="AE450" s="8">
        <f t="shared" si="245"/>
        <v>-8.850599927401261E-4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2819.0310049969125</v>
      </c>
      <c r="M451" s="14">
        <f t="shared" si="238"/>
        <v>769177</v>
      </c>
      <c r="N451" s="13"/>
      <c r="O451" s="13">
        <f>1000*VLOOKUP(I451, '[1]Mortality (No Interventions) H'!$B$10:$O$129, 13)</f>
        <v>813.36994691051132</v>
      </c>
      <c r="P451" s="11">
        <v>0</v>
      </c>
      <c r="Q451" s="10">
        <f t="shared" si="247"/>
        <v>3.0004841265547286E-10</v>
      </c>
      <c r="R451" s="10">
        <f t="shared" si="248"/>
        <v>2.4405036147216513E-10</v>
      </c>
      <c r="S451" s="10">
        <f t="shared" si="249"/>
        <v>0</v>
      </c>
      <c r="T451" s="9">
        <f t="shared" si="239"/>
        <v>5.5998051183307728E-11</v>
      </c>
      <c r="U451" s="18"/>
      <c r="V451" s="8">
        <f t="shared" si="250"/>
        <v>2.3079033790109865E-6</v>
      </c>
      <c r="W451" s="8">
        <f t="shared" si="240"/>
        <v>4.3072413015023091E-7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-1.5786024250514852E-7</v>
      </c>
      <c r="AB451" s="8">
        <f t="shared" si="251"/>
        <v>-1.8771792488607555E-4</v>
      </c>
      <c r="AC451" s="8">
        <f t="shared" si="244"/>
        <v>-1.8787578512858069E-4</v>
      </c>
      <c r="AD451" s="8">
        <f t="shared" si="252"/>
        <v>2.2640532148097778E-7</v>
      </c>
      <c r="AE451" s="8">
        <f t="shared" si="245"/>
        <v>-1.8764937980709972E-4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2819.0310049969125</v>
      </c>
      <c r="M452" s="14">
        <f t="shared" si="238"/>
        <v>769177</v>
      </c>
      <c r="N452" s="13"/>
      <c r="O452" s="13">
        <f>1000*VLOOKUP(I452, '[1]Mortality (No Interventions) H'!$B$10:$O$129, 13)</f>
        <v>832.07789709351243</v>
      </c>
      <c r="P452" s="11">
        <v>0</v>
      </c>
      <c r="Q452" s="10">
        <f t="shared" si="247"/>
        <v>5.5998051183307728E-11</v>
      </c>
      <c r="R452" s="10">
        <f t="shared" si="248"/>
        <v>4.6594740669941572E-11</v>
      </c>
      <c r="S452" s="10">
        <f t="shared" si="249"/>
        <v>0</v>
      </c>
      <c r="T452" s="9">
        <f t="shared" si="239"/>
        <v>9.4033105133661556E-12</v>
      </c>
      <c r="U452" s="18"/>
      <c r="V452" s="8">
        <f t="shared" si="250"/>
        <v>4.3072413015023091E-7</v>
      </c>
      <c r="W452" s="8">
        <f t="shared" si="240"/>
        <v>7.2328101707394398E-8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-2.6508223886792627E-8</v>
      </c>
      <c r="AB452" s="8">
        <f t="shared" si="251"/>
        <v>-3.5839602844283648E-5</v>
      </c>
      <c r="AC452" s="8">
        <f t="shared" si="244"/>
        <v>-3.586611106817044E-5</v>
      </c>
      <c r="AD452" s="8">
        <f t="shared" si="252"/>
        <v>4.2254037167737654E-8</v>
      </c>
      <c r="AE452" s="8">
        <f t="shared" si="245"/>
        <v>-3.5823857031002704E-5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2819.0310049969125</v>
      </c>
      <c r="M453" s="14">
        <f t="shared" si="238"/>
        <v>769177</v>
      </c>
      <c r="N453" s="13"/>
      <c r="O453" s="13">
        <f>1000*VLOOKUP(I453, '[1]Mortality (No Interventions) H'!$B$10:$O$129, 13)</f>
        <v>849.3148330342824</v>
      </c>
      <c r="P453" s="11">
        <v>0</v>
      </c>
      <c r="Q453" s="10">
        <f t="shared" si="247"/>
        <v>9.4033105133661556E-12</v>
      </c>
      <c r="R453" s="10">
        <f t="shared" si="248"/>
        <v>7.9863710986290889E-12</v>
      </c>
      <c r="S453" s="10">
        <f t="shared" si="249"/>
        <v>0</v>
      </c>
      <c r="T453" s="9">
        <f t="shared" si="239"/>
        <v>1.4169394147370666E-12</v>
      </c>
      <c r="U453" s="18"/>
      <c r="V453" s="8">
        <f t="shared" si="250"/>
        <v>7.2328101707394398E-8</v>
      </c>
      <c r="W453" s="8">
        <f t="shared" si="240"/>
        <v>1.0898772082092128E-8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-3.9943961423459702E-9</v>
      </c>
      <c r="AB453" s="8">
        <f t="shared" si="251"/>
        <v>-6.1429329625302265E-6</v>
      </c>
      <c r="AC453" s="8">
        <f t="shared" si="244"/>
        <v>-6.1469273586725729E-6</v>
      </c>
      <c r="AD453" s="8">
        <f t="shared" si="252"/>
        <v>7.095386777495391E-9</v>
      </c>
      <c r="AE453" s="8">
        <f t="shared" si="245"/>
        <v>-6.1398319718950776E-6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2819.0310049969125</v>
      </c>
      <c r="M454" s="14">
        <f t="shared" si="238"/>
        <v>769177</v>
      </c>
      <c r="N454" s="13"/>
      <c r="O454" s="13">
        <f>1000*VLOOKUP(I454, '[1]Mortality (No Interventions) H'!$B$10:$O$129, 13)</f>
        <v>865.23132831749899</v>
      </c>
      <c r="P454" s="11">
        <v>0</v>
      </c>
      <c r="Q454" s="10">
        <f t="shared" si="247"/>
        <v>1.4169394147370666E-12</v>
      </c>
      <c r="R454" s="10">
        <f t="shared" si="248"/>
        <v>1.2259803719583717E-12</v>
      </c>
      <c r="S454" s="10">
        <f t="shared" si="249"/>
        <v>0</v>
      </c>
      <c r="T454" s="9">
        <f t="shared" si="239"/>
        <v>1.9095904277869496E-13</v>
      </c>
      <c r="U454" s="18"/>
      <c r="V454" s="8">
        <f t="shared" si="250"/>
        <v>1.0898772082092128E-8</v>
      </c>
      <c r="W454" s="8">
        <f t="shared" si="240"/>
        <v>1.4688130364738826E-9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-5.3831946227767287E-10</v>
      </c>
      <c r="AB454" s="8">
        <f t="shared" si="251"/>
        <v>-9.4299590456182444E-7</v>
      </c>
      <c r="AC454" s="8">
        <f t="shared" si="244"/>
        <v>-9.4353422402410211E-7</v>
      </c>
      <c r="AD454" s="8">
        <f t="shared" si="252"/>
        <v>1.0691695412532377E-9</v>
      </c>
      <c r="AE454" s="8">
        <f t="shared" si="245"/>
        <v>-9.4246505448284885E-7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2819.0310049969125</v>
      </c>
      <c r="M455" s="14">
        <f t="shared" si="238"/>
        <v>769177</v>
      </c>
      <c r="N455" s="13"/>
      <c r="O455" s="13">
        <f>1000*VLOOKUP(I455, '[1]Mortality (No Interventions) H'!$B$10:$O$129, 13)</f>
        <v>879.9937418282334</v>
      </c>
      <c r="P455" s="11">
        <v>0</v>
      </c>
      <c r="Q455" s="10">
        <f t="shared" si="247"/>
        <v>1.9095904277869496E-13</v>
      </c>
      <c r="R455" s="10">
        <f t="shared" si="248"/>
        <v>1.6804276259076145E-13</v>
      </c>
      <c r="S455" s="10">
        <f t="shared" si="249"/>
        <v>0</v>
      </c>
      <c r="T455" s="9">
        <f t="shared" si="239"/>
        <v>2.2916280187933507E-14</v>
      </c>
      <c r="U455" s="18"/>
      <c r="V455" s="8">
        <f t="shared" si="250"/>
        <v>1.4688130364738826E-9</v>
      </c>
      <c r="W455" s="8">
        <f t="shared" si="240"/>
        <v>1.7626675646114132E-10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-6.4601704368981028E-11</v>
      </c>
      <c r="AB455" s="8">
        <f t="shared" si="251"/>
        <v>-1.2925462800127413E-7</v>
      </c>
      <c r="AC455" s="8">
        <f t="shared" si="244"/>
        <v>-1.2931922970564312E-7</v>
      </c>
      <c r="AD455" s="8">
        <f t="shared" si="252"/>
        <v>1.4409055887808788E-10</v>
      </c>
      <c r="AE455" s="8">
        <f t="shared" si="245"/>
        <v>-1.2917513914676502E-7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2819.0310049969125</v>
      </c>
      <c r="M456" s="14">
        <f t="shared" si="238"/>
        <v>769177</v>
      </c>
      <c r="N456" s="13"/>
      <c r="O456" s="13">
        <f>1000*VLOOKUP(I456, '[1]Mortality (No Interventions) H'!$B$10:$O$129, 13)</f>
        <v>893.60207356648607</v>
      </c>
      <c r="P456" s="11">
        <v>0</v>
      </c>
      <c r="Q456" s="10">
        <f t="shared" si="247"/>
        <v>2.2916280187933507E-14</v>
      </c>
      <c r="R456" s="10">
        <f t="shared" si="248"/>
        <v>2.0478035494367967E-14</v>
      </c>
      <c r="S456" s="10">
        <f t="shared" si="249"/>
        <v>0</v>
      </c>
      <c r="T456" s="9">
        <f t="shared" si="239"/>
        <v>2.43824469356554E-15</v>
      </c>
      <c r="U456" s="18"/>
      <c r="V456" s="8">
        <f t="shared" si="250"/>
        <v>1.7626675646114132E-10</v>
      </c>
      <c r="W456" s="8">
        <f t="shared" si="240"/>
        <v>1.8754417386626613E-11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-6.8734873889304531E-12</v>
      </c>
      <c r="AB456" s="8">
        <f t="shared" si="251"/>
        <v>-1.5751233907451471E-8</v>
      </c>
      <c r="AC456" s="8">
        <f t="shared" si="244"/>
        <v>-1.57581073948404E-8</v>
      </c>
      <c r="AD456" s="8">
        <f t="shared" si="252"/>
        <v>1.7291768808837965E-11</v>
      </c>
      <c r="AE456" s="8">
        <f t="shared" si="245"/>
        <v>-1.5740815626031562E-8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2819.0310049969125</v>
      </c>
      <c r="M457" s="14">
        <f t="shared" si="238"/>
        <v>769177</v>
      </c>
      <c r="N457" s="13"/>
      <c r="O457" s="13">
        <f>1000*VLOOKUP(I457, '[1]Mortality (No Interventions) H'!$B$10:$O$129, 13)</f>
        <v>906.05632353225656</v>
      </c>
      <c r="P457" s="11">
        <v>0</v>
      </c>
      <c r="Q457" s="10">
        <f t="shared" si="247"/>
        <v>2.43824469356554E-15</v>
      </c>
      <c r="R457" s="10">
        <f t="shared" si="248"/>
        <v>2.2091870229240266E-15</v>
      </c>
      <c r="S457" s="10">
        <f t="shared" si="249"/>
        <v>0</v>
      </c>
      <c r="T457" s="9">
        <f t="shared" si="239"/>
        <v>2.2905767064151337E-16</v>
      </c>
      <c r="U457" s="18"/>
      <c r="V457" s="8">
        <f t="shared" si="250"/>
        <v>1.8754417386626613E-11</v>
      </c>
      <c r="W457" s="8">
        <f t="shared" si="240"/>
        <v>1.7618589193102734E-12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-6.4572067547079722E-13</v>
      </c>
      <c r="AB457" s="8">
        <f t="shared" si="251"/>
        <v>-1.6992558467316339E-9</v>
      </c>
      <c r="AC457" s="8">
        <f t="shared" si="244"/>
        <v>-1.6999015674071048E-9</v>
      </c>
      <c r="AD457" s="8">
        <f t="shared" si="252"/>
        <v>1.8398083456280708E-12</v>
      </c>
      <c r="AE457" s="8">
        <f t="shared" si="245"/>
        <v>-1.6980617590614768E-9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2819.0310049969125</v>
      </c>
      <c r="M458" s="14">
        <f t="shared" si="238"/>
        <v>769177</v>
      </c>
      <c r="N458" s="13"/>
      <c r="O458" s="13">
        <f>1000*VLOOKUP(I458, '[1]Mortality (No Interventions) H'!$B$10:$O$129, 13)</f>
        <v>1000</v>
      </c>
      <c r="P458" s="11">
        <v>0</v>
      </c>
      <c r="Q458" s="10">
        <f t="shared" si="247"/>
        <v>2.2905767064151337E-16</v>
      </c>
      <c r="R458" s="10">
        <f t="shared" si="248"/>
        <v>2.2905767064151337E-16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1.7618589193102734E-12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-1.7618589193102732E-10</v>
      </c>
      <c r="AC458" s="8">
        <f t="shared" si="244"/>
        <v>-1.7618589193102732E-10</v>
      </c>
      <c r="AD458" s="8">
        <f t="shared" si="252"/>
        <v>1.7283835998433783E-13</v>
      </c>
      <c r="AE458" s="8">
        <f t="shared" si="245"/>
        <v>-1.7601305357104299E-10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2819.0310049969125</v>
      </c>
      <c r="M459" s="14">
        <f t="shared" si="238"/>
        <v>769177</v>
      </c>
      <c r="N459" s="13"/>
      <c r="O459" s="13" t="e">
        <f>1000*VLOOKUP(I459, '[1]Mortality (No Interventions) H'!$B$10:$O$129, 13)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2819.0310049969125</v>
      </c>
      <c r="M460" s="14">
        <f t="shared" si="238"/>
        <v>769177</v>
      </c>
      <c r="N460" s="13"/>
      <c r="O460" s="13" t="e">
        <f>1000*VLOOKUP(I460, '[1]Mortality (No Interventions) H'!$B$10:$O$129, 13)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2819.0310049969125</v>
      </c>
      <c r="M461" s="14">
        <f t="shared" si="238"/>
        <v>769177</v>
      </c>
      <c r="N461" s="13"/>
      <c r="O461" s="13" t="e">
        <f>1000*VLOOKUP(I461, '[1]Mortality (No Interventions) H'!$B$10:$O$129, 13)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2819.0310049969125</v>
      </c>
      <c r="M462" s="14">
        <f t="shared" si="238"/>
        <v>769177</v>
      </c>
      <c r="N462" s="13"/>
      <c r="O462" s="13" t="e">
        <f>1000*VLOOKUP(I462, '[1]Mortality (No Interventions) H'!$B$10:$O$129, 13)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2819.0310049969125</v>
      </c>
      <c r="M463" s="14">
        <f t="shared" si="238"/>
        <v>769177</v>
      </c>
      <c r="N463" s="13"/>
      <c r="O463" s="13" t="e">
        <f>1000*VLOOKUP(I463, '[1]Mortality (No Interventions) H'!$B$10:$O$129, 13)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2819.0310049969125</v>
      </c>
      <c r="M464" s="14">
        <f t="shared" si="238"/>
        <v>769177</v>
      </c>
      <c r="N464" s="13"/>
      <c r="O464" s="13" t="e">
        <f>1000*VLOOKUP(I464, '[1]Mortality (No Interventions) H'!$B$10:$O$129, 13)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2819.0310049969125</v>
      </c>
      <c r="M465" s="14">
        <f t="shared" si="238"/>
        <v>769177</v>
      </c>
      <c r="N465" s="13"/>
      <c r="O465" s="13" t="e">
        <f>1000*VLOOKUP(I465, '[1]Mortality (No Interventions) H'!$B$10:$O$129, 13)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2819.0310049969125</v>
      </c>
      <c r="M466" s="14">
        <f t="shared" ref="M466:M497" si="255">$E$11</f>
        <v>769177</v>
      </c>
      <c r="N466" s="13"/>
      <c r="O466" s="13" t="e">
        <f>1000*VLOOKUP(I466, '[1]Mortality (No Interventions) H'!$B$10:$O$129, 13)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2819.0310049969125</v>
      </c>
      <c r="M467" s="14">
        <f t="shared" si="255"/>
        <v>769177</v>
      </c>
      <c r="N467" s="13"/>
      <c r="O467" s="13" t="e">
        <f>1000*VLOOKUP(I467, '[1]Mortality (No Interventions) H'!$B$10:$O$129, 13)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2819.0310049969125</v>
      </c>
      <c r="M468" s="14">
        <f t="shared" si="255"/>
        <v>769177</v>
      </c>
      <c r="N468" s="13"/>
      <c r="O468" s="13" t="e">
        <f>1000*VLOOKUP(I468, '[1]Mortality (No Interventions) H'!$B$10:$O$129, 13)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2819.0310049969125</v>
      </c>
      <c r="M469" s="14">
        <f t="shared" si="255"/>
        <v>769177</v>
      </c>
      <c r="N469" s="13"/>
      <c r="O469" s="13" t="e">
        <f>1000*VLOOKUP(I469, '[1]Mortality (No Interventions) H'!$B$10:$O$129, 13)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2819.0310049969125</v>
      </c>
      <c r="M470" s="14">
        <f t="shared" si="255"/>
        <v>769177</v>
      </c>
      <c r="N470" s="13"/>
      <c r="O470" s="13" t="e">
        <f>1000*VLOOKUP(I470, '[1]Mortality (No Interventions) H'!$B$10:$O$129, 13)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2819.0310049969125</v>
      </c>
      <c r="M471" s="14">
        <f t="shared" si="255"/>
        <v>769177</v>
      </c>
      <c r="N471" s="13"/>
      <c r="O471" s="13" t="e">
        <f>1000*VLOOKUP(I471, '[1]Mortality (No Interventions) H'!$B$10:$O$129, 13)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2819.0310049969125</v>
      </c>
      <c r="M472" s="14">
        <f t="shared" si="255"/>
        <v>769177</v>
      </c>
      <c r="N472" s="13"/>
      <c r="O472" s="13" t="e">
        <f>1000*VLOOKUP(I472, '[1]Mortality (No Interventions) H'!$B$10:$O$129, 13)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2819.0310049969125</v>
      </c>
      <c r="M473" s="14">
        <f t="shared" si="255"/>
        <v>769177</v>
      </c>
      <c r="N473" s="13"/>
      <c r="O473" s="13" t="e">
        <f>1000*VLOOKUP(I473, '[1]Mortality (No Interventions) H'!$B$10:$O$129, 13)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2819.0310049969125</v>
      </c>
      <c r="M474" s="14">
        <f t="shared" si="255"/>
        <v>769177</v>
      </c>
      <c r="N474" s="13"/>
      <c r="O474" s="13" t="e">
        <f>1000*VLOOKUP(I474, '[1]Mortality (No Interventions) H'!$B$10:$O$129, 13)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2819.0310049969125</v>
      </c>
      <c r="M475" s="14">
        <f t="shared" si="255"/>
        <v>769177</v>
      </c>
      <c r="N475" s="13"/>
      <c r="O475" s="13" t="e">
        <f>1000*VLOOKUP(I475, '[1]Mortality (No Interventions) H'!$B$10:$O$129, 13)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2819.0310049969125</v>
      </c>
      <c r="M476" s="14">
        <f t="shared" si="255"/>
        <v>769177</v>
      </c>
      <c r="N476" s="13"/>
      <c r="O476" s="13" t="e">
        <f>1000*VLOOKUP(I476, '[1]Mortality (No Interventions) H'!$B$10:$O$129, 13)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2819.0310049969125</v>
      </c>
      <c r="M477" s="14">
        <f t="shared" si="255"/>
        <v>769177</v>
      </c>
      <c r="N477" s="13"/>
      <c r="O477" s="13" t="e">
        <f>1000*VLOOKUP(I477, '[1]Mortality (No Interventions) H'!$B$10:$O$129, 13)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2819.0310049969125</v>
      </c>
      <c r="M478" s="14">
        <f t="shared" si="255"/>
        <v>769177</v>
      </c>
      <c r="O478" s="13" t="e">
        <f>1000*VLOOKUP(I478, '[1]Mortality (No Interventions) H'!$B$10:$O$129, 13)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2819.0310049969125</v>
      </c>
      <c r="M479" s="14">
        <f t="shared" si="255"/>
        <v>769177</v>
      </c>
      <c r="O479" s="13" t="e">
        <f>1000*VLOOKUP(I479, '[1]Mortality (No Interventions) H'!$B$10:$O$129, 13)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2819.0310049969125</v>
      </c>
      <c r="M480" s="14">
        <f t="shared" si="255"/>
        <v>769177</v>
      </c>
      <c r="O480" s="13" t="e">
        <f>1000*VLOOKUP(I480, '[1]Mortality (No Interventions) H'!$B$10:$O$129, 13)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2819.0310049969125</v>
      </c>
      <c r="M481" s="14">
        <f t="shared" si="255"/>
        <v>769177</v>
      </c>
      <c r="O481" s="13" t="e">
        <f>1000*VLOOKUP(I481, '[1]Mortality (No Interventions) H'!$B$10:$O$129, 13)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2819.0310049969125</v>
      </c>
      <c r="M482" s="14">
        <f t="shared" si="255"/>
        <v>769177</v>
      </c>
      <c r="O482" s="13" t="e">
        <f>1000*VLOOKUP(I482, '[1]Mortality (No Interventions) H'!$B$10:$O$129, 13)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2819.0310049969125</v>
      </c>
      <c r="M483" s="14">
        <f t="shared" si="255"/>
        <v>769177</v>
      </c>
      <c r="O483" s="13" t="e">
        <f>1000*VLOOKUP(I483, '[1]Mortality (No Interventions) H'!$B$10:$O$129, 13)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2819.0310049969125</v>
      </c>
      <c r="M484" s="14">
        <f t="shared" si="255"/>
        <v>769177</v>
      </c>
      <c r="O484" s="13" t="e">
        <f>1000*VLOOKUP(I484, '[1]Mortality (No Interventions) H'!$B$10:$O$129, 13)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2819.0310049969125</v>
      </c>
      <c r="M485" s="14">
        <f t="shared" si="255"/>
        <v>769177</v>
      </c>
      <c r="O485" s="13" t="e">
        <f>1000*VLOOKUP(I485, '[1]Mortality (No Interventions) H'!$B$10:$O$129, 13)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2819.0310049969125</v>
      </c>
      <c r="M486" s="14">
        <f t="shared" si="255"/>
        <v>769177</v>
      </c>
      <c r="O486" s="13" t="e">
        <f>1000*VLOOKUP(I486, '[1]Mortality (No Interventions) H'!$B$10:$O$129, 13)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2819.0310049969125</v>
      </c>
      <c r="M487" s="14">
        <f t="shared" si="255"/>
        <v>769177</v>
      </c>
      <c r="O487" s="13" t="e">
        <f>1000*VLOOKUP(I487, '[1]Mortality (No Interventions) H'!$B$10:$O$129, 13)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2819.0310049969125</v>
      </c>
      <c r="M488" s="14">
        <f t="shared" si="255"/>
        <v>769177</v>
      </c>
      <c r="O488" s="13" t="e">
        <f>1000*VLOOKUP(I488, '[1]Mortality (No Interventions) H'!$B$10:$O$129, 13)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2819.0310049969125</v>
      </c>
      <c r="M489" s="14">
        <f t="shared" si="255"/>
        <v>769177</v>
      </c>
      <c r="O489" s="13" t="e">
        <f>1000*VLOOKUP(I489, '[1]Mortality (No Interventions) H'!$B$10:$O$129, 13)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2819.0310049969125</v>
      </c>
      <c r="M490" s="14">
        <f t="shared" si="255"/>
        <v>769177</v>
      </c>
      <c r="O490" s="13" t="e">
        <f>1000*VLOOKUP(I490, '[1]Mortality (No Interventions) H'!$B$10:$O$129, 13)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2819.0310049969125</v>
      </c>
      <c r="M491" s="14">
        <f t="shared" si="255"/>
        <v>769177</v>
      </c>
      <c r="O491" s="13" t="e">
        <f>1000*VLOOKUP(I491, '[1]Mortality (No Interventions) H'!$B$10:$O$129, 13)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2819.0310049969125</v>
      </c>
      <c r="M492" s="14">
        <f t="shared" si="255"/>
        <v>769177</v>
      </c>
      <c r="O492" s="13" t="e">
        <f>1000*VLOOKUP(I492, '[1]Mortality (No Interventions) H'!$B$10:$O$129, 13)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2819.0310049969125</v>
      </c>
      <c r="M493" s="14">
        <f t="shared" si="255"/>
        <v>769177</v>
      </c>
      <c r="O493" s="13" t="e">
        <f>1000*VLOOKUP(I493, '[1]Mortality (No Interventions) H'!$B$10:$O$129, 13)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2819.0310049969125</v>
      </c>
      <c r="M494" s="14">
        <f t="shared" si="255"/>
        <v>769177</v>
      </c>
      <c r="O494" s="13" t="e">
        <f>1000*VLOOKUP(I494, '[1]Mortality (No Interventions) H'!$B$10:$O$129, 13)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2819.0310049969125</v>
      </c>
      <c r="M495" s="14">
        <f t="shared" si="255"/>
        <v>769177</v>
      </c>
      <c r="O495" s="13" t="e">
        <f>1000*VLOOKUP(I495, '[1]Mortality (No Interventions) H'!$B$10:$O$129, 13)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2819.0310049969125</v>
      </c>
      <c r="M496" s="14">
        <f t="shared" si="255"/>
        <v>769177</v>
      </c>
      <c r="O496" s="13" t="e">
        <f>1000*VLOOKUP(I496, '[1]Mortality (No Interventions) H'!$B$10:$O$129, 13)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2819.0310049969125</v>
      </c>
      <c r="M497" s="14">
        <f t="shared" si="255"/>
        <v>769177</v>
      </c>
      <c r="O497" s="13" t="e">
        <f>1000*VLOOKUP(I497, '[1]Mortality (No Interventions) H'!$B$10:$O$129, 13)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2819.0310049969125</v>
      </c>
      <c r="M498" s="14">
        <f t="shared" ref="M498:M522" si="272">$E$11</f>
        <v>769177</v>
      </c>
      <c r="O498" s="13" t="e">
        <f>1000*VLOOKUP(I498, '[1]Mortality (No Interventions) H'!$B$10:$O$129, 13)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2819.0310049969125</v>
      </c>
      <c r="M499" s="14">
        <f t="shared" si="272"/>
        <v>769177</v>
      </c>
      <c r="O499" s="13" t="e">
        <f>1000*VLOOKUP(I499, '[1]Mortality (No Interventions) H'!$B$10:$O$129, 13)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2819.0310049969125</v>
      </c>
      <c r="M500" s="14">
        <f t="shared" si="272"/>
        <v>769177</v>
      </c>
      <c r="O500" s="13" t="e">
        <f>1000*VLOOKUP(I500, '[1]Mortality (No Interventions) H'!$B$10:$O$129, 13)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2819.0310049969125</v>
      </c>
      <c r="M501" s="14">
        <f t="shared" si="272"/>
        <v>769177</v>
      </c>
      <c r="O501" s="13" t="e">
        <f>1000*VLOOKUP(I501, '[1]Mortality (No Interventions) H'!$B$10:$O$129, 13)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2819.0310049969125</v>
      </c>
      <c r="M502" s="14">
        <f t="shared" si="272"/>
        <v>769177</v>
      </c>
      <c r="O502" s="13" t="e">
        <f>1000*VLOOKUP(I502, '[1]Mortality (No Interventions) H'!$B$10:$O$129, 13)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2819.0310049969125</v>
      </c>
      <c r="M503" s="14">
        <f t="shared" si="272"/>
        <v>769177</v>
      </c>
      <c r="O503" s="13" t="e">
        <f>1000*VLOOKUP(I503, '[1]Mortality (No Interventions) H'!$B$10:$O$129, 13)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2819.0310049969125</v>
      </c>
      <c r="M504" s="14">
        <f t="shared" si="272"/>
        <v>769177</v>
      </c>
      <c r="O504" s="13" t="e">
        <f>1000*VLOOKUP(I504, '[1]Mortality (No Interventions) H'!$B$10:$O$129, 13)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2819.0310049969125</v>
      </c>
      <c r="M505" s="14">
        <f t="shared" si="272"/>
        <v>769177</v>
      </c>
      <c r="O505" s="13" t="e">
        <f>1000*VLOOKUP(I505, '[1]Mortality (No Interventions) H'!$B$10:$O$129, 13)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2819.0310049969125</v>
      </c>
      <c r="M506" s="14">
        <f t="shared" si="272"/>
        <v>769177</v>
      </c>
      <c r="O506" s="13" t="e">
        <f>1000*VLOOKUP(I506, '[1]Mortality (No Interventions) H'!$B$10:$O$129, 13)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2819.0310049969125</v>
      </c>
      <c r="M507" s="14">
        <f t="shared" si="272"/>
        <v>769177</v>
      </c>
      <c r="O507" s="13" t="e">
        <f>1000*VLOOKUP(I507, '[1]Mortality (No Interventions) H'!$B$10:$O$129, 13)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2819.0310049969125</v>
      </c>
      <c r="M508" s="14">
        <f t="shared" si="272"/>
        <v>769177</v>
      </c>
      <c r="O508" s="13" t="e">
        <f>1000*VLOOKUP(I508, '[1]Mortality (No Interventions) H'!$B$10:$O$129, 13)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2819.0310049969125</v>
      </c>
      <c r="M509" s="14">
        <f t="shared" si="272"/>
        <v>769177</v>
      </c>
      <c r="O509" s="13" t="e">
        <f>1000*VLOOKUP(I509, '[1]Mortality (No Interventions) H'!$B$10:$O$129, 13)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2819.0310049969125</v>
      </c>
      <c r="M510" s="14">
        <f t="shared" si="272"/>
        <v>769177</v>
      </c>
      <c r="O510" s="13" t="e">
        <f>1000*VLOOKUP(I510, '[1]Mortality (No Interventions) H'!$B$10:$O$129, 13)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2819.0310049969125</v>
      </c>
      <c r="M511" s="14">
        <f t="shared" si="272"/>
        <v>769177</v>
      </c>
      <c r="O511" s="13" t="e">
        <f>1000*VLOOKUP(I511, '[1]Mortality (No Interventions) H'!$B$10:$O$129, 13)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2819.0310049969125</v>
      </c>
      <c r="M512" s="14">
        <f t="shared" si="272"/>
        <v>769177</v>
      </c>
      <c r="O512" s="13" t="e">
        <f>1000*VLOOKUP(I512, '[1]Mortality (No Interventions) H'!$B$10:$O$129, 13)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2819.0310049969125</v>
      </c>
      <c r="M513" s="14">
        <f t="shared" si="272"/>
        <v>769177</v>
      </c>
      <c r="O513" s="13" t="e">
        <f>1000*VLOOKUP(I513, '[1]Mortality (No Interventions) H'!$B$10:$O$129, 13)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2819.0310049969125</v>
      </c>
      <c r="M514" s="14">
        <f t="shared" si="272"/>
        <v>769177</v>
      </c>
      <c r="O514" s="13" t="e">
        <f>1000*VLOOKUP(I514, '[1]Mortality (No Interventions) H'!$B$10:$O$129, 13)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2819.0310049969125</v>
      </c>
      <c r="M515" s="14">
        <f t="shared" si="272"/>
        <v>769177</v>
      </c>
      <c r="O515" s="13" t="e">
        <f>1000*VLOOKUP(I515, '[1]Mortality (No Interventions) H'!$B$10:$O$129, 13)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2819.0310049969125</v>
      </c>
      <c r="M516" s="14">
        <f t="shared" si="272"/>
        <v>769177</v>
      </c>
      <c r="O516" s="13" t="e">
        <f>1000*VLOOKUP(I516, '[1]Mortality (No Interventions) H'!$B$10:$O$129, 13)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2819.0310049969125</v>
      </c>
      <c r="M517" s="14">
        <f t="shared" si="272"/>
        <v>769177</v>
      </c>
      <c r="O517" s="13" t="e">
        <f>1000*VLOOKUP(I517, '[1]Mortality (No Interventions) H'!$B$10:$O$129, 13)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2819.0310049969125</v>
      </c>
      <c r="M518" s="14">
        <f t="shared" si="272"/>
        <v>769177</v>
      </c>
      <c r="O518" s="13" t="e">
        <f>1000*VLOOKUP(I518, '[1]Mortality (No Interventions) H'!$B$10:$O$129, 13)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2819.0310049969125</v>
      </c>
      <c r="M519" s="14">
        <f t="shared" si="272"/>
        <v>769177</v>
      </c>
      <c r="O519" s="13" t="e">
        <f>1000*VLOOKUP(I519, '[1]Mortality (No Interventions) H'!$B$10:$O$129, 13)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2819.0310049969125</v>
      </c>
      <c r="M520" s="14">
        <f t="shared" si="272"/>
        <v>769177</v>
      </c>
      <c r="O520" s="13" t="e">
        <f>1000*VLOOKUP(I520, '[1]Mortality (No Interventions) H'!$B$10:$O$129, 13)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2819.0310049969125</v>
      </c>
      <c r="M521" s="14">
        <f t="shared" si="272"/>
        <v>769177</v>
      </c>
      <c r="O521" s="13" t="e">
        <f>1000*VLOOKUP(I521, '[1]Mortality (No Interventions) H'!$B$10:$O$129, 13)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2819.0310049969125</v>
      </c>
      <c r="M522" s="14">
        <f t="shared" si="272"/>
        <v>769177</v>
      </c>
      <c r="O522" s="13" t="e">
        <f>1000*VLOOKUP(I522, '[1]Mortality (No Interventions) H'!$B$10:$O$129, 13)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563806.20099938253</v>
      </c>
      <c r="Z527" s="2">
        <f t="shared" si="289"/>
        <v>-11276.12401998765</v>
      </c>
      <c r="AA527" s="2">
        <f t="shared" si="289"/>
        <v>-41105.033481752245</v>
      </c>
      <c r="AB527" s="2">
        <f t="shared" si="289"/>
        <v>-769176.99999999988</v>
      </c>
      <c r="AC527" s="2">
        <f t="shared" si="289"/>
        <v>-257751.95650235715</v>
      </c>
      <c r="AD527" s="2">
        <f t="shared" si="289"/>
        <v>10983.83182420065</v>
      </c>
      <c r="AE527" s="2">
        <f t="shared" si="289"/>
        <v>-246768.12467815657</v>
      </c>
    </row>
    <row r="528" spans="8:40" x14ac:dyDescent="0.15">
      <c r="X528" s="4"/>
    </row>
    <row r="529" spans="5:31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563806.20099938253</v>
      </c>
      <c r="Z529" s="2">
        <f t="shared" si="290"/>
        <v>-11276.12401998765</v>
      </c>
      <c r="AA529" s="2">
        <f t="shared" si="290"/>
        <v>-21705.79070147431</v>
      </c>
      <c r="AB529" s="2">
        <f t="shared" si="290"/>
        <v>-247772.45389543512</v>
      </c>
      <c r="AC529" s="2">
        <f t="shared" si="290"/>
        <v>283051.83238248556</v>
      </c>
      <c r="AD529" s="2">
        <f t="shared" si="290"/>
        <v>5214.0454610456472</v>
      </c>
      <c r="AE529" s="2">
        <f t="shared" si="290"/>
        <v>288265.87784353131</v>
      </c>
    </row>
    <row r="531" spans="5:31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563806.20099938253</v>
      </c>
      <c r="Z531" s="2">
        <f t="shared" si="291"/>
        <v>-11276.12401998765</v>
      </c>
      <c r="AA531" s="2">
        <f t="shared" si="291"/>
        <v>-31043.665846677111</v>
      </c>
      <c r="AB531" s="2">
        <f t="shared" si="291"/>
        <v>-473080.17031123169</v>
      </c>
      <c r="AC531" s="2">
        <f t="shared" si="291"/>
        <v>48406.240821486339</v>
      </c>
      <c r="AD531" s="2">
        <f t="shared" si="291"/>
        <v>7974.3969100656495</v>
      </c>
      <c r="AE531" s="2">
        <f t="shared" si="291"/>
        <v>56380.637731551949</v>
      </c>
    </row>
    <row r="537" spans="5:31" x14ac:dyDescent="0.15">
      <c r="E537" s="1"/>
    </row>
    <row r="539" spans="5:31" x14ac:dyDescent="0.15">
      <c r="E539" s="42"/>
    </row>
    <row r="540" spans="5:31" x14ac:dyDescent="0.15">
      <c r="E540" s="42"/>
    </row>
    <row r="541" spans="5:31" x14ac:dyDescent="0.15">
      <c r="E541" s="17"/>
    </row>
    <row r="542" spans="5:31" x14ac:dyDescent="0.15">
      <c r="E542" s="17"/>
    </row>
    <row r="543" spans="5:31" x14ac:dyDescent="0.15">
      <c r="E543" s="75"/>
    </row>
    <row r="544" spans="5:31" x14ac:dyDescent="0.15">
      <c r="E544" s="76"/>
    </row>
    <row r="545" spans="5:5" x14ac:dyDescent="0.15">
      <c r="E545" s="17"/>
    </row>
    <row r="546" spans="5:5" x14ac:dyDescent="0.15">
      <c r="E546" s="17"/>
    </row>
    <row r="547" spans="5:5" x14ac:dyDescent="0.15">
      <c r="E547" s="60"/>
    </row>
    <row r="548" spans="5:5" x14ac:dyDescent="0.15">
      <c r="E548" s="17"/>
    </row>
    <row r="549" spans="5:5" x14ac:dyDescent="0.15">
      <c r="E549" s="17"/>
    </row>
    <row r="550" spans="5:5" x14ac:dyDescent="0.15">
      <c r="E550" s="24"/>
    </row>
    <row r="551" spans="5:5" x14ac:dyDescent="0.15">
      <c r="E551" s="17"/>
    </row>
    <row r="552" spans="5:5" x14ac:dyDescent="0.15">
      <c r="E552" s="17"/>
    </row>
    <row r="553" spans="5:5" x14ac:dyDescent="0.15">
      <c r="E553" s="17"/>
    </row>
    <row r="554" spans="5:5" x14ac:dyDescent="0.15">
      <c r="E554" s="17"/>
    </row>
    <row r="559" spans="5:5" x14ac:dyDescent="0.15">
      <c r="E559" s="77"/>
    </row>
    <row r="560" spans="5:5" x14ac:dyDescent="0.15">
      <c r="E560" s="77"/>
    </row>
    <row r="561" spans="5:5" x14ac:dyDescent="0.15">
      <c r="E561" s="77"/>
    </row>
    <row r="562" spans="5:5" x14ac:dyDescent="0.15">
      <c r="E562" s="77"/>
    </row>
    <row r="563" spans="5:5" x14ac:dyDescent="0.15">
      <c r="E563" s="77"/>
    </row>
    <row r="564" spans="5:5" x14ac:dyDescent="0.15">
      <c r="E564" s="77"/>
    </row>
    <row r="565" spans="5:5" x14ac:dyDescent="0.15">
      <c r="E565" s="77"/>
    </row>
    <row r="566" spans="5:5" x14ac:dyDescent="0.15">
      <c r="E566" s="77"/>
    </row>
    <row r="567" spans="5:5" x14ac:dyDescent="0.15">
      <c r="E567" s="77"/>
    </row>
    <row r="568" spans="5:5" x14ac:dyDescent="0.15">
      <c r="E568" s="77"/>
    </row>
    <row r="569" spans="5:5" x14ac:dyDescent="0.15">
      <c r="E569" s="77"/>
    </row>
    <row r="570" spans="5:5" x14ac:dyDescent="0.15">
      <c r="E570" s="77"/>
    </row>
    <row r="571" spans="5:5" x14ac:dyDescent="0.15">
      <c r="E571" s="77"/>
    </row>
    <row r="572" spans="5:5" x14ac:dyDescent="0.15">
      <c r="E572" s="77"/>
    </row>
    <row r="573" spans="5:5" x14ac:dyDescent="0.15">
      <c r="E573" s="77"/>
    </row>
    <row r="574" spans="5:5" x14ac:dyDescent="0.15">
      <c r="E574" s="77"/>
    </row>
    <row r="575" spans="5:5" x14ac:dyDescent="0.15">
      <c r="E575" s="77"/>
    </row>
    <row r="576" spans="5:5" x14ac:dyDescent="0.15">
      <c r="E576" s="77"/>
    </row>
    <row r="577" spans="5:5" x14ac:dyDescent="0.15">
      <c r="E577" s="77"/>
    </row>
    <row r="578" spans="5:5" x14ac:dyDescent="0.15">
      <c r="E578" s="77"/>
    </row>
    <row r="579" spans="5:5" x14ac:dyDescent="0.15">
      <c r="E579" s="77"/>
    </row>
    <row r="580" spans="5:5" x14ac:dyDescent="0.15">
      <c r="E580" s="77"/>
    </row>
    <row r="581" spans="5:5" x14ac:dyDescent="0.15">
      <c r="E581" s="77"/>
    </row>
    <row r="672" spans="5:5" x14ac:dyDescent="0.15">
      <c r="E672" s="1"/>
    </row>
    <row r="674" spans="5:5" x14ac:dyDescent="0.15">
      <c r="E674" s="78"/>
    </row>
    <row r="675" spans="5:5" x14ac:dyDescent="0.15">
      <c r="E675" s="78"/>
    </row>
    <row r="676" spans="5:5" x14ac:dyDescent="0.15">
      <c r="E676" s="17"/>
    </row>
    <row r="677" spans="5:5" x14ac:dyDescent="0.15">
      <c r="E677" s="17"/>
    </row>
    <row r="678" spans="5:5" x14ac:dyDescent="0.15">
      <c r="E678" s="75"/>
    </row>
    <row r="679" spans="5:5" x14ac:dyDescent="0.15">
      <c r="E679" s="76"/>
    </row>
    <row r="680" spans="5:5" x14ac:dyDescent="0.15">
      <c r="E680" s="17"/>
    </row>
    <row r="681" spans="5:5" x14ac:dyDescent="0.15">
      <c r="E681" s="17"/>
    </row>
    <row r="682" spans="5:5" x14ac:dyDescent="0.15">
      <c r="E682" s="60"/>
    </row>
    <row r="683" spans="5:5" x14ac:dyDescent="0.15">
      <c r="E683" s="17"/>
    </row>
    <row r="684" spans="5:5" x14ac:dyDescent="0.15">
      <c r="E684" s="17"/>
    </row>
    <row r="685" spans="5:5" x14ac:dyDescent="0.15">
      <c r="E685" s="24"/>
    </row>
    <row r="686" spans="5:5" x14ac:dyDescent="0.15">
      <c r="E686" s="17"/>
    </row>
    <row r="687" spans="5:5" x14ac:dyDescent="0.15">
      <c r="E687" s="17"/>
    </row>
    <row r="688" spans="5:5" x14ac:dyDescent="0.15">
      <c r="E688" s="17"/>
    </row>
    <row r="689" spans="5:5" x14ac:dyDescent="0.15">
      <c r="E689" s="17"/>
    </row>
    <row r="694" spans="5:5" x14ac:dyDescent="0.15">
      <c r="E694" s="77"/>
    </row>
    <row r="695" spans="5:5" x14ac:dyDescent="0.15">
      <c r="E695" s="77"/>
    </row>
    <row r="696" spans="5:5" x14ac:dyDescent="0.15">
      <c r="E696" s="77"/>
    </row>
    <row r="697" spans="5:5" x14ac:dyDescent="0.15">
      <c r="E697" s="77"/>
    </row>
    <row r="698" spans="5:5" x14ac:dyDescent="0.15">
      <c r="E698" s="77"/>
    </row>
    <row r="699" spans="5:5" x14ac:dyDescent="0.15">
      <c r="E699" s="77"/>
    </row>
    <row r="700" spans="5:5" x14ac:dyDescent="0.15">
      <c r="E700" s="77"/>
    </row>
    <row r="701" spans="5:5" x14ac:dyDescent="0.15">
      <c r="E701" s="77"/>
    </row>
    <row r="702" spans="5:5" x14ac:dyDescent="0.15">
      <c r="E702" s="77"/>
    </row>
    <row r="703" spans="5:5" x14ac:dyDescent="0.15">
      <c r="E703" s="77"/>
    </row>
    <row r="704" spans="5:5" x14ac:dyDescent="0.15">
      <c r="E704" s="77"/>
    </row>
    <row r="705" spans="5:5" x14ac:dyDescent="0.15">
      <c r="E705" s="77"/>
    </row>
    <row r="706" spans="5:5" x14ac:dyDescent="0.15">
      <c r="E706" s="77"/>
    </row>
    <row r="707" spans="5:5" x14ac:dyDescent="0.15">
      <c r="E707" s="77"/>
    </row>
    <row r="708" spans="5:5" x14ac:dyDescent="0.15">
      <c r="E708" s="77"/>
    </row>
    <row r="709" spans="5:5" x14ac:dyDescent="0.15">
      <c r="E709" s="77"/>
    </row>
    <row r="710" spans="5:5" x14ac:dyDescent="0.15">
      <c r="E710" s="77"/>
    </row>
    <row r="711" spans="5:5" x14ac:dyDescent="0.15">
      <c r="E711" s="77"/>
    </row>
    <row r="712" spans="5:5" x14ac:dyDescent="0.15">
      <c r="E712" s="77"/>
    </row>
    <row r="713" spans="5:5" x14ac:dyDescent="0.15">
      <c r="E713" s="77"/>
    </row>
    <row r="714" spans="5:5" x14ac:dyDescent="0.15">
      <c r="E714" s="77"/>
    </row>
    <row r="715" spans="5:5" x14ac:dyDescent="0.15">
      <c r="E715" s="77"/>
    </row>
    <row r="716" spans="5:5" x14ac:dyDescent="0.15">
      <c r="E716" s="77"/>
    </row>
    <row r="805" spans="5:5" x14ac:dyDescent="0.15">
      <c r="E805" s="1"/>
    </row>
    <row r="807" spans="5:5" x14ac:dyDescent="0.15">
      <c r="E807" s="78"/>
    </row>
    <row r="808" spans="5:5" x14ac:dyDescent="0.15">
      <c r="E808" s="78"/>
    </row>
    <row r="809" spans="5:5" x14ac:dyDescent="0.15">
      <c r="E809" s="17"/>
    </row>
    <row r="810" spans="5:5" x14ac:dyDescent="0.15">
      <c r="E810" s="17"/>
    </row>
    <row r="811" spans="5:5" x14ac:dyDescent="0.15">
      <c r="E811" s="75"/>
    </row>
    <row r="812" spans="5:5" x14ac:dyDescent="0.15">
      <c r="E812" s="76"/>
    </row>
    <row r="813" spans="5:5" x14ac:dyDescent="0.15">
      <c r="E813" s="17"/>
    </row>
    <row r="814" spans="5:5" x14ac:dyDescent="0.15">
      <c r="E814" s="17"/>
    </row>
    <row r="815" spans="5:5" x14ac:dyDescent="0.15">
      <c r="E815" s="60"/>
    </row>
    <row r="816" spans="5:5" x14ac:dyDescent="0.15">
      <c r="E816" s="17"/>
    </row>
    <row r="817" spans="5:5" x14ac:dyDescent="0.15">
      <c r="E817" s="17"/>
    </row>
    <row r="818" spans="5:5" x14ac:dyDescent="0.15">
      <c r="E818" s="24"/>
    </row>
    <row r="819" spans="5:5" x14ac:dyDescent="0.15">
      <c r="E819" s="17"/>
    </row>
    <row r="820" spans="5:5" x14ac:dyDescent="0.15">
      <c r="E820" s="17"/>
    </row>
    <row r="821" spans="5:5" x14ac:dyDescent="0.15">
      <c r="E821" s="17"/>
    </row>
    <row r="822" spans="5:5" x14ac:dyDescent="0.15">
      <c r="E822" s="17"/>
    </row>
    <row r="827" spans="5:5" x14ac:dyDescent="0.15">
      <c r="E827" s="77"/>
    </row>
    <row r="828" spans="5:5" x14ac:dyDescent="0.15">
      <c r="E828" s="77"/>
    </row>
    <row r="829" spans="5:5" x14ac:dyDescent="0.15">
      <c r="E829" s="77"/>
    </row>
    <row r="830" spans="5:5" x14ac:dyDescent="0.15">
      <c r="E830" s="77"/>
    </row>
    <row r="831" spans="5:5" x14ac:dyDescent="0.15">
      <c r="E831" s="77"/>
    </row>
    <row r="832" spans="5:5" x14ac:dyDescent="0.15">
      <c r="E832" s="77"/>
    </row>
    <row r="833" spans="5:5" x14ac:dyDescent="0.15">
      <c r="E833" s="77"/>
    </row>
    <row r="834" spans="5:5" x14ac:dyDescent="0.15">
      <c r="E834" s="77"/>
    </row>
    <row r="835" spans="5:5" x14ac:dyDescent="0.15">
      <c r="E835" s="77"/>
    </row>
    <row r="836" spans="5:5" x14ac:dyDescent="0.15">
      <c r="E836" s="77"/>
    </row>
    <row r="837" spans="5:5" x14ac:dyDescent="0.15">
      <c r="E837" s="77"/>
    </row>
    <row r="838" spans="5:5" x14ac:dyDescent="0.15">
      <c r="E838" s="77"/>
    </row>
    <row r="839" spans="5:5" x14ac:dyDescent="0.15">
      <c r="E839" s="77"/>
    </row>
    <row r="840" spans="5:5" x14ac:dyDescent="0.15">
      <c r="E840" s="77"/>
    </row>
    <row r="841" spans="5:5" x14ac:dyDescent="0.15">
      <c r="E841" s="77"/>
    </row>
    <row r="842" spans="5:5" x14ac:dyDescent="0.15">
      <c r="E842" s="77"/>
    </row>
    <row r="843" spans="5:5" x14ac:dyDescent="0.15">
      <c r="E843" s="77"/>
    </row>
    <row r="844" spans="5:5" x14ac:dyDescent="0.15">
      <c r="E844" s="77"/>
    </row>
    <row r="845" spans="5:5" x14ac:dyDescent="0.15">
      <c r="E845" s="77"/>
    </row>
    <row r="846" spans="5:5" x14ac:dyDescent="0.15">
      <c r="E846" s="77"/>
    </row>
    <row r="847" spans="5:5" x14ac:dyDescent="0.15">
      <c r="E847" s="77"/>
    </row>
    <row r="848" spans="5:5" x14ac:dyDescent="0.15">
      <c r="E848" s="77"/>
    </row>
    <row r="849" spans="5:5" x14ac:dyDescent="0.15">
      <c r="E849" s="77"/>
    </row>
    <row r="943" spans="5:5" x14ac:dyDescent="0.15">
      <c r="E943" s="1"/>
    </row>
    <row r="945" spans="5:5" x14ac:dyDescent="0.15">
      <c r="E945" s="78"/>
    </row>
    <row r="946" spans="5:5" x14ac:dyDescent="0.15">
      <c r="E946" s="78"/>
    </row>
    <row r="947" spans="5:5" x14ac:dyDescent="0.15">
      <c r="E947" s="17"/>
    </row>
    <row r="948" spans="5:5" x14ac:dyDescent="0.15">
      <c r="E948" s="17"/>
    </row>
    <row r="949" spans="5:5" x14ac:dyDescent="0.15">
      <c r="E949" s="75"/>
    </row>
    <row r="950" spans="5:5" x14ac:dyDescent="0.15">
      <c r="E950" s="76"/>
    </row>
    <row r="951" spans="5:5" x14ac:dyDescent="0.15">
      <c r="E951" s="17"/>
    </row>
    <row r="952" spans="5:5" x14ac:dyDescent="0.15">
      <c r="E952" s="17"/>
    </row>
    <row r="953" spans="5:5" x14ac:dyDescent="0.15">
      <c r="E953" s="60"/>
    </row>
    <row r="954" spans="5:5" x14ac:dyDescent="0.15">
      <c r="E954" s="17"/>
    </row>
    <row r="955" spans="5:5" x14ac:dyDescent="0.15">
      <c r="E955" s="17"/>
    </row>
    <row r="956" spans="5:5" x14ac:dyDescent="0.15">
      <c r="E956" s="24"/>
    </row>
    <row r="957" spans="5:5" x14ac:dyDescent="0.15">
      <c r="E957" s="17"/>
    </row>
    <row r="958" spans="5:5" x14ac:dyDescent="0.15">
      <c r="E958" s="17"/>
    </row>
    <row r="959" spans="5:5" x14ac:dyDescent="0.15">
      <c r="E959" s="17"/>
    </row>
    <row r="960" spans="5:5" x14ac:dyDescent="0.15">
      <c r="E960" s="17"/>
    </row>
    <row r="965" spans="5:5" x14ac:dyDescent="0.15">
      <c r="E965" s="77"/>
    </row>
    <row r="966" spans="5:5" x14ac:dyDescent="0.15">
      <c r="E966" s="77"/>
    </row>
    <row r="967" spans="5:5" x14ac:dyDescent="0.15">
      <c r="E967" s="77"/>
    </row>
    <row r="968" spans="5:5" x14ac:dyDescent="0.15">
      <c r="E968" s="77"/>
    </row>
    <row r="969" spans="5:5" x14ac:dyDescent="0.15">
      <c r="E969" s="77"/>
    </row>
    <row r="970" spans="5:5" x14ac:dyDescent="0.15">
      <c r="E970" s="77"/>
    </row>
    <row r="971" spans="5:5" x14ac:dyDescent="0.15">
      <c r="E971" s="77"/>
    </row>
    <row r="972" spans="5:5" x14ac:dyDescent="0.15">
      <c r="E972" s="77"/>
    </row>
    <row r="973" spans="5:5" x14ac:dyDescent="0.15">
      <c r="E973" s="77"/>
    </row>
    <row r="974" spans="5:5" x14ac:dyDescent="0.15">
      <c r="E974" s="77"/>
    </row>
    <row r="975" spans="5:5" x14ac:dyDescent="0.15">
      <c r="E975" s="77"/>
    </row>
    <row r="976" spans="5:5" x14ac:dyDescent="0.15">
      <c r="E976" s="77"/>
    </row>
    <row r="977" spans="5:5" x14ac:dyDescent="0.15">
      <c r="E977" s="77"/>
    </row>
    <row r="978" spans="5:5" x14ac:dyDescent="0.15">
      <c r="E978" s="77"/>
    </row>
    <row r="979" spans="5:5" x14ac:dyDescent="0.15">
      <c r="E979" s="77"/>
    </row>
    <row r="980" spans="5:5" x14ac:dyDescent="0.15">
      <c r="E980" s="77"/>
    </row>
    <row r="981" spans="5:5" x14ac:dyDescent="0.15">
      <c r="E981" s="77"/>
    </row>
    <row r="982" spans="5:5" x14ac:dyDescent="0.15">
      <c r="E982" s="77"/>
    </row>
    <row r="983" spans="5:5" x14ac:dyDescent="0.15">
      <c r="E983" s="77"/>
    </row>
    <row r="984" spans="5:5" x14ac:dyDescent="0.15">
      <c r="E984" s="77"/>
    </row>
    <row r="985" spans="5:5" x14ac:dyDescent="0.15">
      <c r="E985" s="77"/>
    </row>
    <row r="986" spans="5:5" x14ac:dyDescent="0.15">
      <c r="E986" s="77"/>
    </row>
    <row r="987" spans="5:5" x14ac:dyDescent="0.15">
      <c r="E987" s="77"/>
    </row>
    <row r="1078" spans="5:5" x14ac:dyDescent="0.15">
      <c r="E1078" s="1"/>
    </row>
    <row r="1080" spans="5:5" x14ac:dyDescent="0.15">
      <c r="E1080" s="78"/>
    </row>
    <row r="1081" spans="5:5" x14ac:dyDescent="0.15">
      <c r="E1081" s="78"/>
    </row>
    <row r="1082" spans="5:5" x14ac:dyDescent="0.15">
      <c r="E1082" s="17"/>
    </row>
    <row r="1083" spans="5:5" x14ac:dyDescent="0.15">
      <c r="E1083" s="17"/>
    </row>
    <row r="1084" spans="5:5" x14ac:dyDescent="0.15">
      <c r="E1084" s="75"/>
    </row>
    <row r="1085" spans="5:5" x14ac:dyDescent="0.15">
      <c r="E1085" s="76"/>
    </row>
    <row r="1086" spans="5:5" x14ac:dyDescent="0.15">
      <c r="E1086" s="17"/>
    </row>
    <row r="1087" spans="5:5" x14ac:dyDescent="0.15">
      <c r="E1087" s="17"/>
    </row>
    <row r="1088" spans="5:5" x14ac:dyDescent="0.15">
      <c r="E1088" s="60"/>
    </row>
    <row r="1089" spans="5:5" x14ac:dyDescent="0.15">
      <c r="E1089" s="17"/>
    </row>
    <row r="1090" spans="5:5" x14ac:dyDescent="0.15">
      <c r="E1090" s="17"/>
    </row>
    <row r="1091" spans="5:5" x14ac:dyDescent="0.15">
      <c r="E1091" s="24"/>
    </row>
    <row r="1092" spans="5:5" x14ac:dyDescent="0.15">
      <c r="E1092" s="17"/>
    </row>
    <row r="1093" spans="5:5" x14ac:dyDescent="0.15">
      <c r="E1093" s="17"/>
    </row>
    <row r="1094" spans="5:5" x14ac:dyDescent="0.15">
      <c r="E1094" s="17"/>
    </row>
    <row r="1095" spans="5:5" x14ac:dyDescent="0.15">
      <c r="E1095" s="17"/>
    </row>
    <row r="1100" spans="5:5" x14ac:dyDescent="0.15">
      <c r="E1100" s="77"/>
    </row>
    <row r="1101" spans="5:5" x14ac:dyDescent="0.15">
      <c r="E1101" s="77"/>
    </row>
    <row r="1102" spans="5:5" x14ac:dyDescent="0.15">
      <c r="E1102" s="77"/>
    </row>
    <row r="1103" spans="5:5" x14ac:dyDescent="0.15">
      <c r="E1103" s="77"/>
    </row>
    <row r="1104" spans="5:5" x14ac:dyDescent="0.15">
      <c r="E1104" s="77"/>
    </row>
    <row r="1105" spans="5:5" x14ac:dyDescent="0.15">
      <c r="E1105" s="77"/>
    </row>
    <row r="1106" spans="5:5" x14ac:dyDescent="0.15">
      <c r="E1106" s="77"/>
    </row>
    <row r="1107" spans="5:5" x14ac:dyDescent="0.15">
      <c r="E1107" s="77"/>
    </row>
    <row r="1108" spans="5:5" x14ac:dyDescent="0.15">
      <c r="E1108" s="77"/>
    </row>
    <row r="1109" spans="5:5" x14ac:dyDescent="0.15">
      <c r="E1109" s="77"/>
    </row>
    <row r="1110" spans="5:5" x14ac:dyDescent="0.15">
      <c r="E1110" s="77"/>
    </row>
    <row r="1111" spans="5:5" x14ac:dyDescent="0.15">
      <c r="E1111" s="77"/>
    </row>
    <row r="1112" spans="5:5" x14ac:dyDescent="0.15">
      <c r="E1112" s="77"/>
    </row>
    <row r="1113" spans="5:5" x14ac:dyDescent="0.15">
      <c r="E1113" s="77"/>
    </row>
    <row r="1114" spans="5:5" x14ac:dyDescent="0.15">
      <c r="E1114" s="77"/>
    </row>
    <row r="1115" spans="5:5" x14ac:dyDescent="0.15">
      <c r="E1115" s="77"/>
    </row>
    <row r="1116" spans="5:5" x14ac:dyDescent="0.15">
      <c r="E1116" s="77"/>
    </row>
    <row r="1117" spans="5:5" x14ac:dyDescent="0.15">
      <c r="E1117" s="77"/>
    </row>
    <row r="1118" spans="5:5" x14ac:dyDescent="0.15">
      <c r="E1118" s="77"/>
    </row>
    <row r="1119" spans="5:5" x14ac:dyDescent="0.15">
      <c r="E1119" s="77"/>
    </row>
    <row r="1120" spans="5:5" x14ac:dyDescent="0.15">
      <c r="E1120" s="77"/>
    </row>
    <row r="1121" spans="5:5" x14ac:dyDescent="0.15">
      <c r="E1121" s="77"/>
    </row>
    <row r="1122" spans="5:5" x14ac:dyDescent="0.15">
      <c r="E1122" s="77"/>
    </row>
    <row r="1213" spans="5:5" x14ac:dyDescent="0.15">
      <c r="E1213" s="1"/>
    </row>
    <row r="1215" spans="5:5" x14ac:dyDescent="0.15">
      <c r="E1215" s="78"/>
    </row>
    <row r="1216" spans="5:5" x14ac:dyDescent="0.15">
      <c r="E1216" s="78"/>
    </row>
    <row r="1217" spans="5:5" x14ac:dyDescent="0.15">
      <c r="E1217" s="17"/>
    </row>
    <row r="1218" spans="5:5" x14ac:dyDescent="0.15">
      <c r="E1218" s="17"/>
    </row>
    <row r="1219" spans="5:5" x14ac:dyDescent="0.15">
      <c r="E1219" s="75"/>
    </row>
    <row r="1220" spans="5:5" x14ac:dyDescent="0.15">
      <c r="E1220" s="76"/>
    </row>
    <row r="1221" spans="5:5" x14ac:dyDescent="0.15">
      <c r="E1221" s="17"/>
    </row>
    <row r="1222" spans="5:5" x14ac:dyDescent="0.15">
      <c r="E1222" s="17"/>
    </row>
    <row r="1223" spans="5:5" x14ac:dyDescent="0.15">
      <c r="E1223" s="60"/>
    </row>
    <row r="1224" spans="5:5" x14ac:dyDescent="0.15">
      <c r="E1224" s="17"/>
    </row>
    <row r="1225" spans="5:5" x14ac:dyDescent="0.15">
      <c r="E1225" s="17"/>
    </row>
    <row r="1226" spans="5:5" x14ac:dyDescent="0.15">
      <c r="E1226" s="24"/>
    </row>
    <row r="1227" spans="5:5" x14ac:dyDescent="0.15">
      <c r="E1227" s="17"/>
    </row>
    <row r="1228" spans="5:5" x14ac:dyDescent="0.15">
      <c r="E1228" s="17"/>
    </row>
    <row r="1229" spans="5:5" x14ac:dyDescent="0.15">
      <c r="E1229" s="17"/>
    </row>
    <row r="1230" spans="5:5" x14ac:dyDescent="0.15">
      <c r="E1230" s="17"/>
    </row>
    <row r="1235" spans="5:5" x14ac:dyDescent="0.15">
      <c r="E1235" s="77"/>
    </row>
    <row r="1236" spans="5:5" x14ac:dyDescent="0.15">
      <c r="E1236" s="77"/>
    </row>
    <row r="1237" spans="5:5" x14ac:dyDescent="0.15">
      <c r="E1237" s="77"/>
    </row>
    <row r="1238" spans="5:5" x14ac:dyDescent="0.15">
      <c r="E1238" s="77"/>
    </row>
    <row r="1239" spans="5:5" x14ac:dyDescent="0.15">
      <c r="E1239" s="77"/>
    </row>
    <row r="1240" spans="5:5" x14ac:dyDescent="0.15">
      <c r="E1240" s="77"/>
    </row>
    <row r="1241" spans="5:5" x14ac:dyDescent="0.15">
      <c r="E1241" s="77"/>
    </row>
    <row r="1242" spans="5:5" x14ac:dyDescent="0.15">
      <c r="E1242" s="77"/>
    </row>
    <row r="1243" spans="5:5" x14ac:dyDescent="0.15">
      <c r="E1243" s="77"/>
    </row>
    <row r="1244" spans="5:5" x14ac:dyDescent="0.15">
      <c r="E1244" s="77"/>
    </row>
    <row r="1245" spans="5:5" x14ac:dyDescent="0.15">
      <c r="E1245" s="77"/>
    </row>
    <row r="1246" spans="5:5" x14ac:dyDescent="0.15">
      <c r="E1246" s="77"/>
    </row>
    <row r="1247" spans="5:5" x14ac:dyDescent="0.15">
      <c r="E1247" s="77"/>
    </row>
    <row r="1248" spans="5:5" x14ac:dyDescent="0.15">
      <c r="E1248" s="77"/>
    </row>
    <row r="1249" spans="5:5" x14ac:dyDescent="0.15">
      <c r="E1249" s="77"/>
    </row>
    <row r="1250" spans="5:5" x14ac:dyDescent="0.15">
      <c r="E1250" s="77"/>
    </row>
    <row r="1251" spans="5:5" x14ac:dyDescent="0.15">
      <c r="E1251" s="77"/>
    </row>
    <row r="1252" spans="5:5" x14ac:dyDescent="0.15">
      <c r="E1252" s="77"/>
    </row>
    <row r="1253" spans="5:5" x14ac:dyDescent="0.15">
      <c r="E1253" s="77"/>
    </row>
    <row r="1254" spans="5:5" x14ac:dyDescent="0.15">
      <c r="E1254" s="77"/>
    </row>
    <row r="1255" spans="5:5" x14ac:dyDescent="0.15">
      <c r="E1255" s="77"/>
    </row>
    <row r="1256" spans="5:5" x14ac:dyDescent="0.15">
      <c r="E1256" s="77"/>
    </row>
    <row r="1257" spans="5:5" x14ac:dyDescent="0.15">
      <c r="E1257" s="77"/>
    </row>
    <row r="1346" spans="5:5" x14ac:dyDescent="0.15">
      <c r="E1346" s="1"/>
    </row>
    <row r="1348" spans="5:5" x14ac:dyDescent="0.15">
      <c r="E1348" s="78"/>
    </row>
    <row r="1349" spans="5:5" x14ac:dyDescent="0.15">
      <c r="E1349" s="78"/>
    </row>
    <row r="1350" spans="5:5" x14ac:dyDescent="0.15">
      <c r="E1350" s="17"/>
    </row>
    <row r="1351" spans="5:5" x14ac:dyDescent="0.15">
      <c r="E1351" s="17"/>
    </row>
    <row r="1352" spans="5:5" x14ac:dyDescent="0.15">
      <c r="E1352" s="75"/>
    </row>
    <row r="1353" spans="5:5" x14ac:dyDescent="0.15">
      <c r="E1353" s="76"/>
    </row>
    <row r="1354" spans="5:5" x14ac:dyDescent="0.15">
      <c r="E1354" s="17"/>
    </row>
    <row r="1355" spans="5:5" x14ac:dyDescent="0.15">
      <c r="E1355" s="17"/>
    </row>
    <row r="1356" spans="5:5" x14ac:dyDescent="0.15">
      <c r="E1356" s="60"/>
    </row>
    <row r="1357" spans="5:5" x14ac:dyDescent="0.15">
      <c r="E1357" s="17"/>
    </row>
    <row r="1358" spans="5:5" x14ac:dyDescent="0.15">
      <c r="E1358" s="17"/>
    </row>
    <row r="1359" spans="5:5" x14ac:dyDescent="0.15">
      <c r="E1359" s="24"/>
    </row>
    <row r="1360" spans="5:5" x14ac:dyDescent="0.15">
      <c r="E1360" s="17"/>
    </row>
    <row r="1361" spans="5:5" x14ac:dyDescent="0.15">
      <c r="E1361" s="17"/>
    </row>
    <row r="1362" spans="5:5" x14ac:dyDescent="0.15">
      <c r="E1362" s="17"/>
    </row>
    <row r="1363" spans="5:5" x14ac:dyDescent="0.15">
      <c r="E1363" s="17"/>
    </row>
    <row r="1368" spans="5:5" x14ac:dyDescent="0.15">
      <c r="E1368" s="77"/>
    </row>
    <row r="1369" spans="5:5" x14ac:dyDescent="0.15">
      <c r="E1369" s="77"/>
    </row>
    <row r="1370" spans="5:5" x14ac:dyDescent="0.15">
      <c r="E1370" s="77"/>
    </row>
    <row r="1371" spans="5:5" x14ac:dyDescent="0.15">
      <c r="E1371" s="77"/>
    </row>
    <row r="1372" spans="5:5" x14ac:dyDescent="0.15">
      <c r="E1372" s="77"/>
    </row>
    <row r="1373" spans="5:5" x14ac:dyDescent="0.15">
      <c r="E1373" s="77"/>
    </row>
    <row r="1374" spans="5:5" x14ac:dyDescent="0.15">
      <c r="E1374" s="77"/>
    </row>
    <row r="1375" spans="5:5" x14ac:dyDescent="0.15">
      <c r="E1375" s="77"/>
    </row>
    <row r="1376" spans="5:5" x14ac:dyDescent="0.15">
      <c r="E1376" s="77"/>
    </row>
    <row r="1377" spans="5:5" x14ac:dyDescent="0.15">
      <c r="E1377" s="77"/>
    </row>
    <row r="1378" spans="5:5" x14ac:dyDescent="0.15">
      <c r="E1378" s="77"/>
    </row>
    <row r="1379" spans="5:5" x14ac:dyDescent="0.15">
      <c r="E1379" s="77"/>
    </row>
    <row r="1380" spans="5:5" x14ac:dyDescent="0.15">
      <c r="E1380" s="77"/>
    </row>
    <row r="1381" spans="5:5" x14ac:dyDescent="0.15">
      <c r="E1381" s="77"/>
    </row>
    <row r="1382" spans="5:5" x14ac:dyDescent="0.15">
      <c r="E1382" s="77"/>
    </row>
    <row r="1383" spans="5:5" x14ac:dyDescent="0.15">
      <c r="E1383" s="77"/>
    </row>
    <row r="1384" spans="5:5" x14ac:dyDescent="0.15">
      <c r="E1384" s="77"/>
    </row>
    <row r="1385" spans="5:5" x14ac:dyDescent="0.15">
      <c r="E1385" s="77"/>
    </row>
    <row r="1386" spans="5:5" x14ac:dyDescent="0.15">
      <c r="E1386" s="77"/>
    </row>
    <row r="1387" spans="5:5" x14ac:dyDescent="0.15">
      <c r="E1387" s="77"/>
    </row>
    <row r="1388" spans="5:5" x14ac:dyDescent="0.15">
      <c r="E1388" s="77"/>
    </row>
    <row r="1389" spans="5:5" x14ac:dyDescent="0.15">
      <c r="E1389" s="77"/>
    </row>
    <row r="1390" spans="5:5" x14ac:dyDescent="0.15">
      <c r="E1390" s="77"/>
    </row>
    <row r="1479" spans="5:8" x14ac:dyDescent="0.15">
      <c r="H1479">
        <v>0</v>
      </c>
    </row>
    <row r="1480" spans="5:8" x14ac:dyDescent="0.15">
      <c r="E1480" s="1"/>
    </row>
    <row r="1482" spans="5:8" x14ac:dyDescent="0.15">
      <c r="E1482" s="78"/>
    </row>
    <row r="1483" spans="5:8" x14ac:dyDescent="0.15">
      <c r="E1483" s="78"/>
    </row>
    <row r="1484" spans="5:8" x14ac:dyDescent="0.15">
      <c r="E1484" s="17"/>
    </row>
    <row r="1485" spans="5:8" x14ac:dyDescent="0.15">
      <c r="E1485" s="17"/>
    </row>
    <row r="1486" spans="5:8" x14ac:dyDescent="0.15">
      <c r="E1486" s="75"/>
    </row>
    <row r="1487" spans="5:8" x14ac:dyDescent="0.15">
      <c r="E1487" s="76"/>
    </row>
    <row r="1488" spans="5:8" x14ac:dyDescent="0.15">
      <c r="E1488" s="17"/>
    </row>
    <row r="1489" spans="5:5" x14ac:dyDescent="0.15">
      <c r="E1489" s="17"/>
    </row>
    <row r="1490" spans="5:5" x14ac:dyDescent="0.15">
      <c r="E1490" s="60"/>
    </row>
    <row r="1491" spans="5:5" x14ac:dyDescent="0.15">
      <c r="E1491" s="17"/>
    </row>
    <row r="1492" spans="5:5" x14ac:dyDescent="0.15">
      <c r="E1492" s="17"/>
    </row>
    <row r="1493" spans="5:5" x14ac:dyDescent="0.15">
      <c r="E1493" s="24"/>
    </row>
    <row r="1494" spans="5:5" x14ac:dyDescent="0.15">
      <c r="E1494" s="17"/>
    </row>
    <row r="1495" spans="5:5" x14ac:dyDescent="0.15">
      <c r="E1495" s="17"/>
    </row>
    <row r="1496" spans="5:5" x14ac:dyDescent="0.15">
      <c r="E1496" s="17"/>
    </row>
    <row r="1497" spans="5:5" x14ac:dyDescent="0.15">
      <c r="E1497" s="17"/>
    </row>
    <row r="1502" spans="5:5" x14ac:dyDescent="0.15">
      <c r="E1502" s="77"/>
    </row>
    <row r="1503" spans="5:5" x14ac:dyDescent="0.15">
      <c r="E1503" s="77"/>
    </row>
    <row r="1504" spans="5:5" x14ac:dyDescent="0.15">
      <c r="E1504" s="77"/>
    </row>
    <row r="1505" spans="5:5" x14ac:dyDescent="0.15">
      <c r="E1505" s="77"/>
    </row>
    <row r="1506" spans="5:5" x14ac:dyDescent="0.15">
      <c r="E1506" s="77"/>
    </row>
    <row r="1507" spans="5:5" x14ac:dyDescent="0.15">
      <c r="E1507" s="77"/>
    </row>
    <row r="1508" spans="5:5" x14ac:dyDescent="0.15">
      <c r="E1508" s="77"/>
    </row>
    <row r="1509" spans="5:5" x14ac:dyDescent="0.15">
      <c r="E1509" s="77"/>
    </row>
    <row r="1510" spans="5:5" x14ac:dyDescent="0.15">
      <c r="E1510" s="77"/>
    </row>
    <row r="1511" spans="5:5" x14ac:dyDescent="0.15">
      <c r="E1511" s="77"/>
    </row>
    <row r="1512" spans="5:5" x14ac:dyDescent="0.15">
      <c r="E1512" s="77"/>
    </row>
    <row r="1513" spans="5:5" x14ac:dyDescent="0.15">
      <c r="E1513" s="77"/>
    </row>
    <row r="1514" spans="5:5" x14ac:dyDescent="0.15">
      <c r="E1514" s="77"/>
    </row>
    <row r="1515" spans="5:5" x14ac:dyDescent="0.15">
      <c r="E1515" s="77"/>
    </row>
    <row r="1516" spans="5:5" x14ac:dyDescent="0.15">
      <c r="E1516" s="77"/>
    </row>
    <row r="1517" spans="5:5" x14ac:dyDescent="0.15">
      <c r="E1517" s="77"/>
    </row>
    <row r="1518" spans="5:5" x14ac:dyDescent="0.15">
      <c r="E1518" s="77"/>
    </row>
    <row r="1519" spans="5:5" x14ac:dyDescent="0.15">
      <c r="E1519" s="77"/>
    </row>
    <row r="1520" spans="5:5" x14ac:dyDescent="0.15">
      <c r="E1520" s="77"/>
    </row>
    <row r="1521" spans="5:5" x14ac:dyDescent="0.15">
      <c r="E1521" s="77"/>
    </row>
    <row r="1522" spans="5:5" x14ac:dyDescent="0.15">
      <c r="E1522" s="77"/>
    </row>
    <row r="1523" spans="5:5" x14ac:dyDescent="0.15">
      <c r="E1523" s="77"/>
    </row>
    <row r="1524" spans="5:5" x14ac:dyDescent="0.15">
      <c r="E1524" s="77"/>
    </row>
    <row r="1615" spans="5:5" x14ac:dyDescent="0.15">
      <c r="E1615" s="1"/>
    </row>
    <row r="1617" spans="5:5" x14ac:dyDescent="0.15">
      <c r="E1617" s="78"/>
    </row>
    <row r="1618" spans="5:5" x14ac:dyDescent="0.15">
      <c r="E1618" s="78"/>
    </row>
    <row r="1619" spans="5:5" x14ac:dyDescent="0.15">
      <c r="E1619" s="17"/>
    </row>
    <row r="1620" spans="5:5" x14ac:dyDescent="0.15">
      <c r="E1620" s="17"/>
    </row>
    <row r="1621" spans="5:5" x14ac:dyDescent="0.15">
      <c r="E1621" s="75"/>
    </row>
    <row r="1622" spans="5:5" x14ac:dyDescent="0.15">
      <c r="E1622" s="76"/>
    </row>
    <row r="1623" spans="5:5" x14ac:dyDescent="0.15">
      <c r="E1623" s="17"/>
    </row>
    <row r="1624" spans="5:5" x14ac:dyDescent="0.15">
      <c r="E1624" s="17"/>
    </row>
    <row r="1625" spans="5:5" x14ac:dyDescent="0.15">
      <c r="E1625" s="60"/>
    </row>
    <row r="1626" spans="5:5" x14ac:dyDescent="0.15">
      <c r="E1626" s="17"/>
    </row>
    <row r="1627" spans="5:5" x14ac:dyDescent="0.15">
      <c r="E1627" s="17"/>
    </row>
    <row r="1628" spans="5:5" x14ac:dyDescent="0.15">
      <c r="E1628" s="24"/>
    </row>
    <row r="1629" spans="5:5" x14ac:dyDescent="0.15">
      <c r="E1629" s="17"/>
    </row>
    <row r="1630" spans="5:5" x14ac:dyDescent="0.15">
      <c r="E1630" s="17"/>
    </row>
    <row r="1631" spans="5:5" x14ac:dyDescent="0.15">
      <c r="E1631" s="17"/>
    </row>
    <row r="1632" spans="5:5" x14ac:dyDescent="0.15">
      <c r="E1632" s="17"/>
    </row>
    <row r="1637" spans="5:5" x14ac:dyDescent="0.15">
      <c r="E1637" s="77"/>
    </row>
    <row r="1638" spans="5:5" x14ac:dyDescent="0.15">
      <c r="E1638" s="77"/>
    </row>
    <row r="1639" spans="5:5" x14ac:dyDescent="0.15">
      <c r="E1639" s="77"/>
    </row>
    <row r="1640" spans="5:5" x14ac:dyDescent="0.15">
      <c r="E1640" s="77"/>
    </row>
    <row r="1641" spans="5:5" x14ac:dyDescent="0.15">
      <c r="E1641" s="77"/>
    </row>
    <row r="1642" spans="5:5" x14ac:dyDescent="0.15">
      <c r="E1642" s="77"/>
    </row>
    <row r="1643" spans="5:5" x14ac:dyDescent="0.15">
      <c r="E1643" s="77"/>
    </row>
    <row r="1644" spans="5:5" x14ac:dyDescent="0.15">
      <c r="E1644" s="77"/>
    </row>
    <row r="1645" spans="5:5" x14ac:dyDescent="0.15">
      <c r="E1645" s="77"/>
    </row>
    <row r="1646" spans="5:5" x14ac:dyDescent="0.15">
      <c r="E1646" s="77"/>
    </row>
    <row r="1647" spans="5:5" x14ac:dyDescent="0.15">
      <c r="E1647" s="77"/>
    </row>
    <row r="1648" spans="5:5" x14ac:dyDescent="0.15">
      <c r="E1648" s="77"/>
    </row>
    <row r="1649" spans="5:5" x14ac:dyDescent="0.15">
      <c r="E1649" s="77"/>
    </row>
    <row r="1650" spans="5:5" x14ac:dyDescent="0.15">
      <c r="E1650" s="77"/>
    </row>
    <row r="1651" spans="5:5" x14ac:dyDescent="0.15">
      <c r="E1651" s="77"/>
    </row>
    <row r="1652" spans="5:5" x14ac:dyDescent="0.15">
      <c r="E1652" s="77"/>
    </row>
    <row r="1653" spans="5:5" x14ac:dyDescent="0.15">
      <c r="E1653" s="77"/>
    </row>
    <row r="1654" spans="5:5" x14ac:dyDescent="0.15">
      <c r="E1654" s="77"/>
    </row>
    <row r="1655" spans="5:5" x14ac:dyDescent="0.15">
      <c r="E1655" s="77"/>
    </row>
    <row r="1656" spans="5:5" x14ac:dyDescent="0.15">
      <c r="E1656" s="77"/>
    </row>
    <row r="1657" spans="5:5" x14ac:dyDescent="0.15">
      <c r="E1657" s="77"/>
    </row>
    <row r="1658" spans="5:5" x14ac:dyDescent="0.15">
      <c r="E1658" s="77"/>
    </row>
    <row r="1659" spans="5:5" x14ac:dyDescent="0.15">
      <c r="E1659" s="77"/>
    </row>
    <row r="1749" spans="5:5" x14ac:dyDescent="0.15">
      <c r="E1749" s="1"/>
    </row>
    <row r="1751" spans="5:5" x14ac:dyDescent="0.15">
      <c r="E1751" s="78"/>
    </row>
    <row r="1752" spans="5:5" x14ac:dyDescent="0.15">
      <c r="E1752" s="78"/>
    </row>
    <row r="1753" spans="5:5" x14ac:dyDescent="0.15">
      <c r="E1753" s="17"/>
    </row>
    <row r="1754" spans="5:5" x14ac:dyDescent="0.15">
      <c r="E1754" s="17"/>
    </row>
    <row r="1755" spans="5:5" x14ac:dyDescent="0.15">
      <c r="E1755" s="75"/>
    </row>
    <row r="1756" spans="5:5" x14ac:dyDescent="0.15">
      <c r="E1756" s="76"/>
    </row>
    <row r="1757" spans="5:5" x14ac:dyDescent="0.15">
      <c r="E1757" s="17"/>
    </row>
    <row r="1758" spans="5:5" x14ac:dyDescent="0.15">
      <c r="E1758" s="17"/>
    </row>
    <row r="1759" spans="5:5" x14ac:dyDescent="0.15">
      <c r="E1759" s="60"/>
    </row>
    <row r="1760" spans="5:5" x14ac:dyDescent="0.15">
      <c r="E1760" s="17"/>
    </row>
    <row r="1761" spans="5:5" x14ac:dyDescent="0.15">
      <c r="E1761" s="17"/>
    </row>
    <row r="1762" spans="5:5" x14ac:dyDescent="0.15">
      <c r="E1762" s="24"/>
    </row>
    <row r="1763" spans="5:5" x14ac:dyDescent="0.15">
      <c r="E1763" s="17"/>
    </row>
    <row r="1764" spans="5:5" x14ac:dyDescent="0.15">
      <c r="E1764" s="17"/>
    </row>
    <row r="1765" spans="5:5" x14ac:dyDescent="0.15">
      <c r="E1765" s="17"/>
    </row>
    <row r="1766" spans="5:5" x14ac:dyDescent="0.15">
      <c r="E1766" s="17"/>
    </row>
    <row r="1771" spans="5:5" x14ac:dyDescent="0.15">
      <c r="E1771" s="77"/>
    </row>
    <row r="1772" spans="5:5" x14ac:dyDescent="0.15">
      <c r="E1772" s="77"/>
    </row>
    <row r="1773" spans="5:5" x14ac:dyDescent="0.15">
      <c r="E1773" s="77"/>
    </row>
    <row r="1774" spans="5:5" x14ac:dyDescent="0.15">
      <c r="E1774" s="77"/>
    </row>
    <row r="1775" spans="5:5" x14ac:dyDescent="0.15">
      <c r="E1775" s="77"/>
    </row>
    <row r="1776" spans="5:5" x14ac:dyDescent="0.15">
      <c r="E1776" s="77"/>
    </row>
    <row r="1777" spans="5:5" x14ac:dyDescent="0.15">
      <c r="E1777" s="77"/>
    </row>
    <row r="1778" spans="5:5" x14ac:dyDescent="0.15">
      <c r="E1778" s="77"/>
    </row>
    <row r="1779" spans="5:5" x14ac:dyDescent="0.15">
      <c r="E1779" s="77"/>
    </row>
    <row r="1780" spans="5:5" x14ac:dyDescent="0.15">
      <c r="E1780" s="77"/>
    </row>
    <row r="1781" spans="5:5" x14ac:dyDescent="0.15">
      <c r="E1781" s="77"/>
    </row>
    <row r="1782" spans="5:5" x14ac:dyDescent="0.15">
      <c r="E1782" s="77"/>
    </row>
    <row r="1783" spans="5:5" x14ac:dyDescent="0.15">
      <c r="E1783" s="77"/>
    </row>
    <row r="1784" spans="5:5" x14ac:dyDescent="0.15">
      <c r="E1784" s="77"/>
    </row>
    <row r="1785" spans="5:5" x14ac:dyDescent="0.15">
      <c r="E1785" s="77"/>
    </row>
    <row r="1786" spans="5:5" x14ac:dyDescent="0.15">
      <c r="E1786" s="77"/>
    </row>
    <row r="1787" spans="5:5" x14ac:dyDescent="0.15">
      <c r="E1787" s="77"/>
    </row>
    <row r="1788" spans="5:5" x14ac:dyDescent="0.15">
      <c r="E1788" s="77"/>
    </row>
    <row r="1789" spans="5:5" x14ac:dyDescent="0.15">
      <c r="E1789" s="77"/>
    </row>
    <row r="1790" spans="5:5" x14ac:dyDescent="0.15">
      <c r="E1790" s="77"/>
    </row>
    <row r="1791" spans="5:5" x14ac:dyDescent="0.15">
      <c r="E1791" s="77"/>
    </row>
    <row r="1792" spans="5:5" x14ac:dyDescent="0.15">
      <c r="E1792" s="77"/>
    </row>
    <row r="1793" spans="5:5" x14ac:dyDescent="0.15">
      <c r="E1793" s="77"/>
    </row>
    <row r="1884" spans="5:5" x14ac:dyDescent="0.15">
      <c r="E1884" s="1"/>
    </row>
    <row r="1886" spans="5:5" x14ac:dyDescent="0.15">
      <c r="E1886" s="78"/>
    </row>
    <row r="1887" spans="5:5" x14ac:dyDescent="0.15">
      <c r="E1887" s="78"/>
    </row>
    <row r="1888" spans="5:5" x14ac:dyDescent="0.15">
      <c r="E1888" s="17"/>
    </row>
    <row r="1889" spans="5:5" x14ac:dyDescent="0.15">
      <c r="E1889" s="17"/>
    </row>
    <row r="1890" spans="5:5" x14ac:dyDescent="0.15">
      <c r="E1890" s="75"/>
    </row>
    <row r="1891" spans="5:5" x14ac:dyDescent="0.15">
      <c r="E1891" s="76"/>
    </row>
    <row r="1892" spans="5:5" x14ac:dyDescent="0.15">
      <c r="E1892" s="17"/>
    </row>
    <row r="1893" spans="5:5" x14ac:dyDescent="0.15">
      <c r="E1893" s="17"/>
    </row>
    <row r="1894" spans="5:5" x14ac:dyDescent="0.15">
      <c r="E1894" s="60"/>
    </row>
    <row r="1895" spans="5:5" x14ac:dyDescent="0.15">
      <c r="E1895" s="17"/>
    </row>
    <row r="1896" spans="5:5" x14ac:dyDescent="0.15">
      <c r="E1896" s="17"/>
    </row>
    <row r="1897" spans="5:5" x14ac:dyDescent="0.15">
      <c r="E1897" s="24"/>
    </row>
    <row r="1898" spans="5:5" x14ac:dyDescent="0.15">
      <c r="E1898" s="17"/>
    </row>
    <row r="1899" spans="5:5" x14ac:dyDescent="0.15">
      <c r="E1899" s="17"/>
    </row>
    <row r="1900" spans="5:5" x14ac:dyDescent="0.15">
      <c r="E1900" s="17"/>
    </row>
    <row r="1901" spans="5:5" x14ac:dyDescent="0.15">
      <c r="E1901" s="17"/>
    </row>
    <row r="1906" spans="5:5" x14ac:dyDescent="0.15">
      <c r="E1906" s="77"/>
    </row>
    <row r="1907" spans="5:5" x14ac:dyDescent="0.15">
      <c r="E1907" s="77"/>
    </row>
    <row r="1908" spans="5:5" x14ac:dyDescent="0.15">
      <c r="E1908" s="77"/>
    </row>
    <row r="1909" spans="5:5" x14ac:dyDescent="0.15">
      <c r="E1909" s="77"/>
    </row>
    <row r="1910" spans="5:5" x14ac:dyDescent="0.15">
      <c r="E1910" s="77"/>
    </row>
    <row r="1911" spans="5:5" x14ac:dyDescent="0.15">
      <c r="E1911" s="77"/>
    </row>
    <row r="1912" spans="5:5" x14ac:dyDescent="0.15">
      <c r="E1912" s="77"/>
    </row>
    <row r="1913" spans="5:5" x14ac:dyDescent="0.15">
      <c r="E1913" s="77"/>
    </row>
    <row r="1914" spans="5:5" x14ac:dyDescent="0.15">
      <c r="E1914" s="77"/>
    </row>
    <row r="1915" spans="5:5" x14ac:dyDescent="0.15">
      <c r="E1915" s="77"/>
    </row>
    <row r="1916" spans="5:5" x14ac:dyDescent="0.15">
      <c r="E1916" s="77"/>
    </row>
    <row r="1917" spans="5:5" x14ac:dyDescent="0.15">
      <c r="E1917" s="77"/>
    </row>
    <row r="1918" spans="5:5" x14ac:dyDescent="0.15">
      <c r="E1918" s="77"/>
    </row>
    <row r="1919" spans="5:5" x14ac:dyDescent="0.15">
      <c r="E1919" s="77"/>
    </row>
    <row r="1920" spans="5:5" x14ac:dyDescent="0.15">
      <c r="E1920" s="77"/>
    </row>
    <row r="1921" spans="5:5" x14ac:dyDescent="0.15">
      <c r="E1921" s="77"/>
    </row>
    <row r="1922" spans="5:5" x14ac:dyDescent="0.15">
      <c r="E1922" s="77"/>
    </row>
    <row r="1923" spans="5:5" x14ac:dyDescent="0.15">
      <c r="E1923" s="77"/>
    </row>
    <row r="1924" spans="5:5" x14ac:dyDescent="0.15">
      <c r="E1924" s="77"/>
    </row>
    <row r="1925" spans="5:5" x14ac:dyDescent="0.15">
      <c r="E1925" s="77"/>
    </row>
    <row r="1926" spans="5:5" x14ac:dyDescent="0.15">
      <c r="E1926" s="77"/>
    </row>
    <row r="1927" spans="5:5" x14ac:dyDescent="0.15">
      <c r="E1927" s="77"/>
    </row>
    <row r="1928" spans="5:5" x14ac:dyDescent="0.15">
      <c r="E1928" s="77"/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C6F6-C9AC-DD45-AA7F-B932BD82267A}">
  <sheetPr codeName="Sheet19"/>
  <dimension ref="A1:E66"/>
  <sheetViews>
    <sheetView zoomScale="141" workbookViewId="0">
      <selection activeCell="B19" sqref="B19:E66"/>
    </sheetView>
  </sheetViews>
  <sheetFormatPr baseColWidth="10" defaultColWidth="11.5" defaultRowHeight="13" outlineLevelRow="1" x14ac:dyDescent="0.15"/>
  <cols>
    <col min="2" max="2" width="21.33203125" style="79" customWidth="1"/>
    <col min="3" max="3" width="11.5" style="79"/>
  </cols>
  <sheetData>
    <row r="1" spans="1:5" x14ac:dyDescent="0.15">
      <c r="B1" s="12" t="s">
        <v>2</v>
      </c>
      <c r="C1" s="12" t="s">
        <v>44</v>
      </c>
      <c r="D1" s="1" t="s">
        <v>47</v>
      </c>
      <c r="E1" s="1" t="s">
        <v>46</v>
      </c>
    </row>
    <row r="2" spans="1:5" hidden="1" outlineLevel="1" x14ac:dyDescent="0.15">
      <c r="A2">
        <v>1</v>
      </c>
      <c r="B2" s="12"/>
    </row>
    <row r="3" spans="1:5" hidden="1" outlineLevel="1" x14ac:dyDescent="0.15">
      <c r="A3">
        <f t="shared" ref="A3:A34" si="0">A2+1</f>
        <v>2</v>
      </c>
    </row>
    <row r="4" spans="1:5" hidden="1" outlineLevel="1" x14ac:dyDescent="0.15">
      <c r="A4">
        <f t="shared" si="0"/>
        <v>3</v>
      </c>
    </row>
    <row r="5" spans="1:5" hidden="1" outlineLevel="1" x14ac:dyDescent="0.15">
      <c r="A5">
        <f t="shared" si="0"/>
        <v>4</v>
      </c>
    </row>
    <row r="6" spans="1:5" hidden="1" outlineLevel="1" x14ac:dyDescent="0.15">
      <c r="A6">
        <f t="shared" si="0"/>
        <v>5</v>
      </c>
    </row>
    <row r="7" spans="1:5" hidden="1" outlineLevel="1" x14ac:dyDescent="0.15">
      <c r="A7">
        <f t="shared" si="0"/>
        <v>6</v>
      </c>
    </row>
    <row r="8" spans="1:5" hidden="1" outlineLevel="1" x14ac:dyDescent="0.15">
      <c r="A8">
        <f t="shared" si="0"/>
        <v>7</v>
      </c>
    </row>
    <row r="9" spans="1:5" hidden="1" outlineLevel="1" x14ac:dyDescent="0.15">
      <c r="A9">
        <f t="shared" si="0"/>
        <v>8</v>
      </c>
    </row>
    <row r="10" spans="1:5" hidden="1" outlineLevel="1" x14ac:dyDescent="0.15">
      <c r="A10">
        <f t="shared" si="0"/>
        <v>9</v>
      </c>
    </row>
    <row r="11" spans="1:5" hidden="1" outlineLevel="1" x14ac:dyDescent="0.15">
      <c r="A11">
        <f t="shared" si="0"/>
        <v>10</v>
      </c>
    </row>
    <row r="12" spans="1:5" hidden="1" outlineLevel="1" x14ac:dyDescent="0.15">
      <c r="A12">
        <f t="shared" si="0"/>
        <v>11</v>
      </c>
    </row>
    <row r="13" spans="1:5" hidden="1" outlineLevel="1" x14ac:dyDescent="0.15">
      <c r="A13">
        <f t="shared" si="0"/>
        <v>12</v>
      </c>
    </row>
    <row r="14" spans="1:5" hidden="1" outlineLevel="1" x14ac:dyDescent="0.15">
      <c r="A14">
        <f t="shared" si="0"/>
        <v>13</v>
      </c>
    </row>
    <row r="15" spans="1:5" hidden="1" outlineLevel="1" x14ac:dyDescent="0.15">
      <c r="A15">
        <f t="shared" si="0"/>
        <v>14</v>
      </c>
    </row>
    <row r="16" spans="1:5" hidden="1" outlineLevel="1" x14ac:dyDescent="0.15">
      <c r="A16">
        <f t="shared" si="0"/>
        <v>15</v>
      </c>
    </row>
    <row r="17" spans="1:5" hidden="1" outlineLevel="1" x14ac:dyDescent="0.15">
      <c r="A17">
        <f t="shared" si="0"/>
        <v>16</v>
      </c>
    </row>
    <row r="18" spans="1:5" hidden="1" outlineLevel="1" x14ac:dyDescent="0.15">
      <c r="A18">
        <f t="shared" si="0"/>
        <v>17</v>
      </c>
    </row>
    <row r="19" spans="1:5" collapsed="1" x14ac:dyDescent="0.15">
      <c r="A19">
        <f t="shared" si="0"/>
        <v>18</v>
      </c>
      <c r="B19" s="79">
        <v>98233.973584479914</v>
      </c>
      <c r="C19" s="79">
        <v>100098.18268116133</v>
      </c>
      <c r="D19">
        <v>132014.43074123072</v>
      </c>
      <c r="E19">
        <v>135452.88604721773</v>
      </c>
    </row>
    <row r="20" spans="1:5" x14ac:dyDescent="0.15">
      <c r="A20">
        <f t="shared" si="0"/>
        <v>19</v>
      </c>
      <c r="B20" s="79">
        <v>102389.17702806901</v>
      </c>
      <c r="C20" s="79">
        <v>104318.95041782549</v>
      </c>
      <c r="D20">
        <v>137352.22041815013</v>
      </c>
      <c r="E20">
        <v>140909.98494978767</v>
      </c>
    </row>
    <row r="21" spans="1:5" x14ac:dyDescent="0.15">
      <c r="A21">
        <f t="shared" si="0"/>
        <v>20</v>
      </c>
      <c r="B21" s="79">
        <v>106650.74728105139</v>
      </c>
      <c r="C21" s="79">
        <v>108646.27117587654</v>
      </c>
      <c r="D21">
        <v>142791.88690988577</v>
      </c>
      <c r="E21">
        <v>146467.93026410104</v>
      </c>
    </row>
    <row r="22" spans="1:5" x14ac:dyDescent="0.15">
      <c r="A22">
        <f t="shared" si="0"/>
        <v>21</v>
      </c>
      <c r="B22" s="79">
        <v>111033.31603371404</v>
      </c>
      <c r="C22" s="79">
        <v>113094.29957797198</v>
      </c>
      <c r="D22">
        <v>148340.3888575256</v>
      </c>
      <c r="E22">
        <v>152132.61047387237</v>
      </c>
    </row>
    <row r="23" spans="1:5" x14ac:dyDescent="0.15">
      <c r="A23">
        <f t="shared" si="0"/>
        <v>22</v>
      </c>
      <c r="B23" s="79">
        <v>115541.2154716251</v>
      </c>
      <c r="C23" s="79">
        <v>117667.00604363586</v>
      </c>
      <c r="D23">
        <v>153994.67174652268</v>
      </c>
      <c r="E23">
        <v>157900.11755257621</v>
      </c>
    </row>
    <row r="24" spans="1:5" x14ac:dyDescent="0.15">
      <c r="A24">
        <f t="shared" si="0"/>
        <v>23</v>
      </c>
      <c r="B24" s="79">
        <v>120189.20757332942</v>
      </c>
      <c r="C24" s="79">
        <v>122378.993889665</v>
      </c>
      <c r="D24">
        <v>159766.3730154066</v>
      </c>
      <c r="E24">
        <v>163781.74282574191</v>
      </c>
    </row>
    <row r="25" spans="1:5" x14ac:dyDescent="0.15">
      <c r="A25">
        <f t="shared" si="0"/>
        <v>24</v>
      </c>
      <c r="B25" s="79">
        <v>124986.85817843133</v>
      </c>
      <c r="C25" s="79">
        <v>127239.70018640625</v>
      </c>
      <c r="D25">
        <v>165662.52175583036</v>
      </c>
      <c r="E25">
        <v>169784.23477276179</v>
      </c>
    </row>
    <row r="26" spans="1:5" x14ac:dyDescent="0.15">
      <c r="A26">
        <f t="shared" si="0"/>
        <v>25</v>
      </c>
      <c r="B26" s="79">
        <v>129954.15482354541</v>
      </c>
      <c r="C26" s="79">
        <v>132269.40508998095</v>
      </c>
      <c r="D26">
        <v>171709.22316800966</v>
      </c>
      <c r="E26">
        <v>175934.42677897197</v>
      </c>
    </row>
    <row r="27" spans="1:5" x14ac:dyDescent="0.15">
      <c r="A27">
        <f t="shared" si="0"/>
        <v>26</v>
      </c>
      <c r="B27" s="79">
        <v>135096.15420138519</v>
      </c>
      <c r="C27" s="79">
        <v>137473.1333294395</v>
      </c>
      <c r="D27">
        <v>177910.93067737122</v>
      </c>
      <c r="E27">
        <v>182236.71053962677</v>
      </c>
    </row>
    <row r="28" spans="1:5" x14ac:dyDescent="0.15">
      <c r="A28">
        <f t="shared" si="0"/>
        <v>27</v>
      </c>
      <c r="B28" s="79">
        <v>140412.44931398128</v>
      </c>
      <c r="C28" s="79">
        <v>142850.17541743346</v>
      </c>
      <c r="D28">
        <v>184261.10081476721</v>
      </c>
      <c r="E28">
        <v>188683.83798476157</v>
      </c>
    </row>
    <row r="29" spans="1:5" x14ac:dyDescent="0.15">
      <c r="A29">
        <f t="shared" si="0"/>
        <v>28</v>
      </c>
      <c r="B29" s="79">
        <v>145904.40185061551</v>
      </c>
      <c r="C29" s="79">
        <v>148404.55631561056</v>
      </c>
      <c r="D29">
        <v>190814.83847884525</v>
      </c>
      <c r="E29">
        <v>195337.07391050761</v>
      </c>
    </row>
    <row r="30" spans="1:5" x14ac:dyDescent="0.15">
      <c r="A30">
        <f t="shared" si="0"/>
        <v>29</v>
      </c>
      <c r="B30" s="79">
        <v>151576.06983805972</v>
      </c>
      <c r="C30" s="79">
        <v>154140.31008648683</v>
      </c>
      <c r="D30">
        <v>197575.56859269438</v>
      </c>
      <c r="E30">
        <v>202199.75570771543</v>
      </c>
    </row>
    <row r="31" spans="1:5" x14ac:dyDescent="0.15">
      <c r="A31">
        <f t="shared" si="0"/>
        <v>30</v>
      </c>
      <c r="B31" s="79">
        <v>157432.58149707771</v>
      </c>
      <c r="C31" s="79">
        <v>160062.5843815667</v>
      </c>
      <c r="D31">
        <v>204548.67564274496</v>
      </c>
      <c r="E31">
        <v>209277.28392120081</v>
      </c>
    </row>
    <row r="32" spans="1:5" x14ac:dyDescent="0.15">
      <c r="A32">
        <f t="shared" si="0"/>
        <v>31</v>
      </c>
      <c r="B32" s="79">
        <v>163476.52238205168</v>
      </c>
      <c r="C32" s="79">
        <v>166173.86292174636</v>
      </c>
      <c r="D32">
        <v>211734.55264146996</v>
      </c>
      <c r="E32">
        <v>216569.78718993475</v>
      </c>
    </row>
    <row r="33" spans="1:5" x14ac:dyDescent="0.15">
      <c r="A33">
        <f t="shared" si="0"/>
        <v>32</v>
      </c>
      <c r="B33" s="79">
        <v>169706.46543734398</v>
      </c>
      <c r="C33" s="79">
        <v>172472.43031828897</v>
      </c>
      <c r="D33">
        <v>219125.8317694008</v>
      </c>
      <c r="E33">
        <v>224069.20613795804</v>
      </c>
    </row>
    <row r="34" spans="1:5" x14ac:dyDescent="0.15">
      <c r="A34">
        <f t="shared" si="0"/>
        <v>33</v>
      </c>
      <c r="B34" s="79">
        <v>176124.08134650299</v>
      </c>
      <c r="C34" s="79">
        <v>178959.80572986309</v>
      </c>
      <c r="D34">
        <v>226721.04361796874</v>
      </c>
      <c r="E34">
        <v>231773.70526359233</v>
      </c>
    </row>
    <row r="35" spans="1:5" x14ac:dyDescent="0.15">
      <c r="A35">
        <f t="shared" ref="A35:A66" si="1">A34+1</f>
        <v>34</v>
      </c>
      <c r="B35" s="79">
        <v>182735.96649391437</v>
      </c>
      <c r="C35" s="79">
        <v>185642.65159814904</v>
      </c>
      <c r="D35">
        <v>234528.05308534281</v>
      </c>
      <c r="E35">
        <v>239691.2902953499</v>
      </c>
    </row>
    <row r="36" spans="1:5" x14ac:dyDescent="0.15">
      <c r="A36">
        <f t="shared" si="1"/>
        <v>35</v>
      </c>
      <c r="B36" s="79">
        <v>189542.14901895425</v>
      </c>
      <c r="C36" s="79">
        <v>192520.7613767552</v>
      </c>
      <c r="D36">
        <v>242542.12529642211</v>
      </c>
      <c r="E36">
        <v>247816.68127917423</v>
      </c>
    </row>
    <row r="37" spans="1:5" x14ac:dyDescent="0.15">
      <c r="A37">
        <f t="shared" si="1"/>
        <v>36</v>
      </c>
      <c r="B37" s="79">
        <v>196547.92319913139</v>
      </c>
      <c r="C37" s="79">
        <v>199599.42679548438</v>
      </c>
      <c r="D37">
        <v>250768.48504856956</v>
      </c>
      <c r="E37">
        <v>256155.0963371445</v>
      </c>
    </row>
    <row r="38" spans="1:5" x14ac:dyDescent="0.15">
      <c r="A38">
        <f t="shared" si="1"/>
        <v>37</v>
      </c>
      <c r="B38" s="79">
        <v>203754.28485257513</v>
      </c>
      <c r="C38" s="79">
        <v>206879.4448429558</v>
      </c>
      <c r="D38">
        <v>259204.16196848327</v>
      </c>
      <c r="E38">
        <v>264703.12012896262</v>
      </c>
    </row>
    <row r="39" spans="1:5" x14ac:dyDescent="0.15">
      <c r="A39">
        <f t="shared" si="1"/>
        <v>38</v>
      </c>
      <c r="B39" s="79">
        <v>211153.8850181062</v>
      </c>
      <c r="C39" s="79">
        <v>214352.89501739095</v>
      </c>
      <c r="D39">
        <v>267830.46656774112</v>
      </c>
      <c r="E39">
        <v>273440.79154274386</v>
      </c>
    </row>
    <row r="40" spans="1:5" x14ac:dyDescent="0.15">
      <c r="A40">
        <f t="shared" si="1"/>
        <v>39</v>
      </c>
      <c r="B40" s="79">
        <v>218745.14675886903</v>
      </c>
      <c r="C40" s="79">
        <v>222017.88458309346</v>
      </c>
      <c r="D40">
        <v>276639.65865224396</v>
      </c>
      <c r="E40">
        <v>282359.69303850009</v>
      </c>
    </row>
    <row r="41" spans="1:5" x14ac:dyDescent="0.15">
      <c r="A41">
        <f t="shared" si="1"/>
        <v>40</v>
      </c>
      <c r="B41" s="79">
        <v>226533.86335872411</v>
      </c>
      <c r="C41" s="79">
        <v>229880.21322794672</v>
      </c>
      <c r="D41">
        <v>285637.81497919967</v>
      </c>
      <c r="E41">
        <v>291465.95511977532</v>
      </c>
    </row>
    <row r="42" spans="1:5" x14ac:dyDescent="0.15">
      <c r="A42">
        <f t="shared" si="1"/>
        <v>41</v>
      </c>
      <c r="B42" s="79">
        <v>234525.05674233561</v>
      </c>
      <c r="C42" s="79">
        <v>237944.87072777469</v>
      </c>
      <c r="D42">
        <v>294829.50657822139</v>
      </c>
      <c r="E42">
        <v>300764.12360559095</v>
      </c>
    </row>
    <row r="43" spans="1:5" x14ac:dyDescent="0.15">
      <c r="A43">
        <f t="shared" si="1"/>
        <v>42</v>
      </c>
      <c r="B43" s="79">
        <v>242715.93458376441</v>
      </c>
      <c r="C43" s="79">
        <v>246208.68773173835</v>
      </c>
      <c r="D43">
        <v>304204.7268956796</v>
      </c>
      <c r="E43">
        <v>310243.41563028662</v>
      </c>
    </row>
    <row r="44" spans="1:5" x14ac:dyDescent="0.15">
      <c r="A44">
        <f t="shared" si="1"/>
        <v>43</v>
      </c>
      <c r="B44" s="79">
        <v>251115.26616519349</v>
      </c>
      <c r="C44" s="79">
        <v>254680.55763601206</v>
      </c>
      <c r="D44">
        <v>313774.95650007896</v>
      </c>
      <c r="E44">
        <v>319915.64894855232</v>
      </c>
    </row>
    <row r="45" spans="1:5" x14ac:dyDescent="0.15">
      <c r="A45">
        <f t="shared" si="1"/>
        <v>44</v>
      </c>
      <c r="B45" s="79">
        <v>259721.29549991092</v>
      </c>
      <c r="C45" s="79">
        <v>263358.38878288516</v>
      </c>
      <c r="D45">
        <v>323532.16709216003</v>
      </c>
      <c r="E45">
        <v>329772.1388973904</v>
      </c>
    </row>
    <row r="46" spans="1:5" x14ac:dyDescent="0.15">
      <c r="A46">
        <f t="shared" si="1"/>
        <v>45</v>
      </c>
      <c r="B46" s="79">
        <v>268536.51863160409</v>
      </c>
      <c r="C46" s="79">
        <v>272244.52416650346</v>
      </c>
      <c r="D46">
        <v>333476.23160966148</v>
      </c>
      <c r="E46">
        <v>339812.51494047733</v>
      </c>
    </row>
    <row r="47" spans="1:5" x14ac:dyDescent="0.15">
      <c r="A47">
        <f t="shared" si="1"/>
        <v>46</v>
      </c>
      <c r="B47" s="79">
        <v>277562.17298032565</v>
      </c>
      <c r="C47" s="79">
        <v>281339.99251650559</v>
      </c>
      <c r="D47">
        <v>343604.74400739174</v>
      </c>
      <c r="E47">
        <v>350034.02238431241</v>
      </c>
    </row>
    <row r="48" spans="1:5" x14ac:dyDescent="0.15">
      <c r="A48">
        <f t="shared" si="1"/>
        <v>47</v>
      </c>
      <c r="B48" s="79">
        <v>286801.62323467236</v>
      </c>
      <c r="C48" s="79">
        <v>290648.03987591132</v>
      </c>
      <c r="D48">
        <v>353919.25246313639</v>
      </c>
      <c r="E48">
        <v>360438.07055223518</v>
      </c>
    </row>
    <row r="49" spans="1:5" x14ac:dyDescent="0.15">
      <c r="A49">
        <f t="shared" si="1"/>
        <v>48</v>
      </c>
      <c r="B49" s="79">
        <v>296247.97791710967</v>
      </c>
      <c r="C49" s="79">
        <v>300161.22214905598</v>
      </c>
      <c r="D49">
        <v>364402.74358828651</v>
      </c>
      <c r="E49">
        <v>371006.60906017642</v>
      </c>
    </row>
    <row r="50" spans="1:5" x14ac:dyDescent="0.15">
      <c r="A50">
        <f t="shared" si="1"/>
        <v>49</v>
      </c>
      <c r="B50" s="79">
        <v>305894.65476262511</v>
      </c>
      <c r="C50" s="79">
        <v>309872.42219986353</v>
      </c>
      <c r="D50">
        <v>375038.9883221144</v>
      </c>
      <c r="E50">
        <v>381722.43860000558</v>
      </c>
    </row>
    <row r="51" spans="1:5" x14ac:dyDescent="0.15">
      <c r="A51">
        <f t="shared" si="1"/>
        <v>50</v>
      </c>
      <c r="B51" s="79">
        <v>315744.7159218188</v>
      </c>
      <c r="C51" s="79">
        <v>319784.57493972918</v>
      </c>
      <c r="D51">
        <v>385829.35068082612</v>
      </c>
      <c r="E51">
        <v>392586.86437183723</v>
      </c>
    </row>
    <row r="52" spans="1:5" x14ac:dyDescent="0.15">
      <c r="A52">
        <f t="shared" si="1"/>
        <v>51</v>
      </c>
      <c r="B52" s="79">
        <v>325796.64474442095</v>
      </c>
      <c r="C52" s="79">
        <v>329895.84625810123</v>
      </c>
      <c r="D52">
        <v>396767.09424684395</v>
      </c>
      <c r="E52">
        <v>403592.57418081822</v>
      </c>
    </row>
    <row r="53" spans="1:5" x14ac:dyDescent="0.15">
      <c r="A53">
        <f t="shared" si="1"/>
        <v>52</v>
      </c>
      <c r="B53" s="79">
        <v>336051.92125404387</v>
      </c>
      <c r="C53" s="79">
        <v>340207.52602170524</v>
      </c>
      <c r="D53">
        <v>407850.91476602393</v>
      </c>
      <c r="E53">
        <v>414738.18786403979</v>
      </c>
    </row>
    <row r="54" spans="1:5" x14ac:dyDescent="0.15">
      <c r="A54">
        <f t="shared" si="1"/>
        <v>53</v>
      </c>
      <c r="B54" s="79">
        <v>346500.33795110916</v>
      </c>
      <c r="C54" s="79">
        <v>350708.74027320824</v>
      </c>
      <c r="D54">
        <v>419059.010991221</v>
      </c>
      <c r="E54">
        <v>426000.74483804213</v>
      </c>
    </row>
    <row r="55" spans="1:5" x14ac:dyDescent="0.15">
      <c r="A55">
        <f t="shared" si="1"/>
        <v>54</v>
      </c>
      <c r="B55" s="79">
        <v>357131.152052944</v>
      </c>
      <c r="C55" s="79">
        <v>361388.06722198025</v>
      </c>
      <c r="D55">
        <v>430368.94344657054</v>
      </c>
      <c r="E55">
        <v>437356.69336348516</v>
      </c>
    </row>
    <row r="56" spans="1:5" x14ac:dyDescent="0.15">
      <c r="A56">
        <f t="shared" si="1"/>
        <v>55</v>
      </c>
      <c r="B56" s="79">
        <v>367938.88990339119</v>
      </c>
      <c r="C56" s="79">
        <v>372239.57742276567</v>
      </c>
      <c r="D56">
        <v>441767.91028130153</v>
      </c>
      <c r="E56">
        <v>448792.60111358488</v>
      </c>
    </row>
    <row r="57" spans="1:5" x14ac:dyDescent="0.15">
      <c r="A57">
        <f t="shared" si="1"/>
        <v>56</v>
      </c>
      <c r="B57" s="79">
        <v>378910.17920498783</v>
      </c>
      <c r="C57" s="79">
        <v>383249.13229404646</v>
      </c>
      <c r="D57">
        <v>453229.53557041928</v>
      </c>
      <c r="E57">
        <v>460280.87753432372</v>
      </c>
    </row>
    <row r="58" spans="1:5" x14ac:dyDescent="0.15">
      <c r="A58">
        <f t="shared" si="1"/>
        <v>57</v>
      </c>
      <c r="B58" s="79">
        <v>390031.12905334809</v>
      </c>
      <c r="C58" s="79">
        <v>394402.06270739425</v>
      </c>
      <c r="D58">
        <v>464726.83389528195</v>
      </c>
      <c r="E58">
        <v>471793.32550422725</v>
      </c>
    </row>
    <row r="59" spans="1:5" x14ac:dyDescent="0.15">
      <c r="A59">
        <f t="shared" si="1"/>
        <v>58</v>
      </c>
      <c r="B59" s="79">
        <v>401307.24723424116</v>
      </c>
      <c r="C59" s="79">
        <v>405703.87636016932</v>
      </c>
      <c r="D59">
        <v>476266.78736449633</v>
      </c>
      <c r="E59">
        <v>483337.24966854166</v>
      </c>
    </row>
    <row r="60" spans="1:5" x14ac:dyDescent="0.15">
      <c r="A60">
        <f t="shared" si="1"/>
        <v>59</v>
      </c>
      <c r="B60" s="79">
        <v>412738.47305164108</v>
      </c>
      <c r="C60" s="79">
        <v>417154.29078853322</v>
      </c>
      <c r="D60">
        <v>487846.73039064009</v>
      </c>
      <c r="E60">
        <v>494909.891071452</v>
      </c>
    </row>
    <row r="61" spans="1:5" x14ac:dyDescent="0.15">
      <c r="A61">
        <f t="shared" si="1"/>
        <v>60</v>
      </c>
      <c r="B61" s="79">
        <v>424317.22471100476</v>
      </c>
      <c r="C61" s="79">
        <v>428745.21910755115</v>
      </c>
      <c r="D61">
        <v>499451.45930473623</v>
      </c>
      <c r="E61">
        <v>506495.43316802272</v>
      </c>
    </row>
    <row r="62" spans="1:5" x14ac:dyDescent="0.15">
      <c r="A62">
        <f t="shared" si="1"/>
        <v>61</v>
      </c>
      <c r="B62" s="79">
        <v>436008.07498538226</v>
      </c>
      <c r="C62" s="79">
        <v>440439.64295702829</v>
      </c>
      <c r="D62">
        <v>511017.94372994138</v>
      </c>
      <c r="E62">
        <v>518028.18221829558</v>
      </c>
    </row>
    <row r="63" spans="1:5" x14ac:dyDescent="0.15">
      <c r="A63">
        <f t="shared" si="1"/>
        <v>62</v>
      </c>
      <c r="B63" s="79">
        <v>447811.04139966134</v>
      </c>
      <c r="C63" s="79">
        <v>452237.36779923277</v>
      </c>
      <c r="D63">
        <v>522543.82669752178</v>
      </c>
      <c r="E63">
        <v>529505.6955056421</v>
      </c>
    </row>
    <row r="64" spans="1:5" x14ac:dyDescent="0.15">
      <c r="A64">
        <f t="shared" si="1"/>
        <v>63</v>
      </c>
      <c r="B64" s="79">
        <v>459750.96568931086</v>
      </c>
      <c r="C64" s="79">
        <v>464163.97494949622</v>
      </c>
      <c r="D64">
        <v>534068.89358214813</v>
      </c>
      <c r="E64">
        <v>540969.44053740683</v>
      </c>
    </row>
    <row r="65" spans="1:5" x14ac:dyDescent="0.15">
      <c r="A65">
        <f t="shared" si="1"/>
        <v>64</v>
      </c>
      <c r="B65" s="79">
        <v>471819.16327049269</v>
      </c>
      <c r="C65" s="79">
        <v>476210.22868748172</v>
      </c>
      <c r="D65">
        <v>545575.922693028</v>
      </c>
      <c r="E65">
        <v>552401.47693906666</v>
      </c>
    </row>
    <row r="66" spans="1:5" x14ac:dyDescent="0.15">
      <c r="A66">
        <f t="shared" si="1"/>
        <v>65</v>
      </c>
      <c r="B66" s="79">
        <v>484019.67999745545</v>
      </c>
      <c r="C66" s="79">
        <v>488380.10748825228</v>
      </c>
      <c r="D66">
        <v>557069.1506613337</v>
      </c>
      <c r="E66">
        <v>563806.20099938253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4B01-547D-1547-95E2-DA8D672B7EB1}">
  <sheetPr codeName="Sheet2"/>
  <dimension ref="A1:A112"/>
  <sheetViews>
    <sheetView workbookViewId="0">
      <selection activeCell="F27" sqref="F27"/>
    </sheetView>
  </sheetViews>
  <sheetFormatPr baseColWidth="10" defaultColWidth="11.5" defaultRowHeight="13" x14ac:dyDescent="0.15"/>
  <sheetData>
    <row r="1" spans="1:1" x14ac:dyDescent="0.15">
      <c r="A1" t="s">
        <v>48</v>
      </c>
    </row>
    <row r="2" spans="1:1" x14ac:dyDescent="0.15">
      <c r="A2" t="s">
        <v>49</v>
      </c>
    </row>
    <row r="3" spans="1:1" x14ac:dyDescent="0.15">
      <c r="A3" t="s">
        <v>50</v>
      </c>
    </row>
    <row r="4" spans="1:1" x14ac:dyDescent="0.15">
      <c r="A4" t="s">
        <v>51</v>
      </c>
    </row>
    <row r="5" spans="1:1" x14ac:dyDescent="0.15">
      <c r="A5" t="s">
        <v>52</v>
      </c>
    </row>
    <row r="7" spans="1:1" x14ac:dyDescent="0.15">
      <c r="A7" t="s">
        <v>53</v>
      </c>
    </row>
    <row r="8" spans="1:1" x14ac:dyDescent="0.15">
      <c r="A8" t="s">
        <v>54</v>
      </c>
    </row>
    <row r="9" spans="1:1" x14ac:dyDescent="0.15">
      <c r="A9" t="s">
        <v>53</v>
      </c>
    </row>
    <row r="10" spans="1:1" x14ac:dyDescent="0.15">
      <c r="A10" t="s">
        <v>55</v>
      </c>
    </row>
    <row r="12" spans="1:1" x14ac:dyDescent="0.15">
      <c r="A12" t="s">
        <v>56</v>
      </c>
    </row>
    <row r="13" spans="1:1" x14ac:dyDescent="0.15">
      <c r="A13" t="s">
        <v>53</v>
      </c>
    </row>
    <row r="14" spans="1:1" x14ac:dyDescent="0.15">
      <c r="A14" t="s">
        <v>57</v>
      </c>
    </row>
    <row r="15" spans="1:1" x14ac:dyDescent="0.15">
      <c r="A15" t="s">
        <v>58</v>
      </c>
    </row>
    <row r="16" spans="1:1" x14ac:dyDescent="0.15">
      <c r="A16" t="s">
        <v>59</v>
      </c>
    </row>
    <row r="17" spans="1:1" x14ac:dyDescent="0.15">
      <c r="A17" t="s">
        <v>60</v>
      </c>
    </row>
    <row r="18" spans="1:1" x14ac:dyDescent="0.15">
      <c r="A18" t="s">
        <v>59</v>
      </c>
    </row>
    <row r="19" spans="1:1" x14ac:dyDescent="0.15">
      <c r="A19" t="s">
        <v>61</v>
      </c>
    </row>
    <row r="20" spans="1:1" x14ac:dyDescent="0.15">
      <c r="A20" t="s">
        <v>62</v>
      </c>
    </row>
    <row r="21" spans="1:1" x14ac:dyDescent="0.15">
      <c r="A21" t="s">
        <v>63</v>
      </c>
    </row>
    <row r="23" spans="1:1" x14ac:dyDescent="0.15">
      <c r="A23" t="s">
        <v>64</v>
      </c>
    </row>
    <row r="24" spans="1:1" x14ac:dyDescent="0.15">
      <c r="A24" t="s">
        <v>65</v>
      </c>
    </row>
    <row r="25" spans="1:1" x14ac:dyDescent="0.15">
      <c r="A25" t="s">
        <v>66</v>
      </c>
    </row>
    <row r="26" spans="1:1" x14ac:dyDescent="0.15">
      <c r="A26" t="s">
        <v>67</v>
      </c>
    </row>
    <row r="27" spans="1:1" x14ac:dyDescent="0.15">
      <c r="A27" t="s">
        <v>63</v>
      </c>
    </row>
    <row r="29" spans="1:1" x14ac:dyDescent="0.15">
      <c r="A29" t="s">
        <v>68</v>
      </c>
    </row>
    <row r="30" spans="1:1" x14ac:dyDescent="0.15">
      <c r="A30" t="s">
        <v>49</v>
      </c>
    </row>
    <row r="31" spans="1:1" x14ac:dyDescent="0.15">
      <c r="A31" t="s">
        <v>50</v>
      </c>
    </row>
    <row r="32" spans="1:1" x14ac:dyDescent="0.15">
      <c r="A32" t="s">
        <v>51</v>
      </c>
    </row>
    <row r="33" spans="1:1" x14ac:dyDescent="0.15">
      <c r="A33" t="s">
        <v>52</v>
      </c>
    </row>
    <row r="35" spans="1:1" x14ac:dyDescent="0.15">
      <c r="A35" t="s">
        <v>53</v>
      </c>
    </row>
    <row r="36" spans="1:1" x14ac:dyDescent="0.15">
      <c r="A36" t="s">
        <v>54</v>
      </c>
    </row>
    <row r="37" spans="1:1" x14ac:dyDescent="0.15">
      <c r="A37" t="s">
        <v>53</v>
      </c>
    </row>
    <row r="38" spans="1:1" x14ac:dyDescent="0.15">
      <c r="A38" t="s">
        <v>55</v>
      </c>
    </row>
    <row r="40" spans="1:1" x14ac:dyDescent="0.15">
      <c r="A40" t="s">
        <v>56</v>
      </c>
    </row>
    <row r="41" spans="1:1" x14ac:dyDescent="0.15">
      <c r="A41" t="s">
        <v>53</v>
      </c>
    </row>
    <row r="42" spans="1:1" x14ac:dyDescent="0.15">
      <c r="A42" t="s">
        <v>57</v>
      </c>
    </row>
    <row r="43" spans="1:1" x14ac:dyDescent="0.15">
      <c r="A43" t="s">
        <v>58</v>
      </c>
    </row>
    <row r="44" spans="1:1" x14ac:dyDescent="0.15">
      <c r="A44" t="s">
        <v>59</v>
      </c>
    </row>
    <row r="45" spans="1:1" x14ac:dyDescent="0.15">
      <c r="A45" t="s">
        <v>69</v>
      </c>
    </row>
    <row r="46" spans="1:1" x14ac:dyDescent="0.15">
      <c r="A46" t="s">
        <v>59</v>
      </c>
    </row>
    <row r="47" spans="1:1" x14ac:dyDescent="0.15">
      <c r="A47" t="s">
        <v>70</v>
      </c>
    </row>
    <row r="48" spans="1:1" x14ac:dyDescent="0.15">
      <c r="A48" t="s">
        <v>62</v>
      </c>
    </row>
    <row r="49" spans="1:1" x14ac:dyDescent="0.15">
      <c r="A49" t="s">
        <v>63</v>
      </c>
    </row>
    <row r="51" spans="1:1" x14ac:dyDescent="0.15">
      <c r="A51" t="s">
        <v>71</v>
      </c>
    </row>
    <row r="52" spans="1:1" x14ac:dyDescent="0.15">
      <c r="A52" t="s">
        <v>65</v>
      </c>
    </row>
    <row r="53" spans="1:1" x14ac:dyDescent="0.15">
      <c r="A53" t="s">
        <v>72</v>
      </c>
    </row>
    <row r="54" spans="1:1" x14ac:dyDescent="0.15">
      <c r="A54" t="s">
        <v>67</v>
      </c>
    </row>
    <row r="55" spans="1:1" x14ac:dyDescent="0.15">
      <c r="A55" t="s">
        <v>63</v>
      </c>
    </row>
    <row r="57" spans="1:1" x14ac:dyDescent="0.15">
      <c r="A57" t="s">
        <v>73</v>
      </c>
    </row>
    <row r="58" spans="1:1" x14ac:dyDescent="0.15">
      <c r="A58" t="s">
        <v>49</v>
      </c>
    </row>
    <row r="59" spans="1:1" x14ac:dyDescent="0.15">
      <c r="A59" t="s">
        <v>50</v>
      </c>
    </row>
    <row r="60" spans="1:1" x14ac:dyDescent="0.15">
      <c r="A60" t="s">
        <v>51</v>
      </c>
    </row>
    <row r="61" spans="1:1" x14ac:dyDescent="0.15">
      <c r="A61" t="s">
        <v>52</v>
      </c>
    </row>
    <row r="63" spans="1:1" x14ac:dyDescent="0.15">
      <c r="A63" t="s">
        <v>53</v>
      </c>
    </row>
    <row r="64" spans="1:1" x14ac:dyDescent="0.15">
      <c r="A64" t="s">
        <v>54</v>
      </c>
    </row>
    <row r="65" spans="1:1" x14ac:dyDescent="0.15">
      <c r="A65" t="s">
        <v>53</v>
      </c>
    </row>
    <row r="66" spans="1:1" x14ac:dyDescent="0.15">
      <c r="A66" t="s">
        <v>55</v>
      </c>
    </row>
    <row r="68" spans="1:1" x14ac:dyDescent="0.15">
      <c r="A68" t="s">
        <v>56</v>
      </c>
    </row>
    <row r="69" spans="1:1" x14ac:dyDescent="0.15">
      <c r="A69" t="s">
        <v>53</v>
      </c>
    </row>
    <row r="70" spans="1:1" x14ac:dyDescent="0.15">
      <c r="A70" t="s">
        <v>57</v>
      </c>
    </row>
    <row r="71" spans="1:1" x14ac:dyDescent="0.15">
      <c r="A71" t="s">
        <v>58</v>
      </c>
    </row>
    <row r="72" spans="1:1" x14ac:dyDescent="0.15">
      <c r="A72" t="s">
        <v>59</v>
      </c>
    </row>
    <row r="73" spans="1:1" x14ac:dyDescent="0.15">
      <c r="A73" t="s">
        <v>74</v>
      </c>
    </row>
    <row r="74" spans="1:1" x14ac:dyDescent="0.15">
      <c r="A74" t="s">
        <v>59</v>
      </c>
    </row>
    <row r="75" spans="1:1" x14ac:dyDescent="0.15">
      <c r="A75" t="s">
        <v>75</v>
      </c>
    </row>
    <row r="76" spans="1:1" x14ac:dyDescent="0.15">
      <c r="A76" t="s">
        <v>62</v>
      </c>
    </row>
    <row r="77" spans="1:1" x14ac:dyDescent="0.15">
      <c r="A77" t="s">
        <v>63</v>
      </c>
    </row>
    <row r="79" spans="1:1" x14ac:dyDescent="0.15">
      <c r="A79" t="s">
        <v>76</v>
      </c>
    </row>
    <row r="80" spans="1:1" x14ac:dyDescent="0.15">
      <c r="A80" t="s">
        <v>65</v>
      </c>
    </row>
    <row r="81" spans="1:1" x14ac:dyDescent="0.15">
      <c r="A81" t="s">
        <v>77</v>
      </c>
    </row>
    <row r="82" spans="1:1" x14ac:dyDescent="0.15">
      <c r="A82" t="s">
        <v>67</v>
      </c>
    </row>
    <row r="83" spans="1:1" x14ac:dyDescent="0.15">
      <c r="A83" t="s">
        <v>63</v>
      </c>
    </row>
    <row r="86" spans="1:1" x14ac:dyDescent="0.15">
      <c r="A86" t="s">
        <v>78</v>
      </c>
    </row>
    <row r="87" spans="1:1" x14ac:dyDescent="0.15">
      <c r="A87" t="s">
        <v>49</v>
      </c>
    </row>
    <row r="88" spans="1:1" x14ac:dyDescent="0.15">
      <c r="A88" t="s">
        <v>50</v>
      </c>
    </row>
    <row r="89" spans="1:1" x14ac:dyDescent="0.15">
      <c r="A89" t="s">
        <v>51</v>
      </c>
    </row>
    <row r="90" spans="1:1" x14ac:dyDescent="0.15">
      <c r="A90" t="s">
        <v>52</v>
      </c>
    </row>
    <row r="92" spans="1:1" x14ac:dyDescent="0.15">
      <c r="A92" t="s">
        <v>53</v>
      </c>
    </row>
    <row r="93" spans="1:1" x14ac:dyDescent="0.15">
      <c r="A93" t="s">
        <v>54</v>
      </c>
    </row>
    <row r="94" spans="1:1" x14ac:dyDescent="0.15">
      <c r="A94" t="s">
        <v>53</v>
      </c>
    </row>
    <row r="95" spans="1:1" x14ac:dyDescent="0.15">
      <c r="A95" t="s">
        <v>55</v>
      </c>
    </row>
    <row r="97" spans="1:1" x14ac:dyDescent="0.15">
      <c r="A97" t="s">
        <v>56</v>
      </c>
    </row>
    <row r="98" spans="1:1" x14ac:dyDescent="0.15">
      <c r="A98" t="s">
        <v>53</v>
      </c>
    </row>
    <row r="99" spans="1:1" x14ac:dyDescent="0.15">
      <c r="A99" t="s">
        <v>57</v>
      </c>
    </row>
    <row r="100" spans="1:1" x14ac:dyDescent="0.15">
      <c r="A100" t="s">
        <v>58</v>
      </c>
    </row>
    <row r="101" spans="1:1" x14ac:dyDescent="0.15">
      <c r="A101" t="s">
        <v>59</v>
      </c>
    </row>
    <row r="102" spans="1:1" x14ac:dyDescent="0.15">
      <c r="A102" t="s">
        <v>79</v>
      </c>
    </row>
    <row r="103" spans="1:1" x14ac:dyDescent="0.15">
      <c r="A103" t="s">
        <v>59</v>
      </c>
    </row>
    <row r="104" spans="1:1" x14ac:dyDescent="0.15">
      <c r="A104" t="s">
        <v>80</v>
      </c>
    </row>
    <row r="105" spans="1:1" x14ac:dyDescent="0.15">
      <c r="A105" t="s">
        <v>62</v>
      </c>
    </row>
    <row r="106" spans="1:1" x14ac:dyDescent="0.15">
      <c r="A106" t="s">
        <v>63</v>
      </c>
    </row>
    <row r="108" spans="1:1" x14ac:dyDescent="0.15">
      <c r="A108" t="s">
        <v>81</v>
      </c>
    </row>
    <row r="109" spans="1:1" x14ac:dyDescent="0.15">
      <c r="A109" t="s">
        <v>65</v>
      </c>
    </row>
    <row r="110" spans="1:1" x14ac:dyDescent="0.15">
      <c r="A110" t="s">
        <v>82</v>
      </c>
    </row>
    <row r="111" spans="1:1" x14ac:dyDescent="0.15">
      <c r="A111" t="s">
        <v>67</v>
      </c>
    </row>
    <row r="112" spans="1:1" x14ac:dyDescent="0.15">
      <c r="A1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AF97E-D32B-4744-865A-9C329811E6BE}">
  <sheetPr codeName="Sheet20"/>
  <dimension ref="A1:AN2013"/>
  <sheetViews>
    <sheetView zoomScale="106" workbookViewId="0">
      <pane ySplit="3" topLeftCell="A4" activePane="bottomLeft" state="frozen"/>
      <selection activeCell="F27" sqref="F27"/>
      <selection pane="bottomLeft" activeCell="S35" sqref="S35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83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255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63">
        <v>472340.56211184117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472340.56211184117</v>
      </c>
      <c r="K4" s="14">
        <f>J4*$C$10</f>
        <v>11808.51405279603</v>
      </c>
      <c r="L4" s="15">
        <f>$C$14</f>
        <v>4928.427746118412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472340.56211184117</v>
      </c>
      <c r="Z4" s="8">
        <f t="shared" ref="Z4:Z35" si="4">IFERROR(_xlfn.IFNA(-$T4*K4,0),0)</f>
        <v>-11808.51405279603</v>
      </c>
      <c r="AA4" s="8">
        <f t="shared" ref="AA4:AA35" si="5">IFERROR(_xlfn.IFNA(-$T4*L4,0),0)</f>
        <v>-4928.427746118412</v>
      </c>
      <c r="AB4" s="8"/>
      <c r="AC4" s="8">
        <f t="shared" ref="AC4:AC35" si="6">IFERROR(_xlfn.IFNA(SUM(Y4:AB4),0),0)</f>
        <v>455603.62031292677</v>
      </c>
      <c r="AD4" s="8"/>
      <c r="AE4" s="8">
        <f t="shared" ref="AE4:AE35" si="7">IFERROR(_xlfn.IFNA(SUM(AC4:AD4),0),0)</f>
        <v>455603.62031292677</v>
      </c>
      <c r="AG4" s="46">
        <f>AE133</f>
        <v>47234.086871230858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H'!$B$10:$O$129,4),VLOOKUP(I5,'[1]Mortality (Interventions) H'!$B$9:$AV$128,4)))</f>
        <v>9.0801229064216482</v>
      </c>
      <c r="P5" s="11">
        <v>0</v>
      </c>
      <c r="Q5" s="10">
        <f t="shared" ref="Q5:Q36" si="9">T4</f>
        <v>1</v>
      </c>
      <c r="R5" s="10">
        <f t="shared" ref="R5:R36" si="10">O5*Q5/1000</f>
        <v>9.080122906421649E-3</v>
      </c>
      <c r="S5" s="10">
        <f t="shared" ref="S5:S36" si="11">MIN(P5*Q5,Q5-R5)</f>
        <v>0</v>
      </c>
      <c r="T5" s="9">
        <f t="shared" si="1"/>
        <v>0.99091987709357832</v>
      </c>
      <c r="U5" s="18"/>
      <c r="V5" s="8">
        <f t="shared" ref="V5:V36" si="12">W4</f>
        <v>7691.77</v>
      </c>
      <c r="W5" s="8">
        <f t="shared" si="2"/>
        <v>7621.9277830320734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-6984.2216967926852</v>
      </c>
      <c r="AC5" s="8">
        <f t="shared" si="6"/>
        <v>-6984.2216967926852</v>
      </c>
      <c r="AD5" s="8">
        <f t="shared" ref="AD5:AD36" si="14">IFERROR(_xlfn.IFNA($D$6*SUM(V5:V5,Y5:Z5),0),0)</f>
        <v>754.56263700000011</v>
      </c>
      <c r="AE5" s="8">
        <f t="shared" si="7"/>
        <v>-6229.6590597926852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2566.7249355592057</v>
      </c>
      <c r="M6" s="14">
        <f t="shared" si="0"/>
        <v>769177</v>
      </c>
      <c r="N6" s="13"/>
      <c r="O6" s="13">
        <f>1000*(IF(I6&lt;18,VLOOKUP(I6,'[1]Mortality (No Interventions) H'!$B$10:$O$129,4),VLOOKUP(I6,'[1]Mortality (Interventions) H'!$B$9:$AV$128,4)))</f>
        <v>10.023304985174377</v>
      </c>
      <c r="P6" s="11">
        <v>0</v>
      </c>
      <c r="Q6" s="10">
        <f t="shared" si="9"/>
        <v>0.99091987709357832</v>
      </c>
      <c r="R6" s="10">
        <f t="shared" si="10"/>
        <v>9.9322921439804444E-3</v>
      </c>
      <c r="S6" s="10">
        <f t="shared" si="11"/>
        <v>0</v>
      </c>
      <c r="T6" s="9">
        <f t="shared" si="1"/>
        <v>0.98098758494959792</v>
      </c>
      <c r="U6" s="18"/>
      <c r="V6" s="8">
        <f t="shared" si="12"/>
        <v>7621.9277830320734</v>
      </c>
      <c r="W6" s="8">
        <f t="shared" si="2"/>
        <v>7545.5308762877694</v>
      </c>
      <c r="X6" s="18"/>
      <c r="Y6" s="8">
        <f t="shared" si="3"/>
        <v>0</v>
      </c>
      <c r="Z6" s="8">
        <f t="shared" si="4"/>
        <v>0</v>
      </c>
      <c r="AA6" s="8">
        <f t="shared" si="5"/>
        <v>-2517.9252957641374</v>
      </c>
      <c r="AB6" s="8">
        <f t="shared" si="13"/>
        <v>-7639.6906744304461</v>
      </c>
      <c r="AC6" s="8">
        <f t="shared" si="6"/>
        <v>-10157.615970194583</v>
      </c>
      <c r="AD6" s="8">
        <f t="shared" si="14"/>
        <v>747.71111551544641</v>
      </c>
      <c r="AE6" s="8">
        <f t="shared" si="7"/>
        <v>-9409.9048546791364</v>
      </c>
      <c r="AF6" s="1" t="s">
        <v>34</v>
      </c>
      <c r="AG6" s="44">
        <f>AE133/Y133</f>
        <v>0.100000064910891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>IF(H7&lt;121, H7 )</f>
        <v>67</v>
      </c>
      <c r="J7" s="16">
        <v>0</v>
      </c>
      <c r="K7" s="14">
        <f t="shared" si="16"/>
        <v>0</v>
      </c>
      <c r="L7" s="15">
        <f t="shared" si="17"/>
        <v>2566.7249355592057</v>
      </c>
      <c r="M7" s="14">
        <f t="shared" si="0"/>
        <v>769177</v>
      </c>
      <c r="N7" s="13"/>
      <c r="O7" s="13">
        <f>1000*(IF(I7&lt;18,VLOOKUP(I7,'[1]Mortality (No Interventions) H'!$B$10:$O$129,4),VLOOKUP(I7,'[1]Mortality (Interventions) H'!$B$9:$AV$128,4)))</f>
        <v>11.03693699203089</v>
      </c>
      <c r="P7" s="11">
        <v>0</v>
      </c>
      <c r="Q7" s="10">
        <f t="shared" si="9"/>
        <v>0.98098758494959792</v>
      </c>
      <c r="R7" s="10">
        <f t="shared" si="10"/>
        <v>1.0827098165053263E-2</v>
      </c>
      <c r="S7" s="10">
        <f t="shared" si="11"/>
        <v>0</v>
      </c>
      <c r="T7" s="9">
        <f t="shared" si="1"/>
        <v>0.9701604867845447</v>
      </c>
      <c r="U7" s="18"/>
      <c r="V7" s="8">
        <f t="shared" si="12"/>
        <v>7545.5308762877694</v>
      </c>
      <c r="W7" s="8">
        <f t="shared" si="2"/>
        <v>7462.2513274347575</v>
      </c>
      <c r="X7" s="18"/>
      <c r="Y7" s="8">
        <f t="shared" si="3"/>
        <v>0</v>
      </c>
      <c r="Z7" s="8">
        <f t="shared" si="4"/>
        <v>0</v>
      </c>
      <c r="AA7" s="8">
        <f t="shared" si="5"/>
        <v>-2490.135112924148</v>
      </c>
      <c r="AB7" s="8">
        <f t="shared" si="13"/>
        <v>-8327.9548853011729</v>
      </c>
      <c r="AC7" s="8">
        <f t="shared" si="6"/>
        <v>-10818.089998225321</v>
      </c>
      <c r="AD7" s="8">
        <f t="shared" si="14"/>
        <v>740.21657896383022</v>
      </c>
      <c r="AE7" s="8">
        <f t="shared" si="7"/>
        <v>-10077.87341926149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2566.7249355592057</v>
      </c>
      <c r="M8" s="14">
        <f t="shared" si="0"/>
        <v>769177</v>
      </c>
      <c r="N8" s="13"/>
      <c r="O8" s="13">
        <f>1000*(IF(I8&lt;18,VLOOKUP(I8,'[1]Mortality (No Interventions) H'!$B$10:$O$129,4),VLOOKUP(I8,'[1]Mortality (Interventions) H'!$B$9:$AV$128,4)))</f>
        <v>12.122148750611368</v>
      </c>
      <c r="P8" s="11">
        <v>0</v>
      </c>
      <c r="Q8" s="10">
        <f t="shared" si="9"/>
        <v>0.9701604867845447</v>
      </c>
      <c r="R8" s="10">
        <f t="shared" si="10"/>
        <v>1.1760429732767785E-2</v>
      </c>
      <c r="S8" s="10">
        <f t="shared" si="11"/>
        <v>0</v>
      </c>
      <c r="T8" s="9">
        <f t="shared" si="1"/>
        <v>0.95840005705177689</v>
      </c>
      <c r="U8" s="18"/>
      <c r="V8" s="8">
        <f t="shared" si="12"/>
        <v>7462.2513274347575</v>
      </c>
      <c r="W8" s="8">
        <f t="shared" si="2"/>
        <v>7371.7928068291467</v>
      </c>
      <c r="X8" s="18"/>
      <c r="Y8" s="8">
        <f t="shared" si="3"/>
        <v>0</v>
      </c>
      <c r="Z8" s="8">
        <f t="shared" si="4"/>
        <v>0</v>
      </c>
      <c r="AA8" s="8">
        <f t="shared" si="5"/>
        <v>-2459.9493246761613</v>
      </c>
      <c r="AB8" s="8">
        <f t="shared" si="13"/>
        <v>-9045.8520605611266</v>
      </c>
      <c r="AC8" s="8">
        <f t="shared" si="6"/>
        <v>-11505.801385237288</v>
      </c>
      <c r="AD8" s="8">
        <f t="shared" si="14"/>
        <v>732.0468552213498</v>
      </c>
      <c r="AE8" s="8">
        <f t="shared" si="7"/>
        <v>-10773.754530015938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2566.7249355592057</v>
      </c>
      <c r="M9" s="14">
        <f t="shared" si="0"/>
        <v>769177</v>
      </c>
      <c r="N9" s="13"/>
      <c r="O9" s="13">
        <f>1000*(IF(I9&lt;18,VLOOKUP(I9,'[1]Mortality (No Interventions) H'!$B$10:$O$129,4),VLOOKUP(I9,'[1]Mortality (Interventions) H'!$B$9:$AV$128,4)))</f>
        <v>13.347772415020575</v>
      </c>
      <c r="P9" s="11">
        <v>0</v>
      </c>
      <c r="Q9" s="10">
        <f t="shared" si="9"/>
        <v>0.95840005705177689</v>
      </c>
      <c r="R9" s="10">
        <f t="shared" si="10"/>
        <v>1.2792505844069853E-2</v>
      </c>
      <c r="S9" s="10">
        <f t="shared" si="11"/>
        <v>0</v>
      </c>
      <c r="T9" s="9">
        <f t="shared" si="1"/>
        <v>0.94560755120770701</v>
      </c>
      <c r="U9" s="18"/>
      <c r="V9" s="8">
        <f t="shared" si="12"/>
        <v>7371.7928068291467</v>
      </c>
      <c r="W9" s="8">
        <f t="shared" si="2"/>
        <v>7273.3957941529052</v>
      </c>
      <c r="X9" s="18"/>
      <c r="Y9" s="8">
        <f t="shared" si="3"/>
        <v>0</v>
      </c>
      <c r="Z9" s="8">
        <f t="shared" si="4"/>
        <v>0</v>
      </c>
      <c r="AA9" s="8">
        <f t="shared" si="5"/>
        <v>-2427.1144809379002</v>
      </c>
      <c r="AB9" s="8">
        <f t="shared" si="13"/>
        <v>-9839.7012676241175</v>
      </c>
      <c r="AC9" s="8">
        <f t="shared" si="6"/>
        <v>-12266.815748562018</v>
      </c>
      <c r="AD9" s="8">
        <f t="shared" si="14"/>
        <v>723.17287434993932</v>
      </c>
      <c r="AE9" s="8">
        <f t="shared" si="7"/>
        <v>-11543.642874212079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2566.7249355592057</v>
      </c>
      <c r="M10" s="14">
        <f t="shared" si="0"/>
        <v>769177</v>
      </c>
      <c r="N10" s="13"/>
      <c r="O10" s="13">
        <f>1000*(IF(I10&lt;18,VLOOKUP(I10,'[1]Mortality (No Interventions) H'!$B$10:$O$129,4),VLOOKUP(I10,'[1]Mortality (Interventions) H'!$B$9:$AV$128,4)))</f>
        <v>14.73429135116063</v>
      </c>
      <c r="P10" s="11">
        <v>0</v>
      </c>
      <c r="Q10" s="10">
        <f t="shared" si="9"/>
        <v>0.94560755120770701</v>
      </c>
      <c r="R10" s="10">
        <f t="shared" si="10"/>
        <v>1.39328571633519E-2</v>
      </c>
      <c r="S10" s="10">
        <f t="shared" si="11"/>
        <v>0</v>
      </c>
      <c r="T10" s="9">
        <f t="shared" si="1"/>
        <v>0.9316746940443551</v>
      </c>
      <c r="U10" s="18"/>
      <c r="V10" s="8">
        <f t="shared" si="12"/>
        <v>7273.3957941529052</v>
      </c>
      <c r="W10" s="8">
        <f t="shared" si="2"/>
        <v>7166.2274614095495</v>
      </c>
      <c r="X10" s="18"/>
      <c r="Y10" s="8">
        <f t="shared" si="3"/>
        <v>0</v>
      </c>
      <c r="Z10" s="8">
        <f t="shared" si="4"/>
        <v>0</v>
      </c>
      <c r="AA10" s="8">
        <f t="shared" si="5"/>
        <v>-2391.35266903314</v>
      </c>
      <c r="AB10" s="8">
        <f t="shared" si="13"/>
        <v>-10716.833274335524</v>
      </c>
      <c r="AC10" s="8">
        <f t="shared" si="6"/>
        <v>-13108.185943368664</v>
      </c>
      <c r="AD10" s="8">
        <f t="shared" si="14"/>
        <v>713.52012740640009</v>
      </c>
      <c r="AE10" s="8">
        <f t="shared" si="7"/>
        <v>-12394.665815962264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2566.7249355592057</v>
      </c>
      <c r="M11" s="14">
        <f t="shared" si="0"/>
        <v>769177</v>
      </c>
      <c r="N11" s="13"/>
      <c r="O11" s="13">
        <f>1000*(IF(I11&lt;18,VLOOKUP(I11,'[1]Mortality (No Interventions) H'!$B$10:$O$129,4),VLOOKUP(I11,'[1]Mortality (Interventions) H'!$B$9:$AV$128,4)))</f>
        <v>16.326865204521603</v>
      </c>
      <c r="P11" s="11">
        <v>0</v>
      </c>
      <c r="Q11" s="10">
        <f t="shared" si="9"/>
        <v>0.9316746940443551</v>
      </c>
      <c r="R11" s="10">
        <f t="shared" si="10"/>
        <v>1.5211327144126091E-2</v>
      </c>
      <c r="S11" s="10">
        <f t="shared" si="11"/>
        <v>0</v>
      </c>
      <c r="T11" s="9">
        <f t="shared" si="1"/>
        <v>0.916463366900229</v>
      </c>
      <c r="U11" s="18"/>
      <c r="V11" s="8">
        <f t="shared" si="12"/>
        <v>7166.2274614095495</v>
      </c>
      <c r="W11" s="8">
        <f t="shared" si="2"/>
        <v>7049.2254316221752</v>
      </c>
      <c r="X11" s="18"/>
      <c r="Y11" s="8">
        <f t="shared" si="3"/>
        <v>0</v>
      </c>
      <c r="Z11" s="8">
        <f t="shared" si="4"/>
        <v>0</v>
      </c>
      <c r="AA11" s="8">
        <f t="shared" si="5"/>
        <v>-2352.309376349363</v>
      </c>
      <c r="AB11" s="8">
        <f t="shared" si="13"/>
        <v>-11700.202978737474</v>
      </c>
      <c r="AC11" s="8">
        <f t="shared" si="6"/>
        <v>-14052.512355086837</v>
      </c>
      <c r="AD11" s="8">
        <f t="shared" si="14"/>
        <v>703.00691396427681</v>
      </c>
      <c r="AE11" s="8">
        <f t="shared" si="7"/>
        <v>-13349.505441122561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2566.7249355592057</v>
      </c>
      <c r="M12" s="14">
        <f t="shared" si="0"/>
        <v>769177</v>
      </c>
      <c r="N12" s="13"/>
      <c r="O12" s="13">
        <f>1000*(IF(I12&lt;18,VLOOKUP(I12,'[1]Mortality (No Interventions) H'!$B$10:$O$129,4),VLOOKUP(I12,'[1]Mortality (Interventions) H'!$B$9:$AV$128,4)))</f>
        <v>18.168511424347145</v>
      </c>
      <c r="P12" s="11">
        <v>0</v>
      </c>
      <c r="Q12" s="10">
        <f t="shared" si="9"/>
        <v>0.916463366900229</v>
      </c>
      <c r="R12" s="10">
        <f t="shared" si="10"/>
        <v>1.6650775151522461E-2</v>
      </c>
      <c r="S12" s="10">
        <f t="shared" si="11"/>
        <v>0</v>
      </c>
      <c r="T12" s="9">
        <f t="shared" si="1"/>
        <v>0.89981259174870654</v>
      </c>
      <c r="U12" s="18"/>
      <c r="V12" s="8">
        <f t="shared" si="12"/>
        <v>7049.2254316221752</v>
      </c>
      <c r="W12" s="8">
        <f t="shared" si="2"/>
        <v>6921.1514988349491</v>
      </c>
      <c r="X12" s="18"/>
      <c r="Y12" s="8">
        <f t="shared" si="3"/>
        <v>0</v>
      </c>
      <c r="Z12" s="8">
        <f t="shared" si="4"/>
        <v>0</v>
      </c>
      <c r="AA12" s="8">
        <f t="shared" si="5"/>
        <v>-2309.5714165715608</v>
      </c>
      <c r="AB12" s="8">
        <f t="shared" si="13"/>
        <v>-12807.393278722591</v>
      </c>
      <c r="AC12" s="8">
        <f t="shared" si="6"/>
        <v>-15116.964695294151</v>
      </c>
      <c r="AD12" s="8">
        <f t="shared" si="14"/>
        <v>691.52901484213544</v>
      </c>
      <c r="AE12" s="8">
        <f t="shared" si="7"/>
        <v>-14425.435680452016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2566.7249355592057</v>
      </c>
      <c r="M13" s="14">
        <f t="shared" si="0"/>
        <v>769177</v>
      </c>
      <c r="N13" s="13"/>
      <c r="O13" s="13">
        <f>1000*(IF(I13&lt;18,VLOOKUP(I13,'[1]Mortality (No Interventions) H'!$B$10:$O$129,4),VLOOKUP(I13,'[1]Mortality (Interventions) H'!$B$9:$AV$128,4)))</f>
        <v>20.299532158126404</v>
      </c>
      <c r="P13" s="11">
        <v>0</v>
      </c>
      <c r="Q13" s="10">
        <f t="shared" si="9"/>
        <v>0.89981259174870654</v>
      </c>
      <c r="R13" s="10">
        <f t="shared" si="10"/>
        <v>1.8265774642489935E-2</v>
      </c>
      <c r="S13" s="10">
        <f t="shared" si="11"/>
        <v>0</v>
      </c>
      <c r="T13" s="9">
        <f t="shared" si="1"/>
        <v>0.88154681710621663</v>
      </c>
      <c r="U13" s="18"/>
      <c r="V13" s="8">
        <f t="shared" si="12"/>
        <v>6921.1514988349491</v>
      </c>
      <c r="W13" s="8">
        <f t="shared" si="2"/>
        <v>6780.6553614130844</v>
      </c>
      <c r="X13" s="18"/>
      <c r="Y13" s="8">
        <f t="shared" si="3"/>
        <v>0</v>
      </c>
      <c r="Z13" s="8">
        <f t="shared" si="4"/>
        <v>0</v>
      </c>
      <c r="AA13" s="8">
        <f t="shared" si="5"/>
        <v>-2262.6881973293766</v>
      </c>
      <c r="AB13" s="8">
        <f t="shared" si="13"/>
        <v>-14049.613742186481</v>
      </c>
      <c r="AC13" s="8">
        <f t="shared" si="6"/>
        <v>-16312.301939515857</v>
      </c>
      <c r="AD13" s="8">
        <f t="shared" si="14"/>
        <v>678.9649620357086</v>
      </c>
      <c r="AE13" s="8">
        <f t="shared" si="7"/>
        <v>-15633.336977480149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4928.427746118412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2566.7249355592057</v>
      </c>
      <c r="M14" s="14">
        <f t="shared" si="0"/>
        <v>769177</v>
      </c>
      <c r="N14" s="13"/>
      <c r="O14" s="13">
        <f>1000*(IF(I14&lt;18,VLOOKUP(I14,'[1]Mortality (No Interventions) H'!$B$10:$O$129,4),VLOOKUP(I14,'[1]Mortality (Interventions) H'!$B$9:$AV$128,4)))</f>
        <v>22.842607151969055</v>
      </c>
      <c r="P14" s="11">
        <v>0</v>
      </c>
      <c r="Q14" s="10">
        <f t="shared" si="9"/>
        <v>0.88154681710621663</v>
      </c>
      <c r="R14" s="10">
        <f t="shared" si="10"/>
        <v>2.0136827629226018E-2</v>
      </c>
      <c r="S14" s="10">
        <f t="shared" si="11"/>
        <v>0</v>
      </c>
      <c r="T14" s="9">
        <f t="shared" si="1"/>
        <v>0.86140998947699066</v>
      </c>
      <c r="U14" s="18"/>
      <c r="V14" s="8">
        <f t="shared" si="12"/>
        <v>6780.6553614130844</v>
      </c>
      <c r="W14" s="8">
        <f t="shared" si="2"/>
        <v>6625.7675147594327</v>
      </c>
      <c r="X14" s="18"/>
      <c r="Y14" s="8">
        <f t="shared" si="3"/>
        <v>0</v>
      </c>
      <c r="Z14" s="8">
        <f t="shared" si="4"/>
        <v>0</v>
      </c>
      <c r="AA14" s="8">
        <f t="shared" si="5"/>
        <v>-2211.0024997303849</v>
      </c>
      <c r="AB14" s="8">
        <f t="shared" si="13"/>
        <v>-15488.784665365181</v>
      </c>
      <c r="AC14" s="8">
        <f t="shared" si="6"/>
        <v>-17699.787165095568</v>
      </c>
      <c r="AD14" s="8">
        <f t="shared" si="14"/>
        <v>665.18229095462357</v>
      </c>
      <c r="AE14" s="8">
        <f t="shared" si="7"/>
        <v>-17034.604874140943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2566.7249355592057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2566.7249355592057</v>
      </c>
      <c r="M15" s="14">
        <f t="shared" si="0"/>
        <v>769177</v>
      </c>
      <c r="N15" s="13"/>
      <c r="O15" s="13">
        <f>1000*(IF(I15&lt;18,VLOOKUP(I15,'[1]Mortality (No Interventions) H'!$B$10:$O$129,4),VLOOKUP(I15,'[1]Mortality (Interventions) H'!$B$9:$AV$128,4)))</f>
        <v>25.786200172546692</v>
      </c>
      <c r="P15" s="11">
        <v>0</v>
      </c>
      <c r="Q15" s="10">
        <f t="shared" si="9"/>
        <v>0.86140998947699066</v>
      </c>
      <c r="R15" s="10">
        <f t="shared" si="10"/>
        <v>2.2212490419285021E-2</v>
      </c>
      <c r="S15" s="10">
        <f t="shared" si="11"/>
        <v>0</v>
      </c>
      <c r="T15" s="9">
        <f t="shared" si="1"/>
        <v>0.83919749905770569</v>
      </c>
      <c r="U15" s="18"/>
      <c r="V15" s="8">
        <f t="shared" si="12"/>
        <v>6625.7675147594327</v>
      </c>
      <c r="W15" s="8">
        <f t="shared" si="2"/>
        <v>6454.9141473270893</v>
      </c>
      <c r="X15" s="18"/>
      <c r="Y15" s="8">
        <f t="shared" si="3"/>
        <v>0</v>
      </c>
      <c r="Z15" s="8">
        <f t="shared" si="4"/>
        <v>0</v>
      </c>
      <c r="AA15" s="8">
        <f t="shared" si="5"/>
        <v>-2153.9891466903364</v>
      </c>
      <c r="AB15" s="8">
        <f t="shared" si="13"/>
        <v>-17085.336743234395</v>
      </c>
      <c r="AC15" s="8">
        <f t="shared" si="6"/>
        <v>-19239.32588992473</v>
      </c>
      <c r="AD15" s="8">
        <f t="shared" si="14"/>
        <v>649.98779319790037</v>
      </c>
      <c r="AE15" s="8">
        <f t="shared" si="7"/>
        <v>-18589.338096726831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2566.7249355592057</v>
      </c>
      <c r="M16" s="14">
        <f t="shared" si="0"/>
        <v>769177</v>
      </c>
      <c r="N16" s="13"/>
      <c r="O16" s="13">
        <f>1000*(IF(I16&lt;18,VLOOKUP(I16,'[1]Mortality (No Interventions) H'!$B$10:$O$129,4),VLOOKUP(I16,'[1]Mortality (Interventions) H'!$B$9:$AV$128,4)))</f>
        <v>29.180637666858704</v>
      </c>
      <c r="P16" s="11">
        <v>0</v>
      </c>
      <c r="Q16" s="10">
        <f t="shared" si="9"/>
        <v>0.83919749905770569</v>
      </c>
      <c r="R16" s="10">
        <f t="shared" si="10"/>
        <v>2.4488318150936907E-2</v>
      </c>
      <c r="S16" s="10">
        <f t="shared" si="11"/>
        <v>0</v>
      </c>
      <c r="T16" s="9">
        <f t="shared" si="1"/>
        <v>0.8147091809067688</v>
      </c>
      <c r="U16" s="18"/>
      <c r="V16" s="8">
        <f t="shared" si="12"/>
        <v>6454.9141473270893</v>
      </c>
      <c r="W16" s="8">
        <f t="shared" si="2"/>
        <v>6266.5556364232571</v>
      </c>
      <c r="X16" s="18"/>
      <c r="Y16" s="8">
        <f t="shared" si="3"/>
        <v>0</v>
      </c>
      <c r="Z16" s="8">
        <f t="shared" si="4"/>
        <v>0</v>
      </c>
      <c r="AA16" s="8">
        <f t="shared" si="5"/>
        <v>-2091.1343698624196</v>
      </c>
      <c r="AB16" s="8">
        <f t="shared" si="13"/>
        <v>-18835.851090383199</v>
      </c>
      <c r="AC16" s="8">
        <f t="shared" si="6"/>
        <v>-20926.985460245618</v>
      </c>
      <c r="AD16" s="8">
        <f t="shared" si="14"/>
        <v>633.22707785278749</v>
      </c>
      <c r="AE16" s="8">
        <f t="shared" si="7"/>
        <v>-20293.758382392829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2566.7249355592057</v>
      </c>
      <c r="M17" s="14">
        <f t="shared" si="0"/>
        <v>769177</v>
      </c>
      <c r="N17" s="13"/>
      <c r="O17" s="13">
        <f>1000*(IF(I17&lt;18,VLOOKUP(I17,'[1]Mortality (No Interventions) H'!$B$10:$O$129,4),VLOOKUP(I17,'[1]Mortality (Interventions) H'!$B$9:$AV$128,4)))</f>
        <v>33.117076393733633</v>
      </c>
      <c r="P17" s="11">
        <v>0</v>
      </c>
      <c r="Q17" s="10">
        <f t="shared" si="9"/>
        <v>0.8147091809067688</v>
      </c>
      <c r="R17" s="10">
        <f t="shared" si="10"/>
        <v>2.6980786182765615E-2</v>
      </c>
      <c r="S17" s="10">
        <f t="shared" si="11"/>
        <v>0</v>
      </c>
      <c r="T17" s="9">
        <f t="shared" si="1"/>
        <v>0.78772839472400324</v>
      </c>
      <c r="U17" s="18"/>
      <c r="V17" s="8">
        <f t="shared" si="12"/>
        <v>6266.5556364232571</v>
      </c>
      <c r="W17" s="8">
        <f t="shared" si="2"/>
        <v>6059.025634686247</v>
      </c>
      <c r="X17" s="18"/>
      <c r="Y17" s="8">
        <f t="shared" si="3"/>
        <v>0</v>
      </c>
      <c r="Z17" s="8">
        <f t="shared" si="4"/>
        <v>0</v>
      </c>
      <c r="AA17" s="8">
        <f t="shared" si="5"/>
        <v>-2021.8821131861239</v>
      </c>
      <c r="AB17" s="8">
        <f t="shared" si="13"/>
        <v>-20753.000173701108</v>
      </c>
      <c r="AC17" s="8">
        <f t="shared" si="6"/>
        <v>-22774.88228688723</v>
      </c>
      <c r="AD17" s="8">
        <f t="shared" si="14"/>
        <v>614.74910793312154</v>
      </c>
      <c r="AE17" s="8">
        <f t="shared" si="7"/>
        <v>-22160.133178954107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2566.7249355592057</v>
      </c>
      <c r="M18" s="14">
        <f t="shared" si="0"/>
        <v>769177</v>
      </c>
      <c r="N18" s="13"/>
      <c r="O18" s="13">
        <f>1000*(IF(I18&lt;18,VLOOKUP(I18,'[1]Mortality (No Interventions) H'!$B$10:$O$129,4),VLOOKUP(I18,'[1]Mortality (Interventions) H'!$B$9:$AV$128,4)))</f>
        <v>37.54174582016956</v>
      </c>
      <c r="P18" s="11">
        <v>0</v>
      </c>
      <c r="Q18" s="10">
        <f t="shared" si="9"/>
        <v>0.78772839472400324</v>
      </c>
      <c r="R18" s="10">
        <f t="shared" si="10"/>
        <v>2.9572699170058725E-2</v>
      </c>
      <c r="S18" s="10">
        <f t="shared" si="11"/>
        <v>0</v>
      </c>
      <c r="T18" s="9">
        <f t="shared" si="1"/>
        <v>0.75815569555394458</v>
      </c>
      <c r="U18" s="18"/>
      <c r="V18" s="8">
        <f t="shared" si="12"/>
        <v>6059.025634686247</v>
      </c>
      <c r="W18" s="8">
        <f t="shared" si="2"/>
        <v>5831.5592343909648</v>
      </c>
      <c r="X18" s="18"/>
      <c r="Y18" s="8">
        <f t="shared" si="3"/>
        <v>0</v>
      </c>
      <c r="Z18" s="8">
        <f t="shared" si="4"/>
        <v>0</v>
      </c>
      <c r="AA18" s="8">
        <f t="shared" si="5"/>
        <v>-1945.9771288145432</v>
      </c>
      <c r="AB18" s="8">
        <f t="shared" si="13"/>
        <v>-22746.640029528258</v>
      </c>
      <c r="AC18" s="8">
        <f t="shared" si="6"/>
        <v>-24692.6171583428</v>
      </c>
      <c r="AD18" s="8">
        <f t="shared" si="14"/>
        <v>594.39041476272087</v>
      </c>
      <c r="AE18" s="8">
        <f t="shared" si="7"/>
        <v>-24098.226743580079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2566.7249355592057</v>
      </c>
      <c r="M19" s="14">
        <f t="shared" si="0"/>
        <v>769177</v>
      </c>
      <c r="N19" s="13"/>
      <c r="O19" s="13">
        <f>1000*(IF(I19&lt;18,VLOOKUP(I19,'[1]Mortality (No Interventions) H'!$B$10:$O$129,4),VLOOKUP(I19,'[1]Mortality (Interventions) H'!$B$9:$AV$128,4)))</f>
        <v>42.491999401219502</v>
      </c>
      <c r="P19" s="11">
        <v>0</v>
      </c>
      <c r="Q19" s="10">
        <f t="shared" si="9"/>
        <v>0.75815569555394458</v>
      </c>
      <c r="R19" s="10">
        <f t="shared" si="10"/>
        <v>3.2215551361509373E-2</v>
      </c>
      <c r="S19" s="10">
        <f t="shared" si="11"/>
        <v>0</v>
      </c>
      <c r="T19" s="9">
        <f t="shared" si="1"/>
        <v>0.72594014419243524</v>
      </c>
      <c r="U19" s="18"/>
      <c r="V19" s="8">
        <f t="shared" si="12"/>
        <v>5831.5592343909648</v>
      </c>
      <c r="W19" s="8">
        <f t="shared" si="2"/>
        <v>5583.764622895048</v>
      </c>
      <c r="X19" s="18"/>
      <c r="Y19" s="8">
        <f t="shared" si="3"/>
        <v>0</v>
      </c>
      <c r="Z19" s="8">
        <f t="shared" si="4"/>
        <v>0</v>
      </c>
      <c r="AA19" s="8">
        <f t="shared" si="5"/>
        <v>-1863.2886698221689</v>
      </c>
      <c r="AB19" s="8">
        <f t="shared" si="13"/>
        <v>-24779.461149591694</v>
      </c>
      <c r="AC19" s="8">
        <f t="shared" si="6"/>
        <v>-26642.749819413864</v>
      </c>
      <c r="AD19" s="8">
        <f t="shared" si="14"/>
        <v>572.07596089375363</v>
      </c>
      <c r="AE19" s="8">
        <f t="shared" si="7"/>
        <v>-26070.673858520109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2566.7249355592057</v>
      </c>
      <c r="M20" s="14">
        <f t="shared" si="0"/>
        <v>769177</v>
      </c>
      <c r="N20" s="13"/>
      <c r="O20" s="13">
        <f>1000*(IF(I20&lt;18,VLOOKUP(I20,'[1]Mortality (No Interventions) H'!$B$10:$O$129,4),VLOOKUP(I20,'[1]Mortality (Interventions) H'!$B$9:$AV$128,4)))</f>
        <v>47.9277773857252</v>
      </c>
      <c r="P20" s="11">
        <v>0</v>
      </c>
      <c r="Q20" s="10">
        <f t="shared" si="9"/>
        <v>0.72594014419243524</v>
      </c>
      <c r="R20" s="10">
        <f t="shared" si="10"/>
        <v>3.4792697626216292E-2</v>
      </c>
      <c r="S20" s="10">
        <f t="shared" si="11"/>
        <v>0</v>
      </c>
      <c r="T20" s="9">
        <f t="shared" si="1"/>
        <v>0.69114744656621896</v>
      </c>
      <c r="U20" s="18"/>
      <c r="V20" s="8">
        <f t="shared" si="12"/>
        <v>5583.764622895048</v>
      </c>
      <c r="W20" s="8">
        <f t="shared" si="2"/>
        <v>5316.1471950746463</v>
      </c>
      <c r="X20" s="18"/>
      <c r="Y20" s="8">
        <f t="shared" si="3"/>
        <v>0</v>
      </c>
      <c r="Z20" s="8">
        <f t="shared" si="4"/>
        <v>0</v>
      </c>
      <c r="AA20" s="8">
        <f t="shared" si="5"/>
        <v>-1773.985385249588</v>
      </c>
      <c r="AB20" s="8">
        <f t="shared" si="13"/>
        <v>-26761.742782040168</v>
      </c>
      <c r="AC20" s="8">
        <f t="shared" si="6"/>
        <v>-28535.728167289755</v>
      </c>
      <c r="AD20" s="8">
        <f t="shared" si="14"/>
        <v>547.76730950600427</v>
      </c>
      <c r="AE20" s="8">
        <f t="shared" si="7"/>
        <v>-27987.96085778375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2566.7249355592057</v>
      </c>
      <c r="M21" s="14">
        <f t="shared" si="0"/>
        <v>769177</v>
      </c>
      <c r="N21" s="13"/>
      <c r="O21" s="13">
        <f>1000*(IF(I21&lt;18,VLOOKUP(I21,'[1]Mortality (No Interventions) H'!$B$10:$O$129,4),VLOOKUP(I21,'[1]Mortality (Interventions) H'!$B$9:$AV$128,4)))</f>
        <v>53.93665974025182</v>
      </c>
      <c r="P21" s="11">
        <v>0</v>
      </c>
      <c r="Q21" s="10">
        <f t="shared" si="9"/>
        <v>0.69114744656621896</v>
      </c>
      <c r="R21" s="10">
        <f t="shared" si="10"/>
        <v>3.7278184655786029E-2</v>
      </c>
      <c r="S21" s="10">
        <f t="shared" si="11"/>
        <v>0</v>
      </c>
      <c r="T21" s="9">
        <f t="shared" si="1"/>
        <v>0.65386926191043293</v>
      </c>
      <c r="U21" s="18"/>
      <c r="V21" s="8">
        <f t="shared" si="12"/>
        <v>5316.1471950746463</v>
      </c>
      <c r="W21" s="8">
        <f t="shared" si="2"/>
        <v>5029.4119726848112</v>
      </c>
      <c r="X21" s="18"/>
      <c r="Y21" s="8">
        <f t="shared" si="3"/>
        <v>0</v>
      </c>
      <c r="Z21" s="8">
        <f t="shared" si="4"/>
        <v>0</v>
      </c>
      <c r="AA21" s="8">
        <f t="shared" si="5"/>
        <v>-1678.3025391412014</v>
      </c>
      <c r="AB21" s="8">
        <f t="shared" si="13"/>
        <v>-28673.522238983529</v>
      </c>
      <c r="AC21" s="8">
        <f t="shared" si="6"/>
        <v>-30351.82477812473</v>
      </c>
      <c r="AD21" s="8">
        <f t="shared" si="14"/>
        <v>521.5140398368228</v>
      </c>
      <c r="AE21" s="8">
        <f t="shared" si="7"/>
        <v>-29830.310738287906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2566.7249355592057</v>
      </c>
      <c r="M22" s="14">
        <f t="shared" si="0"/>
        <v>769177</v>
      </c>
      <c r="N22" s="13"/>
      <c r="O22" s="13">
        <f>1000*(IF(I22&lt;18,VLOOKUP(I22,'[1]Mortality (No Interventions) H'!$B$10:$O$129,4),VLOOKUP(I22,'[1]Mortality (Interventions) H'!$B$9:$AV$128,4)))</f>
        <v>60.728169230182644</v>
      </c>
      <c r="P22" s="11">
        <v>0</v>
      </c>
      <c r="Q22" s="10">
        <f t="shared" si="9"/>
        <v>0.65386926191043293</v>
      </c>
      <c r="R22" s="10">
        <f t="shared" si="10"/>
        <v>3.9708283191711387E-2</v>
      </c>
      <c r="S22" s="10">
        <f t="shared" si="11"/>
        <v>0</v>
      </c>
      <c r="T22" s="9">
        <f t="shared" si="1"/>
        <v>0.61416097871872155</v>
      </c>
      <c r="U22" s="18"/>
      <c r="V22" s="8">
        <f t="shared" si="12"/>
        <v>5029.4119726848112</v>
      </c>
      <c r="W22" s="8">
        <f t="shared" si="2"/>
        <v>4723.9849912793015</v>
      </c>
      <c r="X22" s="18"/>
      <c r="Y22" s="8">
        <f t="shared" si="3"/>
        <v>0</v>
      </c>
      <c r="Z22" s="8">
        <f t="shared" si="4"/>
        <v>0</v>
      </c>
      <c r="AA22" s="8">
        <f t="shared" si="5"/>
        <v>-1576.3822985247893</v>
      </c>
      <c r="AB22" s="8">
        <f t="shared" si="13"/>
        <v>-30542.698140550991</v>
      </c>
      <c r="AC22" s="8">
        <f t="shared" si="6"/>
        <v>-32119.08043907578</v>
      </c>
      <c r="AD22" s="8">
        <f t="shared" si="14"/>
        <v>493.38531452038001</v>
      </c>
      <c r="AE22" s="8">
        <f t="shared" si="7"/>
        <v>-31625.695124555401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2566.7249355592057</v>
      </c>
      <c r="M23" s="14">
        <f t="shared" si="0"/>
        <v>769177</v>
      </c>
      <c r="N23" s="13"/>
      <c r="O23" s="13">
        <f>1000*(IF(I23&lt;18,VLOOKUP(I23,'[1]Mortality (No Interventions) H'!$B$10:$O$129,4),VLOOKUP(I23,'[1]Mortality (Interventions) H'!$B$9:$AV$128,4)))</f>
        <v>68.395172039671863</v>
      </c>
      <c r="P23" s="11">
        <v>0</v>
      </c>
      <c r="Q23" s="10">
        <f t="shared" si="9"/>
        <v>0.61416097871872155</v>
      </c>
      <c r="R23" s="10">
        <f t="shared" si="10"/>
        <v>4.2005645799520208E-2</v>
      </c>
      <c r="S23" s="10">
        <f t="shared" si="11"/>
        <v>0</v>
      </c>
      <c r="T23" s="9">
        <f t="shared" si="1"/>
        <v>0.57215533291920129</v>
      </c>
      <c r="U23" s="18"/>
      <c r="V23" s="8">
        <f t="shared" si="12"/>
        <v>4723.9849912793015</v>
      </c>
      <c r="W23" s="8">
        <f t="shared" si="2"/>
        <v>4400.8872250879249</v>
      </c>
      <c r="X23" s="18"/>
      <c r="Y23" s="8">
        <f t="shared" si="3"/>
        <v>0</v>
      </c>
      <c r="Z23" s="8">
        <f t="shared" si="4"/>
        <v>0</v>
      </c>
      <c r="AA23" s="8">
        <f t="shared" si="5"/>
        <v>-1468.5653600168928</v>
      </c>
      <c r="AB23" s="8">
        <f t="shared" si="13"/>
        <v>-32309.776619137556</v>
      </c>
      <c r="AC23" s="8">
        <f t="shared" si="6"/>
        <v>-33778.341979154451</v>
      </c>
      <c r="AD23" s="8">
        <f t="shared" si="14"/>
        <v>463.42292764449951</v>
      </c>
      <c r="AE23" s="8">
        <f t="shared" si="7"/>
        <v>-33314.919051509954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2566.7249355592057</v>
      </c>
      <c r="M24" s="14">
        <f t="shared" si="0"/>
        <v>769177</v>
      </c>
      <c r="N24" s="13"/>
      <c r="O24" s="13">
        <f>1000*(IF(I24&lt;18,VLOOKUP(I24,'[1]Mortality (No Interventions) H'!$B$10:$O$129,4),VLOOKUP(I24,'[1]Mortality (Interventions) H'!$B$9:$AV$128,4)))</f>
        <v>77.081119835258292</v>
      </c>
      <c r="P24" s="11">
        <v>0</v>
      </c>
      <c r="Q24" s="10">
        <f t="shared" si="9"/>
        <v>0.57215533291920129</v>
      </c>
      <c r="R24" s="10">
        <f t="shared" si="10"/>
        <v>4.4102373781127059E-2</v>
      </c>
      <c r="S24" s="10">
        <f t="shared" si="11"/>
        <v>0</v>
      </c>
      <c r="T24" s="9">
        <f t="shared" si="1"/>
        <v>0.52805295913807426</v>
      </c>
      <c r="U24" s="18"/>
      <c r="V24" s="8">
        <f t="shared" si="12"/>
        <v>4400.8872250879249</v>
      </c>
      <c r="W24" s="8">
        <f t="shared" si="2"/>
        <v>4061.6619095094657</v>
      </c>
      <c r="X24" s="18"/>
      <c r="Y24" s="8">
        <f t="shared" si="3"/>
        <v>0</v>
      </c>
      <c r="Z24" s="8">
        <f t="shared" si="4"/>
        <v>0</v>
      </c>
      <c r="AA24" s="8">
        <f t="shared" si="5"/>
        <v>-1355.3666975155215</v>
      </c>
      <c r="AB24" s="8">
        <f t="shared" si="13"/>
        <v>-33922.53155784597</v>
      </c>
      <c r="AC24" s="8">
        <f t="shared" si="6"/>
        <v>-35277.898255361491</v>
      </c>
      <c r="AD24" s="8">
        <f t="shared" si="14"/>
        <v>431.72703678112543</v>
      </c>
      <c r="AE24" s="8">
        <f t="shared" si="7"/>
        <v>-34846.171218580363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2566.7249355592057</v>
      </c>
      <c r="M25" s="14">
        <f t="shared" si="0"/>
        <v>769177</v>
      </c>
      <c r="N25" s="13"/>
      <c r="O25" s="13">
        <f>1000*(IF(I25&lt;18,VLOOKUP(I25,'[1]Mortality (No Interventions) H'!$B$10:$O$129,4),VLOOKUP(I25,'[1]Mortality (Interventions) H'!$B$9:$AV$128,4)))</f>
        <v>86.522899026739111</v>
      </c>
      <c r="P25" s="11">
        <v>0</v>
      </c>
      <c r="Q25" s="10">
        <f t="shared" si="9"/>
        <v>0.52805295913807426</v>
      </c>
      <c r="R25" s="10">
        <f t="shared" si="10"/>
        <v>4.5688672864274395E-2</v>
      </c>
      <c r="S25" s="10">
        <f t="shared" si="11"/>
        <v>0</v>
      </c>
      <c r="T25" s="9">
        <f t="shared" si="1"/>
        <v>0.48236428627379985</v>
      </c>
      <c r="U25" s="18"/>
      <c r="V25" s="8">
        <f t="shared" si="12"/>
        <v>4061.6619095094657</v>
      </c>
      <c r="W25" s="8">
        <f t="shared" si="2"/>
        <v>3710.2351462322258</v>
      </c>
      <c r="X25" s="18"/>
      <c r="Y25" s="8">
        <f t="shared" si="3"/>
        <v>0</v>
      </c>
      <c r="Z25" s="8">
        <f t="shared" si="4"/>
        <v>0</v>
      </c>
      <c r="AA25" s="8">
        <f t="shared" si="5"/>
        <v>-1238.0964416021811</v>
      </c>
      <c r="AB25" s="8">
        <f t="shared" si="13"/>
        <v>-35142.676327723988</v>
      </c>
      <c r="AC25" s="8">
        <f t="shared" si="6"/>
        <v>-36380.77276932617</v>
      </c>
      <c r="AD25" s="8">
        <f t="shared" si="14"/>
        <v>398.44903332287862</v>
      </c>
      <c r="AE25" s="8">
        <f t="shared" si="7"/>
        <v>-35982.323736003294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2566.7249355592057</v>
      </c>
      <c r="M26" s="14">
        <f t="shared" si="0"/>
        <v>769177</v>
      </c>
      <c r="N26" s="13"/>
      <c r="O26" s="13">
        <f>1000*(IF(I26&lt;18,VLOOKUP(I26,'[1]Mortality (No Interventions) H'!$B$10:$O$129,4),VLOOKUP(I26,'[1]Mortality (Interventions) H'!$B$9:$AV$128,4)))</f>
        <v>96.462868522129199</v>
      </c>
      <c r="P26" s="11">
        <v>0</v>
      </c>
      <c r="Q26" s="10">
        <f t="shared" si="9"/>
        <v>0.48236428627379985</v>
      </c>
      <c r="R26" s="10">
        <f t="shared" si="10"/>
        <v>4.6530242726600245E-2</v>
      </c>
      <c r="S26" s="10">
        <f t="shared" si="11"/>
        <v>0</v>
      </c>
      <c r="T26" s="9">
        <f t="shared" si="1"/>
        <v>0.43583404354719962</v>
      </c>
      <c r="U26" s="18"/>
      <c r="V26" s="8">
        <f t="shared" si="12"/>
        <v>3710.2351462322258</v>
      </c>
      <c r="W26" s="8">
        <f t="shared" si="2"/>
        <v>3352.3352211350439</v>
      </c>
      <c r="X26" s="18"/>
      <c r="Y26" s="8">
        <f t="shared" si="3"/>
        <v>0</v>
      </c>
      <c r="Z26" s="8">
        <f t="shared" si="4"/>
        <v>0</v>
      </c>
      <c r="AA26" s="8">
        <f t="shared" si="5"/>
        <v>-1118.666107338194</v>
      </c>
      <c r="AB26" s="8">
        <f t="shared" si="13"/>
        <v>-35789.992509718199</v>
      </c>
      <c r="AC26" s="8">
        <f t="shared" si="6"/>
        <v>-36908.65861705639</v>
      </c>
      <c r="AD26" s="8">
        <f t="shared" si="14"/>
        <v>363.9740678453814</v>
      </c>
      <c r="AE26" s="8">
        <f t="shared" si="7"/>
        <v>-36544.684549211008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2566.7249355592057</v>
      </c>
      <c r="M27" s="14">
        <f t="shared" si="0"/>
        <v>769177</v>
      </c>
      <c r="N27" s="13"/>
      <c r="O27" s="13">
        <f>1000*(IF(I27&lt;18,VLOOKUP(I27,'[1]Mortality (No Interventions) H'!$B$10:$O$129,4),VLOOKUP(I27,'[1]Mortality (Interventions) H'!$B$9:$AV$128,4)))</f>
        <v>107.37122856506606</v>
      </c>
      <c r="P27" s="11">
        <v>0</v>
      </c>
      <c r="Q27" s="10">
        <f t="shared" si="9"/>
        <v>0.43583404354719962</v>
      </c>
      <c r="R27" s="10">
        <f t="shared" si="10"/>
        <v>4.6796036706143324E-2</v>
      </c>
      <c r="S27" s="10">
        <f t="shared" si="11"/>
        <v>0</v>
      </c>
      <c r="T27" s="9">
        <f t="shared" si="1"/>
        <v>0.38903800684105627</v>
      </c>
      <c r="U27" s="18"/>
      <c r="V27" s="8">
        <f t="shared" si="12"/>
        <v>3352.3352211350439</v>
      </c>
      <c r="W27" s="8">
        <f t="shared" si="2"/>
        <v>2992.3908698798314</v>
      </c>
      <c r="X27" s="18"/>
      <c r="Y27" s="8">
        <f t="shared" si="3"/>
        <v>0</v>
      </c>
      <c r="Z27" s="8">
        <f t="shared" si="4"/>
        <v>0</v>
      </c>
      <c r="AA27" s="8">
        <f t="shared" si="5"/>
        <v>-998.55355303919202</v>
      </c>
      <c r="AB27" s="8">
        <f t="shared" si="13"/>
        <v>-35994.435125521202</v>
      </c>
      <c r="AC27" s="8">
        <f t="shared" si="6"/>
        <v>-36992.988678560396</v>
      </c>
      <c r="AD27" s="8">
        <f t="shared" si="14"/>
        <v>328.86408519334782</v>
      </c>
      <c r="AE27" s="8">
        <f t="shared" si="7"/>
        <v>-36664.124593367051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2566.7249355592057</v>
      </c>
      <c r="M28" s="14">
        <f t="shared" si="0"/>
        <v>769177</v>
      </c>
      <c r="N28" s="13"/>
      <c r="O28" s="13">
        <f>1000*(IF(I28&lt;18,VLOOKUP(I28,'[1]Mortality (No Interventions) H'!$B$10:$O$129,4),VLOOKUP(I28,'[1]Mortality (Interventions) H'!$B$9:$AV$128,4)))</f>
        <v>119.22368044566133</v>
      </c>
      <c r="P28" s="11">
        <v>0</v>
      </c>
      <c r="Q28" s="10">
        <f t="shared" si="9"/>
        <v>0.38903800684105627</v>
      </c>
      <c r="R28" s="10">
        <f t="shared" si="10"/>
        <v>4.6382543008835098E-2</v>
      </c>
      <c r="S28" s="10">
        <f t="shared" si="11"/>
        <v>0</v>
      </c>
      <c r="T28" s="9">
        <f t="shared" si="1"/>
        <v>0.34265546383222117</v>
      </c>
      <c r="U28" s="18"/>
      <c r="V28" s="8">
        <f t="shared" si="12"/>
        <v>2992.3908698798314</v>
      </c>
      <c r="W28" s="8">
        <f t="shared" si="2"/>
        <v>2635.6270170407638</v>
      </c>
      <c r="X28" s="18"/>
      <c r="Y28" s="8">
        <f t="shared" si="3"/>
        <v>0</v>
      </c>
      <c r="Z28" s="8">
        <f t="shared" si="4"/>
        <v>0</v>
      </c>
      <c r="AA28" s="8">
        <f t="shared" si="5"/>
        <v>-879.50232332376765</v>
      </c>
      <c r="AB28" s="8">
        <f t="shared" si="13"/>
        <v>-35676.385283906755</v>
      </c>
      <c r="AC28" s="8">
        <f t="shared" si="6"/>
        <v>-36555.887607230521</v>
      </c>
      <c r="AD28" s="8">
        <f t="shared" si="14"/>
        <v>293.55354433521148</v>
      </c>
      <c r="AE28" s="8">
        <f t="shared" si="7"/>
        <v>-36262.334062895308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2566.7249355592057</v>
      </c>
      <c r="M29" s="14">
        <f t="shared" si="0"/>
        <v>769177</v>
      </c>
      <c r="N29" s="13"/>
      <c r="O29" s="13">
        <f>1000*(IF(I29&lt;18,VLOOKUP(I29,'[1]Mortality (No Interventions) H'!$B$10:$O$129,4),VLOOKUP(I29,'[1]Mortality (Interventions) H'!$B$9:$AV$128,4)))</f>
        <v>132.34611452650032</v>
      </c>
      <c r="P29" s="11">
        <v>0</v>
      </c>
      <c r="Q29" s="10">
        <f t="shared" si="9"/>
        <v>0.34265546383222117</v>
      </c>
      <c r="R29" s="10">
        <f t="shared" si="10"/>
        <v>4.534911925947023E-2</v>
      </c>
      <c r="S29" s="10">
        <f t="shared" si="11"/>
        <v>0</v>
      </c>
      <c r="T29" s="9">
        <f t="shared" si="1"/>
        <v>0.29730634457275096</v>
      </c>
      <c r="U29" s="18"/>
      <c r="V29" s="8">
        <f t="shared" si="12"/>
        <v>2635.6270170407638</v>
      </c>
      <c r="W29" s="8">
        <f t="shared" si="2"/>
        <v>2286.8120219943489</v>
      </c>
      <c r="X29" s="18"/>
      <c r="Y29" s="8">
        <f t="shared" si="3"/>
        <v>0</v>
      </c>
      <c r="Z29" s="8">
        <f t="shared" si="4"/>
        <v>0</v>
      </c>
      <c r="AA29" s="8">
        <f t="shared" si="5"/>
        <v>-763.10360811483724</v>
      </c>
      <c r="AB29" s="8">
        <f t="shared" si="13"/>
        <v>-34881.499504641535</v>
      </c>
      <c r="AC29" s="8">
        <f t="shared" si="6"/>
        <v>-35644.603112756369</v>
      </c>
      <c r="AD29" s="8">
        <f t="shared" si="14"/>
        <v>258.55501037169893</v>
      </c>
      <c r="AE29" s="8">
        <f t="shared" si="7"/>
        <v>-35386.048102384673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2566.7249355592057</v>
      </c>
      <c r="M30" s="14">
        <f t="shared" si="0"/>
        <v>769177</v>
      </c>
      <c r="N30" s="13"/>
      <c r="O30" s="13">
        <f>1000*(IF(I30&lt;18,VLOOKUP(I30,'[1]Mortality (No Interventions) H'!$B$10:$O$129,4),VLOOKUP(I30,'[1]Mortality (Interventions) H'!$B$9:$AV$128,4)))</f>
        <v>146.92419128524563</v>
      </c>
      <c r="P30" s="11">
        <v>0</v>
      </c>
      <c r="Q30" s="10">
        <f t="shared" si="9"/>
        <v>0.29730634457275096</v>
      </c>
      <c r="R30" s="10">
        <f t="shared" si="10"/>
        <v>4.3681494240324005E-2</v>
      </c>
      <c r="S30" s="10">
        <f t="shared" si="11"/>
        <v>0</v>
      </c>
      <c r="T30" s="9">
        <f t="shared" si="1"/>
        <v>0.25362485033242693</v>
      </c>
      <c r="U30" s="18"/>
      <c r="V30" s="8">
        <f t="shared" si="12"/>
        <v>2286.8120219943489</v>
      </c>
      <c r="W30" s="8">
        <f t="shared" si="2"/>
        <v>1950.8240150414515</v>
      </c>
      <c r="X30" s="18"/>
      <c r="Y30" s="8">
        <f t="shared" si="3"/>
        <v>0</v>
      </c>
      <c r="Z30" s="8">
        <f t="shared" si="4"/>
        <v>0</v>
      </c>
      <c r="AA30" s="8">
        <f t="shared" si="5"/>
        <v>-650.98522762571167</v>
      </c>
      <c r="AB30" s="8">
        <f t="shared" si="13"/>
        <v>-33598.800695289698</v>
      </c>
      <c r="AC30" s="8">
        <f t="shared" si="6"/>
        <v>-34249.785922915413</v>
      </c>
      <c r="AD30" s="8">
        <f t="shared" si="14"/>
        <v>224.33625935764564</v>
      </c>
      <c r="AE30" s="8">
        <f t="shared" si="7"/>
        <v>-34025.449663557767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2566.7249355592057</v>
      </c>
      <c r="M31" s="14">
        <f t="shared" si="0"/>
        <v>769177</v>
      </c>
      <c r="N31" s="13"/>
      <c r="O31" s="13">
        <f>1000*(IF(I31&lt;18,VLOOKUP(I31,'[1]Mortality (No Interventions) H'!$B$10:$O$129,4),VLOOKUP(I31,'[1]Mortality (Interventions) H'!$B$9:$AV$128,4)))</f>
        <v>161.54181747201113</v>
      </c>
      <c r="P31" s="11">
        <v>0</v>
      </c>
      <c r="Q31" s="10">
        <f t="shared" si="9"/>
        <v>0.25362485033242693</v>
      </c>
      <c r="R31" s="10">
        <f t="shared" si="10"/>
        <v>4.0971019278767055E-2</v>
      </c>
      <c r="S31" s="10">
        <f t="shared" si="11"/>
        <v>0</v>
      </c>
      <c r="T31" s="9">
        <f t="shared" si="1"/>
        <v>0.21265383105365987</v>
      </c>
      <c r="U31" s="18"/>
      <c r="V31" s="8">
        <f t="shared" si="12"/>
        <v>1950.8240150414515</v>
      </c>
      <c r="W31" s="8">
        <f t="shared" si="2"/>
        <v>1635.6843580836094</v>
      </c>
      <c r="X31" s="18"/>
      <c r="Y31" s="8">
        <f t="shared" si="3"/>
        <v>0</v>
      </c>
      <c r="Z31" s="8">
        <f t="shared" si="4"/>
        <v>0</v>
      </c>
      <c r="AA31" s="8">
        <f t="shared" si="5"/>
        <v>-545.82389080762334</v>
      </c>
      <c r="AB31" s="8">
        <f t="shared" si="13"/>
        <v>-31513.965695784209</v>
      </c>
      <c r="AC31" s="8">
        <f t="shared" si="6"/>
        <v>-32059.789586591833</v>
      </c>
      <c r="AD31" s="8">
        <f t="shared" si="14"/>
        <v>191.37583587556639</v>
      </c>
      <c r="AE31" s="8">
        <f t="shared" si="7"/>
        <v>-31868.413750716267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2566.7249355592057</v>
      </c>
      <c r="M32" s="14">
        <f t="shared" si="0"/>
        <v>769177</v>
      </c>
      <c r="N32" s="13"/>
      <c r="O32" s="13">
        <f>1000*(IF(I32&lt;18,VLOOKUP(I32,'[1]Mortality (No Interventions) H'!$B$10:$O$129,4),VLOOKUP(I32,'[1]Mortality (Interventions) H'!$B$9:$AV$128,4)))</f>
        <v>177.41120282211583</v>
      </c>
      <c r="P32" s="11">
        <v>0</v>
      </c>
      <c r="Q32" s="10">
        <f t="shared" si="9"/>
        <v>0.21265383105365987</v>
      </c>
      <c r="R32" s="10">
        <f t="shared" si="10"/>
        <v>3.7727171951960806E-2</v>
      </c>
      <c r="S32" s="10">
        <f t="shared" si="11"/>
        <v>0</v>
      </c>
      <c r="T32" s="9">
        <f t="shared" si="1"/>
        <v>0.17492665910169908</v>
      </c>
      <c r="U32" s="18"/>
      <c r="V32" s="8">
        <f t="shared" si="12"/>
        <v>1635.6843580836094</v>
      </c>
      <c r="W32" s="8">
        <f t="shared" si="2"/>
        <v>1345.495628678676</v>
      </c>
      <c r="X32" s="18"/>
      <c r="Y32" s="8">
        <f t="shared" si="3"/>
        <v>0</v>
      </c>
      <c r="Z32" s="8">
        <f t="shared" si="4"/>
        <v>0</v>
      </c>
      <c r="AA32" s="8">
        <f t="shared" si="5"/>
        <v>-448.98861781039574</v>
      </c>
      <c r="AB32" s="8">
        <f t="shared" si="13"/>
        <v>-29018.872940493358</v>
      </c>
      <c r="AC32" s="8">
        <f t="shared" si="6"/>
        <v>-29467.861558303754</v>
      </c>
      <c r="AD32" s="8">
        <f t="shared" si="14"/>
        <v>160.46063552800209</v>
      </c>
      <c r="AE32" s="8">
        <f t="shared" si="7"/>
        <v>-29307.400922775752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2566.7249355592057</v>
      </c>
      <c r="M33" s="14">
        <f t="shared" si="0"/>
        <v>769177</v>
      </c>
      <c r="N33" s="13"/>
      <c r="O33" s="13">
        <f>1000*(IF(I33&lt;18,VLOOKUP(I33,'[1]Mortality (No Interventions) H'!$B$10:$O$129,4),VLOOKUP(I33,'[1]Mortality (Interventions) H'!$B$9:$AV$128,4)))</f>
        <v>194.15124021125334</v>
      </c>
      <c r="P33" s="11">
        <v>0</v>
      </c>
      <c r="Q33" s="10">
        <f t="shared" si="9"/>
        <v>0.17492665910169908</v>
      </c>
      <c r="R33" s="10">
        <f t="shared" si="10"/>
        <v>3.3962227810606004E-2</v>
      </c>
      <c r="S33" s="10">
        <f t="shared" si="11"/>
        <v>0</v>
      </c>
      <c r="T33" s="9">
        <f t="shared" si="1"/>
        <v>0.14096443129109307</v>
      </c>
      <c r="U33" s="18"/>
      <c r="V33" s="8">
        <f t="shared" si="12"/>
        <v>1345.495628678676</v>
      </c>
      <c r="W33" s="8">
        <f t="shared" si="2"/>
        <v>1084.265983671891</v>
      </c>
      <c r="X33" s="18"/>
      <c r="Y33" s="8">
        <f t="shared" si="3"/>
        <v>0</v>
      </c>
      <c r="Z33" s="8">
        <f t="shared" si="4"/>
        <v>0</v>
      </c>
      <c r="AA33" s="8">
        <f t="shared" si="5"/>
        <v>-361.81692082177096</v>
      </c>
      <c r="AB33" s="8">
        <f t="shared" si="13"/>
        <v>-26122.964500678492</v>
      </c>
      <c r="AC33" s="8">
        <f t="shared" si="6"/>
        <v>-26484.781421500262</v>
      </c>
      <c r="AD33" s="8">
        <f t="shared" si="14"/>
        <v>131.99312117337811</v>
      </c>
      <c r="AE33" s="8">
        <f t="shared" si="7"/>
        <v>-26352.788300326883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2566.7249355592057</v>
      </c>
      <c r="M34" s="14">
        <f t="shared" si="0"/>
        <v>769177</v>
      </c>
      <c r="N34" s="13"/>
      <c r="O34" s="13">
        <f>1000*(IF(I34&lt;18,VLOOKUP(I34,'[1]Mortality (No Interventions) H'!$B$10:$O$129,4),VLOOKUP(I34,'[1]Mortality (Interventions) H'!$B$9:$AV$128,4)))</f>
        <v>211.57351677959366</v>
      </c>
      <c r="P34" s="11">
        <v>0</v>
      </c>
      <c r="Q34" s="10">
        <f t="shared" si="9"/>
        <v>0.14096443129109307</v>
      </c>
      <c r="R34" s="10">
        <f t="shared" si="10"/>
        <v>2.9824340469091958E-2</v>
      </c>
      <c r="S34" s="10">
        <f t="shared" si="11"/>
        <v>0</v>
      </c>
      <c r="T34" s="9">
        <f t="shared" si="1"/>
        <v>0.1111400908220011</v>
      </c>
      <c r="U34" s="18"/>
      <c r="V34" s="8">
        <f t="shared" si="12"/>
        <v>1084.265983671891</v>
      </c>
      <c r="W34" s="8">
        <f t="shared" si="2"/>
        <v>854.86401638194343</v>
      </c>
      <c r="X34" s="18"/>
      <c r="Y34" s="8">
        <f t="shared" si="3"/>
        <v>0</v>
      </c>
      <c r="Z34" s="8">
        <f t="shared" si="4"/>
        <v>0</v>
      </c>
      <c r="AA34" s="8">
        <f t="shared" si="5"/>
        <v>-285.26604245314508</v>
      </c>
      <c r="AB34" s="8">
        <f t="shared" si="13"/>
        <v>-22940.196728994746</v>
      </c>
      <c r="AC34" s="8">
        <f t="shared" si="6"/>
        <v>-23225.462771447892</v>
      </c>
      <c r="AD34" s="8">
        <f t="shared" si="14"/>
        <v>106.36649299821252</v>
      </c>
      <c r="AE34" s="8">
        <f t="shared" si="7"/>
        <v>-23119.096278449681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2566.7249355592057</v>
      </c>
      <c r="M35" s="14">
        <f t="shared" si="0"/>
        <v>769177</v>
      </c>
      <c r="N35" s="13"/>
      <c r="O35" s="13">
        <f>1000*(IF(I35&lt;18,VLOOKUP(I35,'[1]Mortality (No Interventions) H'!$B$10:$O$129,4),VLOOKUP(I35,'[1]Mortality (Interventions) H'!$B$9:$AV$128,4)))</f>
        <v>230.36213101865295</v>
      </c>
      <c r="P35" s="11">
        <v>0</v>
      </c>
      <c r="Q35" s="10">
        <f t="shared" si="9"/>
        <v>0.1111400908220011</v>
      </c>
      <c r="R35" s="10">
        <f t="shared" si="10"/>
        <v>2.5602468163362806E-2</v>
      </c>
      <c r="S35" s="10">
        <f t="shared" si="11"/>
        <v>0</v>
      </c>
      <c r="T35" s="9">
        <f t="shared" si="1"/>
        <v>8.553762265863829E-2</v>
      </c>
      <c r="U35" s="18"/>
      <c r="V35" s="8">
        <f t="shared" si="12"/>
        <v>854.86401638194343</v>
      </c>
      <c r="W35" s="8">
        <f t="shared" si="2"/>
        <v>657.9357198370343</v>
      </c>
      <c r="X35" s="18"/>
      <c r="Y35" s="8">
        <f t="shared" si="3"/>
        <v>0</v>
      </c>
      <c r="Z35" s="8">
        <f t="shared" si="4"/>
        <v>0</v>
      </c>
      <c r="AA35" s="8">
        <f t="shared" si="5"/>
        <v>-219.55154900638101</v>
      </c>
      <c r="AB35" s="8">
        <f t="shared" si="13"/>
        <v>-19692.829654490914</v>
      </c>
      <c r="AC35" s="8">
        <f t="shared" si="6"/>
        <v>-19912.381203497294</v>
      </c>
      <c r="AD35" s="8">
        <f t="shared" si="14"/>
        <v>83.862160007068653</v>
      </c>
      <c r="AE35" s="8">
        <f t="shared" si="7"/>
        <v>-19828.519043490225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2566.7249355592057</v>
      </c>
      <c r="M36" s="14">
        <f t="shared" ref="M36:M67" si="18">$E$11</f>
        <v>769177</v>
      </c>
      <c r="N36" s="13"/>
      <c r="O36" s="13">
        <f>1000*(IF(I36&lt;18,VLOOKUP(I36,'[1]Mortality (No Interventions) H'!$B$10:$O$129,4),VLOOKUP(I36,'[1]Mortality (Interventions) H'!$B$9:$AV$128,4)))</f>
        <v>249.82913074956943</v>
      </c>
      <c r="P36" s="11">
        <v>0</v>
      </c>
      <c r="Q36" s="10">
        <f t="shared" si="9"/>
        <v>8.553762265863829E-2</v>
      </c>
      <c r="R36" s="10">
        <f t="shared" si="10"/>
        <v>2.136978991519228E-2</v>
      </c>
      <c r="S36" s="10">
        <f t="shared" si="11"/>
        <v>0</v>
      </c>
      <c r="T36" s="9">
        <f t="shared" ref="T36:T67" si="19">Q36-SUM(R36:S36)</f>
        <v>6.4167832743446007E-2</v>
      </c>
      <c r="U36" s="18"/>
      <c r="V36" s="8">
        <f t="shared" si="12"/>
        <v>657.9357198370343</v>
      </c>
      <c r="W36" s="8">
        <f t="shared" ref="W36:W67" si="20">$G$14*M36*T36</f>
        <v>493.5642108610557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-164.70117636339535</v>
      </c>
      <c r="AB36" s="8">
        <f t="shared" si="13"/>
        <v>-16437.15089759785</v>
      </c>
      <c r="AC36" s="8">
        <f t="shared" ref="AC36:AC67" si="24">IFERROR(_xlfn.IFNA(SUM(Y36:AB36),0),0)</f>
        <v>-16601.852073961247</v>
      </c>
      <c r="AD36" s="8">
        <f t="shared" si="14"/>
        <v>64.543494116013065</v>
      </c>
      <c r="AE36" s="8">
        <f t="shared" ref="AE36:AE67" si="25">IFERROR(_xlfn.IFNA(SUM(AC36:AD36),0),0)</f>
        <v>-16537.308579845234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2566.7249355592057</v>
      </c>
      <c r="M37" s="14">
        <f t="shared" si="18"/>
        <v>769177</v>
      </c>
      <c r="N37" s="13"/>
      <c r="O37" s="13">
        <f>1000*(IF(I37&lt;18,VLOOKUP(I37,'[1]Mortality (No Interventions) H'!$B$10:$O$129,4),VLOOKUP(I37,'[1]Mortality (Interventions) H'!$B$9:$AV$128,4)))</f>
        <v>270.56172029877661</v>
      </c>
      <c r="P37" s="11">
        <v>0</v>
      </c>
      <c r="Q37" s="10">
        <f t="shared" ref="Q37:Q68" si="27">T36</f>
        <v>6.4167832743446007E-2</v>
      </c>
      <c r="R37" s="10">
        <f t="shared" ref="R37:R68" si="28">O37*Q37/1000</f>
        <v>1.7361359214910919E-2</v>
      </c>
      <c r="S37" s="10">
        <f t="shared" ref="S37:S68" si="29">MIN(P37*Q37,Q37-R37)</f>
        <v>0</v>
      </c>
      <c r="T37" s="9">
        <f t="shared" si="19"/>
        <v>4.6806473528535092E-2</v>
      </c>
      <c r="U37" s="18"/>
      <c r="V37" s="8">
        <f t="shared" ref="V37:V68" si="30">W36</f>
        <v>493.5642108610557</v>
      </c>
      <c r="W37" s="8">
        <f t="shared" si="20"/>
        <v>360.02462889258038</v>
      </c>
      <c r="X37" s="18"/>
      <c r="Y37" s="8">
        <f t="shared" si="21"/>
        <v>0</v>
      </c>
      <c r="Z37" s="8">
        <f t="shared" si="22"/>
        <v>0</v>
      </c>
      <c r="AA37" s="8">
        <f t="shared" si="23"/>
        <v>-120.1393427512829</v>
      </c>
      <c r="AB37" s="8">
        <f t="shared" ref="AB37:AB68" si="31">IFERROR(_xlfn.IFNA(-M37*R37,0),0)</f>
        <v>-13353.958196847536</v>
      </c>
      <c r="AC37" s="8">
        <f t="shared" si="24"/>
        <v>-13474.097539598819</v>
      </c>
      <c r="AD37" s="8">
        <f t="shared" ref="AD37:AD68" si="32">IFERROR(_xlfn.IFNA($D$6*SUM(V37:V37,Y37:Z37),0),0)</f>
        <v>48.418649085469568</v>
      </c>
      <c r="AE37" s="8">
        <f t="shared" si="25"/>
        <v>-13425.678890513349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2566.7249355592057</v>
      </c>
      <c r="M38" s="14">
        <f t="shared" si="18"/>
        <v>769177</v>
      </c>
      <c r="N38" s="13"/>
      <c r="O38" s="13">
        <f>1000*(IF(I38&lt;18,VLOOKUP(I38,'[1]Mortality (No Interventions) H'!$B$10:$O$129,4),VLOOKUP(I38,'[1]Mortality (Interventions) H'!$B$9:$AV$128,4)))</f>
        <v>292.63101695839123</v>
      </c>
      <c r="P38" s="11">
        <v>0</v>
      </c>
      <c r="Q38" s="10">
        <f t="shared" si="27"/>
        <v>4.6806473528535092E-2</v>
      </c>
      <c r="R38" s="10">
        <f t="shared" si="28"/>
        <v>1.3697025948891243E-2</v>
      </c>
      <c r="S38" s="10">
        <f t="shared" si="29"/>
        <v>0</v>
      </c>
      <c r="T38" s="9">
        <f t="shared" si="19"/>
        <v>3.3109447579643847E-2</v>
      </c>
      <c r="U38" s="18"/>
      <c r="V38" s="8">
        <f t="shared" si="30"/>
        <v>360.02462889258038</v>
      </c>
      <c r="W38" s="8">
        <f t="shared" si="20"/>
        <v>254.67025560967716</v>
      </c>
      <c r="X38" s="18"/>
      <c r="Y38" s="8">
        <f t="shared" si="21"/>
        <v>0</v>
      </c>
      <c r="Z38" s="8">
        <f t="shared" si="22"/>
        <v>0</v>
      </c>
      <c r="AA38" s="8">
        <f t="shared" si="23"/>
        <v>-84.982844705262252</v>
      </c>
      <c r="AB38" s="8">
        <f t="shared" si="31"/>
        <v>-10535.43732829032</v>
      </c>
      <c r="AC38" s="8">
        <f t="shared" si="24"/>
        <v>-10620.420172995582</v>
      </c>
      <c r="AD38" s="8">
        <f t="shared" si="32"/>
        <v>35.318416094362135</v>
      </c>
      <c r="AE38" s="8">
        <f t="shared" si="25"/>
        <v>-10585.10175690122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2566.7249355592057</v>
      </c>
      <c r="M39" s="14">
        <f t="shared" si="18"/>
        <v>769177</v>
      </c>
      <c r="N39" s="13"/>
      <c r="O39" s="13">
        <f>1000*(IF(I39&lt;18,VLOOKUP(I39,'[1]Mortality (No Interventions) H'!$B$10:$O$129,4),VLOOKUP(I39,'[1]Mortality (Interventions) H'!$B$9:$AV$128,4)))</f>
        <v>315.28246643852998</v>
      </c>
      <c r="P39" s="11">
        <v>0</v>
      </c>
      <c r="Q39" s="10">
        <f t="shared" si="27"/>
        <v>3.3109447579643847E-2</v>
      </c>
      <c r="R39" s="10">
        <f t="shared" si="28"/>
        <v>1.0438828295327329E-2</v>
      </c>
      <c r="S39" s="10">
        <f t="shared" si="29"/>
        <v>0</v>
      </c>
      <c r="T39" s="9">
        <f t="shared" si="19"/>
        <v>2.2670619284316518E-2</v>
      </c>
      <c r="U39" s="18"/>
      <c r="V39" s="8">
        <f t="shared" si="30"/>
        <v>254.67025560967716</v>
      </c>
      <c r="W39" s="8">
        <f t="shared" si="20"/>
        <v>174.37718929252728</v>
      </c>
      <c r="X39" s="18"/>
      <c r="Y39" s="8">
        <f t="shared" si="21"/>
        <v>0</v>
      </c>
      <c r="Z39" s="8">
        <f t="shared" si="22"/>
        <v>0</v>
      </c>
      <c r="AA39" s="8">
        <f t="shared" si="23"/>
        <v>-58.189243821624601</v>
      </c>
      <c r="AB39" s="8">
        <f t="shared" si="31"/>
        <v>-8029.3066317149887</v>
      </c>
      <c r="AC39" s="8">
        <f t="shared" si="24"/>
        <v>-8087.4958755366133</v>
      </c>
      <c r="AD39" s="8">
        <f t="shared" si="32"/>
        <v>24.983152075309331</v>
      </c>
      <c r="AE39" s="8">
        <f t="shared" si="25"/>
        <v>-8062.5127234613037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2566.7249355592057</v>
      </c>
      <c r="M40" s="14">
        <f t="shared" si="18"/>
        <v>769177</v>
      </c>
      <c r="N40" s="13"/>
      <c r="O40" s="13">
        <f>1000*(IF(I40&lt;18,VLOOKUP(I40,'[1]Mortality (No Interventions) H'!$B$10:$O$129,4),VLOOKUP(I40,'[1]Mortality (Interventions) H'!$B$9:$AV$128,4)))</f>
        <v>339.09762316947422</v>
      </c>
      <c r="P40" s="11">
        <v>0</v>
      </c>
      <c r="Q40" s="10">
        <f t="shared" si="27"/>
        <v>2.2670619284316518E-2</v>
      </c>
      <c r="R40" s="10">
        <f t="shared" si="28"/>
        <v>7.6875531150917779E-3</v>
      </c>
      <c r="S40" s="10">
        <f t="shared" si="29"/>
        <v>0</v>
      </c>
      <c r="T40" s="9">
        <f t="shared" si="19"/>
        <v>1.498306616922474E-2</v>
      </c>
      <c r="U40" s="18"/>
      <c r="V40" s="8">
        <f t="shared" si="30"/>
        <v>174.37718929252728</v>
      </c>
      <c r="W40" s="8">
        <f t="shared" si="20"/>
        <v>115.24629886845779</v>
      </c>
      <c r="X40" s="18"/>
      <c r="Y40" s="8">
        <f t="shared" si="21"/>
        <v>0</v>
      </c>
      <c r="Z40" s="8">
        <f t="shared" si="22"/>
        <v>0</v>
      </c>
      <c r="AA40" s="8">
        <f t="shared" si="23"/>
        <v>-38.457409547682687</v>
      </c>
      <c r="AB40" s="8">
        <f t="shared" si="31"/>
        <v>-5913.0890424069485</v>
      </c>
      <c r="AC40" s="8">
        <f t="shared" si="24"/>
        <v>-5951.5464519546313</v>
      </c>
      <c r="AD40" s="8">
        <f t="shared" si="32"/>
        <v>17.106402269596927</v>
      </c>
      <c r="AE40" s="8">
        <f t="shared" si="25"/>
        <v>-5934.440049685034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2566.7249355592057</v>
      </c>
      <c r="M41" s="14">
        <f t="shared" si="18"/>
        <v>769177</v>
      </c>
      <c r="N41" s="13"/>
      <c r="O41" s="13">
        <f>1000*(IF(I41&lt;18,VLOOKUP(I41,'[1]Mortality (No Interventions) H'!$B$10:$O$129,4),VLOOKUP(I41,'[1]Mortality (Interventions) H'!$B$9:$AV$128,4)))</f>
        <v>363.27279437842094</v>
      </c>
      <c r="P41" s="11">
        <v>0</v>
      </c>
      <c r="Q41" s="10">
        <f t="shared" si="27"/>
        <v>1.498306616922474E-2</v>
      </c>
      <c r="R41" s="10">
        <f t="shared" si="28"/>
        <v>5.4429403156510542E-3</v>
      </c>
      <c r="S41" s="10">
        <f t="shared" si="29"/>
        <v>0</v>
      </c>
      <c r="T41" s="9">
        <f t="shared" si="19"/>
        <v>9.5401258535736857E-3</v>
      </c>
      <c r="U41" s="18"/>
      <c r="V41" s="8">
        <f t="shared" si="30"/>
        <v>115.24629886845779</v>
      </c>
      <c r="W41" s="8">
        <f t="shared" si="20"/>
        <v>73.380453836742475</v>
      </c>
      <c r="X41" s="18"/>
      <c r="Y41" s="8">
        <f t="shared" si="21"/>
        <v>0</v>
      </c>
      <c r="Z41" s="8">
        <f t="shared" si="22"/>
        <v>0</v>
      </c>
      <c r="AA41" s="8">
        <f t="shared" si="23"/>
        <v>-24.486878916740633</v>
      </c>
      <c r="AB41" s="8">
        <f t="shared" si="31"/>
        <v>-4186.5845031715307</v>
      </c>
      <c r="AC41" s="8">
        <f t="shared" si="24"/>
        <v>-4211.0713820882711</v>
      </c>
      <c r="AD41" s="8">
        <f t="shared" si="32"/>
        <v>11.305661918995709</v>
      </c>
      <c r="AE41" s="8">
        <f t="shared" si="25"/>
        <v>-4199.7657201692755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2566.7249355592057</v>
      </c>
      <c r="M42" s="14">
        <f t="shared" si="18"/>
        <v>769177</v>
      </c>
      <c r="N42" s="13"/>
      <c r="O42" s="13">
        <f>1000*(IF(I42&lt;18,VLOOKUP(I42,'[1]Mortality (No Interventions) H'!$B$10:$O$129,4),VLOOKUP(I42,'[1]Mortality (Interventions) H'!$B$9:$AV$128,4)))</f>
        <v>387.28821897786952</v>
      </c>
      <c r="P42" s="11">
        <v>0</v>
      </c>
      <c r="Q42" s="10">
        <f t="shared" si="27"/>
        <v>9.5401258535736857E-3</v>
      </c>
      <c r="R42" s="10">
        <f t="shared" si="28"/>
        <v>3.6947783506552797E-3</v>
      </c>
      <c r="S42" s="10">
        <f t="shared" si="29"/>
        <v>0</v>
      </c>
      <c r="T42" s="9">
        <f t="shared" si="19"/>
        <v>5.8453475029184056E-3</v>
      </c>
      <c r="U42" s="18"/>
      <c r="V42" s="8">
        <f t="shared" si="30"/>
        <v>73.380453836742475</v>
      </c>
      <c r="W42" s="8">
        <f t="shared" si="20"/>
        <v>44.961068562522705</v>
      </c>
      <c r="X42" s="18"/>
      <c r="Y42" s="8">
        <f t="shared" si="21"/>
        <v>0</v>
      </c>
      <c r="Z42" s="8">
        <f t="shared" si="22"/>
        <v>0</v>
      </c>
      <c r="AA42" s="8">
        <f t="shared" si="23"/>
        <v>-15.003399192749409</v>
      </c>
      <c r="AB42" s="8">
        <f t="shared" si="31"/>
        <v>-2841.9385274219762</v>
      </c>
      <c r="AC42" s="8">
        <f t="shared" si="24"/>
        <v>-2856.9419266147256</v>
      </c>
      <c r="AD42" s="8">
        <f t="shared" si="32"/>
        <v>7.1986225213844373</v>
      </c>
      <c r="AE42" s="8">
        <f t="shared" si="25"/>
        <v>-2849.7433040933411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2566.7249355592057</v>
      </c>
      <c r="M43" s="14">
        <f t="shared" si="18"/>
        <v>769177</v>
      </c>
      <c r="N43" s="13"/>
      <c r="O43" s="13">
        <f>1000*(IF(I43&lt;18,VLOOKUP(I43,'[1]Mortality (No Interventions) H'!$B$10:$O$129,4),VLOOKUP(I43,'[1]Mortality (Interventions) H'!$B$9:$AV$128,4)))</f>
        <v>412.0477938985785</v>
      </c>
      <c r="P43" s="11">
        <v>0</v>
      </c>
      <c r="Q43" s="10">
        <f t="shared" si="27"/>
        <v>5.8453475029184056E-3</v>
      </c>
      <c r="R43" s="10">
        <f t="shared" si="28"/>
        <v>2.4085625431480933E-3</v>
      </c>
      <c r="S43" s="10">
        <f t="shared" si="29"/>
        <v>0</v>
      </c>
      <c r="T43" s="9">
        <f t="shared" si="19"/>
        <v>3.4367849597703123E-3</v>
      </c>
      <c r="U43" s="18"/>
      <c r="V43" s="8">
        <f t="shared" si="30"/>
        <v>44.961068562522705</v>
      </c>
      <c r="W43" s="8">
        <f t="shared" si="20"/>
        <v>26.434959450012496</v>
      </c>
      <c r="X43" s="18"/>
      <c r="Y43" s="8">
        <f t="shared" si="21"/>
        <v>0</v>
      </c>
      <c r="Z43" s="8">
        <f t="shared" si="22"/>
        <v>0</v>
      </c>
      <c r="AA43" s="8">
        <f t="shared" si="23"/>
        <v>-8.8212816543973016</v>
      </c>
      <c r="AB43" s="8">
        <f t="shared" si="31"/>
        <v>-1852.610911251021</v>
      </c>
      <c r="AC43" s="8">
        <f t="shared" si="24"/>
        <v>-1861.4321929054183</v>
      </c>
      <c r="AD43" s="8">
        <f t="shared" si="32"/>
        <v>4.4106808259834773</v>
      </c>
      <c r="AE43" s="8">
        <f t="shared" si="25"/>
        <v>-1857.0215120794348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2566.7249355592057</v>
      </c>
      <c r="M44" s="14">
        <f t="shared" si="18"/>
        <v>769177</v>
      </c>
      <c r="N44" s="13"/>
      <c r="O44" s="13">
        <f>1000*(IF(I44&lt;18,VLOOKUP(I44,'[1]Mortality (No Interventions) H'!$B$10:$O$129,4),VLOOKUP(I44,'[1]Mortality (Interventions) H'!$B$9:$AV$128,4)))</f>
        <v>437.42497392229978</v>
      </c>
      <c r="P44" s="11">
        <v>0</v>
      </c>
      <c r="Q44" s="10">
        <f t="shared" si="27"/>
        <v>3.4367849597703123E-3</v>
      </c>
      <c r="R44" s="10">
        <f t="shared" si="28"/>
        <v>1.5033355714040811E-3</v>
      </c>
      <c r="S44" s="10">
        <f t="shared" si="29"/>
        <v>0</v>
      </c>
      <c r="T44" s="9">
        <f t="shared" si="19"/>
        <v>1.9334493883662312E-3</v>
      </c>
      <c r="U44" s="18"/>
      <c r="V44" s="8">
        <f t="shared" si="30"/>
        <v>26.434959450012496</v>
      </c>
      <c r="W44" s="8">
        <f t="shared" si="20"/>
        <v>14.871648001953726</v>
      </c>
      <c r="X44" s="18"/>
      <c r="Y44" s="8">
        <f t="shared" si="21"/>
        <v>0</v>
      </c>
      <c r="Z44" s="8">
        <f t="shared" si="22"/>
        <v>0</v>
      </c>
      <c r="AA44" s="8">
        <f t="shared" si="23"/>
        <v>-4.9626327567613</v>
      </c>
      <c r="AB44" s="8">
        <f t="shared" si="31"/>
        <v>-1156.3311448058769</v>
      </c>
      <c r="AC44" s="8">
        <f t="shared" si="24"/>
        <v>-1161.2937775626381</v>
      </c>
      <c r="AD44" s="8">
        <f t="shared" si="32"/>
        <v>2.5932695220462261</v>
      </c>
      <c r="AE44" s="8">
        <f t="shared" si="25"/>
        <v>-1158.7005080405918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2566.7249355592057</v>
      </c>
      <c r="M45" s="14">
        <f t="shared" si="18"/>
        <v>769177</v>
      </c>
      <c r="N45" s="13"/>
      <c r="O45" s="13">
        <f>1000*(IF(I45&lt;18,VLOOKUP(I45,'[1]Mortality (No Interventions) H'!$B$10:$O$129,4),VLOOKUP(I45,'[1]Mortality (Interventions) H'!$B$9:$AV$128,4)))</f>
        <v>463.2741588477777</v>
      </c>
      <c r="P45" s="11">
        <v>0</v>
      </c>
      <c r="Q45" s="10">
        <f t="shared" si="27"/>
        <v>1.9334493883662312E-3</v>
      </c>
      <c r="R45" s="10">
        <f t="shared" si="28"/>
        <v>8.9571713907011597E-4</v>
      </c>
      <c r="S45" s="10">
        <f t="shared" si="29"/>
        <v>0</v>
      </c>
      <c r="T45" s="9">
        <f t="shared" si="19"/>
        <v>1.0377322492961152E-3</v>
      </c>
      <c r="U45" s="18"/>
      <c r="V45" s="8">
        <f t="shared" si="30"/>
        <v>14.871648001953726</v>
      </c>
      <c r="W45" s="8">
        <f t="shared" si="20"/>
        <v>7.9819977831683806</v>
      </c>
      <c r="X45" s="18"/>
      <c r="Y45" s="8">
        <f t="shared" si="21"/>
        <v>0</v>
      </c>
      <c r="Z45" s="8">
        <f t="shared" si="22"/>
        <v>0</v>
      </c>
      <c r="AA45" s="8">
        <f t="shared" si="23"/>
        <v>-2.6635732407022807</v>
      </c>
      <c r="AB45" s="8">
        <f t="shared" si="31"/>
        <v>-688.96502187853457</v>
      </c>
      <c r="AC45" s="8">
        <f t="shared" si="24"/>
        <v>-691.62859511923682</v>
      </c>
      <c r="AD45" s="8">
        <f t="shared" si="32"/>
        <v>1.4589086689916606</v>
      </c>
      <c r="AE45" s="8">
        <f t="shared" si="25"/>
        <v>-690.16968645024519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2566.7249355592057</v>
      </c>
      <c r="M46" s="14">
        <f t="shared" si="18"/>
        <v>769177</v>
      </c>
      <c r="N46" s="13"/>
      <c r="O46" s="13">
        <f>1000*(IF(I46&lt;18,VLOOKUP(I46,'[1]Mortality (No Interventions) H'!$B$10:$O$129,4),VLOOKUP(I46,'[1]Mortality (Interventions) H'!$B$9:$AV$128,4)))</f>
        <v>489.44699787269565</v>
      </c>
      <c r="P46" s="11">
        <v>0</v>
      </c>
      <c r="Q46" s="10">
        <f t="shared" si="27"/>
        <v>1.0377322492961152E-3</v>
      </c>
      <c r="R46" s="10">
        <f t="shared" si="28"/>
        <v>5.0791493401366344E-4</v>
      </c>
      <c r="S46" s="10">
        <f t="shared" si="29"/>
        <v>0</v>
      </c>
      <c r="T46" s="9">
        <f t="shared" si="19"/>
        <v>5.2981731528245176E-4</v>
      </c>
      <c r="U46" s="18"/>
      <c r="V46" s="8">
        <f t="shared" si="30"/>
        <v>7.9819977831683806</v>
      </c>
      <c r="W46" s="8">
        <f t="shared" si="20"/>
        <v>4.0752329311701043</v>
      </c>
      <c r="X46" s="18"/>
      <c r="Y46" s="8">
        <f t="shared" si="21"/>
        <v>0</v>
      </c>
      <c r="Z46" s="8">
        <f t="shared" si="22"/>
        <v>0</v>
      </c>
      <c r="AA46" s="8">
        <f t="shared" si="23"/>
        <v>-1.3598953144265025</v>
      </c>
      <c r="AB46" s="8">
        <f t="shared" si="31"/>
        <v>-390.6764851998276</v>
      </c>
      <c r="AC46" s="8">
        <f t="shared" si="24"/>
        <v>-392.03638051425412</v>
      </c>
      <c r="AD46" s="8">
        <f t="shared" si="32"/>
        <v>0.78303398252881817</v>
      </c>
      <c r="AE46" s="8">
        <f t="shared" si="25"/>
        <v>-391.2533465317253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2566.7249355592057</v>
      </c>
      <c r="M47" s="14">
        <f t="shared" si="18"/>
        <v>769177</v>
      </c>
      <c r="N47" s="13"/>
      <c r="O47" s="13">
        <f>1000*(IF(I47&lt;18,VLOOKUP(I47,'[1]Mortality (No Interventions) H'!$B$10:$O$129,4),VLOOKUP(I47,'[1]Mortality (Interventions) H'!$B$9:$AV$128,4)))</f>
        <v>515.96976012454161</v>
      </c>
      <c r="P47" s="11">
        <v>0</v>
      </c>
      <c r="Q47" s="10">
        <f t="shared" si="27"/>
        <v>5.2981731528245176E-4</v>
      </c>
      <c r="R47" s="10">
        <f t="shared" si="28"/>
        <v>2.7336971307611522E-4</v>
      </c>
      <c r="S47" s="10">
        <f t="shared" si="29"/>
        <v>0</v>
      </c>
      <c r="T47" s="9">
        <f t="shared" si="19"/>
        <v>2.5644760220633653E-4</v>
      </c>
      <c r="U47" s="18"/>
      <c r="V47" s="8">
        <f t="shared" si="30"/>
        <v>4.0752329311701043</v>
      </c>
      <c r="W47" s="8">
        <f t="shared" si="20"/>
        <v>1.9725359732226333</v>
      </c>
      <c r="X47" s="18"/>
      <c r="Y47" s="8">
        <f t="shared" si="21"/>
        <v>0</v>
      </c>
      <c r="Z47" s="8">
        <f t="shared" si="22"/>
        <v>0</v>
      </c>
      <c r="AA47" s="8">
        <f t="shared" si="23"/>
        <v>-0.658230455247372</v>
      </c>
      <c r="AB47" s="8">
        <f t="shared" si="31"/>
        <v>-210.26969579474707</v>
      </c>
      <c r="AC47" s="8">
        <f t="shared" si="24"/>
        <v>-210.92792624999444</v>
      </c>
      <c r="AD47" s="8">
        <f t="shared" si="32"/>
        <v>0.39978035054778727</v>
      </c>
      <c r="AE47" s="8">
        <f t="shared" si="25"/>
        <v>-210.52814589944666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2566.7249355592057</v>
      </c>
      <c r="M48" s="14">
        <f t="shared" si="18"/>
        <v>769177</v>
      </c>
      <c r="N48" s="13"/>
      <c r="O48" s="13">
        <f>1000*(IF(I48&lt;18,VLOOKUP(I48,'[1]Mortality (No Interventions) H'!$B$10:$O$129,4),VLOOKUP(I48,'[1]Mortality (Interventions) H'!$B$9:$AV$128,4)))</f>
        <v>542.89062291589016</v>
      </c>
      <c r="P48" s="11">
        <v>0</v>
      </c>
      <c r="Q48" s="10">
        <f t="shared" si="27"/>
        <v>2.5644760220633653E-4</v>
      </c>
      <c r="R48" s="10">
        <f t="shared" si="28"/>
        <v>1.3922299850708443E-4</v>
      </c>
      <c r="S48" s="10">
        <f t="shared" si="29"/>
        <v>0</v>
      </c>
      <c r="T48" s="9">
        <f t="shared" si="19"/>
        <v>1.172246036992521E-4</v>
      </c>
      <c r="U48" s="18"/>
      <c r="V48" s="8">
        <f t="shared" si="30"/>
        <v>1.9725359732226333</v>
      </c>
      <c r="W48" s="8">
        <f t="shared" si="20"/>
        <v>0.90166468999579641</v>
      </c>
      <c r="X48" s="18"/>
      <c r="Y48" s="8">
        <f t="shared" si="21"/>
        <v>0</v>
      </c>
      <c r="Z48" s="8">
        <f t="shared" si="22"/>
        <v>0</v>
      </c>
      <c r="AA48" s="8">
        <f t="shared" si="23"/>
        <v>-0.30088331337591628</v>
      </c>
      <c r="AB48" s="8">
        <f t="shared" si="31"/>
        <v>-107.08712832268368</v>
      </c>
      <c r="AC48" s="8">
        <f t="shared" si="24"/>
        <v>-107.3880116360596</v>
      </c>
      <c r="AD48" s="8">
        <f t="shared" si="32"/>
        <v>0.19350577897314034</v>
      </c>
      <c r="AE48" s="8">
        <f t="shared" si="25"/>
        <v>-107.19450585708645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2566.7249355592057</v>
      </c>
      <c r="M49" s="14">
        <f t="shared" si="18"/>
        <v>769177</v>
      </c>
      <c r="N49" s="13"/>
      <c r="O49" s="13">
        <f>1000*(IF(I49&lt;18,VLOOKUP(I49,'[1]Mortality (No Interventions) H'!$B$10:$O$129,4),VLOOKUP(I49,'[1]Mortality (Interventions) H'!$B$9:$AV$128,4)))</f>
        <v>570.07048001661883</v>
      </c>
      <c r="P49" s="11">
        <v>0</v>
      </c>
      <c r="Q49" s="10">
        <f t="shared" si="27"/>
        <v>1.172246036992521E-4</v>
      </c>
      <c r="R49" s="10">
        <f t="shared" si="28"/>
        <v>6.6826286100590566E-5</v>
      </c>
      <c r="S49" s="10">
        <f t="shared" si="29"/>
        <v>0</v>
      </c>
      <c r="T49" s="9">
        <f t="shared" si="19"/>
        <v>5.0398317598661537E-5</v>
      </c>
      <c r="U49" s="18"/>
      <c r="V49" s="8">
        <f t="shared" si="30"/>
        <v>0.90166468999579641</v>
      </c>
      <c r="W49" s="8">
        <f t="shared" si="20"/>
        <v>0.38765226735585689</v>
      </c>
      <c r="X49" s="18"/>
      <c r="Y49" s="8">
        <f t="shared" si="21"/>
        <v>0</v>
      </c>
      <c r="Z49" s="8">
        <f t="shared" si="22"/>
        <v>0</v>
      </c>
      <c r="AA49" s="8">
        <f t="shared" si="23"/>
        <v>-0.12935861849071692</v>
      </c>
      <c r="AB49" s="8">
        <f t="shared" si="31"/>
        <v>-51.40124226399395</v>
      </c>
      <c r="AC49" s="8">
        <f t="shared" si="24"/>
        <v>-51.53060088248467</v>
      </c>
      <c r="AD49" s="8">
        <f t="shared" si="32"/>
        <v>8.8453306088587633E-2</v>
      </c>
      <c r="AE49" s="8">
        <f t="shared" si="25"/>
        <v>-51.442147576396081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2566.7249355592057</v>
      </c>
      <c r="M50" s="14">
        <f t="shared" si="18"/>
        <v>769177</v>
      </c>
      <c r="N50" s="13"/>
      <c r="O50" s="13">
        <f>1000*(IF(I50&lt;18,VLOOKUP(I50,'[1]Mortality (No Interventions) H'!$B$10:$O$129,4),VLOOKUP(I50,'[1]Mortality (Interventions) H'!$B$9:$AV$128,4)))</f>
        <v>597.36784068096836</v>
      </c>
      <c r="P50" s="11">
        <v>0</v>
      </c>
      <c r="Q50" s="10">
        <f t="shared" si="27"/>
        <v>5.0398317598661537E-5</v>
      </c>
      <c r="R50" s="10">
        <f t="shared" si="28"/>
        <v>3.0106334157866091E-5</v>
      </c>
      <c r="S50" s="10">
        <f t="shared" si="29"/>
        <v>0</v>
      </c>
      <c r="T50" s="9">
        <f t="shared" si="19"/>
        <v>2.0291983440795446E-5</v>
      </c>
      <c r="U50" s="18"/>
      <c r="V50" s="8">
        <f t="shared" si="30"/>
        <v>0.38765226735585689</v>
      </c>
      <c r="W50" s="8">
        <f t="shared" si="20"/>
        <v>0.15608126947040721</v>
      </c>
      <c r="X50" s="18"/>
      <c r="Y50" s="8">
        <f t="shared" si="21"/>
        <v>0</v>
      </c>
      <c r="Z50" s="8">
        <f t="shared" si="22"/>
        <v>0</v>
      </c>
      <c r="AA50" s="8">
        <f t="shared" si="23"/>
        <v>-5.208393988944416E-2</v>
      </c>
      <c r="AB50" s="8">
        <f t="shared" si="31"/>
        <v>-23.157099788544965</v>
      </c>
      <c r="AC50" s="8">
        <f t="shared" si="24"/>
        <v>-23.209183728434411</v>
      </c>
      <c r="AD50" s="8">
        <f t="shared" si="32"/>
        <v>3.8028687427609564E-2</v>
      </c>
      <c r="AE50" s="8">
        <f t="shared" si="25"/>
        <v>-23.171155041006802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2566.7249355592057</v>
      </c>
      <c r="M51" s="14">
        <f t="shared" si="18"/>
        <v>769177</v>
      </c>
      <c r="N51" s="13"/>
      <c r="O51" s="13">
        <f>1000*(IF(I51&lt;18,VLOOKUP(I51,'[1]Mortality (No Interventions) H'!$B$10:$O$129,4),VLOOKUP(I51,'[1]Mortality (Interventions) H'!$B$9:$AV$128,4)))</f>
        <v>628.88960734454679</v>
      </c>
      <c r="P51" s="11">
        <v>0</v>
      </c>
      <c r="Q51" s="10">
        <f t="shared" si="27"/>
        <v>2.0291983440795446E-5</v>
      </c>
      <c r="R51" s="10">
        <f t="shared" si="28"/>
        <v>1.2761417498323894E-5</v>
      </c>
      <c r="S51" s="10">
        <f t="shared" si="29"/>
        <v>0</v>
      </c>
      <c r="T51" s="9">
        <f t="shared" si="19"/>
        <v>7.5305659424715524E-6</v>
      </c>
      <c r="U51" s="18"/>
      <c r="V51" s="8">
        <f t="shared" si="30"/>
        <v>0.15608126947040721</v>
      </c>
      <c r="W51" s="8">
        <f t="shared" si="20"/>
        <v>5.7923381199324414E-2</v>
      </c>
      <c r="X51" s="18"/>
      <c r="Y51" s="8">
        <f t="shared" si="21"/>
        <v>0</v>
      </c>
      <c r="Z51" s="8">
        <f t="shared" si="22"/>
        <v>0</v>
      </c>
      <c r="AA51" s="8">
        <f t="shared" si="23"/>
        <v>-1.9328891383414645E-2</v>
      </c>
      <c r="AB51" s="8">
        <f t="shared" si="31"/>
        <v>-9.8157888271082783</v>
      </c>
      <c r="AC51" s="8">
        <f t="shared" si="24"/>
        <v>-9.8351177184916931</v>
      </c>
      <c r="AD51" s="8">
        <f t="shared" si="32"/>
        <v>1.5311572535046948E-2</v>
      </c>
      <c r="AE51" s="8">
        <f t="shared" si="25"/>
        <v>-9.8198061459566457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2566.7249355592057</v>
      </c>
      <c r="M52" s="14">
        <f t="shared" si="18"/>
        <v>769177</v>
      </c>
      <c r="N52" s="13"/>
      <c r="O52" s="13">
        <f>1000*(IF(I52&lt;18,VLOOKUP(I52,'[1]Mortality (No Interventions) H'!$B$10:$O$129,4),VLOOKUP(I52,'[1]Mortality (Interventions) H'!$B$9:$AV$128,4)))</f>
        <v>660.51623153952369</v>
      </c>
      <c r="P52" s="11">
        <v>0</v>
      </c>
      <c r="Q52" s="10">
        <f t="shared" si="27"/>
        <v>7.5305659424715524E-6</v>
      </c>
      <c r="R52" s="10">
        <f t="shared" si="28"/>
        <v>4.9740610376811919E-6</v>
      </c>
      <c r="S52" s="10">
        <f t="shared" si="29"/>
        <v>0</v>
      </c>
      <c r="T52" s="9">
        <f t="shared" si="19"/>
        <v>2.5565049047903605E-6</v>
      </c>
      <c r="U52" s="18"/>
      <c r="V52" s="8">
        <f t="shared" si="30"/>
        <v>5.7923381199324414E-2</v>
      </c>
      <c r="W52" s="8">
        <f t="shared" si="20"/>
        <v>1.9664047731519353E-2</v>
      </c>
      <c r="X52" s="18"/>
      <c r="Y52" s="8">
        <f t="shared" si="21"/>
        <v>0</v>
      </c>
      <c r="Z52" s="8">
        <f t="shared" si="22"/>
        <v>0</v>
      </c>
      <c r="AA52" s="8">
        <f t="shared" si="23"/>
        <v>-6.5618448870048314E-3</v>
      </c>
      <c r="AB52" s="8">
        <f t="shared" si="31"/>
        <v>-3.8259333467805061</v>
      </c>
      <c r="AC52" s="8">
        <f t="shared" si="24"/>
        <v>-3.832495191667511</v>
      </c>
      <c r="AD52" s="8">
        <f t="shared" si="32"/>
        <v>5.6822836956537254E-3</v>
      </c>
      <c r="AE52" s="8">
        <f t="shared" si="25"/>
        <v>-3.8268129079718571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2566.7249355592057</v>
      </c>
      <c r="M53" s="14">
        <f t="shared" si="18"/>
        <v>769177</v>
      </c>
      <c r="N53" s="13"/>
      <c r="O53" s="13">
        <f>1000*(IF(I53&lt;18,VLOOKUP(I53,'[1]Mortality (No Interventions) H'!$B$10:$O$129,4),VLOOKUP(I53,'[1]Mortality (Interventions) H'!$B$9:$AV$128,4)))</f>
        <v>692.21040738781778</v>
      </c>
      <c r="P53" s="11">
        <v>0</v>
      </c>
      <c r="Q53" s="10">
        <f t="shared" si="27"/>
        <v>2.5565049047903605E-6</v>
      </c>
      <c r="R53" s="10">
        <f t="shared" si="28"/>
        <v>1.7696393016338897E-6</v>
      </c>
      <c r="S53" s="10">
        <f t="shared" si="29"/>
        <v>0</v>
      </c>
      <c r="T53" s="9">
        <f t="shared" si="19"/>
        <v>7.868656031564708E-7</v>
      </c>
      <c r="U53" s="18"/>
      <c r="V53" s="8">
        <f t="shared" si="30"/>
        <v>1.9664047731519353E-2</v>
      </c>
      <c r="W53" s="8">
        <f t="shared" si="20"/>
        <v>6.0523892403908479E-3</v>
      </c>
      <c r="X53" s="18"/>
      <c r="Y53" s="8">
        <f t="shared" si="21"/>
        <v>0</v>
      </c>
      <c r="Z53" s="8">
        <f t="shared" si="22"/>
        <v>0</v>
      </c>
      <c r="AA53" s="8">
        <f t="shared" si="23"/>
        <v>-2.0196675645555479E-3</v>
      </c>
      <c r="AB53" s="8">
        <f t="shared" si="31"/>
        <v>-1.3611658491128504</v>
      </c>
      <c r="AC53" s="8">
        <f t="shared" si="24"/>
        <v>-1.3631855166774061</v>
      </c>
      <c r="AD53" s="8">
        <f t="shared" si="32"/>
        <v>1.9290430824620486E-3</v>
      </c>
      <c r="AE53" s="8">
        <f t="shared" si="25"/>
        <v>-1.3612564735949439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2566.7249355592057</v>
      </c>
      <c r="M54" s="14">
        <f t="shared" si="18"/>
        <v>769177</v>
      </c>
      <c r="N54" s="13"/>
      <c r="O54" s="13">
        <f>1000*(IF(I54&lt;18,VLOOKUP(I54,'[1]Mortality (No Interventions) H'!$B$10:$O$129,4),VLOOKUP(I54,'[1]Mortality (Interventions) H'!$B$9:$AV$128,4)))</f>
        <v>723.93469880686121</v>
      </c>
      <c r="P54" s="11">
        <v>0</v>
      </c>
      <c r="Q54" s="10">
        <f t="shared" si="27"/>
        <v>7.868656031564708E-7</v>
      </c>
      <c r="R54" s="10">
        <f t="shared" si="28"/>
        <v>5.6963931342255891E-7</v>
      </c>
      <c r="S54" s="10">
        <f t="shared" si="29"/>
        <v>0</v>
      </c>
      <c r="T54" s="9">
        <f t="shared" si="19"/>
        <v>2.1722628973391189E-7</v>
      </c>
      <c r="U54" s="18"/>
      <c r="V54" s="8">
        <f t="shared" si="30"/>
        <v>6.0523892403908479E-3</v>
      </c>
      <c r="W54" s="8">
        <f t="shared" si="20"/>
        <v>1.6708546585866115E-3</v>
      </c>
      <c r="X54" s="18"/>
      <c r="Y54" s="8">
        <f t="shared" si="21"/>
        <v>0</v>
      </c>
      <c r="Z54" s="8">
        <f t="shared" si="22"/>
        <v>0</v>
      </c>
      <c r="AA54" s="8">
        <f t="shared" si="23"/>
        <v>-5.5756013451904035E-4</v>
      </c>
      <c r="AB54" s="8">
        <f t="shared" si="31"/>
        <v>-0.43815345818042362</v>
      </c>
      <c r="AC54" s="8">
        <f t="shared" si="24"/>
        <v>-0.43871101831494264</v>
      </c>
      <c r="AD54" s="8">
        <f t="shared" si="32"/>
        <v>5.9373938448234226E-4</v>
      </c>
      <c r="AE54" s="8">
        <f t="shared" si="25"/>
        <v>-0.43811727893046032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2566.7249355592057</v>
      </c>
      <c r="M55" s="14">
        <f t="shared" si="18"/>
        <v>769177</v>
      </c>
      <c r="N55" s="13"/>
      <c r="O55" s="13">
        <f>1000*(IF(I55&lt;18,VLOOKUP(I55,'[1]Mortality (No Interventions) H'!$B$10:$O$129,4),VLOOKUP(I55,'[1]Mortality (Interventions) H'!$B$9:$AV$128,4)))</f>
        <v>755.65086117705448</v>
      </c>
      <c r="P55" s="11">
        <v>0</v>
      </c>
      <c r="Q55" s="10">
        <f t="shared" si="27"/>
        <v>2.1722628973391189E-7</v>
      </c>
      <c r="R55" s="10">
        <f t="shared" si="28"/>
        <v>1.6414723290772687E-7</v>
      </c>
      <c r="S55" s="10">
        <f t="shared" si="29"/>
        <v>0</v>
      </c>
      <c r="T55" s="9">
        <f t="shared" si="19"/>
        <v>5.3079056826185018E-8</v>
      </c>
      <c r="U55" s="18"/>
      <c r="V55" s="8">
        <f t="shared" si="30"/>
        <v>1.6708546585866115E-3</v>
      </c>
      <c r="W55" s="8">
        <f t="shared" si="20"/>
        <v>4.0827189692394514E-4</v>
      </c>
      <c r="X55" s="18"/>
      <c r="Y55" s="8">
        <f t="shared" si="21"/>
        <v>0</v>
      </c>
      <c r="Z55" s="8">
        <f t="shared" si="22"/>
        <v>0</v>
      </c>
      <c r="AA55" s="8">
        <f t="shared" si="23"/>
        <v>-1.3623933871173316E-4</v>
      </c>
      <c r="AB55" s="8">
        <f t="shared" si="31"/>
        <v>-0.12625827616626664</v>
      </c>
      <c r="AC55" s="8">
        <f t="shared" si="24"/>
        <v>-0.12639451550497838</v>
      </c>
      <c r="AD55" s="8">
        <f t="shared" si="32"/>
        <v>1.639108420073466E-4</v>
      </c>
      <c r="AE55" s="8">
        <f t="shared" si="25"/>
        <v>-0.12623060466297104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2566.7249355592057</v>
      </c>
      <c r="M56" s="14">
        <f t="shared" si="18"/>
        <v>769177</v>
      </c>
      <c r="N56" s="13"/>
      <c r="O56" s="13">
        <f>1000*(IF(I56&lt;18,VLOOKUP(I56,'[1]Mortality (No Interventions) H'!$B$10:$O$129,4),VLOOKUP(I56,'[1]Mortality (Interventions) H'!$B$9:$AV$128,4)))</f>
        <v>787.47811418489448</v>
      </c>
      <c r="P56" s="11">
        <v>0</v>
      </c>
      <c r="Q56" s="10">
        <f t="shared" si="27"/>
        <v>5.3079056826185018E-8</v>
      </c>
      <c r="R56" s="10">
        <f t="shared" si="28"/>
        <v>4.179859557219703E-8</v>
      </c>
      <c r="S56" s="10">
        <f t="shared" si="29"/>
        <v>0</v>
      </c>
      <c r="T56" s="9">
        <f t="shared" si="19"/>
        <v>1.1280461253987988E-8</v>
      </c>
      <c r="U56" s="18"/>
      <c r="V56" s="8">
        <f t="shared" si="30"/>
        <v>4.0827189692394514E-4</v>
      </c>
      <c r="W56" s="8">
        <f t="shared" si="20"/>
        <v>8.6766713459587188E-5</v>
      </c>
      <c r="X56" s="18"/>
      <c r="Y56" s="8">
        <f t="shared" si="21"/>
        <v>0</v>
      </c>
      <c r="Z56" s="8">
        <f t="shared" si="22"/>
        <v>0</v>
      </c>
      <c r="AA56" s="8">
        <f t="shared" si="23"/>
        <v>-2.8953841185220436E-5</v>
      </c>
      <c r="AB56" s="8">
        <f t="shared" si="31"/>
        <v>-3.2150518346435793E-2</v>
      </c>
      <c r="AC56" s="8">
        <f t="shared" si="24"/>
        <v>-3.2179472187621017E-2</v>
      </c>
      <c r="AD56" s="8">
        <f t="shared" si="32"/>
        <v>4.0051473088239021E-5</v>
      </c>
      <c r="AE56" s="8">
        <f t="shared" si="25"/>
        <v>-3.2139420714532775E-2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2566.7249355592057</v>
      </c>
      <c r="M57" s="14">
        <f t="shared" si="18"/>
        <v>769177</v>
      </c>
      <c r="N57" s="13"/>
      <c r="O57" s="13">
        <f>1000*(IF(I57&lt;18,VLOOKUP(I57,'[1]Mortality (No Interventions) H'!$B$10:$O$129,4),VLOOKUP(I57,'[1]Mortality (Interventions) H'!$B$9:$AV$128,4)))</f>
        <v>819.56174959394389</v>
      </c>
      <c r="P57" s="11">
        <v>0</v>
      </c>
      <c r="Q57" s="10">
        <f t="shared" si="27"/>
        <v>1.1280461253987988E-8</v>
      </c>
      <c r="R57" s="10">
        <f t="shared" si="28"/>
        <v>9.2450345615450902E-9</v>
      </c>
      <c r="S57" s="10">
        <f t="shared" si="29"/>
        <v>0</v>
      </c>
      <c r="T57" s="9">
        <f t="shared" si="19"/>
        <v>2.0354266924428978E-9</v>
      </c>
      <c r="U57" s="18"/>
      <c r="V57" s="8">
        <f t="shared" si="30"/>
        <v>8.6766713459587188E-5</v>
      </c>
      <c r="W57" s="8">
        <f t="shared" si="20"/>
        <v>1.5656033970131508E-5</v>
      </c>
      <c r="X57" s="18"/>
      <c r="Y57" s="8">
        <f t="shared" si="21"/>
        <v>0</v>
      </c>
      <c r="Z57" s="8">
        <f t="shared" si="22"/>
        <v>0</v>
      </c>
      <c r="AA57" s="8">
        <f t="shared" si="23"/>
        <v>-5.2243804459959841E-6</v>
      </c>
      <c r="AB57" s="8">
        <f t="shared" si="31"/>
        <v>-7.1110679489455675E-3</v>
      </c>
      <c r="AC57" s="8">
        <f t="shared" si="24"/>
        <v>-7.1162923293915633E-3</v>
      </c>
      <c r="AD57" s="8">
        <f t="shared" si="32"/>
        <v>8.5118145903855035E-6</v>
      </c>
      <c r="AE57" s="8">
        <f t="shared" si="25"/>
        <v>-7.1077805148011776E-3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2566.7249355592057</v>
      </c>
      <c r="M58" s="14">
        <f t="shared" si="18"/>
        <v>769177</v>
      </c>
      <c r="N58" s="13"/>
      <c r="O58" s="13">
        <f>1000*(IF(I58&lt;18,VLOOKUP(I58,'[1]Mortality (No Interventions) H'!$B$10:$O$129,4),VLOOKUP(I58,'[1]Mortality (Interventions) H'!$B$9:$AV$128,4)))</f>
        <v>851.90232155392198</v>
      </c>
      <c r="P58" s="11">
        <v>0</v>
      </c>
      <c r="Q58" s="10">
        <f t="shared" si="27"/>
        <v>2.0354266924428978E-9</v>
      </c>
      <c r="R58" s="10">
        <f t="shared" si="28"/>
        <v>1.7339847246449256E-9</v>
      </c>
      <c r="S58" s="10">
        <f t="shared" si="29"/>
        <v>0</v>
      </c>
      <c r="T58" s="9">
        <f t="shared" si="19"/>
        <v>3.0144196779797224E-10</v>
      </c>
      <c r="U58" s="18"/>
      <c r="V58" s="8">
        <f t="shared" si="30"/>
        <v>1.5656033970131508E-5</v>
      </c>
      <c r="W58" s="8">
        <f t="shared" si="20"/>
        <v>2.3186222846494092E-6</v>
      </c>
      <c r="X58" s="18"/>
      <c r="Y58" s="8">
        <f t="shared" si="21"/>
        <v>0</v>
      </c>
      <c r="Z58" s="8">
        <f t="shared" si="22"/>
        <v>0</v>
      </c>
      <c r="AA58" s="8">
        <f t="shared" si="23"/>
        <v>-7.7371861537109051E-7</v>
      </c>
      <c r="AB58" s="8">
        <f t="shared" si="31"/>
        <v>-1.3337411685482099E-3</v>
      </c>
      <c r="AC58" s="8">
        <f t="shared" si="24"/>
        <v>-1.3345148871635811E-3</v>
      </c>
      <c r="AD58" s="8">
        <f t="shared" si="32"/>
        <v>1.5358569324699011E-6</v>
      </c>
      <c r="AE58" s="8">
        <f t="shared" si="25"/>
        <v>-1.3329790302311112E-3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2566.7249355592057</v>
      </c>
      <c r="M59" s="14">
        <f t="shared" si="18"/>
        <v>769177</v>
      </c>
      <c r="N59" s="13"/>
      <c r="O59" s="13">
        <f>1000*(IF(I59&lt;18,VLOOKUP(I59,'[1]Mortality (No Interventions) H'!$B$10:$O$129,4),VLOOKUP(I59,'[1]Mortality (Interventions) H'!$B$9:$AV$128,4)))</f>
        <v>884.50038421454724</v>
      </c>
      <c r="P59" s="11">
        <v>0</v>
      </c>
      <c r="Q59" s="10">
        <f t="shared" si="27"/>
        <v>3.0144196779797224E-10</v>
      </c>
      <c r="R59" s="10">
        <f t="shared" si="28"/>
        <v>2.6662553633569563E-10</v>
      </c>
      <c r="S59" s="10">
        <f t="shared" si="29"/>
        <v>0</v>
      </c>
      <c r="T59" s="9">
        <f t="shared" si="19"/>
        <v>3.481643146227661E-11</v>
      </c>
      <c r="U59" s="18"/>
      <c r="V59" s="8">
        <f t="shared" si="30"/>
        <v>2.3186222846494092E-6</v>
      </c>
      <c r="W59" s="8">
        <f t="shared" si="20"/>
        <v>2.6779998302859535E-7</v>
      </c>
      <c r="X59" s="18"/>
      <c r="Y59" s="8">
        <f t="shared" si="21"/>
        <v>0</v>
      </c>
      <c r="Z59" s="8">
        <f t="shared" si="22"/>
        <v>0</v>
      </c>
      <c r="AA59" s="8">
        <f t="shared" si="23"/>
        <v>-8.936420280141343E-8</v>
      </c>
      <c r="AB59" s="8">
        <f t="shared" si="31"/>
        <v>-2.0508223016208136E-4</v>
      </c>
      <c r="AC59" s="8">
        <f t="shared" si="24"/>
        <v>-2.0517159436488278E-4</v>
      </c>
      <c r="AD59" s="8">
        <f t="shared" si="32"/>
        <v>2.2745684612410705E-7</v>
      </c>
      <c r="AE59" s="8">
        <f t="shared" si="25"/>
        <v>-2.0494413751875868E-4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2566.7249355592057</v>
      </c>
      <c r="M60" s="14">
        <f t="shared" si="18"/>
        <v>769177</v>
      </c>
      <c r="N60" s="13"/>
      <c r="O60" s="13">
        <f>1000*(IF(I60&lt;18,VLOOKUP(I60,'[1]Mortality (No Interventions) H'!$B$10:$O$129,4),VLOOKUP(I60,'[1]Mortality (Interventions) H'!$B$9:$AV$128,4)))</f>
        <v>1000</v>
      </c>
      <c r="P60" s="11">
        <v>0</v>
      </c>
      <c r="Q60" s="10">
        <f t="shared" si="27"/>
        <v>3.481643146227661E-11</v>
      </c>
      <c r="R60" s="10">
        <f t="shared" si="28"/>
        <v>3.481643146227661E-11</v>
      </c>
      <c r="S60" s="10">
        <f t="shared" si="29"/>
        <v>0</v>
      </c>
      <c r="T60" s="9">
        <f t="shared" si="19"/>
        <v>0</v>
      </c>
      <c r="U60" s="18"/>
      <c r="V60" s="8">
        <f t="shared" si="30"/>
        <v>2.6779998302859535E-7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-2.6779998302859536E-5</v>
      </c>
      <c r="AC60" s="8">
        <f t="shared" si="24"/>
        <v>-2.6779998302859536E-5</v>
      </c>
      <c r="AD60" s="8">
        <f t="shared" si="32"/>
        <v>2.6271178335105204E-8</v>
      </c>
      <c r="AE60" s="8">
        <f t="shared" si="25"/>
        <v>-2.6753727124524433E-5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2566.7249355592057</v>
      </c>
      <c r="M61" s="14">
        <f t="shared" si="18"/>
        <v>769177</v>
      </c>
      <c r="N61" s="13"/>
      <c r="O61" s="13" t="e">
        <f>1000*(IF(I61&lt;18,VLOOKUP(I61,'[1]Mortality (No Interventions) H'!$B$10:$O$129,4),VLOOKUP(I61,'[1]Mortality (Interventions) H'!$B$9:$AV$128,4)))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2566.7249355592057</v>
      </c>
      <c r="M62" s="14">
        <f t="shared" si="18"/>
        <v>769177</v>
      </c>
      <c r="N62" s="13"/>
      <c r="O62" s="13" t="e">
        <f>1000*(IF(I62&lt;18,VLOOKUP(I62,'[1]Mortality (No Interventions) H'!$B$10:$O$129,4),VLOOKUP(I62,'[1]Mortality (Interventions) H'!$B$9:$AV$128,4)))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2566.7249355592057</v>
      </c>
      <c r="M63" s="14">
        <f t="shared" si="18"/>
        <v>769177</v>
      </c>
      <c r="N63" s="13"/>
      <c r="O63" s="13" t="e">
        <f>1000*(IF(I63&lt;18,VLOOKUP(I63,'[1]Mortality (No Interventions) H'!$B$10:$O$129,4),VLOOKUP(I63,'[1]Mortality (Interventions) H'!$B$9:$AV$128,4)))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2566.7249355592057</v>
      </c>
      <c r="M64" s="14">
        <f t="shared" si="18"/>
        <v>769177</v>
      </c>
      <c r="N64" s="13"/>
      <c r="O64" s="13" t="e">
        <f>1000*(IF(I64&lt;18,VLOOKUP(I64,'[1]Mortality (No Interventions) H'!$B$10:$O$129,4),VLOOKUP(I64,'[1]Mortality (Interventions) H'!$B$9:$AV$128,4)))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2566.7249355592057</v>
      </c>
      <c r="M65" s="14">
        <f t="shared" si="18"/>
        <v>769177</v>
      </c>
      <c r="N65" s="13"/>
      <c r="O65" s="13" t="e">
        <f>1000*(IF(I65&lt;18,VLOOKUP(I65,'[1]Mortality (No Interventions) H'!$B$10:$O$129,4),VLOOKUP(I65,'[1]Mortality (Interventions) H'!$B$9:$AV$128,4)))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2566.7249355592057</v>
      </c>
      <c r="M66" s="14">
        <f t="shared" si="18"/>
        <v>769177</v>
      </c>
      <c r="N66" s="13"/>
      <c r="O66" s="13" t="e">
        <f>1000*(IF(I66&lt;18,VLOOKUP(I66,'[1]Mortality (No Interventions) H'!$B$10:$O$129,4),VLOOKUP(I66,'[1]Mortality (Interventions) H'!$B$9:$AV$128,4)))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2566.7249355592057</v>
      </c>
      <c r="M67" s="14">
        <f t="shared" si="18"/>
        <v>769177</v>
      </c>
      <c r="N67" s="13"/>
      <c r="O67" s="13" t="e">
        <f>1000*(IF(I67&lt;18,VLOOKUP(I67,'[1]Mortality (No Interventions) H'!$B$10:$O$129,4),VLOOKUP(I67,'[1]Mortality (Interventions) H'!$B$9:$AV$128,4)))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2566.7249355592057</v>
      </c>
      <c r="M68" s="14">
        <f t="shared" ref="M68:M99" si="36">$E$11</f>
        <v>769177</v>
      </c>
      <c r="N68" s="13"/>
      <c r="O68" s="13" t="e">
        <f>1000*(IF(I68&lt;18,VLOOKUP(I68,'[1]Mortality (No Interventions) H'!$B$10:$O$129,4),VLOOKUP(I68,'[1]Mortality (Interventions) H'!$B$9:$AV$128,4)))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2566.7249355592057</v>
      </c>
      <c r="M69" s="14">
        <f t="shared" si="36"/>
        <v>769177</v>
      </c>
      <c r="N69" s="13"/>
      <c r="O69" s="13" t="e">
        <f>1000*(IF(I69&lt;18,VLOOKUP(I69,'[1]Mortality (No Interventions) H'!$B$10:$O$129,4),VLOOKUP(I69,'[1]Mortality (Interventions) H'!$B$9:$AV$128,4)))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2566.7249355592057</v>
      </c>
      <c r="M70" s="14">
        <f t="shared" si="36"/>
        <v>769177</v>
      </c>
      <c r="N70" s="13"/>
      <c r="O70" s="13" t="e">
        <f>1000*(IF(I70&lt;18,VLOOKUP(I70,'[1]Mortality (No Interventions) H'!$B$10:$O$129,4),VLOOKUP(I70,'[1]Mortality (Interventions) H'!$B$9:$AV$128,4)))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2566.7249355592057</v>
      </c>
      <c r="M71" s="14">
        <f t="shared" si="36"/>
        <v>769177</v>
      </c>
      <c r="N71" s="13"/>
      <c r="O71" s="13" t="e">
        <f>1000*(IF(I71&lt;18,VLOOKUP(I71,'[1]Mortality (No Interventions) H'!$B$10:$O$129,4),VLOOKUP(I71,'[1]Mortality (Interventions) H'!$B$9:$AV$128,4)))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2566.7249355592057</v>
      </c>
      <c r="M72" s="14">
        <f t="shared" si="36"/>
        <v>769177</v>
      </c>
      <c r="N72" s="13"/>
      <c r="O72" s="13" t="e">
        <f>1000*(IF(I72&lt;18,VLOOKUP(I72,'[1]Mortality (No Interventions) H'!$B$10:$O$129,4),VLOOKUP(I72,'[1]Mortality (Interventions) H'!$B$9:$AV$128,4)))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2566.7249355592057</v>
      </c>
      <c r="M73" s="14">
        <f t="shared" si="36"/>
        <v>769177</v>
      </c>
      <c r="N73" s="13"/>
      <c r="O73" s="13" t="e">
        <f>1000*(IF(I73&lt;18,VLOOKUP(I73,'[1]Mortality (No Interventions) H'!$B$10:$O$129,4),VLOOKUP(I73,'[1]Mortality (Interventions) H'!$B$9:$AV$128,4)))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2566.7249355592057</v>
      </c>
      <c r="M74" s="14">
        <f t="shared" si="36"/>
        <v>769177</v>
      </c>
      <c r="N74" s="13"/>
      <c r="O74" s="13" t="e">
        <f>1000*(IF(I74&lt;18,VLOOKUP(I74,'[1]Mortality (No Interventions) H'!$B$10:$O$129,4),VLOOKUP(I74,'[1]Mortality (Interventions) H'!$B$9:$AV$128,4)))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2566.7249355592057</v>
      </c>
      <c r="M75" s="14">
        <f t="shared" si="36"/>
        <v>769177</v>
      </c>
      <c r="N75" s="13"/>
      <c r="O75" s="13" t="e">
        <f>1000*(IF(I75&lt;18,VLOOKUP(I75,'[1]Mortality (No Interventions) H'!$B$10:$O$129,4),VLOOKUP(I75,'[1]Mortality (Interventions) H'!$B$9:$AV$128,4)))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2566.7249355592057</v>
      </c>
      <c r="M76" s="14">
        <f t="shared" si="36"/>
        <v>769177</v>
      </c>
      <c r="N76" s="13"/>
      <c r="O76" s="13" t="e">
        <f>1000*(IF(I76&lt;18,VLOOKUP(I76,'[1]Mortality (No Interventions) H'!$B$10:$O$129,4),VLOOKUP(I76,'[1]Mortality (Interventions) H'!$B$9:$AV$128,4)))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2566.7249355592057</v>
      </c>
      <c r="M77" s="14">
        <f t="shared" si="36"/>
        <v>769177</v>
      </c>
      <c r="N77" s="13"/>
      <c r="O77" s="13" t="e">
        <f>1000*(IF(I77&lt;18,VLOOKUP(I77,'[1]Mortality (No Interventions) H'!$B$10:$O$129,4),VLOOKUP(I77,'[1]Mortality (Interventions) H'!$B$9:$AV$128,4)))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2566.7249355592057</v>
      </c>
      <c r="M78" s="14">
        <f t="shared" si="36"/>
        <v>769177</v>
      </c>
      <c r="N78" s="13"/>
      <c r="O78" s="13" t="e">
        <f>1000*(IF(I78&lt;18,VLOOKUP(I78,'[1]Mortality (No Interventions) H'!$B$10:$O$129,4),VLOOKUP(I78,'[1]Mortality (Interventions) H'!$B$9:$AV$128,4)))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2566.7249355592057</v>
      </c>
      <c r="M79" s="14">
        <f t="shared" si="36"/>
        <v>769177</v>
      </c>
      <c r="N79" s="13"/>
      <c r="O79" s="13" t="e">
        <f>1000*(IF(I79&lt;18,VLOOKUP(I79,'[1]Mortality (No Interventions) H'!$B$10:$O$129,4),VLOOKUP(I79,'[1]Mortality (Interventions) H'!$B$9:$AV$128,4)))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2566.7249355592057</v>
      </c>
      <c r="M80" s="14">
        <f t="shared" si="36"/>
        <v>769177</v>
      </c>
      <c r="O80" s="13" t="e">
        <f>1000*(IF(I80&lt;18,VLOOKUP(I80,'[1]Mortality (No Interventions) H'!$B$10:$O$129,4),VLOOKUP(I80,'[1]Mortality (Interventions) H'!$B$9:$AV$128,4)))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2566.7249355592057</v>
      </c>
      <c r="M81" s="14">
        <f t="shared" si="36"/>
        <v>769177</v>
      </c>
      <c r="O81" s="13" t="e">
        <f>1000*(IF(I81&lt;18,VLOOKUP(I81,'[1]Mortality (No Interventions) H'!$B$10:$O$129,4),VLOOKUP(I81,'[1]Mortality (Interventions) H'!$B$9:$AV$128,4)))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2566.7249355592057</v>
      </c>
      <c r="M82" s="14">
        <f t="shared" si="36"/>
        <v>769177</v>
      </c>
      <c r="O82" s="13" t="e">
        <f>1000*(IF(I82&lt;18,VLOOKUP(I82,'[1]Mortality (No Interventions) H'!$B$10:$O$129,4),VLOOKUP(I82,'[1]Mortality (Interventions) H'!$B$9:$AV$128,4)))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2566.7249355592057</v>
      </c>
      <c r="M83" s="14">
        <f t="shared" si="36"/>
        <v>769177</v>
      </c>
      <c r="O83" s="13" t="e">
        <f>1000*(IF(I83&lt;18,VLOOKUP(I83,'[1]Mortality (No Interventions) H'!$B$10:$O$129,4),VLOOKUP(I83,'[1]Mortality (Interventions) H'!$B$9:$AV$128,4)))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2566.7249355592057</v>
      </c>
      <c r="M84" s="14">
        <f t="shared" si="36"/>
        <v>769177</v>
      </c>
      <c r="O84" s="13" t="e">
        <f>1000*(IF(I84&lt;18,VLOOKUP(I84,'[1]Mortality (No Interventions) H'!$B$10:$O$129,4),VLOOKUP(I84,'[1]Mortality (Interventions) H'!$B$9:$AV$128,4)))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2566.7249355592057</v>
      </c>
      <c r="M85" s="14">
        <f t="shared" si="36"/>
        <v>769177</v>
      </c>
      <c r="O85" s="13" t="e">
        <f>1000*(IF(I85&lt;18,VLOOKUP(I85,'[1]Mortality (No Interventions) H'!$B$10:$O$129,4),VLOOKUP(I85,'[1]Mortality (Interventions) H'!$B$9:$AV$128,4)))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2566.7249355592057</v>
      </c>
      <c r="M86" s="14">
        <f t="shared" si="36"/>
        <v>769177</v>
      </c>
      <c r="O86" s="13" t="e">
        <f>1000*(IF(I86&lt;18,VLOOKUP(I86,'[1]Mortality (No Interventions) H'!$B$10:$O$129,4),VLOOKUP(I86,'[1]Mortality (Interventions) H'!$B$9:$AV$128,4)))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2566.7249355592057</v>
      </c>
      <c r="M87" s="14">
        <f t="shared" si="36"/>
        <v>769177</v>
      </c>
      <c r="O87" s="13" t="e">
        <f>1000*(IF(I87&lt;18,VLOOKUP(I87,'[1]Mortality (No Interventions) H'!$B$10:$O$129,4),VLOOKUP(I87,'[1]Mortality (Interventions) H'!$B$9:$AV$128,4)))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2566.7249355592057</v>
      </c>
      <c r="M88" s="14">
        <f t="shared" si="36"/>
        <v>769177</v>
      </c>
      <c r="O88" s="13" t="e">
        <f>1000*(IF(I88&lt;18,VLOOKUP(I88,'[1]Mortality (No Interventions) H'!$B$10:$O$129,4),VLOOKUP(I88,'[1]Mortality (Interventions) H'!$B$9:$AV$128,4)))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2566.7249355592057</v>
      </c>
      <c r="M89" s="14">
        <f t="shared" si="36"/>
        <v>769177</v>
      </c>
      <c r="O89" s="13" t="e">
        <f>1000*(IF(I89&lt;18,VLOOKUP(I89,'[1]Mortality (No Interventions) H'!$B$10:$O$129,4),VLOOKUP(I89,'[1]Mortality (Interventions) H'!$B$9:$AV$128,4)))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2566.7249355592057</v>
      </c>
      <c r="M90" s="14">
        <f t="shared" si="36"/>
        <v>769177</v>
      </c>
      <c r="O90" s="13" t="e">
        <f>1000*(IF(I90&lt;18,VLOOKUP(I90,'[1]Mortality (No Interventions) H'!$B$10:$O$129,4),VLOOKUP(I90,'[1]Mortality (Interventions) H'!$B$9:$AV$128,4)))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2566.7249355592057</v>
      </c>
      <c r="M91" s="14">
        <f t="shared" si="36"/>
        <v>769177</v>
      </c>
      <c r="O91" s="13" t="e">
        <f>1000*(IF(I91&lt;18,VLOOKUP(I91,'[1]Mortality (No Interventions) H'!$B$10:$O$129,4),VLOOKUP(I91,'[1]Mortality (Interventions) H'!$B$9:$AV$128,4)))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2566.7249355592057</v>
      </c>
      <c r="M92" s="14">
        <f t="shared" si="36"/>
        <v>769177</v>
      </c>
      <c r="O92" s="13" t="e">
        <f>1000*(IF(I92&lt;18,VLOOKUP(I92,'[1]Mortality (No Interventions) H'!$B$10:$O$129,4),VLOOKUP(I92,'[1]Mortality (Interventions) H'!$B$9:$AV$128,4)))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2566.7249355592057</v>
      </c>
      <c r="M93" s="14">
        <f t="shared" si="36"/>
        <v>769177</v>
      </c>
      <c r="O93" s="13" t="e">
        <f>1000*(IF(I93&lt;18,VLOOKUP(I93,'[1]Mortality (No Interventions) H'!$B$10:$O$129,4),VLOOKUP(I93,'[1]Mortality (Interventions) H'!$B$9:$AV$128,4)))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2566.7249355592057</v>
      </c>
      <c r="M94" s="14">
        <f t="shared" si="36"/>
        <v>769177</v>
      </c>
      <c r="O94" s="13" t="e">
        <f>1000*(IF(I94&lt;18,VLOOKUP(I94,'[1]Mortality (No Interventions) H'!$B$10:$O$129,4),VLOOKUP(I94,'[1]Mortality (Interventions) H'!$B$9:$AV$128,4)))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2566.7249355592057</v>
      </c>
      <c r="M95" s="14">
        <f t="shared" si="36"/>
        <v>769177</v>
      </c>
      <c r="O95" s="13" t="e">
        <f>1000*(IF(I95&lt;18,VLOOKUP(I95,'[1]Mortality (No Interventions) H'!$B$10:$O$129,4),VLOOKUP(I95,'[1]Mortality (Interventions) H'!$B$9:$AV$128,4)))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2566.7249355592057</v>
      </c>
      <c r="M96" s="14">
        <f t="shared" si="36"/>
        <v>769177</v>
      </c>
      <c r="O96" s="13" t="e">
        <f>1000*(IF(I96&lt;18,VLOOKUP(I96,'[1]Mortality (No Interventions) H'!$B$10:$O$129,4),VLOOKUP(I96,'[1]Mortality (Interventions) H'!$B$9:$AV$128,4)))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2566.7249355592057</v>
      </c>
      <c r="M97" s="14">
        <f t="shared" si="36"/>
        <v>769177</v>
      </c>
      <c r="O97" s="13" t="e">
        <f>1000*(IF(I97&lt;18,VLOOKUP(I97,'[1]Mortality (No Interventions) H'!$B$10:$O$129,4),VLOOKUP(I97,'[1]Mortality (Interventions) H'!$B$9:$AV$128,4)))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2566.7249355592057</v>
      </c>
      <c r="M98" s="14">
        <f t="shared" si="36"/>
        <v>769177</v>
      </c>
      <c r="O98" s="13" t="e">
        <f>1000*(IF(I98&lt;18,VLOOKUP(I98,'[1]Mortality (No Interventions) H'!$B$10:$O$129,4),VLOOKUP(I98,'[1]Mortality (Interventions) H'!$B$9:$AV$128,4)))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2566.7249355592057</v>
      </c>
      <c r="M99" s="14">
        <f t="shared" si="36"/>
        <v>769177</v>
      </c>
      <c r="O99" s="13" t="e">
        <f>1000*(IF(I99&lt;18,VLOOKUP(I99,'[1]Mortality (No Interventions) H'!$B$10:$O$129,4),VLOOKUP(I99,'[1]Mortality (Interventions) H'!$B$9:$AV$128,4)))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2566.7249355592057</v>
      </c>
      <c r="M100" s="14">
        <f t="shared" ref="M100:M124" si="54">$E$11</f>
        <v>769177</v>
      </c>
      <c r="O100" s="13" t="e">
        <f>1000*(IF(I100&lt;18,VLOOKUP(I100,'[1]Mortality (No Interventions) H'!$B$10:$O$129,4),VLOOKUP(I100,'[1]Mortality (Interventions) H'!$B$9:$AV$128,4)))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2566.7249355592057</v>
      </c>
      <c r="M101" s="14">
        <f t="shared" si="54"/>
        <v>769177</v>
      </c>
      <c r="O101" s="13" t="e">
        <f>1000*(IF(I101&lt;18,VLOOKUP(I101,'[1]Mortality (No Interventions) H'!$B$10:$O$129,4),VLOOKUP(I101,'[1]Mortality (Interventions) H'!$B$9:$AV$128,4)))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2566.7249355592057</v>
      </c>
      <c r="M102" s="14">
        <f t="shared" si="54"/>
        <v>769177</v>
      </c>
      <c r="O102" s="13" t="e">
        <f>1000*(IF(I102&lt;18,VLOOKUP(I102,'[1]Mortality (No Interventions) H'!$B$10:$O$129,4),VLOOKUP(I102,'[1]Mortality (Interventions) H'!$B$9:$AV$128,4)))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2566.7249355592057</v>
      </c>
      <c r="M103" s="14">
        <f t="shared" si="54"/>
        <v>769177</v>
      </c>
      <c r="O103" s="13" t="e">
        <f>1000*(IF(I103&lt;18,VLOOKUP(I103,'[1]Mortality (No Interventions) H'!$B$10:$O$129,4),VLOOKUP(I103,'[1]Mortality (Interventions) H'!$B$9:$AV$128,4)))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2566.7249355592057</v>
      </c>
      <c r="M104" s="14">
        <f t="shared" si="54"/>
        <v>769177</v>
      </c>
      <c r="O104" s="13" t="e">
        <f>1000*(IF(I104&lt;18,VLOOKUP(I104,'[1]Mortality (No Interventions) H'!$B$10:$O$129,4),VLOOKUP(I104,'[1]Mortality (Interventions) H'!$B$9:$AV$128,4)))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2566.7249355592057</v>
      </c>
      <c r="M105" s="14">
        <f t="shared" si="54"/>
        <v>769177</v>
      </c>
      <c r="O105" s="13" t="e">
        <f>1000*(IF(I105&lt;18,VLOOKUP(I105,'[1]Mortality (No Interventions) H'!$B$10:$O$129,4),VLOOKUP(I105,'[1]Mortality (Interventions) H'!$B$9:$AV$128,4)))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2566.7249355592057</v>
      </c>
      <c r="M106" s="14">
        <f t="shared" si="54"/>
        <v>769177</v>
      </c>
      <c r="O106" s="13" t="e">
        <f>1000*(IF(I106&lt;18,VLOOKUP(I106,'[1]Mortality (No Interventions) H'!$B$10:$O$129,4),VLOOKUP(I106,'[1]Mortality (Interventions) H'!$B$9:$AV$128,4)))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2566.7249355592057</v>
      </c>
      <c r="M107" s="14">
        <f t="shared" si="54"/>
        <v>769177</v>
      </c>
      <c r="O107" s="13" t="e">
        <f>1000*(IF(I107&lt;18,VLOOKUP(I107,'[1]Mortality (No Interventions) H'!$B$10:$O$129,4),VLOOKUP(I107,'[1]Mortality (Interventions) H'!$B$9:$AV$128,4)))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2566.7249355592057</v>
      </c>
      <c r="M108" s="14">
        <f t="shared" si="54"/>
        <v>769177</v>
      </c>
      <c r="O108" s="13" t="e">
        <f>1000*(IF(I108&lt;18,VLOOKUP(I108,'[1]Mortality (No Interventions) H'!$B$10:$O$129,4),VLOOKUP(I108,'[1]Mortality (Interventions) H'!$B$9:$AV$128,4)))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2566.7249355592057</v>
      </c>
      <c r="M109" s="14">
        <f t="shared" si="54"/>
        <v>769177</v>
      </c>
      <c r="O109" s="13" t="e">
        <f>1000*(IF(I109&lt;18,VLOOKUP(I109,'[1]Mortality (No Interventions) H'!$B$10:$O$129,4),VLOOKUP(I109,'[1]Mortality (Interventions) H'!$B$9:$AV$128,4)))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2566.7249355592057</v>
      </c>
      <c r="M110" s="14">
        <f t="shared" si="54"/>
        <v>769177</v>
      </c>
      <c r="O110" s="13" t="e">
        <f>1000*(IF(I110&lt;18,VLOOKUP(I110,'[1]Mortality (No Interventions) H'!$B$10:$O$129,4),VLOOKUP(I110,'[1]Mortality (Interventions) H'!$B$9:$AV$128,4)))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2566.7249355592057</v>
      </c>
      <c r="M111" s="14">
        <f t="shared" si="54"/>
        <v>769177</v>
      </c>
      <c r="O111" s="13" t="e">
        <f>1000*(IF(I111&lt;18,VLOOKUP(I111,'[1]Mortality (No Interventions) H'!$B$10:$O$129,4),VLOOKUP(I111,'[1]Mortality (Interventions) H'!$B$9:$AV$128,4)))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2566.7249355592057</v>
      </c>
      <c r="M112" s="14">
        <f t="shared" si="54"/>
        <v>769177</v>
      </c>
      <c r="O112" s="13" t="e">
        <f>1000*(IF(I112&lt;18,VLOOKUP(I112,'[1]Mortality (No Interventions) H'!$B$10:$O$129,4),VLOOKUP(I112,'[1]Mortality (Interventions) H'!$B$9:$AV$128,4)))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2566.7249355592057</v>
      </c>
      <c r="M113" s="14">
        <f t="shared" si="54"/>
        <v>769177</v>
      </c>
      <c r="O113" s="13" t="e">
        <f>1000*(IF(I113&lt;18,VLOOKUP(I113,'[1]Mortality (No Interventions) H'!$B$10:$O$129,4),VLOOKUP(I113,'[1]Mortality (Interventions) H'!$B$9:$AV$128,4)))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2566.7249355592057</v>
      </c>
      <c r="M114" s="14">
        <f t="shared" si="54"/>
        <v>769177</v>
      </c>
      <c r="O114" s="13" t="e">
        <f>1000*(IF(I114&lt;18,VLOOKUP(I114,'[1]Mortality (No Interventions) H'!$B$10:$O$129,4),VLOOKUP(I114,'[1]Mortality (Interventions) H'!$B$9:$AV$128,4)))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2566.7249355592057</v>
      </c>
      <c r="M115" s="14">
        <f t="shared" si="54"/>
        <v>769177</v>
      </c>
      <c r="O115" s="13" t="e">
        <f>1000*(IF(I115&lt;18,VLOOKUP(I115,'[1]Mortality (No Interventions) H'!$B$10:$O$129,4),VLOOKUP(I115,'[1]Mortality (Interventions) H'!$B$9:$AV$128,4)))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2566.7249355592057</v>
      </c>
      <c r="M116" s="14">
        <f t="shared" si="54"/>
        <v>769177</v>
      </c>
      <c r="O116" s="13" t="e">
        <f>1000*(IF(I116&lt;18,VLOOKUP(I116,'[1]Mortality (No Interventions) H'!$B$10:$O$129,4),VLOOKUP(I116,'[1]Mortality (Interventions) H'!$B$9:$AV$128,4)))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2566.7249355592057</v>
      </c>
      <c r="M117" s="14">
        <f t="shared" si="54"/>
        <v>769177</v>
      </c>
      <c r="O117" s="13" t="e">
        <f>1000*(IF(I117&lt;18,VLOOKUP(I117,'[1]Mortality (No Interventions) H'!$B$10:$O$129,4),VLOOKUP(I117,'[1]Mortality (Interventions) H'!$B$9:$AV$128,4)))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2566.7249355592057</v>
      </c>
      <c r="M118" s="14">
        <f t="shared" si="54"/>
        <v>769177</v>
      </c>
      <c r="O118" s="13" t="e">
        <f>1000*(IF(I118&lt;18,VLOOKUP(I118,'[1]Mortality (No Interventions) H'!$B$10:$O$129,4),VLOOKUP(I118,'[1]Mortality (Interventions) H'!$B$9:$AV$128,4)))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2566.7249355592057</v>
      </c>
      <c r="M119" s="14">
        <f t="shared" si="54"/>
        <v>769177</v>
      </c>
      <c r="O119" s="13" t="e">
        <f>1000*(IF(I119&lt;18,VLOOKUP(I119,'[1]Mortality (No Interventions) H'!$B$10:$O$129,4),VLOOKUP(I119,'[1]Mortality (Interventions) H'!$B$9:$AV$128,4)))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2566.7249355592057</v>
      </c>
      <c r="M120" s="14">
        <f t="shared" si="54"/>
        <v>769177</v>
      </c>
      <c r="O120" s="13" t="e">
        <f>1000*(IF(I120&lt;18,VLOOKUP(I120,'[1]Mortality (No Interventions) H'!$B$10:$O$129,4),VLOOKUP(I120,'[1]Mortality (Interventions) H'!$B$9:$AV$128,4)))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2566.7249355592057</v>
      </c>
      <c r="M121" s="14">
        <f t="shared" si="54"/>
        <v>769177</v>
      </c>
      <c r="O121" s="13" t="e">
        <f>1000*(IF(I121&lt;18,VLOOKUP(I121,'[1]Mortality (No Interventions) H'!$B$10:$O$129,4),VLOOKUP(I121,'[1]Mortality (Interventions) H'!$B$9:$AV$128,4)))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2566.7249355592057</v>
      </c>
      <c r="M122" s="14">
        <f t="shared" si="54"/>
        <v>769177</v>
      </c>
      <c r="O122" s="13" t="e">
        <f>1000*(IF(I122&lt;18,VLOOKUP(I122,'[1]Mortality (No Interventions) H'!$B$10:$O$129,4),VLOOKUP(I122,'[1]Mortality (Interventions) H'!$B$9:$AV$128,4)))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2566.7249355592057</v>
      </c>
      <c r="M123" s="14">
        <f t="shared" si="54"/>
        <v>769177</v>
      </c>
      <c r="O123" s="13" t="e">
        <f>1000*(IF(I123&lt;18,VLOOKUP(I123,'[1]Mortality (No Interventions) H'!$B$10:$O$129,4),VLOOKUP(I123,'[1]Mortality (Interventions) H'!$B$9:$AV$128,4)))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2566.7249355592057</v>
      </c>
      <c r="M124" s="14">
        <f t="shared" si="54"/>
        <v>769177</v>
      </c>
      <c r="O124" s="13" t="e">
        <f>1000*(IF(I124&lt;18,VLOOKUP(I124,'[1]Mortality (No Interventions) H'!$B$10:$O$129,4),VLOOKUP(I124,'[1]Mortality (Interventions) H'!$B$9:$AV$128,4)))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472340.56211184117</v>
      </c>
      <c r="Z129" s="2">
        <f t="shared" si="72"/>
        <v>-11808.51405279603</v>
      </c>
      <c r="AA129" s="2">
        <f t="shared" si="72"/>
        <v>-52314.640984038007</v>
      </c>
      <c r="AB129" s="2">
        <f t="shared" si="72"/>
        <v>-769177.00000000047</v>
      </c>
      <c r="AC129" s="2">
        <f t="shared" si="72"/>
        <v>-360959.59292499302</v>
      </c>
      <c r="AD129" s="2">
        <f t="shared" si="72"/>
        <v>15432.814389297349</v>
      </c>
      <c r="AE129" s="2">
        <f t="shared" si="72"/>
        <v>-345526.7785356958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472340.56211184117</v>
      </c>
      <c r="Z131" s="2">
        <f t="shared" si="73"/>
        <v>-11808.51405279603</v>
      </c>
      <c r="AA131" s="2">
        <f t="shared" si="73"/>
        <v>-22956.767034787525</v>
      </c>
      <c r="AB131" s="2">
        <f t="shared" si="73"/>
        <v>-155806.16584650817</v>
      </c>
      <c r="AC131" s="2">
        <f t="shared" si="73"/>
        <v>281769.11517774948</v>
      </c>
      <c r="AD131" s="2">
        <f t="shared" si="73"/>
        <v>6133.7083415349134</v>
      </c>
      <c r="AE131" s="2">
        <f t="shared" si="73"/>
        <v>287902.82351928449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472340.56211184117</v>
      </c>
      <c r="Z133" s="2">
        <f t="shared" si="74"/>
        <v>-11808.51405279603</v>
      </c>
      <c r="AA133" s="2">
        <f t="shared" si="74"/>
        <v>-36154.302599381626</v>
      </c>
      <c r="AB133" s="2">
        <f t="shared" si="74"/>
        <v>-387424.89927458146</v>
      </c>
      <c r="AC133" s="2">
        <f t="shared" si="74"/>
        <v>36952.846185082046</v>
      </c>
      <c r="AD133" s="2">
        <f t="shared" si="74"/>
        <v>10281.240686148853</v>
      </c>
      <c r="AE133" s="2">
        <f t="shared" si="74"/>
        <v>47234.086871230858</v>
      </c>
    </row>
    <row r="134" spans="1:40" ht="19" customHeight="1" x14ac:dyDescent="0.15">
      <c r="A134" s="1"/>
      <c r="G134" s="1" t="s">
        <v>11</v>
      </c>
      <c r="H134" s="50">
        <v>482856.5210758773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482856.5210758773</v>
      </c>
      <c r="K135" s="14">
        <f>J135*$C$10</f>
        <v>12071.413026896933</v>
      </c>
      <c r="L135" s="15">
        <f>$C$145</f>
        <v>4827.6151147894834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482856.5210758773</v>
      </c>
      <c r="Z135" s="8">
        <f t="shared" ref="Z135:Z166" si="79">IFERROR(_xlfn.IFNA(-$T135*K135,0),0)</f>
        <v>-12071.413026896933</v>
      </c>
      <c r="AA135" s="8">
        <f t="shared" ref="AA135:AA166" si="80">IFERROR(_xlfn.IFNA(-$T135*L135,0),0)</f>
        <v>-4827.6151147894834</v>
      </c>
      <c r="AB135" s="8"/>
      <c r="AC135" s="8">
        <f t="shared" ref="AC135:AC166" si="81">IFERROR(_xlfn.IFNA(SUM(Y135:AB135),0),0)</f>
        <v>465957.4929341909</v>
      </c>
      <c r="AD135" s="8"/>
      <c r="AE135" s="8">
        <f t="shared" ref="AE135:AE166" si="82">IFERROR(_xlfn.IFNA(SUM(AC135:AD135),0),0)</f>
        <v>465957.4929341909</v>
      </c>
      <c r="AG135" s="46">
        <f>AE264</f>
        <v>48285.681472878612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H'!$B$10:$O$129,4),VLOOKUP(I5,'[1]Mortality (Interventions) H'!$B$9:$AV$128,7)))</f>
        <v>10.800682751408864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1.0800682751408865E-2</v>
      </c>
      <c r="S136" s="10">
        <f t="shared" ref="S136:S167" si="86">MIN(P136*Q136,Q136-R136)</f>
        <v>0</v>
      </c>
      <c r="T136" s="9">
        <f t="shared" si="76"/>
        <v>0.98919931724859111</v>
      </c>
      <c r="U136" s="18"/>
      <c r="V136" s="8">
        <f t="shared" ref="V136:V167" si="87">W135</f>
        <v>7691.77</v>
      </c>
      <c r="W136" s="8">
        <f t="shared" si="77"/>
        <v>7608.6936324331964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-8307.6367566804165</v>
      </c>
      <c r="AC136" s="8">
        <f t="shared" si="81"/>
        <v>-8307.6367566804165</v>
      </c>
      <c r="AD136" s="8">
        <f t="shared" ref="AD136:AD167" si="89">IFERROR(_xlfn.IFNA($D$6*SUM(V136:V136,Y136:Z136),0),0)</f>
        <v>754.56263700000011</v>
      </c>
      <c r="AE136" s="8">
        <f t="shared" si="82"/>
        <v>-7553.0741196804165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2413.3325094100965</v>
      </c>
      <c r="M137" s="14">
        <f t="shared" si="75"/>
        <v>769177</v>
      </c>
      <c r="N137" s="13"/>
      <c r="O137" s="13">
        <f>1000*(IF(I6&lt;18,VLOOKUP(I6,'[1]Mortality (No Interventions) H'!$B$10:$O$129,4),VLOOKUP(I6,'[1]Mortality (Interventions) H'!$B$9:$AV$128,7)))</f>
        <v>11.872369551031463</v>
      </c>
      <c r="P137" s="11">
        <v>0</v>
      </c>
      <c r="Q137" s="10">
        <f t="shared" si="84"/>
        <v>0.98919931724859111</v>
      </c>
      <c r="R137" s="10">
        <f t="shared" si="85"/>
        <v>1.1744139854003285E-2</v>
      </c>
      <c r="S137" s="10">
        <f t="shared" si="86"/>
        <v>0</v>
      </c>
      <c r="T137" s="9">
        <f t="shared" si="76"/>
        <v>0.97745517739458787</v>
      </c>
      <c r="U137" s="18"/>
      <c r="V137" s="8">
        <f t="shared" si="87"/>
        <v>7608.6936324331964</v>
      </c>
      <c r="W137" s="8">
        <f t="shared" si="77"/>
        <v>7518.3604098283695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-2358.9243560975719</v>
      </c>
      <c r="AB137" s="8">
        <f t="shared" si="88"/>
        <v>-9033.3222604826842</v>
      </c>
      <c r="AC137" s="8">
        <f t="shared" si="81"/>
        <v>-11392.246616580256</v>
      </c>
      <c r="AD137" s="8">
        <f t="shared" si="89"/>
        <v>746.41284534169665</v>
      </c>
      <c r="AE137" s="8">
        <f t="shared" si="82"/>
        <v>-10645.83377123856</v>
      </c>
      <c r="AF137" s="1" t="s">
        <v>34</v>
      </c>
      <c r="AG137" s="44">
        <f>AE264/Y264</f>
        <v>0.1000000608157695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2413.3325094100965</v>
      </c>
      <c r="M138" s="14">
        <f t="shared" si="75"/>
        <v>769177</v>
      </c>
      <c r="N138" s="13"/>
      <c r="O138" s="13">
        <f>1000*(IF(I7&lt;18,VLOOKUP(I7,'[1]Mortality (No Interventions) H'!$B$10:$O$129,4),VLOOKUP(I7,'[1]Mortality (Interventions) H'!$B$9:$AV$128,7)))</f>
        <v>13.018163069210321</v>
      </c>
      <c r="P138" s="11">
        <v>0</v>
      </c>
      <c r="Q138" s="10">
        <f t="shared" si="84"/>
        <v>0.97745517739458787</v>
      </c>
      <c r="R138" s="10">
        <f t="shared" si="85"/>
        <v>1.2724670892166647E-2</v>
      </c>
      <c r="S138" s="10">
        <f t="shared" si="86"/>
        <v>0</v>
      </c>
      <c r="T138" s="9">
        <f t="shared" si="76"/>
        <v>0.9647305065024212</v>
      </c>
      <c r="U138" s="18"/>
      <c r="V138" s="8">
        <f t="shared" si="87"/>
        <v>7518.3604098283695</v>
      </c>
      <c r="W138" s="8">
        <f t="shared" si="77"/>
        <v>7420.4851680001284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-2328.2154941619615</v>
      </c>
      <c r="AB138" s="8">
        <f t="shared" si="88"/>
        <v>-9787.5241828240651</v>
      </c>
      <c r="AC138" s="8">
        <f t="shared" si="81"/>
        <v>-12115.739676986026</v>
      </c>
      <c r="AD138" s="8">
        <f t="shared" si="89"/>
        <v>737.55115620416314</v>
      </c>
      <c r="AE138" s="8">
        <f t="shared" si="82"/>
        <v>-11378.188520781863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2413.3325094100965</v>
      </c>
      <c r="M139" s="14">
        <f t="shared" si="75"/>
        <v>769177</v>
      </c>
      <c r="N139" s="13"/>
      <c r="O139" s="13">
        <f>1000*(IF(I8&lt;18,VLOOKUP(I8,'[1]Mortality (No Interventions) H'!$B$10:$O$129,4),VLOOKUP(I8,'[1]Mortality (Interventions) H'!$B$9:$AV$128,7)))</f>
        <v>14.238461832012863</v>
      </c>
      <c r="P139" s="11">
        <v>0</v>
      </c>
      <c r="Q139" s="10">
        <f t="shared" si="84"/>
        <v>0.9647305065024212</v>
      </c>
      <c r="R139" s="10">
        <f t="shared" si="85"/>
        <v>1.3736278495013162E-2</v>
      </c>
      <c r="S139" s="10">
        <f t="shared" si="86"/>
        <v>0</v>
      </c>
      <c r="T139" s="9">
        <f t="shared" si="76"/>
        <v>0.95099422800740807</v>
      </c>
      <c r="U139" s="18"/>
      <c r="V139" s="8">
        <f t="shared" si="87"/>
        <v>7420.4851680001284</v>
      </c>
      <c r="W139" s="8">
        <f t="shared" si="77"/>
        <v>7314.8288731605417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-2295.0652867116355</v>
      </c>
      <c r="AB139" s="8">
        <f t="shared" si="88"/>
        <v>-10565.629483958739</v>
      </c>
      <c r="AC139" s="8">
        <f t="shared" si="81"/>
        <v>-12860.694770670374</v>
      </c>
      <c r="AD139" s="8">
        <f t="shared" si="89"/>
        <v>727.94959498081266</v>
      </c>
      <c r="AE139" s="8">
        <f t="shared" si="82"/>
        <v>-12132.745175689561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2413.3325094100965</v>
      </c>
      <c r="M140" s="14">
        <f t="shared" si="75"/>
        <v>769177</v>
      </c>
      <c r="N140" s="13"/>
      <c r="O140" s="13">
        <f>1000*(IF(I9&lt;18,VLOOKUP(I9,'[1]Mortality (No Interventions) H'!$B$10:$O$129,4),VLOOKUP(I9,'[1]Mortality (Interventions) H'!$B$9:$AV$128,7)))</f>
        <v>15.612848946054381</v>
      </c>
      <c r="P140" s="11">
        <v>0</v>
      </c>
      <c r="Q140" s="10">
        <f t="shared" si="84"/>
        <v>0.95099422800740807</v>
      </c>
      <c r="R140" s="10">
        <f t="shared" si="85"/>
        <v>1.4847729230449261E-2</v>
      </c>
      <c r="S140" s="10">
        <f t="shared" si="86"/>
        <v>0</v>
      </c>
      <c r="T140" s="9">
        <f t="shared" si="76"/>
        <v>0.93614649877695877</v>
      </c>
      <c r="U140" s="18"/>
      <c r="V140" s="8">
        <f t="shared" si="87"/>
        <v>7314.8288731605417</v>
      </c>
      <c r="W140" s="8">
        <f t="shared" si="77"/>
        <v>7200.6235548976483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-2259.2327790688737</v>
      </c>
      <c r="AB140" s="8">
        <f t="shared" si="88"/>
        <v>-11420.531826289271</v>
      </c>
      <c r="AC140" s="8">
        <f t="shared" si="81"/>
        <v>-13679.764605358145</v>
      </c>
      <c r="AD140" s="8">
        <f t="shared" si="89"/>
        <v>717.58471245704914</v>
      </c>
      <c r="AE140" s="8">
        <f t="shared" si="82"/>
        <v>-12962.179892901095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2413.3325094100965</v>
      </c>
      <c r="M141" s="14">
        <f t="shared" si="75"/>
        <v>769177</v>
      </c>
      <c r="N141" s="13"/>
      <c r="O141" s="13">
        <f>1000*(IF(I10&lt;18,VLOOKUP(I10,'[1]Mortality (No Interventions) H'!$B$10:$O$129,4),VLOOKUP(I10,'[1]Mortality (Interventions) H'!$B$9:$AV$128,7)))</f>
        <v>17.163269795204044</v>
      </c>
      <c r="P141" s="11">
        <v>0</v>
      </c>
      <c r="Q141" s="10">
        <f t="shared" si="84"/>
        <v>0.93614649877695877</v>
      </c>
      <c r="R141" s="10">
        <f t="shared" si="85"/>
        <v>1.6067334926344597E-2</v>
      </c>
      <c r="S141" s="10">
        <f t="shared" si="86"/>
        <v>0</v>
      </c>
      <c r="T141" s="9">
        <f t="shared" si="76"/>
        <v>0.92007916385061417</v>
      </c>
      <c r="U141" s="18"/>
      <c r="V141" s="8">
        <f t="shared" si="87"/>
        <v>7200.6235548976483</v>
      </c>
      <c r="W141" s="8">
        <f t="shared" si="77"/>
        <v>7077.0373101312389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-2220.456957351546</v>
      </c>
      <c r="AB141" s="8">
        <f t="shared" si="88"/>
        <v>-12358.624476640958</v>
      </c>
      <c r="AC141" s="8">
        <f t="shared" si="81"/>
        <v>-14579.081433992504</v>
      </c>
      <c r="AD141" s="8">
        <f t="shared" si="89"/>
        <v>706.38117073545936</v>
      </c>
      <c r="AE141" s="8">
        <f t="shared" si="82"/>
        <v>-13872.700263257044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2413.3325094100965</v>
      </c>
      <c r="M142" s="14">
        <f t="shared" si="75"/>
        <v>769177</v>
      </c>
      <c r="N142" s="13"/>
      <c r="O142" s="13">
        <f>1000*(IF(I11&lt;18,VLOOKUP(I11,'[1]Mortality (No Interventions) H'!$B$10:$O$129,4),VLOOKUP(I11,'[1]Mortality (Interventions) H'!$B$9:$AV$128,7)))</f>
        <v>18.939933318574692</v>
      </c>
      <c r="P142" s="11">
        <v>0</v>
      </c>
      <c r="Q142" s="10">
        <f t="shared" si="84"/>
        <v>0.92007916385061417</v>
      </c>
      <c r="R142" s="10">
        <f t="shared" si="85"/>
        <v>1.7426238011140592E-2</v>
      </c>
      <c r="S142" s="10">
        <f t="shared" si="86"/>
        <v>0</v>
      </c>
      <c r="T142" s="9">
        <f t="shared" si="76"/>
        <v>0.90265292583947354</v>
      </c>
      <c r="U142" s="18"/>
      <c r="V142" s="8">
        <f t="shared" si="87"/>
        <v>7077.0373101312389</v>
      </c>
      <c r="W142" s="8">
        <f t="shared" si="77"/>
        <v>6942.9986953842881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-2178.4016506425423</v>
      </c>
      <c r="AB142" s="8">
        <f t="shared" si="88"/>
        <v>-13403.861474695088</v>
      </c>
      <c r="AC142" s="8">
        <f t="shared" si="81"/>
        <v>-15582.263125337631</v>
      </c>
      <c r="AD142" s="8">
        <f t="shared" si="89"/>
        <v>694.25736012387461</v>
      </c>
      <c r="AE142" s="8">
        <f t="shared" si="82"/>
        <v>-14888.005765213757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2413.3325094100965</v>
      </c>
      <c r="M143" s="14">
        <f t="shared" si="75"/>
        <v>769177</v>
      </c>
      <c r="N143" s="13"/>
      <c r="O143" s="13">
        <f>1000*(IF(I12&lt;18,VLOOKUP(I12,'[1]Mortality (No Interventions) H'!$B$10:$O$129,4),VLOOKUP(I12,'[1]Mortality (Interventions) H'!$B$9:$AV$128,7)))</f>
        <v>20.98974858566304</v>
      </c>
      <c r="P143" s="11">
        <v>0</v>
      </c>
      <c r="Q143" s="10">
        <f t="shared" si="84"/>
        <v>0.90265292583947354</v>
      </c>
      <c r="R143" s="10">
        <f t="shared" si="85"/>
        <v>1.8946457973483696E-2</v>
      </c>
      <c r="S143" s="10">
        <f t="shared" si="86"/>
        <v>0</v>
      </c>
      <c r="T143" s="9">
        <f t="shared" si="76"/>
        <v>0.88370646786598983</v>
      </c>
      <c r="U143" s="18"/>
      <c r="V143" s="8">
        <f t="shared" si="87"/>
        <v>6942.9986953842881</v>
      </c>
      <c r="W143" s="8">
        <f t="shared" si="77"/>
        <v>6797.2668983375852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-2132.6775476769621</v>
      </c>
      <c r="AB143" s="8">
        <f t="shared" si="88"/>
        <v>-14573.179704670269</v>
      </c>
      <c r="AC143" s="8">
        <f t="shared" si="81"/>
        <v>-16705.857252347232</v>
      </c>
      <c r="AD143" s="8">
        <f t="shared" si="89"/>
        <v>681.10817201719874</v>
      </c>
      <c r="AE143" s="8">
        <f t="shared" si="82"/>
        <v>-16024.749080330033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2413.3325094100965</v>
      </c>
      <c r="M144" s="14">
        <f t="shared" si="75"/>
        <v>769177</v>
      </c>
      <c r="N144" s="13"/>
      <c r="O144" s="13">
        <f>1000*(IF(I13&lt;18,VLOOKUP(I13,'[1]Mortality (No Interventions) H'!$B$10:$O$129,4),VLOOKUP(I13,'[1]Mortality (Interventions) H'!$B$9:$AV$128,7)))</f>
        <v>23.355732908525809</v>
      </c>
      <c r="P144" s="11">
        <v>0</v>
      </c>
      <c r="Q144" s="10">
        <f t="shared" si="84"/>
        <v>0.88370646786598983</v>
      </c>
      <c r="R144" s="10">
        <f t="shared" si="85"/>
        <v>2.0639612233014807E-2</v>
      </c>
      <c r="S144" s="10">
        <f t="shared" si="86"/>
        <v>0</v>
      </c>
      <c r="T144" s="9">
        <f t="shared" si="76"/>
        <v>0.86306685563297503</v>
      </c>
      <c r="U144" s="18"/>
      <c r="V144" s="8">
        <f t="shared" si="87"/>
        <v>6797.2668983375852</v>
      </c>
      <c r="W144" s="8">
        <f t="shared" si="77"/>
        <v>6638.5117481520483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-2082.8673004934089</v>
      </c>
      <c r="AB144" s="8">
        <f t="shared" si="88"/>
        <v>-15875.515018553629</v>
      </c>
      <c r="AC144" s="8">
        <f t="shared" si="81"/>
        <v>-17958.382319047039</v>
      </c>
      <c r="AD144" s="8">
        <f t="shared" si="89"/>
        <v>666.81188272691713</v>
      </c>
      <c r="AE144" s="8">
        <f t="shared" si="82"/>
        <v>-17291.570436320122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4827.6151147894834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2413.3325094100965</v>
      </c>
      <c r="M145" s="14">
        <f t="shared" si="75"/>
        <v>769177</v>
      </c>
      <c r="N145" s="13"/>
      <c r="O145" s="13">
        <f>1000*(IF(I14&lt;18,VLOOKUP(I14,'[1]Mortality (No Interventions) H'!$B$10:$O$129,4),VLOOKUP(I14,'[1]Mortality (Interventions) H'!$B$9:$AV$128,7)))</f>
        <v>26.174596297652105</v>
      </c>
      <c r="P145" s="11">
        <v>0</v>
      </c>
      <c r="Q145" s="10">
        <f t="shared" si="84"/>
        <v>0.86306685563297503</v>
      </c>
      <c r="R145" s="10">
        <f t="shared" si="85"/>
        <v>2.2590426524077112E-2</v>
      </c>
      <c r="S145" s="10">
        <f t="shared" si="86"/>
        <v>0</v>
      </c>
      <c r="T145" s="9">
        <f t="shared" si="76"/>
        <v>0.84047642910889797</v>
      </c>
      <c r="U145" s="18"/>
      <c r="V145" s="8">
        <f t="shared" si="87"/>
        <v>6638.5117481520483</v>
      </c>
      <c r="W145" s="8">
        <f t="shared" si="77"/>
        <v>6464.7513831269489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-2028.3490897614138</v>
      </c>
      <c r="AB145" s="8">
        <f t="shared" si="88"/>
        <v>-17376.036502510062</v>
      </c>
      <c r="AC145" s="8">
        <f t="shared" si="81"/>
        <v>-19404.385592271476</v>
      </c>
      <c r="AD145" s="8">
        <f t="shared" si="89"/>
        <v>651.23800249371595</v>
      </c>
      <c r="AE145" s="8">
        <f t="shared" si="82"/>
        <v>-18753.14758977776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2413.3325094100965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2413.3325094100965</v>
      </c>
      <c r="M146" s="14">
        <f t="shared" si="75"/>
        <v>769177</v>
      </c>
      <c r="N146" s="13"/>
      <c r="O146" s="13">
        <f>1000*(IF(I15&lt;18,VLOOKUP(I15,'[1]Mortality (No Interventions) H'!$B$10:$O$129,4),VLOOKUP(I15,'[1]Mortality (Interventions) H'!$B$9:$AV$128,7)))</f>
        <v>29.427660092565482</v>
      </c>
      <c r="P146" s="11">
        <v>0</v>
      </c>
      <c r="Q146" s="10">
        <f t="shared" si="84"/>
        <v>0.84047642910889797</v>
      </c>
      <c r="R146" s="10">
        <f t="shared" si="85"/>
        <v>2.4733254671629859E-2</v>
      </c>
      <c r="S146" s="10">
        <f t="shared" si="86"/>
        <v>0</v>
      </c>
      <c r="T146" s="9">
        <f t="shared" si="76"/>
        <v>0.81574317443726807</v>
      </c>
      <c r="U146" s="18"/>
      <c r="V146" s="8">
        <f t="shared" si="87"/>
        <v>6464.7513831269489</v>
      </c>
      <c r="W146" s="8">
        <f t="shared" si="77"/>
        <v>6274.5088768413461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-1968.6595221988503</v>
      </c>
      <c r="AB146" s="8">
        <f t="shared" si="88"/>
        <v>-19024.250628560239</v>
      </c>
      <c r="AC146" s="8">
        <f t="shared" si="81"/>
        <v>-20992.910150759089</v>
      </c>
      <c r="AD146" s="8">
        <f t="shared" si="89"/>
        <v>634.19211068475374</v>
      </c>
      <c r="AE146" s="8">
        <f t="shared" si="82"/>
        <v>-20358.718040074335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2413.3325094100965</v>
      </c>
      <c r="M147" s="14">
        <f t="shared" si="75"/>
        <v>769177</v>
      </c>
      <c r="N147" s="13"/>
      <c r="O147" s="13">
        <f>1000*(IF(I16&lt;18,VLOOKUP(I16,'[1]Mortality (No Interventions) H'!$B$10:$O$129,4),VLOOKUP(I16,'[1]Mortality (Interventions) H'!$B$9:$AV$128,7)))</f>
        <v>33.166861034052019</v>
      </c>
      <c r="P147" s="11">
        <v>0</v>
      </c>
      <c r="Q147" s="10">
        <f t="shared" si="84"/>
        <v>0.81574317443726807</v>
      </c>
      <c r="R147" s="10">
        <f t="shared" si="85"/>
        <v>2.7055640506037325E-2</v>
      </c>
      <c r="S147" s="10">
        <f t="shared" si="86"/>
        <v>0</v>
      </c>
      <c r="T147" s="9">
        <f t="shared" si="76"/>
        <v>0.7886875339312307</v>
      </c>
      <c r="U147" s="18"/>
      <c r="V147" s="8">
        <f t="shared" si="87"/>
        <v>6274.5088768413461</v>
      </c>
      <c r="W147" s="8">
        <f t="shared" si="77"/>
        <v>6066.4031128662227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-1903.3652654027176</v>
      </c>
      <c r="AB147" s="8">
        <f t="shared" si="88"/>
        <v>-20810.576397512272</v>
      </c>
      <c r="AC147" s="8">
        <f t="shared" si="81"/>
        <v>-22713.941662914989</v>
      </c>
      <c r="AD147" s="8">
        <f t="shared" si="89"/>
        <v>615.52932081813606</v>
      </c>
      <c r="AE147" s="8">
        <f t="shared" si="82"/>
        <v>-22098.412342096854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2413.3325094100965</v>
      </c>
      <c r="M148" s="14">
        <f t="shared" si="75"/>
        <v>769177</v>
      </c>
      <c r="N148" s="13"/>
      <c r="O148" s="13">
        <f>1000*(IF(I17&lt;18,VLOOKUP(I17,'[1]Mortality (No Interventions) H'!$B$10:$O$129,4),VLOOKUP(I17,'[1]Mortality (Interventions) H'!$B$9:$AV$128,7)))</f>
        <v>37.48952075256129</v>
      </c>
      <c r="P148" s="11">
        <v>0</v>
      </c>
      <c r="Q148" s="10">
        <f t="shared" si="84"/>
        <v>0.7886875339312307</v>
      </c>
      <c r="R148" s="10">
        <f t="shared" si="85"/>
        <v>2.956751767060126E-2</v>
      </c>
      <c r="S148" s="10">
        <f t="shared" si="86"/>
        <v>0</v>
      </c>
      <c r="T148" s="9">
        <f t="shared" si="76"/>
        <v>0.75912001626062942</v>
      </c>
      <c r="U148" s="18"/>
      <c r="V148" s="8">
        <f t="shared" si="87"/>
        <v>6066.4031128662227</v>
      </c>
      <c r="W148" s="8">
        <f t="shared" si="77"/>
        <v>5838.9765674730215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-1832.009013785698</v>
      </c>
      <c r="AB148" s="8">
        <f t="shared" si="88"/>
        <v>-22742.654539320065</v>
      </c>
      <c r="AC148" s="8">
        <f t="shared" si="81"/>
        <v>-24574.663553105762</v>
      </c>
      <c r="AD148" s="8">
        <f t="shared" si="89"/>
        <v>595.11414537217649</v>
      </c>
      <c r="AE148" s="8">
        <f t="shared" si="82"/>
        <v>-23979.549407733586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2413.3325094100965</v>
      </c>
      <c r="M149" s="14">
        <f t="shared" si="75"/>
        <v>769177</v>
      </c>
      <c r="N149" s="13"/>
      <c r="O149" s="13">
        <f>1000*(IF(I18&lt;18,VLOOKUP(I18,'[1]Mortality (No Interventions) H'!$B$10:$O$129,4),VLOOKUP(I18,'[1]Mortality (Interventions) H'!$B$9:$AV$128,7)))</f>
        <v>42.327995888651692</v>
      </c>
      <c r="P149" s="11">
        <v>0</v>
      </c>
      <c r="Q149" s="10">
        <f t="shared" si="84"/>
        <v>0.75912001626062942</v>
      </c>
      <c r="R149" s="10">
        <f t="shared" si="85"/>
        <v>3.2132028927273126E-2</v>
      </c>
      <c r="S149" s="10">
        <f t="shared" si="86"/>
        <v>0</v>
      </c>
      <c r="T149" s="9">
        <f t="shared" si="76"/>
        <v>0.72698798733335623</v>
      </c>
      <c r="U149" s="18"/>
      <c r="V149" s="8">
        <f t="shared" si="87"/>
        <v>5838.9765674730215</v>
      </c>
      <c r="W149" s="8">
        <f t="shared" si="77"/>
        <v>5591.8243913310898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-1754.4637437822041</v>
      </c>
      <c r="AB149" s="8">
        <f t="shared" si="88"/>
        <v>-24715.217614193163</v>
      </c>
      <c r="AC149" s="8">
        <f t="shared" si="81"/>
        <v>-26469.681357975369</v>
      </c>
      <c r="AD149" s="8">
        <f t="shared" si="89"/>
        <v>572.80360126910341</v>
      </c>
      <c r="AE149" s="8">
        <f t="shared" si="82"/>
        <v>-25896.877756706264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2413.3325094100965</v>
      </c>
      <c r="M150" s="14">
        <f t="shared" si="75"/>
        <v>769177</v>
      </c>
      <c r="N150" s="13"/>
      <c r="O150" s="13">
        <f>1000*(IF(I19&lt;18,VLOOKUP(I19,'[1]Mortality (No Interventions) H'!$B$10:$O$129,4),VLOOKUP(I19,'[1]Mortality (Interventions) H'!$B$9:$AV$128,7)))</f>
        <v>47.718054775379798</v>
      </c>
      <c r="P150" s="11">
        <v>0</v>
      </c>
      <c r="Q150" s="10">
        <f t="shared" si="84"/>
        <v>0.72698798733335623</v>
      </c>
      <c r="R150" s="10">
        <f t="shared" si="85"/>
        <v>3.4690452600616206E-2</v>
      </c>
      <c r="S150" s="10">
        <f t="shared" si="86"/>
        <v>0</v>
      </c>
      <c r="T150" s="9">
        <f t="shared" si="76"/>
        <v>0.69229753473274003</v>
      </c>
      <c r="U150" s="18"/>
      <c r="V150" s="8">
        <f t="shared" si="87"/>
        <v>5591.8243913310898</v>
      </c>
      <c r="W150" s="8">
        <f t="shared" si="77"/>
        <v>5324.9934087312477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-1670.744146754987</v>
      </c>
      <c r="AB150" s="8">
        <f t="shared" si="88"/>
        <v>-26683.09825998417</v>
      </c>
      <c r="AC150" s="8">
        <f t="shared" si="81"/>
        <v>-28353.842406739157</v>
      </c>
      <c r="AD150" s="8">
        <f t="shared" si="89"/>
        <v>548.55797278957994</v>
      </c>
      <c r="AE150" s="8">
        <f t="shared" si="82"/>
        <v>-27805.284433949579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2413.3325094100965</v>
      </c>
      <c r="M151" s="14">
        <f t="shared" si="75"/>
        <v>769177</v>
      </c>
      <c r="N151" s="13"/>
      <c r="O151" s="13">
        <f>1000*(IF(I20&lt;18,VLOOKUP(I20,'[1]Mortality (No Interventions) H'!$B$10:$O$129,4),VLOOKUP(I20,'[1]Mortality (Interventions) H'!$B$9:$AV$128,7)))</f>
        <v>53.608308273601537</v>
      </c>
      <c r="P151" s="11">
        <v>0</v>
      </c>
      <c r="Q151" s="10">
        <f t="shared" si="84"/>
        <v>0.69229753473274003</v>
      </c>
      <c r="R151" s="10">
        <f t="shared" si="85"/>
        <v>3.711289965900709E-2</v>
      </c>
      <c r="S151" s="10">
        <f t="shared" si="86"/>
        <v>0</v>
      </c>
      <c r="T151" s="9">
        <f t="shared" si="76"/>
        <v>0.65518463507373292</v>
      </c>
      <c r="U151" s="18"/>
      <c r="V151" s="8">
        <f t="shared" si="87"/>
        <v>5324.9934087312477</v>
      </c>
      <c r="W151" s="8">
        <f t="shared" si="77"/>
        <v>5039.5295205210869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-1581.1783794894302</v>
      </c>
      <c r="AB151" s="8">
        <f t="shared" si="88"/>
        <v>-28546.388821016095</v>
      </c>
      <c r="AC151" s="8">
        <f t="shared" si="81"/>
        <v>-30127.567200505524</v>
      </c>
      <c r="AD151" s="8">
        <f t="shared" si="89"/>
        <v>522.38185339653546</v>
      </c>
      <c r="AE151" s="8">
        <f t="shared" si="82"/>
        <v>-29605.185347108989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2413.3325094100965</v>
      </c>
      <c r="M152" s="14">
        <f t="shared" si="75"/>
        <v>769177</v>
      </c>
      <c r="N152" s="13"/>
      <c r="O152" s="13">
        <f>1000*(IF(I21&lt;18,VLOOKUP(I21,'[1]Mortality (No Interventions) H'!$B$10:$O$129,4),VLOOKUP(I21,'[1]Mortality (Interventions) H'!$B$9:$AV$128,7)))</f>
        <v>60.090383907560735</v>
      </c>
      <c r="P152" s="11">
        <v>0</v>
      </c>
      <c r="Q152" s="10">
        <f t="shared" si="84"/>
        <v>0.65518463507373292</v>
      </c>
      <c r="R152" s="10">
        <f t="shared" si="85"/>
        <v>3.9370296251915696E-2</v>
      </c>
      <c r="S152" s="10">
        <f t="shared" si="86"/>
        <v>0</v>
      </c>
      <c r="T152" s="9">
        <f t="shared" si="76"/>
        <v>0.61581433882181724</v>
      </c>
      <c r="U152" s="18"/>
      <c r="V152" s="8">
        <f t="shared" si="87"/>
        <v>5039.5295205210869</v>
      </c>
      <c r="W152" s="8">
        <f t="shared" si="77"/>
        <v>4736.7022569194896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-1486.1647636395755</v>
      </c>
      <c r="AB152" s="8">
        <f t="shared" si="88"/>
        <v>-30282.726360159759</v>
      </c>
      <c r="AC152" s="8">
        <f t="shared" si="81"/>
        <v>-31768.891123799334</v>
      </c>
      <c r="AD152" s="8">
        <f t="shared" si="89"/>
        <v>494.37784596311866</v>
      </c>
      <c r="AE152" s="8">
        <f t="shared" si="82"/>
        <v>-31274.513277836217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2413.3325094100965</v>
      </c>
      <c r="M153" s="14">
        <f t="shared" si="75"/>
        <v>769177</v>
      </c>
      <c r="N153" s="13"/>
      <c r="O153" s="13">
        <f>1000*(IF(I22&lt;18,VLOOKUP(I22,'[1]Mortality (No Interventions) H'!$B$10:$O$129,4),VLOOKUP(I22,'[1]Mortality (Interventions) H'!$B$9:$AV$128,7)))</f>
        <v>67.38978238249021</v>
      </c>
      <c r="P153" s="11">
        <v>0</v>
      </c>
      <c r="Q153" s="10">
        <f t="shared" si="84"/>
        <v>0.61581433882181724</v>
      </c>
      <c r="R153" s="10">
        <f t="shared" si="85"/>
        <v>4.1499594281219361E-2</v>
      </c>
      <c r="S153" s="10">
        <f t="shared" si="86"/>
        <v>0</v>
      </c>
      <c r="T153" s="9">
        <f t="shared" si="76"/>
        <v>0.57431474454059783</v>
      </c>
      <c r="U153" s="18"/>
      <c r="V153" s="8">
        <f t="shared" si="87"/>
        <v>4736.7022569194896</v>
      </c>
      <c r="W153" s="8">
        <f t="shared" si="77"/>
        <v>4417.4969226150342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-1386.0124436333795</v>
      </c>
      <c r="AB153" s="8">
        <f t="shared" si="88"/>
        <v>-31920.533430445463</v>
      </c>
      <c r="AC153" s="8">
        <f t="shared" si="81"/>
        <v>-33306.545874078845</v>
      </c>
      <c r="AD153" s="8">
        <f t="shared" si="89"/>
        <v>464.67049140380198</v>
      </c>
      <c r="AE153" s="8">
        <f t="shared" si="82"/>
        <v>-32841.87538267504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2413.3325094100965</v>
      </c>
      <c r="M154" s="14">
        <f t="shared" si="75"/>
        <v>769177</v>
      </c>
      <c r="N154" s="13"/>
      <c r="O154" s="13">
        <f>1000*(IF(I23&lt;18,VLOOKUP(I23,'[1]Mortality (No Interventions) H'!$B$10:$O$129,4),VLOOKUP(I23,'[1]Mortality (Interventions) H'!$B$9:$AV$128,7)))</f>
        <v>75.599514698089919</v>
      </c>
      <c r="P154" s="11">
        <v>0</v>
      </c>
      <c r="Q154" s="10">
        <f t="shared" si="84"/>
        <v>0.57431474454059783</v>
      </c>
      <c r="R154" s="10">
        <f t="shared" si="85"/>
        <v>4.3417915971226684E-2</v>
      </c>
      <c r="S154" s="10">
        <f t="shared" si="86"/>
        <v>0</v>
      </c>
      <c r="T154" s="9">
        <f t="shared" si="76"/>
        <v>0.53089682856937115</v>
      </c>
      <c r="U154" s="18"/>
      <c r="V154" s="8">
        <f t="shared" si="87"/>
        <v>4417.4969226150342</v>
      </c>
      <c r="W154" s="8">
        <f t="shared" si="77"/>
        <v>4083.5362990850322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-1281.2305755291823</v>
      </c>
      <c r="AB154" s="8">
        <f t="shared" si="88"/>
        <v>-33396.062353000227</v>
      </c>
      <c r="AC154" s="8">
        <f t="shared" si="81"/>
        <v>-34677.292928529409</v>
      </c>
      <c r="AD154" s="8">
        <f t="shared" si="89"/>
        <v>433.35644810853489</v>
      </c>
      <c r="AE154" s="8">
        <f t="shared" si="82"/>
        <v>-34243.936480420874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2413.3325094100965</v>
      </c>
      <c r="M155" s="14">
        <f t="shared" si="75"/>
        <v>769177</v>
      </c>
      <c r="N155" s="13"/>
      <c r="O155" s="13">
        <f>1000*(IF(I24&lt;18,VLOOKUP(I24,'[1]Mortality (No Interventions) H'!$B$10:$O$129,4),VLOOKUP(I24,'[1]Mortality (Interventions) H'!$B$9:$AV$128,7)))</f>
        <v>84.866830261571366</v>
      </c>
      <c r="P155" s="11">
        <v>0</v>
      </c>
      <c r="Q155" s="10">
        <f t="shared" si="84"/>
        <v>0.53089682856937115</v>
      </c>
      <c r="R155" s="10">
        <f t="shared" si="85"/>
        <v>4.5055531036603369E-2</v>
      </c>
      <c r="S155" s="10">
        <f t="shared" si="86"/>
        <v>0</v>
      </c>
      <c r="T155" s="9">
        <f t="shared" si="76"/>
        <v>0.48584129753276778</v>
      </c>
      <c r="U155" s="18"/>
      <c r="V155" s="8">
        <f t="shared" si="87"/>
        <v>4083.5362990850322</v>
      </c>
      <c r="W155" s="8">
        <f t="shared" si="77"/>
        <v>3736.9795171236174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-1172.4965977498118</v>
      </c>
      <c r="AB155" s="8">
        <f t="shared" si="88"/>
        <v>-34655.678196141467</v>
      </c>
      <c r="AC155" s="8">
        <f t="shared" si="81"/>
        <v>-35828.174793891281</v>
      </c>
      <c r="AD155" s="8">
        <f t="shared" si="89"/>
        <v>400.59491094024168</v>
      </c>
      <c r="AE155" s="8">
        <f t="shared" si="82"/>
        <v>-35427.579882951039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2413.3325094100965</v>
      </c>
      <c r="M156" s="14">
        <f t="shared" si="75"/>
        <v>769177</v>
      </c>
      <c r="N156" s="13"/>
      <c r="O156" s="13">
        <f>1000*(IF(I25&lt;18,VLOOKUP(I25,'[1]Mortality (No Interventions) H'!$B$10:$O$129,4),VLOOKUP(I25,'[1]Mortality (Interventions) H'!$B$9:$AV$128,7)))</f>
        <v>94.890796113670618</v>
      </c>
      <c r="P156" s="11">
        <v>0</v>
      </c>
      <c r="Q156" s="10">
        <f t="shared" si="84"/>
        <v>0.48584129753276778</v>
      </c>
      <c r="R156" s="10">
        <f t="shared" si="85"/>
        <v>4.6101867507783049E-2</v>
      </c>
      <c r="S156" s="10">
        <f t="shared" si="86"/>
        <v>0</v>
      </c>
      <c r="T156" s="9">
        <f t="shared" si="76"/>
        <v>0.43973943002498472</v>
      </c>
      <c r="U156" s="18"/>
      <c r="V156" s="8">
        <f t="shared" si="87"/>
        <v>3736.9795171236174</v>
      </c>
      <c r="W156" s="8">
        <f t="shared" si="77"/>
        <v>3382.3745556832769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-1061.237462148762</v>
      </c>
      <c r="AB156" s="8">
        <f t="shared" si="88"/>
        <v>-35460.496144034041</v>
      </c>
      <c r="AC156" s="8">
        <f t="shared" si="81"/>
        <v>-36521.733606182803</v>
      </c>
      <c r="AD156" s="8">
        <f t="shared" si="89"/>
        <v>366.5976906298269</v>
      </c>
      <c r="AE156" s="8">
        <f t="shared" si="82"/>
        <v>-36155.135915552979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2413.3325094100965</v>
      </c>
      <c r="M157" s="14">
        <f t="shared" si="75"/>
        <v>769177</v>
      </c>
      <c r="N157" s="13"/>
      <c r="O157" s="13">
        <f>1000*(IF(I26&lt;18,VLOOKUP(I26,'[1]Mortality (No Interventions) H'!$B$10:$O$129,4),VLOOKUP(I26,'[1]Mortality (Interventions) H'!$B$9:$AV$128,7)))</f>
        <v>105.38113372511859</v>
      </c>
      <c r="P157" s="11">
        <v>0</v>
      </c>
      <c r="Q157" s="10">
        <f t="shared" si="84"/>
        <v>0.43973943002498472</v>
      </c>
      <c r="R157" s="10">
        <f t="shared" si="85"/>
        <v>4.6340239679670339E-2</v>
      </c>
      <c r="S157" s="10">
        <f t="shared" si="86"/>
        <v>0</v>
      </c>
      <c r="T157" s="9">
        <f t="shared" si="76"/>
        <v>0.3933991903453144</v>
      </c>
      <c r="U157" s="18"/>
      <c r="V157" s="8">
        <f t="shared" si="87"/>
        <v>3382.3745556832769</v>
      </c>
      <c r="W157" s="8">
        <f t="shared" si="77"/>
        <v>3025.9360903223792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-949.40305523595782</v>
      </c>
      <c r="AB157" s="8">
        <f t="shared" si="88"/>
        <v>-35643.84653608979</v>
      </c>
      <c r="AC157" s="8">
        <f t="shared" si="81"/>
        <v>-36593.249591325744</v>
      </c>
      <c r="AD157" s="8">
        <f t="shared" si="89"/>
        <v>331.81094391252947</v>
      </c>
      <c r="AE157" s="8">
        <f t="shared" si="82"/>
        <v>-36261.438647413212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2413.3325094100965</v>
      </c>
      <c r="M158" s="14">
        <f t="shared" si="75"/>
        <v>769177</v>
      </c>
      <c r="N158" s="13"/>
      <c r="O158" s="13">
        <f>1000*(IF(I27&lt;18,VLOOKUP(I27,'[1]Mortality (No Interventions) H'!$B$10:$O$129,4),VLOOKUP(I27,'[1]Mortality (Interventions) H'!$B$9:$AV$128,7)))</f>
        <v>116.84411307528427</v>
      </c>
      <c r="P158" s="11">
        <v>0</v>
      </c>
      <c r="Q158" s="10">
        <f t="shared" si="84"/>
        <v>0.3933991903453144</v>
      </c>
      <c r="R158" s="10">
        <f t="shared" si="85"/>
        <v>4.5966379480433195E-2</v>
      </c>
      <c r="S158" s="10">
        <f t="shared" si="86"/>
        <v>0</v>
      </c>
      <c r="T158" s="9">
        <f t="shared" si="76"/>
        <v>0.3474328108648812</v>
      </c>
      <c r="U158" s="18"/>
      <c r="V158" s="8">
        <f t="shared" si="87"/>
        <v>3025.9360903223792</v>
      </c>
      <c r="W158" s="8">
        <f t="shared" si="77"/>
        <v>2672.3732716261675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-838.47089729594722</v>
      </c>
      <c r="AB158" s="8">
        <f t="shared" si="88"/>
        <v>-35356.281869621162</v>
      </c>
      <c r="AC158" s="8">
        <f t="shared" si="81"/>
        <v>-36194.75276691711</v>
      </c>
      <c r="AD158" s="8">
        <f t="shared" si="89"/>
        <v>296.84433046062543</v>
      </c>
      <c r="AE158" s="8">
        <f t="shared" si="82"/>
        <v>-35897.908436456484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2413.3325094100965</v>
      </c>
      <c r="M159" s="14">
        <f t="shared" si="75"/>
        <v>769177</v>
      </c>
      <c r="N159" s="13"/>
      <c r="O159" s="13">
        <f>1000*(IF(I28&lt;18,VLOOKUP(I28,'[1]Mortality (No Interventions) H'!$B$10:$O$129,4),VLOOKUP(I28,'[1]Mortality (Interventions) H'!$B$9:$AV$128,7)))</f>
        <v>129.24214610425611</v>
      </c>
      <c r="P159" s="11">
        <v>0</v>
      </c>
      <c r="Q159" s="10">
        <f t="shared" si="84"/>
        <v>0.3474328108648812</v>
      </c>
      <c r="R159" s="10">
        <f t="shared" si="85"/>
        <v>4.4902962103211361E-2</v>
      </c>
      <c r="S159" s="10">
        <f t="shared" si="86"/>
        <v>0</v>
      </c>
      <c r="T159" s="9">
        <f t="shared" si="76"/>
        <v>0.30252984876166983</v>
      </c>
      <c r="U159" s="18"/>
      <c r="V159" s="8">
        <f t="shared" si="87"/>
        <v>2672.3732716261675</v>
      </c>
      <c r="W159" s="8">
        <f t="shared" si="77"/>
        <v>2326.9900148095494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-730.10511908345757</v>
      </c>
      <c r="AB159" s="8">
        <f t="shared" si="88"/>
        <v>-34538.325681661801</v>
      </c>
      <c r="AC159" s="8">
        <f t="shared" si="81"/>
        <v>-35268.430800745256</v>
      </c>
      <c r="AD159" s="8">
        <f t="shared" si="89"/>
        <v>262.15981794652703</v>
      </c>
      <c r="AE159" s="8">
        <f t="shared" si="82"/>
        <v>-35006.270982798727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2413.3325094100965</v>
      </c>
      <c r="M160" s="14">
        <f t="shared" si="75"/>
        <v>769177</v>
      </c>
      <c r="N160" s="13"/>
      <c r="O160" s="13">
        <f>1000*(IF(I29&lt;18,VLOOKUP(I29,'[1]Mortality (No Interventions) H'!$B$10:$O$129,4),VLOOKUP(I29,'[1]Mortality (Interventions) H'!$B$9:$AV$128,7)))</f>
        <v>142.9163801738172</v>
      </c>
      <c r="P160" s="11">
        <v>0</v>
      </c>
      <c r="Q160" s="10">
        <f t="shared" si="84"/>
        <v>0.30252984876166983</v>
      </c>
      <c r="R160" s="10">
        <f t="shared" si="85"/>
        <v>4.3236470879550223E-2</v>
      </c>
      <c r="S160" s="10">
        <f t="shared" si="86"/>
        <v>0</v>
      </c>
      <c r="T160" s="9">
        <f t="shared" si="76"/>
        <v>0.25929337788211959</v>
      </c>
      <c r="U160" s="18"/>
      <c r="V160" s="8">
        <f t="shared" si="87"/>
        <v>2326.9900148095494</v>
      </c>
      <c r="W160" s="8">
        <f t="shared" si="77"/>
        <v>1994.4250251923511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-625.76113831767611</v>
      </c>
      <c r="AB160" s="8">
        <f t="shared" si="88"/>
        <v>-33256.498961719801</v>
      </c>
      <c r="AC160" s="8">
        <f t="shared" si="81"/>
        <v>-33882.260100037478</v>
      </c>
      <c r="AD160" s="8">
        <f t="shared" si="89"/>
        <v>228.27772045281682</v>
      </c>
      <c r="AE160" s="8">
        <f t="shared" si="82"/>
        <v>-33653.982379584661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2413.3325094100965</v>
      </c>
      <c r="M161" s="14">
        <f t="shared" si="75"/>
        <v>769177</v>
      </c>
      <c r="N161" s="13"/>
      <c r="O161" s="13">
        <f>1000*(IF(I30&lt;18,VLOOKUP(I30,'[1]Mortality (No Interventions) H'!$B$10:$O$129,4),VLOOKUP(I30,'[1]Mortality (Interventions) H'!$B$9:$AV$128,7)))</f>
        <v>158.05189233012828</v>
      </c>
      <c r="P161" s="11">
        <v>0</v>
      </c>
      <c r="Q161" s="10">
        <f t="shared" si="84"/>
        <v>0.25929337788211959</v>
      </c>
      <c r="R161" s="10">
        <f t="shared" si="85"/>
        <v>4.0981809042940028E-2</v>
      </c>
      <c r="S161" s="10">
        <f t="shared" si="86"/>
        <v>0</v>
      </c>
      <c r="T161" s="9">
        <f t="shared" si="76"/>
        <v>0.21831156883917957</v>
      </c>
      <c r="U161" s="18"/>
      <c r="V161" s="8">
        <f t="shared" si="87"/>
        <v>1994.4250251923511</v>
      </c>
      <c r="W161" s="8">
        <f t="shared" si="77"/>
        <v>1679.2023758501364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-526.85840625991227</v>
      </c>
      <c r="AB161" s="8">
        <f t="shared" si="88"/>
        <v>-31522.264934221483</v>
      </c>
      <c r="AC161" s="8">
        <f t="shared" si="81"/>
        <v>-32049.123340481394</v>
      </c>
      <c r="AD161" s="8">
        <f t="shared" si="89"/>
        <v>195.65309497136965</v>
      </c>
      <c r="AE161" s="8">
        <f t="shared" si="82"/>
        <v>-31853.470245510023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2413.3325094100965</v>
      </c>
      <c r="M162" s="14">
        <f t="shared" si="75"/>
        <v>769177</v>
      </c>
      <c r="N162" s="13"/>
      <c r="O162" s="13">
        <f>1000*(IF(I31&lt;18,VLOOKUP(I31,'[1]Mortality (No Interventions) H'!$B$10:$O$129,4),VLOOKUP(I31,'[1]Mortality (Interventions) H'!$B$9:$AV$128,7)))</f>
        <v>173.1144376022871</v>
      </c>
      <c r="P162" s="11">
        <v>0</v>
      </c>
      <c r="Q162" s="10">
        <f t="shared" si="84"/>
        <v>0.21831156883917957</v>
      </c>
      <c r="R162" s="10">
        <f t="shared" si="85"/>
        <v>3.7792884461667557E-2</v>
      </c>
      <c r="S162" s="10">
        <f t="shared" si="86"/>
        <v>0</v>
      </c>
      <c r="T162" s="9">
        <f t="shared" si="76"/>
        <v>0.18051868437751201</v>
      </c>
      <c r="U162" s="18"/>
      <c r="V162" s="8">
        <f t="shared" si="87"/>
        <v>1679.2023758501364</v>
      </c>
      <c r="W162" s="8">
        <f t="shared" si="77"/>
        <v>1388.5082009344155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-435.65160956419021</v>
      </c>
      <c r="AB162" s="8">
        <f t="shared" si="88"/>
        <v>-29069.417491572065</v>
      </c>
      <c r="AC162" s="8">
        <f t="shared" si="81"/>
        <v>-29505.069101136254</v>
      </c>
      <c r="AD162" s="8">
        <f t="shared" si="89"/>
        <v>164.7297530708984</v>
      </c>
      <c r="AE162" s="8">
        <f t="shared" si="82"/>
        <v>-29340.339348065354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2413.3325094100965</v>
      </c>
      <c r="M163" s="14">
        <f t="shared" si="75"/>
        <v>769177</v>
      </c>
      <c r="N163" s="13"/>
      <c r="O163" s="13">
        <f>1000*(IF(I32&lt;18,VLOOKUP(I32,'[1]Mortality (No Interventions) H'!$B$10:$O$129,4),VLOOKUP(I32,'[1]Mortality (Interventions) H'!$B$9:$AV$128,7)))</f>
        <v>189.39896630998783</v>
      </c>
      <c r="P163" s="11">
        <v>0</v>
      </c>
      <c r="Q163" s="10">
        <f t="shared" si="84"/>
        <v>0.18051868437751201</v>
      </c>
      <c r="R163" s="10">
        <f t="shared" si="85"/>
        <v>3.4190052220739724E-2</v>
      </c>
      <c r="S163" s="10">
        <f t="shared" si="86"/>
        <v>0</v>
      </c>
      <c r="T163" s="9">
        <f t="shared" si="76"/>
        <v>0.14632863215677228</v>
      </c>
      <c r="U163" s="18"/>
      <c r="V163" s="8">
        <f t="shared" si="87"/>
        <v>1388.5082009344155</v>
      </c>
      <c r="W163" s="8">
        <f t="shared" si="77"/>
        <v>1125.5261829644965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-353.13964504145019</v>
      </c>
      <c r="AB163" s="8">
        <f t="shared" si="88"/>
        <v>-26298.201796991918</v>
      </c>
      <c r="AC163" s="8">
        <f t="shared" si="81"/>
        <v>-26651.341442033368</v>
      </c>
      <c r="AD163" s="8">
        <f t="shared" si="89"/>
        <v>136.21265451166616</v>
      </c>
      <c r="AE163" s="8">
        <f t="shared" si="82"/>
        <v>-26515.128787521702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2413.3325094100965</v>
      </c>
      <c r="M164" s="14">
        <f t="shared" si="75"/>
        <v>769177</v>
      </c>
      <c r="N164" s="13"/>
      <c r="O164" s="13">
        <f>1000*(IF(I33&lt;18,VLOOKUP(I33,'[1]Mortality (No Interventions) H'!$B$10:$O$129,4),VLOOKUP(I33,'[1]Mortality (Interventions) H'!$B$9:$AV$128,7)))</f>
        <v>206.48629469469134</v>
      </c>
      <c r="P164" s="11">
        <v>0</v>
      </c>
      <c r="Q164" s="10">
        <f t="shared" si="84"/>
        <v>0.14632863215677228</v>
      </c>
      <c r="R164" s="10">
        <f t="shared" si="85"/>
        <v>3.0214857061794369E-2</v>
      </c>
      <c r="S164" s="10">
        <f t="shared" si="86"/>
        <v>0</v>
      </c>
      <c r="T164" s="9">
        <f t="shared" si="76"/>
        <v>0.1161137750949779</v>
      </c>
      <c r="U164" s="18"/>
      <c r="V164" s="8">
        <f t="shared" si="87"/>
        <v>1125.5261829644965</v>
      </c>
      <c r="W164" s="8">
        <f t="shared" si="77"/>
        <v>893.12045186229818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-280.22114822704259</v>
      </c>
      <c r="AB164" s="8">
        <f t="shared" si="88"/>
        <v>-23240.573110219808</v>
      </c>
      <c r="AC164" s="8">
        <f t="shared" si="81"/>
        <v>-23520.794258446851</v>
      </c>
      <c r="AD164" s="8">
        <f t="shared" si="89"/>
        <v>110.41411854881711</v>
      </c>
      <c r="AE164" s="8">
        <f t="shared" si="82"/>
        <v>-23410.380139898032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2413.3325094100965</v>
      </c>
      <c r="M165" s="14">
        <f t="shared" si="75"/>
        <v>769177</v>
      </c>
      <c r="N165" s="13"/>
      <c r="O165" s="13">
        <f>1000*(IF(I34&lt;18,VLOOKUP(I34,'[1]Mortality (No Interventions) H'!$B$10:$O$129,4),VLOOKUP(I34,'[1]Mortality (Interventions) H'!$B$9:$AV$128,7)))</f>
        <v>224.16772073859445</v>
      </c>
      <c r="P165" s="11">
        <v>0</v>
      </c>
      <c r="Q165" s="10">
        <f t="shared" si="84"/>
        <v>0.1161137750949779</v>
      </c>
      <c r="R165" s="10">
        <f t="shared" si="85"/>
        <v>2.6028960309394972E-2</v>
      </c>
      <c r="S165" s="10">
        <f t="shared" si="86"/>
        <v>0</v>
      </c>
      <c r="T165" s="9">
        <f t="shared" si="76"/>
        <v>9.0084814785582931E-2</v>
      </c>
      <c r="U165" s="18"/>
      <c r="V165" s="8">
        <f t="shared" si="87"/>
        <v>893.12045186229818</v>
      </c>
      <c r="W165" s="8">
        <f t="shared" si="77"/>
        <v>692.91167582330331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-217.40461212623461</v>
      </c>
      <c r="AB165" s="8">
        <f t="shared" si="88"/>
        <v>-20020.877603899495</v>
      </c>
      <c r="AC165" s="8">
        <f t="shared" si="81"/>
        <v>-20238.282216025731</v>
      </c>
      <c r="AD165" s="8">
        <f t="shared" si="89"/>
        <v>87.615116327691453</v>
      </c>
      <c r="AE165" s="8">
        <f t="shared" si="82"/>
        <v>-20150.667099698039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2413.3325094100965</v>
      </c>
      <c r="M166" s="14">
        <f t="shared" si="75"/>
        <v>769177</v>
      </c>
      <c r="N166" s="13"/>
      <c r="O166" s="13">
        <f>1000*(IF(I35&lt;18,VLOOKUP(I35,'[1]Mortality (No Interventions) H'!$B$10:$O$129,4),VLOOKUP(I35,'[1]Mortality (Interventions) H'!$B$9:$AV$128,7)))</f>
        <v>243.15865475781266</v>
      </c>
      <c r="P166" s="11">
        <v>0</v>
      </c>
      <c r="Q166" s="10">
        <f t="shared" si="84"/>
        <v>9.0084814785582931E-2</v>
      </c>
      <c r="R166" s="10">
        <f t="shared" si="85"/>
        <v>2.190490237736906E-2</v>
      </c>
      <c r="S166" s="10">
        <f t="shared" si="86"/>
        <v>0</v>
      </c>
      <c r="T166" s="9">
        <f t="shared" si="76"/>
        <v>6.8179912408213875E-2</v>
      </c>
      <c r="U166" s="18"/>
      <c r="V166" s="8">
        <f t="shared" si="87"/>
        <v>692.91167582330331</v>
      </c>
      <c r="W166" s="8">
        <f t="shared" si="77"/>
        <v>524.42420486412732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-164.54079910347536</v>
      </c>
      <c r="AB166" s="8">
        <f t="shared" si="88"/>
        <v>-16848.747095917603</v>
      </c>
      <c r="AC166" s="8">
        <f t="shared" si="81"/>
        <v>-17013.28789502108</v>
      </c>
      <c r="AD166" s="8">
        <f t="shared" si="89"/>
        <v>67.974635398266059</v>
      </c>
      <c r="AE166" s="8">
        <f t="shared" si="82"/>
        <v>-16945.313259622813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2413.3325094100965</v>
      </c>
      <c r="M167" s="14">
        <f t="shared" ref="M167:M198" si="93">$E$11</f>
        <v>769177</v>
      </c>
      <c r="N167" s="13"/>
      <c r="O167" s="13">
        <f>1000*(IF(I36&lt;18,VLOOKUP(I36,'[1]Mortality (No Interventions) H'!$B$10:$O$129,4),VLOOKUP(I36,'[1]Mortality (Interventions) H'!$B$9:$AV$128,7)))</f>
        <v>262.72095448376223</v>
      </c>
      <c r="P167" s="11">
        <v>0</v>
      </c>
      <c r="Q167" s="10">
        <f t="shared" si="84"/>
        <v>6.8179912408213875E-2</v>
      </c>
      <c r="R167" s="10">
        <f t="shared" si="85"/>
        <v>1.7912291664505253E-2</v>
      </c>
      <c r="S167" s="10">
        <f t="shared" si="86"/>
        <v>0</v>
      </c>
      <c r="T167" s="9">
        <f t="shared" ref="T167:T198" si="94">Q167-SUM(R167:S167)</f>
        <v>5.0267620743708621E-2</v>
      </c>
      <c r="U167" s="18"/>
      <c r="V167" s="8">
        <f t="shared" si="87"/>
        <v>524.42420486412732</v>
      </c>
      <c r="W167" s="8">
        <f t="shared" ref="W167:W198" si="95">$G$14*M167*T167</f>
        <v>386.64697720783568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-121.31248331148934</v>
      </c>
      <c r="AB167" s="8">
        <f t="shared" si="88"/>
        <v>-13777.722765629158</v>
      </c>
      <c r="AC167" s="8">
        <f t="shared" ref="AC167:AC198" si="99">IFERROR(_xlfn.IFNA(SUM(Y167:AB167),0),0)</f>
        <v>-13899.035248940647</v>
      </c>
      <c r="AD167" s="8">
        <f t="shared" si="89"/>
        <v>51.446014497170893</v>
      </c>
      <c r="AE167" s="8">
        <f t="shared" ref="AE167:AE198" si="100">IFERROR(_xlfn.IFNA(SUM(AC167:AD167),0),0)</f>
        <v>-13847.589234443476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2413.3325094100965</v>
      </c>
      <c r="M168" s="14">
        <f t="shared" si="93"/>
        <v>769177</v>
      </c>
      <c r="N168" s="13"/>
      <c r="O168" s="13">
        <f>1000*(IF(I37&lt;18,VLOOKUP(I37,'[1]Mortality (No Interventions) H'!$B$10:$O$129,4),VLOOKUP(I37,'[1]Mortality (Interventions) H'!$B$9:$AV$128,7)))</f>
        <v>283.46343937209804</v>
      </c>
      <c r="P168" s="11">
        <v>0</v>
      </c>
      <c r="Q168" s="10">
        <f t="shared" ref="Q168:Q199" si="102">T167</f>
        <v>5.0267620743708621E-2</v>
      </c>
      <c r="R168" s="10">
        <f t="shared" ref="R168:R199" si="103">O168*Q168/1000</f>
        <v>1.4249032665063867E-2</v>
      </c>
      <c r="S168" s="10">
        <f t="shared" ref="S168:S199" si="104">MIN(P168*Q168,Q168-R168)</f>
        <v>0</v>
      </c>
      <c r="T168" s="9">
        <f t="shared" si="94"/>
        <v>3.6018588078644755E-2</v>
      </c>
      <c r="U168" s="18"/>
      <c r="V168" s="8">
        <f t="shared" ref="V168:V199" si="105">W167</f>
        <v>386.64697720783568</v>
      </c>
      <c r="W168" s="8">
        <f t="shared" si="95"/>
        <v>277.04669522567735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-86.924829553244336</v>
      </c>
      <c r="AB168" s="8">
        <f t="shared" ref="AB168:AB199" si="106">IFERROR(_xlfn.IFNA(-M168*R168,0),0)</f>
        <v>-10960.02819821583</v>
      </c>
      <c r="AC168" s="8">
        <f t="shared" si="99"/>
        <v>-11046.953027769076</v>
      </c>
      <c r="AD168" s="8">
        <f t="shared" ref="AD168:AD199" si="107">IFERROR(_xlfn.IFNA($D$6*SUM(V168:V168,Y168:Z168),0),0)</f>
        <v>37.930068464088684</v>
      </c>
      <c r="AE168" s="8">
        <f t="shared" si="100"/>
        <v>-11009.022959304986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2413.3325094100965</v>
      </c>
      <c r="M169" s="14">
        <f t="shared" si="93"/>
        <v>769177</v>
      </c>
      <c r="N169" s="13"/>
      <c r="O169" s="13">
        <f>1000*(IF(I38&lt;18,VLOOKUP(I38,'[1]Mortality (No Interventions) H'!$B$10:$O$129,4),VLOOKUP(I38,'[1]Mortality (Interventions) H'!$B$9:$AV$128,7)))</f>
        <v>305.4472004158481</v>
      </c>
      <c r="P169" s="11">
        <v>0</v>
      </c>
      <c r="Q169" s="10">
        <f t="shared" si="102"/>
        <v>3.6018588078644755E-2</v>
      </c>
      <c r="R169" s="10">
        <f t="shared" si="103"/>
        <v>1.1001776891553681E-2</v>
      </c>
      <c r="S169" s="10">
        <f t="shared" si="104"/>
        <v>0</v>
      </c>
      <c r="T169" s="9">
        <f t="shared" si="94"/>
        <v>2.5016811187091072E-2</v>
      </c>
      <c r="U169" s="18"/>
      <c r="V169" s="8">
        <f t="shared" si="105"/>
        <v>277.04669522567735</v>
      </c>
      <c r="W169" s="8">
        <f t="shared" si="95"/>
        <v>192.42355778453151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-60.373883719581073</v>
      </c>
      <c r="AB169" s="8">
        <f t="shared" si="106"/>
        <v>-8462.3137441145864</v>
      </c>
      <c r="AC169" s="8">
        <f t="shared" si="99"/>
        <v>-8522.6876278341679</v>
      </c>
      <c r="AD169" s="8">
        <f t="shared" si="107"/>
        <v>27.178280801638952</v>
      </c>
      <c r="AE169" s="8">
        <f t="shared" si="100"/>
        <v>-8495.5093470325282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2413.3325094100965</v>
      </c>
      <c r="M170" s="14">
        <f t="shared" si="93"/>
        <v>769177</v>
      </c>
      <c r="N170" s="13"/>
      <c r="O170" s="13">
        <f>1000*(IF(I39&lt;18,VLOOKUP(I39,'[1]Mortality (No Interventions) H'!$B$10:$O$129,4),VLOOKUP(I39,'[1]Mortality (Interventions) H'!$B$9:$AV$128,7)))</f>
        <v>327.87377888583768</v>
      </c>
      <c r="P170" s="11">
        <v>0</v>
      </c>
      <c r="Q170" s="10">
        <f t="shared" si="102"/>
        <v>2.5016811187091072E-2</v>
      </c>
      <c r="R170" s="10">
        <f t="shared" si="103"/>
        <v>8.2023564195850499E-3</v>
      </c>
      <c r="S170" s="10">
        <f t="shared" si="104"/>
        <v>0</v>
      </c>
      <c r="T170" s="9">
        <f t="shared" si="94"/>
        <v>1.6814454767506024E-2</v>
      </c>
      <c r="U170" s="18"/>
      <c r="V170" s="8">
        <f t="shared" si="105"/>
        <v>192.42355778453151</v>
      </c>
      <c r="W170" s="8">
        <f t="shared" si="95"/>
        <v>129.33291874705981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-40.578870318427875</v>
      </c>
      <c r="AB170" s="8">
        <f t="shared" si="106"/>
        <v>-6309.0639037471701</v>
      </c>
      <c r="AC170" s="8">
        <f t="shared" si="99"/>
        <v>-6349.6427740655981</v>
      </c>
      <c r="AD170" s="8">
        <f t="shared" si="107"/>
        <v>18.876751018662542</v>
      </c>
      <c r="AE170" s="8">
        <f t="shared" si="100"/>
        <v>-6330.7660230469355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2413.3325094100965</v>
      </c>
      <c r="M171" s="14">
        <f t="shared" si="93"/>
        <v>769177</v>
      </c>
      <c r="N171" s="13"/>
      <c r="O171" s="13">
        <f>1000*(IF(I40&lt;18,VLOOKUP(I40,'[1]Mortality (No Interventions) H'!$B$10:$O$129,4),VLOOKUP(I40,'[1]Mortality (Interventions) H'!$B$9:$AV$128,7)))</f>
        <v>351.34083209022504</v>
      </c>
      <c r="P171" s="11">
        <v>0</v>
      </c>
      <c r="Q171" s="10">
        <f t="shared" si="102"/>
        <v>1.6814454767506024E-2</v>
      </c>
      <c r="R171" s="10">
        <f t="shared" si="103"/>
        <v>5.9076045291590181E-3</v>
      </c>
      <c r="S171" s="10">
        <f t="shared" si="104"/>
        <v>0</v>
      </c>
      <c r="T171" s="9">
        <f t="shared" si="94"/>
        <v>1.0906850238347005E-2</v>
      </c>
      <c r="U171" s="18"/>
      <c r="V171" s="8">
        <f t="shared" si="105"/>
        <v>129.33291874705981</v>
      </c>
      <c r="W171" s="8">
        <f t="shared" si="95"/>
        <v>83.892983457810345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-26.321856255470085</v>
      </c>
      <c r="AB171" s="8">
        <f t="shared" si="106"/>
        <v>-4543.9935289249461</v>
      </c>
      <c r="AC171" s="8">
        <f t="shared" si="99"/>
        <v>-4570.3153851804163</v>
      </c>
      <c r="AD171" s="8">
        <f t="shared" si="107"/>
        <v>12.687559329086568</v>
      </c>
      <c r="AE171" s="8">
        <f t="shared" si="100"/>
        <v>-4557.6278258513294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2413.3325094100965</v>
      </c>
      <c r="M172" s="14">
        <f t="shared" si="93"/>
        <v>769177</v>
      </c>
      <c r="N172" s="13"/>
      <c r="O172" s="13">
        <f>1000*(IF(I41&lt;18,VLOOKUP(I41,'[1]Mortality (No Interventions) H'!$B$10:$O$129,4),VLOOKUP(I41,'[1]Mortality (Interventions) H'!$B$9:$AV$128,7)))</f>
        <v>375.00724856495026</v>
      </c>
      <c r="P172" s="11">
        <v>0</v>
      </c>
      <c r="Q172" s="10">
        <f t="shared" si="102"/>
        <v>1.0906850238347005E-2</v>
      </c>
      <c r="R172" s="10">
        <f t="shared" si="103"/>
        <v>4.0901478983924825E-3</v>
      </c>
      <c r="S172" s="10">
        <f t="shared" si="104"/>
        <v>0</v>
      </c>
      <c r="T172" s="9">
        <f t="shared" si="94"/>
        <v>6.816702339954522E-3</v>
      </c>
      <c r="U172" s="18"/>
      <c r="V172" s="8">
        <f t="shared" si="105"/>
        <v>83.892983457810345</v>
      </c>
      <c r="W172" s="8">
        <f t="shared" si="95"/>
        <v>52.432506557391996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-16.450969363984122</v>
      </c>
      <c r="AB172" s="8">
        <f t="shared" si="106"/>
        <v>-3146.0476900418344</v>
      </c>
      <c r="AC172" s="8">
        <f t="shared" si="99"/>
        <v>-3162.4986594058187</v>
      </c>
      <c r="AD172" s="8">
        <f t="shared" si="107"/>
        <v>8.2299016772111955</v>
      </c>
      <c r="AE172" s="8">
        <f t="shared" si="100"/>
        <v>-3154.2687577286074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2413.3325094100965</v>
      </c>
      <c r="M173" s="14">
        <f t="shared" si="93"/>
        <v>769177</v>
      </c>
      <c r="N173" s="13"/>
      <c r="O173" s="13">
        <f>1000*(IF(I42&lt;18,VLOOKUP(I42,'[1]Mortality (No Interventions) H'!$B$10:$O$129,4),VLOOKUP(I42,'[1]Mortality (Interventions) H'!$B$9:$AV$128,7)))</f>
        <v>398.33625281078093</v>
      </c>
      <c r="P173" s="11">
        <v>0</v>
      </c>
      <c r="Q173" s="10">
        <f t="shared" si="102"/>
        <v>6.816702339954522E-3</v>
      </c>
      <c r="R173" s="10">
        <f t="shared" si="103"/>
        <v>2.7153396666239663E-3</v>
      </c>
      <c r="S173" s="10">
        <f t="shared" si="104"/>
        <v>0</v>
      </c>
      <c r="T173" s="9">
        <f t="shared" si="94"/>
        <v>4.1013626733305553E-3</v>
      </c>
      <c r="U173" s="18"/>
      <c r="V173" s="8">
        <f t="shared" si="105"/>
        <v>52.432506557391996</v>
      </c>
      <c r="W173" s="8">
        <f t="shared" si="95"/>
        <v>31.546738369843766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-9.8979518724297311</v>
      </c>
      <c r="AB173" s="8">
        <f t="shared" si="106"/>
        <v>-2088.5768187548224</v>
      </c>
      <c r="AC173" s="8">
        <f t="shared" si="99"/>
        <v>-2098.4747706272519</v>
      </c>
      <c r="AD173" s="8">
        <f t="shared" si="107"/>
        <v>5.1436288932801553</v>
      </c>
      <c r="AE173" s="8">
        <f t="shared" si="100"/>
        <v>-2093.3311417339719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2413.3325094100965</v>
      </c>
      <c r="M174" s="14">
        <f t="shared" si="93"/>
        <v>769177</v>
      </c>
      <c r="N174" s="13"/>
      <c r="O174" s="13">
        <f>1000*(IF(I43&lt;18,VLOOKUP(I43,'[1]Mortality (No Interventions) H'!$B$10:$O$129,4),VLOOKUP(I43,'[1]Mortality (Interventions) H'!$B$9:$AV$128,7)))</f>
        <v>422.25782772969416</v>
      </c>
      <c r="P174" s="11">
        <v>0</v>
      </c>
      <c r="Q174" s="10">
        <f t="shared" si="102"/>
        <v>4.1013626733305553E-3</v>
      </c>
      <c r="R174" s="10">
        <f t="shared" si="103"/>
        <v>1.7318324931722116E-3</v>
      </c>
      <c r="S174" s="10">
        <f t="shared" si="104"/>
        <v>0</v>
      </c>
      <c r="T174" s="9">
        <f t="shared" si="94"/>
        <v>2.3695301801583439E-3</v>
      </c>
      <c r="U174" s="18"/>
      <c r="V174" s="8">
        <f t="shared" si="105"/>
        <v>31.546738369843766</v>
      </c>
      <c r="W174" s="8">
        <f t="shared" si="95"/>
        <v>18.225881153836546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-5.7184642158044943</v>
      </c>
      <c r="AB174" s="8">
        <f t="shared" si="106"/>
        <v>-1332.0857216007223</v>
      </c>
      <c r="AC174" s="8">
        <f t="shared" si="99"/>
        <v>-1337.8041858165268</v>
      </c>
      <c r="AD174" s="8">
        <f t="shared" si="107"/>
        <v>3.0947350340816735</v>
      </c>
      <c r="AE174" s="8">
        <f t="shared" si="100"/>
        <v>-1334.7094507824452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2413.3325094100965</v>
      </c>
      <c r="M175" s="14">
        <f t="shared" si="93"/>
        <v>769177</v>
      </c>
      <c r="N175" s="13"/>
      <c r="O175" s="13">
        <f>1000*(IF(I44&lt;18,VLOOKUP(I44,'[1]Mortality (No Interventions) H'!$B$10:$O$129,4),VLOOKUP(I44,'[1]Mortality (Interventions) H'!$B$9:$AV$128,7)))</f>
        <v>446.63630895406652</v>
      </c>
      <c r="P175" s="11">
        <v>0</v>
      </c>
      <c r="Q175" s="10">
        <f t="shared" si="102"/>
        <v>2.3695301801583439E-3</v>
      </c>
      <c r="R175" s="10">
        <f t="shared" si="103"/>
        <v>1.0583182136211871E-3</v>
      </c>
      <c r="S175" s="10">
        <f t="shared" si="104"/>
        <v>0</v>
      </c>
      <c r="T175" s="9">
        <f t="shared" si="94"/>
        <v>1.3112119665371568E-3</v>
      </c>
      <c r="U175" s="18"/>
      <c r="V175" s="8">
        <f t="shared" si="105"/>
        <v>18.225881153836546</v>
      </c>
      <c r="W175" s="8">
        <f t="shared" si="95"/>
        <v>10.085540867851508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-3.1643904655716639</v>
      </c>
      <c r="AB175" s="8">
        <f t="shared" si="106"/>
        <v>-814.03402859850382</v>
      </c>
      <c r="AC175" s="8">
        <f t="shared" si="99"/>
        <v>-817.19841906407544</v>
      </c>
      <c r="AD175" s="8">
        <f t="shared" si="107"/>
        <v>1.7879589411913652</v>
      </c>
      <c r="AE175" s="8">
        <f t="shared" si="100"/>
        <v>-815.41046012288405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2413.3325094100965</v>
      </c>
      <c r="M176" s="14">
        <f t="shared" si="93"/>
        <v>769177</v>
      </c>
      <c r="N176" s="13"/>
      <c r="O176" s="13">
        <f>1000*(IF(I45&lt;18,VLOOKUP(I45,'[1]Mortality (No Interventions) H'!$B$10:$O$129,4),VLOOKUP(I45,'[1]Mortality (Interventions) H'!$B$9:$AV$128,7)))</f>
        <v>471.31860935800319</v>
      </c>
      <c r="P176" s="11">
        <v>0</v>
      </c>
      <c r="Q176" s="10">
        <f t="shared" si="102"/>
        <v>1.3112119665371568E-3</v>
      </c>
      <c r="R176" s="10">
        <f t="shared" si="103"/>
        <v>6.1799860064186537E-4</v>
      </c>
      <c r="S176" s="10">
        <f t="shared" si="104"/>
        <v>0</v>
      </c>
      <c r="T176" s="9">
        <f t="shared" si="94"/>
        <v>6.9321336589529142E-4</v>
      </c>
      <c r="U176" s="18"/>
      <c r="V176" s="8">
        <f t="shared" si="105"/>
        <v>10.085540867851508</v>
      </c>
      <c r="W176" s="8">
        <f t="shared" si="95"/>
        <v>5.3320377713924261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-1.672954351872703</v>
      </c>
      <c r="AB176" s="8">
        <f t="shared" si="106"/>
        <v>-475.35030964590806</v>
      </c>
      <c r="AC176" s="8">
        <f t="shared" si="99"/>
        <v>-477.02326399778076</v>
      </c>
      <c r="AD176" s="8">
        <f t="shared" si="107"/>
        <v>0.989391559136233</v>
      </c>
      <c r="AE176" s="8">
        <f t="shared" si="100"/>
        <v>-476.03387243864455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2413.3325094100965</v>
      </c>
      <c r="M177" s="14">
        <f t="shared" si="93"/>
        <v>769177</v>
      </c>
      <c r="N177" s="13"/>
      <c r="O177" s="13">
        <f>1000*(IF(I46&lt;18,VLOOKUP(I46,'[1]Mortality (No Interventions) H'!$B$10:$O$129,4),VLOOKUP(I46,'[1]Mortality (Interventions) H'!$B$9:$AV$128,7)))</f>
        <v>496.15106076837782</v>
      </c>
      <c r="P177" s="11">
        <v>0</v>
      </c>
      <c r="Q177" s="10">
        <f t="shared" si="102"/>
        <v>6.9321336589529142E-4</v>
      </c>
      <c r="R177" s="10">
        <f t="shared" si="103"/>
        <v>3.4393854682776646E-4</v>
      </c>
      <c r="S177" s="10">
        <f t="shared" si="104"/>
        <v>0</v>
      </c>
      <c r="T177" s="9">
        <f t="shared" si="94"/>
        <v>3.4927481906752496E-4</v>
      </c>
      <c r="U177" s="18"/>
      <c r="V177" s="8">
        <f t="shared" si="105"/>
        <v>5.3320377713924261</v>
      </c>
      <c r="W177" s="8">
        <f t="shared" si="95"/>
        <v>2.6865415750590165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-0.84291627557398741</v>
      </c>
      <c r="AB177" s="8">
        <f t="shared" si="106"/>
        <v>-264.54961963334091</v>
      </c>
      <c r="AC177" s="8">
        <f t="shared" si="99"/>
        <v>-265.39253590891491</v>
      </c>
      <c r="AD177" s="8">
        <f t="shared" si="107"/>
        <v>0.52307290537359707</v>
      </c>
      <c r="AE177" s="8">
        <f t="shared" si="100"/>
        <v>-264.86946300354128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2413.3325094100965</v>
      </c>
      <c r="M178" s="14">
        <f t="shared" si="93"/>
        <v>769177</v>
      </c>
      <c r="N178" s="13"/>
      <c r="O178" s="13">
        <f>1000*(IF(I47&lt;18,VLOOKUP(I47,'[1]Mortality (No Interventions) H'!$B$10:$O$129,4),VLOOKUP(I47,'[1]Mortality (Interventions) H'!$B$9:$AV$128,7)))</f>
        <v>521.15857864606141</v>
      </c>
      <c r="P178" s="11">
        <v>0</v>
      </c>
      <c r="Q178" s="10">
        <f t="shared" si="102"/>
        <v>3.4927481906752496E-4</v>
      </c>
      <c r="R178" s="10">
        <f t="shared" si="103"/>
        <v>1.8202756826209157E-4</v>
      </c>
      <c r="S178" s="10">
        <f t="shared" si="104"/>
        <v>0</v>
      </c>
      <c r="T178" s="9">
        <f t="shared" si="94"/>
        <v>1.6724725080543339E-4</v>
      </c>
      <c r="U178" s="18"/>
      <c r="V178" s="8">
        <f t="shared" si="105"/>
        <v>2.6865415750590165</v>
      </c>
      <c r="W178" s="8">
        <f t="shared" si="95"/>
        <v>1.2864273863277085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-0.40362322747821633</v>
      </c>
      <c r="AB178" s="8">
        <f t="shared" si="106"/>
        <v>-140.01141887313079</v>
      </c>
      <c r="AC178" s="8">
        <f t="shared" si="99"/>
        <v>-140.41504210060901</v>
      </c>
      <c r="AD178" s="8">
        <f t="shared" si="107"/>
        <v>0.26354972851328956</v>
      </c>
      <c r="AE178" s="8">
        <f t="shared" si="100"/>
        <v>-140.15149237209573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2413.3325094100965</v>
      </c>
      <c r="M179" s="14">
        <f t="shared" si="93"/>
        <v>769177</v>
      </c>
      <c r="N179" s="13"/>
      <c r="O179" s="13">
        <f>1000*(IF(I48&lt;18,VLOOKUP(I48,'[1]Mortality (No Interventions) H'!$B$10:$O$129,4),VLOOKUP(I48,'[1]Mortality (Interventions) H'!$B$9:$AV$128,7)))</f>
        <v>546.38777110031833</v>
      </c>
      <c r="P179" s="11">
        <v>0</v>
      </c>
      <c r="Q179" s="10">
        <f t="shared" si="102"/>
        <v>1.6724725080543339E-4</v>
      </c>
      <c r="R179" s="10">
        <f t="shared" si="103"/>
        <v>9.1381852590236676E-5</v>
      </c>
      <c r="S179" s="10">
        <f t="shared" si="104"/>
        <v>0</v>
      </c>
      <c r="T179" s="9">
        <f t="shared" si="94"/>
        <v>7.5865398215196718E-5</v>
      </c>
      <c r="U179" s="18"/>
      <c r="V179" s="8">
        <f t="shared" si="105"/>
        <v>1.2864273863277085</v>
      </c>
      <c r="W179" s="8">
        <f t="shared" si="95"/>
        <v>0.58353919402970367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-0.18308843185207696</v>
      </c>
      <c r="AB179" s="8">
        <f t="shared" si="106"/>
        <v>-70.288819229800481</v>
      </c>
      <c r="AC179" s="8">
        <f t="shared" si="99"/>
        <v>-70.471907661652551</v>
      </c>
      <c r="AD179" s="8">
        <f t="shared" si="107"/>
        <v>0.12619852659874822</v>
      </c>
      <c r="AE179" s="8">
        <f t="shared" si="100"/>
        <v>-70.345709135053809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2413.3325094100965</v>
      </c>
      <c r="M180" s="14">
        <f t="shared" si="93"/>
        <v>769177</v>
      </c>
      <c r="N180" s="13"/>
      <c r="O180" s="13">
        <f>1000*(IF(I49&lt;18,VLOOKUP(I49,'[1]Mortality (No Interventions) H'!$B$10:$O$129,4),VLOOKUP(I49,'[1]Mortality (Interventions) H'!$B$9:$AV$128,7)))</f>
        <v>571.69676360708979</v>
      </c>
      <c r="P180" s="11">
        <v>0</v>
      </c>
      <c r="Q180" s="10">
        <f t="shared" si="102"/>
        <v>7.5865398215196718E-5</v>
      </c>
      <c r="R180" s="10">
        <f t="shared" si="103"/>
        <v>4.3372002629391053E-5</v>
      </c>
      <c r="S180" s="10">
        <f t="shared" si="104"/>
        <v>0</v>
      </c>
      <c r="T180" s="9">
        <f t="shared" si="94"/>
        <v>3.2493395585805665E-5</v>
      </c>
      <c r="U180" s="18"/>
      <c r="V180" s="8">
        <f t="shared" si="105"/>
        <v>0.58353919402970367</v>
      </c>
      <c r="W180" s="8">
        <f t="shared" si="95"/>
        <v>0.24993172536503244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-7.841736790834733E-2</v>
      </c>
      <c r="AB180" s="8">
        <f t="shared" si="106"/>
        <v>-33.360746866467125</v>
      </c>
      <c r="AC180" s="8">
        <f t="shared" si="99"/>
        <v>-33.439164234375475</v>
      </c>
      <c r="AD180" s="8">
        <f t="shared" si="107"/>
        <v>5.7245194934313931E-2</v>
      </c>
      <c r="AE180" s="8">
        <f t="shared" si="100"/>
        <v>-33.381919039441165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2413.3325094100965</v>
      </c>
      <c r="M181" s="14">
        <f t="shared" si="93"/>
        <v>769177</v>
      </c>
      <c r="N181" s="13"/>
      <c r="O181" s="13">
        <f>1000*(IF(I50&lt;18,VLOOKUP(I50,'[1]Mortality (No Interventions) H'!$B$10:$O$129,4),VLOOKUP(I50,'[1]Mortality (Interventions) H'!$B$9:$AV$128,7)))</f>
        <v>596.94331531195724</v>
      </c>
      <c r="P181" s="11">
        <v>0</v>
      </c>
      <c r="Q181" s="10">
        <f t="shared" si="102"/>
        <v>3.2493395585805665E-5</v>
      </c>
      <c r="R181" s="10">
        <f t="shared" si="103"/>
        <v>1.9396715286733749E-5</v>
      </c>
      <c r="S181" s="10">
        <f t="shared" si="104"/>
        <v>0</v>
      </c>
      <c r="T181" s="9">
        <f t="shared" si="94"/>
        <v>1.3096680299071916E-5</v>
      </c>
      <c r="U181" s="18"/>
      <c r="V181" s="8">
        <f t="shared" si="105"/>
        <v>0.24993172536503244</v>
      </c>
      <c r="W181" s="8">
        <f t="shared" si="95"/>
        <v>0.1007366526239924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-3.1606644331100997E-2</v>
      </c>
      <c r="AB181" s="8">
        <f t="shared" si="106"/>
        <v>-14.919507274104005</v>
      </c>
      <c r="AC181" s="8">
        <f t="shared" si="99"/>
        <v>-14.951113918435105</v>
      </c>
      <c r="AD181" s="8">
        <f t="shared" si="107"/>
        <v>2.4518302258309685E-2</v>
      </c>
      <c r="AE181" s="8">
        <f t="shared" si="100"/>
        <v>-14.926595616176796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2413.3325094100965</v>
      </c>
      <c r="M182" s="14">
        <f t="shared" si="93"/>
        <v>769177</v>
      </c>
      <c r="N182" s="13"/>
      <c r="O182" s="13">
        <f>1000*(IF(I51&lt;18,VLOOKUP(I51,'[1]Mortality (No Interventions) H'!$B$10:$O$129,4),VLOOKUP(I51,'[1]Mortality (Interventions) H'!$B$9:$AV$128,7)))</f>
        <v>626.21754224505617</v>
      </c>
      <c r="P182" s="11">
        <v>0</v>
      </c>
      <c r="Q182" s="10">
        <f t="shared" si="102"/>
        <v>1.3096680299071916E-5</v>
      </c>
      <c r="R182" s="10">
        <f t="shared" si="103"/>
        <v>8.2013709484540639E-6</v>
      </c>
      <c r="S182" s="10">
        <f t="shared" si="104"/>
        <v>0</v>
      </c>
      <c r="T182" s="9">
        <f t="shared" si="94"/>
        <v>4.8953093506178519E-6</v>
      </c>
      <c r="U182" s="18"/>
      <c r="V182" s="8">
        <f t="shared" si="105"/>
        <v>0.1007366526239924</v>
      </c>
      <c r="W182" s="8">
        <f t="shared" si="95"/>
        <v>3.7653593603801876E-2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-1.181400919946529E-2</v>
      </c>
      <c r="AB182" s="8">
        <f t="shared" si="106"/>
        <v>-6.3083059020190513</v>
      </c>
      <c r="AC182" s="8">
        <f t="shared" si="99"/>
        <v>-6.3201199112185167</v>
      </c>
      <c r="AD182" s="8">
        <f t="shared" si="107"/>
        <v>9.8822656224136548E-3</v>
      </c>
      <c r="AE182" s="8">
        <f t="shared" si="100"/>
        <v>-6.3102376455961027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2413.3325094100965</v>
      </c>
      <c r="M183" s="14">
        <f t="shared" si="93"/>
        <v>769177</v>
      </c>
      <c r="N183" s="13"/>
      <c r="O183" s="13">
        <f>1000*(IF(I52&lt;18,VLOOKUP(I52,'[1]Mortality (No Interventions) H'!$B$10:$O$129,4),VLOOKUP(I52,'[1]Mortality (Interventions) H'!$B$9:$AV$128,7)))</f>
        <v>655.38924062938895</v>
      </c>
      <c r="P183" s="11">
        <v>0</v>
      </c>
      <c r="Q183" s="10">
        <f t="shared" si="102"/>
        <v>4.8953093506178519E-6</v>
      </c>
      <c r="R183" s="10">
        <f t="shared" si="103"/>
        <v>3.2083330779473812E-6</v>
      </c>
      <c r="S183" s="10">
        <f t="shared" si="104"/>
        <v>0</v>
      </c>
      <c r="T183" s="9">
        <f t="shared" si="94"/>
        <v>1.6869762726704706E-6</v>
      </c>
      <c r="U183" s="18"/>
      <c r="V183" s="8">
        <f t="shared" si="105"/>
        <v>3.7653593603801876E-2</v>
      </c>
      <c r="W183" s="8">
        <f t="shared" si="95"/>
        <v>1.2975833484838547E-2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-4.0712346814391178E-3</v>
      </c>
      <c r="AB183" s="8">
        <f t="shared" si="106"/>
        <v>-2.467776011896333</v>
      </c>
      <c r="AC183" s="8">
        <f t="shared" si="99"/>
        <v>-2.4718472465777723</v>
      </c>
      <c r="AD183" s="8">
        <f t="shared" si="107"/>
        <v>3.6938175325329642E-3</v>
      </c>
      <c r="AE183" s="8">
        <f t="shared" si="100"/>
        <v>-2.4681534290452394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2413.3325094100965</v>
      </c>
      <c r="M184" s="14">
        <f t="shared" si="93"/>
        <v>769177</v>
      </c>
      <c r="N184" s="13"/>
      <c r="O184" s="13">
        <f>1000*(IF(I53&lt;18,VLOOKUP(I53,'[1]Mortality (No Interventions) H'!$B$10:$O$129,4),VLOOKUP(I53,'[1]Mortality (Interventions) H'!$B$9:$AV$128,7)))</f>
        <v>684.42260571755889</v>
      </c>
      <c r="P184" s="11">
        <v>0</v>
      </c>
      <c r="Q184" s="10">
        <f t="shared" si="102"/>
        <v>1.6869762726704706E-6</v>
      </c>
      <c r="R184" s="10">
        <f t="shared" si="103"/>
        <v>1.1546046963248185E-6</v>
      </c>
      <c r="S184" s="10">
        <f t="shared" si="104"/>
        <v>0</v>
      </c>
      <c r="T184" s="9">
        <f t="shared" si="94"/>
        <v>5.3237157634565212E-7</v>
      </c>
      <c r="U184" s="18"/>
      <c r="V184" s="8">
        <f t="shared" si="105"/>
        <v>1.2975833484838547E-2</v>
      </c>
      <c r="W184" s="8">
        <f t="shared" si="95"/>
        <v>4.094879719788197E-3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-1.2847896322808613E-3</v>
      </c>
      <c r="AB184" s="8">
        <f t="shared" si="106"/>
        <v>-0.88809537650503489</v>
      </c>
      <c r="AC184" s="8">
        <f t="shared" si="99"/>
        <v>-0.88938016613731574</v>
      </c>
      <c r="AD184" s="8">
        <f t="shared" si="107"/>
        <v>1.2729292648626614E-3</v>
      </c>
      <c r="AE184" s="8">
        <f t="shared" si="100"/>
        <v>-0.88810723687245308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2413.3325094100965</v>
      </c>
      <c r="M185" s="14">
        <f t="shared" si="93"/>
        <v>769177</v>
      </c>
      <c r="N185" s="13"/>
      <c r="O185" s="13">
        <f>1000*(IF(I54&lt;18,VLOOKUP(I54,'[1]Mortality (No Interventions) H'!$B$10:$O$129,4),VLOOKUP(I54,'[1]Mortality (Interventions) H'!$B$9:$AV$128,7)))</f>
        <v>713.28220624183609</v>
      </c>
      <c r="P185" s="11">
        <v>0</v>
      </c>
      <c r="Q185" s="10">
        <f t="shared" si="102"/>
        <v>5.3237157634565212E-7</v>
      </c>
      <c r="R185" s="10">
        <f t="shared" si="103"/>
        <v>3.7973117251627081E-7</v>
      </c>
      <c r="S185" s="10">
        <f t="shared" si="104"/>
        <v>0</v>
      </c>
      <c r="T185" s="9">
        <f t="shared" si="94"/>
        <v>1.5264040382938131E-7</v>
      </c>
      <c r="U185" s="18"/>
      <c r="V185" s="8">
        <f t="shared" si="105"/>
        <v>4.094879719788197E-3</v>
      </c>
      <c r="W185" s="8">
        <f t="shared" si="95"/>
        <v>1.1740748789627203E-3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-3.6837204881093132E-4</v>
      </c>
      <c r="AB185" s="8">
        <f t="shared" si="106"/>
        <v>-0.29208048408254761</v>
      </c>
      <c r="AC185" s="8">
        <f t="shared" si="99"/>
        <v>-0.29244885613135851</v>
      </c>
      <c r="AD185" s="8">
        <f t="shared" si="107"/>
        <v>4.0170770051122217E-4</v>
      </c>
      <c r="AE185" s="8">
        <f t="shared" si="100"/>
        <v>-0.29204714843084728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2413.3325094100965</v>
      </c>
      <c r="M186" s="14">
        <f t="shared" si="93"/>
        <v>769177</v>
      </c>
      <c r="N186" s="13"/>
      <c r="O186" s="13">
        <f>1000*(IF(I55&lt;18,VLOOKUP(I55,'[1]Mortality (No Interventions) H'!$B$10:$O$129,4),VLOOKUP(I55,'[1]Mortality (Interventions) H'!$B$9:$AV$128,7)))</f>
        <v>741.93231187688343</v>
      </c>
      <c r="P186" s="11">
        <v>0</v>
      </c>
      <c r="Q186" s="10">
        <f t="shared" si="102"/>
        <v>1.5264040382938131E-7</v>
      </c>
      <c r="R186" s="10">
        <f t="shared" si="103"/>
        <v>1.1324884769895397E-7</v>
      </c>
      <c r="S186" s="10">
        <f t="shared" si="104"/>
        <v>0</v>
      </c>
      <c r="T186" s="9">
        <f t="shared" si="94"/>
        <v>3.9391556130427341E-8</v>
      </c>
      <c r="U186" s="18"/>
      <c r="V186" s="8">
        <f t="shared" si="105"/>
        <v>1.1740748789627203E-3</v>
      </c>
      <c r="W186" s="8">
        <f t="shared" si="95"/>
        <v>3.0299078969733714E-4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-9.506492300581289E-5</v>
      </c>
      <c r="AB186" s="8">
        <f t="shared" si="106"/>
        <v>-8.7108408926538317E-2</v>
      </c>
      <c r="AC186" s="8">
        <f t="shared" si="99"/>
        <v>-8.7203473849544133E-2</v>
      </c>
      <c r="AD186" s="8">
        <f t="shared" si="107"/>
        <v>1.1517674562624287E-4</v>
      </c>
      <c r="AE186" s="8">
        <f t="shared" si="100"/>
        <v>-8.7088297103917883E-2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2413.3325094100965</v>
      </c>
      <c r="M187" s="14">
        <f t="shared" si="93"/>
        <v>769177</v>
      </c>
      <c r="N187" s="13"/>
      <c r="O187" s="13">
        <f>1000*(IF(I56&lt;18,VLOOKUP(I56,'[1]Mortality (No Interventions) H'!$B$10:$O$129,4),VLOOKUP(I56,'[1]Mortality (Interventions) H'!$B$9:$AV$128,7)))</f>
        <v>770.49175724870031</v>
      </c>
      <c r="P187" s="11">
        <v>0</v>
      </c>
      <c r="Q187" s="10">
        <f t="shared" si="102"/>
        <v>3.9391556130427341E-8</v>
      </c>
      <c r="R187" s="10">
        <f t="shared" si="103"/>
        <v>3.0350869303693776E-8</v>
      </c>
      <c r="S187" s="10">
        <f t="shared" si="104"/>
        <v>0</v>
      </c>
      <c r="T187" s="9">
        <f t="shared" si="94"/>
        <v>9.040686826733565E-9</v>
      </c>
      <c r="U187" s="18"/>
      <c r="V187" s="8">
        <f t="shared" si="105"/>
        <v>3.0299078969733714E-4</v>
      </c>
      <c r="W187" s="8">
        <f t="shared" si="95"/>
        <v>6.9538883713264442E-5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-2.1818183426351717E-5</v>
      </c>
      <c r="AB187" s="8">
        <f t="shared" si="106"/>
        <v>-2.3345190598407266E-2</v>
      </c>
      <c r="AC187" s="8">
        <f t="shared" si="99"/>
        <v>-2.3367008781833617E-2</v>
      </c>
      <c r="AD187" s="8">
        <f t="shared" si="107"/>
        <v>2.9723396469308775E-5</v>
      </c>
      <c r="AE187" s="8">
        <f t="shared" si="100"/>
        <v>-2.3337285385364309E-2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2413.3325094100965</v>
      </c>
      <c r="M188" s="14">
        <f t="shared" si="93"/>
        <v>769177</v>
      </c>
      <c r="N188" s="13"/>
      <c r="O188" s="13">
        <f>1000*(IF(I57&lt;18,VLOOKUP(I57,'[1]Mortality (No Interventions) H'!$B$10:$O$129,4),VLOOKUP(I57,'[1]Mortality (Interventions) H'!$B$9:$AV$128,7)))</f>
        <v>799.10315019843483</v>
      </c>
      <c r="P188" s="11">
        <v>0</v>
      </c>
      <c r="Q188" s="10">
        <f t="shared" si="102"/>
        <v>9.040686826733565E-9</v>
      </c>
      <c r="R188" s="10">
        <f t="shared" si="103"/>
        <v>7.2244413232002836E-9</v>
      </c>
      <c r="S188" s="10">
        <f t="shared" si="104"/>
        <v>0</v>
      </c>
      <c r="T188" s="9">
        <f t="shared" si="94"/>
        <v>1.8162455035332813E-9</v>
      </c>
      <c r="U188" s="18"/>
      <c r="V188" s="8">
        <f t="shared" si="105"/>
        <v>6.9538883713264442E-5</v>
      </c>
      <c r="W188" s="8">
        <f t="shared" si="95"/>
        <v>1.3970142676712188E-5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-4.3832043187467777E-6</v>
      </c>
      <c r="AB188" s="8">
        <f t="shared" si="106"/>
        <v>-5.5568741036552249E-3</v>
      </c>
      <c r="AC188" s="8">
        <f t="shared" si="99"/>
        <v>-5.5612573079739719E-3</v>
      </c>
      <c r="AD188" s="8">
        <f t="shared" si="107"/>
        <v>6.821764492271242E-6</v>
      </c>
      <c r="AE188" s="8">
        <f t="shared" si="100"/>
        <v>-5.5544355434817005E-3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2413.3325094100965</v>
      </c>
      <c r="M189" s="14">
        <f t="shared" si="93"/>
        <v>769177</v>
      </c>
      <c r="N189" s="13"/>
      <c r="O189" s="13">
        <f>1000*(IF(I58&lt;18,VLOOKUP(I58,'[1]Mortality (No Interventions) H'!$B$10:$O$129,4),VLOOKUP(I58,'[1]Mortality (Interventions) H'!$B$9:$AV$128,7)))</f>
        <v>827.76649072608723</v>
      </c>
      <c r="P189" s="11">
        <v>0</v>
      </c>
      <c r="Q189" s="10">
        <f t="shared" si="102"/>
        <v>1.8162455035332813E-9</v>
      </c>
      <c r="R189" s="10">
        <f t="shared" si="103"/>
        <v>1.5034271667567796E-9</v>
      </c>
      <c r="S189" s="10">
        <f t="shared" si="104"/>
        <v>0</v>
      </c>
      <c r="T189" s="9">
        <f t="shared" si="94"/>
        <v>3.1281833677650177E-10</v>
      </c>
      <c r="U189" s="18"/>
      <c r="V189" s="8">
        <f t="shared" si="105"/>
        <v>1.3970142676712188E-5</v>
      </c>
      <c r="W189" s="8">
        <f t="shared" si="95"/>
        <v>2.4061266982673933E-6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-7.5493466168232773E-7</v>
      </c>
      <c r="AB189" s="8">
        <f t="shared" si="106"/>
        <v>-1.1564015978444795E-3</v>
      </c>
      <c r="AC189" s="8">
        <f t="shared" si="99"/>
        <v>-1.1571565325061619E-3</v>
      </c>
      <c r="AD189" s="8">
        <f t="shared" si="107"/>
        <v>1.3704709965854657E-6</v>
      </c>
      <c r="AE189" s="8">
        <f t="shared" si="100"/>
        <v>-1.1557860615095765E-3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2413.3325094100965</v>
      </c>
      <c r="M190" s="14">
        <f t="shared" si="93"/>
        <v>769177</v>
      </c>
      <c r="N190" s="13"/>
      <c r="O190" s="13">
        <f>1000*(IF(I59&lt;18,VLOOKUP(I59,'[1]Mortality (No Interventions) H'!$B$10:$O$129,4),VLOOKUP(I59,'[1]Mortality (Interventions) H'!$B$9:$AV$128,7)))</f>
        <v>856.48177883165749</v>
      </c>
      <c r="P190" s="11">
        <v>0</v>
      </c>
      <c r="Q190" s="10">
        <f t="shared" si="102"/>
        <v>3.1281833677650177E-10</v>
      </c>
      <c r="R190" s="10">
        <f t="shared" si="103"/>
        <v>2.6792320553349872E-10</v>
      </c>
      <c r="S190" s="10">
        <f t="shared" si="104"/>
        <v>0</v>
      </c>
      <c r="T190" s="9">
        <f t="shared" si="94"/>
        <v>4.4895131243003054E-11</v>
      </c>
      <c r="U190" s="18"/>
      <c r="V190" s="8">
        <f t="shared" si="105"/>
        <v>2.4061266982673933E-6</v>
      </c>
      <c r="W190" s="8">
        <f t="shared" si="95"/>
        <v>3.4532302364099364E-7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-1.0834687974297218E-7</v>
      </c>
      <c r="AB190" s="8">
        <f t="shared" si="106"/>
        <v>-2.0608036746263994E-4</v>
      </c>
      <c r="AC190" s="8">
        <f t="shared" si="99"/>
        <v>-2.0618871434238291E-4</v>
      </c>
      <c r="AD190" s="8">
        <f t="shared" si="107"/>
        <v>2.360410291000313E-7</v>
      </c>
      <c r="AE190" s="8">
        <f t="shared" si="100"/>
        <v>-2.0595267331328286E-4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2413.3325094100965</v>
      </c>
      <c r="M191" s="14">
        <f t="shared" si="93"/>
        <v>769177</v>
      </c>
      <c r="N191" s="13"/>
      <c r="O191" s="13">
        <f>1000*(IF(I60&lt;18,VLOOKUP(I60,'[1]Mortality (No Interventions) H'!$B$10:$O$129,4),VLOOKUP(I60,'[1]Mortality (Interventions) H'!$B$9:$AV$128,7)))</f>
        <v>1000</v>
      </c>
      <c r="P191" s="11">
        <v>0</v>
      </c>
      <c r="Q191" s="10">
        <f t="shared" si="102"/>
        <v>4.4895131243003054E-11</v>
      </c>
      <c r="R191" s="10">
        <f t="shared" si="103"/>
        <v>4.4895131243003054E-11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3.4532302364099364E-7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-3.4532302364099362E-5</v>
      </c>
      <c r="AC191" s="8">
        <f t="shared" si="99"/>
        <v>-3.4532302364099362E-5</v>
      </c>
      <c r="AD191" s="8">
        <f t="shared" si="107"/>
        <v>3.387618861918148E-8</v>
      </c>
      <c r="AE191" s="8">
        <f t="shared" si="100"/>
        <v>-3.4498426175480181E-5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2413.3325094100965</v>
      </c>
      <c r="M192" s="14">
        <f t="shared" si="93"/>
        <v>769177</v>
      </c>
      <c r="N192" s="13"/>
      <c r="O192" s="13" t="e">
        <f>1000*(IF(I61&lt;18,VLOOKUP(I61,'[1]Mortality (No Interventions) H'!$B$10:$O$129,4),VLOOKUP(I61,'[1]Mortality (Interventions) H'!$B$9:$AV$128,7)))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2413.3325094100965</v>
      </c>
      <c r="M193" s="14">
        <f t="shared" si="93"/>
        <v>769177</v>
      </c>
      <c r="N193" s="13"/>
      <c r="O193" s="13" t="e">
        <f>1000*(IF(I62&lt;18,VLOOKUP(I62,'[1]Mortality (No Interventions) H'!$B$10:$O$129,4),VLOOKUP(I62,'[1]Mortality (Interventions) H'!$B$9:$AV$128,7)))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2413.3325094100965</v>
      </c>
      <c r="M194" s="14">
        <f t="shared" si="93"/>
        <v>769177</v>
      </c>
      <c r="N194" s="13"/>
      <c r="O194" s="13" t="e">
        <f>1000*(IF(I63&lt;18,VLOOKUP(I63,'[1]Mortality (No Interventions) H'!$B$10:$O$129,4),VLOOKUP(I63,'[1]Mortality (Interventions) H'!$B$9:$AV$128,7)))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2413.3325094100965</v>
      </c>
      <c r="M195" s="14">
        <f t="shared" si="93"/>
        <v>769177</v>
      </c>
      <c r="N195" s="13"/>
      <c r="O195" s="13" t="e">
        <f>1000*(IF(I64&lt;18,VLOOKUP(I64,'[1]Mortality (No Interventions) H'!$B$10:$O$129,4),VLOOKUP(I64,'[1]Mortality (Interventions) H'!$B$9:$AV$128,7)))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2413.3325094100965</v>
      </c>
      <c r="M196" s="14">
        <f t="shared" si="93"/>
        <v>769177</v>
      </c>
      <c r="N196" s="13"/>
      <c r="O196" s="13" t="e">
        <f>1000*(IF(I65&lt;18,VLOOKUP(I65,'[1]Mortality (No Interventions) H'!$B$10:$O$129,4),VLOOKUP(I65,'[1]Mortality (Interventions) H'!$B$9:$AV$128,7)))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2413.3325094100965</v>
      </c>
      <c r="M197" s="14">
        <f t="shared" si="93"/>
        <v>769177</v>
      </c>
      <c r="N197" s="13"/>
      <c r="O197" s="13" t="e">
        <f>1000*(IF(I66&lt;18,VLOOKUP(I66,'[1]Mortality (No Interventions) H'!$B$10:$O$129,4),VLOOKUP(I66,'[1]Mortality (Interventions) H'!$B$9:$AV$128,7)))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2413.3325094100965</v>
      </c>
      <c r="M198" s="14">
        <f t="shared" si="93"/>
        <v>769177</v>
      </c>
      <c r="N198" s="13"/>
      <c r="O198" s="13" t="e">
        <f>1000*(IF(I67&lt;18,VLOOKUP(I67,'[1]Mortality (No Interventions) H'!$B$10:$O$129,4),VLOOKUP(I67,'[1]Mortality (Interventions) H'!$B$9:$AV$128,7)))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2413.3325094100965</v>
      </c>
      <c r="M199" s="14">
        <f t="shared" ref="M199:M230" si="111">$E$11</f>
        <v>769177</v>
      </c>
      <c r="N199" s="13"/>
      <c r="O199" s="13" t="e">
        <f>1000*(IF(I68&lt;18,VLOOKUP(I68,'[1]Mortality (No Interventions) H'!$B$10:$O$129,4),VLOOKUP(I68,'[1]Mortality (Interventions) H'!$B$9:$AV$128,7)))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2413.3325094100965</v>
      </c>
      <c r="M200" s="14">
        <f t="shared" si="111"/>
        <v>769177</v>
      </c>
      <c r="N200" s="13"/>
      <c r="O200" s="13" t="e">
        <f>1000*(IF(I69&lt;18,VLOOKUP(I69,'[1]Mortality (No Interventions) H'!$B$10:$O$129,4),VLOOKUP(I69,'[1]Mortality (Interventions) H'!$B$9:$AV$128,7)))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2413.3325094100965</v>
      </c>
      <c r="M201" s="14">
        <f t="shared" si="111"/>
        <v>769177</v>
      </c>
      <c r="N201" s="13"/>
      <c r="O201" s="13" t="e">
        <f>1000*(IF(I70&lt;18,VLOOKUP(I70,'[1]Mortality (No Interventions) H'!$B$10:$O$129,4),VLOOKUP(I70,'[1]Mortality (Interventions) H'!$B$9:$AV$128,7)))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2413.3325094100965</v>
      </c>
      <c r="M202" s="14">
        <f t="shared" si="111"/>
        <v>769177</v>
      </c>
      <c r="N202" s="13"/>
      <c r="O202" s="13" t="e">
        <f>1000*(IF(I71&lt;18,VLOOKUP(I71,'[1]Mortality (No Interventions) H'!$B$10:$O$129,4),VLOOKUP(I71,'[1]Mortality (Interventions) H'!$B$9:$AV$128,7)))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2413.3325094100965</v>
      </c>
      <c r="M203" s="14">
        <f t="shared" si="111"/>
        <v>769177</v>
      </c>
      <c r="N203" s="13"/>
      <c r="O203" s="13" t="e">
        <f>1000*(IF(I72&lt;18,VLOOKUP(I72,'[1]Mortality (No Interventions) H'!$B$10:$O$129,4),VLOOKUP(I72,'[1]Mortality (Interventions) H'!$B$9:$AV$128,7)))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2413.3325094100965</v>
      </c>
      <c r="M204" s="14">
        <f t="shared" si="111"/>
        <v>769177</v>
      </c>
      <c r="N204" s="13"/>
      <c r="O204" s="13" t="e">
        <f>1000*(IF(I73&lt;18,VLOOKUP(I73,'[1]Mortality (No Interventions) H'!$B$10:$O$129,4),VLOOKUP(I73,'[1]Mortality (Interventions) H'!$B$9:$AV$128,7)))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2413.3325094100965</v>
      </c>
      <c r="M205" s="14">
        <f t="shared" si="111"/>
        <v>769177</v>
      </c>
      <c r="N205" s="13"/>
      <c r="O205" s="13" t="e">
        <f>1000*(IF(I74&lt;18,VLOOKUP(I74,'[1]Mortality (No Interventions) H'!$B$10:$O$129,4),VLOOKUP(I74,'[1]Mortality (Interventions) H'!$B$9:$AV$128,7)))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2413.3325094100965</v>
      </c>
      <c r="M206" s="14">
        <f t="shared" si="111"/>
        <v>769177</v>
      </c>
      <c r="N206" s="13"/>
      <c r="O206" s="13" t="e">
        <f>1000*(IF(I75&lt;18,VLOOKUP(I75,'[1]Mortality (No Interventions) H'!$B$10:$O$129,4),VLOOKUP(I75,'[1]Mortality (Interventions) H'!$B$9:$AV$128,7)))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2413.3325094100965</v>
      </c>
      <c r="M207" s="14">
        <f t="shared" si="111"/>
        <v>769177</v>
      </c>
      <c r="N207" s="13"/>
      <c r="O207" s="13" t="e">
        <f>1000*(IF(I76&lt;18,VLOOKUP(I76,'[1]Mortality (No Interventions) H'!$B$10:$O$129,4),VLOOKUP(I76,'[1]Mortality (Interventions) H'!$B$9:$AV$128,7)))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2413.3325094100965</v>
      </c>
      <c r="M208" s="14">
        <f t="shared" si="111"/>
        <v>769177</v>
      </c>
      <c r="N208" s="13"/>
      <c r="O208" s="13" t="e">
        <f>1000*(IF(I77&lt;18,VLOOKUP(I77,'[1]Mortality (No Interventions) H'!$B$10:$O$129,4),VLOOKUP(I77,'[1]Mortality (Interventions) H'!$B$9:$AV$128,7)))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2413.3325094100965</v>
      </c>
      <c r="M209" s="14">
        <f t="shared" si="111"/>
        <v>769177</v>
      </c>
      <c r="N209" s="13"/>
      <c r="O209" s="13" t="e">
        <f>1000*(IF(I78&lt;18,VLOOKUP(I78,'[1]Mortality (No Interventions) H'!$B$10:$O$129,4),VLOOKUP(I78,'[1]Mortality (Interventions) H'!$B$9:$AV$128,7)))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2413.3325094100965</v>
      </c>
      <c r="M210" s="14">
        <f t="shared" si="111"/>
        <v>769177</v>
      </c>
      <c r="N210" s="13"/>
      <c r="O210" s="13" t="e">
        <f>1000*(IF(I79&lt;18,VLOOKUP(I79,'[1]Mortality (No Interventions) H'!$B$10:$O$129,4),VLOOKUP(I79,'[1]Mortality (Interventions) H'!$B$9:$AV$128,7)))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2413.3325094100965</v>
      </c>
      <c r="M211" s="14">
        <f t="shared" si="111"/>
        <v>769177</v>
      </c>
      <c r="O211" s="13" t="e">
        <f>1000*(IF(I80&lt;18,VLOOKUP(I80,'[1]Mortality (No Interventions) H'!$B$10:$O$129,4),VLOOKUP(I80,'[1]Mortality (Interventions) H'!$B$9:$AV$128,7)))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2413.3325094100965</v>
      </c>
      <c r="M212" s="14">
        <f t="shared" si="111"/>
        <v>769177</v>
      </c>
      <c r="O212" s="13" t="e">
        <f>1000*(IF(I81&lt;18,VLOOKUP(I81,'[1]Mortality (No Interventions) H'!$B$10:$O$129,4),VLOOKUP(I81,'[1]Mortality (Interventions) H'!$B$9:$AV$128,7)))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2413.3325094100965</v>
      </c>
      <c r="M213" s="14">
        <f t="shared" si="111"/>
        <v>769177</v>
      </c>
      <c r="O213" s="13" t="e">
        <f>1000*(IF(I82&lt;18,VLOOKUP(I82,'[1]Mortality (No Interventions) H'!$B$10:$O$129,4),VLOOKUP(I82,'[1]Mortality (Interventions) H'!$B$9:$AV$128,7)))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2413.3325094100965</v>
      </c>
      <c r="M214" s="14">
        <f t="shared" si="111"/>
        <v>769177</v>
      </c>
      <c r="O214" s="13" t="e">
        <f>1000*(IF(I83&lt;18,VLOOKUP(I83,'[1]Mortality (No Interventions) H'!$B$10:$O$129,4),VLOOKUP(I83,'[1]Mortality (Interventions) H'!$B$9:$AV$128,7)))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2413.3325094100965</v>
      </c>
      <c r="M215" s="14">
        <f t="shared" si="111"/>
        <v>769177</v>
      </c>
      <c r="O215" s="13" t="e">
        <f>1000*(IF(I84&lt;18,VLOOKUP(I84,'[1]Mortality (No Interventions) H'!$B$10:$O$129,4),VLOOKUP(I84,'[1]Mortality (Interventions) H'!$B$9:$AV$128,7)))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2413.3325094100965</v>
      </c>
      <c r="M216" s="14">
        <f t="shared" si="111"/>
        <v>769177</v>
      </c>
      <c r="O216" s="13" t="e">
        <f>1000*(IF(I85&lt;18,VLOOKUP(I85,'[1]Mortality (No Interventions) H'!$B$10:$O$129,4),VLOOKUP(I85,'[1]Mortality (Interventions) H'!$B$9:$AV$128,7)))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2413.3325094100965</v>
      </c>
      <c r="M217" s="14">
        <f t="shared" si="111"/>
        <v>769177</v>
      </c>
      <c r="O217" s="13" t="e">
        <f>1000*(IF(I86&lt;18,VLOOKUP(I86,'[1]Mortality (No Interventions) H'!$B$10:$O$129,4),VLOOKUP(I86,'[1]Mortality (Interventions) H'!$B$9:$AV$128,7)))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2413.3325094100965</v>
      </c>
      <c r="M218" s="14">
        <f t="shared" si="111"/>
        <v>769177</v>
      </c>
      <c r="O218" s="13" t="e">
        <f>1000*(IF(I87&lt;18,VLOOKUP(I87,'[1]Mortality (No Interventions) H'!$B$10:$O$129,4),VLOOKUP(I87,'[1]Mortality (Interventions) H'!$B$9:$AV$128,7)))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2413.3325094100965</v>
      </c>
      <c r="M219" s="14">
        <f t="shared" si="111"/>
        <v>769177</v>
      </c>
      <c r="O219" s="13" t="e">
        <f>1000*(IF(I88&lt;18,VLOOKUP(I88,'[1]Mortality (No Interventions) H'!$B$10:$O$129,4),VLOOKUP(I88,'[1]Mortality (Interventions) H'!$B$9:$AV$128,7)))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2413.3325094100965</v>
      </c>
      <c r="M220" s="14">
        <f t="shared" si="111"/>
        <v>769177</v>
      </c>
      <c r="O220" s="13" t="e">
        <f>1000*(IF(I89&lt;18,VLOOKUP(I89,'[1]Mortality (No Interventions) H'!$B$10:$O$129,4),VLOOKUP(I89,'[1]Mortality (Interventions) H'!$B$9:$AV$128,7)))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2413.3325094100965</v>
      </c>
      <c r="M221" s="14">
        <f t="shared" si="111"/>
        <v>769177</v>
      </c>
      <c r="O221" s="13" t="e">
        <f>1000*(IF(I90&lt;18,VLOOKUP(I90,'[1]Mortality (No Interventions) H'!$B$10:$O$129,4),VLOOKUP(I90,'[1]Mortality (Interventions) H'!$B$9:$AV$128,7)))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2413.3325094100965</v>
      </c>
      <c r="M222" s="14">
        <f t="shared" si="111"/>
        <v>769177</v>
      </c>
      <c r="O222" s="13" t="e">
        <f>1000*(IF(I91&lt;18,VLOOKUP(I91,'[1]Mortality (No Interventions) H'!$B$10:$O$129,4),VLOOKUP(I91,'[1]Mortality (Interventions) H'!$B$9:$AV$128,7)))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2413.3325094100965</v>
      </c>
      <c r="M223" s="14">
        <f t="shared" si="111"/>
        <v>769177</v>
      </c>
      <c r="O223" s="13" t="e">
        <f>1000*(IF(I92&lt;18,VLOOKUP(I92,'[1]Mortality (No Interventions) H'!$B$10:$O$129,4),VLOOKUP(I92,'[1]Mortality (Interventions) H'!$B$9:$AV$128,7)))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2413.3325094100965</v>
      </c>
      <c r="M224" s="14">
        <f t="shared" si="111"/>
        <v>769177</v>
      </c>
      <c r="O224" s="13" t="e">
        <f>1000*(IF(I93&lt;18,VLOOKUP(I93,'[1]Mortality (No Interventions) H'!$B$10:$O$129,4),VLOOKUP(I93,'[1]Mortality (Interventions) H'!$B$9:$AV$128,7)))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2413.3325094100965</v>
      </c>
      <c r="M225" s="14">
        <f t="shared" si="111"/>
        <v>769177</v>
      </c>
      <c r="O225" s="13" t="e">
        <f>1000*(IF(I94&lt;18,VLOOKUP(I94,'[1]Mortality (No Interventions) H'!$B$10:$O$129,4),VLOOKUP(I94,'[1]Mortality (Interventions) H'!$B$9:$AV$128,7)))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2413.3325094100965</v>
      </c>
      <c r="M226" s="14">
        <f t="shared" si="111"/>
        <v>769177</v>
      </c>
      <c r="O226" s="13" t="e">
        <f>1000*(IF(I95&lt;18,VLOOKUP(I95,'[1]Mortality (No Interventions) H'!$B$10:$O$129,4),VLOOKUP(I95,'[1]Mortality (Interventions) H'!$B$9:$AV$128,7)))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2413.3325094100965</v>
      </c>
      <c r="M227" s="14">
        <f t="shared" si="111"/>
        <v>769177</v>
      </c>
      <c r="O227" s="13" t="e">
        <f>1000*(IF(I96&lt;18,VLOOKUP(I96,'[1]Mortality (No Interventions) H'!$B$10:$O$129,4),VLOOKUP(I96,'[1]Mortality (Interventions) H'!$B$9:$AV$128,7)))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2413.3325094100965</v>
      </c>
      <c r="M228" s="14">
        <f t="shared" si="111"/>
        <v>769177</v>
      </c>
      <c r="O228" s="13" t="e">
        <f>1000*(IF(I97&lt;18,VLOOKUP(I97,'[1]Mortality (No Interventions) H'!$B$10:$O$129,4),VLOOKUP(I97,'[1]Mortality (Interventions) H'!$B$9:$AV$128,7)))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2413.3325094100965</v>
      </c>
      <c r="M229" s="14">
        <f t="shared" si="111"/>
        <v>769177</v>
      </c>
      <c r="O229" s="13" t="e">
        <f>1000*(IF(I98&lt;18,VLOOKUP(I98,'[1]Mortality (No Interventions) H'!$B$10:$O$129,4),VLOOKUP(I98,'[1]Mortality (Interventions) H'!$B$9:$AV$128,7)))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2413.3325094100965</v>
      </c>
      <c r="M230" s="14">
        <f t="shared" si="111"/>
        <v>769177</v>
      </c>
      <c r="O230" s="13" t="e">
        <f>1000*(IF(I99&lt;18,VLOOKUP(I99,'[1]Mortality (No Interventions) H'!$B$10:$O$129,4),VLOOKUP(I99,'[1]Mortality (Interventions) H'!$B$9:$AV$128,7)))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2413.3325094100965</v>
      </c>
      <c r="M231" s="14">
        <f t="shared" ref="M231:M255" si="129">$E$11</f>
        <v>769177</v>
      </c>
      <c r="O231" s="13" t="e">
        <f>1000*(IF(I100&lt;18,VLOOKUP(I100,'[1]Mortality (No Interventions) H'!$B$10:$O$129,4),VLOOKUP(I100,'[1]Mortality (Interventions) H'!$B$9:$AV$128,7)))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2413.3325094100965</v>
      </c>
      <c r="M232" s="14">
        <f t="shared" si="129"/>
        <v>769177</v>
      </c>
      <c r="O232" s="13" t="e">
        <f>1000*(IF(I101&lt;18,VLOOKUP(I101,'[1]Mortality (No Interventions) H'!$B$10:$O$129,4),VLOOKUP(I101,'[1]Mortality (Interventions) H'!$B$9:$AV$128,7)))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2413.3325094100965</v>
      </c>
      <c r="M233" s="14">
        <f t="shared" si="129"/>
        <v>769177</v>
      </c>
      <c r="O233" s="13" t="e">
        <f>1000*(IF(I102&lt;18,VLOOKUP(I102,'[1]Mortality (No Interventions) H'!$B$10:$O$129,4),VLOOKUP(I102,'[1]Mortality (Interventions) H'!$B$9:$AV$128,7)))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2413.3325094100965</v>
      </c>
      <c r="M234" s="14">
        <f t="shared" si="129"/>
        <v>769177</v>
      </c>
      <c r="O234" s="13" t="e">
        <f>1000*(IF(I103&lt;18,VLOOKUP(I103,'[1]Mortality (No Interventions) H'!$B$10:$O$129,4),VLOOKUP(I103,'[1]Mortality (Interventions) H'!$B$9:$AV$128,7)))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2413.3325094100965</v>
      </c>
      <c r="M235" s="14">
        <f t="shared" si="129"/>
        <v>769177</v>
      </c>
      <c r="O235" s="13" t="e">
        <f>1000*(IF(I104&lt;18,VLOOKUP(I104,'[1]Mortality (No Interventions) H'!$B$10:$O$129,4),VLOOKUP(I104,'[1]Mortality (Interventions) H'!$B$9:$AV$128,7)))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2413.3325094100965</v>
      </c>
      <c r="M236" s="14">
        <f t="shared" si="129"/>
        <v>769177</v>
      </c>
      <c r="O236" s="13" t="e">
        <f>1000*(IF(I105&lt;18,VLOOKUP(I105,'[1]Mortality (No Interventions) H'!$B$10:$O$129,4),VLOOKUP(I105,'[1]Mortality (Interventions) H'!$B$9:$AV$128,7)))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2413.3325094100965</v>
      </c>
      <c r="M237" s="14">
        <f t="shared" si="129"/>
        <v>769177</v>
      </c>
      <c r="O237" s="13" t="e">
        <f>1000*(IF(I106&lt;18,VLOOKUP(I106,'[1]Mortality (No Interventions) H'!$B$10:$O$129,4),VLOOKUP(I106,'[1]Mortality (Interventions) H'!$B$9:$AV$128,7)))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2413.3325094100965</v>
      </c>
      <c r="M238" s="14">
        <f t="shared" si="129"/>
        <v>769177</v>
      </c>
      <c r="O238" s="13" t="e">
        <f>1000*(IF(I107&lt;18,VLOOKUP(I107,'[1]Mortality (No Interventions) H'!$B$10:$O$129,4),VLOOKUP(I107,'[1]Mortality (Interventions) H'!$B$9:$AV$128,7)))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2413.3325094100965</v>
      </c>
      <c r="M239" s="14">
        <f t="shared" si="129"/>
        <v>769177</v>
      </c>
      <c r="O239" s="13" t="e">
        <f>1000*(IF(I108&lt;18,VLOOKUP(I108,'[1]Mortality (No Interventions) H'!$B$10:$O$129,4),VLOOKUP(I108,'[1]Mortality (Interventions) H'!$B$9:$AV$128,7)))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2413.3325094100965</v>
      </c>
      <c r="M240" s="14">
        <f t="shared" si="129"/>
        <v>769177</v>
      </c>
      <c r="O240" s="13" t="e">
        <f>1000*(IF(I109&lt;18,VLOOKUP(I109,'[1]Mortality (No Interventions) H'!$B$10:$O$129,4),VLOOKUP(I109,'[1]Mortality (Interventions) H'!$B$9:$AV$128,7)))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2413.3325094100965</v>
      </c>
      <c r="M241" s="14">
        <f t="shared" si="129"/>
        <v>769177</v>
      </c>
      <c r="O241" s="13" t="e">
        <f>1000*(IF(I110&lt;18,VLOOKUP(I110,'[1]Mortality (No Interventions) H'!$B$10:$O$129,4),VLOOKUP(I110,'[1]Mortality (Interventions) H'!$B$9:$AV$128,7)))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2413.3325094100965</v>
      </c>
      <c r="M242" s="14">
        <f t="shared" si="129"/>
        <v>769177</v>
      </c>
      <c r="O242" s="13" t="e">
        <f>1000*(IF(I111&lt;18,VLOOKUP(I111,'[1]Mortality (No Interventions) H'!$B$10:$O$129,4),VLOOKUP(I111,'[1]Mortality (Interventions) H'!$B$9:$AV$128,7)))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2413.3325094100965</v>
      </c>
      <c r="M243" s="14">
        <f t="shared" si="129"/>
        <v>769177</v>
      </c>
      <c r="O243" s="13" t="e">
        <f>1000*(IF(I112&lt;18,VLOOKUP(I112,'[1]Mortality (No Interventions) H'!$B$10:$O$129,4),VLOOKUP(I112,'[1]Mortality (Interventions) H'!$B$9:$AV$128,7)))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2413.3325094100965</v>
      </c>
      <c r="M244" s="14">
        <f t="shared" si="129"/>
        <v>769177</v>
      </c>
      <c r="O244" s="13" t="e">
        <f>1000*(IF(I113&lt;18,VLOOKUP(I113,'[1]Mortality (No Interventions) H'!$B$10:$O$129,4),VLOOKUP(I113,'[1]Mortality (Interventions) H'!$B$9:$AV$128,7)))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2413.3325094100965</v>
      </c>
      <c r="M245" s="14">
        <f t="shared" si="129"/>
        <v>769177</v>
      </c>
      <c r="O245" s="13" t="e">
        <f>1000*(IF(I114&lt;18,VLOOKUP(I114,'[1]Mortality (No Interventions) H'!$B$10:$O$129,4),VLOOKUP(I114,'[1]Mortality (Interventions) H'!$B$9:$AV$128,7)))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2413.3325094100965</v>
      </c>
      <c r="M246" s="14">
        <f t="shared" si="129"/>
        <v>769177</v>
      </c>
      <c r="O246" s="13" t="e">
        <f>1000*(IF(I115&lt;18,VLOOKUP(I115,'[1]Mortality (No Interventions) H'!$B$10:$O$129,4),VLOOKUP(I115,'[1]Mortality (Interventions) H'!$B$9:$AV$128,7)))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2413.3325094100965</v>
      </c>
      <c r="M247" s="14">
        <f t="shared" si="129"/>
        <v>769177</v>
      </c>
      <c r="O247" s="13" t="e">
        <f>1000*(IF(I116&lt;18,VLOOKUP(I116,'[1]Mortality (No Interventions) H'!$B$10:$O$129,4),VLOOKUP(I116,'[1]Mortality (Interventions) H'!$B$9:$AV$128,7)))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2413.3325094100965</v>
      </c>
      <c r="M248" s="14">
        <f t="shared" si="129"/>
        <v>769177</v>
      </c>
      <c r="O248" s="13" t="e">
        <f>1000*(IF(I117&lt;18,VLOOKUP(I117,'[1]Mortality (No Interventions) H'!$B$10:$O$129,4),VLOOKUP(I117,'[1]Mortality (Interventions) H'!$B$9:$AV$128,7)))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2413.3325094100965</v>
      </c>
      <c r="M249" s="14">
        <f t="shared" si="129"/>
        <v>769177</v>
      </c>
      <c r="O249" s="13" t="e">
        <f>1000*(IF(I118&lt;18,VLOOKUP(I118,'[1]Mortality (No Interventions) H'!$B$10:$O$129,4),VLOOKUP(I118,'[1]Mortality (Interventions) H'!$B$9:$AV$128,7)))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2413.3325094100965</v>
      </c>
      <c r="M250" s="14">
        <f t="shared" si="129"/>
        <v>769177</v>
      </c>
      <c r="O250" s="13" t="e">
        <f>1000*(IF(I119&lt;18,VLOOKUP(I119,'[1]Mortality (No Interventions) H'!$B$10:$O$129,4),VLOOKUP(I119,'[1]Mortality (Interventions) H'!$B$9:$AV$128,7)))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2413.3325094100965</v>
      </c>
      <c r="M251" s="14">
        <f t="shared" si="129"/>
        <v>769177</v>
      </c>
      <c r="O251" s="13" t="e">
        <f>1000*(IF(I120&lt;18,VLOOKUP(I120,'[1]Mortality (No Interventions) H'!$B$10:$O$129,4),VLOOKUP(I120,'[1]Mortality (Interventions) H'!$B$9:$AV$128,7)))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2413.3325094100965</v>
      </c>
      <c r="M252" s="14">
        <f t="shared" si="129"/>
        <v>769177</v>
      </c>
      <c r="O252" s="13" t="e">
        <f>1000*(IF(I121&lt;18,VLOOKUP(I121,'[1]Mortality (No Interventions) H'!$B$10:$O$129,4),VLOOKUP(I121,'[1]Mortality (Interventions) H'!$B$9:$AV$128,7)))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2413.3325094100965</v>
      </c>
      <c r="M253" s="14">
        <f t="shared" si="129"/>
        <v>769177</v>
      </c>
      <c r="O253" s="13" t="e">
        <f>1000*(IF(I122&lt;18,VLOOKUP(I122,'[1]Mortality (No Interventions) H'!$B$10:$O$129,4),VLOOKUP(I122,'[1]Mortality (Interventions) H'!$B$9:$AV$128,7)))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2413.3325094100965</v>
      </c>
      <c r="M254" s="14">
        <f t="shared" si="129"/>
        <v>769177</v>
      </c>
      <c r="O254" s="13" t="e">
        <f>1000*(IF(I123&lt;18,VLOOKUP(I123,'[1]Mortality (No Interventions) H'!$B$10:$O$129,4),VLOOKUP(I123,'[1]Mortality (Interventions) H'!$B$9:$AV$128,7)))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2413.3325094100965</v>
      </c>
      <c r="M255" s="14">
        <f t="shared" si="129"/>
        <v>769177</v>
      </c>
      <c r="O255" s="13" t="e">
        <f>1000*(IF(I124&lt;18,VLOOKUP(I124,'[1]Mortality (No Interventions) H'!$B$10:$O$129,4),VLOOKUP(I124,'[1]Mortality (Interventions) H'!$B$9:$AV$128,7)))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482856.5210758773</v>
      </c>
      <c r="Z260" s="2">
        <f t="shared" si="147"/>
        <v>-12071.413026896933</v>
      </c>
      <c r="AA260" s="2">
        <f t="shared" si="147"/>
        <v>-47304.89788703552</v>
      </c>
      <c r="AB260" s="2">
        <f t="shared" si="147"/>
        <v>-769176.99999999965</v>
      </c>
      <c r="AC260" s="2">
        <f t="shared" si="147"/>
        <v>-345696.78983805474</v>
      </c>
      <c r="AD260" s="2">
        <f t="shared" si="147"/>
        <v>14782.100390013546</v>
      </c>
      <c r="AE260" s="2">
        <f t="shared" si="147"/>
        <v>-330914.68944804126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482856.5210758773</v>
      </c>
      <c r="Z262" s="2">
        <f t="shared" si="148"/>
        <v>-12071.413026896933</v>
      </c>
      <c r="AA262" s="2">
        <f t="shared" si="148"/>
        <v>-21363.192081134694</v>
      </c>
      <c r="AB262" s="2">
        <f t="shared" si="148"/>
        <v>-167740.29018753002</v>
      </c>
      <c r="AC262" s="2">
        <f t="shared" si="148"/>
        <v>281681.6257803156</v>
      </c>
      <c r="AD262" s="2">
        <f t="shared" si="148"/>
        <v>6014.3670981246923</v>
      </c>
      <c r="AE262" s="2">
        <f t="shared" si="148"/>
        <v>287695.99287844042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482856.5210758773</v>
      </c>
      <c r="Z264" s="2">
        <f t="shared" si="149"/>
        <v>-12071.413026896933</v>
      </c>
      <c r="AA264" s="2">
        <f t="shared" si="149"/>
        <v>-33128.423566932041</v>
      </c>
      <c r="AB264" s="2">
        <f t="shared" si="149"/>
        <v>-399331.57640082418</v>
      </c>
      <c r="AC264" s="2">
        <f t="shared" si="149"/>
        <v>38325.108081224083</v>
      </c>
      <c r="AD264" s="2">
        <f t="shared" si="149"/>
        <v>9960.5733916544577</v>
      </c>
      <c r="AE264" s="2">
        <f t="shared" si="149"/>
        <v>48285.681472878612</v>
      </c>
    </row>
    <row r="268" spans="1:40" ht="19" customHeight="1" x14ac:dyDescent="0.15">
      <c r="A268" s="1"/>
      <c r="G268" s="1" t="s">
        <v>11</v>
      </c>
      <c r="H268" s="50">
        <v>481245.81935418461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481245.81935418461</v>
      </c>
      <c r="K269" s="14">
        <f>J269*$C$10</f>
        <v>12031.145483854616</v>
      </c>
      <c r="L269" s="15">
        <f>$C$279</f>
        <v>4807.8867172838145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481245.81935418461</v>
      </c>
      <c r="Z269" s="8">
        <f t="shared" ref="Z269:Z300" si="154">IFERROR(_xlfn.IFNA(-$T269*K269,0),0)</f>
        <v>-12031.145483854616</v>
      </c>
      <c r="AA269" s="8">
        <f t="shared" ref="AA269:AA300" si="155">IFERROR(_xlfn.IFNA(-$T269*L269,0),0)</f>
        <v>-4807.8867172838145</v>
      </c>
      <c r="AB269" s="8"/>
      <c r="AC269" s="8">
        <f t="shared" ref="AC269:AC300" si="156">IFERROR(_xlfn.IFNA(SUM(Y269:AB269),0),0)</f>
        <v>464406.78715304617</v>
      </c>
      <c r="AD269" s="8"/>
      <c r="AE269" s="8">
        <f t="shared" ref="AE269:AE300" si="157">IFERROR(_xlfn.IFNA(SUM(AC269:AD269),0),0)</f>
        <v>464406.78715304617</v>
      </c>
      <c r="AG269" s="46">
        <f>AE398</f>
        <v>48124.611785481859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H'!$B$10:$O$129,4),VLOOKUP(I5,'[1]Mortality (Interventions) H'!$B$9:$AV$128,10)))</f>
        <v>10.520872317434542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1.0520872317434541E-2</v>
      </c>
      <c r="S270" s="10">
        <f t="shared" ref="S270:S301" si="161">MIN(P270*Q270,Q270-R270)</f>
        <v>0</v>
      </c>
      <c r="T270" s="9">
        <f t="shared" si="151"/>
        <v>0.98947912768256541</v>
      </c>
      <c r="U270" s="18"/>
      <c r="V270" s="8">
        <f t="shared" ref="V270:V301" si="162">W269</f>
        <v>7691.77</v>
      </c>
      <c r="W270" s="8">
        <f t="shared" si="152"/>
        <v>7610.8458699349267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-8092.4130065073477</v>
      </c>
      <c r="AC270" s="8">
        <f t="shared" si="156"/>
        <v>-8092.4130065073477</v>
      </c>
      <c r="AD270" s="8">
        <f t="shared" ref="AD270:AD301" si="164">IFERROR(_xlfn.IFNA($D$6*SUM(V270:V270,Y270:Z270),0),0)</f>
        <v>754.56263700000011</v>
      </c>
      <c r="AE270" s="8">
        <f t="shared" si="157"/>
        <v>-7337.8503695073478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2401.6576205128908</v>
      </c>
      <c r="M271" s="14">
        <f t="shared" si="150"/>
        <v>769177</v>
      </c>
      <c r="N271" s="13"/>
      <c r="O271" s="12">
        <f>1000*(IF(I6&lt;18,VLOOKUP(I6,'[1]Mortality (No Interventions) H'!$B$10:$O$129,4),VLOOKUP(I6,'[1]Mortality (Interventions) H'!$B$9:$AV$128,10)))</f>
        <v>11.564795210331164</v>
      </c>
      <c r="P271" s="11">
        <v>0</v>
      </c>
      <c r="Q271" s="10">
        <f t="shared" si="159"/>
        <v>0.98947912768256541</v>
      </c>
      <c r="R271" s="10">
        <f t="shared" si="160"/>
        <v>1.144312347654599E-2</v>
      </c>
      <c r="S271" s="10">
        <f t="shared" si="161"/>
        <v>0</v>
      </c>
      <c r="T271" s="9">
        <f t="shared" si="151"/>
        <v>0.97803600420601944</v>
      </c>
      <c r="U271" s="18"/>
      <c r="V271" s="8">
        <f t="shared" si="162"/>
        <v>7610.8458699349267</v>
      </c>
      <c r="W271" s="8">
        <f t="shared" si="152"/>
        <v>7522.8279960717346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-2348.9076226373645</v>
      </c>
      <c r="AB271" s="8">
        <f t="shared" si="163"/>
        <v>-8801.7873863192144</v>
      </c>
      <c r="AC271" s="8">
        <f t="shared" si="156"/>
        <v>-11150.69500895658</v>
      </c>
      <c r="AD271" s="8">
        <f t="shared" si="164"/>
        <v>746.62397984061636</v>
      </c>
      <c r="AE271" s="8">
        <f t="shared" si="157"/>
        <v>-10404.071029115963</v>
      </c>
      <c r="AF271" s="1" t="s">
        <v>34</v>
      </c>
      <c r="AG271" s="44">
        <f>AE398/Y398</f>
        <v>0.10000006202664459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2401.6576205128908</v>
      </c>
      <c r="M272" s="14">
        <f t="shared" si="150"/>
        <v>769177</v>
      </c>
      <c r="N272" s="13"/>
      <c r="O272" s="12">
        <f>1000*(IF(I7&lt;18,VLOOKUP(I7,'[1]Mortality (No Interventions) H'!$B$10:$O$129,4),VLOOKUP(I7,'[1]Mortality (Interventions) H'!$B$9:$AV$128,10)))</f>
        <v>12.680904958609016</v>
      </c>
      <c r="P272" s="11">
        <v>0</v>
      </c>
      <c r="Q272" s="10">
        <f t="shared" si="159"/>
        <v>0.97803600420601944</v>
      </c>
      <c r="R272" s="10">
        <f t="shared" si="160"/>
        <v>1.240238161543426E-2</v>
      </c>
      <c r="S272" s="10">
        <f t="shared" si="161"/>
        <v>0</v>
      </c>
      <c r="T272" s="9">
        <f t="shared" si="151"/>
        <v>0.96563362259058516</v>
      </c>
      <c r="U272" s="18"/>
      <c r="V272" s="8">
        <f t="shared" si="162"/>
        <v>7522.8279960717346</v>
      </c>
      <c r="W272" s="8">
        <f t="shared" si="152"/>
        <v>7427.4317292335854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-2319.1213483181477</v>
      </c>
      <c r="AB272" s="8">
        <f t="shared" si="163"/>
        <v>-9539.6266838148767</v>
      </c>
      <c r="AC272" s="8">
        <f t="shared" si="156"/>
        <v>-11858.748032133024</v>
      </c>
      <c r="AD272" s="8">
        <f t="shared" si="164"/>
        <v>737.98942641463725</v>
      </c>
      <c r="AE272" s="8">
        <f t="shared" si="157"/>
        <v>-11120.758605718387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2401.6576205128908</v>
      </c>
      <c r="M273" s="14">
        <f t="shared" si="150"/>
        <v>769177</v>
      </c>
      <c r="N273" s="13"/>
      <c r="O273" s="12">
        <f>1000*(IF(I8&lt;18,VLOOKUP(I8,'[1]Mortality (No Interventions) H'!$B$10:$O$129,4),VLOOKUP(I8,'[1]Mortality (Interventions) H'!$B$9:$AV$128,10)))</f>
        <v>13.869589763825999</v>
      </c>
      <c r="P273" s="11">
        <v>0</v>
      </c>
      <c r="Q273" s="10">
        <f t="shared" si="159"/>
        <v>0.96563362259058516</v>
      </c>
      <c r="R273" s="10">
        <f t="shared" si="160"/>
        <v>1.3392942207488599E-2</v>
      </c>
      <c r="S273" s="10">
        <f t="shared" si="161"/>
        <v>0</v>
      </c>
      <c r="T273" s="9">
        <f t="shared" si="151"/>
        <v>0.95224068038309662</v>
      </c>
      <c r="U273" s="18"/>
      <c r="V273" s="8">
        <f t="shared" si="162"/>
        <v>7427.4317292335854</v>
      </c>
      <c r="W273" s="8">
        <f t="shared" si="152"/>
        <v>7324.4162981502914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-2286.956086604444</v>
      </c>
      <c r="AB273" s="8">
        <f t="shared" si="163"/>
        <v>-10301.543108329459</v>
      </c>
      <c r="AC273" s="8">
        <f t="shared" si="156"/>
        <v>-12588.499194933902</v>
      </c>
      <c r="AD273" s="8">
        <f t="shared" si="164"/>
        <v>728.63105263781483</v>
      </c>
      <c r="AE273" s="8">
        <f t="shared" si="157"/>
        <v>-11859.868142296087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2401.6576205128908</v>
      </c>
      <c r="M274" s="14">
        <f t="shared" si="150"/>
        <v>769177</v>
      </c>
      <c r="N274" s="13"/>
      <c r="O274" s="12">
        <f>1000*(IF(I9&lt;18,VLOOKUP(I9,'[1]Mortality (No Interventions) H'!$B$10:$O$129,4),VLOOKUP(I9,'[1]Mortality (Interventions) H'!$B$9:$AV$128,10)))</f>
        <v>15.20837099408406</v>
      </c>
      <c r="P274" s="11">
        <v>0</v>
      </c>
      <c r="Q274" s="10">
        <f t="shared" si="159"/>
        <v>0.95224068038309662</v>
      </c>
      <c r="R274" s="10">
        <f t="shared" si="160"/>
        <v>1.4482029542925157E-2</v>
      </c>
      <c r="S274" s="10">
        <f t="shared" si="161"/>
        <v>0</v>
      </c>
      <c r="T274" s="9">
        <f t="shared" si="151"/>
        <v>0.9377586508401714</v>
      </c>
      <c r="U274" s="18"/>
      <c r="V274" s="8">
        <f t="shared" si="162"/>
        <v>7324.4162981502914</v>
      </c>
      <c r="W274" s="8">
        <f t="shared" si="152"/>
        <v>7213.023857772906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-2252.175209992185</v>
      </c>
      <c r="AB274" s="8">
        <f t="shared" si="163"/>
        <v>-11139.244037738543</v>
      </c>
      <c r="AC274" s="8">
        <f t="shared" si="156"/>
        <v>-13391.419247730728</v>
      </c>
      <c r="AD274" s="8">
        <f t="shared" si="164"/>
        <v>718.52523884854361</v>
      </c>
      <c r="AE274" s="8">
        <f t="shared" si="157"/>
        <v>-12672.894008882184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2401.6576205128908</v>
      </c>
      <c r="M275" s="14">
        <f t="shared" si="150"/>
        <v>769177</v>
      </c>
      <c r="N275" s="13"/>
      <c r="O275" s="12">
        <f>1000*(IF(I10&lt;18,VLOOKUP(I10,'[1]Mortality (No Interventions) H'!$B$10:$O$129,4),VLOOKUP(I10,'[1]Mortality (Interventions) H'!$B$9:$AV$128,10)))</f>
        <v>16.896483218076519</v>
      </c>
      <c r="P275" s="11">
        <v>0</v>
      </c>
      <c r="Q275" s="10">
        <f t="shared" si="159"/>
        <v>0.9377586508401714</v>
      </c>
      <c r="R275" s="10">
        <f t="shared" si="160"/>
        <v>1.5844823306527034E-2</v>
      </c>
      <c r="S275" s="10">
        <f t="shared" si="161"/>
        <v>0</v>
      </c>
      <c r="T275" s="9">
        <f t="shared" si="151"/>
        <v>0.92191382753364437</v>
      </c>
      <c r="U275" s="18"/>
      <c r="V275" s="8">
        <f t="shared" si="162"/>
        <v>7213.023857772906</v>
      </c>
      <c r="W275" s="8">
        <f t="shared" si="152"/>
        <v>7091.1491212084602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-2214.1213693523841</v>
      </c>
      <c r="AB275" s="8">
        <f t="shared" si="163"/>
        <v>-12187.473656444545</v>
      </c>
      <c r="AC275" s="8">
        <f t="shared" si="156"/>
        <v>-14401.595025796929</v>
      </c>
      <c r="AD275" s="8">
        <f t="shared" si="164"/>
        <v>707.59764044752217</v>
      </c>
      <c r="AE275" s="8">
        <f t="shared" si="157"/>
        <v>-13693.997385349407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2401.6576205128908</v>
      </c>
      <c r="M276" s="14">
        <f t="shared" si="150"/>
        <v>769177</v>
      </c>
      <c r="N276" s="13"/>
      <c r="O276" s="12">
        <f>1000*(IF(I11&lt;18,VLOOKUP(I11,'[1]Mortality (No Interventions) H'!$B$10:$O$129,4),VLOOKUP(I11,'[1]Mortality (Interventions) H'!$B$9:$AV$128,10)))</f>
        <v>18.645530209995808</v>
      </c>
      <c r="P276" s="11">
        <v>0</v>
      </c>
      <c r="Q276" s="10">
        <f t="shared" si="159"/>
        <v>0.92191382753364437</v>
      </c>
      <c r="R276" s="10">
        <f t="shared" si="160"/>
        <v>1.7189572122291431E-2</v>
      </c>
      <c r="S276" s="10">
        <f t="shared" si="161"/>
        <v>0</v>
      </c>
      <c r="T276" s="9">
        <f t="shared" si="151"/>
        <v>0.90472425541135293</v>
      </c>
      <c r="U276" s="18"/>
      <c r="V276" s="8">
        <f t="shared" si="162"/>
        <v>7091.1491212084602</v>
      </c>
      <c r="W276" s="8">
        <f t="shared" si="152"/>
        <v>6958.9308860453821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-2172.8379024715268</v>
      </c>
      <c r="AB276" s="8">
        <f t="shared" si="163"/>
        <v>-13221.823516307755</v>
      </c>
      <c r="AC276" s="8">
        <f t="shared" si="156"/>
        <v>-15394.661418779282</v>
      </c>
      <c r="AD276" s="8">
        <f t="shared" si="164"/>
        <v>695.64172879055002</v>
      </c>
      <c r="AE276" s="8">
        <f t="shared" si="157"/>
        <v>-14699.019689988732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2401.6576205128908</v>
      </c>
      <c r="M277" s="14">
        <f t="shared" si="150"/>
        <v>769177</v>
      </c>
      <c r="N277" s="13"/>
      <c r="O277" s="12">
        <f>1000*(IF(I12&lt;18,VLOOKUP(I12,'[1]Mortality (No Interventions) H'!$B$10:$O$129,4),VLOOKUP(I12,'[1]Mortality (Interventions) H'!$B$9:$AV$128,10)))</f>
        <v>20.663483063606101</v>
      </c>
      <c r="P277" s="11">
        <v>0</v>
      </c>
      <c r="Q277" s="10">
        <f t="shared" si="159"/>
        <v>0.90472425541135293</v>
      </c>
      <c r="R277" s="10">
        <f t="shared" si="160"/>
        <v>1.869475432892613E-2</v>
      </c>
      <c r="S277" s="10">
        <f t="shared" si="161"/>
        <v>0</v>
      </c>
      <c r="T277" s="9">
        <f t="shared" si="151"/>
        <v>0.88602950108242684</v>
      </c>
      <c r="U277" s="18"/>
      <c r="V277" s="8">
        <f t="shared" si="162"/>
        <v>6958.9308860453821</v>
      </c>
      <c r="W277" s="8">
        <f t="shared" si="152"/>
        <v>6815.1351355407787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-2127.9395032738453</v>
      </c>
      <c r="AB277" s="8">
        <f t="shared" si="163"/>
        <v>-14379.575050460415</v>
      </c>
      <c r="AC277" s="8">
        <f t="shared" si="156"/>
        <v>-16507.514553734261</v>
      </c>
      <c r="AD277" s="8">
        <f t="shared" si="164"/>
        <v>682.67111992105208</v>
      </c>
      <c r="AE277" s="8">
        <f t="shared" si="157"/>
        <v>-15824.84343381321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2401.6576205128908</v>
      </c>
      <c r="M278" s="14">
        <f t="shared" si="150"/>
        <v>769177</v>
      </c>
      <c r="N278" s="13"/>
      <c r="O278" s="12">
        <f>1000*(IF(I13&lt;18,VLOOKUP(I13,'[1]Mortality (No Interventions) H'!$B$10:$O$129,4),VLOOKUP(I13,'[1]Mortality (Interventions) H'!$B$9:$AV$128,10)))</f>
        <v>22.992690428082405</v>
      </c>
      <c r="P278" s="11">
        <v>0</v>
      </c>
      <c r="Q278" s="10">
        <f t="shared" si="159"/>
        <v>0.88602950108242684</v>
      </c>
      <c r="R278" s="10">
        <f t="shared" si="160"/>
        <v>2.0372202028536544E-2</v>
      </c>
      <c r="S278" s="10">
        <f t="shared" si="161"/>
        <v>0</v>
      </c>
      <c r="T278" s="9">
        <f t="shared" si="151"/>
        <v>0.86565729905389033</v>
      </c>
      <c r="U278" s="18"/>
      <c r="V278" s="8">
        <f t="shared" si="162"/>
        <v>6815.1351355407787</v>
      </c>
      <c r="W278" s="8">
        <f t="shared" si="152"/>
        <v>6658.4368431437424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-2079.012449025382</v>
      </c>
      <c r="AB278" s="8">
        <f t="shared" si="163"/>
        <v>-15669.829239703653</v>
      </c>
      <c r="AC278" s="8">
        <f t="shared" si="156"/>
        <v>-17748.841688729037</v>
      </c>
      <c r="AD278" s="8">
        <f t="shared" si="164"/>
        <v>668.56475679655045</v>
      </c>
      <c r="AE278" s="8">
        <f t="shared" si="157"/>
        <v>-17080.276931932487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4807.8867172838145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2401.6576205128908</v>
      </c>
      <c r="M279" s="14">
        <f t="shared" si="150"/>
        <v>769177</v>
      </c>
      <c r="N279" s="13"/>
      <c r="O279" s="12">
        <f>1000*(IF(I14&lt;18,VLOOKUP(I14,'[1]Mortality (No Interventions) H'!$B$10:$O$129,4),VLOOKUP(I14,'[1]Mortality (Interventions) H'!$B$9:$AV$128,10)))</f>
        <v>25.767737287844042</v>
      </c>
      <c r="P279" s="11">
        <v>0</v>
      </c>
      <c r="Q279" s="10">
        <f t="shared" si="159"/>
        <v>0.86565729905389033</v>
      </c>
      <c r="R279" s="10">
        <f t="shared" si="160"/>
        <v>2.2306029863325291E-2</v>
      </c>
      <c r="S279" s="10">
        <f t="shared" si="161"/>
        <v>0</v>
      </c>
      <c r="T279" s="9">
        <f t="shared" si="151"/>
        <v>0.84335126919056502</v>
      </c>
      <c r="U279" s="18"/>
      <c r="V279" s="8">
        <f t="shared" si="162"/>
        <v>6658.4368431437424</v>
      </c>
      <c r="W279" s="8">
        <f t="shared" si="152"/>
        <v>6486.8639918219124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-2025.4410024207389</v>
      </c>
      <c r="AB279" s="8">
        <f t="shared" si="163"/>
        <v>-17157.285132182958</v>
      </c>
      <c r="AC279" s="8">
        <f t="shared" si="156"/>
        <v>-19182.726134603698</v>
      </c>
      <c r="AD279" s="8">
        <f t="shared" si="164"/>
        <v>653.19265431240115</v>
      </c>
      <c r="AE279" s="8">
        <f t="shared" si="157"/>
        <v>-18529.533480291295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2401.6576205128908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2401.6576205128908</v>
      </c>
      <c r="M280" s="14">
        <f t="shared" si="150"/>
        <v>769177</v>
      </c>
      <c r="N280" s="13"/>
      <c r="O280" s="12">
        <f>1000*(IF(I15&lt;18,VLOOKUP(I15,'[1]Mortality (No Interventions) H'!$B$10:$O$129,4),VLOOKUP(I15,'[1]Mortality (Interventions) H'!$B$9:$AV$128,10)))</f>
        <v>28.970235324287259</v>
      </c>
      <c r="P280" s="11">
        <v>0</v>
      </c>
      <c r="Q280" s="10">
        <f t="shared" si="159"/>
        <v>0.84335126919056502</v>
      </c>
      <c r="R280" s="10">
        <f t="shared" si="160"/>
        <v>2.4432084729486998E-2</v>
      </c>
      <c r="S280" s="10">
        <f t="shared" si="161"/>
        <v>0</v>
      </c>
      <c r="T280" s="9">
        <f t="shared" si="151"/>
        <v>0.81891918446107803</v>
      </c>
      <c r="U280" s="18"/>
      <c r="V280" s="8">
        <f t="shared" si="162"/>
        <v>6486.8639918219124</v>
      </c>
      <c r="W280" s="8">
        <f t="shared" si="152"/>
        <v>6298.9380154621867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-1966.7634999451498</v>
      </c>
      <c r="AB280" s="8">
        <f t="shared" si="163"/>
        <v>-18792.597635972619</v>
      </c>
      <c r="AC280" s="8">
        <f t="shared" si="156"/>
        <v>-20759.36113591777</v>
      </c>
      <c r="AD280" s="8">
        <f t="shared" si="164"/>
        <v>636.36135759772969</v>
      </c>
      <c r="AE280" s="8">
        <f t="shared" si="157"/>
        <v>-20122.999778320042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2401.6576205128908</v>
      </c>
      <c r="M281" s="14">
        <f t="shared" si="150"/>
        <v>769177</v>
      </c>
      <c r="N281" s="13"/>
      <c r="O281" s="12">
        <f>1000*(IF(I16&lt;18,VLOOKUP(I16,'[1]Mortality (No Interventions) H'!$B$10:$O$129,4),VLOOKUP(I16,'[1]Mortality (Interventions) H'!$B$9:$AV$128,10)))</f>
        <v>32.651313971346539</v>
      </c>
      <c r="P281" s="11">
        <v>0</v>
      </c>
      <c r="Q281" s="10">
        <f t="shared" si="159"/>
        <v>0.81891918446107803</v>
      </c>
      <c r="R281" s="10">
        <f t="shared" si="160"/>
        <v>2.6738787408997714E-2</v>
      </c>
      <c r="S281" s="10">
        <f t="shared" si="161"/>
        <v>0</v>
      </c>
      <c r="T281" s="9">
        <f t="shared" si="151"/>
        <v>0.79218039705208032</v>
      </c>
      <c r="U281" s="18"/>
      <c r="V281" s="8">
        <f t="shared" si="162"/>
        <v>6298.9380154621867</v>
      </c>
      <c r="W281" s="8">
        <f t="shared" si="152"/>
        <v>6093.2694126332799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-1902.5460874010564</v>
      </c>
      <c r="AB281" s="8">
        <f t="shared" si="163"/>
        <v>-20566.860282890633</v>
      </c>
      <c r="AC281" s="8">
        <f t="shared" si="156"/>
        <v>-22469.40637029169</v>
      </c>
      <c r="AD281" s="8">
        <f t="shared" si="164"/>
        <v>617.9258193168406</v>
      </c>
      <c r="AE281" s="8">
        <f t="shared" si="157"/>
        <v>-21851.480550974851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2401.6576205128908</v>
      </c>
      <c r="M282" s="14">
        <f t="shared" si="150"/>
        <v>769177</v>
      </c>
      <c r="N282" s="13"/>
      <c r="O282" s="12">
        <f>1000*(IF(I17&lt;18,VLOOKUP(I17,'[1]Mortality (No Interventions) H'!$B$10:$O$129,4),VLOOKUP(I17,'[1]Mortality (Interventions) H'!$B$9:$AV$128,10)))</f>
        <v>36.906782088013699</v>
      </c>
      <c r="P282" s="11">
        <v>0</v>
      </c>
      <c r="Q282" s="10">
        <f t="shared" si="159"/>
        <v>0.79218039705208032</v>
      </c>
      <c r="R282" s="10">
        <f t="shared" si="160"/>
        <v>2.9236829288397298E-2</v>
      </c>
      <c r="S282" s="10">
        <f t="shared" si="161"/>
        <v>0</v>
      </c>
      <c r="T282" s="9">
        <f t="shared" si="151"/>
        <v>0.76294356776368299</v>
      </c>
      <c r="U282" s="18"/>
      <c r="V282" s="8">
        <f t="shared" si="162"/>
        <v>6093.2694126332799</v>
      </c>
      <c r="W282" s="8">
        <f t="shared" si="152"/>
        <v>5868.3864462176643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-1832.3292335409424</v>
      </c>
      <c r="AB282" s="8">
        <f t="shared" si="163"/>
        <v>-22488.29664156157</v>
      </c>
      <c r="AC282" s="8">
        <f t="shared" si="156"/>
        <v>-24320.625875102513</v>
      </c>
      <c r="AD282" s="8">
        <f t="shared" si="164"/>
        <v>597.74972937932478</v>
      </c>
      <c r="AE282" s="8">
        <f t="shared" si="157"/>
        <v>-23722.876145723189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2401.6576205128908</v>
      </c>
      <c r="M283" s="14">
        <f t="shared" si="150"/>
        <v>769177</v>
      </c>
      <c r="N283" s="13"/>
      <c r="O283" s="12">
        <f>1000*(IF(I18&lt;18,VLOOKUP(I18,'[1]Mortality (No Interventions) H'!$B$10:$O$129,4),VLOOKUP(I18,'[1]Mortality (Interventions) H'!$B$9:$AV$128,10)))</f>
        <v>41.670047766030166</v>
      </c>
      <c r="P283" s="11">
        <v>0</v>
      </c>
      <c r="Q283" s="10">
        <f t="shared" si="159"/>
        <v>0.76294356776368299</v>
      </c>
      <c r="R283" s="10">
        <f t="shared" si="160"/>
        <v>3.1791894911498142E-2</v>
      </c>
      <c r="S283" s="10">
        <f t="shared" si="161"/>
        <v>0</v>
      </c>
      <c r="T283" s="9">
        <f t="shared" si="151"/>
        <v>0.73115167285218485</v>
      </c>
      <c r="U283" s="18"/>
      <c r="V283" s="8">
        <f t="shared" si="162"/>
        <v>5868.3864462176643</v>
      </c>
      <c r="W283" s="8">
        <f t="shared" si="152"/>
        <v>5623.8505026942503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-1755.9759868561978</v>
      </c>
      <c r="AB283" s="8">
        <f t="shared" si="163"/>
        <v>-24453.594352341406</v>
      </c>
      <c r="AC283" s="8">
        <f t="shared" si="156"/>
        <v>-26209.570339197606</v>
      </c>
      <c r="AD283" s="8">
        <f t="shared" si="164"/>
        <v>575.68871037395286</v>
      </c>
      <c r="AE283" s="8">
        <f t="shared" si="157"/>
        <v>-25633.881628823652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2401.6576205128908</v>
      </c>
      <c r="M284" s="14">
        <f t="shared" si="150"/>
        <v>769177</v>
      </c>
      <c r="N284" s="13"/>
      <c r="O284" s="12">
        <f>1000*(IF(I19&lt;18,VLOOKUP(I19,'[1]Mortality (No Interventions) H'!$B$10:$O$129,4),VLOOKUP(I19,'[1]Mortality (Interventions) H'!$B$9:$AV$128,10)))</f>
        <v>46.976323354000833</v>
      </c>
      <c r="P284" s="11">
        <v>0</v>
      </c>
      <c r="Q284" s="10">
        <f t="shared" si="159"/>
        <v>0.73115167285218485</v>
      </c>
      <c r="R284" s="10">
        <f t="shared" si="160"/>
        <v>3.4346817404722868E-2</v>
      </c>
      <c r="S284" s="10">
        <f t="shared" si="161"/>
        <v>0</v>
      </c>
      <c r="T284" s="9">
        <f t="shared" si="151"/>
        <v>0.69680485544746196</v>
      </c>
      <c r="U284" s="18"/>
      <c r="V284" s="8">
        <f t="shared" si="162"/>
        <v>5623.8505026942503</v>
      </c>
      <c r="W284" s="8">
        <f t="shared" si="152"/>
        <v>5359.6626829851248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-1673.4866910957803</v>
      </c>
      <c r="AB284" s="8">
        <f t="shared" si="163"/>
        <v>-26418.781970912522</v>
      </c>
      <c r="AC284" s="8">
        <f t="shared" si="156"/>
        <v>-28092.2686620083</v>
      </c>
      <c r="AD284" s="8">
        <f t="shared" si="164"/>
        <v>551.69973431430594</v>
      </c>
      <c r="AE284" s="8">
        <f t="shared" si="157"/>
        <v>-27540.568927693996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2401.6576205128908</v>
      </c>
      <c r="M285" s="14">
        <f t="shared" si="150"/>
        <v>769177</v>
      </c>
      <c r="N285" s="13"/>
      <c r="O285" s="12">
        <f>1000*(IF(I20&lt;18,VLOOKUP(I20,'[1]Mortality (No Interventions) H'!$B$10:$O$129,4),VLOOKUP(I20,'[1]Mortality (Interventions) H'!$B$9:$AV$128,10)))</f>
        <v>52.775018507690625</v>
      </c>
      <c r="P285" s="11">
        <v>0</v>
      </c>
      <c r="Q285" s="10">
        <f t="shared" si="159"/>
        <v>0.69680485544746196</v>
      </c>
      <c r="R285" s="10">
        <f t="shared" si="160"/>
        <v>3.677388914248849E-2</v>
      </c>
      <c r="S285" s="10">
        <f t="shared" si="161"/>
        <v>0</v>
      </c>
      <c r="T285" s="9">
        <f t="shared" si="151"/>
        <v>0.66003096630497349</v>
      </c>
      <c r="U285" s="18"/>
      <c r="V285" s="8">
        <f t="shared" si="162"/>
        <v>5359.6626829851248</v>
      </c>
      <c r="W285" s="8">
        <f t="shared" si="152"/>
        <v>5076.806385695606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-1585.1684000008268</v>
      </c>
      <c r="AB285" s="8">
        <f t="shared" si="163"/>
        <v>-28285.62972895187</v>
      </c>
      <c r="AC285" s="8">
        <f t="shared" si="156"/>
        <v>-29870.798128952698</v>
      </c>
      <c r="AD285" s="8">
        <f t="shared" si="164"/>
        <v>525.78290920084078</v>
      </c>
      <c r="AE285" s="8">
        <f t="shared" si="157"/>
        <v>-29345.015219751858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2401.6576205128908</v>
      </c>
      <c r="M286" s="14">
        <f t="shared" si="150"/>
        <v>769177</v>
      </c>
      <c r="N286" s="13"/>
      <c r="O286" s="12">
        <f>1000*(IF(I21&lt;18,VLOOKUP(I21,'[1]Mortality (No Interventions) H'!$B$10:$O$129,4),VLOOKUP(I21,'[1]Mortality (Interventions) H'!$B$9:$AV$128,10)))</f>
        <v>59.156336489308494</v>
      </c>
      <c r="P286" s="11">
        <v>0</v>
      </c>
      <c r="Q286" s="10">
        <f t="shared" si="159"/>
        <v>0.66003096630497349</v>
      </c>
      <c r="R286" s="10">
        <f t="shared" si="160"/>
        <v>3.9045013936100444E-2</v>
      </c>
      <c r="S286" s="10">
        <f t="shared" si="161"/>
        <v>0</v>
      </c>
      <c r="T286" s="9">
        <f t="shared" si="151"/>
        <v>0.620985952368873</v>
      </c>
      <c r="U286" s="18"/>
      <c r="V286" s="8">
        <f t="shared" si="162"/>
        <v>5076.806385695606</v>
      </c>
      <c r="W286" s="8">
        <f t="shared" si="152"/>
        <v>4776.4811188523263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-1491.3956447381588</v>
      </c>
      <c r="AB286" s="8">
        <f t="shared" si="163"/>
        <v>-30032.526684327931</v>
      </c>
      <c r="AC286" s="8">
        <f t="shared" si="156"/>
        <v>-31523.922329066088</v>
      </c>
      <c r="AD286" s="8">
        <f t="shared" si="164"/>
        <v>498.03470643673899</v>
      </c>
      <c r="AE286" s="8">
        <f t="shared" si="157"/>
        <v>-31025.887622629351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2401.6576205128908</v>
      </c>
      <c r="M287" s="14">
        <f t="shared" si="150"/>
        <v>769177</v>
      </c>
      <c r="N287" s="13"/>
      <c r="O287" s="12">
        <f>1000*(IF(I22&lt;18,VLOOKUP(I22,'[1]Mortality (No Interventions) H'!$B$10:$O$129,4),VLOOKUP(I22,'[1]Mortality (Interventions) H'!$B$9:$AV$128,10)))</f>
        <v>66.342272811777946</v>
      </c>
      <c r="P287" s="11">
        <v>0</v>
      </c>
      <c r="Q287" s="10">
        <f t="shared" si="159"/>
        <v>0.620985952368873</v>
      </c>
      <c r="R287" s="10">
        <f t="shared" si="160"/>
        <v>4.1197619464337511E-2</v>
      </c>
      <c r="S287" s="10">
        <f t="shared" si="161"/>
        <v>0</v>
      </c>
      <c r="T287" s="9">
        <f t="shared" si="151"/>
        <v>0.57978833290453546</v>
      </c>
      <c r="U287" s="18"/>
      <c r="V287" s="8">
        <f t="shared" si="162"/>
        <v>4776.4811188523263</v>
      </c>
      <c r="W287" s="8">
        <f t="shared" si="152"/>
        <v>4459.5985053851191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-1392.4530680046425</v>
      </c>
      <c r="AB287" s="8">
        <f t="shared" si="163"/>
        <v>-31688.261346720734</v>
      </c>
      <c r="AC287" s="8">
        <f t="shared" si="156"/>
        <v>-33080.714414725378</v>
      </c>
      <c r="AD287" s="8">
        <f t="shared" si="164"/>
        <v>468.57279775941322</v>
      </c>
      <c r="AE287" s="8">
        <f t="shared" si="157"/>
        <v>-32612.141616965964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2401.6576205128908</v>
      </c>
      <c r="M288" s="14">
        <f t="shared" si="150"/>
        <v>769177</v>
      </c>
      <c r="N288" s="13"/>
      <c r="O288" s="12">
        <f>1000*(IF(I23&lt;18,VLOOKUP(I23,'[1]Mortality (No Interventions) H'!$B$10:$O$129,4),VLOOKUP(I23,'[1]Mortality (Interventions) H'!$B$9:$AV$128,10)))</f>
        <v>74.424392707964174</v>
      </c>
      <c r="P288" s="11">
        <v>0</v>
      </c>
      <c r="Q288" s="10">
        <f t="shared" si="159"/>
        <v>0.57978833290453546</v>
      </c>
      <c r="R288" s="10">
        <f t="shared" si="160"/>
        <v>4.3150394575583013E-2</v>
      </c>
      <c r="S288" s="10">
        <f t="shared" si="161"/>
        <v>0</v>
      </c>
      <c r="T288" s="9">
        <f t="shared" si="151"/>
        <v>0.53663793832895246</v>
      </c>
      <c r="U288" s="18"/>
      <c r="V288" s="8">
        <f t="shared" si="162"/>
        <v>4459.5985053851191</v>
      </c>
      <c r="W288" s="8">
        <f t="shared" si="152"/>
        <v>4127.6955949004869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-1288.8205940440555</v>
      </c>
      <c r="AB288" s="8">
        <f t="shared" si="163"/>
        <v>-33190.291048463216</v>
      </c>
      <c r="AC288" s="8">
        <f t="shared" si="156"/>
        <v>-34479.111642507269</v>
      </c>
      <c r="AD288" s="8">
        <f t="shared" si="164"/>
        <v>437.4866133782802</v>
      </c>
      <c r="AE288" s="8">
        <f t="shared" si="157"/>
        <v>-34041.625029128991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2401.6576205128908</v>
      </c>
      <c r="M289" s="14">
        <f t="shared" si="150"/>
        <v>769177</v>
      </c>
      <c r="N289" s="13"/>
      <c r="O289" s="12">
        <f>1000*(IF(I24&lt;18,VLOOKUP(I24,'[1]Mortality (No Interventions) H'!$B$10:$O$129,4),VLOOKUP(I24,'[1]Mortality (Interventions) H'!$B$9:$AV$128,10)))</f>
        <v>83.547656734189431</v>
      </c>
      <c r="P289" s="11">
        <v>0</v>
      </c>
      <c r="Q289" s="10">
        <f t="shared" si="159"/>
        <v>0.53663793832895246</v>
      </c>
      <c r="R289" s="10">
        <f t="shared" si="160"/>
        <v>4.4834842262050437E-2</v>
      </c>
      <c r="S289" s="10">
        <f t="shared" si="161"/>
        <v>0</v>
      </c>
      <c r="T289" s="9">
        <f t="shared" si="151"/>
        <v>0.49180309606690203</v>
      </c>
      <c r="U289" s="18"/>
      <c r="V289" s="8">
        <f t="shared" si="162"/>
        <v>4127.6955949004869</v>
      </c>
      <c r="W289" s="8">
        <f t="shared" si="152"/>
        <v>3782.8363002345154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-1181.1426534609086</v>
      </c>
      <c r="AB289" s="8">
        <f t="shared" si="163"/>
        <v>-34485.929466597168</v>
      </c>
      <c r="AC289" s="8">
        <f t="shared" si="156"/>
        <v>-35667.072120058074</v>
      </c>
      <c r="AD289" s="8">
        <f t="shared" si="164"/>
        <v>404.92693785973779</v>
      </c>
      <c r="AE289" s="8">
        <f t="shared" si="157"/>
        <v>-35262.145182198336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2401.6576205128908</v>
      </c>
      <c r="M290" s="14">
        <f t="shared" si="150"/>
        <v>769177</v>
      </c>
      <c r="N290" s="13"/>
      <c r="O290" s="12">
        <f>1000*(IF(I25&lt;18,VLOOKUP(I25,'[1]Mortality (No Interventions) H'!$B$10:$O$129,4),VLOOKUP(I25,'[1]Mortality (Interventions) H'!$B$9:$AV$128,10)))</f>
        <v>93.41580964558247</v>
      </c>
      <c r="P290" s="11">
        <v>0</v>
      </c>
      <c r="Q290" s="10">
        <f t="shared" si="159"/>
        <v>0.49180309606690203</v>
      </c>
      <c r="R290" s="10">
        <f t="shared" si="160"/>
        <v>4.594218440529383E-2</v>
      </c>
      <c r="S290" s="10">
        <f t="shared" si="161"/>
        <v>0</v>
      </c>
      <c r="T290" s="9">
        <f t="shared" si="151"/>
        <v>0.44586091166160818</v>
      </c>
      <c r="U290" s="18"/>
      <c r="V290" s="8">
        <f t="shared" si="162"/>
        <v>3782.8363002345154</v>
      </c>
      <c r="W290" s="8">
        <f t="shared" si="152"/>
        <v>3429.4595844914084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-1070.8052561809261</v>
      </c>
      <c r="AB290" s="8">
        <f t="shared" si="163"/>
        <v>-35337.671574310691</v>
      </c>
      <c r="AC290" s="8">
        <f t="shared" si="156"/>
        <v>-36408.476830491614</v>
      </c>
      <c r="AD290" s="8">
        <f t="shared" si="164"/>
        <v>371.096241053006</v>
      </c>
      <c r="AE290" s="8">
        <f t="shared" si="157"/>
        <v>-36037.38058943861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2401.6576205128908</v>
      </c>
      <c r="M291" s="14">
        <f t="shared" si="150"/>
        <v>769177</v>
      </c>
      <c r="N291" s="13"/>
      <c r="O291" s="12">
        <f>1000*(IF(I26&lt;18,VLOOKUP(I26,'[1]Mortality (No Interventions) H'!$B$10:$O$129,4),VLOOKUP(I26,'[1]Mortality (Interventions) H'!$B$9:$AV$128,10)))</f>
        <v>103.74308501436545</v>
      </c>
      <c r="P291" s="11">
        <v>0</v>
      </c>
      <c r="Q291" s="10">
        <f t="shared" si="159"/>
        <v>0.44586091166160818</v>
      </c>
      <c r="R291" s="10">
        <f t="shared" si="160"/>
        <v>4.6254986463092701E-2</v>
      </c>
      <c r="S291" s="10">
        <f t="shared" si="161"/>
        <v>0</v>
      </c>
      <c r="T291" s="9">
        <f t="shared" si="151"/>
        <v>0.39960592519851545</v>
      </c>
      <c r="U291" s="18"/>
      <c r="V291" s="8">
        <f t="shared" si="162"/>
        <v>3429.4595844914084</v>
      </c>
      <c r="W291" s="8">
        <f t="shared" si="152"/>
        <v>3073.6768672641856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-959.71661545511893</v>
      </c>
      <c r="AB291" s="8">
        <f t="shared" si="163"/>
        <v>-35578.271722722253</v>
      </c>
      <c r="AC291" s="8">
        <f t="shared" si="156"/>
        <v>-36537.988338177369</v>
      </c>
      <c r="AD291" s="8">
        <f t="shared" si="164"/>
        <v>336.42998523860717</v>
      </c>
      <c r="AE291" s="8">
        <f t="shared" si="157"/>
        <v>-36201.558352938759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2401.6576205128908</v>
      </c>
      <c r="M292" s="14">
        <f t="shared" si="150"/>
        <v>769177</v>
      </c>
      <c r="N292" s="13"/>
      <c r="O292" s="12">
        <f>1000*(IF(I27&lt;18,VLOOKUP(I27,'[1]Mortality (No Interventions) H'!$B$10:$O$129,4),VLOOKUP(I27,'[1]Mortality (Interventions) H'!$B$9:$AV$128,10)))</f>
        <v>115.02788333836276</v>
      </c>
      <c r="P292" s="11">
        <v>0</v>
      </c>
      <c r="Q292" s="10">
        <f t="shared" si="159"/>
        <v>0.39960592519851545</v>
      </c>
      <c r="R292" s="10">
        <f t="shared" si="160"/>
        <v>4.5965823745053348E-2</v>
      </c>
      <c r="S292" s="10">
        <f t="shared" si="161"/>
        <v>0</v>
      </c>
      <c r="T292" s="9">
        <f t="shared" si="151"/>
        <v>0.35364010145346209</v>
      </c>
      <c r="U292" s="18"/>
      <c r="V292" s="8">
        <f t="shared" si="162"/>
        <v>3073.6768672641856</v>
      </c>
      <c r="W292" s="8">
        <f t="shared" si="152"/>
        <v>2720.1183231566961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-849.32244457465902</v>
      </c>
      <c r="AB292" s="8">
        <f t="shared" si="163"/>
        <v>-35355.8544107489</v>
      </c>
      <c r="AC292" s="8">
        <f t="shared" si="156"/>
        <v>-36205.17685532356</v>
      </c>
      <c r="AD292" s="8">
        <f t="shared" si="164"/>
        <v>301.52770067861661</v>
      </c>
      <c r="AE292" s="8">
        <f t="shared" si="157"/>
        <v>-35903.64915464494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2401.6576205128908</v>
      </c>
      <c r="M293" s="14">
        <f t="shared" si="150"/>
        <v>769177</v>
      </c>
      <c r="N293" s="13"/>
      <c r="O293" s="12">
        <f>1000*(IF(I28&lt;18,VLOOKUP(I28,'[1]Mortality (No Interventions) H'!$B$10:$O$129,4),VLOOKUP(I28,'[1]Mortality (Interventions) H'!$B$9:$AV$128,10)))</f>
        <v>127.23320082802414</v>
      </c>
      <c r="P293" s="11">
        <v>0</v>
      </c>
      <c r="Q293" s="10">
        <f t="shared" si="159"/>
        <v>0.35364010145346209</v>
      </c>
      <c r="R293" s="10">
        <f t="shared" si="160"/>
        <v>4.4994762049071171E-2</v>
      </c>
      <c r="S293" s="10">
        <f t="shared" si="161"/>
        <v>0</v>
      </c>
      <c r="T293" s="9">
        <f t="shared" si="151"/>
        <v>0.30864533940439093</v>
      </c>
      <c r="U293" s="18"/>
      <c r="V293" s="8">
        <f t="shared" si="162"/>
        <v>2720.1183231566961</v>
      </c>
      <c r="W293" s="8">
        <f t="shared" si="152"/>
        <v>2374.0289622705122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-741.26043141634307</v>
      </c>
      <c r="AB293" s="8">
        <f t="shared" si="163"/>
        <v>-34608.936088618415</v>
      </c>
      <c r="AC293" s="8">
        <f t="shared" si="156"/>
        <v>-35350.196520034755</v>
      </c>
      <c r="AD293" s="8">
        <f t="shared" si="164"/>
        <v>266.8436075016719</v>
      </c>
      <c r="AE293" s="8">
        <f t="shared" si="157"/>
        <v>-35083.352912533082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2401.6576205128908</v>
      </c>
      <c r="M294" s="14">
        <f t="shared" si="150"/>
        <v>769177</v>
      </c>
      <c r="N294" s="13"/>
      <c r="O294" s="12">
        <f>1000*(IF(I29&lt;18,VLOOKUP(I29,'[1]Mortality (No Interventions) H'!$B$10:$O$129,4),VLOOKUP(I29,'[1]Mortality (Interventions) H'!$B$9:$AV$128,10)))</f>
        <v>140.69488203640032</v>
      </c>
      <c r="P294" s="11">
        <v>0</v>
      </c>
      <c r="Q294" s="10">
        <f t="shared" si="159"/>
        <v>0.30864533940439093</v>
      </c>
      <c r="R294" s="10">
        <f t="shared" si="160"/>
        <v>4.342481961858552E-2</v>
      </c>
      <c r="S294" s="10">
        <f t="shared" si="161"/>
        <v>0</v>
      </c>
      <c r="T294" s="9">
        <f t="shared" si="151"/>
        <v>0.26522051978580541</v>
      </c>
      <c r="U294" s="18"/>
      <c r="V294" s="8">
        <f t="shared" si="162"/>
        <v>2374.0289622705122</v>
      </c>
      <c r="W294" s="8">
        <f t="shared" si="152"/>
        <v>2040.0152374728646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-636.96888245996945</v>
      </c>
      <c r="AB294" s="8">
        <f t="shared" si="163"/>
        <v>-33401.372479764752</v>
      </c>
      <c r="AC294" s="8">
        <f t="shared" si="156"/>
        <v>-34038.341362224724</v>
      </c>
      <c r="AD294" s="8">
        <f t="shared" si="164"/>
        <v>232.89224119873725</v>
      </c>
      <c r="AE294" s="8">
        <f t="shared" si="157"/>
        <v>-33805.449121025988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2401.6576205128908</v>
      </c>
      <c r="M295" s="14">
        <f t="shared" si="150"/>
        <v>769177</v>
      </c>
      <c r="N295" s="13"/>
      <c r="O295" s="12">
        <f>1000*(IF(I30&lt;18,VLOOKUP(I30,'[1]Mortality (No Interventions) H'!$B$10:$O$129,4),VLOOKUP(I30,'[1]Mortality (Interventions) H'!$B$9:$AV$128,10)))</f>
        <v>163.78434438355262</v>
      </c>
      <c r="P295" s="11">
        <v>0</v>
      </c>
      <c r="Q295" s="10">
        <f t="shared" si="159"/>
        <v>0.26522051978580541</v>
      </c>
      <c r="R295" s="10">
        <f t="shared" si="160"/>
        <v>4.343896895018319E-2</v>
      </c>
      <c r="S295" s="10">
        <f t="shared" si="161"/>
        <v>0</v>
      </c>
      <c r="T295" s="9">
        <f t="shared" si="151"/>
        <v>0.22178155083562223</v>
      </c>
      <c r="U295" s="18"/>
      <c r="V295" s="8">
        <f t="shared" si="162"/>
        <v>2040.0152374728646</v>
      </c>
      <c r="W295" s="8">
        <f t="shared" si="152"/>
        <v>1705.8926792709142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-532.64335165353918</v>
      </c>
      <c r="AB295" s="8">
        <f t="shared" si="163"/>
        <v>-33412.255820195052</v>
      </c>
      <c r="AC295" s="8">
        <f t="shared" si="156"/>
        <v>-33944.899171848592</v>
      </c>
      <c r="AD295" s="8">
        <f t="shared" si="164"/>
        <v>200.12549479608802</v>
      </c>
      <c r="AE295" s="8">
        <f t="shared" si="157"/>
        <v>-33744.773677052501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2401.6576205128908</v>
      </c>
      <c r="M296" s="14">
        <f t="shared" si="150"/>
        <v>769177</v>
      </c>
      <c r="N296" s="13"/>
      <c r="O296" s="12">
        <f>1000*(IF(I31&lt;18,VLOOKUP(I31,'[1]Mortality (No Interventions) H'!$B$10:$O$129,4),VLOOKUP(I31,'[1]Mortality (Interventions) H'!$B$9:$AV$128,10)))</f>
        <v>179.39319958786228</v>
      </c>
      <c r="P296" s="11">
        <v>0</v>
      </c>
      <c r="Q296" s="10">
        <f t="shared" si="159"/>
        <v>0.22178155083562223</v>
      </c>
      <c r="R296" s="10">
        <f t="shared" si="160"/>
        <v>3.9786102013960399E-2</v>
      </c>
      <c r="S296" s="10">
        <f t="shared" si="161"/>
        <v>0</v>
      </c>
      <c r="T296" s="9">
        <f t="shared" si="151"/>
        <v>0.18199544882166183</v>
      </c>
      <c r="U296" s="18"/>
      <c r="V296" s="8">
        <f t="shared" si="162"/>
        <v>1705.8926792709142</v>
      </c>
      <c r="W296" s="8">
        <f t="shared" si="152"/>
        <v>1399.8671333829939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-437.09075656120797</v>
      </c>
      <c r="AB296" s="8">
        <f t="shared" si="163"/>
        <v>-30602.554588792016</v>
      </c>
      <c r="AC296" s="8">
        <f t="shared" si="156"/>
        <v>-31039.645345353223</v>
      </c>
      <c r="AD296" s="8">
        <f t="shared" si="164"/>
        <v>167.34807183647669</v>
      </c>
      <c r="AE296" s="8">
        <f t="shared" si="157"/>
        <v>-30872.297273516746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2401.6576205128908</v>
      </c>
      <c r="M297" s="14">
        <f t="shared" si="150"/>
        <v>769177</v>
      </c>
      <c r="N297" s="13"/>
      <c r="O297" s="12">
        <f>1000*(IF(I32&lt;18,VLOOKUP(I32,'[1]Mortality (No Interventions) H'!$B$10:$O$129,4),VLOOKUP(I32,'[1]Mortality (Interventions) H'!$B$9:$AV$128,10)))</f>
        <v>196.26835887045371</v>
      </c>
      <c r="P297" s="11">
        <v>0</v>
      </c>
      <c r="Q297" s="10">
        <f t="shared" si="159"/>
        <v>0.18199544882166183</v>
      </c>
      <c r="R297" s="10">
        <f t="shared" si="160"/>
        <v>3.5719948062119214E-2</v>
      </c>
      <c r="S297" s="10">
        <f t="shared" si="161"/>
        <v>0</v>
      </c>
      <c r="T297" s="9">
        <f t="shared" si="151"/>
        <v>0.1462755007595426</v>
      </c>
      <c r="U297" s="18"/>
      <c r="V297" s="8">
        <f t="shared" si="162"/>
        <v>1399.8671333829939</v>
      </c>
      <c r="W297" s="8">
        <f t="shared" si="152"/>
        <v>1125.1175084772271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-351.30367109349464</v>
      </c>
      <c r="AB297" s="8">
        <f t="shared" si="163"/>
        <v>-27474.962490576672</v>
      </c>
      <c r="AC297" s="8">
        <f t="shared" si="156"/>
        <v>-27826.266161670166</v>
      </c>
      <c r="AD297" s="8">
        <f t="shared" si="164"/>
        <v>137.3269657848717</v>
      </c>
      <c r="AE297" s="8">
        <f t="shared" si="157"/>
        <v>-27688.939195885294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2401.6576205128908</v>
      </c>
      <c r="M298" s="14">
        <f t="shared" si="150"/>
        <v>769177</v>
      </c>
      <c r="N298" s="13"/>
      <c r="O298" s="12">
        <f>1000*(IF(I33&lt;18,VLOOKUP(I33,'[1]Mortality (No Interventions) H'!$B$10:$O$129,4),VLOOKUP(I33,'[1]Mortality (Interventions) H'!$B$9:$AV$128,10)))</f>
        <v>213.97543491677862</v>
      </c>
      <c r="P298" s="11">
        <v>0</v>
      </c>
      <c r="Q298" s="10">
        <f t="shared" si="159"/>
        <v>0.1462755007595426</v>
      </c>
      <c r="R298" s="10">
        <f t="shared" si="160"/>
        <v>3.1299363892692708E-2</v>
      </c>
      <c r="S298" s="10">
        <f t="shared" si="161"/>
        <v>0</v>
      </c>
      <c r="T298" s="9">
        <f t="shared" si="151"/>
        <v>0.11497613686684989</v>
      </c>
      <c r="U298" s="18"/>
      <c r="V298" s="8">
        <f t="shared" si="162"/>
        <v>1125.1175084772271</v>
      </c>
      <c r="W298" s="8">
        <f t="shared" si="152"/>
        <v>884.37000026833005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-276.13331528340319</v>
      </c>
      <c r="AB298" s="8">
        <f t="shared" si="163"/>
        <v>-24074.750820889698</v>
      </c>
      <c r="AC298" s="8">
        <f t="shared" si="156"/>
        <v>-24350.884136173103</v>
      </c>
      <c r="AD298" s="8">
        <f t="shared" si="164"/>
        <v>110.37402758161599</v>
      </c>
      <c r="AE298" s="8">
        <f t="shared" si="157"/>
        <v>-24240.510108591487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2401.6576205128908</v>
      </c>
      <c r="M299" s="14">
        <f t="shared" si="150"/>
        <v>769177</v>
      </c>
      <c r="N299" s="13"/>
      <c r="O299" s="12">
        <f>1000*(IF(I34&lt;18,VLOOKUP(I34,'[1]Mortality (No Interventions) H'!$B$10:$O$129,4),VLOOKUP(I34,'[1]Mortality (Interventions) H'!$B$9:$AV$128,10)))</f>
        <v>232.29815620579737</v>
      </c>
      <c r="P299" s="11">
        <v>0</v>
      </c>
      <c r="Q299" s="10">
        <f t="shared" si="159"/>
        <v>0.11497613686684989</v>
      </c>
      <c r="R299" s="10">
        <f t="shared" si="160"/>
        <v>2.6708744601834634E-2</v>
      </c>
      <c r="S299" s="10">
        <f t="shared" si="161"/>
        <v>0</v>
      </c>
      <c r="T299" s="9">
        <f t="shared" si="151"/>
        <v>8.826739226501526E-2</v>
      </c>
      <c r="U299" s="18"/>
      <c r="V299" s="8">
        <f t="shared" si="162"/>
        <v>884.37000026833005</v>
      </c>
      <c r="W299" s="8">
        <f t="shared" si="152"/>
        <v>678.93247980227648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-211.9880552760745</v>
      </c>
      <c r="AB299" s="8">
        <f t="shared" si="163"/>
        <v>-20543.752046605357</v>
      </c>
      <c r="AC299" s="8">
        <f t="shared" si="156"/>
        <v>-20755.740101881431</v>
      </c>
      <c r="AD299" s="8">
        <f t="shared" si="164"/>
        <v>86.756697026323181</v>
      </c>
      <c r="AE299" s="8">
        <f t="shared" si="157"/>
        <v>-20668.983404855109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2401.6576205128908</v>
      </c>
      <c r="M300" s="14">
        <f t="shared" si="150"/>
        <v>769177</v>
      </c>
      <c r="N300" s="13"/>
      <c r="O300" s="12">
        <f>1000*(IF(I35&lt;18,VLOOKUP(I35,'[1]Mortality (No Interventions) H'!$B$10:$O$129,4),VLOOKUP(I35,'[1]Mortality (Interventions) H'!$B$9:$AV$128,10)))</f>
        <v>251.97788057804422</v>
      </c>
      <c r="P300" s="11">
        <v>0</v>
      </c>
      <c r="Q300" s="10">
        <f t="shared" si="159"/>
        <v>8.826739226501526E-2</v>
      </c>
      <c r="R300" s="10">
        <f t="shared" si="160"/>
        <v>2.2241430427089398E-2</v>
      </c>
      <c r="S300" s="10">
        <f t="shared" si="161"/>
        <v>0</v>
      </c>
      <c r="T300" s="9">
        <f t="shared" si="151"/>
        <v>6.6025961837925862E-2</v>
      </c>
      <c r="U300" s="18"/>
      <c r="V300" s="8">
        <f t="shared" si="162"/>
        <v>678.93247980227648</v>
      </c>
      <c r="W300" s="8">
        <f t="shared" si="152"/>
        <v>507.85651248610304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-158.57175439974796</v>
      </c>
      <c r="AB300" s="8">
        <f t="shared" si="163"/>
        <v>-17107.596731617341</v>
      </c>
      <c r="AC300" s="8">
        <f t="shared" si="156"/>
        <v>-17266.16848601709</v>
      </c>
      <c r="AD300" s="8">
        <f t="shared" si="164"/>
        <v>66.603276268603324</v>
      </c>
      <c r="AE300" s="8">
        <f t="shared" si="157"/>
        <v>-17199.565209748485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2401.6576205128908</v>
      </c>
      <c r="M301" s="14">
        <f t="shared" ref="M301:M332" si="167">$E$11</f>
        <v>769177</v>
      </c>
      <c r="N301" s="13"/>
      <c r="O301" s="12">
        <f>1000*(IF(I36&lt;18,VLOOKUP(I36,'[1]Mortality (No Interventions) H'!$B$10:$O$129,4),VLOOKUP(I36,'[1]Mortality (Interventions) H'!$B$9:$AV$128,10)))</f>
        <v>272.24969376555669</v>
      </c>
      <c r="P301" s="11">
        <v>0</v>
      </c>
      <c r="Q301" s="10">
        <f t="shared" si="159"/>
        <v>6.6025961837925862E-2</v>
      </c>
      <c r="R301" s="10">
        <f t="shared" si="160"/>
        <v>1.7975547890951651E-2</v>
      </c>
      <c r="S301" s="10">
        <f t="shared" si="161"/>
        <v>0</v>
      </c>
      <c r="T301" s="9">
        <f t="shared" ref="T301:T332" si="168">Q301-SUM(R301:S301)</f>
        <v>4.8050413946974208E-2</v>
      </c>
      <c r="U301" s="18"/>
      <c r="V301" s="8">
        <f t="shared" si="162"/>
        <v>507.85651248610304</v>
      </c>
      <c r="W301" s="8">
        <f t="shared" ref="W301:W332" si="169">$G$14*M301*T301</f>
        <v>369.5927324849178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-115.40064282454949</v>
      </c>
      <c r="AB301" s="8">
        <f t="shared" si="163"/>
        <v>-13826.378000118519</v>
      </c>
      <c r="AC301" s="8">
        <f t="shared" ref="AC301:AC332" si="173">IFERROR(_xlfn.IFNA(SUM(Y301:AB301),0),0)</f>
        <v>-13941.778642943069</v>
      </c>
      <c r="AD301" s="8">
        <f t="shared" si="164"/>
        <v>49.82072387488671</v>
      </c>
      <c r="AE301" s="8">
        <f t="shared" ref="AE301:AE332" si="174">IFERROR(_xlfn.IFNA(SUM(AC301:AD301),0),0)</f>
        <v>-13891.957919068182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2401.6576205128908</v>
      </c>
      <c r="M302" s="14">
        <f t="shared" si="167"/>
        <v>769177</v>
      </c>
      <c r="N302" s="13"/>
      <c r="O302" s="12">
        <f>1000*(IF(I37&lt;18,VLOOKUP(I37,'[1]Mortality (No Interventions) H'!$B$10:$O$129,4),VLOOKUP(I37,'[1]Mortality (Interventions) H'!$B$9:$AV$128,10)))</f>
        <v>293.74449675865083</v>
      </c>
      <c r="P302" s="11">
        <v>0</v>
      </c>
      <c r="Q302" s="10">
        <f t="shared" ref="Q302:Q333" si="176">T301</f>
        <v>4.8050413946974208E-2</v>
      </c>
      <c r="R302" s="10">
        <f t="shared" ref="R302:R333" si="177">O302*Q302/1000</f>
        <v>1.4114544663898797E-2</v>
      </c>
      <c r="S302" s="10">
        <f t="shared" ref="S302:S333" si="178">MIN(P302*Q302,Q302-R302)</f>
        <v>0</v>
      </c>
      <c r="T302" s="9">
        <f t="shared" si="168"/>
        <v>3.3935869283075411E-2</v>
      </c>
      <c r="U302" s="18"/>
      <c r="V302" s="8">
        <f t="shared" ref="V302:V333" si="179">W301</f>
        <v>369.5927324849178</v>
      </c>
      <c r="W302" s="8">
        <f t="shared" si="169"/>
        <v>261.02690127548095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-81.50233907242739</v>
      </c>
      <c r="AB302" s="8">
        <f t="shared" ref="AB302:AB333" si="180">IFERROR(_xlfn.IFNA(-M302*R302,0),0)</f>
        <v>-10856.583120943686</v>
      </c>
      <c r="AC302" s="8">
        <f t="shared" si="173"/>
        <v>-10938.085460016113</v>
      </c>
      <c r="AD302" s="8">
        <f t="shared" ref="AD302:AD333" si="181">IFERROR(_xlfn.IFNA($D$6*SUM(V302:V302,Y302:Z302),0),0)</f>
        <v>36.257047056770439</v>
      </c>
      <c r="AE302" s="8">
        <f t="shared" si="174"/>
        <v>-10901.828412959343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2401.6576205128908</v>
      </c>
      <c r="M303" s="14">
        <f t="shared" si="167"/>
        <v>769177</v>
      </c>
      <c r="N303" s="13"/>
      <c r="O303" s="12">
        <f>1000*(IF(I38&lt;18,VLOOKUP(I38,'[1]Mortality (No Interventions) H'!$B$10:$O$129,4),VLOOKUP(I38,'[1]Mortality (Interventions) H'!$B$9:$AV$128,10)))</f>
        <v>316.525596285853</v>
      </c>
      <c r="P303" s="11">
        <v>0</v>
      </c>
      <c r="Q303" s="10">
        <f t="shared" si="176"/>
        <v>3.3935869283075411E-2</v>
      </c>
      <c r="R303" s="10">
        <f t="shared" si="177"/>
        <v>1.0741571260304207E-2</v>
      </c>
      <c r="S303" s="10">
        <f t="shared" si="178"/>
        <v>0</v>
      </c>
      <c r="T303" s="9">
        <f t="shared" si="168"/>
        <v>2.3194298022771204E-2</v>
      </c>
      <c r="U303" s="18"/>
      <c r="V303" s="8">
        <f t="shared" si="179"/>
        <v>261.02690127548095</v>
      </c>
      <c r="W303" s="8">
        <f t="shared" si="169"/>
        <v>178.40520570261089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-55.704762598835536</v>
      </c>
      <c r="AB303" s="8">
        <f t="shared" si="180"/>
        <v>-8262.1695572870085</v>
      </c>
      <c r="AC303" s="8">
        <f t="shared" si="173"/>
        <v>-8317.8743198858447</v>
      </c>
      <c r="AD303" s="8">
        <f t="shared" si="181"/>
        <v>25.606739015124685</v>
      </c>
      <c r="AE303" s="8">
        <f t="shared" si="174"/>
        <v>-8292.2675808707208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2401.6576205128908</v>
      </c>
      <c r="M304" s="14">
        <f t="shared" si="167"/>
        <v>769177</v>
      </c>
      <c r="N304" s="13"/>
      <c r="O304" s="12">
        <f>1000*(IF(I39&lt;18,VLOOKUP(I39,'[1]Mortality (No Interventions) H'!$B$10:$O$129,4),VLOOKUP(I39,'[1]Mortality (Interventions) H'!$B$9:$AV$128,10)))</f>
        <v>339.76557397496134</v>
      </c>
      <c r="P304" s="11">
        <v>0</v>
      </c>
      <c r="Q304" s="10">
        <f t="shared" si="176"/>
        <v>2.3194298022771204E-2</v>
      </c>
      <c r="R304" s="10">
        <f t="shared" si="177"/>
        <v>7.8806239806531696E-3</v>
      </c>
      <c r="S304" s="10">
        <f t="shared" si="178"/>
        <v>0</v>
      </c>
      <c r="T304" s="9">
        <f t="shared" si="168"/>
        <v>1.5313674042118034E-2</v>
      </c>
      <c r="U304" s="18"/>
      <c r="V304" s="8">
        <f t="shared" si="179"/>
        <v>178.40520570261089</v>
      </c>
      <c r="W304" s="8">
        <f t="shared" si="169"/>
        <v>117.78925858694224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-36.778201961303218</v>
      </c>
      <c r="AB304" s="8">
        <f t="shared" si="180"/>
        <v>-6061.5947115668632</v>
      </c>
      <c r="AC304" s="8">
        <f t="shared" si="173"/>
        <v>-6098.3729135281665</v>
      </c>
      <c r="AD304" s="8">
        <f t="shared" si="181"/>
        <v>17.501550679426128</v>
      </c>
      <c r="AE304" s="8">
        <f t="shared" si="174"/>
        <v>-6080.8713628487403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2401.6576205128908</v>
      </c>
      <c r="M305" s="14">
        <f t="shared" si="167"/>
        <v>769177</v>
      </c>
      <c r="N305" s="13"/>
      <c r="O305" s="12">
        <f>1000*(IF(I40&lt;18,VLOOKUP(I40,'[1]Mortality (No Interventions) H'!$B$10:$O$129,4),VLOOKUP(I40,'[1]Mortality (Interventions) H'!$B$9:$AV$128,10)))</f>
        <v>364.08376382406743</v>
      </c>
      <c r="P305" s="11">
        <v>0</v>
      </c>
      <c r="Q305" s="10">
        <f t="shared" si="176"/>
        <v>1.5313674042118034E-2</v>
      </c>
      <c r="R305" s="10">
        <f t="shared" si="177"/>
        <v>5.5754600832292542E-3</v>
      </c>
      <c r="S305" s="10">
        <f t="shared" si="178"/>
        <v>0</v>
      </c>
      <c r="T305" s="9">
        <f t="shared" si="168"/>
        <v>9.7382139588887799E-3</v>
      </c>
      <c r="U305" s="18"/>
      <c r="V305" s="8">
        <f t="shared" si="179"/>
        <v>117.78925858694224</v>
      </c>
      <c r="W305" s="8">
        <f t="shared" si="169"/>
        <v>74.904101982561954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-23.387855764550245</v>
      </c>
      <c r="AB305" s="8">
        <f t="shared" si="180"/>
        <v>-4288.5156604380281</v>
      </c>
      <c r="AC305" s="8">
        <f t="shared" si="173"/>
        <v>-4311.9035162025784</v>
      </c>
      <c r="AD305" s="8">
        <f t="shared" si="181"/>
        <v>11.555126267379034</v>
      </c>
      <c r="AE305" s="8">
        <f t="shared" si="174"/>
        <v>-4300.3483899351995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2401.6576205128908</v>
      </c>
      <c r="M306" s="14">
        <f t="shared" si="167"/>
        <v>769177</v>
      </c>
      <c r="N306" s="13"/>
      <c r="O306" s="12">
        <f>1000*(IF(I41&lt;18,VLOOKUP(I41,'[1]Mortality (No Interventions) H'!$B$10:$O$129,4),VLOOKUP(I41,'[1]Mortality (Interventions) H'!$B$9:$AV$128,10)))</f>
        <v>388.60854773569974</v>
      </c>
      <c r="P306" s="11">
        <v>0</v>
      </c>
      <c r="Q306" s="10">
        <f t="shared" si="176"/>
        <v>9.7382139588887799E-3</v>
      </c>
      <c r="R306" s="10">
        <f t="shared" si="177"/>
        <v>3.784353184103288E-3</v>
      </c>
      <c r="S306" s="10">
        <f t="shared" si="178"/>
        <v>0</v>
      </c>
      <c r="T306" s="9">
        <f t="shared" si="168"/>
        <v>5.9538607747854919E-3</v>
      </c>
      <c r="U306" s="18"/>
      <c r="V306" s="8">
        <f t="shared" si="179"/>
        <v>74.904101982561954</v>
      </c>
      <c r="W306" s="8">
        <f t="shared" si="169"/>
        <v>45.795727691671807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-14.299135101236361</v>
      </c>
      <c r="AB306" s="8">
        <f t="shared" si="180"/>
        <v>-2910.8374290890147</v>
      </c>
      <c r="AC306" s="8">
        <f t="shared" si="173"/>
        <v>-2925.1365641902512</v>
      </c>
      <c r="AD306" s="8">
        <f t="shared" si="181"/>
        <v>7.3480924044893285</v>
      </c>
      <c r="AE306" s="8">
        <f t="shared" si="174"/>
        <v>-2917.7884717857619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2401.6576205128908</v>
      </c>
      <c r="M307" s="14">
        <f t="shared" si="167"/>
        <v>769177</v>
      </c>
      <c r="N307" s="13"/>
      <c r="O307" s="12">
        <f>1000*(IF(I42&lt;18,VLOOKUP(I42,'[1]Mortality (No Interventions) H'!$B$10:$O$129,4),VLOOKUP(I42,'[1]Mortality (Interventions) H'!$B$9:$AV$128,10)))</f>
        <v>412.78368166920302</v>
      </c>
      <c r="P307" s="11">
        <v>0</v>
      </c>
      <c r="Q307" s="10">
        <f t="shared" si="176"/>
        <v>5.9538607747854919E-3</v>
      </c>
      <c r="R307" s="10">
        <f t="shared" si="177"/>
        <v>2.4576565707618088E-3</v>
      </c>
      <c r="S307" s="10">
        <f t="shared" si="178"/>
        <v>0</v>
      </c>
      <c r="T307" s="9">
        <f t="shared" si="168"/>
        <v>3.4962042040236831E-3</v>
      </c>
      <c r="U307" s="18"/>
      <c r="V307" s="8">
        <f t="shared" si="179"/>
        <v>45.795727691671807</v>
      </c>
      <c r="W307" s="8">
        <f t="shared" si="169"/>
        <v>26.891998610383247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-8.3966854694626836</v>
      </c>
      <c r="AB307" s="8">
        <f t="shared" si="180"/>
        <v>-1890.3729081288559</v>
      </c>
      <c r="AC307" s="8">
        <f t="shared" si="173"/>
        <v>-1898.7695935983186</v>
      </c>
      <c r="AD307" s="8">
        <f t="shared" si="181"/>
        <v>4.4925608865530045</v>
      </c>
      <c r="AE307" s="8">
        <f t="shared" si="174"/>
        <v>-1894.2770327117655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2401.6576205128908</v>
      </c>
      <c r="M308" s="14">
        <f t="shared" si="167"/>
        <v>769177</v>
      </c>
      <c r="N308" s="13"/>
      <c r="O308" s="12">
        <f>1000*(IF(I43&lt;18,VLOOKUP(I43,'[1]Mortality (No Interventions) H'!$B$10:$O$129,4),VLOOKUP(I43,'[1]Mortality (Interventions) H'!$B$9:$AV$128,10)))</f>
        <v>437.57287847636701</v>
      </c>
      <c r="P308" s="11">
        <v>0</v>
      </c>
      <c r="Q308" s="10">
        <f t="shared" si="176"/>
        <v>3.4962042040236831E-3</v>
      </c>
      <c r="R308" s="10">
        <f t="shared" si="177"/>
        <v>1.5298441372958184E-3</v>
      </c>
      <c r="S308" s="10">
        <f t="shared" si="178"/>
        <v>0</v>
      </c>
      <c r="T308" s="9">
        <f t="shared" si="168"/>
        <v>1.9663600667278649E-3</v>
      </c>
      <c r="U308" s="18"/>
      <c r="V308" s="8">
        <f t="shared" si="179"/>
        <v>26.891998610383247</v>
      </c>
      <c r="W308" s="8">
        <f t="shared" si="169"/>
        <v>15.124789370455391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-4.7225236389292133</v>
      </c>
      <c r="AB308" s="8">
        <f t="shared" si="180"/>
        <v>-1176.7209239927856</v>
      </c>
      <c r="AC308" s="8">
        <f t="shared" si="173"/>
        <v>-1181.4434476317149</v>
      </c>
      <c r="AD308" s="8">
        <f t="shared" si="181"/>
        <v>2.6381050636785965</v>
      </c>
      <c r="AE308" s="8">
        <f t="shared" si="174"/>
        <v>-1178.8053425680364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2401.6576205128908</v>
      </c>
      <c r="M309" s="14">
        <f t="shared" si="167"/>
        <v>769177</v>
      </c>
      <c r="N309" s="13"/>
      <c r="O309" s="12">
        <f>1000*(IF(I44&lt;18,VLOOKUP(I44,'[1]Mortality (No Interventions) H'!$B$10:$O$129,4),VLOOKUP(I44,'[1]Mortality (Interventions) H'!$B$9:$AV$128,10)))</f>
        <v>462.83555332027623</v>
      </c>
      <c r="P309" s="11">
        <v>0</v>
      </c>
      <c r="Q309" s="10">
        <f t="shared" si="176"/>
        <v>1.9663600667278649E-3</v>
      </c>
      <c r="R309" s="10">
        <f t="shared" si="177"/>
        <v>9.1010134951088656E-4</v>
      </c>
      <c r="S309" s="10">
        <f t="shared" si="178"/>
        <v>0</v>
      </c>
      <c r="T309" s="9">
        <f t="shared" si="168"/>
        <v>1.0562587172169783E-3</v>
      </c>
      <c r="U309" s="18"/>
      <c r="V309" s="8">
        <f t="shared" si="179"/>
        <v>15.124789370455391</v>
      </c>
      <c r="W309" s="8">
        <f t="shared" si="169"/>
        <v>8.1244991133280386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-2.5367717974373267</v>
      </c>
      <c r="AB309" s="8">
        <f t="shared" si="180"/>
        <v>-700.02902571273523</v>
      </c>
      <c r="AC309" s="8">
        <f t="shared" si="173"/>
        <v>-702.56579751017262</v>
      </c>
      <c r="AD309" s="8">
        <f t="shared" si="181"/>
        <v>1.483741837241674</v>
      </c>
      <c r="AE309" s="8">
        <f t="shared" si="174"/>
        <v>-701.08205567293089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2401.6576205128908</v>
      </c>
      <c r="M310" s="14">
        <f t="shared" si="167"/>
        <v>769177</v>
      </c>
      <c r="N310" s="13"/>
      <c r="O310" s="12">
        <f>1000*(IF(I45&lt;18,VLOOKUP(I45,'[1]Mortality (No Interventions) H'!$B$10:$O$129,4),VLOOKUP(I45,'[1]Mortality (Interventions) H'!$B$9:$AV$128,10)))</f>
        <v>488.41306669223127</v>
      </c>
      <c r="P310" s="11">
        <v>0</v>
      </c>
      <c r="Q310" s="10">
        <f t="shared" si="176"/>
        <v>1.0562587172169783E-3</v>
      </c>
      <c r="R310" s="10">
        <f t="shared" si="177"/>
        <v>5.1589055929634662E-4</v>
      </c>
      <c r="S310" s="10">
        <f t="shared" si="178"/>
        <v>0</v>
      </c>
      <c r="T310" s="9">
        <f t="shared" si="168"/>
        <v>5.403681579206317E-4</v>
      </c>
      <c r="U310" s="18"/>
      <c r="V310" s="8">
        <f t="shared" si="179"/>
        <v>8.1244991133280386</v>
      </c>
      <c r="W310" s="8">
        <f t="shared" si="169"/>
        <v>4.1563875860491777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-1.2977793043525985</v>
      </c>
      <c r="AB310" s="8">
        <f t="shared" si="180"/>
        <v>-396.811152727886</v>
      </c>
      <c r="AC310" s="8">
        <f t="shared" si="173"/>
        <v>-398.10893203223861</v>
      </c>
      <c r="AD310" s="8">
        <f t="shared" si="181"/>
        <v>0.7970133630174806</v>
      </c>
      <c r="AE310" s="8">
        <f t="shared" si="174"/>
        <v>-397.31191866922114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2401.6576205128908</v>
      </c>
      <c r="M311" s="14">
        <f t="shared" si="167"/>
        <v>769177</v>
      </c>
      <c r="N311" s="13"/>
      <c r="O311" s="12">
        <f>1000*(IF(I46&lt;18,VLOOKUP(I46,'[1]Mortality (No Interventions) H'!$B$10:$O$129,4),VLOOKUP(I46,'[1]Mortality (Interventions) H'!$B$9:$AV$128,10)))</f>
        <v>514.14617696204959</v>
      </c>
      <c r="P311" s="11">
        <v>0</v>
      </c>
      <c r="Q311" s="10">
        <f t="shared" si="176"/>
        <v>5.403681579206317E-4</v>
      </c>
      <c r="R311" s="10">
        <f t="shared" si="177"/>
        <v>2.7782822254691783E-4</v>
      </c>
      <c r="S311" s="10">
        <f t="shared" si="178"/>
        <v>0</v>
      </c>
      <c r="T311" s="9">
        <f t="shared" si="168"/>
        <v>2.6253993537371387E-4</v>
      </c>
      <c r="U311" s="18"/>
      <c r="V311" s="8">
        <f t="shared" si="179"/>
        <v>4.1563875860491777</v>
      </c>
      <c r="W311" s="8">
        <f t="shared" si="169"/>
        <v>2.0193967987094714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-0.6305310364792418</v>
      </c>
      <c r="AB311" s="8">
        <f t="shared" si="180"/>
        <v>-213.69907873397062</v>
      </c>
      <c r="AC311" s="8">
        <f t="shared" si="173"/>
        <v>-214.32960977044988</v>
      </c>
      <c r="AD311" s="8">
        <f t="shared" si="181"/>
        <v>0.40774162219142435</v>
      </c>
      <c r="AE311" s="8">
        <f t="shared" si="174"/>
        <v>-213.92186814825845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2401.6576205128908</v>
      </c>
      <c r="M312" s="14">
        <f t="shared" si="167"/>
        <v>769177</v>
      </c>
      <c r="N312" s="13"/>
      <c r="O312" s="12">
        <f>1000*(IF(I47&lt;18,VLOOKUP(I47,'[1]Mortality (No Interventions) H'!$B$10:$O$129,4),VLOOKUP(I47,'[1]Mortality (Interventions) H'!$B$9:$AV$128,10)))</f>
        <v>540.06070326016732</v>
      </c>
      <c r="P312" s="11">
        <v>0</v>
      </c>
      <c r="Q312" s="10">
        <f t="shared" si="176"/>
        <v>2.6253993537371387E-4</v>
      </c>
      <c r="R312" s="10">
        <f t="shared" si="177"/>
        <v>1.417875021318068E-4</v>
      </c>
      <c r="S312" s="10">
        <f t="shared" si="178"/>
        <v>0</v>
      </c>
      <c r="T312" s="9">
        <f t="shared" si="168"/>
        <v>1.2075243324190707E-4</v>
      </c>
      <c r="U312" s="18"/>
      <c r="V312" s="8">
        <f t="shared" si="179"/>
        <v>2.0193967987094714</v>
      </c>
      <c r="W312" s="8">
        <f t="shared" si="169"/>
        <v>0.92879994343710359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-0.29000600149090022</v>
      </c>
      <c r="AB312" s="8">
        <f t="shared" si="180"/>
        <v>-109.05968552723675</v>
      </c>
      <c r="AC312" s="8">
        <f t="shared" si="173"/>
        <v>-109.34969152872765</v>
      </c>
      <c r="AD312" s="8">
        <f t="shared" si="181"/>
        <v>0.19810282595339915</v>
      </c>
      <c r="AE312" s="8">
        <f t="shared" si="174"/>
        <v>-109.15158870277425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2401.6576205128908</v>
      </c>
      <c r="M313" s="14">
        <f t="shared" si="167"/>
        <v>769177</v>
      </c>
      <c r="N313" s="13"/>
      <c r="O313" s="12">
        <f>1000*(IF(I48&lt;18,VLOOKUP(I48,'[1]Mortality (No Interventions) H'!$B$10:$O$129,4),VLOOKUP(I48,'[1]Mortality (Interventions) H'!$B$9:$AV$128,10)))</f>
        <v>566.20494414540758</v>
      </c>
      <c r="P313" s="11">
        <v>0</v>
      </c>
      <c r="Q313" s="10">
        <f t="shared" si="176"/>
        <v>1.2075243324190707E-4</v>
      </c>
      <c r="R313" s="10">
        <f t="shared" si="177"/>
        <v>6.8370624719156042E-5</v>
      </c>
      <c r="S313" s="10">
        <f t="shared" si="178"/>
        <v>0</v>
      </c>
      <c r="T313" s="9">
        <f t="shared" si="168"/>
        <v>5.2381808522751028E-5</v>
      </c>
      <c r="U313" s="18"/>
      <c r="V313" s="8">
        <f t="shared" si="179"/>
        <v>0.92879994343710359</v>
      </c>
      <c r="W313" s="8">
        <f t="shared" si="169"/>
        <v>0.40290882334104067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-0.12580316961491209</v>
      </c>
      <c r="AB313" s="8">
        <f t="shared" si="180"/>
        <v>-52.589112009606289</v>
      </c>
      <c r="AC313" s="8">
        <f t="shared" si="173"/>
        <v>-52.714915179221201</v>
      </c>
      <c r="AD313" s="8">
        <f t="shared" si="181"/>
        <v>9.1115274451179867E-2</v>
      </c>
      <c r="AE313" s="8">
        <f t="shared" si="174"/>
        <v>-52.623799904770024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2401.6576205128908</v>
      </c>
      <c r="M314" s="14">
        <f t="shared" si="167"/>
        <v>769177</v>
      </c>
      <c r="N314" s="13"/>
      <c r="O314" s="12">
        <f>1000*(IF(I49&lt;18,VLOOKUP(I49,'[1]Mortality (No Interventions) H'!$B$10:$O$129,4),VLOOKUP(I49,'[1]Mortality (Interventions) H'!$B$9:$AV$128,10)))</f>
        <v>592.43187938558526</v>
      </c>
      <c r="P314" s="11">
        <v>0</v>
      </c>
      <c r="Q314" s="10">
        <f t="shared" si="176"/>
        <v>5.2381808522751028E-5</v>
      </c>
      <c r="R314" s="10">
        <f t="shared" si="177"/>
        <v>3.103265326874926E-5</v>
      </c>
      <c r="S314" s="10">
        <f t="shared" si="178"/>
        <v>0</v>
      </c>
      <c r="T314" s="9">
        <f t="shared" si="168"/>
        <v>2.1349155254001768E-5</v>
      </c>
      <c r="U314" s="18"/>
      <c r="V314" s="8">
        <f t="shared" si="179"/>
        <v>0.40290882334104067</v>
      </c>
      <c r="W314" s="8">
        <f t="shared" si="169"/>
        <v>0.1642127919080732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-5.1273361407286167E-2</v>
      </c>
      <c r="AB314" s="8">
        <f t="shared" si="180"/>
        <v>-23.86960314329675</v>
      </c>
      <c r="AC314" s="8">
        <f t="shared" si="173"/>
        <v>-23.920876504704037</v>
      </c>
      <c r="AD314" s="8">
        <f t="shared" si="181"/>
        <v>3.9525355569756095E-2</v>
      </c>
      <c r="AE314" s="8">
        <f t="shared" si="174"/>
        <v>-23.881351149134282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2401.6576205128908</v>
      </c>
      <c r="M315" s="14">
        <f t="shared" si="167"/>
        <v>769177</v>
      </c>
      <c r="N315" s="13"/>
      <c r="O315" s="12">
        <f>1000*(IF(I50&lt;18,VLOOKUP(I50,'[1]Mortality (No Interventions) H'!$B$10:$O$129,4),VLOOKUP(I50,'[1]Mortality (Interventions) H'!$B$9:$AV$128,10)))</f>
        <v>618.59410913156182</v>
      </c>
      <c r="P315" s="11">
        <v>0</v>
      </c>
      <c r="Q315" s="10">
        <f t="shared" si="176"/>
        <v>2.1349155254001768E-5</v>
      </c>
      <c r="R315" s="10">
        <f t="shared" si="177"/>
        <v>1.3206461675060627E-5</v>
      </c>
      <c r="S315" s="10">
        <f t="shared" si="178"/>
        <v>0</v>
      </c>
      <c r="T315" s="9">
        <f t="shared" si="168"/>
        <v>8.142693578941141E-6</v>
      </c>
      <c r="U315" s="18"/>
      <c r="V315" s="8">
        <f t="shared" si="179"/>
        <v>0.1642127919080732</v>
      </c>
      <c r="W315" s="8">
        <f t="shared" si="169"/>
        <v>6.2631726189692108E-2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-1.9555962085365378E-2</v>
      </c>
      <c r="AB315" s="8">
        <f t="shared" si="180"/>
        <v>-10.158106571838108</v>
      </c>
      <c r="AC315" s="8">
        <f t="shared" si="173"/>
        <v>-10.177662533923472</v>
      </c>
      <c r="AD315" s="8">
        <f t="shared" si="181"/>
        <v>1.6109274886181982E-2</v>
      </c>
      <c r="AE315" s="8">
        <f t="shared" si="174"/>
        <v>-10.161553259037291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2401.6576205128908</v>
      </c>
      <c r="M316" s="14">
        <f t="shared" si="167"/>
        <v>769177</v>
      </c>
      <c r="N316" s="13"/>
      <c r="O316" s="12">
        <f>1000*(IF(I51&lt;18,VLOOKUP(I51,'[1]Mortality (No Interventions) H'!$B$10:$O$129,4),VLOOKUP(I51,'[1]Mortality (Interventions) H'!$B$9:$AV$128,10)))</f>
        <v>648.93009559073187</v>
      </c>
      <c r="P316" s="11">
        <v>0</v>
      </c>
      <c r="Q316" s="10">
        <f t="shared" si="176"/>
        <v>8.142693578941141E-6</v>
      </c>
      <c r="R316" s="10">
        <f t="shared" si="177"/>
        <v>5.2840389225483133E-6</v>
      </c>
      <c r="S316" s="10">
        <f t="shared" si="178"/>
        <v>0</v>
      </c>
      <c r="T316" s="9">
        <f t="shared" si="168"/>
        <v>2.8586546563928277E-6</v>
      </c>
      <c r="U316" s="18"/>
      <c r="V316" s="8">
        <f t="shared" si="179"/>
        <v>6.2631726189692108E-2</v>
      </c>
      <c r="W316" s="8">
        <f t="shared" si="169"/>
        <v>2.1988114126402662E-2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-6.865509739940494E-3</v>
      </c>
      <c r="AB316" s="8">
        <f t="shared" si="180"/>
        <v>-4.064361206328944</v>
      </c>
      <c r="AC316" s="8">
        <f t="shared" si="173"/>
        <v>-4.0712267160688844</v>
      </c>
      <c r="AD316" s="8">
        <f t="shared" si="181"/>
        <v>6.1441723392087963E-3</v>
      </c>
      <c r="AE316" s="8">
        <f t="shared" si="174"/>
        <v>-4.0650825437296758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2401.6576205128908</v>
      </c>
      <c r="M317" s="14">
        <f t="shared" si="167"/>
        <v>769177</v>
      </c>
      <c r="N317" s="13"/>
      <c r="O317" s="12">
        <f>1000*(IF(I52&lt;18,VLOOKUP(I52,'[1]Mortality (No Interventions) H'!$B$10:$O$129,4),VLOOKUP(I52,'[1]Mortality (Interventions) H'!$B$9:$AV$128,10)))</f>
        <v>679.15983484910782</v>
      </c>
      <c r="P317" s="11">
        <v>0</v>
      </c>
      <c r="Q317" s="10">
        <f t="shared" si="176"/>
        <v>2.8586546563928277E-6</v>
      </c>
      <c r="R317" s="10">
        <f t="shared" si="177"/>
        <v>1.9414834243263859E-6</v>
      </c>
      <c r="S317" s="10">
        <f t="shared" si="178"/>
        <v>0</v>
      </c>
      <c r="T317" s="9">
        <f t="shared" si="168"/>
        <v>9.1717123206644182E-7</v>
      </c>
      <c r="U317" s="18"/>
      <c r="V317" s="8">
        <f t="shared" si="179"/>
        <v>2.1988114126402662E-2</v>
      </c>
      <c r="W317" s="8">
        <f t="shared" si="169"/>
        <v>7.0546701676716958E-3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-2.2027312788075672E-3</v>
      </c>
      <c r="AB317" s="8">
        <f t="shared" si="180"/>
        <v>-1.4933443958730965</v>
      </c>
      <c r="AC317" s="8">
        <f t="shared" si="173"/>
        <v>-1.4955471271519041</v>
      </c>
      <c r="AD317" s="8">
        <f t="shared" si="181"/>
        <v>2.1570339958001013E-3</v>
      </c>
      <c r="AE317" s="8">
        <f t="shared" si="174"/>
        <v>-1.4933900931561039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2401.6576205128908</v>
      </c>
      <c r="M318" s="14">
        <f t="shared" si="167"/>
        <v>769177</v>
      </c>
      <c r="N318" s="13"/>
      <c r="O318" s="12">
        <f>1000*(IF(I53&lt;18,VLOOKUP(I53,'[1]Mortality (No Interventions) H'!$B$10:$O$129,4),VLOOKUP(I53,'[1]Mortality (Interventions) H'!$B$9:$AV$128,10)))</f>
        <v>709.24622354151177</v>
      </c>
      <c r="P318" s="11">
        <v>0</v>
      </c>
      <c r="Q318" s="10">
        <f t="shared" si="176"/>
        <v>9.1717123206644182E-7</v>
      </c>
      <c r="R318" s="10">
        <f t="shared" si="177"/>
        <v>6.5050023268403941E-7</v>
      </c>
      <c r="S318" s="10">
        <f t="shared" si="178"/>
        <v>0</v>
      </c>
      <c r="T318" s="9">
        <f t="shared" si="168"/>
        <v>2.6667099938240241E-7</v>
      </c>
      <c r="U318" s="18"/>
      <c r="V318" s="8">
        <f t="shared" si="179"/>
        <v>7.0546701676716958E-3</v>
      </c>
      <c r="W318" s="8">
        <f t="shared" si="169"/>
        <v>2.0511719929195817E-3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-6.4045243783653516E-4</v>
      </c>
      <c r="AB318" s="8">
        <f t="shared" si="180"/>
        <v>-0.50034981747521134</v>
      </c>
      <c r="AC318" s="8">
        <f t="shared" si="173"/>
        <v>-0.50099026991304785</v>
      </c>
      <c r="AD318" s="8">
        <f t="shared" si="181"/>
        <v>6.9206314344859342E-4</v>
      </c>
      <c r="AE318" s="8">
        <f t="shared" si="174"/>
        <v>-0.50029820676959924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2401.6576205128908</v>
      </c>
      <c r="M319" s="14">
        <f t="shared" si="167"/>
        <v>769177</v>
      </c>
      <c r="N319" s="13"/>
      <c r="O319" s="12">
        <f>1000*(IF(I54&lt;18,VLOOKUP(I54,'[1]Mortality (No Interventions) H'!$B$10:$O$129,4),VLOOKUP(I54,'[1]Mortality (Interventions) H'!$B$9:$AV$128,10)))</f>
        <v>739.15254532832762</v>
      </c>
      <c r="P319" s="11">
        <v>0</v>
      </c>
      <c r="Q319" s="10">
        <f t="shared" si="176"/>
        <v>2.6667099938240241E-7</v>
      </c>
      <c r="R319" s="10">
        <f t="shared" si="177"/>
        <v>1.9711054795875164E-7</v>
      </c>
      <c r="S319" s="10">
        <f t="shared" si="178"/>
        <v>0</v>
      </c>
      <c r="T319" s="9">
        <f t="shared" si="168"/>
        <v>6.9560451423650772E-8</v>
      </c>
      <c r="U319" s="18"/>
      <c r="V319" s="8">
        <f t="shared" si="179"/>
        <v>2.0511719929195817E-3</v>
      </c>
      <c r="W319" s="8">
        <f t="shared" si="169"/>
        <v>5.3504299344689431E-4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-1.6706038824792764E-4</v>
      </c>
      <c r="AB319" s="8">
        <f t="shared" si="180"/>
        <v>-0.1516128999472687</v>
      </c>
      <c r="AC319" s="8">
        <f t="shared" si="173"/>
        <v>-0.15177996033551663</v>
      </c>
      <c r="AD319" s="8">
        <f t="shared" si="181"/>
        <v>2.0121997250541098E-4</v>
      </c>
      <c r="AE319" s="8">
        <f t="shared" si="174"/>
        <v>-0.15157874036301122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2401.6576205128908</v>
      </c>
      <c r="M320" s="14">
        <f t="shared" si="167"/>
        <v>769177</v>
      </c>
      <c r="N320" s="13"/>
      <c r="O320" s="12">
        <f>1000*(IF(I55&lt;18,VLOOKUP(I55,'[1]Mortality (No Interventions) H'!$B$10:$O$129,4),VLOOKUP(I55,'[1]Mortality (Interventions) H'!$B$9:$AV$128,10)))</f>
        <v>768.84177396568236</v>
      </c>
      <c r="P320" s="11">
        <v>0</v>
      </c>
      <c r="Q320" s="10">
        <f t="shared" si="176"/>
        <v>6.9560451423650772E-8</v>
      </c>
      <c r="R320" s="10">
        <f t="shared" si="177"/>
        <v>5.3480980870413334E-8</v>
      </c>
      <c r="S320" s="10">
        <f t="shared" si="178"/>
        <v>0</v>
      </c>
      <c r="T320" s="9">
        <f t="shared" si="168"/>
        <v>1.6079470553237438E-8</v>
      </c>
      <c r="U320" s="18"/>
      <c r="V320" s="8">
        <f t="shared" si="179"/>
        <v>5.3504299344689431E-4</v>
      </c>
      <c r="W320" s="8">
        <f t="shared" si="169"/>
        <v>1.2367958921727514E-4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-3.8617382987995321E-5</v>
      </c>
      <c r="AB320" s="8">
        <f t="shared" si="180"/>
        <v>-4.1136340422961916E-2</v>
      </c>
      <c r="AC320" s="8">
        <f t="shared" si="173"/>
        <v>-4.1174957805949909E-2</v>
      </c>
      <c r="AD320" s="8">
        <f t="shared" si="181"/>
        <v>5.2487717657140333E-5</v>
      </c>
      <c r="AE320" s="8">
        <f t="shared" si="174"/>
        <v>-4.112247008829277E-2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2401.6576205128908</v>
      </c>
      <c r="M321" s="14">
        <f t="shared" si="167"/>
        <v>769177</v>
      </c>
      <c r="N321" s="13"/>
      <c r="O321" s="12">
        <f>1000*(IF(I56&lt;18,VLOOKUP(I56,'[1]Mortality (No Interventions) H'!$B$10:$O$129,4),VLOOKUP(I56,'[1]Mortality (Interventions) H'!$B$9:$AV$128,10)))</f>
        <v>798.43705414373085</v>
      </c>
      <c r="P321" s="11">
        <v>0</v>
      </c>
      <c r="Q321" s="10">
        <f t="shared" si="176"/>
        <v>1.6079470553237438E-8</v>
      </c>
      <c r="R321" s="10">
        <f t="shared" si="177"/>
        <v>1.2838445100717766E-8</v>
      </c>
      <c r="S321" s="10">
        <f t="shared" si="178"/>
        <v>0</v>
      </c>
      <c r="T321" s="9">
        <f t="shared" si="168"/>
        <v>3.2410254525196713E-9</v>
      </c>
      <c r="U321" s="18"/>
      <c r="V321" s="8">
        <f t="shared" si="179"/>
        <v>1.2367958921727514E-4</v>
      </c>
      <c r="W321" s="8">
        <f t="shared" si="169"/>
        <v>2.4929222344927234E-5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-7.7838334763201096E-6</v>
      </c>
      <c r="AB321" s="8">
        <f t="shared" si="180"/>
        <v>-9.8750366872347901E-3</v>
      </c>
      <c r="AC321" s="8">
        <f t="shared" si="173"/>
        <v>-9.8828205207111101E-3</v>
      </c>
      <c r="AD321" s="8">
        <f t="shared" si="181"/>
        <v>1.2132967702214693E-5</v>
      </c>
      <c r="AE321" s="8">
        <f t="shared" si="174"/>
        <v>-9.8706875530088951E-3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2401.6576205128908</v>
      </c>
      <c r="M322" s="14">
        <f t="shared" si="167"/>
        <v>769177</v>
      </c>
      <c r="N322" s="13"/>
      <c r="O322" s="12">
        <f>1000*(IF(I57&lt;18,VLOOKUP(I57,'[1]Mortality (No Interventions) H'!$B$10:$O$129,4),VLOOKUP(I57,'[1]Mortality (Interventions) H'!$B$9:$AV$128,10)))</f>
        <v>828.08616600874075</v>
      </c>
      <c r="P322" s="11">
        <v>0</v>
      </c>
      <c r="Q322" s="10">
        <f t="shared" si="176"/>
        <v>3.2410254525196713E-9</v>
      </c>
      <c r="R322" s="10">
        <f t="shared" si="177"/>
        <v>2.6838483409137583E-9</v>
      </c>
      <c r="S322" s="10">
        <f t="shared" si="178"/>
        <v>0</v>
      </c>
      <c r="T322" s="9">
        <f t="shared" si="168"/>
        <v>5.5717711160591293E-10</v>
      </c>
      <c r="U322" s="18"/>
      <c r="V322" s="8">
        <f t="shared" si="179"/>
        <v>2.4929222344927234E-5</v>
      </c>
      <c r="W322" s="8">
        <f t="shared" si="169"/>
        <v>4.2856781917370132E-6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-1.3381486560637022E-6</v>
      </c>
      <c r="AB322" s="8">
        <f t="shared" si="180"/>
        <v>-2.0643544153190218E-3</v>
      </c>
      <c r="AC322" s="8">
        <f t="shared" si="173"/>
        <v>-2.0656925639750854E-3</v>
      </c>
      <c r="AD322" s="8">
        <f t="shared" si="181"/>
        <v>2.4455567120373618E-6</v>
      </c>
      <c r="AE322" s="8">
        <f t="shared" si="174"/>
        <v>-2.0632470072630481E-3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2401.6576205128908</v>
      </c>
      <c r="M323" s="14">
        <f t="shared" si="167"/>
        <v>769177</v>
      </c>
      <c r="N323" s="13"/>
      <c r="O323" s="12">
        <f>1000*(IF(I58&lt;18,VLOOKUP(I58,'[1]Mortality (No Interventions) H'!$B$10:$O$129,4),VLOOKUP(I58,'[1]Mortality (Interventions) H'!$B$9:$AV$128,10)))</f>
        <v>857.78910956071218</v>
      </c>
      <c r="P323" s="11">
        <v>0</v>
      </c>
      <c r="Q323" s="10">
        <f t="shared" si="176"/>
        <v>5.5717711160591293E-10</v>
      </c>
      <c r="R323" s="10">
        <f t="shared" si="177"/>
        <v>4.7794045843204564E-10</v>
      </c>
      <c r="S323" s="10">
        <f t="shared" si="178"/>
        <v>0</v>
      </c>
      <c r="T323" s="9">
        <f t="shared" si="168"/>
        <v>7.9236653173867293E-11</v>
      </c>
      <c r="U323" s="18"/>
      <c r="V323" s="8">
        <f t="shared" si="179"/>
        <v>4.2856781917370132E-6</v>
      </c>
      <c r="W323" s="8">
        <f t="shared" si="169"/>
        <v>6.0947011178315729E-7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-1.9029931191895533E-7</v>
      </c>
      <c r="AB323" s="8">
        <f t="shared" si="180"/>
        <v>-3.6762080799538559E-4</v>
      </c>
      <c r="AC323" s="8">
        <f t="shared" si="173"/>
        <v>-3.6781110730730454E-4</v>
      </c>
      <c r="AD323" s="8">
        <f t="shared" si="181"/>
        <v>4.2042503060940101E-7</v>
      </c>
      <c r="AE323" s="8">
        <f t="shared" si="174"/>
        <v>-3.6739068227669515E-4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2401.6576205128908</v>
      </c>
      <c r="M324" s="14">
        <f t="shared" si="167"/>
        <v>769177</v>
      </c>
      <c r="N324" s="13"/>
      <c r="O324" s="12">
        <f>1000*(IF(I59&lt;18,VLOOKUP(I59,'[1]Mortality (No Interventions) H'!$B$10:$O$129,4),VLOOKUP(I59,'[1]Mortality (Interventions) H'!$B$9:$AV$128,10)))</f>
        <v>887.54588479964514</v>
      </c>
      <c r="P324" s="11">
        <v>0</v>
      </c>
      <c r="Q324" s="10">
        <f t="shared" si="176"/>
        <v>7.9236653173867293E-11</v>
      </c>
      <c r="R324" s="10">
        <f t="shared" si="177"/>
        <v>7.0326165449762663E-11</v>
      </c>
      <c r="S324" s="10">
        <f t="shared" si="178"/>
        <v>0</v>
      </c>
      <c r="T324" s="9">
        <f t="shared" si="168"/>
        <v>8.9104877241046297E-12</v>
      </c>
      <c r="U324" s="18"/>
      <c r="V324" s="8">
        <f t="shared" si="179"/>
        <v>6.0947011178315729E-7</v>
      </c>
      <c r="W324" s="8">
        <f t="shared" si="169"/>
        <v>6.8537422161636276E-8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-2.1399940745082451E-8</v>
      </c>
      <c r="AB324" s="8">
        <f t="shared" si="180"/>
        <v>-5.4093268962152096E-5</v>
      </c>
      <c r="AC324" s="8">
        <f t="shared" si="173"/>
        <v>-5.411466890289718E-5</v>
      </c>
      <c r="AD324" s="8">
        <f t="shared" si="181"/>
        <v>5.9789017965927735E-8</v>
      </c>
      <c r="AE324" s="8">
        <f t="shared" si="174"/>
        <v>-5.4054879884931254E-5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2401.6576205128908</v>
      </c>
      <c r="M325" s="14">
        <f t="shared" si="167"/>
        <v>769177</v>
      </c>
      <c r="N325" s="13"/>
      <c r="O325" s="12">
        <f>1000*(IF(I60&lt;18,VLOOKUP(I60,'[1]Mortality (No Interventions) H'!$B$10:$O$129,4),VLOOKUP(I60,'[1]Mortality (Interventions) H'!$B$9:$AV$128,10)))</f>
        <v>1000</v>
      </c>
      <c r="P325" s="11">
        <v>0</v>
      </c>
      <c r="Q325" s="10">
        <f t="shared" si="176"/>
        <v>8.9104877241046297E-12</v>
      </c>
      <c r="R325" s="10">
        <f t="shared" si="177"/>
        <v>8.9104877241046297E-12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6.8537422161636276E-8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-6.8537422161636264E-6</v>
      </c>
      <c r="AC325" s="8">
        <f t="shared" si="173"/>
        <v>-6.8537422161636264E-6</v>
      </c>
      <c r="AD325" s="8">
        <f t="shared" si="181"/>
        <v>6.7235211140565191E-9</v>
      </c>
      <c r="AE325" s="8">
        <f t="shared" si="174"/>
        <v>-6.8470186950495696E-6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2401.6576205128908</v>
      </c>
      <c r="M326" s="14">
        <f t="shared" si="167"/>
        <v>769177</v>
      </c>
      <c r="N326" s="13"/>
      <c r="O326" s="12" t="e">
        <f>1000*(IF(I61&lt;18,VLOOKUP(I61,'[1]Mortality (No Interventions) H'!$B$10:$O$129,4),VLOOKUP(I61,'[1]Mortality (Interventions) H'!$B$9:$AV$128,10)))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2401.6576205128908</v>
      </c>
      <c r="M327" s="14">
        <f t="shared" si="167"/>
        <v>769177</v>
      </c>
      <c r="N327" s="13"/>
      <c r="O327" s="12" t="e">
        <f>1000*(IF(I62&lt;18,VLOOKUP(I62,'[1]Mortality (No Interventions) H'!$B$10:$O$129,4),VLOOKUP(I62,'[1]Mortality (Interventions) H'!$B$9:$AV$128,10)))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2401.6576205128908</v>
      </c>
      <c r="M328" s="14">
        <f t="shared" si="167"/>
        <v>769177</v>
      </c>
      <c r="N328" s="13"/>
      <c r="O328" s="12" t="e">
        <f>1000*(IF(I63&lt;18,VLOOKUP(I63,'[1]Mortality (No Interventions) H'!$B$10:$O$129,4),VLOOKUP(I63,'[1]Mortality (Interventions) H'!$B$9:$AV$128,10)))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2401.6576205128908</v>
      </c>
      <c r="M329" s="14">
        <f t="shared" si="167"/>
        <v>769177</v>
      </c>
      <c r="N329" s="13"/>
      <c r="O329" s="12" t="e">
        <f>1000*(IF(I64&lt;18,VLOOKUP(I64,'[1]Mortality (No Interventions) H'!$B$10:$O$129,4),VLOOKUP(I64,'[1]Mortality (Interventions) H'!$B$9:$AV$128,10)))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2401.6576205128908</v>
      </c>
      <c r="M330" s="14">
        <f t="shared" si="167"/>
        <v>769177</v>
      </c>
      <c r="N330" s="13"/>
      <c r="O330" s="12" t="e">
        <f>1000*(IF(I65&lt;18,VLOOKUP(I65,'[1]Mortality (No Interventions) H'!$B$10:$O$129,4),VLOOKUP(I65,'[1]Mortality (Interventions) H'!$B$9:$AV$128,10)))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2401.6576205128908</v>
      </c>
      <c r="M331" s="14">
        <f t="shared" si="167"/>
        <v>769177</v>
      </c>
      <c r="N331" s="13"/>
      <c r="O331" s="12" t="e">
        <f>1000*(IF(I66&lt;18,VLOOKUP(I66,'[1]Mortality (No Interventions) H'!$B$10:$O$129,4),VLOOKUP(I66,'[1]Mortality (Interventions) H'!$B$9:$AV$128,10)))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2401.6576205128908</v>
      </c>
      <c r="M332" s="14">
        <f t="shared" si="167"/>
        <v>769177</v>
      </c>
      <c r="N332" s="13"/>
      <c r="O332" s="12" t="e">
        <f>1000*(IF(I67&lt;18,VLOOKUP(I67,'[1]Mortality (No Interventions) H'!$B$10:$O$129,4),VLOOKUP(I67,'[1]Mortality (Interventions) H'!$B$9:$AV$128,10)))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2401.6576205128908</v>
      </c>
      <c r="M333" s="14">
        <f t="shared" ref="M333:M364" si="184">$E$11</f>
        <v>769177</v>
      </c>
      <c r="N333" s="13"/>
      <c r="O333" s="12" t="e">
        <f>1000*(IF(I68&lt;18,VLOOKUP(I68,'[1]Mortality (No Interventions) H'!$B$10:$O$129,4),VLOOKUP(I68,'[1]Mortality (Interventions) H'!$B$9:$AV$128,10)))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2401.6576205128908</v>
      </c>
      <c r="M334" s="14">
        <f t="shared" si="184"/>
        <v>769177</v>
      </c>
      <c r="N334" s="13"/>
      <c r="O334" s="12" t="e">
        <f>1000*(IF(I69&lt;18,VLOOKUP(I69,'[1]Mortality (No Interventions) H'!$B$10:$O$129,4),VLOOKUP(I69,'[1]Mortality (Interventions) H'!$B$9:$AV$128,10)))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2401.6576205128908</v>
      </c>
      <c r="M335" s="14">
        <f t="shared" si="184"/>
        <v>769177</v>
      </c>
      <c r="N335" s="13"/>
      <c r="O335" s="12" t="e">
        <f>1000*(IF(I70&lt;18,VLOOKUP(I70,'[1]Mortality (No Interventions) H'!$B$10:$O$129,4),VLOOKUP(I70,'[1]Mortality (Interventions) H'!$B$9:$AV$128,10)))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2401.6576205128908</v>
      </c>
      <c r="M336" s="14">
        <f t="shared" si="184"/>
        <v>769177</v>
      </c>
      <c r="N336" s="13"/>
      <c r="O336" s="12" t="e">
        <f>1000*(IF(I71&lt;18,VLOOKUP(I71,'[1]Mortality (No Interventions) H'!$B$10:$O$129,4),VLOOKUP(I71,'[1]Mortality (Interventions) H'!$B$9:$AV$128,10)))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2401.6576205128908</v>
      </c>
      <c r="M337" s="14">
        <f t="shared" si="184"/>
        <v>769177</v>
      </c>
      <c r="N337" s="13"/>
      <c r="O337" s="12" t="e">
        <f>1000*(IF(I72&lt;18,VLOOKUP(I72,'[1]Mortality (No Interventions) H'!$B$10:$O$129,4),VLOOKUP(I72,'[1]Mortality (Interventions) H'!$B$9:$AV$128,10)))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2401.6576205128908</v>
      </c>
      <c r="M338" s="14">
        <f t="shared" si="184"/>
        <v>769177</v>
      </c>
      <c r="N338" s="13"/>
      <c r="O338" s="12" t="e">
        <f>1000*(IF(I73&lt;18,VLOOKUP(I73,'[1]Mortality (No Interventions) H'!$B$10:$O$129,4),VLOOKUP(I73,'[1]Mortality (Interventions) H'!$B$9:$AV$128,10)))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2401.6576205128908</v>
      </c>
      <c r="M339" s="14">
        <f t="shared" si="184"/>
        <v>769177</v>
      </c>
      <c r="N339" s="13"/>
      <c r="O339" s="12" t="e">
        <f>1000*(IF(I74&lt;18,VLOOKUP(I74,'[1]Mortality (No Interventions) H'!$B$10:$O$129,4),VLOOKUP(I74,'[1]Mortality (Interventions) H'!$B$9:$AV$128,10)))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2401.6576205128908</v>
      </c>
      <c r="M340" s="14">
        <f t="shared" si="184"/>
        <v>769177</v>
      </c>
      <c r="N340" s="13"/>
      <c r="O340" s="12" t="e">
        <f>1000*(IF(I75&lt;18,VLOOKUP(I75,'[1]Mortality (No Interventions) H'!$B$10:$O$129,4),VLOOKUP(I75,'[1]Mortality (Interventions) H'!$B$9:$AV$128,10)))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2401.6576205128908</v>
      </c>
      <c r="M341" s="14">
        <f t="shared" si="184"/>
        <v>769177</v>
      </c>
      <c r="N341" s="13"/>
      <c r="O341" s="12" t="e">
        <f>1000*(IF(I76&lt;18,VLOOKUP(I76,'[1]Mortality (No Interventions) H'!$B$10:$O$129,4),VLOOKUP(I76,'[1]Mortality (Interventions) H'!$B$9:$AV$128,10)))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2401.6576205128908</v>
      </c>
      <c r="M342" s="14">
        <f t="shared" si="184"/>
        <v>769177</v>
      </c>
      <c r="N342" s="13"/>
      <c r="O342" s="12" t="e">
        <f>1000*(IF(I77&lt;18,VLOOKUP(I77,'[1]Mortality (No Interventions) H'!$B$10:$O$129,4),VLOOKUP(I77,'[1]Mortality (Interventions) H'!$B$9:$AV$128,10)))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2401.6576205128908</v>
      </c>
      <c r="M343" s="14">
        <f t="shared" si="184"/>
        <v>769177</v>
      </c>
      <c r="N343" s="13"/>
      <c r="O343" s="12" t="e">
        <f>1000*(IF(I78&lt;18,VLOOKUP(I78,'[1]Mortality (No Interventions) H'!$B$10:$O$129,4),VLOOKUP(I78,'[1]Mortality (Interventions) H'!$B$9:$AV$128,10)))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2401.6576205128908</v>
      </c>
      <c r="M344" s="14">
        <f t="shared" si="184"/>
        <v>769177</v>
      </c>
      <c r="N344" s="13"/>
      <c r="O344" s="12" t="e">
        <f>1000*(IF(I79&lt;18,VLOOKUP(I79,'[1]Mortality (No Interventions) H'!$B$10:$O$129,4),VLOOKUP(I79,'[1]Mortality (Interventions) H'!$B$9:$AV$128,10)))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2401.6576205128908</v>
      </c>
      <c r="M345" s="14">
        <f t="shared" si="184"/>
        <v>769177</v>
      </c>
      <c r="O345" s="12" t="e">
        <f>1000*(IF(I80&lt;18,VLOOKUP(I80,'[1]Mortality (No Interventions) H'!$B$10:$O$129,4),VLOOKUP(I80,'[1]Mortality (Interventions) H'!$B$9:$AV$128,10)))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2401.6576205128908</v>
      </c>
      <c r="M346" s="14">
        <f t="shared" si="184"/>
        <v>769177</v>
      </c>
      <c r="O346" s="12" t="e">
        <f>1000*(IF(I81&lt;18,VLOOKUP(I81,'[1]Mortality (No Interventions) H'!$B$10:$O$129,4),VLOOKUP(I81,'[1]Mortality (Interventions) H'!$B$9:$AV$128,10)))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2401.6576205128908</v>
      </c>
      <c r="M347" s="14">
        <f t="shared" si="184"/>
        <v>769177</v>
      </c>
      <c r="O347" s="12" t="e">
        <f>1000*(IF(I82&lt;18,VLOOKUP(I82,'[1]Mortality (No Interventions) H'!$B$10:$O$129,4),VLOOKUP(I82,'[1]Mortality (Interventions) H'!$B$9:$AV$128,10)))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2401.6576205128908</v>
      </c>
      <c r="M348" s="14">
        <f t="shared" si="184"/>
        <v>769177</v>
      </c>
      <c r="O348" s="12" t="e">
        <f>1000*(IF(I83&lt;18,VLOOKUP(I83,'[1]Mortality (No Interventions) H'!$B$10:$O$129,4),VLOOKUP(I83,'[1]Mortality (Interventions) H'!$B$9:$AV$128,10)))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2401.6576205128908</v>
      </c>
      <c r="M349" s="14">
        <f t="shared" si="184"/>
        <v>769177</v>
      </c>
      <c r="O349" s="12" t="e">
        <f>1000*(IF(I84&lt;18,VLOOKUP(I84,'[1]Mortality (No Interventions) H'!$B$10:$O$129,4),VLOOKUP(I84,'[1]Mortality (Interventions) H'!$B$9:$AV$128,10)))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2401.6576205128908</v>
      </c>
      <c r="M350" s="14">
        <f t="shared" si="184"/>
        <v>769177</v>
      </c>
      <c r="O350" s="12" t="e">
        <f>1000*(IF(I85&lt;18,VLOOKUP(I85,'[1]Mortality (No Interventions) H'!$B$10:$O$129,4),VLOOKUP(I85,'[1]Mortality (Interventions) H'!$B$9:$AV$128,10)))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2401.6576205128908</v>
      </c>
      <c r="M351" s="14">
        <f t="shared" si="184"/>
        <v>769177</v>
      </c>
      <c r="O351" s="12" t="e">
        <f>1000*(IF(I86&lt;18,VLOOKUP(I86,'[1]Mortality (No Interventions) H'!$B$10:$O$129,4),VLOOKUP(I86,'[1]Mortality (Interventions) H'!$B$9:$AV$128,10)))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2401.6576205128908</v>
      </c>
      <c r="M352" s="14">
        <f t="shared" si="184"/>
        <v>769177</v>
      </c>
      <c r="O352" s="12" t="e">
        <f>1000*(IF(I87&lt;18,VLOOKUP(I87,'[1]Mortality (No Interventions) H'!$B$10:$O$129,4),VLOOKUP(I87,'[1]Mortality (Interventions) H'!$B$9:$AV$128,10)))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2401.6576205128908</v>
      </c>
      <c r="M353" s="14">
        <f t="shared" si="184"/>
        <v>769177</v>
      </c>
      <c r="O353" s="12" t="e">
        <f>1000*(IF(I88&lt;18,VLOOKUP(I88,'[1]Mortality (No Interventions) H'!$B$10:$O$129,4),VLOOKUP(I88,'[1]Mortality (Interventions) H'!$B$9:$AV$128,10)))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2401.6576205128908</v>
      </c>
      <c r="M354" s="14">
        <f t="shared" si="184"/>
        <v>769177</v>
      </c>
      <c r="O354" s="12" t="e">
        <f>1000*(IF(I89&lt;18,VLOOKUP(I89,'[1]Mortality (No Interventions) H'!$B$10:$O$129,4),VLOOKUP(I89,'[1]Mortality (Interventions) H'!$B$9:$AV$128,10)))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2401.6576205128908</v>
      </c>
      <c r="M355" s="14">
        <f t="shared" si="184"/>
        <v>769177</v>
      </c>
      <c r="O355" s="12" t="e">
        <f>1000*(IF(I90&lt;18,VLOOKUP(I90,'[1]Mortality (No Interventions) H'!$B$10:$O$129,4),VLOOKUP(I90,'[1]Mortality (Interventions) H'!$B$9:$AV$128,10)))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2401.6576205128908</v>
      </c>
      <c r="M356" s="14">
        <f t="shared" si="184"/>
        <v>769177</v>
      </c>
      <c r="O356" s="12" t="e">
        <f>1000*(IF(I91&lt;18,VLOOKUP(I91,'[1]Mortality (No Interventions) H'!$B$10:$O$129,4),VLOOKUP(I91,'[1]Mortality (Interventions) H'!$B$9:$AV$128,10)))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2401.6576205128908</v>
      </c>
      <c r="M357" s="14">
        <f t="shared" si="184"/>
        <v>769177</v>
      </c>
      <c r="O357" s="12" t="e">
        <f>1000*(IF(I92&lt;18,VLOOKUP(I92,'[1]Mortality (No Interventions) H'!$B$10:$O$129,4),VLOOKUP(I92,'[1]Mortality (Interventions) H'!$B$9:$AV$128,10)))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2401.6576205128908</v>
      </c>
      <c r="M358" s="14">
        <f t="shared" si="184"/>
        <v>769177</v>
      </c>
      <c r="O358" s="12" t="e">
        <f>1000*(IF(I93&lt;18,VLOOKUP(I93,'[1]Mortality (No Interventions) H'!$B$10:$O$129,4),VLOOKUP(I93,'[1]Mortality (Interventions) H'!$B$9:$AV$128,10)))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2401.6576205128908</v>
      </c>
      <c r="M359" s="14">
        <f t="shared" si="184"/>
        <v>769177</v>
      </c>
      <c r="O359" s="12" t="e">
        <f>1000*(IF(I94&lt;18,VLOOKUP(I94,'[1]Mortality (No Interventions) H'!$B$10:$O$129,4),VLOOKUP(I94,'[1]Mortality (Interventions) H'!$B$9:$AV$128,10)))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2401.6576205128908</v>
      </c>
      <c r="M360" s="14">
        <f t="shared" si="184"/>
        <v>769177</v>
      </c>
      <c r="O360" s="12" t="e">
        <f>1000*(IF(I95&lt;18,VLOOKUP(I95,'[1]Mortality (No Interventions) H'!$B$10:$O$129,4),VLOOKUP(I95,'[1]Mortality (Interventions) H'!$B$9:$AV$128,10)))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2401.6576205128908</v>
      </c>
      <c r="M361" s="14">
        <f t="shared" si="184"/>
        <v>769177</v>
      </c>
      <c r="O361" s="12" t="e">
        <f>1000*(IF(I96&lt;18,VLOOKUP(I96,'[1]Mortality (No Interventions) H'!$B$10:$O$129,4),VLOOKUP(I96,'[1]Mortality (Interventions) H'!$B$9:$AV$128,10)))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2401.6576205128908</v>
      </c>
      <c r="M362" s="14">
        <f t="shared" si="184"/>
        <v>769177</v>
      </c>
      <c r="O362" s="12" t="e">
        <f>1000*(IF(I97&lt;18,VLOOKUP(I97,'[1]Mortality (No Interventions) H'!$B$10:$O$129,4),VLOOKUP(I97,'[1]Mortality (Interventions) H'!$B$9:$AV$128,10)))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2401.6576205128908</v>
      </c>
      <c r="M363" s="14">
        <f t="shared" si="184"/>
        <v>769177</v>
      </c>
      <c r="O363" s="12" t="e">
        <f>1000*(IF(I98&lt;18,VLOOKUP(I98,'[1]Mortality (No Interventions) H'!$B$10:$O$129,4),VLOOKUP(I98,'[1]Mortality (Interventions) H'!$B$9:$AV$128,10)))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2401.6576205128908</v>
      </c>
      <c r="M364" s="14">
        <f t="shared" si="184"/>
        <v>769177</v>
      </c>
      <c r="O364" s="12" t="e">
        <f>1000*(IF(I99&lt;18,VLOOKUP(I99,'[1]Mortality (No Interventions) H'!$B$10:$O$129,4),VLOOKUP(I99,'[1]Mortality (Interventions) H'!$B$9:$AV$128,10)))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2401.6576205128908</v>
      </c>
      <c r="M365" s="14">
        <f t="shared" ref="M365:M389" si="201">$E$11</f>
        <v>769177</v>
      </c>
      <c r="O365" s="12" t="e">
        <f>1000*(IF(I100&lt;18,VLOOKUP(I100,'[1]Mortality (No Interventions) H'!$B$10:$O$129,4),VLOOKUP(I100,'[1]Mortality (Interventions) H'!$B$9:$AV$128,10)))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2401.6576205128908</v>
      </c>
      <c r="M366" s="14">
        <f t="shared" si="201"/>
        <v>769177</v>
      </c>
      <c r="O366" s="12" t="e">
        <f>1000*(IF(I101&lt;18,VLOOKUP(I101,'[1]Mortality (No Interventions) H'!$B$10:$O$129,4),VLOOKUP(I101,'[1]Mortality (Interventions) H'!$B$9:$AV$128,10)))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2401.6576205128908</v>
      </c>
      <c r="M367" s="14">
        <f t="shared" si="201"/>
        <v>769177</v>
      </c>
      <c r="O367" s="12" t="e">
        <f>1000*(IF(I102&lt;18,VLOOKUP(I102,'[1]Mortality (No Interventions) H'!$B$10:$O$129,4),VLOOKUP(I102,'[1]Mortality (Interventions) H'!$B$9:$AV$128,10)))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2401.6576205128908</v>
      </c>
      <c r="M368" s="14">
        <f t="shared" si="201"/>
        <v>769177</v>
      </c>
      <c r="O368" s="12" t="e">
        <f>1000*(IF(I103&lt;18,VLOOKUP(I103,'[1]Mortality (No Interventions) H'!$B$10:$O$129,4),VLOOKUP(I103,'[1]Mortality (Interventions) H'!$B$9:$AV$128,10)))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2401.6576205128908</v>
      </c>
      <c r="M369" s="14">
        <f t="shared" si="201"/>
        <v>769177</v>
      </c>
      <c r="O369" s="12" t="e">
        <f>1000*(IF(I104&lt;18,VLOOKUP(I104,'[1]Mortality (No Interventions) H'!$B$10:$O$129,4),VLOOKUP(I104,'[1]Mortality (Interventions) H'!$B$9:$AV$128,10)))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2401.6576205128908</v>
      </c>
      <c r="M370" s="14">
        <f t="shared" si="201"/>
        <v>769177</v>
      </c>
      <c r="O370" s="12" t="e">
        <f>1000*(IF(I105&lt;18,VLOOKUP(I105,'[1]Mortality (No Interventions) H'!$B$10:$O$129,4),VLOOKUP(I105,'[1]Mortality (Interventions) H'!$B$9:$AV$128,10)))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2401.6576205128908</v>
      </c>
      <c r="M371" s="14">
        <f t="shared" si="201"/>
        <v>769177</v>
      </c>
      <c r="O371" s="12" t="e">
        <f>1000*(IF(I106&lt;18,VLOOKUP(I106,'[1]Mortality (No Interventions) H'!$B$10:$O$129,4),VLOOKUP(I106,'[1]Mortality (Interventions) H'!$B$9:$AV$128,10)))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2401.6576205128908</v>
      </c>
      <c r="M372" s="14">
        <f t="shared" si="201"/>
        <v>769177</v>
      </c>
      <c r="O372" s="12" t="e">
        <f>1000*(IF(I107&lt;18,VLOOKUP(I107,'[1]Mortality (No Interventions) H'!$B$10:$O$129,4),VLOOKUP(I107,'[1]Mortality (Interventions) H'!$B$9:$AV$128,10)))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2401.6576205128908</v>
      </c>
      <c r="M373" s="14">
        <f t="shared" si="201"/>
        <v>769177</v>
      </c>
      <c r="O373" s="12" t="e">
        <f>1000*(IF(I108&lt;18,VLOOKUP(I108,'[1]Mortality (No Interventions) H'!$B$10:$O$129,4),VLOOKUP(I108,'[1]Mortality (Interventions) H'!$B$9:$AV$128,10)))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2401.6576205128908</v>
      </c>
      <c r="M374" s="14">
        <f t="shared" si="201"/>
        <v>769177</v>
      </c>
      <c r="O374" s="12" t="e">
        <f>1000*(IF(I109&lt;18,VLOOKUP(I109,'[1]Mortality (No Interventions) H'!$B$10:$O$129,4),VLOOKUP(I109,'[1]Mortality (Interventions) H'!$B$9:$AV$128,10)))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2401.6576205128908</v>
      </c>
      <c r="M375" s="14">
        <f t="shared" si="201"/>
        <v>769177</v>
      </c>
      <c r="O375" s="12" t="e">
        <f>1000*(IF(I110&lt;18,VLOOKUP(I110,'[1]Mortality (No Interventions) H'!$B$10:$O$129,4),VLOOKUP(I110,'[1]Mortality (Interventions) H'!$B$9:$AV$128,10)))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2401.6576205128908</v>
      </c>
      <c r="M376" s="14">
        <f t="shared" si="201"/>
        <v>769177</v>
      </c>
      <c r="O376" s="12" t="e">
        <f>1000*(IF(I111&lt;18,VLOOKUP(I111,'[1]Mortality (No Interventions) H'!$B$10:$O$129,4),VLOOKUP(I111,'[1]Mortality (Interventions) H'!$B$9:$AV$128,10)))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2401.6576205128908</v>
      </c>
      <c r="M377" s="14">
        <f t="shared" si="201"/>
        <v>769177</v>
      </c>
      <c r="O377" s="12" t="e">
        <f>1000*(IF(I112&lt;18,VLOOKUP(I112,'[1]Mortality (No Interventions) H'!$B$10:$O$129,4),VLOOKUP(I112,'[1]Mortality (Interventions) H'!$B$9:$AV$128,10)))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2401.6576205128908</v>
      </c>
      <c r="M378" s="14">
        <f t="shared" si="201"/>
        <v>769177</v>
      </c>
      <c r="O378" s="12" t="e">
        <f>1000*(IF(I113&lt;18,VLOOKUP(I113,'[1]Mortality (No Interventions) H'!$B$10:$O$129,4),VLOOKUP(I113,'[1]Mortality (Interventions) H'!$B$9:$AV$128,10)))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2401.6576205128908</v>
      </c>
      <c r="M379" s="14">
        <f t="shared" si="201"/>
        <v>769177</v>
      </c>
      <c r="O379" s="12" t="e">
        <f>1000*(IF(I114&lt;18,VLOOKUP(I114,'[1]Mortality (No Interventions) H'!$B$10:$O$129,4),VLOOKUP(I114,'[1]Mortality (Interventions) H'!$B$9:$AV$128,10)))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2401.6576205128908</v>
      </c>
      <c r="M380" s="14">
        <f t="shared" si="201"/>
        <v>769177</v>
      </c>
      <c r="O380" s="12" t="e">
        <f>1000*(IF(I115&lt;18,VLOOKUP(I115,'[1]Mortality (No Interventions) H'!$B$10:$O$129,4),VLOOKUP(I115,'[1]Mortality (Interventions) H'!$B$9:$AV$128,10)))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2401.6576205128908</v>
      </c>
      <c r="M381" s="14">
        <f t="shared" si="201"/>
        <v>769177</v>
      </c>
      <c r="O381" s="12" t="e">
        <f>1000*(IF(I116&lt;18,VLOOKUP(I116,'[1]Mortality (No Interventions) H'!$B$10:$O$129,4),VLOOKUP(I116,'[1]Mortality (Interventions) H'!$B$9:$AV$128,10)))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2401.6576205128908</v>
      </c>
      <c r="M382" s="14">
        <f t="shared" si="201"/>
        <v>769177</v>
      </c>
      <c r="O382" s="12" t="e">
        <f>1000*(IF(I117&lt;18,VLOOKUP(I117,'[1]Mortality (No Interventions) H'!$B$10:$O$129,4),VLOOKUP(I117,'[1]Mortality (Interventions) H'!$B$9:$AV$128,10)))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2401.6576205128908</v>
      </c>
      <c r="M383" s="14">
        <f t="shared" si="201"/>
        <v>769177</v>
      </c>
      <c r="O383" s="12" t="e">
        <f>1000*(IF(I118&lt;18,VLOOKUP(I118,'[1]Mortality (No Interventions) H'!$B$10:$O$129,4),VLOOKUP(I118,'[1]Mortality (Interventions) H'!$B$9:$AV$128,10)))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2401.6576205128908</v>
      </c>
      <c r="M384" s="14">
        <f t="shared" si="201"/>
        <v>769177</v>
      </c>
      <c r="O384" s="12" t="e">
        <f>1000*(IF(I119&lt;18,VLOOKUP(I119,'[1]Mortality (No Interventions) H'!$B$10:$O$129,4),VLOOKUP(I119,'[1]Mortality (Interventions) H'!$B$9:$AV$128,10)))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2401.6576205128908</v>
      </c>
      <c r="M385" s="14">
        <f t="shared" si="201"/>
        <v>769177</v>
      </c>
      <c r="O385" s="12" t="e">
        <f>1000*(IF(I120&lt;18,VLOOKUP(I120,'[1]Mortality (No Interventions) H'!$B$10:$O$129,4),VLOOKUP(I120,'[1]Mortality (Interventions) H'!$B$9:$AV$128,10)))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2401.6576205128908</v>
      </c>
      <c r="M386" s="14">
        <f t="shared" si="201"/>
        <v>769177</v>
      </c>
      <c r="O386" s="12" t="e">
        <f>1000*(IF(I121&lt;18,VLOOKUP(I121,'[1]Mortality (No Interventions) H'!$B$10:$O$129,4),VLOOKUP(I121,'[1]Mortality (Interventions) H'!$B$9:$AV$128,10)))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2401.6576205128908</v>
      </c>
      <c r="M387" s="14">
        <f t="shared" si="201"/>
        <v>769177</v>
      </c>
      <c r="O387" s="12" t="e">
        <f>1000*(IF(I122&lt;18,VLOOKUP(I122,'[1]Mortality (No Interventions) H'!$B$10:$O$129,4),VLOOKUP(I122,'[1]Mortality (Interventions) H'!$B$9:$AV$128,10)))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2401.6576205128908</v>
      </c>
      <c r="M388" s="14">
        <f t="shared" si="201"/>
        <v>769177</v>
      </c>
      <c r="O388" s="12" t="e">
        <f>1000*(IF(I123&lt;18,VLOOKUP(I123,'[1]Mortality (No Interventions) H'!$B$10:$O$129,4),VLOOKUP(I123,'[1]Mortality (Interventions) H'!$B$9:$AV$128,10)))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2401.6576205128908</v>
      </c>
      <c r="M389" s="14">
        <f t="shared" si="201"/>
        <v>769177</v>
      </c>
      <c r="O389" s="12" t="e">
        <f>1000*(IF(I124&lt;18,VLOOKUP(I124,'[1]Mortality (No Interventions) H'!$B$10:$O$129,4),VLOOKUP(I124,'[1]Mortality (Interventions) H'!$B$9:$AV$128,10)))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481245.81935418461</v>
      </c>
      <c r="Z394" s="2">
        <f t="shared" si="218"/>
        <v>-12031.145483854616</v>
      </c>
      <c r="AA394" s="2">
        <f t="shared" si="218"/>
        <v>-47275.439395591107</v>
      </c>
      <c r="AB394" s="2">
        <f t="shared" si="218"/>
        <v>-769177</v>
      </c>
      <c r="AC394" s="2">
        <f t="shared" si="218"/>
        <v>-347237.76552526111</v>
      </c>
      <c r="AD394" s="2">
        <f t="shared" si="218"/>
        <v>14843.81641643572</v>
      </c>
      <c r="AE394" s="2">
        <f t="shared" si="218"/>
        <v>-332393.94910882536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481245.81935418461</v>
      </c>
      <c r="Z396" s="2">
        <f t="shared" si="219"/>
        <v>-12031.145483854616</v>
      </c>
      <c r="AA396" s="2">
        <f t="shared" si="219"/>
        <v>-21317.337734603418</v>
      </c>
      <c r="AB396" s="2">
        <f t="shared" si="219"/>
        <v>-166181.54190776209</v>
      </c>
      <c r="AC396" s="2">
        <f t="shared" si="219"/>
        <v>281715.7942279643</v>
      </c>
      <c r="AD396" s="2">
        <f t="shared" si="219"/>
        <v>6029.9545809223737</v>
      </c>
      <c r="AE396" s="2">
        <f t="shared" si="219"/>
        <v>287745.74880888674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481245.81935418461</v>
      </c>
      <c r="Z398" s="2">
        <f t="shared" si="220"/>
        <v>-12031.145483854616</v>
      </c>
      <c r="AA398" s="2">
        <f t="shared" si="220"/>
        <v>-33089.715224945445</v>
      </c>
      <c r="AB398" s="2">
        <f t="shared" si="220"/>
        <v>-397996.86629052862</v>
      </c>
      <c r="AC398" s="2">
        <f t="shared" si="220"/>
        <v>38128.092354855675</v>
      </c>
      <c r="AD398" s="2">
        <f t="shared" si="220"/>
        <v>9996.5194306261074</v>
      </c>
      <c r="AE398" s="2">
        <f t="shared" si="220"/>
        <v>48124.611785481859</v>
      </c>
    </row>
    <row r="401" spans="1:40" ht="19" customHeight="1" x14ac:dyDescent="0.15">
      <c r="A401" s="1"/>
      <c r="G401" s="1" t="s">
        <v>11</v>
      </c>
      <c r="H401" s="50">
        <v>477928.25534671085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477928.25534671085</v>
      </c>
      <c r="K402" s="14">
        <f>J402*$C$10</f>
        <v>11948.206383667772</v>
      </c>
      <c r="L402" s="15">
        <f>$C$412</f>
        <v>4778.1626335806022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477928.25534671085</v>
      </c>
      <c r="Z402" s="8">
        <f t="shared" ref="Z402:Z433" si="225">IFERROR(_xlfn.IFNA(-$T402*K402,0),0)</f>
        <v>-11948.206383667772</v>
      </c>
      <c r="AA402" s="8">
        <f t="shared" ref="AA402:AA433" si="226">IFERROR(_xlfn.IFNA(-$T402*L402,0),0)</f>
        <v>-4778.1626335806022</v>
      </c>
      <c r="AB402" s="8"/>
      <c r="AC402" s="8">
        <f t="shared" ref="AC402:AC433" si="227">IFERROR(_xlfn.IFNA(SUM(Y402:AB402),0),0)</f>
        <v>461201.88632946246</v>
      </c>
      <c r="AD402" s="8"/>
      <c r="AE402" s="8">
        <f t="shared" ref="AE402:AE433" si="228">IFERROR(_xlfn.IFNA(SUM(AC402:AD402),0),0)</f>
        <v>461201.88632946246</v>
      </c>
      <c r="AG402" s="46">
        <f>AE531</f>
        <v>47792.855251004105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H'!$B$10:$O$129,4),VLOOKUP(I5,'[1]Mortality (Interventions) H'!$B$26:$AV$128,13)))</f>
        <v>10.352986057049948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1.0352986057049948E-2</v>
      </c>
      <c r="S403" s="10">
        <f t="shared" ref="S403:S434" si="232">MIN(P403*Q403,Q403-R403)</f>
        <v>0</v>
      </c>
      <c r="T403" s="9">
        <f t="shared" si="222"/>
        <v>0.98964701394295007</v>
      </c>
      <c r="U403" s="18"/>
      <c r="V403" s="8">
        <f t="shared" ref="V403:V434" si="233">W402</f>
        <v>7691.77</v>
      </c>
      <c r="W403" s="8">
        <f t="shared" si="223"/>
        <v>7612.1372124359659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-7963.2787564035079</v>
      </c>
      <c r="AC403" s="8">
        <f t="shared" si="227"/>
        <v>-7963.2787564035079</v>
      </c>
      <c r="AD403" s="8">
        <f t="shared" ref="AD403:AD434" si="235">IFERROR(_xlfn.IFNA($D$6*SUM(V403:V403,Y403:Z403),0),0)</f>
        <v>754.56263700000011</v>
      </c>
      <c r="AE403" s="8">
        <f t="shared" si="228"/>
        <v>-7208.7161194035079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2388.5213568470481</v>
      </c>
      <c r="M404" s="14">
        <f t="shared" si="221"/>
        <v>769177</v>
      </c>
      <c r="N404" s="13"/>
      <c r="O404" s="12">
        <f>1000*(IF(I6&lt;18,VLOOKUP(I6,'[1]Mortality (No Interventions) H'!$B$10:$O$129,4),VLOOKUP(I6,'[1]Mortality (Interventions) H'!$B$26:$AV$128,13)))</f>
        <v>11.380250605910987</v>
      </c>
      <c r="P404" s="11">
        <v>0</v>
      </c>
      <c r="Q404" s="10">
        <f t="shared" si="230"/>
        <v>0.98964701394295007</v>
      </c>
      <c r="R404" s="10">
        <f t="shared" si="231"/>
        <v>1.1262431030062256E-2</v>
      </c>
      <c r="S404" s="10">
        <f t="shared" si="232"/>
        <v>0</v>
      </c>
      <c r="T404" s="9">
        <f t="shared" si="222"/>
        <v>0.97838458291288777</v>
      </c>
      <c r="U404" s="18"/>
      <c r="V404" s="8">
        <f t="shared" si="233"/>
        <v>7612.1372124359659</v>
      </c>
      <c r="W404" s="8">
        <f t="shared" si="223"/>
        <v>7525.5091833118631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-2336.8924714973241</v>
      </c>
      <c r="AB404" s="8">
        <f t="shared" si="234"/>
        <v>-8662.8029124101959</v>
      </c>
      <c r="AC404" s="8">
        <f t="shared" si="227"/>
        <v>-10999.695383907519</v>
      </c>
      <c r="AD404" s="8">
        <f t="shared" si="235"/>
        <v>746.75066053996829</v>
      </c>
      <c r="AE404" s="8">
        <f t="shared" si="228"/>
        <v>-10252.944723367551</v>
      </c>
      <c r="AF404" s="1" t="s">
        <v>34</v>
      </c>
      <c r="AG404" s="44">
        <f>AE531/Y531</f>
        <v>0.10000006217739313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2388.5213568470481</v>
      </c>
      <c r="M405" s="14">
        <f t="shared" si="221"/>
        <v>769177</v>
      </c>
      <c r="N405" s="13"/>
      <c r="O405" s="12">
        <f>1000*(IF(I7&lt;18,VLOOKUP(I7,'[1]Mortality (No Interventions) H'!$B$10:$O$129,4),VLOOKUP(I7,'[1]Mortality (Interventions) H'!$B$26:$AV$128,13)))</f>
        <v>12.478550092248234</v>
      </c>
      <c r="P405" s="11">
        <v>0</v>
      </c>
      <c r="Q405" s="10">
        <f t="shared" si="230"/>
        <v>0.97838458291288777</v>
      </c>
      <c r="R405" s="10">
        <f t="shared" si="231"/>
        <v>1.2208821027361866E-2</v>
      </c>
      <c r="S405" s="10">
        <f t="shared" si="232"/>
        <v>0</v>
      </c>
      <c r="T405" s="9">
        <f t="shared" si="222"/>
        <v>0.9661757618855259</v>
      </c>
      <c r="U405" s="18"/>
      <c r="V405" s="8">
        <f t="shared" si="233"/>
        <v>7525.5091833118631</v>
      </c>
      <c r="W405" s="8">
        <f t="shared" si="223"/>
        <v>7431.601739998232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-2307.731441731547</v>
      </c>
      <c r="AB405" s="8">
        <f t="shared" si="234"/>
        <v>-9390.7443313631175</v>
      </c>
      <c r="AC405" s="8">
        <f t="shared" si="227"/>
        <v>-11698.475773094664</v>
      </c>
      <c r="AD405" s="8">
        <f t="shared" si="235"/>
        <v>738.25245088289387</v>
      </c>
      <c r="AE405" s="8">
        <f t="shared" si="228"/>
        <v>-10960.22332221177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2388.5213568470481</v>
      </c>
      <c r="M406" s="14">
        <f t="shared" si="221"/>
        <v>769177</v>
      </c>
      <c r="N406" s="13"/>
      <c r="O406" s="12">
        <f>1000*(IF(I8&lt;18,VLOOKUP(I8,'[1]Mortality (No Interventions) H'!$B$10:$O$129,4),VLOOKUP(I8,'[1]Mortality (Interventions) H'!$B$26:$AV$128,13)))</f>
        <v>13.648266522913882</v>
      </c>
      <c r="P406" s="11">
        <v>0</v>
      </c>
      <c r="Q406" s="10">
        <f t="shared" si="230"/>
        <v>0.9661757618855259</v>
      </c>
      <c r="R406" s="10">
        <f t="shared" si="231"/>
        <v>1.3186624306193037E-2</v>
      </c>
      <c r="S406" s="10">
        <f t="shared" si="232"/>
        <v>0</v>
      </c>
      <c r="T406" s="9">
        <f t="shared" si="222"/>
        <v>0.9529891375793329</v>
      </c>
      <c r="U406" s="18"/>
      <c r="V406" s="8">
        <f t="shared" si="233"/>
        <v>7431.601739998232</v>
      </c>
      <c r="W406" s="8">
        <f t="shared" si="223"/>
        <v>7330.1732587585857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-2276.2349079514865</v>
      </c>
      <c r="AB406" s="8">
        <f t="shared" si="234"/>
        <v>-10142.848123964643</v>
      </c>
      <c r="AC406" s="8">
        <f t="shared" si="227"/>
        <v>-12419.083031916129</v>
      </c>
      <c r="AD406" s="8">
        <f t="shared" si="235"/>
        <v>729.04013069382665</v>
      </c>
      <c r="AE406" s="8">
        <f t="shared" si="228"/>
        <v>-11690.042901222301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2388.5213568470481</v>
      </c>
      <c r="M407" s="14">
        <f t="shared" si="221"/>
        <v>769177</v>
      </c>
      <c r="N407" s="13"/>
      <c r="O407" s="12">
        <f>1000*(IF(I9&lt;18,VLOOKUP(I9,'[1]Mortality (No Interventions) H'!$B$10:$O$129,4),VLOOKUP(I9,'[1]Mortality (Interventions) H'!$B$26:$AV$128,13)))</f>
        <v>14.965684222901869</v>
      </c>
      <c r="P407" s="11">
        <v>0</v>
      </c>
      <c r="Q407" s="10">
        <f t="shared" si="230"/>
        <v>0.9529891375793329</v>
      </c>
      <c r="R407" s="10">
        <f t="shared" si="231"/>
        <v>1.4262134500867879E-2</v>
      </c>
      <c r="S407" s="10">
        <f t="shared" si="232"/>
        <v>0</v>
      </c>
      <c r="T407" s="9">
        <f t="shared" si="222"/>
        <v>0.93872700307846502</v>
      </c>
      <c r="U407" s="18"/>
      <c r="V407" s="8">
        <f t="shared" si="233"/>
        <v>7330.1732587585857</v>
      </c>
      <c r="W407" s="8">
        <f t="shared" si="223"/>
        <v>7220.4722004688456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-2242.1694951019385</v>
      </c>
      <c r="AB407" s="8">
        <f t="shared" si="234"/>
        <v>-10970.105828974052</v>
      </c>
      <c r="AC407" s="8">
        <f t="shared" si="227"/>
        <v>-13212.27532407599</v>
      </c>
      <c r="AD407" s="8">
        <f t="shared" si="235"/>
        <v>719.08999668421734</v>
      </c>
      <c r="AE407" s="8">
        <f t="shared" si="228"/>
        <v>-12493.185327391773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2388.5213568470481</v>
      </c>
      <c r="M408" s="14">
        <f t="shared" si="221"/>
        <v>769177</v>
      </c>
      <c r="N408" s="13"/>
      <c r="O408" s="12">
        <f>1000*(IF(I10&lt;18,VLOOKUP(I10,'[1]Mortality (No Interventions) H'!$B$10:$O$129,4),VLOOKUP(I10,'[1]Mortality (Interventions) H'!$B$26:$AV$128,13)))</f>
        <v>16.451838922863985</v>
      </c>
      <c r="P408" s="11">
        <v>0</v>
      </c>
      <c r="Q408" s="10">
        <f t="shared" si="230"/>
        <v>0.93872700307846502</v>
      </c>
      <c r="R408" s="10">
        <f t="shared" si="231"/>
        <v>1.544378544718975E-2</v>
      </c>
      <c r="S408" s="10">
        <f t="shared" si="232"/>
        <v>0</v>
      </c>
      <c r="T408" s="9">
        <f t="shared" si="222"/>
        <v>0.9232832176312753</v>
      </c>
      <c r="U408" s="18"/>
      <c r="V408" s="8">
        <f t="shared" si="233"/>
        <v>7220.4722004688456</v>
      </c>
      <c r="W408" s="8">
        <f t="shared" si="223"/>
        <v>7101.6821548797152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-2205.2816837307619</v>
      </c>
      <c r="AB408" s="8">
        <f t="shared" si="234"/>
        <v>-11879.004558913071</v>
      </c>
      <c r="AC408" s="8">
        <f t="shared" si="227"/>
        <v>-14084.286242643833</v>
      </c>
      <c r="AD408" s="8">
        <f t="shared" si="235"/>
        <v>708.32832286599375</v>
      </c>
      <c r="AE408" s="8">
        <f t="shared" si="228"/>
        <v>-13375.95791977784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2388.5213568470481</v>
      </c>
      <c r="M409" s="14">
        <f t="shared" si="221"/>
        <v>769177</v>
      </c>
      <c r="N409" s="13"/>
      <c r="O409" s="12">
        <f>1000*(IF(I11&lt;18,VLOOKUP(I11,'[1]Mortality (No Interventions) H'!$B$10:$O$129,4),VLOOKUP(I11,'[1]Mortality (Interventions) H'!$B$26:$AV$128,13)))</f>
        <v>18.154858362364344</v>
      </c>
      <c r="P409" s="11">
        <v>0</v>
      </c>
      <c r="Q409" s="10">
        <f t="shared" si="230"/>
        <v>0.9232832176312753</v>
      </c>
      <c r="R409" s="10">
        <f t="shared" si="231"/>
        <v>1.6762076044443817E-2</v>
      </c>
      <c r="S409" s="10">
        <f t="shared" si="232"/>
        <v>0</v>
      </c>
      <c r="T409" s="9">
        <f t="shared" si="222"/>
        <v>0.9065211415868315</v>
      </c>
      <c r="U409" s="18"/>
      <c r="V409" s="8">
        <f t="shared" si="233"/>
        <v>7101.6821548797152</v>
      </c>
      <c r="W409" s="8">
        <f t="shared" si="223"/>
        <v>6972.7521212233432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-2165.2451071135138</v>
      </c>
      <c r="AB409" s="8">
        <f t="shared" si="234"/>
        <v>-12893.003365637162</v>
      </c>
      <c r="AC409" s="8">
        <f t="shared" si="227"/>
        <v>-15058.248472750674</v>
      </c>
      <c r="AD409" s="8">
        <f t="shared" si="235"/>
        <v>696.67501939370015</v>
      </c>
      <c r="AE409" s="8">
        <f t="shared" si="228"/>
        <v>-14361.573453356974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2388.5213568470481</v>
      </c>
      <c r="M410" s="14">
        <f t="shared" si="221"/>
        <v>769177</v>
      </c>
      <c r="N410" s="13"/>
      <c r="O410" s="12">
        <f>1000*(IF(I12&lt;18,VLOOKUP(I12,'[1]Mortality (No Interventions) H'!$B$10:$O$129,4),VLOOKUP(I12,'[1]Mortality (Interventions) H'!$B$26:$AV$128,13)))</f>
        <v>20.119707193511204</v>
      </c>
      <c r="P410" s="11">
        <v>0</v>
      </c>
      <c r="Q410" s="10">
        <f t="shared" si="230"/>
        <v>0.9065211415868315</v>
      </c>
      <c r="R410" s="10">
        <f t="shared" si="231"/>
        <v>1.8238939933454563E-2</v>
      </c>
      <c r="S410" s="10">
        <f t="shared" si="232"/>
        <v>0</v>
      </c>
      <c r="T410" s="9">
        <f t="shared" si="222"/>
        <v>0.8882822016533769</v>
      </c>
      <c r="U410" s="18"/>
      <c r="V410" s="8">
        <f t="shared" si="233"/>
        <v>6972.7521212233432</v>
      </c>
      <c r="W410" s="8">
        <f t="shared" si="223"/>
        <v>6832.4623902113954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-2121.6810095562068</v>
      </c>
      <c r="AB410" s="8">
        <f t="shared" si="234"/>
        <v>-14028.973101194781</v>
      </c>
      <c r="AC410" s="8">
        <f t="shared" si="227"/>
        <v>-16150.654110750987</v>
      </c>
      <c r="AD410" s="8">
        <f t="shared" si="235"/>
        <v>684.02698309201003</v>
      </c>
      <c r="AE410" s="8">
        <f t="shared" si="228"/>
        <v>-15466.627127658978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2388.5213568470481</v>
      </c>
      <c r="M411" s="14">
        <f t="shared" si="221"/>
        <v>769177</v>
      </c>
      <c r="N411" s="13"/>
      <c r="O411" s="12">
        <f>1000*(IF(I13&lt;18,VLOOKUP(I13,'[1]Mortality (No Interventions) H'!$B$10:$O$129,4),VLOOKUP(I13,'[1]Mortality (Interventions) H'!$B$26:$AV$128,13)))</f>
        <v>22.387619627343398</v>
      </c>
      <c r="P411" s="11">
        <v>0</v>
      </c>
      <c r="Q411" s="10">
        <f t="shared" si="230"/>
        <v>0.8882822016533769</v>
      </c>
      <c r="R411" s="10">
        <f t="shared" si="231"/>
        <v>1.9886524052354946E-2</v>
      </c>
      <c r="S411" s="10">
        <f t="shared" si="232"/>
        <v>0</v>
      </c>
      <c r="T411" s="9">
        <f t="shared" si="222"/>
        <v>0.86839567760102199</v>
      </c>
      <c r="U411" s="18"/>
      <c r="V411" s="8">
        <f t="shared" si="233"/>
        <v>6832.4623902113954</v>
      </c>
      <c r="W411" s="8">
        <f t="shared" si="223"/>
        <v>6679.4998211012135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-2074.1816221437048</v>
      </c>
      <c r="AB411" s="8">
        <f t="shared" si="234"/>
        <v>-15296.256911018219</v>
      </c>
      <c r="AC411" s="8">
        <f t="shared" si="227"/>
        <v>-17370.438533161923</v>
      </c>
      <c r="AD411" s="8">
        <f t="shared" si="235"/>
        <v>670.26456047973795</v>
      </c>
      <c r="AE411" s="8">
        <f t="shared" si="228"/>
        <v>-16700.173972682187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4778.1626335806022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2388.5213568470481</v>
      </c>
      <c r="M412" s="14">
        <f t="shared" si="221"/>
        <v>769177</v>
      </c>
      <c r="N412" s="13"/>
      <c r="O412" s="12">
        <f>1000*(IF(I14&lt;18,VLOOKUP(I14,'[1]Mortality (No Interventions) H'!$B$10:$O$129,4),VLOOKUP(I14,'[1]Mortality (Interventions) H'!$B$26:$AV$128,13)))</f>
        <v>25.089638938163937</v>
      </c>
      <c r="P412" s="11">
        <v>0</v>
      </c>
      <c r="Q412" s="10">
        <f t="shared" si="230"/>
        <v>0.86839567760102199</v>
      </c>
      <c r="R412" s="10">
        <f t="shared" si="231"/>
        <v>2.1787734006471857E-2</v>
      </c>
      <c r="S412" s="10">
        <f t="shared" si="232"/>
        <v>0</v>
      </c>
      <c r="T412" s="9">
        <f t="shared" si="222"/>
        <v>0.84660794359455016</v>
      </c>
      <c r="U412" s="18"/>
      <c r="V412" s="8">
        <f t="shared" si="233"/>
        <v>6679.4998211012135</v>
      </c>
      <c r="W412" s="8">
        <f t="shared" si="223"/>
        <v>6511.9135823022534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-2022.1411541519442</v>
      </c>
      <c r="AB412" s="8">
        <f t="shared" si="234"/>
        <v>-16758.623879896004</v>
      </c>
      <c r="AC412" s="8">
        <f t="shared" si="227"/>
        <v>-18780.765034047949</v>
      </c>
      <c r="AD412" s="8">
        <f t="shared" si="235"/>
        <v>655.25893245002908</v>
      </c>
      <c r="AE412" s="8">
        <f t="shared" si="228"/>
        <v>-18125.506101597919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2388.5213568470481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2388.5213568470481</v>
      </c>
      <c r="M413" s="14">
        <f t="shared" si="221"/>
        <v>769177</v>
      </c>
      <c r="N413" s="13"/>
      <c r="O413" s="12">
        <f>1000*(IF(I15&lt;18,VLOOKUP(I15,'[1]Mortality (No Interventions) H'!$B$10:$O$129,4),VLOOKUP(I15,'[1]Mortality (Interventions) H'!$B$26:$AV$128,13)))</f>
        <v>28.20786071049023</v>
      </c>
      <c r="P413" s="11">
        <v>0</v>
      </c>
      <c r="Q413" s="10">
        <f t="shared" si="230"/>
        <v>0.84660794359455016</v>
      </c>
      <c r="R413" s="10">
        <f t="shared" si="231"/>
        <v>2.3880998949309638E-2</v>
      </c>
      <c r="S413" s="10">
        <f t="shared" si="232"/>
        <v>0</v>
      </c>
      <c r="T413" s="9">
        <f t="shared" si="222"/>
        <v>0.82272694464524054</v>
      </c>
      <c r="U413" s="18"/>
      <c r="V413" s="8">
        <f t="shared" si="233"/>
        <v>6511.9135823022534</v>
      </c>
      <c r="W413" s="8">
        <f t="shared" si="223"/>
        <v>6328.2264310139226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-1965.1008781386761</v>
      </c>
      <c r="AB413" s="8">
        <f t="shared" si="234"/>
        <v>-18368.715128833141</v>
      </c>
      <c r="AC413" s="8">
        <f t="shared" si="227"/>
        <v>-20333.816006971818</v>
      </c>
      <c r="AD413" s="8">
        <f t="shared" si="235"/>
        <v>638.81872242385111</v>
      </c>
      <c r="AE413" s="8">
        <f t="shared" si="228"/>
        <v>-19694.997284547968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2388.5213568470481</v>
      </c>
      <c r="M414" s="14">
        <f t="shared" si="221"/>
        <v>769177</v>
      </c>
      <c r="N414" s="13"/>
      <c r="O414" s="12">
        <f>1000*(IF(I16&lt;18,VLOOKUP(I16,'[1]Mortality (No Interventions) H'!$B$10:$O$129,4),VLOOKUP(I16,'[1]Mortality (Interventions) H'!$B$26:$AV$128,13)))</f>
        <v>31.792068866837429</v>
      </c>
      <c r="P414" s="11">
        <v>0</v>
      </c>
      <c r="Q414" s="10">
        <f t="shared" si="230"/>
        <v>0.82272694464524054</v>
      </c>
      <c r="R414" s="10">
        <f t="shared" si="231"/>
        <v>2.6156191682764233E-2</v>
      </c>
      <c r="S414" s="10">
        <f t="shared" si="232"/>
        <v>0</v>
      </c>
      <c r="T414" s="9">
        <f t="shared" si="222"/>
        <v>0.79657075296247626</v>
      </c>
      <c r="U414" s="18"/>
      <c r="V414" s="8">
        <f t="shared" si="233"/>
        <v>6328.2264310139226</v>
      </c>
      <c r="W414" s="8">
        <f t="shared" si="223"/>
        <v>6127.0390205141866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-1902.6262556906086</v>
      </c>
      <c r="AB414" s="8">
        <f t="shared" si="234"/>
        <v>-20118.741049973545</v>
      </c>
      <c r="AC414" s="8">
        <f t="shared" si="227"/>
        <v>-22021.367305664153</v>
      </c>
      <c r="AD414" s="8">
        <f t="shared" si="235"/>
        <v>620.79901288246583</v>
      </c>
      <c r="AE414" s="8">
        <f t="shared" si="228"/>
        <v>-21400.568292781689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2388.5213568470481</v>
      </c>
      <c r="M415" s="14">
        <f t="shared" si="221"/>
        <v>769177</v>
      </c>
      <c r="N415" s="13"/>
      <c r="O415" s="12">
        <f>1000*(IF(I17&lt;18,VLOOKUP(I17,'[1]Mortality (No Interventions) H'!$B$10:$O$129,4),VLOOKUP(I17,'[1]Mortality (Interventions) H'!$B$26:$AV$128,13)))</f>
        <v>35.9355509804344</v>
      </c>
      <c r="P415" s="11">
        <v>0</v>
      </c>
      <c r="Q415" s="10">
        <f t="shared" si="230"/>
        <v>0.79657075296247626</v>
      </c>
      <c r="R415" s="10">
        <f t="shared" si="231"/>
        <v>2.8625208902606083E-2</v>
      </c>
      <c r="S415" s="10">
        <f t="shared" si="232"/>
        <v>0</v>
      </c>
      <c r="T415" s="9">
        <f t="shared" si="222"/>
        <v>0.76794554405987014</v>
      </c>
      <c r="U415" s="18"/>
      <c r="V415" s="8">
        <f t="shared" si="233"/>
        <v>6127.0390205141866</v>
      </c>
      <c r="W415" s="8">
        <f t="shared" si="223"/>
        <v>5906.8604974333875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-1834.2543328825257</v>
      </c>
      <c r="AB415" s="8">
        <f t="shared" si="234"/>
        <v>-22017.85230807984</v>
      </c>
      <c r="AC415" s="8">
        <f t="shared" si="227"/>
        <v>-23852.106640962367</v>
      </c>
      <c r="AD415" s="8">
        <f t="shared" si="235"/>
        <v>601.06252791244174</v>
      </c>
      <c r="AE415" s="8">
        <f t="shared" si="228"/>
        <v>-23251.044113049924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2388.5213568470481</v>
      </c>
      <c r="M416" s="14">
        <f t="shared" si="221"/>
        <v>769177</v>
      </c>
      <c r="N416" s="13"/>
      <c r="O416" s="12">
        <f>1000*(IF(I18&lt;18,VLOOKUP(I18,'[1]Mortality (No Interventions) H'!$B$10:$O$129,4),VLOOKUP(I18,'[1]Mortality (Interventions) H'!$B$26:$AV$128,13)))</f>
        <v>40.573467561660955</v>
      </c>
      <c r="P416" s="11">
        <v>0</v>
      </c>
      <c r="Q416" s="10">
        <f t="shared" si="230"/>
        <v>0.76794554405987014</v>
      </c>
      <c r="R416" s="10">
        <f t="shared" si="231"/>
        <v>3.1158213621035217E-2</v>
      </c>
      <c r="S416" s="10">
        <f t="shared" si="232"/>
        <v>0</v>
      </c>
      <c r="T416" s="9">
        <f t="shared" si="222"/>
        <v>0.73678733043883493</v>
      </c>
      <c r="U416" s="18"/>
      <c r="V416" s="8">
        <f t="shared" si="233"/>
        <v>5906.8604974333875</v>
      </c>
      <c r="W416" s="8">
        <f t="shared" si="223"/>
        <v>5667.1986846495174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-1759.8322742074804</v>
      </c>
      <c r="AB416" s="8">
        <f t="shared" si="234"/>
        <v>-23966.181278387005</v>
      </c>
      <c r="AC416" s="8">
        <f t="shared" si="227"/>
        <v>-25726.013552594486</v>
      </c>
      <c r="AD416" s="8">
        <f t="shared" si="235"/>
        <v>579.46301479821534</v>
      </c>
      <c r="AE416" s="8">
        <f t="shared" si="228"/>
        <v>-25146.550537796269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2388.5213568470481</v>
      </c>
      <c r="M417" s="14">
        <f t="shared" si="221"/>
        <v>769177</v>
      </c>
      <c r="N417" s="13"/>
      <c r="O417" s="12">
        <f>1000*(IF(I19&lt;18,VLOOKUP(I19,'[1]Mortality (No Interventions) H'!$B$10:$O$129,4),VLOOKUP(I19,'[1]Mortality (Interventions) H'!$B$26:$AV$128,13)))</f>
        <v>45.740104318369241</v>
      </c>
      <c r="P417" s="11">
        <v>0</v>
      </c>
      <c r="Q417" s="10">
        <f t="shared" si="230"/>
        <v>0.73678733043883493</v>
      </c>
      <c r="R417" s="10">
        <f t="shared" si="231"/>
        <v>3.3700729354725095E-2</v>
      </c>
      <c r="S417" s="10">
        <f t="shared" si="232"/>
        <v>0</v>
      </c>
      <c r="T417" s="9">
        <f t="shared" si="222"/>
        <v>0.70308660108410981</v>
      </c>
      <c r="U417" s="18"/>
      <c r="V417" s="8">
        <f t="shared" si="233"/>
        <v>5667.1986846495174</v>
      </c>
      <c r="W417" s="8">
        <f t="shared" si="223"/>
        <v>5407.9804256207235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-1679.3373624023973</v>
      </c>
      <c r="AB417" s="8">
        <f t="shared" si="234"/>
        <v>-25921.825902879384</v>
      </c>
      <c r="AC417" s="8">
        <f t="shared" si="227"/>
        <v>-27601.163265281783</v>
      </c>
      <c r="AD417" s="8">
        <f t="shared" si="235"/>
        <v>555.95219096411768</v>
      </c>
      <c r="AE417" s="8">
        <f t="shared" si="228"/>
        <v>-27045.211074317664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2388.5213568470481</v>
      </c>
      <c r="M418" s="14">
        <f t="shared" si="221"/>
        <v>769177</v>
      </c>
      <c r="N418" s="13"/>
      <c r="O418" s="12">
        <f>1000*(IF(I20&lt;18,VLOOKUP(I20,'[1]Mortality (No Interventions) H'!$B$10:$O$129,4),VLOOKUP(I20,'[1]Mortality (Interventions) H'!$B$26:$AV$128,13)))</f>
        <v>51.386202231172462</v>
      </c>
      <c r="P418" s="11">
        <v>0</v>
      </c>
      <c r="Q418" s="10">
        <f t="shared" si="230"/>
        <v>0.70308660108410981</v>
      </c>
      <c r="R418" s="10">
        <f t="shared" si="231"/>
        <v>3.6128950269335748E-2</v>
      </c>
      <c r="S418" s="10">
        <f t="shared" si="232"/>
        <v>0</v>
      </c>
      <c r="T418" s="9">
        <f t="shared" si="222"/>
        <v>0.66695765081477409</v>
      </c>
      <c r="U418" s="18"/>
      <c r="V418" s="8">
        <f t="shared" si="233"/>
        <v>5407.9804256207235</v>
      </c>
      <c r="W418" s="8">
        <f t="shared" si="223"/>
        <v>5130.0848498075557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-1593.0425930836238</v>
      </c>
      <c r="AB418" s="8">
        <f t="shared" si="234"/>
        <v>-27789.557581316862</v>
      </c>
      <c r="AC418" s="8">
        <f t="shared" si="227"/>
        <v>-29382.600174400486</v>
      </c>
      <c r="AD418" s="8">
        <f t="shared" si="235"/>
        <v>530.522879753393</v>
      </c>
      <c r="AE418" s="8">
        <f t="shared" si="228"/>
        <v>-28852.077294647093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2388.5213568470481</v>
      </c>
      <c r="M419" s="14">
        <f t="shared" si="221"/>
        <v>769177</v>
      </c>
      <c r="N419" s="13"/>
      <c r="O419" s="12">
        <f>1000*(IF(I21&lt;18,VLOOKUP(I21,'[1]Mortality (No Interventions) H'!$B$10:$O$129,4),VLOOKUP(I21,'[1]Mortality (Interventions) H'!$B$26:$AV$128,13)))</f>
        <v>57.599590792221434</v>
      </c>
      <c r="P419" s="11">
        <v>0</v>
      </c>
      <c r="Q419" s="10">
        <f t="shared" si="230"/>
        <v>0.66695765081477409</v>
      </c>
      <c r="R419" s="10">
        <f t="shared" si="231"/>
        <v>3.8416487762672306E-2</v>
      </c>
      <c r="S419" s="10">
        <f t="shared" si="232"/>
        <v>0</v>
      </c>
      <c r="T419" s="9">
        <f t="shared" si="222"/>
        <v>0.62854116305210184</v>
      </c>
      <c r="U419" s="18"/>
      <c r="V419" s="8">
        <f t="shared" si="233"/>
        <v>5130.0848498075557</v>
      </c>
      <c r="W419" s="8">
        <f t="shared" si="223"/>
        <v>4834.5940617292654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-1501.2839916074279</v>
      </c>
      <c r="AB419" s="8">
        <f t="shared" si="234"/>
        <v>-29549.078807828995</v>
      </c>
      <c r="AC419" s="8">
        <f t="shared" si="227"/>
        <v>-31050.362799436421</v>
      </c>
      <c r="AD419" s="8">
        <f t="shared" si="235"/>
        <v>503.26132376612122</v>
      </c>
      <c r="AE419" s="8">
        <f t="shared" si="228"/>
        <v>-30547.101475670301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2388.5213568470481</v>
      </c>
      <c r="M420" s="14">
        <f t="shared" si="221"/>
        <v>769177</v>
      </c>
      <c r="N420" s="13"/>
      <c r="O420" s="12">
        <f>1000*(IF(I22&lt;18,VLOOKUP(I22,'[1]Mortality (No Interventions) H'!$B$10:$O$129,4),VLOOKUP(I22,'[1]Mortality (Interventions) H'!$B$26:$AV$128,13)))</f>
        <v>64.596423527257471</v>
      </c>
      <c r="P420" s="11">
        <v>0</v>
      </c>
      <c r="Q420" s="10">
        <f t="shared" si="230"/>
        <v>0.62854116305210184</v>
      </c>
      <c r="R420" s="10">
        <f t="shared" si="231"/>
        <v>4.0601511172828564E-2</v>
      </c>
      <c r="S420" s="10">
        <f t="shared" si="232"/>
        <v>0</v>
      </c>
      <c r="T420" s="9">
        <f t="shared" si="222"/>
        <v>0.58793965187927322</v>
      </c>
      <c r="U420" s="18"/>
      <c r="V420" s="8">
        <f t="shared" si="233"/>
        <v>4834.5940617292654</v>
      </c>
      <c r="W420" s="8">
        <f t="shared" si="223"/>
        <v>4522.296576135438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-1404.3064150508628</v>
      </c>
      <c r="AB420" s="8">
        <f t="shared" si="234"/>
        <v>-31229.748559382755</v>
      </c>
      <c r="AC420" s="8">
        <f t="shared" si="227"/>
        <v>-32634.054974433617</v>
      </c>
      <c r="AD420" s="8">
        <f t="shared" si="235"/>
        <v>474.27367745564095</v>
      </c>
      <c r="AE420" s="8">
        <f t="shared" si="228"/>
        <v>-32159.781296977977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2388.5213568470481</v>
      </c>
      <c r="M421" s="14">
        <f t="shared" si="221"/>
        <v>769177</v>
      </c>
      <c r="N421" s="13"/>
      <c r="O421" s="12">
        <f>1000*(IF(I23&lt;18,VLOOKUP(I23,'[1]Mortality (No Interventions) H'!$B$10:$O$129,4),VLOOKUP(I23,'[1]Mortality (Interventions) H'!$B$26:$AV$128,13)))</f>
        <v>72.465856057754607</v>
      </c>
      <c r="P421" s="11">
        <v>0</v>
      </c>
      <c r="Q421" s="10">
        <f t="shared" si="230"/>
        <v>0.58793965187927322</v>
      </c>
      <c r="R421" s="10">
        <f t="shared" si="231"/>
        <v>4.2605550183729766E-2</v>
      </c>
      <c r="S421" s="10">
        <f t="shared" si="232"/>
        <v>0</v>
      </c>
      <c r="T421" s="9">
        <f t="shared" si="222"/>
        <v>0.54533410169554342</v>
      </c>
      <c r="U421" s="18"/>
      <c r="V421" s="8">
        <f t="shared" si="233"/>
        <v>4522.296576135438</v>
      </c>
      <c r="W421" s="8">
        <f t="shared" si="223"/>
        <v>4194.5844833987303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-1302.5421485168054</v>
      </c>
      <c r="AB421" s="8">
        <f t="shared" si="234"/>
        <v>-32771.209273670713</v>
      </c>
      <c r="AC421" s="8">
        <f t="shared" si="227"/>
        <v>-34073.751422187517</v>
      </c>
      <c r="AD421" s="8">
        <f t="shared" si="235"/>
        <v>443.63729411888653</v>
      </c>
      <c r="AE421" s="8">
        <f t="shared" si="228"/>
        <v>-33630.114128068628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2388.5213568470481</v>
      </c>
      <c r="M422" s="14">
        <f t="shared" si="221"/>
        <v>769177</v>
      </c>
      <c r="N422" s="13"/>
      <c r="O422" s="12">
        <f>1000*(IF(I24&lt;18,VLOOKUP(I24,'[1]Mortality (No Interventions) H'!$B$10:$O$129,4),VLOOKUP(I24,'[1]Mortality (Interventions) H'!$B$26:$AV$128,13)))</f>
        <v>81.349034188552878</v>
      </c>
      <c r="P422" s="11">
        <v>0</v>
      </c>
      <c r="Q422" s="10">
        <f t="shared" si="230"/>
        <v>0.54533410169554342</v>
      </c>
      <c r="R422" s="10">
        <f t="shared" si="231"/>
        <v>4.4362402483014533E-2</v>
      </c>
      <c r="S422" s="10">
        <f t="shared" si="232"/>
        <v>0</v>
      </c>
      <c r="T422" s="9">
        <f t="shared" si="222"/>
        <v>0.50097169921252893</v>
      </c>
      <c r="U422" s="18"/>
      <c r="V422" s="8">
        <f t="shared" si="233"/>
        <v>4194.5844833987303</v>
      </c>
      <c r="W422" s="8">
        <f t="shared" si="223"/>
        <v>3853.3590868519541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-1196.5816027450808</v>
      </c>
      <c r="AB422" s="8">
        <f t="shared" si="234"/>
        <v>-34122.539654677668</v>
      </c>
      <c r="AC422" s="8">
        <f t="shared" si="227"/>
        <v>-35319.121257422747</v>
      </c>
      <c r="AD422" s="8">
        <f t="shared" si="235"/>
        <v>411.4887378214155</v>
      </c>
      <c r="AE422" s="8">
        <f t="shared" si="228"/>
        <v>-34907.632519601328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2388.5213568470481</v>
      </c>
      <c r="M423" s="14">
        <f t="shared" si="221"/>
        <v>769177</v>
      </c>
      <c r="N423" s="13"/>
      <c r="O423" s="12">
        <f>1000*(IF(I25&lt;18,VLOOKUP(I25,'[1]Mortality (No Interventions) H'!$B$10:$O$129,4),VLOOKUP(I25,'[1]Mortality (Interventions) H'!$B$26:$AV$128,13)))</f>
        <v>90.957498865435568</v>
      </c>
      <c r="P423" s="11">
        <v>0</v>
      </c>
      <c r="Q423" s="10">
        <f t="shared" si="230"/>
        <v>0.50097169921252893</v>
      </c>
      <c r="R423" s="10">
        <f t="shared" si="231"/>
        <v>4.5567132762738931E-2</v>
      </c>
      <c r="S423" s="10">
        <f t="shared" si="232"/>
        <v>0</v>
      </c>
      <c r="T423" s="9">
        <f t="shared" si="222"/>
        <v>0.45540456644978999</v>
      </c>
      <c r="U423" s="18"/>
      <c r="V423" s="8">
        <f t="shared" si="233"/>
        <v>3853.3590868519541</v>
      </c>
      <c r="W423" s="8">
        <f t="shared" si="223"/>
        <v>3502.8671820815016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-1087.743532970994</v>
      </c>
      <c r="AB423" s="8">
        <f t="shared" si="234"/>
        <v>-35049.190477045246</v>
      </c>
      <c r="AC423" s="8">
        <f t="shared" si="227"/>
        <v>-36136.934010016237</v>
      </c>
      <c r="AD423" s="8">
        <f t="shared" si="235"/>
        <v>378.01452642017671</v>
      </c>
      <c r="AE423" s="8">
        <f t="shared" si="228"/>
        <v>-35758.919483596059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2388.5213568470481</v>
      </c>
      <c r="M424" s="14">
        <f t="shared" si="221"/>
        <v>769177</v>
      </c>
      <c r="N424" s="13"/>
      <c r="O424" s="12">
        <f>1000*(IF(I26&lt;18,VLOOKUP(I26,'[1]Mortality (No Interventions) H'!$B$10:$O$129,4),VLOOKUP(I26,'[1]Mortality (Interventions) H'!$B$26:$AV$128,13)))</f>
        <v>101.01300382977691</v>
      </c>
      <c r="P424" s="11">
        <v>0</v>
      </c>
      <c r="Q424" s="10">
        <f t="shared" si="230"/>
        <v>0.45540456644978999</v>
      </c>
      <c r="R424" s="10">
        <f t="shared" si="231"/>
        <v>4.6001783214890526E-2</v>
      </c>
      <c r="S424" s="10">
        <f t="shared" si="232"/>
        <v>0</v>
      </c>
      <c r="T424" s="9">
        <f t="shared" si="222"/>
        <v>0.40940278323489948</v>
      </c>
      <c r="U424" s="18"/>
      <c r="V424" s="8">
        <f t="shared" si="233"/>
        <v>3502.8671820815016</v>
      </c>
      <c r="W424" s="8">
        <f t="shared" si="223"/>
        <v>3149.0320460027028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-977.86729130918002</v>
      </c>
      <c r="AB424" s="8">
        <f t="shared" si="234"/>
        <v>-35383.513607879853</v>
      </c>
      <c r="AC424" s="8">
        <f t="shared" si="227"/>
        <v>-36361.380899189033</v>
      </c>
      <c r="AD424" s="8">
        <f t="shared" si="235"/>
        <v>343.63127056219531</v>
      </c>
      <c r="AE424" s="8">
        <f t="shared" si="228"/>
        <v>-36017.749628626836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2388.5213568470481</v>
      </c>
      <c r="M425" s="14">
        <f t="shared" si="221"/>
        <v>769177</v>
      </c>
      <c r="N425" s="13"/>
      <c r="O425" s="12">
        <f>1000*(IF(I27&lt;18,VLOOKUP(I27,'[1]Mortality (No Interventions) H'!$B$10:$O$129,4),VLOOKUP(I27,'[1]Mortality (Interventions) H'!$B$26:$AV$128,13)))</f>
        <v>112.00083377682691</v>
      </c>
      <c r="P425" s="11">
        <v>0</v>
      </c>
      <c r="Q425" s="10">
        <f t="shared" si="230"/>
        <v>0.40940278323489948</v>
      </c>
      <c r="R425" s="10">
        <f t="shared" si="231"/>
        <v>4.5853453072862274E-2</v>
      </c>
      <c r="S425" s="10">
        <f t="shared" si="232"/>
        <v>0</v>
      </c>
      <c r="T425" s="9">
        <f t="shared" si="222"/>
        <v>0.36354933016203722</v>
      </c>
      <c r="U425" s="18"/>
      <c r="V425" s="8">
        <f t="shared" si="233"/>
        <v>3149.0320460027028</v>
      </c>
      <c r="W425" s="8">
        <f t="shared" si="223"/>
        <v>2796.3378312604532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-868.34533935946456</v>
      </c>
      <c r="AB425" s="8">
        <f t="shared" si="234"/>
        <v>-35269.421474224982</v>
      </c>
      <c r="AC425" s="8">
        <f t="shared" si="227"/>
        <v>-36137.766813584443</v>
      </c>
      <c r="AD425" s="8">
        <f t="shared" si="235"/>
        <v>308.92004371286515</v>
      </c>
      <c r="AE425" s="8">
        <f t="shared" si="228"/>
        <v>-35828.846769871576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2388.5213568470481</v>
      </c>
      <c r="M426" s="14">
        <f t="shared" si="221"/>
        <v>769177</v>
      </c>
      <c r="N426" s="13"/>
      <c r="O426" s="12">
        <f>1000*(IF(I28&lt;18,VLOOKUP(I28,'[1]Mortality (No Interventions) H'!$B$10:$O$129,4),VLOOKUP(I28,'[1]Mortality (Interventions) H'!$B$26:$AV$128,13)))</f>
        <v>123.88495870097088</v>
      </c>
      <c r="P426" s="11">
        <v>0</v>
      </c>
      <c r="Q426" s="10">
        <f t="shared" si="230"/>
        <v>0.36354933016203722</v>
      </c>
      <c r="R426" s="10">
        <f t="shared" si="231"/>
        <v>4.5038293752889605E-2</v>
      </c>
      <c r="S426" s="10">
        <f t="shared" si="232"/>
        <v>0</v>
      </c>
      <c r="T426" s="9">
        <f t="shared" si="222"/>
        <v>0.31851103640914763</v>
      </c>
      <c r="U426" s="18"/>
      <c r="V426" s="8">
        <f t="shared" si="233"/>
        <v>2796.3378312604532</v>
      </c>
      <c r="W426" s="8">
        <f t="shared" si="223"/>
        <v>2449.9136345207894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-760.77041285473683</v>
      </c>
      <c r="AB426" s="8">
        <f t="shared" si="234"/>
        <v>-34642.419673966368</v>
      </c>
      <c r="AC426" s="8">
        <f t="shared" si="227"/>
        <v>-35403.190086821101</v>
      </c>
      <c r="AD426" s="8">
        <f t="shared" si="235"/>
        <v>274.32074124665047</v>
      </c>
      <c r="AE426" s="8">
        <f t="shared" si="228"/>
        <v>-35128.869345574451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2388.5213568470481</v>
      </c>
      <c r="M427" s="14">
        <f t="shared" si="221"/>
        <v>769177</v>
      </c>
      <c r="N427" s="13"/>
      <c r="O427" s="12">
        <f>1000*(IF(I29&lt;18,VLOOKUP(I29,'[1]Mortality (No Interventions) H'!$B$10:$O$129,4),VLOOKUP(I29,'[1]Mortality (Interventions) H'!$B$26:$AV$128,13)))</f>
        <v>136.99238514070561</v>
      </c>
      <c r="P427" s="11">
        <v>0</v>
      </c>
      <c r="Q427" s="10">
        <f t="shared" si="230"/>
        <v>0.31851103640914763</v>
      </c>
      <c r="R427" s="10">
        <f t="shared" si="231"/>
        <v>4.3633586571327258E-2</v>
      </c>
      <c r="S427" s="10">
        <f t="shared" si="232"/>
        <v>0</v>
      </c>
      <c r="T427" s="9">
        <f t="shared" si="222"/>
        <v>0.27487744983782036</v>
      </c>
      <c r="U427" s="18"/>
      <c r="V427" s="8">
        <f t="shared" si="233"/>
        <v>2449.9136345207894</v>
      </c>
      <c r="W427" s="8">
        <f t="shared" si="223"/>
        <v>2114.2941223390517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-656.55065945328704</v>
      </c>
      <c r="AB427" s="8">
        <f t="shared" si="234"/>
        <v>-33561.951218173788</v>
      </c>
      <c r="AC427" s="8">
        <f t="shared" si="227"/>
        <v>-34218.501877627074</v>
      </c>
      <c r="AD427" s="8">
        <f t="shared" si="235"/>
        <v>240.33652754648946</v>
      </c>
      <c r="AE427" s="8">
        <f t="shared" si="228"/>
        <v>-33978.165350080584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2388.5213568470481</v>
      </c>
      <c r="M428" s="14">
        <f t="shared" si="221"/>
        <v>769177</v>
      </c>
      <c r="N428" s="13"/>
      <c r="O428" s="12">
        <f>1000*(IF(I30&lt;18,VLOOKUP(I30,'[1]Mortality (No Interventions) H'!$B$10:$O$129,4),VLOOKUP(I30,'[1]Mortality (Interventions) H'!$B$26:$AV$128,13)))</f>
        <v>151.5005185547862</v>
      </c>
      <c r="P428" s="11">
        <v>0</v>
      </c>
      <c r="Q428" s="10">
        <f t="shared" si="230"/>
        <v>0.27487744983782036</v>
      </c>
      <c r="R428" s="10">
        <f t="shared" si="231"/>
        <v>4.1644076189447016E-2</v>
      </c>
      <c r="S428" s="10">
        <f t="shared" si="232"/>
        <v>0</v>
      </c>
      <c r="T428" s="9">
        <f t="shared" si="222"/>
        <v>0.23323337364837335</v>
      </c>
      <c r="U428" s="18"/>
      <c r="V428" s="8">
        <f t="shared" si="233"/>
        <v>2114.2941223390517</v>
      </c>
      <c r="W428" s="8">
        <f t="shared" si="223"/>
        <v>1793.9774664273489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-557.08289408862731</v>
      </c>
      <c r="AB428" s="8">
        <f t="shared" si="234"/>
        <v>-32031.665591170287</v>
      </c>
      <c r="AC428" s="8">
        <f t="shared" si="227"/>
        <v>-32588.748485258915</v>
      </c>
      <c r="AD428" s="8">
        <f t="shared" si="235"/>
        <v>207.41225340146099</v>
      </c>
      <c r="AE428" s="8">
        <f t="shared" si="228"/>
        <v>-32381.336231857455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2388.5213568470481</v>
      </c>
      <c r="M429" s="14">
        <f t="shared" si="221"/>
        <v>769177</v>
      </c>
      <c r="N429" s="13"/>
      <c r="O429" s="12">
        <f>1000*(IF(I31&lt;18,VLOOKUP(I31,'[1]Mortality (No Interventions) H'!$B$10:$O$129,4),VLOOKUP(I31,'[1]Mortality (Interventions) H'!$B$26:$AV$128,13)))</f>
        <v>165.93870961877263</v>
      </c>
      <c r="P429" s="11">
        <v>0</v>
      </c>
      <c r="Q429" s="10">
        <f t="shared" si="230"/>
        <v>0.23323337364837335</v>
      </c>
      <c r="R429" s="10">
        <f t="shared" si="231"/>
        <v>3.870244506324412E-2</v>
      </c>
      <c r="S429" s="10">
        <f t="shared" si="232"/>
        <v>0</v>
      </c>
      <c r="T429" s="9">
        <f t="shared" si="222"/>
        <v>0.19453092858512921</v>
      </c>
      <c r="U429" s="18"/>
      <c r="V429" s="8">
        <f t="shared" si="233"/>
        <v>1793.9774664273489</v>
      </c>
      <c r="W429" s="8">
        <f t="shared" si="223"/>
        <v>1496.2871605632395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-464.64127749286905</v>
      </c>
      <c r="AB429" s="8">
        <f t="shared" si="234"/>
        <v>-29769.030586410921</v>
      </c>
      <c r="AC429" s="8">
        <f t="shared" si="227"/>
        <v>-30233.67186390379</v>
      </c>
      <c r="AD429" s="8">
        <f t="shared" si="235"/>
        <v>175.98918945652292</v>
      </c>
      <c r="AE429" s="8">
        <f t="shared" si="228"/>
        <v>-30057.682674447267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2388.5213568470481</v>
      </c>
      <c r="M430" s="14">
        <f t="shared" si="221"/>
        <v>769177</v>
      </c>
      <c r="N430" s="13"/>
      <c r="O430" s="12">
        <f>1000*(IF(I32&lt;18,VLOOKUP(I32,'[1]Mortality (No Interventions) H'!$B$10:$O$129,4),VLOOKUP(I32,'[1]Mortality (Interventions) H'!$B$26:$AV$128,13)))</f>
        <v>181.54823195516971</v>
      </c>
      <c r="P430" s="11">
        <v>0</v>
      </c>
      <c r="Q430" s="10">
        <f t="shared" si="230"/>
        <v>0.19453092858512921</v>
      </c>
      <c r="R430" s="10">
        <f t="shared" si="231"/>
        <v>3.531674614522759E-2</v>
      </c>
      <c r="S430" s="10">
        <f t="shared" si="232"/>
        <v>0</v>
      </c>
      <c r="T430" s="9">
        <f t="shared" si="222"/>
        <v>0.15921418243990162</v>
      </c>
      <c r="U430" s="18"/>
      <c r="V430" s="8">
        <f t="shared" si="233"/>
        <v>1496.2871605632395</v>
      </c>
      <c r="W430" s="8">
        <f t="shared" si="223"/>
        <v>1224.6388720657621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-380.28647507064727</v>
      </c>
      <c r="AB430" s="8">
        <f t="shared" si="234"/>
        <v>-27164.828849747722</v>
      </c>
      <c r="AC430" s="8">
        <f t="shared" si="227"/>
        <v>-27545.115324818369</v>
      </c>
      <c r="AD430" s="8">
        <f t="shared" si="235"/>
        <v>146.7857704512538</v>
      </c>
      <c r="AE430" s="8">
        <f t="shared" si="228"/>
        <v>-27398.329554367116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2388.5213568470481</v>
      </c>
      <c r="M431" s="14">
        <f t="shared" si="221"/>
        <v>769177</v>
      </c>
      <c r="N431" s="13"/>
      <c r="O431" s="12">
        <f>1000*(IF(I33&lt;18,VLOOKUP(I33,'[1]Mortality (No Interventions) H'!$B$10:$O$129,4),VLOOKUP(I33,'[1]Mortality (Interventions) H'!$B$26:$AV$128,13)))</f>
        <v>197.92727729802024</v>
      </c>
      <c r="P431" s="11">
        <v>0</v>
      </c>
      <c r="Q431" s="10">
        <f t="shared" si="230"/>
        <v>0.15921418243990162</v>
      </c>
      <c r="R431" s="10">
        <f t="shared" si="231"/>
        <v>3.1512829637559997E-2</v>
      </c>
      <c r="S431" s="10">
        <f t="shared" si="232"/>
        <v>0</v>
      </c>
      <c r="T431" s="9">
        <f t="shared" si="222"/>
        <v>0.12770135280234163</v>
      </c>
      <c r="U431" s="18"/>
      <c r="V431" s="8">
        <f t="shared" si="233"/>
        <v>1224.6388720657621</v>
      </c>
      <c r="W431" s="8">
        <f t="shared" si="223"/>
        <v>982.24943444446728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-305.01740846665263</v>
      </c>
      <c r="AB431" s="8">
        <f t="shared" si="234"/>
        <v>-24238.943762129486</v>
      </c>
      <c r="AC431" s="8">
        <f t="shared" si="227"/>
        <v>-24543.96117059614</v>
      </c>
      <c r="AD431" s="8">
        <f t="shared" si="235"/>
        <v>120.13707334965127</v>
      </c>
      <c r="AE431" s="8">
        <f t="shared" si="228"/>
        <v>-24423.824097246488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2388.5213568470481</v>
      </c>
      <c r="M432" s="14">
        <f t="shared" si="221"/>
        <v>769177</v>
      </c>
      <c r="N432" s="13"/>
      <c r="O432" s="12">
        <f>1000*(IF(I34&lt;18,VLOOKUP(I34,'[1]Mortality (No Interventions) H'!$B$10:$O$129,4),VLOOKUP(I34,'[1]Mortality (Interventions) H'!$B$26:$AV$128,13)))</f>
        <v>214.87579449036255</v>
      </c>
      <c r="P432" s="11">
        <v>0</v>
      </c>
      <c r="Q432" s="10">
        <f t="shared" si="230"/>
        <v>0.12770135280234163</v>
      </c>
      <c r="R432" s="10">
        <f t="shared" si="231"/>
        <v>2.7439929640897243E-2</v>
      </c>
      <c r="S432" s="10">
        <f t="shared" si="232"/>
        <v>0</v>
      </c>
      <c r="T432" s="9">
        <f t="shared" si="222"/>
        <v>0.10026142316144439</v>
      </c>
      <c r="U432" s="18"/>
      <c r="V432" s="8">
        <f t="shared" si="233"/>
        <v>982.24943444446728</v>
      </c>
      <c r="W432" s="8">
        <f t="shared" si="223"/>
        <v>771.18780683050318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-239.4765504889892</v>
      </c>
      <c r="AB432" s="8">
        <f t="shared" si="234"/>
        <v>-21106.162761396419</v>
      </c>
      <c r="AC432" s="8">
        <f t="shared" si="227"/>
        <v>-21345.639311885407</v>
      </c>
      <c r="AD432" s="8">
        <f t="shared" si="235"/>
        <v>96.358669519002248</v>
      </c>
      <c r="AE432" s="8">
        <f t="shared" si="228"/>
        <v>-21249.280642366404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2388.5213568470481</v>
      </c>
      <c r="M433" s="14">
        <f t="shared" si="221"/>
        <v>769177</v>
      </c>
      <c r="N433" s="13"/>
      <c r="O433" s="12">
        <f>1000*(IF(I35&lt;18,VLOOKUP(I35,'[1]Mortality (No Interventions) H'!$B$10:$O$129,4),VLOOKUP(I35,'[1]Mortality (Interventions) H'!$B$26:$AV$128,13)))</f>
        <v>233.07953953469089</v>
      </c>
      <c r="P433" s="11">
        <v>0</v>
      </c>
      <c r="Q433" s="10">
        <f t="shared" si="230"/>
        <v>0.10026142316144439</v>
      </c>
      <c r="R433" s="10">
        <f t="shared" si="231"/>
        <v>2.3368886343562253E-2</v>
      </c>
      <c r="S433" s="10">
        <f t="shared" si="232"/>
        <v>0</v>
      </c>
      <c r="T433" s="9">
        <f t="shared" si="222"/>
        <v>7.6892536817882134E-2</v>
      </c>
      <c r="U433" s="18"/>
      <c r="V433" s="8">
        <f t="shared" si="233"/>
        <v>771.18780683050318</v>
      </c>
      <c r="W433" s="8">
        <f t="shared" si="223"/>
        <v>591.43970791968127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-183.65946637165945</v>
      </c>
      <c r="AB433" s="8">
        <f t="shared" si="234"/>
        <v>-17974.809891082183</v>
      </c>
      <c r="AC433" s="8">
        <f t="shared" si="227"/>
        <v>-18158.469357453843</v>
      </c>
      <c r="AD433" s="8">
        <f t="shared" si="235"/>
        <v>75.653523850072361</v>
      </c>
      <c r="AE433" s="8">
        <f t="shared" si="228"/>
        <v>-18082.81583360377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2388.5213568470481</v>
      </c>
      <c r="M434" s="14">
        <f t="shared" ref="M434:M465" si="238">$E$11</f>
        <v>769177</v>
      </c>
      <c r="N434" s="13"/>
      <c r="O434" s="12">
        <f>1000*(IF(I36&lt;18,VLOOKUP(I36,'[1]Mortality (No Interventions) H'!$B$10:$O$129,4),VLOOKUP(I36,'[1]Mortality (Interventions) H'!$B$26:$AV$128,13)))</f>
        <v>251.83096673313992</v>
      </c>
      <c r="P434" s="11">
        <v>0</v>
      </c>
      <c r="Q434" s="10">
        <f t="shared" si="230"/>
        <v>7.6892536817882134E-2</v>
      </c>
      <c r="R434" s="10">
        <f t="shared" si="231"/>
        <v>1.9363921881410812E-2</v>
      </c>
      <c r="S434" s="10">
        <f t="shared" si="232"/>
        <v>0</v>
      </c>
      <c r="T434" s="9">
        <f t="shared" ref="T434:T465" si="239">Q434-SUM(R434:S434)</f>
        <v>5.7528614936471323E-2</v>
      </c>
      <c r="U434" s="18"/>
      <c r="V434" s="8">
        <f t="shared" si="233"/>
        <v>591.43970791968127</v>
      </c>
      <c r="W434" s="8">
        <f t="shared" ref="W434:W465" si="240">$G$14*M434*T434</f>
        <v>442.49687450990206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-137.40832540559185</v>
      </c>
      <c r="AB434" s="8">
        <f t="shared" si="234"/>
        <v>-14894.283340977923</v>
      </c>
      <c r="AC434" s="8">
        <f t="shared" ref="AC434:AC465" si="244">IFERROR(_xlfn.IFNA(SUM(Y434:AB434),0),0)</f>
        <v>-15031.691666383515</v>
      </c>
      <c r="AD434" s="8">
        <f t="shared" si="235"/>
        <v>58.020235346920735</v>
      </c>
      <c r="AE434" s="8">
        <f t="shared" ref="AE434:AE465" si="245">IFERROR(_xlfn.IFNA(SUM(AC434:AD434),0),0)</f>
        <v>-14973.671431036593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2388.5213568470481</v>
      </c>
      <c r="M435" s="14">
        <f t="shared" si="238"/>
        <v>769177</v>
      </c>
      <c r="N435" s="13"/>
      <c r="O435" s="12">
        <f>1000*(IF(I37&lt;18,VLOOKUP(I37,'[1]Mortality (No Interventions) H'!$B$10:$O$129,4),VLOOKUP(I37,'[1]Mortality (Interventions) H'!$B$26:$AV$128,13)))</f>
        <v>271.71365950175203</v>
      </c>
      <c r="P435" s="11">
        <v>0</v>
      </c>
      <c r="Q435" s="10">
        <f t="shared" ref="Q435:Q466" si="247">T434</f>
        <v>5.7528614936471323E-2</v>
      </c>
      <c r="R435" s="10">
        <f t="shared" ref="R435:R466" si="248">O435*Q435/1000</f>
        <v>1.5631310490455776E-2</v>
      </c>
      <c r="S435" s="10">
        <f t="shared" ref="S435:S466" si="249">MIN(P435*Q435,Q435-R435)</f>
        <v>0</v>
      </c>
      <c r="T435" s="9">
        <f t="shared" si="239"/>
        <v>4.1897304446015547E-2</v>
      </c>
      <c r="U435" s="18"/>
      <c r="V435" s="8">
        <f t="shared" ref="V435:V466" si="250">W434</f>
        <v>442.49687450990206</v>
      </c>
      <c r="W435" s="8">
        <f t="shared" si="240"/>
        <v>322.26442941872904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-100.07260646363092</v>
      </c>
      <c r="AB435" s="8">
        <f t="shared" ref="AB435:AB466" si="251">IFERROR(_xlfn.IFNA(-M435*R435,0),0)</f>
        <v>-12023.244509117301</v>
      </c>
      <c r="AC435" s="8">
        <f t="shared" si="244"/>
        <v>-12123.317115580932</v>
      </c>
      <c r="AD435" s="8">
        <f t="shared" ref="AD435:AD466" si="252">IFERROR(_xlfn.IFNA($D$6*SUM(V435:V435,Y435:Z435),0),0)</f>
        <v>43.408943389421395</v>
      </c>
      <c r="AE435" s="8">
        <f t="shared" si="245"/>
        <v>-12079.908172191512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2388.5213568470481</v>
      </c>
      <c r="M436" s="14">
        <f t="shared" si="238"/>
        <v>769177</v>
      </c>
      <c r="N436" s="13"/>
      <c r="O436" s="12">
        <f>1000*(IF(I38&lt;18,VLOOKUP(I38,'[1]Mortality (No Interventions) H'!$B$10:$O$129,4),VLOOKUP(I38,'[1]Mortality (Interventions) H'!$B$26:$AV$128,13)))</f>
        <v>292.78617656441401</v>
      </c>
      <c r="P436" s="11">
        <v>0</v>
      </c>
      <c r="Q436" s="10">
        <f t="shared" si="247"/>
        <v>4.1897304446015547E-2</v>
      </c>
      <c r="R436" s="10">
        <f t="shared" si="248"/>
        <v>1.2266951577104116E-2</v>
      </c>
      <c r="S436" s="10">
        <f t="shared" si="249"/>
        <v>0</v>
      </c>
      <c r="T436" s="9">
        <f t="shared" si="239"/>
        <v>2.9630352868911431E-2</v>
      </c>
      <c r="U436" s="18"/>
      <c r="V436" s="8">
        <f t="shared" si="250"/>
        <v>322.26442941872904</v>
      </c>
      <c r="W436" s="8">
        <f t="shared" si="240"/>
        <v>227.9098592865069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-70.772730638309156</v>
      </c>
      <c r="AB436" s="8">
        <f t="shared" si="251"/>
        <v>-9435.4570132222125</v>
      </c>
      <c r="AC436" s="8">
        <f t="shared" si="244"/>
        <v>-9506.2297438605219</v>
      </c>
      <c r="AD436" s="8">
        <f t="shared" si="252"/>
        <v>31.614140525977319</v>
      </c>
      <c r="AE436" s="8">
        <f t="shared" si="245"/>
        <v>-9474.6156033345451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2388.5213568470481</v>
      </c>
      <c r="M437" s="14">
        <f t="shared" si="238"/>
        <v>769177</v>
      </c>
      <c r="N437" s="13"/>
      <c r="O437" s="12">
        <f>1000*(IF(I39&lt;18,VLOOKUP(I39,'[1]Mortality (No Interventions) H'!$B$10:$O$129,4),VLOOKUP(I39,'[1]Mortality (Interventions) H'!$B$26:$AV$128,13)))</f>
        <v>314.28315592683924</v>
      </c>
      <c r="P437" s="11">
        <v>0</v>
      </c>
      <c r="Q437" s="10">
        <f t="shared" si="247"/>
        <v>2.9630352868911431E-2</v>
      </c>
      <c r="R437" s="10">
        <f t="shared" si="248"/>
        <v>9.31232081086736E-3</v>
      </c>
      <c r="S437" s="10">
        <f t="shared" si="249"/>
        <v>0</v>
      </c>
      <c r="T437" s="9">
        <f t="shared" si="239"/>
        <v>2.0318032058044069E-2</v>
      </c>
      <c r="U437" s="18"/>
      <c r="V437" s="8">
        <f t="shared" si="250"/>
        <v>227.9098592865069</v>
      </c>
      <c r="W437" s="8">
        <f t="shared" si="240"/>
        <v>156.28162944310165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-48.530053499741243</v>
      </c>
      <c r="AB437" s="8">
        <f t="shared" si="251"/>
        <v>-7162.8229843405234</v>
      </c>
      <c r="AC437" s="8">
        <f t="shared" si="244"/>
        <v>-7211.3530378402647</v>
      </c>
      <c r="AD437" s="8">
        <f t="shared" si="252"/>
        <v>22.357957196006328</v>
      </c>
      <c r="AE437" s="8">
        <f t="shared" si="245"/>
        <v>-7188.9950806442585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2388.5213568470481</v>
      </c>
      <c r="M438" s="14">
        <f t="shared" si="238"/>
        <v>769177</v>
      </c>
      <c r="N438" s="13"/>
      <c r="O438" s="12">
        <f>1000*(IF(I40&lt;18,VLOOKUP(I40,'[1]Mortality (No Interventions) H'!$B$10:$O$129,4),VLOOKUP(I40,'[1]Mortality (Interventions) H'!$B$26:$AV$128,13)))</f>
        <v>336.77748153726242</v>
      </c>
      <c r="P438" s="11">
        <v>0</v>
      </c>
      <c r="Q438" s="10">
        <f t="shared" si="247"/>
        <v>2.0318032058044069E-2</v>
      </c>
      <c r="R438" s="10">
        <f t="shared" si="248"/>
        <v>6.8426556663014424E-3</v>
      </c>
      <c r="S438" s="10">
        <f t="shared" si="249"/>
        <v>0</v>
      </c>
      <c r="T438" s="9">
        <f t="shared" si="239"/>
        <v>1.3475376391742627E-2</v>
      </c>
      <c r="U438" s="18"/>
      <c r="V438" s="8">
        <f t="shared" si="250"/>
        <v>156.28162944310165</v>
      </c>
      <c r="W438" s="8">
        <f t="shared" si="240"/>
        <v>103.6494958687142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-32.186224303229778</v>
      </c>
      <c r="AB438" s="8">
        <f t="shared" si="251"/>
        <v>-5263.2133574387444</v>
      </c>
      <c r="AC438" s="8">
        <f t="shared" si="244"/>
        <v>-5295.3995817419745</v>
      </c>
      <c r="AD438" s="8">
        <f t="shared" si="252"/>
        <v>15.331227848368274</v>
      </c>
      <c r="AE438" s="8">
        <f t="shared" si="245"/>
        <v>-5280.0683538936064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2388.5213568470481</v>
      </c>
      <c r="M439" s="14">
        <f t="shared" si="238"/>
        <v>769177</v>
      </c>
      <c r="N439" s="13"/>
      <c r="O439" s="12">
        <f>1000*(IF(I41&lt;18,VLOOKUP(I41,'[1]Mortality (No Interventions) H'!$B$10:$O$129,4),VLOOKUP(I41,'[1]Mortality (Interventions) H'!$B$26:$AV$128,13)))</f>
        <v>359.46290665552226</v>
      </c>
      <c r="P439" s="11">
        <v>0</v>
      </c>
      <c r="Q439" s="10">
        <f t="shared" si="247"/>
        <v>1.3475376391742627E-2</v>
      </c>
      <c r="R439" s="10">
        <f t="shared" si="248"/>
        <v>4.8438979660530082E-3</v>
      </c>
      <c r="S439" s="10">
        <f t="shared" si="249"/>
        <v>0</v>
      </c>
      <c r="T439" s="9">
        <f t="shared" si="239"/>
        <v>8.6314784256896187E-3</v>
      </c>
      <c r="U439" s="18"/>
      <c r="V439" s="8">
        <f t="shared" si="250"/>
        <v>103.6494958687142</v>
      </c>
      <c r="W439" s="8">
        <f t="shared" si="240"/>
        <v>66.391346810366642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-20.616470560924192</v>
      </c>
      <c r="AB439" s="8">
        <f t="shared" si="251"/>
        <v>-3725.8149058347549</v>
      </c>
      <c r="AC439" s="8">
        <f t="shared" si="244"/>
        <v>-3746.4313763956789</v>
      </c>
      <c r="AD439" s="8">
        <f t="shared" si="252"/>
        <v>10.168015544720863</v>
      </c>
      <c r="AE439" s="8">
        <f t="shared" si="245"/>
        <v>-3736.2633608509582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2388.5213568470481</v>
      </c>
      <c r="M440" s="14">
        <f t="shared" si="238"/>
        <v>769177</v>
      </c>
      <c r="N440" s="13"/>
      <c r="O440" s="12">
        <f>1000*(IF(I42&lt;18,VLOOKUP(I42,'[1]Mortality (No Interventions) H'!$B$10:$O$129,4),VLOOKUP(I42,'[1]Mortality (Interventions) H'!$B$26:$AV$128,13)))</f>
        <v>381.82490554401284</v>
      </c>
      <c r="P440" s="11">
        <v>0</v>
      </c>
      <c r="Q440" s="10">
        <f t="shared" si="247"/>
        <v>8.6314784256896187E-3</v>
      </c>
      <c r="R440" s="10">
        <f t="shared" si="248"/>
        <v>3.2957134345941233E-3</v>
      </c>
      <c r="S440" s="10">
        <f t="shared" si="249"/>
        <v>0</v>
      </c>
      <c r="T440" s="9">
        <f t="shared" si="239"/>
        <v>5.3357649910954954E-3</v>
      </c>
      <c r="U440" s="18"/>
      <c r="V440" s="8">
        <f t="shared" si="250"/>
        <v>66.391346810366642</v>
      </c>
      <c r="W440" s="8">
        <f t="shared" si="240"/>
        <v>41.041477085558604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-12.744588636348389</v>
      </c>
      <c r="AB440" s="8">
        <f t="shared" si="251"/>
        <v>-2534.9869724808041</v>
      </c>
      <c r="AC440" s="8">
        <f t="shared" si="244"/>
        <v>-2547.7315611171525</v>
      </c>
      <c r="AD440" s="8">
        <f t="shared" si="252"/>
        <v>6.5129911220969676</v>
      </c>
      <c r="AE440" s="8">
        <f t="shared" si="245"/>
        <v>-2541.2185699950555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2388.5213568470481</v>
      </c>
      <c r="M441" s="14">
        <f t="shared" si="238"/>
        <v>769177</v>
      </c>
      <c r="N441" s="13"/>
      <c r="O441" s="12">
        <f>1000*(IF(I43&lt;18,VLOOKUP(I43,'[1]Mortality (No Interventions) H'!$B$10:$O$129,4),VLOOKUP(I43,'[1]Mortality (Interventions) H'!$B$26:$AV$128,13)))</f>
        <v>404.75491259063949</v>
      </c>
      <c r="P441" s="11">
        <v>0</v>
      </c>
      <c r="Q441" s="10">
        <f t="shared" si="247"/>
        <v>5.3357649910954954E-3</v>
      </c>
      <c r="R441" s="10">
        <f t="shared" si="248"/>
        <v>2.1596770925750514E-3</v>
      </c>
      <c r="S441" s="10">
        <f t="shared" si="249"/>
        <v>0</v>
      </c>
      <c r="T441" s="9">
        <f t="shared" si="239"/>
        <v>3.176087898520444E-3</v>
      </c>
      <c r="U441" s="18"/>
      <c r="V441" s="8">
        <f t="shared" si="250"/>
        <v>41.041477085558604</v>
      </c>
      <c r="W441" s="8">
        <f t="shared" si="240"/>
        <v>24.429737615202598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-7.5861537768395406</v>
      </c>
      <c r="AB441" s="8">
        <f t="shared" si="251"/>
        <v>-1661.1739470356003</v>
      </c>
      <c r="AC441" s="8">
        <f t="shared" si="244"/>
        <v>-1668.76010081244</v>
      </c>
      <c r="AD441" s="8">
        <f t="shared" si="252"/>
        <v>4.0261689020932989</v>
      </c>
      <c r="AE441" s="8">
        <f t="shared" si="245"/>
        <v>-1664.7339319103467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2388.5213568470481</v>
      </c>
      <c r="M442" s="14">
        <f t="shared" si="238"/>
        <v>769177</v>
      </c>
      <c r="N442" s="13"/>
      <c r="O442" s="12">
        <f>1000*(IF(I44&lt;18,VLOOKUP(I44,'[1]Mortality (No Interventions) H'!$B$10:$O$129,4),VLOOKUP(I44,'[1]Mortality (Interventions) H'!$B$26:$AV$128,13)))</f>
        <v>428.12288682125546</v>
      </c>
      <c r="P442" s="11">
        <v>0</v>
      </c>
      <c r="Q442" s="10">
        <f t="shared" si="247"/>
        <v>3.176087898520444E-3</v>
      </c>
      <c r="R442" s="10">
        <f t="shared" si="248"/>
        <v>1.3597559199126272E-3</v>
      </c>
      <c r="S442" s="10">
        <f t="shared" si="249"/>
        <v>0</v>
      </c>
      <c r="T442" s="9">
        <f t="shared" si="239"/>
        <v>1.8163319786078168E-3</v>
      </c>
      <c r="U442" s="18"/>
      <c r="V442" s="8">
        <f t="shared" si="250"/>
        <v>24.429737615202598</v>
      </c>
      <c r="W442" s="8">
        <f t="shared" si="240"/>
        <v>13.970807823096248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-4.3383477220290256</v>
      </c>
      <c r="AB442" s="8">
        <f t="shared" si="251"/>
        <v>-1045.8929792106348</v>
      </c>
      <c r="AC442" s="8">
        <f t="shared" si="244"/>
        <v>-1050.2313269326639</v>
      </c>
      <c r="AD442" s="8">
        <f t="shared" si="252"/>
        <v>2.3965572600513751</v>
      </c>
      <c r="AE442" s="8">
        <f t="shared" si="245"/>
        <v>-1047.8347696726125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2388.5213568470481</v>
      </c>
      <c r="M443" s="14">
        <f t="shared" si="238"/>
        <v>769177</v>
      </c>
      <c r="N443" s="13"/>
      <c r="O443" s="12">
        <f>1000*(IF(I45&lt;18,VLOOKUP(I45,'[1]Mortality (No Interventions) H'!$B$10:$O$129,4),VLOOKUP(I45,'[1]Mortality (Interventions) H'!$B$26:$AV$128,13)))</f>
        <v>451.78208669031392</v>
      </c>
      <c r="P443" s="11">
        <v>0</v>
      </c>
      <c r="Q443" s="10">
        <f t="shared" si="247"/>
        <v>1.8163319786078168E-3</v>
      </c>
      <c r="R443" s="10">
        <f t="shared" si="248"/>
        <v>8.2058625141778611E-4</v>
      </c>
      <c r="S443" s="10">
        <f t="shared" si="249"/>
        <v>0</v>
      </c>
      <c r="T443" s="9">
        <f t="shared" si="239"/>
        <v>9.9574572719003055E-4</v>
      </c>
      <c r="U443" s="18"/>
      <c r="V443" s="8">
        <f t="shared" si="250"/>
        <v>13.970807823096248</v>
      </c>
      <c r="W443" s="8">
        <f t="shared" si="240"/>
        <v>7.6590471120284613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-2.3783599353825822</v>
      </c>
      <c r="AB443" s="8">
        <f t="shared" si="251"/>
        <v>-631.17607110677841</v>
      </c>
      <c r="AC443" s="8">
        <f t="shared" si="244"/>
        <v>-633.55443104216101</v>
      </c>
      <c r="AD443" s="8">
        <f t="shared" si="252"/>
        <v>1.3705362474457421</v>
      </c>
      <c r="AE443" s="8">
        <f t="shared" si="245"/>
        <v>-632.18389479471523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2388.5213568470481</v>
      </c>
      <c r="M444" s="14">
        <f t="shared" si="238"/>
        <v>769177</v>
      </c>
      <c r="N444" s="13"/>
      <c r="O444" s="12">
        <f>1000*(IF(I46&lt;18,VLOOKUP(I46,'[1]Mortality (No Interventions) H'!$B$10:$O$129,4),VLOOKUP(I46,'[1]Mortality (Interventions) H'!$B$26:$AV$128,13)))</f>
        <v>475.58521368989585</v>
      </c>
      <c r="P444" s="11">
        <v>0</v>
      </c>
      <c r="Q444" s="10">
        <f t="shared" si="247"/>
        <v>9.9574572719003055E-4</v>
      </c>
      <c r="R444" s="10">
        <f t="shared" si="248"/>
        <v>4.7356194444647144E-4</v>
      </c>
      <c r="S444" s="10">
        <f t="shared" si="249"/>
        <v>0</v>
      </c>
      <c r="T444" s="9">
        <f t="shared" si="239"/>
        <v>5.2218378274355905E-4</v>
      </c>
      <c r="U444" s="18"/>
      <c r="V444" s="8">
        <f t="shared" si="250"/>
        <v>7.6590471120284613</v>
      </c>
      <c r="W444" s="8">
        <f t="shared" si="240"/>
        <v>4.0165175545934257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-1.2472471172821697</v>
      </c>
      <c r="AB444" s="8">
        <f t="shared" si="251"/>
        <v>-364.25295574350355</v>
      </c>
      <c r="AC444" s="8">
        <f t="shared" si="244"/>
        <v>-365.50020286078569</v>
      </c>
      <c r="AD444" s="8">
        <f t="shared" si="252"/>
        <v>0.75135252168999211</v>
      </c>
      <c r="AE444" s="8">
        <f t="shared" si="245"/>
        <v>-364.74885033909572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2388.5213568470481</v>
      </c>
      <c r="M445" s="14">
        <f t="shared" si="238"/>
        <v>769177</v>
      </c>
      <c r="N445" s="13"/>
      <c r="O445" s="12">
        <f>1000*(IF(I47&lt;18,VLOOKUP(I47,'[1]Mortality (No Interventions) H'!$B$10:$O$129,4),VLOOKUP(I47,'[1]Mortality (Interventions) H'!$B$26:$AV$128,13)))</f>
        <v>499.55615051565479</v>
      </c>
      <c r="P445" s="11">
        <v>0</v>
      </c>
      <c r="Q445" s="10">
        <f t="shared" si="247"/>
        <v>5.2218378274355905E-4</v>
      </c>
      <c r="R445" s="10">
        <f t="shared" si="248"/>
        <v>2.6086012036907535E-4</v>
      </c>
      <c r="S445" s="10">
        <f t="shared" si="249"/>
        <v>0</v>
      </c>
      <c r="T445" s="9">
        <f t="shared" si="239"/>
        <v>2.613236623744837E-4</v>
      </c>
      <c r="U445" s="18"/>
      <c r="V445" s="8">
        <f t="shared" si="250"/>
        <v>4.0165175545934257</v>
      </c>
      <c r="W445" s="8">
        <f t="shared" si="240"/>
        <v>2.0100415065421826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-0.62417714863094176</v>
      </c>
      <c r="AB445" s="8">
        <f t="shared" si="251"/>
        <v>-200.64760480512427</v>
      </c>
      <c r="AC445" s="8">
        <f t="shared" si="244"/>
        <v>-201.27178195375521</v>
      </c>
      <c r="AD445" s="8">
        <f t="shared" si="252"/>
        <v>0.39402037210561508</v>
      </c>
      <c r="AE445" s="8">
        <f t="shared" si="245"/>
        <v>-200.87776158164959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2388.5213568470481</v>
      </c>
      <c r="M446" s="14">
        <f t="shared" si="238"/>
        <v>769177</v>
      </c>
      <c r="N446" s="13"/>
      <c r="O446" s="12">
        <f>1000*(IF(I48&lt;18,VLOOKUP(I48,'[1]Mortality (No Interventions) H'!$B$10:$O$129,4),VLOOKUP(I48,'[1]Mortality (Interventions) H'!$B$26:$AV$128,13)))</f>
        <v>523.7395733345021</v>
      </c>
      <c r="P446" s="11">
        <v>0</v>
      </c>
      <c r="Q446" s="10">
        <f t="shared" si="247"/>
        <v>2.613236623744837E-4</v>
      </c>
      <c r="R446" s="10">
        <f t="shared" si="248"/>
        <v>1.3686554343422157E-4</v>
      </c>
      <c r="S446" s="10">
        <f t="shared" si="249"/>
        <v>0</v>
      </c>
      <c r="T446" s="9">
        <f t="shared" si="239"/>
        <v>1.2445811894026213E-4</v>
      </c>
      <c r="U446" s="18"/>
      <c r="V446" s="8">
        <f t="shared" si="250"/>
        <v>2.0100415065421826</v>
      </c>
      <c r="W446" s="8">
        <f t="shared" si="240"/>
        <v>0.95730322552114011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-0.29727087512182621</v>
      </c>
      <c r="AB446" s="8">
        <f t="shared" si="251"/>
        <v>-105.27382810210425</v>
      </c>
      <c r="AC446" s="8">
        <f t="shared" si="244"/>
        <v>-105.57109897722607</v>
      </c>
      <c r="AD446" s="8">
        <f t="shared" si="252"/>
        <v>0.19718507179178812</v>
      </c>
      <c r="AE446" s="8">
        <f t="shared" si="245"/>
        <v>-105.37391390543428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2388.5213568470481</v>
      </c>
      <c r="M447" s="14">
        <f t="shared" si="238"/>
        <v>769177</v>
      </c>
      <c r="N447" s="13"/>
      <c r="O447" s="12">
        <f>1000*(IF(I49&lt;18,VLOOKUP(I49,'[1]Mortality (No Interventions) H'!$B$10:$O$129,4),VLOOKUP(I49,'[1]Mortality (Interventions) H'!$B$26:$AV$128,13)))</f>
        <v>547.99948843166646</v>
      </c>
      <c r="P447" s="11">
        <v>0</v>
      </c>
      <c r="Q447" s="10">
        <f t="shared" si="247"/>
        <v>1.2445811894026213E-4</v>
      </c>
      <c r="R447" s="10">
        <f t="shared" si="248"/>
        <v>6.8202985510431151E-5</v>
      </c>
      <c r="S447" s="10">
        <f t="shared" si="249"/>
        <v>0</v>
      </c>
      <c r="T447" s="9">
        <f t="shared" si="239"/>
        <v>5.6255133429830982E-5</v>
      </c>
      <c r="U447" s="18"/>
      <c r="V447" s="8">
        <f t="shared" si="250"/>
        <v>0.95730322552114011</v>
      </c>
      <c r="W447" s="8">
        <f t="shared" si="240"/>
        <v>0.4327015476615711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-0.13436658762943163</v>
      </c>
      <c r="AB447" s="8">
        <f t="shared" si="251"/>
        <v>-52.460167785956898</v>
      </c>
      <c r="AC447" s="8">
        <f t="shared" si="244"/>
        <v>-52.594534373586328</v>
      </c>
      <c r="AD447" s="8">
        <f t="shared" si="252"/>
        <v>9.3911446423623854E-2</v>
      </c>
      <c r="AE447" s="8">
        <f t="shared" si="245"/>
        <v>-52.500622927162702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2388.5213568470481</v>
      </c>
      <c r="M448" s="14">
        <f t="shared" si="238"/>
        <v>769177</v>
      </c>
      <c r="N448" s="13"/>
      <c r="O448" s="12">
        <f>1000*(IF(I50&lt;18,VLOOKUP(I50,'[1]Mortality (No Interventions) H'!$B$10:$O$129,4),VLOOKUP(I50,'[1]Mortality (Interventions) H'!$B$26:$AV$128,13)))</f>
        <v>572.19955094669467</v>
      </c>
      <c r="P448" s="11">
        <v>0</v>
      </c>
      <c r="Q448" s="10">
        <f t="shared" si="247"/>
        <v>5.6255133429830982E-5</v>
      </c>
      <c r="R448" s="10">
        <f t="shared" si="248"/>
        <v>3.218916208699568E-5</v>
      </c>
      <c r="S448" s="10">
        <f t="shared" si="249"/>
        <v>0</v>
      </c>
      <c r="T448" s="9">
        <f t="shared" si="239"/>
        <v>2.4065971342835302E-5</v>
      </c>
      <c r="U448" s="18"/>
      <c r="V448" s="8">
        <f t="shared" si="250"/>
        <v>0.4327015476615711</v>
      </c>
      <c r="W448" s="8">
        <f t="shared" si="240"/>
        <v>0.18510991639568031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-5.7482086525631151E-2</v>
      </c>
      <c r="AB448" s="8">
        <f t="shared" si="251"/>
        <v>-24.759163126589076</v>
      </c>
      <c r="AC448" s="8">
        <f t="shared" si="244"/>
        <v>-24.816645213114708</v>
      </c>
      <c r="AD448" s="8">
        <f t="shared" si="252"/>
        <v>4.2448021825600125E-2</v>
      </c>
      <c r="AE448" s="8">
        <f t="shared" si="245"/>
        <v>-24.774197191289108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2388.5213568470481</v>
      </c>
      <c r="M449" s="14">
        <f t="shared" si="238"/>
        <v>769177</v>
      </c>
      <c r="N449" s="13"/>
      <c r="O449" s="12">
        <f>1000*(IF(I51&lt;18,VLOOKUP(I51,'[1]Mortality (No Interventions) H'!$B$10:$O$129,4),VLOOKUP(I51,'[1]Mortality (Interventions) H'!$B$26:$AV$128,13)))</f>
        <v>600.26033842142704</v>
      </c>
      <c r="P449" s="11">
        <v>0</v>
      </c>
      <c r="Q449" s="10">
        <f t="shared" si="247"/>
        <v>2.4065971342835302E-5</v>
      </c>
      <c r="R449" s="10">
        <f t="shared" si="248"/>
        <v>1.4445848102690683E-5</v>
      </c>
      <c r="S449" s="10">
        <f t="shared" si="249"/>
        <v>0</v>
      </c>
      <c r="T449" s="9">
        <f t="shared" si="239"/>
        <v>9.6201232401446191E-6</v>
      </c>
      <c r="U449" s="18"/>
      <c r="V449" s="8">
        <f t="shared" si="250"/>
        <v>0.18510991639568031</v>
      </c>
      <c r="W449" s="8">
        <f t="shared" si="240"/>
        <v>7.3995775334847178E-2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-2.2977869814586046E-2</v>
      </c>
      <c r="AB449" s="8">
        <f t="shared" si="251"/>
        <v>-11.111414106083311</v>
      </c>
      <c r="AC449" s="8">
        <f t="shared" si="244"/>
        <v>-11.134391975897897</v>
      </c>
      <c r="AD449" s="8">
        <f t="shared" si="252"/>
        <v>1.8159282798416238E-2</v>
      </c>
      <c r="AE449" s="8">
        <f t="shared" si="245"/>
        <v>-11.11623269309948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2388.5213568470481</v>
      </c>
      <c r="M450" s="14">
        <f t="shared" si="238"/>
        <v>769177</v>
      </c>
      <c r="N450" s="13"/>
      <c r="O450" s="12">
        <f>1000*(IF(I52&lt;18,VLOOKUP(I52,'[1]Mortality (No Interventions) H'!$B$10:$O$129,4),VLOOKUP(I52,'[1]Mortality (Interventions) H'!$B$26:$AV$128,13)))</f>
        <v>628.22284723542475</v>
      </c>
      <c r="P450" s="11">
        <v>0</v>
      </c>
      <c r="Q450" s="10">
        <f t="shared" si="247"/>
        <v>9.6201232401446191E-6</v>
      </c>
      <c r="R450" s="10">
        <f t="shared" si="248"/>
        <v>6.0435812126793324E-6</v>
      </c>
      <c r="S450" s="10">
        <f t="shared" si="249"/>
        <v>0</v>
      </c>
      <c r="T450" s="9">
        <f t="shared" si="239"/>
        <v>3.5765420274652867E-6</v>
      </c>
      <c r="U450" s="18"/>
      <c r="V450" s="8">
        <f t="shared" si="250"/>
        <v>7.3995775334847178E-2</v>
      </c>
      <c r="W450" s="8">
        <f t="shared" si="240"/>
        <v>2.750993867059667E-2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-8.5426470162618794E-3</v>
      </c>
      <c r="AB450" s="8">
        <f t="shared" si="251"/>
        <v>-4.6485836664250506</v>
      </c>
      <c r="AC450" s="8">
        <f t="shared" si="244"/>
        <v>-4.6571263134413128</v>
      </c>
      <c r="AD450" s="8">
        <f t="shared" si="252"/>
        <v>7.2589855603485088E-3</v>
      </c>
      <c r="AE450" s="8">
        <f t="shared" si="245"/>
        <v>-4.6498673278809646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2388.5213568470481</v>
      </c>
      <c r="M451" s="14">
        <f t="shared" si="238"/>
        <v>769177</v>
      </c>
      <c r="N451" s="13"/>
      <c r="O451" s="12">
        <f>1000*(IF(I53&lt;18,VLOOKUP(I53,'[1]Mortality (No Interventions) H'!$B$10:$O$129,4),VLOOKUP(I53,'[1]Mortality (Interventions) H'!$B$26:$AV$128,13)))</f>
        <v>656.0527567758985</v>
      </c>
      <c r="P451" s="11">
        <v>0</v>
      </c>
      <c r="Q451" s="10">
        <f t="shared" si="247"/>
        <v>3.5765420274652867E-6</v>
      </c>
      <c r="R451" s="10">
        <f t="shared" si="248"/>
        <v>2.3464002568434625E-6</v>
      </c>
      <c r="S451" s="10">
        <f t="shared" si="249"/>
        <v>0</v>
      </c>
      <c r="T451" s="9">
        <f t="shared" si="239"/>
        <v>1.2301417706218242E-6</v>
      </c>
      <c r="U451" s="18"/>
      <c r="V451" s="8">
        <f t="shared" si="250"/>
        <v>2.750993867059667E-2</v>
      </c>
      <c r="W451" s="8">
        <f t="shared" si="240"/>
        <v>9.4619675670158301E-3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-2.9382198910798698E-3</v>
      </c>
      <c r="AB451" s="8">
        <f t="shared" si="251"/>
        <v>-1.804797110358084</v>
      </c>
      <c r="AC451" s="8">
        <f t="shared" si="244"/>
        <v>-1.8077353302491639</v>
      </c>
      <c r="AD451" s="8">
        <f t="shared" si="252"/>
        <v>2.6987249835855333E-3</v>
      </c>
      <c r="AE451" s="8">
        <f t="shared" si="245"/>
        <v>-1.8050366052655784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2388.5213568470481</v>
      </c>
      <c r="M452" s="14">
        <f t="shared" si="238"/>
        <v>769177</v>
      </c>
      <c r="N452" s="13"/>
      <c r="O452" s="12">
        <f>1000*(IF(I54&lt;18,VLOOKUP(I54,'[1]Mortality (No Interventions) H'!$B$10:$O$129,4),VLOOKUP(I54,'[1]Mortality (Interventions) H'!$B$26:$AV$128,13)))</f>
        <v>683.71610442870315</v>
      </c>
      <c r="P452" s="11">
        <v>0</v>
      </c>
      <c r="Q452" s="10">
        <f t="shared" si="247"/>
        <v>1.2301417706218242E-6</v>
      </c>
      <c r="R452" s="10">
        <f t="shared" si="248"/>
        <v>8.4106773930458103E-7</v>
      </c>
      <c r="S452" s="10">
        <f t="shared" si="249"/>
        <v>0</v>
      </c>
      <c r="T452" s="9">
        <f t="shared" si="239"/>
        <v>3.8907403131724321E-7</v>
      </c>
      <c r="U452" s="18"/>
      <c r="V452" s="8">
        <f t="shared" si="250"/>
        <v>9.4619675670158301E-3</v>
      </c>
      <c r="W452" s="8">
        <f t="shared" si="240"/>
        <v>2.9926679618650321E-3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-9.2931163319581267E-4</v>
      </c>
      <c r="AB452" s="8">
        <f t="shared" si="251"/>
        <v>-0.64692996051507967</v>
      </c>
      <c r="AC452" s="8">
        <f t="shared" si="244"/>
        <v>-0.64785927214827543</v>
      </c>
      <c r="AD452" s="8">
        <f t="shared" si="252"/>
        <v>9.2821901832425301E-4</v>
      </c>
      <c r="AE452" s="8">
        <f t="shared" si="245"/>
        <v>-0.64693105312995114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2388.5213568470481</v>
      </c>
      <c r="M453" s="14">
        <f t="shared" si="238"/>
        <v>769177</v>
      </c>
      <c r="N453" s="13"/>
      <c r="O453" s="12">
        <f>1000*(IF(I55&lt;18,VLOOKUP(I55,'[1]Mortality (No Interventions) H'!$B$10:$O$129,4),VLOOKUP(I55,'[1]Mortality (Interventions) H'!$B$26:$AV$128,13)))</f>
        <v>711.17864091825618</v>
      </c>
      <c r="P453" s="11">
        <v>0</v>
      </c>
      <c r="Q453" s="10">
        <f t="shared" si="247"/>
        <v>3.8907403131724321E-7</v>
      </c>
      <c r="R453" s="10">
        <f t="shared" si="248"/>
        <v>2.767011408087841E-7</v>
      </c>
      <c r="S453" s="10">
        <f t="shared" si="249"/>
        <v>0</v>
      </c>
      <c r="T453" s="9">
        <f t="shared" si="239"/>
        <v>1.123728905084591E-7</v>
      </c>
      <c r="U453" s="18"/>
      <c r="V453" s="8">
        <f t="shared" si="250"/>
        <v>2.9926679618650321E-3</v>
      </c>
      <c r="W453" s="8">
        <f t="shared" si="240"/>
        <v>8.6434642802625051E-4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-2.6840504891008951E-4</v>
      </c>
      <c r="AB453" s="8">
        <f t="shared" si="251"/>
        <v>-0.21283215338387812</v>
      </c>
      <c r="AC453" s="8">
        <f t="shared" si="244"/>
        <v>-0.21310055843278822</v>
      </c>
      <c r="AD453" s="8">
        <f t="shared" si="252"/>
        <v>2.9358072705895969E-4</v>
      </c>
      <c r="AE453" s="8">
        <f t="shared" si="245"/>
        <v>-0.21280697770572926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2388.5213568470481</v>
      </c>
      <c r="M454" s="14">
        <f t="shared" si="238"/>
        <v>769177</v>
      </c>
      <c r="N454" s="13"/>
      <c r="O454" s="12">
        <f>1000*(IF(I56&lt;18,VLOOKUP(I56,'[1]Mortality (No Interventions) H'!$B$10:$O$129,4),VLOOKUP(I56,'[1]Mortality (Interventions) H'!$B$26:$AV$128,13)))</f>
        <v>738.55427508295111</v>
      </c>
      <c r="P454" s="11">
        <v>0</v>
      </c>
      <c r="Q454" s="10">
        <f t="shared" si="247"/>
        <v>1.123728905084591E-7</v>
      </c>
      <c r="R454" s="10">
        <f t="shared" si="248"/>
        <v>8.2993478688450851E-8</v>
      </c>
      <c r="S454" s="10">
        <f t="shared" si="249"/>
        <v>0</v>
      </c>
      <c r="T454" s="9">
        <f t="shared" si="239"/>
        <v>2.9379411820008252E-8</v>
      </c>
      <c r="U454" s="18"/>
      <c r="V454" s="8">
        <f t="shared" si="250"/>
        <v>8.6434642802625051E-4</v>
      </c>
      <c r="W454" s="8">
        <f t="shared" si="240"/>
        <v>2.2597967845478488E-4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-7.0173352583694317E-5</v>
      </c>
      <c r="AB454" s="8">
        <f t="shared" si="251"/>
        <v>-6.3836674957146566E-2</v>
      </c>
      <c r="AC454" s="8">
        <f t="shared" si="244"/>
        <v>-6.3906848309730258E-2</v>
      </c>
      <c r="AD454" s="8">
        <f t="shared" si="252"/>
        <v>8.4792384589375182E-5</v>
      </c>
      <c r="AE454" s="8">
        <f t="shared" si="245"/>
        <v>-6.3822055925140883E-2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2388.5213568470481</v>
      </c>
      <c r="M455" s="14">
        <f t="shared" si="238"/>
        <v>769177</v>
      </c>
      <c r="N455" s="13"/>
      <c r="O455" s="12">
        <f>1000*(IF(I57&lt;18,VLOOKUP(I57,'[1]Mortality (No Interventions) H'!$B$10:$O$129,4),VLOOKUP(I57,'[1]Mortality (Interventions) H'!$B$26:$AV$128,13)))</f>
        <v>765.97970355808525</v>
      </c>
      <c r="P455" s="11">
        <v>0</v>
      </c>
      <c r="Q455" s="10">
        <f t="shared" si="247"/>
        <v>2.9379411820008252E-8</v>
      </c>
      <c r="R455" s="10">
        <f t="shared" si="248"/>
        <v>2.2504033156600826E-8</v>
      </c>
      <c r="S455" s="10">
        <f t="shared" si="249"/>
        <v>0</v>
      </c>
      <c r="T455" s="9">
        <f t="shared" si="239"/>
        <v>6.8753786634074259E-9</v>
      </c>
      <c r="U455" s="18"/>
      <c r="V455" s="8">
        <f t="shared" si="250"/>
        <v>2.2597967845478488E-4</v>
      </c>
      <c r="W455" s="8">
        <f t="shared" si="240"/>
        <v>5.2883831341837339E-5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-1.6421988773959147E-5</v>
      </c>
      <c r="AB455" s="8">
        <f t="shared" si="251"/>
        <v>-1.7309584711294755E-2</v>
      </c>
      <c r="AC455" s="8">
        <f t="shared" si="244"/>
        <v>-1.7326006700068713E-2</v>
      </c>
      <c r="AD455" s="8">
        <f t="shared" si="252"/>
        <v>2.2168606456414399E-5</v>
      </c>
      <c r="AE455" s="8">
        <f t="shared" si="245"/>
        <v>-1.7303838093612297E-2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2388.5213568470481</v>
      </c>
      <c r="M456" s="14">
        <f t="shared" si="238"/>
        <v>769177</v>
      </c>
      <c r="N456" s="13"/>
      <c r="O456" s="12">
        <f>1000*(IF(I58&lt;18,VLOOKUP(I58,'[1]Mortality (No Interventions) H'!$B$10:$O$129,4),VLOOKUP(I58,'[1]Mortality (Interventions) H'!$B$26:$AV$128,13)))</f>
        <v>793.45492634365883</v>
      </c>
      <c r="P456" s="11">
        <v>0</v>
      </c>
      <c r="Q456" s="10">
        <f t="shared" si="247"/>
        <v>6.8753786634074259E-9</v>
      </c>
      <c r="R456" s="10">
        <f t="shared" si="248"/>
        <v>5.4553030709587025E-9</v>
      </c>
      <c r="S456" s="10">
        <f t="shared" si="249"/>
        <v>0</v>
      </c>
      <c r="T456" s="9">
        <f t="shared" si="239"/>
        <v>1.4200755924487234E-9</v>
      </c>
      <c r="U456" s="18"/>
      <c r="V456" s="8">
        <f t="shared" si="250"/>
        <v>5.2883831341837339E-5</v>
      </c>
      <c r="W456" s="8">
        <f t="shared" si="240"/>
        <v>1.0922894839729318E-5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-3.3918808809010006E-6</v>
      </c>
      <c r="AB456" s="8">
        <f t="shared" si="251"/>
        <v>-4.1960936502108016E-3</v>
      </c>
      <c r="AC456" s="8">
        <f t="shared" si="244"/>
        <v>-4.1994855310917029E-3</v>
      </c>
      <c r="AD456" s="8">
        <f t="shared" si="252"/>
        <v>5.1879038546342436E-6</v>
      </c>
      <c r="AE456" s="8">
        <f t="shared" si="245"/>
        <v>-4.1942976272370683E-3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2388.5213568470481</v>
      </c>
      <c r="M457" s="14">
        <f t="shared" si="238"/>
        <v>769177</v>
      </c>
      <c r="N457" s="13"/>
      <c r="O457" s="12">
        <f>1000*(IF(I59&lt;18,VLOOKUP(I59,'[1]Mortality (No Interventions) H'!$B$10:$O$129,4),VLOOKUP(I59,'[1]Mortality (Interventions) H'!$B$26:$AV$128,13)))</f>
        <v>820.97994343967184</v>
      </c>
      <c r="P457" s="11">
        <v>0</v>
      </c>
      <c r="Q457" s="10">
        <f t="shared" si="247"/>
        <v>1.4200755924487234E-9</v>
      </c>
      <c r="R457" s="10">
        <f t="shared" si="248"/>
        <v>1.1658535795686113E-9</v>
      </c>
      <c r="S457" s="10">
        <f t="shared" si="249"/>
        <v>0</v>
      </c>
      <c r="T457" s="9">
        <f t="shared" si="239"/>
        <v>2.5422201288011203E-10</v>
      </c>
      <c r="U457" s="18"/>
      <c r="V457" s="8">
        <f t="shared" si="250"/>
        <v>1.0922894839729318E-5</v>
      </c>
      <c r="W457" s="8">
        <f t="shared" si="240"/>
        <v>1.9554172520108592E-6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-6.0721470714479295E-7</v>
      </c>
      <c r="AB457" s="8">
        <f t="shared" si="251"/>
        <v>-8.9674775877184574E-4</v>
      </c>
      <c r="AC457" s="8">
        <f t="shared" si="244"/>
        <v>-8.9735497347899051E-4</v>
      </c>
      <c r="AD457" s="8">
        <f t="shared" si="252"/>
        <v>1.0715359837774462E-6</v>
      </c>
      <c r="AE457" s="8">
        <f t="shared" si="245"/>
        <v>-8.9628343749521301E-4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2388.5213568470481</v>
      </c>
      <c r="M458" s="14">
        <f t="shared" si="238"/>
        <v>769177</v>
      </c>
      <c r="N458" s="13"/>
      <c r="O458" s="12">
        <f>1000*(IF(I60&lt;18,VLOOKUP(I60,'[1]Mortality (No Interventions) H'!$B$10:$O$129,4),VLOOKUP(I60,'[1]Mortality (Interventions) H'!$B$26:$AV$128,13)))</f>
        <v>1000</v>
      </c>
      <c r="P458" s="11">
        <v>0</v>
      </c>
      <c r="Q458" s="10">
        <f t="shared" si="247"/>
        <v>2.5422201288011203E-10</v>
      </c>
      <c r="R458" s="10">
        <f t="shared" si="248"/>
        <v>2.5422201288011203E-10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1.9554172520108592E-6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-1.9554172520108593E-4</v>
      </c>
      <c r="AC458" s="8">
        <f t="shared" si="244"/>
        <v>-1.9554172520108593E-4</v>
      </c>
      <c r="AD458" s="8">
        <f t="shared" si="252"/>
        <v>1.9182643242226529E-7</v>
      </c>
      <c r="AE458" s="8">
        <f t="shared" si="245"/>
        <v>-1.9534989876866365E-4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2388.5213568470481</v>
      </c>
      <c r="M459" s="14">
        <f t="shared" si="238"/>
        <v>769177</v>
      </c>
      <c r="N459" s="13"/>
      <c r="O459" s="12" t="e">
        <f>1000*(IF(I61&lt;18,VLOOKUP(I61,'[1]Mortality (No Interventions) H'!$B$10:$O$129,4),VLOOKUP(I61,'[1]Mortality (Interventions) H'!$B$26:$AV$128,13)))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2388.5213568470481</v>
      </c>
      <c r="M460" s="14">
        <f t="shared" si="238"/>
        <v>769177</v>
      </c>
      <c r="N460" s="13"/>
      <c r="O460" s="12" t="e">
        <f>1000*(IF(I62&lt;18,VLOOKUP(I62,'[1]Mortality (No Interventions) H'!$B$10:$O$129,4),VLOOKUP(I62,'[1]Mortality (Interventions) H'!$B$26:$AV$128,13)))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2388.5213568470481</v>
      </c>
      <c r="M461" s="14">
        <f t="shared" si="238"/>
        <v>769177</v>
      </c>
      <c r="N461" s="13"/>
      <c r="O461" s="12" t="e">
        <f>1000*(IF(I63&lt;18,VLOOKUP(I63,'[1]Mortality (No Interventions) H'!$B$10:$O$129,4),VLOOKUP(I63,'[1]Mortality (Interventions) H'!$B$26:$AV$128,13)))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2388.5213568470481</v>
      </c>
      <c r="M462" s="14">
        <f t="shared" si="238"/>
        <v>769177</v>
      </c>
      <c r="N462" s="13"/>
      <c r="O462" s="12" t="e">
        <f>1000*(IF(I64&lt;18,VLOOKUP(I64,'[1]Mortality (No Interventions) H'!$B$10:$O$129,4),VLOOKUP(I64,'[1]Mortality (Interventions) H'!$B$26:$AV$128,13)))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2388.5213568470481</v>
      </c>
      <c r="M463" s="14">
        <f t="shared" si="238"/>
        <v>769177</v>
      </c>
      <c r="N463" s="13"/>
      <c r="O463" s="12" t="e">
        <f>1000*(IF(I65&lt;18,VLOOKUP(I65,'[1]Mortality (No Interventions) H'!$B$10:$O$129,4),VLOOKUP(I65,'[1]Mortality (Interventions) H'!$B$26:$AV$128,13)))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2388.5213568470481</v>
      </c>
      <c r="M464" s="14">
        <f t="shared" si="238"/>
        <v>769177</v>
      </c>
      <c r="N464" s="13"/>
      <c r="O464" s="12" t="e">
        <f>1000*(IF(I66&lt;18,VLOOKUP(I66,'[1]Mortality (No Interventions) H'!$B$10:$O$129,4),VLOOKUP(I66,'[1]Mortality (Interventions) H'!$B$26:$AV$128,13)))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2388.5213568470481</v>
      </c>
      <c r="M465" s="14">
        <f t="shared" si="238"/>
        <v>769177</v>
      </c>
      <c r="N465" s="13"/>
      <c r="O465" s="12" t="e">
        <f>1000*(IF(I67&lt;18,VLOOKUP(I67,'[1]Mortality (No Interventions) H'!$B$10:$O$129,4),VLOOKUP(I67,'[1]Mortality (Interventions) H'!$B$26:$AV$128,13)))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2388.5213568470481</v>
      </c>
      <c r="M466" s="14">
        <f t="shared" ref="M466:M497" si="255">$E$11</f>
        <v>769177</v>
      </c>
      <c r="N466" s="13"/>
      <c r="O466" s="12" t="e">
        <f>1000*(IF(I68&lt;18,VLOOKUP(I68,'[1]Mortality (No Interventions) H'!$B$10:$O$129,4),VLOOKUP(I68,'[1]Mortality (Interventions) H'!$B$26:$AV$128,13)))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2388.5213568470481</v>
      </c>
      <c r="M467" s="14">
        <f t="shared" si="255"/>
        <v>769177</v>
      </c>
      <c r="N467" s="13"/>
      <c r="O467" s="12" t="e">
        <f>1000*(IF(I69&lt;18,VLOOKUP(I69,'[1]Mortality (No Interventions) H'!$B$10:$O$129,4),VLOOKUP(I69,'[1]Mortality (Interventions) H'!$B$26:$AV$128,13)))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2388.5213568470481</v>
      </c>
      <c r="M468" s="14">
        <f t="shared" si="255"/>
        <v>769177</v>
      </c>
      <c r="N468" s="13"/>
      <c r="O468" s="12" t="e">
        <f>1000*(IF(I70&lt;18,VLOOKUP(I70,'[1]Mortality (No Interventions) H'!$B$10:$O$129,4),VLOOKUP(I70,'[1]Mortality (Interventions) H'!$B$26:$AV$128,13)))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2388.5213568470481</v>
      </c>
      <c r="M469" s="14">
        <f t="shared" si="255"/>
        <v>769177</v>
      </c>
      <c r="N469" s="13"/>
      <c r="O469" s="12" t="e">
        <f>1000*(IF(I71&lt;18,VLOOKUP(I71,'[1]Mortality (No Interventions) H'!$B$10:$O$129,4),VLOOKUP(I71,'[1]Mortality (Interventions) H'!$B$26:$AV$128,13)))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2388.5213568470481</v>
      </c>
      <c r="M470" s="14">
        <f t="shared" si="255"/>
        <v>769177</v>
      </c>
      <c r="N470" s="13"/>
      <c r="O470" s="12" t="e">
        <f>1000*(IF(I72&lt;18,VLOOKUP(I72,'[1]Mortality (No Interventions) H'!$B$10:$O$129,4),VLOOKUP(I72,'[1]Mortality (Interventions) H'!$B$26:$AV$128,13)))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2388.5213568470481</v>
      </c>
      <c r="M471" s="14">
        <f t="shared" si="255"/>
        <v>769177</v>
      </c>
      <c r="N471" s="13"/>
      <c r="O471" s="12" t="e">
        <f>1000*(IF(I73&lt;18,VLOOKUP(I73,'[1]Mortality (No Interventions) H'!$B$10:$O$129,4),VLOOKUP(I73,'[1]Mortality (Interventions) H'!$B$26:$AV$128,13)))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2388.5213568470481</v>
      </c>
      <c r="M472" s="14">
        <f t="shared" si="255"/>
        <v>769177</v>
      </c>
      <c r="N472" s="13"/>
      <c r="O472" s="12" t="e">
        <f>1000*(IF(I74&lt;18,VLOOKUP(I74,'[1]Mortality (No Interventions) H'!$B$10:$O$129,4),VLOOKUP(I74,'[1]Mortality (Interventions) H'!$B$26:$AV$128,13)))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2388.5213568470481</v>
      </c>
      <c r="M473" s="14">
        <f t="shared" si="255"/>
        <v>769177</v>
      </c>
      <c r="N473" s="13"/>
      <c r="O473" s="12" t="e">
        <f>1000*(IF(I75&lt;18,VLOOKUP(I75,'[1]Mortality (No Interventions) H'!$B$10:$O$129,4),VLOOKUP(I75,'[1]Mortality (Interventions) H'!$B$26:$AV$128,13)))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2388.5213568470481</v>
      </c>
      <c r="M474" s="14">
        <f t="shared" si="255"/>
        <v>769177</v>
      </c>
      <c r="N474" s="13"/>
      <c r="O474" s="12" t="e">
        <f>1000*(IF(I76&lt;18,VLOOKUP(I76,'[1]Mortality (No Interventions) H'!$B$10:$O$129,4),VLOOKUP(I76,'[1]Mortality (Interventions) H'!$B$26:$AV$128,13)))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2388.5213568470481</v>
      </c>
      <c r="M475" s="14">
        <f t="shared" si="255"/>
        <v>769177</v>
      </c>
      <c r="N475" s="13"/>
      <c r="O475" s="12" t="e">
        <f>1000*(IF(I77&lt;18,VLOOKUP(I77,'[1]Mortality (No Interventions) H'!$B$10:$O$129,4),VLOOKUP(I77,'[1]Mortality (Interventions) H'!$B$26:$AV$128,13)))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2388.5213568470481</v>
      </c>
      <c r="M476" s="14">
        <f t="shared" si="255"/>
        <v>769177</v>
      </c>
      <c r="N476" s="13"/>
      <c r="O476" s="12" t="e">
        <f>1000*(IF(I78&lt;18,VLOOKUP(I78,'[1]Mortality (No Interventions) H'!$B$10:$O$129,4),VLOOKUP(I78,'[1]Mortality (Interventions) H'!$B$26:$AV$128,13)))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2388.5213568470481</v>
      </c>
      <c r="M477" s="14">
        <f t="shared" si="255"/>
        <v>769177</v>
      </c>
      <c r="N477" s="13"/>
      <c r="O477" s="12" t="e">
        <f>1000*(IF(I79&lt;18,VLOOKUP(I79,'[1]Mortality (No Interventions) H'!$B$10:$O$129,4),VLOOKUP(I79,'[1]Mortality (Interventions) H'!$B$26:$AV$128,13)))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2388.5213568470481</v>
      </c>
      <c r="M478" s="14">
        <f t="shared" si="255"/>
        <v>769177</v>
      </c>
      <c r="O478" s="12" t="e">
        <f>1000*(IF(I80&lt;18,VLOOKUP(I80,'[1]Mortality (No Interventions) H'!$B$10:$O$129,4),VLOOKUP(I80,'[1]Mortality (Interventions) H'!$B$26:$AV$128,13)))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2388.5213568470481</v>
      </c>
      <c r="M479" s="14">
        <f t="shared" si="255"/>
        <v>769177</v>
      </c>
      <c r="O479" s="12" t="e">
        <f>1000*(IF(I81&lt;18,VLOOKUP(I81,'[1]Mortality (No Interventions) H'!$B$10:$O$129,4),VLOOKUP(I81,'[1]Mortality (Interventions) H'!$B$26:$AV$128,13)))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2388.5213568470481</v>
      </c>
      <c r="M480" s="14">
        <f t="shared" si="255"/>
        <v>769177</v>
      </c>
      <c r="O480" s="12" t="e">
        <f>1000*(IF(I82&lt;18,VLOOKUP(I82,'[1]Mortality (No Interventions) H'!$B$10:$O$129,4),VLOOKUP(I82,'[1]Mortality (Interventions) H'!$B$26:$AV$128,13)))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2388.5213568470481</v>
      </c>
      <c r="M481" s="14">
        <f t="shared" si="255"/>
        <v>769177</v>
      </c>
      <c r="O481" s="12" t="e">
        <f>1000*(IF(I83&lt;18,VLOOKUP(I83,'[1]Mortality (No Interventions) H'!$B$10:$O$129,4),VLOOKUP(I83,'[1]Mortality (Interventions) H'!$B$26:$AV$128,13)))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2388.5213568470481</v>
      </c>
      <c r="M482" s="14">
        <f t="shared" si="255"/>
        <v>769177</v>
      </c>
      <c r="O482" s="12" t="e">
        <f>1000*(IF(I84&lt;18,VLOOKUP(I84,'[1]Mortality (No Interventions) H'!$B$10:$O$129,4),VLOOKUP(I84,'[1]Mortality (Interventions) H'!$B$26:$AV$128,13)))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2388.5213568470481</v>
      </c>
      <c r="M483" s="14">
        <f t="shared" si="255"/>
        <v>769177</v>
      </c>
      <c r="O483" s="12" t="e">
        <f>1000*(IF(I85&lt;18,VLOOKUP(I85,'[1]Mortality (No Interventions) H'!$B$10:$O$129,4),VLOOKUP(I85,'[1]Mortality (Interventions) H'!$B$26:$AV$128,13)))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2388.5213568470481</v>
      </c>
      <c r="M484" s="14">
        <f t="shared" si="255"/>
        <v>769177</v>
      </c>
      <c r="O484" s="12" t="e">
        <f>1000*(IF(I86&lt;18,VLOOKUP(I86,'[1]Mortality (No Interventions) H'!$B$10:$O$129,4),VLOOKUP(I86,'[1]Mortality (Interventions) H'!$B$26:$AV$128,13)))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2388.5213568470481</v>
      </c>
      <c r="M485" s="14">
        <f t="shared" si="255"/>
        <v>769177</v>
      </c>
      <c r="O485" s="12" t="e">
        <f>1000*(IF(I87&lt;18,VLOOKUP(I87,'[1]Mortality (No Interventions) H'!$B$10:$O$129,4),VLOOKUP(I87,'[1]Mortality (Interventions) H'!$B$26:$AV$128,13)))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2388.5213568470481</v>
      </c>
      <c r="M486" s="14">
        <f t="shared" si="255"/>
        <v>769177</v>
      </c>
      <c r="O486" s="12" t="e">
        <f>1000*(IF(I88&lt;18,VLOOKUP(I88,'[1]Mortality (No Interventions) H'!$B$10:$O$129,4),VLOOKUP(I88,'[1]Mortality (Interventions) H'!$B$26:$AV$128,13)))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2388.5213568470481</v>
      </c>
      <c r="M487" s="14">
        <f t="shared" si="255"/>
        <v>769177</v>
      </c>
      <c r="O487" s="12" t="e">
        <f>1000*(IF(I89&lt;18,VLOOKUP(I89,'[1]Mortality (No Interventions) H'!$B$10:$O$129,4),VLOOKUP(I89,'[1]Mortality (Interventions) H'!$B$26:$AV$128,13)))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2388.5213568470481</v>
      </c>
      <c r="M488" s="14">
        <f t="shared" si="255"/>
        <v>769177</v>
      </c>
      <c r="O488" s="12" t="e">
        <f>1000*(IF(I90&lt;18,VLOOKUP(I90,'[1]Mortality (No Interventions) H'!$B$10:$O$129,4),VLOOKUP(I90,'[1]Mortality (Interventions) H'!$B$26:$AV$128,13)))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2388.5213568470481</v>
      </c>
      <c r="M489" s="14">
        <f t="shared" si="255"/>
        <v>769177</v>
      </c>
      <c r="O489" s="12" t="e">
        <f>1000*(IF(I91&lt;18,VLOOKUP(I91,'[1]Mortality (No Interventions) H'!$B$10:$O$129,4),VLOOKUP(I91,'[1]Mortality (Interventions) H'!$B$26:$AV$128,13)))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2388.5213568470481</v>
      </c>
      <c r="M490" s="14">
        <f t="shared" si="255"/>
        <v>769177</v>
      </c>
      <c r="O490" s="12" t="e">
        <f>1000*(IF(I92&lt;18,VLOOKUP(I92,'[1]Mortality (No Interventions) H'!$B$10:$O$129,4),VLOOKUP(I92,'[1]Mortality (Interventions) H'!$B$26:$AV$128,13)))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2388.5213568470481</v>
      </c>
      <c r="M491" s="14">
        <f t="shared" si="255"/>
        <v>769177</v>
      </c>
      <c r="O491" s="12" t="e">
        <f>1000*(IF(I93&lt;18,VLOOKUP(I93,'[1]Mortality (No Interventions) H'!$B$10:$O$129,4),VLOOKUP(I93,'[1]Mortality (Interventions) H'!$B$26:$AV$128,13)))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2388.5213568470481</v>
      </c>
      <c r="M492" s="14">
        <f t="shared" si="255"/>
        <v>769177</v>
      </c>
      <c r="O492" s="12" t="e">
        <f>1000*(IF(I94&lt;18,VLOOKUP(I94,'[1]Mortality (No Interventions) H'!$B$10:$O$129,4),VLOOKUP(I94,'[1]Mortality (Interventions) H'!$B$26:$AV$128,13)))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2388.5213568470481</v>
      </c>
      <c r="M493" s="14">
        <f t="shared" si="255"/>
        <v>769177</v>
      </c>
      <c r="O493" s="12" t="e">
        <f>1000*(IF(I95&lt;18,VLOOKUP(I95,'[1]Mortality (No Interventions) H'!$B$10:$O$129,4),VLOOKUP(I95,'[1]Mortality (Interventions) H'!$B$26:$AV$128,13)))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2388.5213568470481</v>
      </c>
      <c r="M494" s="14">
        <f t="shared" si="255"/>
        <v>769177</v>
      </c>
      <c r="O494" s="12" t="e">
        <f>1000*(IF(I96&lt;18,VLOOKUP(I96,'[1]Mortality (No Interventions) H'!$B$10:$O$129,4),VLOOKUP(I96,'[1]Mortality (Interventions) H'!$B$26:$AV$128,13)))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2388.5213568470481</v>
      </c>
      <c r="M495" s="14">
        <f t="shared" si="255"/>
        <v>769177</v>
      </c>
      <c r="O495" s="12" t="e">
        <f>1000*(IF(I97&lt;18,VLOOKUP(I97,'[1]Mortality (No Interventions) H'!$B$10:$O$129,4),VLOOKUP(I97,'[1]Mortality (Interventions) H'!$B$26:$AV$128,13)))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2388.5213568470481</v>
      </c>
      <c r="M496" s="14">
        <f t="shared" si="255"/>
        <v>769177</v>
      </c>
      <c r="O496" s="12" t="e">
        <f>1000*(IF(I98&lt;18,VLOOKUP(I98,'[1]Mortality (No Interventions) H'!$B$10:$O$129,4),VLOOKUP(I98,'[1]Mortality (Interventions) H'!$B$26:$AV$128,13)))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2388.5213568470481</v>
      </c>
      <c r="M497" s="14">
        <f t="shared" si="255"/>
        <v>769177</v>
      </c>
      <c r="O497" s="12" t="e">
        <f>1000*(IF(I99&lt;18,VLOOKUP(I99,'[1]Mortality (No Interventions) H'!$B$10:$O$129,4),VLOOKUP(I99,'[1]Mortality (Interventions) H'!$B$26:$AV$128,13)))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2388.5213568470481</v>
      </c>
      <c r="M498" s="14">
        <f t="shared" ref="M498:M522" si="272">$E$11</f>
        <v>769177</v>
      </c>
      <c r="O498" s="12" t="e">
        <f>1000*(IF(I100&lt;18,VLOOKUP(I100,'[1]Mortality (No Interventions) H'!$B$10:$O$129,4),VLOOKUP(I100,'[1]Mortality (Interventions) H'!$B$26:$AV$128,13)))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2388.5213568470481</v>
      </c>
      <c r="M499" s="14">
        <f t="shared" si="272"/>
        <v>769177</v>
      </c>
      <c r="O499" s="12" t="e">
        <f>1000*(IF(I101&lt;18,VLOOKUP(I101,'[1]Mortality (No Interventions) H'!$B$10:$O$129,4),VLOOKUP(I101,'[1]Mortality (Interventions) H'!$B$26:$AV$128,13)))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2388.5213568470481</v>
      </c>
      <c r="M500" s="14">
        <f t="shared" si="272"/>
        <v>769177</v>
      </c>
      <c r="O500" s="12" t="e">
        <f>1000*(IF(I102&lt;18,VLOOKUP(I102,'[1]Mortality (No Interventions) H'!$B$10:$O$129,4),VLOOKUP(I102,'[1]Mortality (Interventions) H'!$B$26:$AV$128,13)))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2388.5213568470481</v>
      </c>
      <c r="M501" s="14">
        <f t="shared" si="272"/>
        <v>769177</v>
      </c>
      <c r="O501" s="12" t="e">
        <f>1000*(IF(I103&lt;18,VLOOKUP(I103,'[1]Mortality (No Interventions) H'!$B$10:$O$129,4),VLOOKUP(I103,'[1]Mortality (Interventions) H'!$B$26:$AV$128,13)))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2388.5213568470481</v>
      </c>
      <c r="M502" s="14">
        <f t="shared" si="272"/>
        <v>769177</v>
      </c>
      <c r="O502" s="12" t="e">
        <f>1000*(IF(I104&lt;18,VLOOKUP(I104,'[1]Mortality (No Interventions) H'!$B$10:$O$129,4),VLOOKUP(I104,'[1]Mortality (Interventions) H'!$B$26:$AV$128,13)))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2388.5213568470481</v>
      </c>
      <c r="M503" s="14">
        <f t="shared" si="272"/>
        <v>769177</v>
      </c>
      <c r="O503" s="12" t="e">
        <f>1000*(IF(I105&lt;18,VLOOKUP(I105,'[1]Mortality (No Interventions) H'!$B$10:$O$129,4),VLOOKUP(I105,'[1]Mortality (Interventions) H'!$B$26:$AV$128,13)))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2388.5213568470481</v>
      </c>
      <c r="M504" s="14">
        <f t="shared" si="272"/>
        <v>769177</v>
      </c>
      <c r="O504" s="12" t="e">
        <f>1000*(IF(I106&lt;18,VLOOKUP(I106,'[1]Mortality (No Interventions) H'!$B$10:$O$129,4),VLOOKUP(I106,'[1]Mortality (Interventions) H'!$B$26:$AV$128,13)))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2388.5213568470481</v>
      </c>
      <c r="M505" s="14">
        <f t="shared" si="272"/>
        <v>769177</v>
      </c>
      <c r="O505" s="12" t="e">
        <f>1000*(IF(I107&lt;18,VLOOKUP(I107,'[1]Mortality (No Interventions) H'!$B$10:$O$129,4),VLOOKUP(I107,'[1]Mortality (Interventions) H'!$B$26:$AV$128,13)))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2388.5213568470481</v>
      </c>
      <c r="M506" s="14">
        <f t="shared" si="272"/>
        <v>769177</v>
      </c>
      <c r="O506" s="12" t="e">
        <f>1000*(IF(I108&lt;18,VLOOKUP(I108,'[1]Mortality (No Interventions) H'!$B$10:$O$129,4),VLOOKUP(I108,'[1]Mortality (Interventions) H'!$B$26:$AV$128,13)))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2388.5213568470481</v>
      </c>
      <c r="M507" s="14">
        <f t="shared" si="272"/>
        <v>769177</v>
      </c>
      <c r="O507" s="12" t="e">
        <f>1000*(IF(I109&lt;18,VLOOKUP(I109,'[1]Mortality (No Interventions) H'!$B$10:$O$129,4),VLOOKUP(I109,'[1]Mortality (Interventions) H'!$B$26:$AV$128,13)))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2388.5213568470481</v>
      </c>
      <c r="M508" s="14">
        <f t="shared" si="272"/>
        <v>769177</v>
      </c>
      <c r="O508" s="12" t="e">
        <f>1000*(IF(I110&lt;18,VLOOKUP(I110,'[1]Mortality (No Interventions) H'!$B$10:$O$129,4),VLOOKUP(I110,'[1]Mortality (Interventions) H'!$B$26:$AV$128,13)))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2388.5213568470481</v>
      </c>
      <c r="M509" s="14">
        <f t="shared" si="272"/>
        <v>769177</v>
      </c>
      <c r="O509" s="12" t="e">
        <f>1000*(IF(I111&lt;18,VLOOKUP(I111,'[1]Mortality (No Interventions) H'!$B$10:$O$129,4),VLOOKUP(I111,'[1]Mortality (Interventions) H'!$B$26:$AV$128,13)))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2388.5213568470481</v>
      </c>
      <c r="M510" s="14">
        <f t="shared" si="272"/>
        <v>769177</v>
      </c>
      <c r="O510" s="12" t="e">
        <f>1000*(IF(I112&lt;18,VLOOKUP(I112,'[1]Mortality (No Interventions) H'!$B$10:$O$129,4),VLOOKUP(I112,'[1]Mortality (Interventions) H'!$B$26:$AV$128,13)))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2388.5213568470481</v>
      </c>
      <c r="M511" s="14">
        <f t="shared" si="272"/>
        <v>769177</v>
      </c>
      <c r="O511" s="12" t="e">
        <f>1000*(IF(I113&lt;18,VLOOKUP(I113,'[1]Mortality (No Interventions) H'!$B$10:$O$129,4),VLOOKUP(I113,'[1]Mortality (Interventions) H'!$B$26:$AV$128,13)))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2388.5213568470481</v>
      </c>
      <c r="M512" s="14">
        <f t="shared" si="272"/>
        <v>769177</v>
      </c>
      <c r="O512" s="12" t="e">
        <f>1000*(IF(I114&lt;18,VLOOKUP(I114,'[1]Mortality (No Interventions) H'!$B$10:$O$129,4),VLOOKUP(I114,'[1]Mortality (Interventions) H'!$B$26:$AV$128,13)))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2388.5213568470481</v>
      </c>
      <c r="M513" s="14">
        <f t="shared" si="272"/>
        <v>769177</v>
      </c>
      <c r="O513" s="12" t="e">
        <f>1000*(IF(I115&lt;18,VLOOKUP(I115,'[1]Mortality (No Interventions) H'!$B$10:$O$129,4),VLOOKUP(I115,'[1]Mortality (Interventions) H'!$B$26:$AV$128,13)))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2388.5213568470481</v>
      </c>
      <c r="M514" s="14">
        <f t="shared" si="272"/>
        <v>769177</v>
      </c>
      <c r="O514" s="12" t="e">
        <f>1000*(IF(I116&lt;18,VLOOKUP(I116,'[1]Mortality (No Interventions) H'!$B$10:$O$129,4),VLOOKUP(I116,'[1]Mortality (Interventions) H'!$B$26:$AV$128,13)))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2388.5213568470481</v>
      </c>
      <c r="M515" s="14">
        <f t="shared" si="272"/>
        <v>769177</v>
      </c>
      <c r="O515" s="12" t="e">
        <f>1000*(IF(I117&lt;18,VLOOKUP(I117,'[1]Mortality (No Interventions) H'!$B$10:$O$129,4),VLOOKUP(I117,'[1]Mortality (Interventions) H'!$B$26:$AV$128,13)))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2388.5213568470481</v>
      </c>
      <c r="M516" s="14">
        <f t="shared" si="272"/>
        <v>769177</v>
      </c>
      <c r="O516" s="12" t="e">
        <f>1000*(IF(I118&lt;18,VLOOKUP(I118,'[1]Mortality (No Interventions) H'!$B$10:$O$129,4),VLOOKUP(I118,'[1]Mortality (Interventions) H'!$B$26:$AV$128,13)))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2388.5213568470481</v>
      </c>
      <c r="M517" s="14">
        <f t="shared" si="272"/>
        <v>769177</v>
      </c>
      <c r="O517" s="12" t="e">
        <f>1000*(IF(I119&lt;18,VLOOKUP(I119,'[1]Mortality (No Interventions) H'!$B$10:$O$129,4),VLOOKUP(I119,'[1]Mortality (Interventions) H'!$B$26:$AV$128,13)))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2388.5213568470481</v>
      </c>
      <c r="M518" s="14">
        <f t="shared" si="272"/>
        <v>769177</v>
      </c>
      <c r="O518" s="12" t="e">
        <f>1000*(IF(I120&lt;18,VLOOKUP(I120,'[1]Mortality (No Interventions) H'!$B$10:$O$129,4),VLOOKUP(I120,'[1]Mortality (Interventions) H'!$B$26:$AV$128,13)))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2388.5213568470481</v>
      </c>
      <c r="M519" s="14">
        <f t="shared" si="272"/>
        <v>769177</v>
      </c>
      <c r="O519" s="12" t="e">
        <f>1000*(IF(I121&lt;18,VLOOKUP(I121,'[1]Mortality (No Interventions) H'!$B$10:$O$129,4),VLOOKUP(I121,'[1]Mortality (Interventions) H'!$B$26:$AV$128,13)))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2388.5213568470481</v>
      </c>
      <c r="M520" s="14">
        <f t="shared" si="272"/>
        <v>769177</v>
      </c>
      <c r="O520" s="12" t="e">
        <f>1000*(IF(I122&lt;18,VLOOKUP(I122,'[1]Mortality (No Interventions) H'!$B$10:$O$129,4),VLOOKUP(I122,'[1]Mortality (Interventions) H'!$B$26:$AV$128,13)))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2388.5213568470481</v>
      </c>
      <c r="M521" s="14">
        <f t="shared" si="272"/>
        <v>769177</v>
      </c>
      <c r="O521" s="12" t="e">
        <f>1000*(IF(I123&lt;18,VLOOKUP(I123,'[1]Mortality (No Interventions) H'!$B$10:$O$129,4),VLOOKUP(I123,'[1]Mortality (Interventions) H'!$B$26:$AV$128,13)))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2388.5213568470481</v>
      </c>
      <c r="M522" s="14">
        <f t="shared" si="272"/>
        <v>769177</v>
      </c>
      <c r="O522" s="12" t="e">
        <f>1000*(IF(I124&lt;18,VLOOKUP(I124,'[1]Mortality (No Interventions) H'!$B$10:$O$129,4),VLOOKUP(I124,'[1]Mortality (Interventions) H'!$B$26:$AV$128,13)))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477928.25534671085</v>
      </c>
      <c r="Z527" s="2">
        <f t="shared" si="289"/>
        <v>-11948.206383667772</v>
      </c>
      <c r="AA527" s="2">
        <f t="shared" si="289"/>
        <v>-47589.100840616666</v>
      </c>
      <c r="AB527" s="2">
        <f t="shared" si="289"/>
        <v>-769177.00000000012</v>
      </c>
      <c r="AC527" s="2">
        <f t="shared" si="289"/>
        <v>-350786.05187757377</v>
      </c>
      <c r="AD527" s="2">
        <f t="shared" si="289"/>
        <v>15025.803808517549</v>
      </c>
      <c r="AE527" s="2">
        <f t="shared" si="289"/>
        <v>-335760.24806905619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477928.25534671085</v>
      </c>
      <c r="Z529" s="2">
        <f t="shared" si="290"/>
        <v>-11948.206383667772</v>
      </c>
      <c r="AA529" s="2">
        <f t="shared" si="290"/>
        <v>-21279.303519211706</v>
      </c>
      <c r="AB529" s="2">
        <f t="shared" si="290"/>
        <v>-163812.23854494211</v>
      </c>
      <c r="AC529" s="2">
        <f t="shared" si="290"/>
        <v>280888.50689888926</v>
      </c>
      <c r="AD529" s="2">
        <f t="shared" si="290"/>
        <v>6053.6476145505758</v>
      </c>
      <c r="AE529" s="2">
        <f t="shared" si="290"/>
        <v>286942.15451343986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477928.25534671085</v>
      </c>
      <c r="Z531" s="2">
        <f t="shared" si="291"/>
        <v>-11948.206383667772</v>
      </c>
      <c r="AA531" s="2">
        <f t="shared" si="291"/>
        <v>-33160.786324202374</v>
      </c>
      <c r="AB531" s="2">
        <f t="shared" si="291"/>
        <v>-395100.9196427163</v>
      </c>
      <c r="AC531" s="2">
        <f t="shared" si="291"/>
        <v>37718.342996124469</v>
      </c>
      <c r="AD531" s="2">
        <f t="shared" si="291"/>
        <v>10074.512254879928</v>
      </c>
      <c r="AE531" s="2">
        <f t="shared" si="291"/>
        <v>47792.855251004105</v>
      </c>
    </row>
    <row r="536" spans="1:40" ht="19" customHeight="1" x14ac:dyDescent="0.15">
      <c r="A536" s="1"/>
      <c r="G536" s="1" t="s">
        <v>11</v>
      </c>
      <c r="H536" s="50">
        <v>468313.30452471285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468313.30452471285</v>
      </c>
      <c r="K537" s="14">
        <f>J537*$C$10</f>
        <v>11707.832613117822</v>
      </c>
      <c r="L537" s="15">
        <f>$C$547</f>
        <v>4887.2050742778383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468313.30452471285</v>
      </c>
      <c r="Z537" s="8">
        <f t="shared" ref="Z537:Z568" si="296">IFERROR(_xlfn.IFNA(-$T537*K537,0),0)</f>
        <v>-11707.832613117822</v>
      </c>
      <c r="AA537" s="8">
        <f t="shared" ref="AA537:AA568" si="297">IFERROR(_xlfn.IFNA(-$T537*L537,0),0)</f>
        <v>-4887.2050742778383</v>
      </c>
      <c r="AB537" s="8"/>
      <c r="AC537" s="8">
        <f t="shared" ref="AC537:AC568" si="298">IFERROR(_xlfn.IFNA(SUM(Y537:AB537),0),0)</f>
        <v>451718.26683731721</v>
      </c>
      <c r="AD537" s="8"/>
      <c r="AE537" s="8">
        <f t="shared" ref="AE537:AE568" si="299">IFERROR(_xlfn.IFNA(SUM(AC537:AD537),0),0)</f>
        <v>451718.26683731721</v>
      </c>
      <c r="AG537" s="46">
        <f>AE666</f>
        <v>46831.361350085062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H'!$B$10:$O$129,4),VLOOKUP(I5,'[1]Mortality (Interventions) H'!$B$26:$AV$128,16)))</f>
        <v>8.7623186046968922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8.7623186046968914E-3</v>
      </c>
      <c r="S538" s="10">
        <f t="shared" ref="S538:S569" si="303">MIN(P538*Q538,Q538-R538)</f>
        <v>0</v>
      </c>
      <c r="T538" s="9">
        <f t="shared" si="293"/>
        <v>0.99123768139530311</v>
      </c>
      <c r="U538" s="18"/>
      <c r="V538" s="8">
        <f t="shared" ref="V538:V569" si="304">W537</f>
        <v>7691.77</v>
      </c>
      <c r="W538" s="8">
        <f t="shared" si="294"/>
        <v>7624.3722606259507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-6739.7739374049406</v>
      </c>
      <c r="AC538" s="8">
        <f t="shared" si="298"/>
        <v>-6739.7739374049406</v>
      </c>
      <c r="AD538" s="8">
        <f t="shared" ref="AD538:AD569" si="306">IFERROR(_xlfn.IFNA($D$6*SUM(V538:V538,Y538:Z538),0),0)</f>
        <v>754.56263700000011</v>
      </c>
      <c r="AE538" s="8">
        <f t="shared" si="299"/>
        <v>-5985.2113004049406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2545.6385516542746</v>
      </c>
      <c r="M539" s="14">
        <f t="shared" si="292"/>
        <v>769177</v>
      </c>
      <c r="N539" s="13"/>
      <c r="O539" s="12">
        <f>1000*(IF(I6&lt;18,VLOOKUP(I6,'[1]Mortality (No Interventions) H'!$B$10:$O$129,4),VLOOKUP(I6,'[1]Mortality (Interventions) H'!$B$26:$AV$128,16)))</f>
        <v>9.6724893106932726</v>
      </c>
      <c r="P539" s="11">
        <v>0</v>
      </c>
      <c r="Q539" s="10">
        <f t="shared" si="301"/>
        <v>0.99123768139530311</v>
      </c>
      <c r="R539" s="10">
        <f t="shared" si="302"/>
        <v>9.5877358776524525E-3</v>
      </c>
      <c r="S539" s="10">
        <f t="shared" si="303"/>
        <v>0</v>
      </c>
      <c r="T539" s="9">
        <f t="shared" si="293"/>
        <v>0.98164994551765061</v>
      </c>
      <c r="U539" s="18"/>
      <c r="V539" s="8">
        <f t="shared" si="304"/>
        <v>7624.3722606259507</v>
      </c>
      <c r="W539" s="8">
        <f t="shared" si="294"/>
        <v>7550.6256014342998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-2498.9259455390497</v>
      </c>
      <c r="AB539" s="8">
        <f t="shared" si="305"/>
        <v>-7374.6659191650806</v>
      </c>
      <c r="AC539" s="8">
        <f t="shared" si="298"/>
        <v>-9873.5918647041308</v>
      </c>
      <c r="AD539" s="8">
        <f t="shared" si="306"/>
        <v>747.95091876740582</v>
      </c>
      <c r="AE539" s="8">
        <f t="shared" si="299"/>
        <v>-9125.6409459367242</v>
      </c>
      <c r="AF539" s="1" t="s">
        <v>34</v>
      </c>
      <c r="AG539" s="44">
        <f>AE666/Y666</f>
        <v>0.10000006597637411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2545.6385516542746</v>
      </c>
      <c r="M540" s="14">
        <f t="shared" si="292"/>
        <v>769177</v>
      </c>
      <c r="N540" s="13"/>
      <c r="O540" s="12">
        <f>1000*(IF(I7&lt;18,VLOOKUP(I7,'[1]Mortality (No Interventions) H'!$B$10:$O$129,4),VLOOKUP(I7,'[1]Mortality (Interventions) H'!$B$26:$AV$128,16)))</f>
        <v>10.650644197309807</v>
      </c>
      <c r="P540" s="11">
        <v>0</v>
      </c>
      <c r="Q540" s="10">
        <f t="shared" si="301"/>
        <v>0.98164994551765061</v>
      </c>
      <c r="R540" s="10">
        <f t="shared" si="302"/>
        <v>1.0455204296017054E-2</v>
      </c>
      <c r="S540" s="10">
        <f t="shared" si="303"/>
        <v>0</v>
      </c>
      <c r="T540" s="9">
        <f t="shared" si="293"/>
        <v>0.97119474122163352</v>
      </c>
      <c r="U540" s="18"/>
      <c r="V540" s="8">
        <f t="shared" si="304"/>
        <v>7550.6256014342998</v>
      </c>
      <c r="W540" s="8">
        <f t="shared" si="294"/>
        <v>7470.2065746863245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-2472.3107744176873</v>
      </c>
      <c r="AB540" s="8">
        <f t="shared" si="305"/>
        <v>-8041.9026747975095</v>
      </c>
      <c r="AC540" s="8">
        <f t="shared" si="298"/>
        <v>-10514.213449215196</v>
      </c>
      <c r="AD540" s="8">
        <f t="shared" si="306"/>
        <v>740.71637150070489</v>
      </c>
      <c r="AE540" s="8">
        <f t="shared" si="299"/>
        <v>-9773.4970777144918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2545.6385516542746</v>
      </c>
      <c r="M541" s="14">
        <f t="shared" si="292"/>
        <v>769177</v>
      </c>
      <c r="N541" s="13"/>
      <c r="O541" s="12">
        <f>1000*(IF(I8&lt;18,VLOOKUP(I8,'[1]Mortality (No Interventions) H'!$B$10:$O$129,4),VLOOKUP(I8,'[1]Mortality (Interventions) H'!$B$26:$AV$128,16)))</f>
        <v>11.69787354433997</v>
      </c>
      <c r="P541" s="11">
        <v>0</v>
      </c>
      <c r="Q541" s="10">
        <f t="shared" si="301"/>
        <v>0.97119474122163352</v>
      </c>
      <c r="R541" s="10">
        <f t="shared" si="302"/>
        <v>1.136091326973865E-2</v>
      </c>
      <c r="S541" s="10">
        <f t="shared" si="303"/>
        <v>0</v>
      </c>
      <c r="T541" s="9">
        <f t="shared" si="293"/>
        <v>0.95983382795189487</v>
      </c>
      <c r="U541" s="18"/>
      <c r="V541" s="8">
        <f t="shared" si="304"/>
        <v>7470.2065746863245</v>
      </c>
      <c r="W541" s="8">
        <f t="shared" si="294"/>
        <v>7382.821042825547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-2443.38999561624</v>
      </c>
      <c r="AB541" s="8">
        <f t="shared" si="305"/>
        <v>-8738.5531860777664</v>
      </c>
      <c r="AC541" s="8">
        <f t="shared" si="298"/>
        <v>-11181.943181694007</v>
      </c>
      <c r="AD541" s="8">
        <f t="shared" si="306"/>
        <v>732.82726497672843</v>
      </c>
      <c r="AE541" s="8">
        <f t="shared" si="299"/>
        <v>-10449.115916717279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2545.6385516542746</v>
      </c>
      <c r="M542" s="14">
        <f t="shared" si="292"/>
        <v>769177</v>
      </c>
      <c r="N542" s="13"/>
      <c r="O542" s="12">
        <f>1000*(IF(I9&lt;18,VLOOKUP(I9,'[1]Mortality (No Interventions) H'!$B$10:$O$129,4),VLOOKUP(I9,'[1]Mortality (Interventions) H'!$B$26:$AV$128,16)))</f>
        <v>12.880600380494855</v>
      </c>
      <c r="P542" s="11">
        <v>0</v>
      </c>
      <c r="Q542" s="10">
        <f t="shared" si="301"/>
        <v>0.95983382795189487</v>
      </c>
      <c r="R542" s="10">
        <f t="shared" si="302"/>
        <v>1.2363235969529009E-2</v>
      </c>
      <c r="S542" s="10">
        <f t="shared" si="303"/>
        <v>0</v>
      </c>
      <c r="T542" s="9">
        <f t="shared" si="293"/>
        <v>0.94747059198236583</v>
      </c>
      <c r="U542" s="18"/>
      <c r="V542" s="8">
        <f t="shared" si="304"/>
        <v>7382.821042825547</v>
      </c>
      <c r="W542" s="8">
        <f t="shared" si="294"/>
        <v>7287.7258752922025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-2411.9176655090077</v>
      </c>
      <c r="AB542" s="8">
        <f t="shared" si="305"/>
        <v>-9509.5167533344156</v>
      </c>
      <c r="AC542" s="8">
        <f t="shared" si="298"/>
        <v>-11921.434418843422</v>
      </c>
      <c r="AD542" s="8">
        <f t="shared" si="306"/>
        <v>724.25474430118618</v>
      </c>
      <c r="AE542" s="8">
        <f t="shared" si="299"/>
        <v>-11197.179674542236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2545.6385516542746</v>
      </c>
      <c r="M543" s="14">
        <f t="shared" si="292"/>
        <v>769177</v>
      </c>
      <c r="N543" s="13"/>
      <c r="O543" s="12">
        <f>1000*(IF(I10&lt;18,VLOOKUP(I10,'[1]Mortality (No Interventions) H'!$B$10:$O$129,4),VLOOKUP(I10,'[1]Mortality (Interventions) H'!$B$26:$AV$128,16)))</f>
        <v>14.218591153870006</v>
      </c>
      <c r="P543" s="11">
        <v>0</v>
      </c>
      <c r="Q543" s="10">
        <f t="shared" si="301"/>
        <v>0.94747059198236583</v>
      </c>
      <c r="R543" s="10">
        <f t="shared" si="302"/>
        <v>1.3471696977712446E-2</v>
      </c>
      <c r="S543" s="10">
        <f t="shared" si="303"/>
        <v>0</v>
      </c>
      <c r="T543" s="9">
        <f t="shared" si="293"/>
        <v>0.93399889500465338</v>
      </c>
      <c r="U543" s="18"/>
      <c r="V543" s="8">
        <f t="shared" si="304"/>
        <v>7287.7258752922025</v>
      </c>
      <c r="W543" s="8">
        <f t="shared" si="294"/>
        <v>7184.1046806299428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-2377.6235943263387</v>
      </c>
      <c r="AB543" s="8">
        <f t="shared" si="305"/>
        <v>-10362.119466225926</v>
      </c>
      <c r="AC543" s="8">
        <f t="shared" si="298"/>
        <v>-12739.743060552264</v>
      </c>
      <c r="AD543" s="8">
        <f t="shared" si="306"/>
        <v>714.92590836616512</v>
      </c>
      <c r="AE543" s="8">
        <f t="shared" si="299"/>
        <v>-12024.817152186099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2545.6385516542746</v>
      </c>
      <c r="M544" s="14">
        <f t="shared" si="292"/>
        <v>769177</v>
      </c>
      <c r="N544" s="13"/>
      <c r="O544" s="12">
        <f>1000*(IF(I11&lt;18,VLOOKUP(I11,'[1]Mortality (No Interventions) H'!$B$10:$O$129,4),VLOOKUP(I11,'[1]Mortality (Interventions) H'!$B$26:$AV$128,16)))</f>
        <v>15.755424922363346</v>
      </c>
      <c r="P544" s="11">
        <v>0</v>
      </c>
      <c r="Q544" s="10">
        <f t="shared" si="301"/>
        <v>0.93399889500465338</v>
      </c>
      <c r="R544" s="10">
        <f t="shared" si="302"/>
        <v>1.4715549467816143E-2</v>
      </c>
      <c r="S544" s="10">
        <f t="shared" si="303"/>
        <v>0</v>
      </c>
      <c r="T544" s="9">
        <f t="shared" si="293"/>
        <v>0.91928334553683722</v>
      </c>
      <c r="U544" s="18"/>
      <c r="V544" s="8">
        <f t="shared" si="304"/>
        <v>7184.1046806299428</v>
      </c>
      <c r="W544" s="8">
        <f t="shared" si="294"/>
        <v>7070.9160586998787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-2340.1631242922904</v>
      </c>
      <c r="AB544" s="8">
        <f t="shared" si="305"/>
        <v>-11318.862193006418</v>
      </c>
      <c r="AC544" s="8">
        <f t="shared" si="298"/>
        <v>-13659.025317298709</v>
      </c>
      <c r="AD544" s="8">
        <f t="shared" si="306"/>
        <v>704.76066916979744</v>
      </c>
      <c r="AE544" s="8">
        <f t="shared" si="299"/>
        <v>-12954.264648128912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2545.6385516542746</v>
      </c>
      <c r="M545" s="14">
        <f t="shared" si="292"/>
        <v>769177</v>
      </c>
      <c r="N545" s="13"/>
      <c r="O545" s="12">
        <f>1000*(IF(I12&lt;18,VLOOKUP(I12,'[1]Mortality (No Interventions) H'!$B$10:$O$129,4),VLOOKUP(I12,'[1]Mortality (Interventions) H'!$B$26:$AV$128,16)))</f>
        <v>17.532613524494998</v>
      </c>
      <c r="P545" s="11">
        <v>0</v>
      </c>
      <c r="Q545" s="10">
        <f t="shared" si="301"/>
        <v>0.91928334553683722</v>
      </c>
      <c r="R545" s="10">
        <f t="shared" si="302"/>
        <v>1.6117439616802162E-2</v>
      </c>
      <c r="S545" s="10">
        <f t="shared" si="303"/>
        <v>0</v>
      </c>
      <c r="T545" s="9">
        <f t="shared" si="293"/>
        <v>0.90316590592003509</v>
      </c>
      <c r="U545" s="18"/>
      <c r="V545" s="8">
        <f t="shared" si="304"/>
        <v>7070.9160586998787</v>
      </c>
      <c r="W545" s="8">
        <f t="shared" si="294"/>
        <v>6946.9444201785491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-2299.1339486497991</v>
      </c>
      <c r="AB545" s="8">
        <f t="shared" si="305"/>
        <v>-12397.163852133037</v>
      </c>
      <c r="AC545" s="8">
        <f t="shared" si="298"/>
        <v>-14696.297800782835</v>
      </c>
      <c r="AD545" s="8">
        <f t="shared" si="306"/>
        <v>693.65686535845816</v>
      </c>
      <c r="AE545" s="8">
        <f t="shared" si="299"/>
        <v>-14002.640935424377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2545.6385516542746</v>
      </c>
      <c r="M546" s="14">
        <f t="shared" si="292"/>
        <v>769177</v>
      </c>
      <c r="N546" s="13"/>
      <c r="O546" s="12">
        <f>1000*(IF(I13&lt;18,VLOOKUP(I13,'[1]Mortality (No Interventions) H'!$B$10:$O$129,4),VLOOKUP(I13,'[1]Mortality (Interventions) H'!$B$26:$AV$128,16)))</f>
        <v>19.589048532591974</v>
      </c>
      <c r="P546" s="11">
        <v>0</v>
      </c>
      <c r="Q546" s="10">
        <f t="shared" si="301"/>
        <v>0.90316590592003509</v>
      </c>
      <c r="R546" s="10">
        <f t="shared" si="302"/>
        <v>1.7692160764049968E-2</v>
      </c>
      <c r="S546" s="10">
        <f t="shared" si="303"/>
        <v>0</v>
      </c>
      <c r="T546" s="9">
        <f t="shared" si="293"/>
        <v>0.88547374515598509</v>
      </c>
      <c r="U546" s="18"/>
      <c r="V546" s="8">
        <f t="shared" si="304"/>
        <v>6946.9444201785491</v>
      </c>
      <c r="W546" s="8">
        <f t="shared" si="294"/>
        <v>6810.860388778452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-2254.0961021467683</v>
      </c>
      <c r="AB546" s="8">
        <f t="shared" si="305"/>
        <v>-13608.403140009661</v>
      </c>
      <c r="AC546" s="8">
        <f t="shared" si="298"/>
        <v>-15862.499242156429</v>
      </c>
      <c r="AD546" s="8">
        <f t="shared" si="306"/>
        <v>681.49524761951568</v>
      </c>
      <c r="AE546" s="8">
        <f t="shared" si="299"/>
        <v>-15181.003994536914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4887.2050742778383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2545.6385516542746</v>
      </c>
      <c r="M547" s="14">
        <f t="shared" si="292"/>
        <v>769177</v>
      </c>
      <c r="N547" s="13"/>
      <c r="O547" s="12">
        <f>1000*(IF(I14&lt;18,VLOOKUP(I14,'[1]Mortality (No Interventions) H'!$B$10:$O$129,4),VLOOKUP(I14,'[1]Mortality (Interventions) H'!$B$26:$AV$128,16)))</f>
        <v>22.04311590165014</v>
      </c>
      <c r="P547" s="11">
        <v>0</v>
      </c>
      <c r="Q547" s="10">
        <f t="shared" si="301"/>
        <v>0.88547374515598509</v>
      </c>
      <c r="R547" s="10">
        <f t="shared" si="302"/>
        <v>1.9518600392341597E-2</v>
      </c>
      <c r="S547" s="10">
        <f t="shared" si="303"/>
        <v>0</v>
      </c>
      <c r="T547" s="9">
        <f t="shared" si="293"/>
        <v>0.86595514476364355</v>
      </c>
      <c r="U547" s="18"/>
      <c r="V547" s="8">
        <f t="shared" si="304"/>
        <v>6810.860388778452</v>
      </c>
      <c r="W547" s="8">
        <f t="shared" si="294"/>
        <v>6660.7278038386512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-2204.4088005136891</v>
      </c>
      <c r="AB547" s="8">
        <f t="shared" si="305"/>
        <v>-15013.258493980133</v>
      </c>
      <c r="AC547" s="8">
        <f t="shared" si="298"/>
        <v>-17217.667294493822</v>
      </c>
      <c r="AD547" s="8">
        <f t="shared" si="306"/>
        <v>668.1454041391662</v>
      </c>
      <c r="AE547" s="8">
        <f t="shared" si="299"/>
        <v>-16549.521890354656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2545.6385516542746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2545.6385516542746</v>
      </c>
      <c r="M548" s="14">
        <f t="shared" si="292"/>
        <v>769177</v>
      </c>
      <c r="N548" s="13"/>
      <c r="O548" s="12">
        <f>1000*(IF(I15&lt;18,VLOOKUP(I15,'[1]Mortality (No Interventions) H'!$B$10:$O$129,4),VLOOKUP(I15,'[1]Mortality (Interventions) H'!$B$26:$AV$128,16)))</f>
        <v>24.883683166507559</v>
      </c>
      <c r="P548" s="11">
        <v>0</v>
      </c>
      <c r="Q548" s="10">
        <f t="shared" si="301"/>
        <v>0.86595514476364355</v>
      </c>
      <c r="R548" s="10">
        <f t="shared" si="302"/>
        <v>2.1548153458705695E-2</v>
      </c>
      <c r="S548" s="10">
        <f t="shared" si="303"/>
        <v>0</v>
      </c>
      <c r="T548" s="9">
        <f t="shared" si="293"/>
        <v>0.8444069913049379</v>
      </c>
      <c r="U548" s="18"/>
      <c r="V548" s="8">
        <f t="shared" si="304"/>
        <v>6660.7278038386512</v>
      </c>
      <c r="W548" s="8">
        <f t="shared" si="294"/>
        <v>6494.9843635095822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-2149.5549903522456</v>
      </c>
      <c r="AB548" s="8">
        <f t="shared" si="305"/>
        <v>-16574.344032906869</v>
      </c>
      <c r="AC548" s="8">
        <f t="shared" si="298"/>
        <v>-18723.899023259113</v>
      </c>
      <c r="AD548" s="8">
        <f t="shared" si="306"/>
        <v>653.4173975565717</v>
      </c>
      <c r="AE548" s="8">
        <f t="shared" si="299"/>
        <v>-18070.481625702541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2545.6385516542746</v>
      </c>
      <c r="M549" s="14">
        <f t="shared" si="292"/>
        <v>769177</v>
      </c>
      <c r="N549" s="13"/>
      <c r="O549" s="12">
        <f>1000*(IF(I16&lt;18,VLOOKUP(I16,'[1]Mortality (No Interventions) H'!$B$10:$O$129,4),VLOOKUP(I16,'[1]Mortality (Interventions) H'!$B$26:$AV$128,16)))</f>
        <v>28.15931534851865</v>
      </c>
      <c r="P549" s="11">
        <v>0</v>
      </c>
      <c r="Q549" s="10">
        <f t="shared" si="301"/>
        <v>0.8444069913049379</v>
      </c>
      <c r="R549" s="10">
        <f t="shared" si="302"/>
        <v>2.3777922750649591E-2</v>
      </c>
      <c r="S549" s="10">
        <f t="shared" si="303"/>
        <v>0</v>
      </c>
      <c r="T549" s="9">
        <f t="shared" si="293"/>
        <v>0.8206290685542883</v>
      </c>
      <c r="U549" s="18"/>
      <c r="V549" s="8">
        <f t="shared" si="304"/>
        <v>6494.9843635095822</v>
      </c>
      <c r="W549" s="8">
        <f t="shared" si="294"/>
        <v>6312.0900506338185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-2089.0249935199349</v>
      </c>
      <c r="AB549" s="8">
        <f t="shared" si="305"/>
        <v>-18289.431287576401</v>
      </c>
      <c r="AC549" s="8">
        <f t="shared" si="298"/>
        <v>-20378.456281096336</v>
      </c>
      <c r="AD549" s="8">
        <f t="shared" si="306"/>
        <v>637.15796606029005</v>
      </c>
      <c r="AE549" s="8">
        <f t="shared" si="299"/>
        <v>-19741.298315036045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2545.6385516542746</v>
      </c>
      <c r="M550" s="14">
        <f t="shared" si="292"/>
        <v>769177</v>
      </c>
      <c r="N550" s="13"/>
      <c r="O550" s="12">
        <f>1000*(IF(I17&lt;18,VLOOKUP(I17,'[1]Mortality (No Interventions) H'!$B$10:$O$129,4),VLOOKUP(I17,'[1]Mortality (Interventions) H'!$B$26:$AV$128,16)))</f>
        <v>31.957978719952955</v>
      </c>
      <c r="P550" s="11">
        <v>0</v>
      </c>
      <c r="Q550" s="10">
        <f t="shared" si="301"/>
        <v>0.8206290685542883</v>
      </c>
      <c r="R550" s="10">
        <f t="shared" si="302"/>
        <v>2.6225646309832762E-2</v>
      </c>
      <c r="S550" s="10">
        <f t="shared" si="303"/>
        <v>0</v>
      </c>
      <c r="T550" s="9">
        <f t="shared" si="293"/>
        <v>0.79440342224445559</v>
      </c>
      <c r="U550" s="18"/>
      <c r="V550" s="8">
        <f t="shared" si="304"/>
        <v>6312.0900506338185</v>
      </c>
      <c r="W550" s="8">
        <f t="shared" si="294"/>
        <v>6110.368411117237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-2022.2639772315752</v>
      </c>
      <c r="AB550" s="8">
        <f t="shared" si="305"/>
        <v>-20172.163951658233</v>
      </c>
      <c r="AC550" s="8">
        <f t="shared" si="298"/>
        <v>-22194.427928889807</v>
      </c>
      <c r="AD550" s="8">
        <f t="shared" si="306"/>
        <v>619.21603396717762</v>
      </c>
      <c r="AE550" s="8">
        <f t="shared" si="299"/>
        <v>-21575.211894922628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2545.6385516542746</v>
      </c>
      <c r="M551" s="14">
        <f t="shared" si="292"/>
        <v>769177</v>
      </c>
      <c r="N551" s="13"/>
      <c r="O551" s="12">
        <f>1000*(IF(I18&lt;18,VLOOKUP(I18,'[1]Mortality (No Interventions) H'!$B$10:$O$129,4),VLOOKUP(I18,'[1]Mortality (Interventions) H'!$B$26:$AV$128,16)))</f>
        <v>36.227784716463624</v>
      </c>
      <c r="P551" s="11">
        <v>0</v>
      </c>
      <c r="Q551" s="10">
        <f t="shared" si="301"/>
        <v>0.79440342224445559</v>
      </c>
      <c r="R551" s="10">
        <f t="shared" si="302"/>
        <v>2.8779476159094087E-2</v>
      </c>
      <c r="S551" s="10">
        <f t="shared" si="303"/>
        <v>0</v>
      </c>
      <c r="T551" s="9">
        <f t="shared" si="293"/>
        <v>0.76562394608536155</v>
      </c>
      <c r="U551" s="18"/>
      <c r="V551" s="8">
        <f t="shared" si="304"/>
        <v>6110.368411117237</v>
      </c>
      <c r="W551" s="8">
        <f t="shared" si="294"/>
        <v>5889.0032997810022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-1949.0018332245702</v>
      </c>
      <c r="AB551" s="8">
        <f t="shared" si="305"/>
        <v>-22136.511133623513</v>
      </c>
      <c r="AC551" s="8">
        <f t="shared" si="298"/>
        <v>-24085.512966848084</v>
      </c>
      <c r="AD551" s="8">
        <f t="shared" si="306"/>
        <v>599.42714113060094</v>
      </c>
      <c r="AE551" s="8">
        <f t="shared" si="299"/>
        <v>-23486.085825717484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2545.6385516542746</v>
      </c>
      <c r="M552" s="14">
        <f t="shared" si="292"/>
        <v>769177</v>
      </c>
      <c r="N552" s="13"/>
      <c r="O552" s="12">
        <f>1000*(IF(I19&lt;18,VLOOKUP(I19,'[1]Mortality (No Interventions) H'!$B$10:$O$129,4),VLOOKUP(I19,'[1]Mortality (Interventions) H'!$B$26:$AV$128,16)))</f>
        <v>41.004779422176817</v>
      </c>
      <c r="P552" s="11">
        <v>0</v>
      </c>
      <c r="Q552" s="10">
        <f t="shared" si="301"/>
        <v>0.76562394608536155</v>
      </c>
      <c r="R552" s="10">
        <f t="shared" si="302"/>
        <v>3.1394241029566845E-2</v>
      </c>
      <c r="S552" s="10">
        <f t="shared" si="303"/>
        <v>0</v>
      </c>
      <c r="T552" s="9">
        <f t="shared" si="293"/>
        <v>0.73422970505579466</v>
      </c>
      <c r="U552" s="18"/>
      <c r="V552" s="8">
        <f t="shared" si="304"/>
        <v>5889.0032997810022</v>
      </c>
      <c r="W552" s="8">
        <f t="shared" si="294"/>
        <v>5647.5260184570097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-1869.0834429597783</v>
      </c>
      <c r="AB552" s="8">
        <f t="shared" si="305"/>
        <v>-24147.728132399137</v>
      </c>
      <c r="AC552" s="8">
        <f t="shared" si="298"/>
        <v>-26016.811575358915</v>
      </c>
      <c r="AD552" s="8">
        <f t="shared" si="306"/>
        <v>577.7112237085164</v>
      </c>
      <c r="AE552" s="8">
        <f t="shared" si="299"/>
        <v>-25439.100351650399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2545.6385516542746</v>
      </c>
      <c r="M553" s="14">
        <f t="shared" si="292"/>
        <v>769177</v>
      </c>
      <c r="N553" s="13"/>
      <c r="O553" s="12">
        <f>1000*(IF(I20&lt;18,VLOOKUP(I20,'[1]Mortality (No Interventions) H'!$B$10:$O$129,4),VLOOKUP(I20,'[1]Mortality (Interventions) H'!$B$26:$AV$128,16)))</f>
        <v>46.250305177224817</v>
      </c>
      <c r="P553" s="11">
        <v>0</v>
      </c>
      <c r="Q553" s="10">
        <f t="shared" si="301"/>
        <v>0.73422970505579466</v>
      </c>
      <c r="R553" s="10">
        <f t="shared" si="302"/>
        <v>3.3958347929014275E-2</v>
      </c>
      <c r="S553" s="10">
        <f t="shared" si="303"/>
        <v>0</v>
      </c>
      <c r="T553" s="9">
        <f t="shared" si="293"/>
        <v>0.70027135712678035</v>
      </c>
      <c r="U553" s="18"/>
      <c r="V553" s="8">
        <f t="shared" si="304"/>
        <v>5647.5260184570097</v>
      </c>
      <c r="W553" s="8">
        <f t="shared" si="294"/>
        <v>5386.3262166070554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-1782.6377633211905</v>
      </c>
      <c r="AB553" s="8">
        <f t="shared" si="305"/>
        <v>-26119.980184995413</v>
      </c>
      <c r="AC553" s="8">
        <f t="shared" si="298"/>
        <v>-27902.617948316605</v>
      </c>
      <c r="AD553" s="8">
        <f t="shared" si="306"/>
        <v>554.02230241063273</v>
      </c>
      <c r="AE553" s="8">
        <f t="shared" si="299"/>
        <v>-27348.595645905971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2545.6385516542746</v>
      </c>
      <c r="M554" s="14">
        <f t="shared" si="292"/>
        <v>769177</v>
      </c>
      <c r="N554" s="13"/>
      <c r="O554" s="12">
        <f>1000*(IF(I21&lt;18,VLOOKUP(I21,'[1]Mortality (No Interventions) H'!$B$10:$O$129,4),VLOOKUP(I21,'[1]Mortality (Interventions) H'!$B$26:$AV$128,16)))</f>
        <v>52.048876649343001</v>
      </c>
      <c r="P554" s="11">
        <v>0</v>
      </c>
      <c r="Q554" s="10">
        <f t="shared" si="301"/>
        <v>0.70027135712678035</v>
      </c>
      <c r="R554" s="10">
        <f t="shared" si="302"/>
        <v>3.6448337488159809E-2</v>
      </c>
      <c r="S554" s="10">
        <f t="shared" si="303"/>
        <v>0</v>
      </c>
      <c r="T554" s="9">
        <f t="shared" si="293"/>
        <v>0.66382301963862056</v>
      </c>
      <c r="U554" s="18"/>
      <c r="V554" s="8">
        <f t="shared" si="304"/>
        <v>5386.3262166070554</v>
      </c>
      <c r="W554" s="8">
        <f t="shared" si="294"/>
        <v>5105.973987765753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-1689.8534702676252</v>
      </c>
      <c r="AB554" s="8">
        <f t="shared" si="305"/>
        <v>-28035.222884130297</v>
      </c>
      <c r="AC554" s="8">
        <f t="shared" si="298"/>
        <v>-29725.076354397923</v>
      </c>
      <c r="AD554" s="8">
        <f t="shared" si="306"/>
        <v>528.39860184915221</v>
      </c>
      <c r="AE554" s="8">
        <f t="shared" si="299"/>
        <v>-29196.677752548771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2545.6385516542746</v>
      </c>
      <c r="M555" s="14">
        <f t="shared" si="292"/>
        <v>769177</v>
      </c>
      <c r="N555" s="13"/>
      <c r="O555" s="12">
        <f>1000*(IF(I22&lt;18,VLOOKUP(I22,'[1]Mortality (No Interventions) H'!$B$10:$O$129,4),VLOOKUP(I22,'[1]Mortality (Interventions) H'!$B$26:$AV$128,16)))</f>
        <v>58.602683307126249</v>
      </c>
      <c r="P555" s="11">
        <v>0</v>
      </c>
      <c r="Q555" s="10">
        <f t="shared" si="301"/>
        <v>0.66382301963862056</v>
      </c>
      <c r="R555" s="10">
        <f t="shared" si="302"/>
        <v>3.8901810191862334E-2</v>
      </c>
      <c r="S555" s="10">
        <f t="shared" si="303"/>
        <v>0</v>
      </c>
      <c r="T555" s="9">
        <f t="shared" si="293"/>
        <v>0.62492120944675822</v>
      </c>
      <c r="U555" s="18"/>
      <c r="V555" s="8">
        <f t="shared" si="304"/>
        <v>5105.973987765753</v>
      </c>
      <c r="W555" s="8">
        <f t="shared" si="294"/>
        <v>4806.7502111862914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-1590.8235225140832</v>
      </c>
      <c r="AB555" s="8">
        <f t="shared" si="305"/>
        <v>-29922.377657946094</v>
      </c>
      <c r="AC555" s="8">
        <f t="shared" si="298"/>
        <v>-31513.201180460175</v>
      </c>
      <c r="AD555" s="8">
        <f t="shared" si="306"/>
        <v>500.89604819982043</v>
      </c>
      <c r="AE555" s="8">
        <f t="shared" si="299"/>
        <v>-31012.305132260353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2545.6385516542746</v>
      </c>
      <c r="M556" s="14">
        <f t="shared" si="292"/>
        <v>769177</v>
      </c>
      <c r="N556" s="13"/>
      <c r="O556" s="12">
        <f>1000*(IF(I23&lt;18,VLOOKUP(I23,'[1]Mortality (No Interventions) H'!$B$10:$O$129,4),VLOOKUP(I23,'[1]Mortality (Interventions) H'!$B$26:$AV$128,16)))</f>
        <v>66.001341018283355</v>
      </c>
      <c r="P556" s="11">
        <v>0</v>
      </c>
      <c r="Q556" s="10">
        <f t="shared" si="301"/>
        <v>0.62492120944675822</v>
      </c>
      <c r="R556" s="10">
        <f t="shared" si="302"/>
        <v>4.1245637854253565E-2</v>
      </c>
      <c r="S556" s="10">
        <f t="shared" si="303"/>
        <v>0</v>
      </c>
      <c r="T556" s="9">
        <f t="shared" si="293"/>
        <v>0.58367557159250461</v>
      </c>
      <c r="U556" s="18"/>
      <c r="V556" s="8">
        <f t="shared" si="304"/>
        <v>4806.7502111862914</v>
      </c>
      <c r="W556" s="8">
        <f t="shared" si="294"/>
        <v>4489.4982513080795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-1485.8270367047244</v>
      </c>
      <c r="AB556" s="8">
        <f t="shared" si="305"/>
        <v>-31725.195987821196</v>
      </c>
      <c r="AC556" s="8">
        <f t="shared" si="298"/>
        <v>-33211.023024525923</v>
      </c>
      <c r="AD556" s="8">
        <f t="shared" si="306"/>
        <v>471.54219571737519</v>
      </c>
      <c r="AE556" s="8">
        <f t="shared" si="299"/>
        <v>-32739.480828808548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2545.6385516542746</v>
      </c>
      <c r="M557" s="14">
        <f t="shared" si="292"/>
        <v>769177</v>
      </c>
      <c r="N557" s="13"/>
      <c r="O557" s="12">
        <f>1000*(IF(I24&lt;18,VLOOKUP(I24,'[1]Mortality (No Interventions) H'!$B$10:$O$129,4),VLOOKUP(I24,'[1]Mortality (Interventions) H'!$B$26:$AV$128,16)))</f>
        <v>74.383280641024257</v>
      </c>
      <c r="P557" s="11">
        <v>0</v>
      </c>
      <c r="Q557" s="10">
        <f t="shared" si="301"/>
        <v>0.58367557159250461</v>
      </c>
      <c r="R557" s="10">
        <f t="shared" si="302"/>
        <v>4.341570384507551E-2</v>
      </c>
      <c r="S557" s="10">
        <f t="shared" si="303"/>
        <v>0</v>
      </c>
      <c r="T557" s="9">
        <f t="shared" si="293"/>
        <v>0.54025986774742907</v>
      </c>
      <c r="U557" s="18"/>
      <c r="V557" s="8">
        <f t="shared" si="304"/>
        <v>4489.4982513080795</v>
      </c>
      <c r="W557" s="8">
        <f t="shared" si="294"/>
        <v>4155.5546429436426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-1375.3063472494953</v>
      </c>
      <c r="AB557" s="8">
        <f t="shared" si="305"/>
        <v>-33394.360836443644</v>
      </c>
      <c r="AC557" s="8">
        <f t="shared" si="298"/>
        <v>-34769.667183693142</v>
      </c>
      <c r="AD557" s="8">
        <f t="shared" si="306"/>
        <v>440.41977845332264</v>
      </c>
      <c r="AE557" s="8">
        <f t="shared" si="299"/>
        <v>-34329.247405239817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2545.6385516542746</v>
      </c>
      <c r="M558" s="14">
        <f t="shared" si="292"/>
        <v>769177</v>
      </c>
      <c r="N558" s="13"/>
      <c r="O558" s="12">
        <f>1000*(IF(I25&lt;18,VLOOKUP(I25,'[1]Mortality (No Interventions) H'!$B$10:$O$129,4),VLOOKUP(I25,'[1]Mortality (Interventions) H'!$B$26:$AV$128,16)))</f>
        <v>83.494597560803243</v>
      </c>
      <c r="P558" s="11">
        <v>0</v>
      </c>
      <c r="Q558" s="10">
        <f t="shared" si="301"/>
        <v>0.54025986774742907</v>
      </c>
      <c r="R558" s="10">
        <f t="shared" si="302"/>
        <v>4.5108780235824375E-2</v>
      </c>
      <c r="S558" s="10">
        <f t="shared" si="303"/>
        <v>0</v>
      </c>
      <c r="T558" s="9">
        <f t="shared" si="293"/>
        <v>0.49515108751160469</v>
      </c>
      <c r="U558" s="18"/>
      <c r="V558" s="8">
        <f t="shared" si="304"/>
        <v>4155.5546429436426</v>
      </c>
      <c r="W558" s="8">
        <f t="shared" si="294"/>
        <v>3808.5882803891359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-1260.4756972630803</v>
      </c>
      <c r="AB558" s="8">
        <f t="shared" si="305"/>
        <v>-34696.636255450685</v>
      </c>
      <c r="AC558" s="8">
        <f t="shared" si="298"/>
        <v>-35957.111952713763</v>
      </c>
      <c r="AD558" s="8">
        <f t="shared" si="306"/>
        <v>407.65991047277134</v>
      </c>
      <c r="AE558" s="8">
        <f t="shared" si="299"/>
        <v>-35549.452042240991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2545.6385516542746</v>
      </c>
      <c r="M559" s="14">
        <f t="shared" si="292"/>
        <v>769177</v>
      </c>
      <c r="N559" s="13"/>
      <c r="O559" s="12">
        <f>1000*(IF(I26&lt;18,VLOOKUP(I26,'[1]Mortality (No Interventions) H'!$B$10:$O$129,4),VLOOKUP(I26,'[1]Mortality (Interventions) H'!$B$26:$AV$128,16)))</f>
        <v>93.086668123854679</v>
      </c>
      <c r="P559" s="11">
        <v>0</v>
      </c>
      <c r="Q559" s="10">
        <f t="shared" si="301"/>
        <v>0.49515108751160469</v>
      </c>
      <c r="R559" s="10">
        <f t="shared" si="302"/>
        <v>4.6091964954358473E-2</v>
      </c>
      <c r="S559" s="10">
        <f t="shared" si="303"/>
        <v>0</v>
      </c>
      <c r="T559" s="9">
        <f t="shared" si="293"/>
        <v>0.44905912255724623</v>
      </c>
      <c r="U559" s="18"/>
      <c r="V559" s="8">
        <f t="shared" si="304"/>
        <v>3808.5882803891359</v>
      </c>
      <c r="W559" s="8">
        <f t="shared" si="294"/>
        <v>3454.0594871121498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-1143.1422143537677</v>
      </c>
      <c r="AB559" s="8">
        <f t="shared" si="305"/>
        <v>-35452.879327698589</v>
      </c>
      <c r="AC559" s="8">
        <f t="shared" si="298"/>
        <v>-36596.02154205236</v>
      </c>
      <c r="AD559" s="8">
        <f t="shared" si="306"/>
        <v>373.62251030617426</v>
      </c>
      <c r="AE559" s="8">
        <f t="shared" si="299"/>
        <v>-36222.399031746187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2545.6385516542746</v>
      </c>
      <c r="M560" s="14">
        <f t="shared" si="292"/>
        <v>769177</v>
      </c>
      <c r="N560" s="13"/>
      <c r="O560" s="12">
        <f>1000*(IF(I27&lt;18,VLOOKUP(I27,'[1]Mortality (No Interventions) H'!$B$10:$O$129,4),VLOOKUP(I27,'[1]Mortality (Interventions) H'!$B$26:$AV$128,16)))</f>
        <v>103.61323556528875</v>
      </c>
      <c r="P560" s="11">
        <v>0</v>
      </c>
      <c r="Q560" s="10">
        <f t="shared" si="301"/>
        <v>0.44905912255724623</v>
      </c>
      <c r="R560" s="10">
        <f t="shared" si="302"/>
        <v>4.6528468648265819E-2</v>
      </c>
      <c r="S560" s="10">
        <f t="shared" si="303"/>
        <v>0</v>
      </c>
      <c r="T560" s="9">
        <f t="shared" si="293"/>
        <v>0.40253065390898041</v>
      </c>
      <c r="U560" s="18"/>
      <c r="V560" s="8">
        <f t="shared" si="304"/>
        <v>3454.0594871121498</v>
      </c>
      <c r="W560" s="8">
        <f t="shared" si="294"/>
        <v>3096.1732078174782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-1024.697550813305</v>
      </c>
      <c r="AB560" s="8">
        <f t="shared" si="305"/>
        <v>-35788.627929467155</v>
      </c>
      <c r="AC560" s="8">
        <f t="shared" si="298"/>
        <v>-36813.325480280459</v>
      </c>
      <c r="AD560" s="8">
        <f t="shared" si="306"/>
        <v>338.84323568570193</v>
      </c>
      <c r="AE560" s="8">
        <f t="shared" si="299"/>
        <v>-36474.482244594758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2545.6385516542746</v>
      </c>
      <c r="M561" s="14">
        <f t="shared" si="292"/>
        <v>769177</v>
      </c>
      <c r="N561" s="13"/>
      <c r="O561" s="12">
        <f>1000*(IF(I28&lt;18,VLOOKUP(I28,'[1]Mortality (No Interventions) H'!$B$10:$O$129,4),VLOOKUP(I28,'[1]Mortality (Interventions) H'!$B$26:$AV$128,16)))</f>
        <v>115.05085163006318</v>
      </c>
      <c r="P561" s="11">
        <v>0</v>
      </c>
      <c r="Q561" s="10">
        <f t="shared" si="301"/>
        <v>0.40253065390898041</v>
      </c>
      <c r="R561" s="10">
        <f t="shared" si="302"/>
        <v>4.6311494539434415E-2</v>
      </c>
      <c r="S561" s="10">
        <f t="shared" si="303"/>
        <v>0</v>
      </c>
      <c r="T561" s="9">
        <f t="shared" si="293"/>
        <v>0.35621915936954601</v>
      </c>
      <c r="U561" s="18"/>
      <c r="V561" s="8">
        <f t="shared" si="304"/>
        <v>3096.1732078174782</v>
      </c>
      <c r="W561" s="8">
        <f t="shared" si="294"/>
        <v>2739.955843463893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-906.80522492899433</v>
      </c>
      <c r="AB561" s="8">
        <f t="shared" si="305"/>
        <v>-35621.736435358544</v>
      </c>
      <c r="AC561" s="8">
        <f t="shared" si="298"/>
        <v>-36528.541660287541</v>
      </c>
      <c r="AD561" s="8">
        <f t="shared" si="306"/>
        <v>303.73459168689465</v>
      </c>
      <c r="AE561" s="8">
        <f t="shared" si="299"/>
        <v>-36224.807068600647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2545.6385516542746</v>
      </c>
      <c r="M562" s="14">
        <f t="shared" si="292"/>
        <v>769177</v>
      </c>
      <c r="N562" s="13"/>
      <c r="O562" s="12">
        <f>1000*(IF(I29&lt;18,VLOOKUP(I29,'[1]Mortality (No Interventions) H'!$B$10:$O$129,4),VLOOKUP(I29,'[1]Mortality (Interventions) H'!$B$26:$AV$128,16)))</f>
        <v>127.71400051807278</v>
      </c>
      <c r="P562" s="11">
        <v>0</v>
      </c>
      <c r="Q562" s="10">
        <f t="shared" si="301"/>
        <v>0.35621915936954601</v>
      </c>
      <c r="R562" s="10">
        <f t="shared" si="302"/>
        <v>4.5494173904269651E-2</v>
      </c>
      <c r="S562" s="10">
        <f t="shared" si="303"/>
        <v>0</v>
      </c>
      <c r="T562" s="9">
        <f t="shared" si="293"/>
        <v>0.31072498546527638</v>
      </c>
      <c r="U562" s="18"/>
      <c r="V562" s="8">
        <f t="shared" si="304"/>
        <v>2739.955843463893</v>
      </c>
      <c r="W562" s="8">
        <f t="shared" si="294"/>
        <v>2390.0251214522491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-790.99350196262174</v>
      </c>
      <c r="AB562" s="8">
        <f t="shared" si="305"/>
        <v>-34993.072201164417</v>
      </c>
      <c r="AC562" s="8">
        <f t="shared" si="298"/>
        <v>-35784.065703127038</v>
      </c>
      <c r="AD562" s="8">
        <f t="shared" si="306"/>
        <v>268.78966824380791</v>
      </c>
      <c r="AE562" s="8">
        <f t="shared" si="299"/>
        <v>-35515.276034883231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2545.6385516542746</v>
      </c>
      <c r="M563" s="14">
        <f t="shared" si="292"/>
        <v>769177</v>
      </c>
      <c r="N563" s="13"/>
      <c r="O563" s="12">
        <f>1000*(IF(I30&lt;18,VLOOKUP(I30,'[1]Mortality (No Interventions) H'!$B$10:$O$129,4),VLOOKUP(I30,'[1]Mortality (Interventions) H'!$B$26:$AV$128,16)))</f>
        <v>141.78184459026198</v>
      </c>
      <c r="P563" s="11">
        <v>0</v>
      </c>
      <c r="Q563" s="10">
        <f t="shared" si="301"/>
        <v>0.31072498546527638</v>
      </c>
      <c r="R563" s="10">
        <f t="shared" si="302"/>
        <v>4.4055161599549232E-2</v>
      </c>
      <c r="S563" s="10">
        <f t="shared" si="303"/>
        <v>0</v>
      </c>
      <c r="T563" s="9">
        <f t="shared" si="293"/>
        <v>0.26666982386572713</v>
      </c>
      <c r="U563" s="18"/>
      <c r="V563" s="8">
        <f t="shared" si="304"/>
        <v>2390.0251214522491</v>
      </c>
      <c r="W563" s="8">
        <f t="shared" si="294"/>
        <v>2051.1629511156839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-678.84498419545014</v>
      </c>
      <c r="AB563" s="8">
        <f t="shared" si="305"/>
        <v>-33886.217033656481</v>
      </c>
      <c r="AC563" s="8">
        <f t="shared" si="298"/>
        <v>-34565.062017851931</v>
      </c>
      <c r="AD563" s="8">
        <f t="shared" si="306"/>
        <v>234.46146441446564</v>
      </c>
      <c r="AE563" s="8">
        <f t="shared" si="299"/>
        <v>-34330.600553437464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2545.6385516542746</v>
      </c>
      <c r="M564" s="14">
        <f t="shared" si="292"/>
        <v>769177</v>
      </c>
      <c r="N564" s="13"/>
      <c r="O564" s="12">
        <f>1000*(IF(I31&lt;18,VLOOKUP(I31,'[1]Mortality (No Interventions) H'!$B$10:$O$129,4),VLOOKUP(I31,'[1]Mortality (Interventions) H'!$B$26:$AV$128,16)))</f>
        <v>155.88785386049074</v>
      </c>
      <c r="P564" s="11">
        <v>0</v>
      </c>
      <c r="Q564" s="10">
        <f t="shared" si="301"/>
        <v>0.26666982386572713</v>
      </c>
      <c r="R564" s="10">
        <f t="shared" si="302"/>
        <v>4.1570586531783277E-2</v>
      </c>
      <c r="S564" s="10">
        <f t="shared" si="303"/>
        <v>0</v>
      </c>
      <c r="T564" s="9">
        <f t="shared" si="293"/>
        <v>0.22509923733394385</v>
      </c>
      <c r="U564" s="18"/>
      <c r="V564" s="8">
        <f t="shared" si="304"/>
        <v>2051.1629511156839</v>
      </c>
      <c r="W564" s="8">
        <f t="shared" si="294"/>
        <v>1731.4115607481094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-573.02129650526263</v>
      </c>
      <c r="AB564" s="8">
        <f t="shared" si="305"/>
        <v>-31975.139036757464</v>
      </c>
      <c r="AC564" s="8">
        <f t="shared" si="298"/>
        <v>-32548.160333262727</v>
      </c>
      <c r="AD564" s="8">
        <f t="shared" si="306"/>
        <v>201.2190855044486</v>
      </c>
      <c r="AE564" s="8">
        <f t="shared" si="299"/>
        <v>-32346.941247758277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2545.6385516542746</v>
      </c>
      <c r="M565" s="14">
        <f t="shared" si="292"/>
        <v>769177</v>
      </c>
      <c r="N565" s="13"/>
      <c r="O565" s="12">
        <f>1000*(IF(I32&lt;18,VLOOKUP(I32,'[1]Mortality (No Interventions) H'!$B$10:$O$129,4),VLOOKUP(I32,'[1]Mortality (Interventions) H'!$B$26:$AV$128,16)))</f>
        <v>171.20181072334177</v>
      </c>
      <c r="P565" s="11">
        <v>0</v>
      </c>
      <c r="Q565" s="10">
        <f t="shared" si="301"/>
        <v>0.22509923733394385</v>
      </c>
      <c r="R565" s="10">
        <f t="shared" si="302"/>
        <v>3.8537397024014437E-2</v>
      </c>
      <c r="S565" s="10">
        <f t="shared" si="303"/>
        <v>0</v>
      </c>
      <c r="T565" s="9">
        <f t="shared" si="293"/>
        <v>0.18656184030992942</v>
      </c>
      <c r="U565" s="18"/>
      <c r="V565" s="8">
        <f t="shared" si="304"/>
        <v>1731.4115607481094</v>
      </c>
      <c r="W565" s="8">
        <f t="shared" si="294"/>
        <v>1434.990766440706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-474.91901296052481</v>
      </c>
      <c r="AB565" s="8">
        <f t="shared" si="305"/>
        <v>-29642.079430740352</v>
      </c>
      <c r="AC565" s="8">
        <f t="shared" si="298"/>
        <v>-30116.998443700875</v>
      </c>
      <c r="AD565" s="8">
        <f t="shared" si="306"/>
        <v>169.85147410938956</v>
      </c>
      <c r="AE565" s="8">
        <f t="shared" si="299"/>
        <v>-29947.146969591486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2545.6385516542746</v>
      </c>
      <c r="M566" s="14">
        <f t="shared" si="292"/>
        <v>769177</v>
      </c>
      <c r="N566" s="13"/>
      <c r="O566" s="12">
        <f>1000*(IF(I33&lt;18,VLOOKUP(I33,'[1]Mortality (No Interventions) H'!$B$10:$O$129,4),VLOOKUP(I33,'[1]Mortality (Interventions) H'!$B$26:$AV$128,16)))</f>
        <v>187.35594680385947</v>
      </c>
      <c r="P566" s="11">
        <v>0</v>
      </c>
      <c r="Q566" s="10">
        <f t="shared" si="301"/>
        <v>0.18656184030992942</v>
      </c>
      <c r="R566" s="10">
        <f t="shared" si="302"/>
        <v>3.4953470228737259E-2</v>
      </c>
      <c r="S566" s="10">
        <f t="shared" si="303"/>
        <v>0</v>
      </c>
      <c r="T566" s="9">
        <f t="shared" si="293"/>
        <v>0.15160837008119216</v>
      </c>
      <c r="U566" s="18"/>
      <c r="V566" s="8">
        <f t="shared" si="304"/>
        <v>1434.990766440706</v>
      </c>
      <c r="W566" s="8">
        <f t="shared" si="294"/>
        <v>1166.1367127394115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-385.94011163215123</v>
      </c>
      <c r="AB566" s="8">
        <f t="shared" si="305"/>
        <v>-26885.40537012944</v>
      </c>
      <c r="AC566" s="8">
        <f t="shared" si="298"/>
        <v>-27271.345481761589</v>
      </c>
      <c r="AD566" s="8">
        <f t="shared" si="306"/>
        <v>140.77259418783328</v>
      </c>
      <c r="AE566" s="8">
        <f t="shared" si="299"/>
        <v>-27130.572887573755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2545.6385516542746</v>
      </c>
      <c r="M567" s="14">
        <f t="shared" si="292"/>
        <v>769177</v>
      </c>
      <c r="N567" s="13"/>
      <c r="O567" s="12">
        <f>1000*(IF(I34&lt;18,VLOOKUP(I34,'[1]Mortality (No Interventions) H'!$B$10:$O$129,4),VLOOKUP(I34,'[1]Mortality (Interventions) H'!$B$26:$AV$128,16)))</f>
        <v>204.16844369230785</v>
      </c>
      <c r="P567" s="11">
        <v>0</v>
      </c>
      <c r="Q567" s="10">
        <f t="shared" si="301"/>
        <v>0.15160837008119216</v>
      </c>
      <c r="R567" s="10">
        <f t="shared" si="302"/>
        <v>3.095364497020445E-2</v>
      </c>
      <c r="S567" s="10">
        <f t="shared" si="303"/>
        <v>0</v>
      </c>
      <c r="T567" s="9">
        <f t="shared" si="293"/>
        <v>0.12065472511098771</v>
      </c>
      <c r="U567" s="18"/>
      <c r="V567" s="8">
        <f t="shared" si="304"/>
        <v>1166.1367127394115</v>
      </c>
      <c r="W567" s="8">
        <f t="shared" si="294"/>
        <v>928.04839496694194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-307.14331968177936</v>
      </c>
      <c r="AB567" s="8">
        <f t="shared" si="305"/>
        <v>-23808.831777246949</v>
      </c>
      <c r="AC567" s="8">
        <f t="shared" si="298"/>
        <v>-24115.975096928727</v>
      </c>
      <c r="AD567" s="8">
        <f t="shared" si="306"/>
        <v>114.39801151973627</v>
      </c>
      <c r="AE567" s="8">
        <f t="shared" si="299"/>
        <v>-24001.57708540899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2545.6385516542746</v>
      </c>
      <c r="M568" s="14">
        <f t="shared" si="292"/>
        <v>769177</v>
      </c>
      <c r="N568" s="13"/>
      <c r="O568" s="12">
        <f>1000*(IF(I35&lt;18,VLOOKUP(I35,'[1]Mortality (No Interventions) H'!$B$10:$O$129,4),VLOOKUP(I35,'[1]Mortality (Interventions) H'!$B$26:$AV$128,16)))</f>
        <v>222.29945643300007</v>
      </c>
      <c r="P568" s="11">
        <v>0</v>
      </c>
      <c r="Q568" s="10">
        <f t="shared" si="301"/>
        <v>0.12065472511098771</v>
      </c>
      <c r="R568" s="10">
        <f t="shared" si="302"/>
        <v>2.6821479808245612E-2</v>
      </c>
      <c r="S568" s="10">
        <f t="shared" si="303"/>
        <v>0</v>
      </c>
      <c r="T568" s="9">
        <f t="shared" si="293"/>
        <v>9.3833245302742091E-2</v>
      </c>
      <c r="U568" s="18"/>
      <c r="V568" s="8">
        <f t="shared" si="304"/>
        <v>928.04839496694194</v>
      </c>
      <c r="W568" s="8">
        <f t="shared" si="294"/>
        <v>721.74374122227255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-238.86552666949265</v>
      </c>
      <c r="AB568" s="8">
        <f t="shared" si="305"/>
        <v>-20630.465374466934</v>
      </c>
      <c r="AC568" s="8">
        <f t="shared" si="298"/>
        <v>-20869.330901136425</v>
      </c>
      <c r="AD568" s="8">
        <f t="shared" si="306"/>
        <v>91.041547546257007</v>
      </c>
      <c r="AE568" s="8">
        <f t="shared" si="299"/>
        <v>-20778.289353590168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2545.6385516542746</v>
      </c>
      <c r="M569" s="14">
        <f t="shared" ref="M569:M600" si="309">$E$11</f>
        <v>769177</v>
      </c>
      <c r="N569" s="13"/>
      <c r="O569" s="12">
        <f>1000*(IF(I36&lt;18,VLOOKUP(I36,'[1]Mortality (No Interventions) H'!$B$10:$O$129,4),VLOOKUP(I36,'[1]Mortality (Interventions) H'!$B$26:$AV$128,16)))</f>
        <v>241.0851111733345</v>
      </c>
      <c r="P569" s="11">
        <v>0</v>
      </c>
      <c r="Q569" s="10">
        <f t="shared" si="301"/>
        <v>9.3833245302742091E-2</v>
      </c>
      <c r="R569" s="10">
        <f t="shared" si="302"/>
        <v>2.2621798375566344E-2</v>
      </c>
      <c r="S569" s="10">
        <f t="shared" si="303"/>
        <v>0</v>
      </c>
      <c r="T569" s="9">
        <f t="shared" ref="T569:T600" si="310">Q569-SUM(R569:S569)</f>
        <v>7.1211446927175751E-2</v>
      </c>
      <c r="U569" s="18"/>
      <c r="V569" s="8">
        <f t="shared" si="304"/>
        <v>721.74374122227255</v>
      </c>
      <c r="W569" s="8">
        <f t="shared" ref="W569:W600" si="311">$G$14*M569*T569</f>
        <v>547.74207113104262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-181.27860461690091</v>
      </c>
      <c r="AB569" s="8">
        <f t="shared" si="305"/>
        <v>-17400.167009122993</v>
      </c>
      <c r="AC569" s="8">
        <f t="shared" ref="AC569:AC600" si="315">IFERROR(_xlfn.IFNA(SUM(Y569:AB569),0),0)</f>
        <v>-17581.445613739896</v>
      </c>
      <c r="AD569" s="8">
        <f t="shared" si="306"/>
        <v>70.803061013904937</v>
      </c>
      <c r="AE569" s="8">
        <f t="shared" ref="AE569:AE600" si="316">IFERROR(_xlfn.IFNA(SUM(AC569:AD569),0),0)</f>
        <v>-17510.642552725989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2545.6385516542746</v>
      </c>
      <c r="M570" s="14">
        <f t="shared" si="309"/>
        <v>769177</v>
      </c>
      <c r="N570" s="13"/>
      <c r="O570" s="12">
        <f>1000*(IF(I37&lt;18,VLOOKUP(I37,'[1]Mortality (No Interventions) H'!$B$10:$O$129,4),VLOOKUP(I37,'[1]Mortality (Interventions) H'!$B$26:$AV$128,16)))</f>
        <v>261.09206008831944</v>
      </c>
      <c r="P570" s="11">
        <v>0</v>
      </c>
      <c r="Q570" s="10">
        <f t="shared" ref="Q570:Q601" si="318">T569</f>
        <v>7.1211446927175751E-2</v>
      </c>
      <c r="R570" s="10">
        <f t="shared" ref="R570:R601" si="319">O570*Q570/1000</f>
        <v>1.8592743380086343E-2</v>
      </c>
      <c r="S570" s="10">
        <f t="shared" ref="S570:S601" si="320">MIN(P570*Q570,Q570-R570)</f>
        <v>0</v>
      </c>
      <c r="T570" s="9">
        <f t="shared" si="310"/>
        <v>5.2618703547089404E-2</v>
      </c>
      <c r="U570" s="18"/>
      <c r="V570" s="8">
        <f t="shared" ref="V570:V601" si="321">W569</f>
        <v>547.74207113104262</v>
      </c>
      <c r="W570" s="8">
        <f t="shared" si="311"/>
        <v>404.73096538239588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-133.9482002875383</v>
      </c>
      <c r="AB570" s="8">
        <f t="shared" ref="AB570:AB601" si="322">IFERROR(_xlfn.IFNA(-M570*R570,0),0)</f>
        <v>-14301.110574864673</v>
      </c>
      <c r="AC570" s="8">
        <f t="shared" si="315"/>
        <v>-14435.058775152211</v>
      </c>
      <c r="AD570" s="8">
        <f t="shared" ref="AD570:AD601" si="323">IFERROR(_xlfn.IFNA($D$6*SUM(V570:V570,Y570:Z570),0),0)</f>
        <v>53.733497177955286</v>
      </c>
      <c r="AE570" s="8">
        <f t="shared" si="316"/>
        <v>-14381.325277974256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2545.6385516542746</v>
      </c>
      <c r="M571" s="14">
        <f t="shared" si="309"/>
        <v>769177</v>
      </c>
      <c r="N571" s="13"/>
      <c r="O571" s="12">
        <f>1000*(IF(I38&lt;18,VLOOKUP(I38,'[1]Mortality (No Interventions) H'!$B$10:$O$129,4),VLOOKUP(I38,'[1]Mortality (Interventions) H'!$B$26:$AV$128,16)))</f>
        <v>282.38893136484756</v>
      </c>
      <c r="P571" s="11">
        <v>0</v>
      </c>
      <c r="Q571" s="10">
        <f t="shared" si="318"/>
        <v>5.2618703547089404E-2</v>
      </c>
      <c r="R571" s="10">
        <f t="shared" si="319"/>
        <v>1.485893946446629E-2</v>
      </c>
      <c r="S571" s="10">
        <f t="shared" si="320"/>
        <v>0</v>
      </c>
      <c r="T571" s="9">
        <f t="shared" si="310"/>
        <v>3.7759764082623118E-2</v>
      </c>
      <c r="U571" s="18"/>
      <c r="V571" s="8">
        <f t="shared" si="321"/>
        <v>404.73096538239588</v>
      </c>
      <c r="W571" s="8">
        <f t="shared" si="311"/>
        <v>290.43942057779805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-96.12271115009581</v>
      </c>
      <c r="AB571" s="8">
        <f t="shared" si="322"/>
        <v>-11429.154480459787</v>
      </c>
      <c r="AC571" s="8">
        <f t="shared" si="315"/>
        <v>-11525.277191609883</v>
      </c>
      <c r="AD571" s="8">
        <f t="shared" si="323"/>
        <v>39.70410770401304</v>
      </c>
      <c r="AE571" s="8">
        <f t="shared" si="316"/>
        <v>-11485.573083905871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2545.6385516542746</v>
      </c>
      <c r="M572" s="14">
        <f t="shared" si="309"/>
        <v>769177</v>
      </c>
      <c r="N572" s="13"/>
      <c r="O572" s="12">
        <f>1000*(IF(I39&lt;18,VLOOKUP(I39,'[1]Mortality (No Interventions) H'!$B$10:$O$129,4),VLOOKUP(I39,'[1]Mortality (Interventions) H'!$B$26:$AV$128,16)))</f>
        <v>304.24758011318136</v>
      </c>
      <c r="P572" s="11">
        <v>0</v>
      </c>
      <c r="Q572" s="10">
        <f t="shared" si="318"/>
        <v>3.7759764082623118E-2</v>
      </c>
      <c r="R572" s="10">
        <f t="shared" si="319"/>
        <v>1.1488316847782705E-2</v>
      </c>
      <c r="S572" s="10">
        <f t="shared" si="320"/>
        <v>0</v>
      </c>
      <c r="T572" s="9">
        <f t="shared" si="310"/>
        <v>2.6271447234840414E-2</v>
      </c>
      <c r="U572" s="18"/>
      <c r="V572" s="8">
        <f t="shared" si="321"/>
        <v>290.43942057779805</v>
      </c>
      <c r="W572" s="8">
        <f t="shared" si="311"/>
        <v>202.07392969752846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-66.877608888760847</v>
      </c>
      <c r="AB572" s="8">
        <f t="shared" si="322"/>
        <v>-8836.5490880269572</v>
      </c>
      <c r="AC572" s="8">
        <f t="shared" si="315"/>
        <v>-8903.4266969157179</v>
      </c>
      <c r="AD572" s="8">
        <f t="shared" si="323"/>
        <v>28.492107158681989</v>
      </c>
      <c r="AE572" s="8">
        <f t="shared" si="316"/>
        <v>-8874.9345897570365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2545.6385516542746</v>
      </c>
      <c r="M573" s="14">
        <f t="shared" si="309"/>
        <v>769177</v>
      </c>
      <c r="N573" s="13"/>
      <c r="O573" s="12">
        <f>1000*(IF(I40&lt;18,VLOOKUP(I40,'[1]Mortality (No Interventions) H'!$B$10:$O$129,4),VLOOKUP(I40,'[1]Mortality (Interventions) H'!$B$26:$AV$128,16)))</f>
        <v>327.22920635854257</v>
      </c>
      <c r="P573" s="11">
        <v>0</v>
      </c>
      <c r="Q573" s="10">
        <f t="shared" si="318"/>
        <v>2.6271447234840414E-2</v>
      </c>
      <c r="R573" s="10">
        <f t="shared" si="319"/>
        <v>8.5967848285471559E-3</v>
      </c>
      <c r="S573" s="10">
        <f t="shared" si="320"/>
        <v>0</v>
      </c>
      <c r="T573" s="9">
        <f t="shared" si="310"/>
        <v>1.7674662406293257E-2</v>
      </c>
      <c r="U573" s="18"/>
      <c r="V573" s="8">
        <f t="shared" si="321"/>
        <v>202.07392969752846</v>
      </c>
      <c r="W573" s="8">
        <f t="shared" si="311"/>
        <v>135.94943805685429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-44.99330200893462</v>
      </c>
      <c r="AB573" s="8">
        <f t="shared" si="322"/>
        <v>-6612.4491640674159</v>
      </c>
      <c r="AC573" s="8">
        <f t="shared" si="315"/>
        <v>-6657.4424660763507</v>
      </c>
      <c r="AD573" s="8">
        <f t="shared" si="323"/>
        <v>19.823452503327545</v>
      </c>
      <c r="AE573" s="8">
        <f t="shared" si="316"/>
        <v>-6637.619013573023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2545.6385516542746</v>
      </c>
      <c r="M574" s="14">
        <f t="shared" si="309"/>
        <v>769177</v>
      </c>
      <c r="N574" s="13"/>
      <c r="O574" s="12">
        <f>1000*(IF(I41&lt;18,VLOOKUP(I41,'[1]Mortality (No Interventions) H'!$B$10:$O$129,4),VLOOKUP(I41,'[1]Mortality (Interventions) H'!$B$26:$AV$128,16)))</f>
        <v>350.55824657517621</v>
      </c>
      <c r="P574" s="11">
        <v>0</v>
      </c>
      <c r="Q574" s="10">
        <f t="shared" si="318"/>
        <v>1.7674662406293257E-2</v>
      </c>
      <c r="R574" s="10">
        <f t="shared" si="319"/>
        <v>6.1959986619583487E-3</v>
      </c>
      <c r="S574" s="10">
        <f t="shared" si="320"/>
        <v>0</v>
      </c>
      <c r="T574" s="9">
        <f t="shared" si="310"/>
        <v>1.1478663744334908E-2</v>
      </c>
      <c r="U574" s="18"/>
      <c r="V574" s="8">
        <f t="shared" si="321"/>
        <v>135.94943805685429</v>
      </c>
      <c r="W574" s="8">
        <f t="shared" si="311"/>
        <v>88.291241428762916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-29.220528949055147</v>
      </c>
      <c r="AB574" s="8">
        <f t="shared" si="322"/>
        <v>-4765.8196628091364</v>
      </c>
      <c r="AC574" s="8">
        <f t="shared" si="315"/>
        <v>-4795.0401917581912</v>
      </c>
      <c r="AD574" s="8">
        <f t="shared" si="323"/>
        <v>13.336639873377408</v>
      </c>
      <c r="AE574" s="8">
        <f t="shared" si="316"/>
        <v>-4781.7035518848134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2545.6385516542746</v>
      </c>
      <c r="M575" s="14">
        <f t="shared" si="309"/>
        <v>769177</v>
      </c>
      <c r="N575" s="13"/>
      <c r="O575" s="12">
        <f>1000*(IF(I42&lt;18,VLOOKUP(I42,'[1]Mortality (No Interventions) H'!$B$10:$O$129,4),VLOOKUP(I42,'[1]Mortality (Interventions) H'!$B$26:$AV$128,16)))</f>
        <v>373.73313131364404</v>
      </c>
      <c r="P575" s="11">
        <v>0</v>
      </c>
      <c r="Q575" s="10">
        <f t="shared" si="318"/>
        <v>1.1478663744334908E-2</v>
      </c>
      <c r="R575" s="10">
        <f t="shared" si="319"/>
        <v>4.289956944466683E-3</v>
      </c>
      <c r="S575" s="10">
        <f t="shared" si="320"/>
        <v>0</v>
      </c>
      <c r="T575" s="9">
        <f t="shared" si="310"/>
        <v>7.188706799868225E-3</v>
      </c>
      <c r="U575" s="18"/>
      <c r="V575" s="8">
        <f t="shared" si="321"/>
        <v>88.291241428762916</v>
      </c>
      <c r="W575" s="8">
        <f t="shared" si="311"/>
        <v>55.293879302022418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-18.299849166283785</v>
      </c>
      <c r="AB575" s="8">
        <f t="shared" si="322"/>
        <v>-3299.73621267405</v>
      </c>
      <c r="AC575" s="8">
        <f t="shared" si="315"/>
        <v>-3318.0360618403338</v>
      </c>
      <c r="AD575" s="8">
        <f t="shared" si="323"/>
        <v>8.6613707841616421</v>
      </c>
      <c r="AE575" s="8">
        <f t="shared" si="316"/>
        <v>-3309.3746910561722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2545.6385516542746</v>
      </c>
      <c r="M576" s="14">
        <f t="shared" si="309"/>
        <v>769177</v>
      </c>
      <c r="N576" s="13"/>
      <c r="O576" s="12">
        <f>1000*(IF(I43&lt;18,VLOOKUP(I43,'[1]Mortality (No Interventions) H'!$B$10:$O$129,4),VLOOKUP(I43,'[1]Mortality (Interventions) H'!$B$26:$AV$128,16)))</f>
        <v>397.62612111212826</v>
      </c>
      <c r="P576" s="11">
        <v>0</v>
      </c>
      <c r="Q576" s="10">
        <f t="shared" si="318"/>
        <v>7.188706799868225E-3</v>
      </c>
      <c r="R576" s="10">
        <f t="shared" si="319"/>
        <v>2.8584176006439827E-3</v>
      </c>
      <c r="S576" s="10">
        <f t="shared" si="320"/>
        <v>0</v>
      </c>
      <c r="T576" s="9">
        <f t="shared" si="310"/>
        <v>4.3302891992242423E-3</v>
      </c>
      <c r="U576" s="18"/>
      <c r="V576" s="8">
        <f t="shared" si="321"/>
        <v>55.293879302022418</v>
      </c>
      <c r="W576" s="8">
        <f t="shared" si="311"/>
        <v>33.30758855391705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-11.023351125357349</v>
      </c>
      <c r="AB576" s="8">
        <f t="shared" si="322"/>
        <v>-2198.6290748105366</v>
      </c>
      <c r="AC576" s="8">
        <f t="shared" si="315"/>
        <v>-2209.6524259358939</v>
      </c>
      <c r="AD576" s="8">
        <f t="shared" si="323"/>
        <v>5.4243295595283998</v>
      </c>
      <c r="AE576" s="8">
        <f t="shared" si="316"/>
        <v>-2204.2280963763656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2545.6385516542746</v>
      </c>
      <c r="M577" s="14">
        <f t="shared" si="309"/>
        <v>769177</v>
      </c>
      <c r="N577" s="13"/>
      <c r="O577" s="12">
        <f>1000*(IF(I44&lt;18,VLOOKUP(I44,'[1]Mortality (No Interventions) H'!$B$10:$O$129,4),VLOOKUP(I44,'[1]Mortality (Interventions) H'!$B$26:$AV$128,16)))</f>
        <v>422.11509983501929</v>
      </c>
      <c r="P577" s="11">
        <v>0</v>
      </c>
      <c r="Q577" s="10">
        <f t="shared" si="318"/>
        <v>4.3302891992242423E-3</v>
      </c>
      <c r="R577" s="10">
        <f t="shared" si="319"/>
        <v>1.8278804576450467E-3</v>
      </c>
      <c r="S577" s="10">
        <f t="shared" si="320"/>
        <v>0</v>
      </c>
      <c r="T577" s="9">
        <f t="shared" si="310"/>
        <v>2.5024087415791959E-3</v>
      </c>
      <c r="U577" s="18"/>
      <c r="V577" s="8">
        <f t="shared" si="321"/>
        <v>33.30758855391705</v>
      </c>
      <c r="W577" s="8">
        <f t="shared" si="311"/>
        <v>19.247952486216612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-6.3702281645606602</v>
      </c>
      <c r="AB577" s="8">
        <f t="shared" si="322"/>
        <v>-1405.9636067700442</v>
      </c>
      <c r="AC577" s="8">
        <f t="shared" si="315"/>
        <v>-1412.3338349346047</v>
      </c>
      <c r="AD577" s="8">
        <f t="shared" si="323"/>
        <v>3.267474437139263</v>
      </c>
      <c r="AE577" s="8">
        <f t="shared" si="316"/>
        <v>-1409.0663604974654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2545.6385516542746</v>
      </c>
      <c r="M578" s="14">
        <f t="shared" si="309"/>
        <v>769177</v>
      </c>
      <c r="N578" s="13"/>
      <c r="O578" s="12">
        <f>1000*(IF(I45&lt;18,VLOOKUP(I45,'[1]Mortality (No Interventions) H'!$B$10:$O$129,4),VLOOKUP(I45,'[1]Mortality (Interventions) H'!$B$26:$AV$128,16)))</f>
        <v>447.05956328810549</v>
      </c>
      <c r="P578" s="11">
        <v>0</v>
      </c>
      <c r="Q578" s="10">
        <f t="shared" si="318"/>
        <v>2.5024087415791959E-3</v>
      </c>
      <c r="R578" s="10">
        <f t="shared" si="319"/>
        <v>1.118725759178733E-3</v>
      </c>
      <c r="S578" s="10">
        <f t="shared" si="320"/>
        <v>0</v>
      </c>
      <c r="T578" s="9">
        <f t="shared" si="310"/>
        <v>1.3836829824004629E-3</v>
      </c>
      <c r="U578" s="18"/>
      <c r="V578" s="8">
        <f t="shared" si="321"/>
        <v>19.247952486216612</v>
      </c>
      <c r="W578" s="8">
        <f t="shared" si="311"/>
        <v>10.642971253538409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-3.5223567432665814</v>
      </c>
      <c r="AB578" s="8">
        <f t="shared" si="322"/>
        <v>-860.49812326782035</v>
      </c>
      <c r="AC578" s="8">
        <f t="shared" si="315"/>
        <v>-864.02048001108687</v>
      </c>
      <c r="AD578" s="8">
        <f t="shared" si="323"/>
        <v>1.8882241388978498</v>
      </c>
      <c r="AE578" s="8">
        <f t="shared" si="316"/>
        <v>-862.13225587218903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2545.6385516542746</v>
      </c>
      <c r="M579" s="14">
        <f t="shared" si="309"/>
        <v>769177</v>
      </c>
      <c r="N579" s="13"/>
      <c r="O579" s="12">
        <f>1000*(IF(I46&lt;18,VLOOKUP(I46,'[1]Mortality (No Interventions) H'!$B$10:$O$129,4),VLOOKUP(I46,'[1]Mortality (Interventions) H'!$B$26:$AV$128,16)))</f>
        <v>472.3163529471513</v>
      </c>
      <c r="P579" s="11">
        <v>0</v>
      </c>
      <c r="Q579" s="10">
        <f t="shared" si="318"/>
        <v>1.3836829824004629E-3</v>
      </c>
      <c r="R579" s="10">
        <f t="shared" si="319"/>
        <v>6.5353609988242397E-4</v>
      </c>
      <c r="S579" s="10">
        <f t="shared" si="320"/>
        <v>0</v>
      </c>
      <c r="T579" s="9">
        <f t="shared" si="310"/>
        <v>7.3014688251803888E-4</v>
      </c>
      <c r="U579" s="18"/>
      <c r="V579" s="8">
        <f t="shared" si="321"/>
        <v>10.642971253538409</v>
      </c>
      <c r="W579" s="8">
        <f t="shared" si="311"/>
        <v>5.616121886545776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-1.8586900525081043</v>
      </c>
      <c r="AB579" s="8">
        <f t="shared" si="322"/>
        <v>-502.68493669926323</v>
      </c>
      <c r="AC579" s="8">
        <f t="shared" si="315"/>
        <v>-504.54362675177134</v>
      </c>
      <c r="AD579" s="8">
        <f t="shared" si="323"/>
        <v>1.0440754799721179</v>
      </c>
      <c r="AE579" s="8">
        <f t="shared" si="316"/>
        <v>-503.49955127179925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2545.6385516542746</v>
      </c>
      <c r="M580" s="14">
        <f t="shared" si="309"/>
        <v>769177</v>
      </c>
      <c r="N580" s="13"/>
      <c r="O580" s="12">
        <f>1000*(IF(I47&lt;18,VLOOKUP(I47,'[1]Mortality (No Interventions) H'!$B$10:$O$129,4),VLOOKUP(I47,'[1]Mortality (Interventions) H'!$B$26:$AV$128,16)))</f>
        <v>497.91081852018266</v>
      </c>
      <c r="P580" s="11">
        <v>0</v>
      </c>
      <c r="Q580" s="10">
        <f t="shared" si="318"/>
        <v>7.3014688251803888E-4</v>
      </c>
      <c r="R580" s="10">
        <f t="shared" si="319"/>
        <v>3.6354803191451638E-4</v>
      </c>
      <c r="S580" s="10">
        <f t="shared" si="320"/>
        <v>0</v>
      </c>
      <c r="T580" s="9">
        <f t="shared" si="310"/>
        <v>3.665988506035225E-4</v>
      </c>
      <c r="U580" s="18"/>
      <c r="V580" s="8">
        <f t="shared" si="321"/>
        <v>5.616121886545776</v>
      </c>
      <c r="W580" s="8">
        <f t="shared" si="311"/>
        <v>2.8197940411066567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-0.93322816708847278</v>
      </c>
      <c r="AB580" s="8">
        <f t="shared" si="322"/>
        <v>-279.63278454391195</v>
      </c>
      <c r="AC580" s="8">
        <f t="shared" si="315"/>
        <v>-280.56601271100044</v>
      </c>
      <c r="AD580" s="8">
        <f t="shared" si="323"/>
        <v>0.5509415570701407</v>
      </c>
      <c r="AE580" s="8">
        <f t="shared" si="316"/>
        <v>-280.01507115393031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2545.6385516542746</v>
      </c>
      <c r="M581" s="14">
        <f t="shared" si="309"/>
        <v>769177</v>
      </c>
      <c r="N581" s="13"/>
      <c r="O581" s="12">
        <f>1000*(IF(I48&lt;18,VLOOKUP(I48,'[1]Mortality (No Interventions) H'!$B$10:$O$129,4),VLOOKUP(I48,'[1]Mortality (Interventions) H'!$B$26:$AV$128,16)))</f>
        <v>523.88945111383396</v>
      </c>
      <c r="P581" s="11">
        <v>0</v>
      </c>
      <c r="Q581" s="10">
        <f t="shared" si="318"/>
        <v>3.665988506035225E-4</v>
      </c>
      <c r="R581" s="10">
        <f t="shared" si="319"/>
        <v>1.9205727062164183E-4</v>
      </c>
      <c r="S581" s="10">
        <f t="shared" si="320"/>
        <v>0</v>
      </c>
      <c r="T581" s="9">
        <f t="shared" si="310"/>
        <v>1.7454157998188067E-4</v>
      </c>
      <c r="U581" s="18"/>
      <c r="V581" s="8">
        <f t="shared" si="321"/>
        <v>2.8197940411066567</v>
      </c>
      <c r="W581" s="8">
        <f t="shared" si="311"/>
        <v>1.3425336886572303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-0.44431977486852342</v>
      </c>
      <c r="AB581" s="8">
        <f t="shared" si="322"/>
        <v>-147.72603524494261</v>
      </c>
      <c r="AC581" s="8">
        <f t="shared" si="315"/>
        <v>-148.17035501981113</v>
      </c>
      <c r="AD581" s="8">
        <f t="shared" si="323"/>
        <v>0.27662179543256304</v>
      </c>
      <c r="AE581" s="8">
        <f t="shared" si="316"/>
        <v>-147.89373322437856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2545.6385516542746</v>
      </c>
      <c r="M582" s="14">
        <f t="shared" si="309"/>
        <v>769177</v>
      </c>
      <c r="N582" s="13"/>
      <c r="O582" s="12">
        <f>1000*(IF(I49&lt;18,VLOOKUP(I49,'[1]Mortality (No Interventions) H'!$B$10:$O$129,4),VLOOKUP(I49,'[1]Mortality (Interventions) H'!$B$26:$AV$128,16)))</f>
        <v>550.1180132160373</v>
      </c>
      <c r="P582" s="11">
        <v>0</v>
      </c>
      <c r="Q582" s="10">
        <f t="shared" si="318"/>
        <v>1.7454157998188067E-4</v>
      </c>
      <c r="R582" s="10">
        <f t="shared" si="319"/>
        <v>9.6018467203220259E-5</v>
      </c>
      <c r="S582" s="10">
        <f t="shared" si="320"/>
        <v>0</v>
      </c>
      <c r="T582" s="9">
        <f t="shared" si="310"/>
        <v>7.8523112778660414E-5</v>
      </c>
      <c r="U582" s="18"/>
      <c r="V582" s="8">
        <f t="shared" si="321"/>
        <v>1.3425336886572303</v>
      </c>
      <c r="W582" s="8">
        <f t="shared" si="311"/>
        <v>0.60398172317751686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-0.19989146308525435</v>
      </c>
      <c r="AB582" s="8">
        <f t="shared" si="322"/>
        <v>-73.855196547971346</v>
      </c>
      <c r="AC582" s="8">
        <f t="shared" si="315"/>
        <v>-74.055088011056597</v>
      </c>
      <c r="AD582" s="8">
        <f t="shared" si="323"/>
        <v>0.13170255485727431</v>
      </c>
      <c r="AE582" s="8">
        <f t="shared" si="316"/>
        <v>-73.923385456199327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2545.6385516542746</v>
      </c>
      <c r="M583" s="14">
        <f t="shared" si="309"/>
        <v>769177</v>
      </c>
      <c r="N583" s="13"/>
      <c r="O583" s="12">
        <f>1000*(IF(I50&lt;18,VLOOKUP(I50,'[1]Mortality (No Interventions) H'!$B$10:$O$129,4),VLOOKUP(I50,'[1]Mortality (Interventions) H'!$B$26:$AV$128,16)))</f>
        <v>576.45996625713451</v>
      </c>
      <c r="P583" s="11">
        <v>0</v>
      </c>
      <c r="Q583" s="10">
        <f t="shared" si="318"/>
        <v>7.8523112778660414E-5</v>
      </c>
      <c r="R583" s="10">
        <f t="shared" si="319"/>
        <v>4.5265430942791747E-5</v>
      </c>
      <c r="S583" s="10">
        <f t="shared" si="320"/>
        <v>0</v>
      </c>
      <c r="T583" s="9">
        <f t="shared" si="310"/>
        <v>3.3257681835868667E-5</v>
      </c>
      <c r="U583" s="18"/>
      <c r="V583" s="8">
        <f t="shared" si="321"/>
        <v>0.60398172317751686</v>
      </c>
      <c r="W583" s="8">
        <f t="shared" si="311"/>
        <v>0.25581043941467957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-8.4662037020039382E-2</v>
      </c>
      <c r="AB583" s="8">
        <f t="shared" si="322"/>
        <v>-34.817128376283726</v>
      </c>
      <c r="AC583" s="8">
        <f t="shared" si="315"/>
        <v>-34.901790413303765</v>
      </c>
      <c r="AD583" s="8">
        <f t="shared" si="323"/>
        <v>5.9250607043714411E-2</v>
      </c>
      <c r="AE583" s="8">
        <f t="shared" si="316"/>
        <v>-34.842539806260049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2545.6385516542746</v>
      </c>
      <c r="M584" s="14">
        <f t="shared" si="309"/>
        <v>769177</v>
      </c>
      <c r="N584" s="13"/>
      <c r="O584" s="12">
        <f>1000*(IF(I51&lt;18,VLOOKUP(I51,'[1]Mortality (No Interventions) H'!$B$10:$O$129,4),VLOOKUP(I51,'[1]Mortality (Interventions) H'!$B$26:$AV$128,16)))</f>
        <v>606.8784710874877</v>
      </c>
      <c r="P584" s="11">
        <v>0</v>
      </c>
      <c r="Q584" s="10">
        <f t="shared" si="318"/>
        <v>3.3257681835868667E-5</v>
      </c>
      <c r="R584" s="10">
        <f t="shared" si="319"/>
        <v>2.0183371104466086E-5</v>
      </c>
      <c r="S584" s="10">
        <f t="shared" si="320"/>
        <v>0</v>
      </c>
      <c r="T584" s="9">
        <f t="shared" si="310"/>
        <v>1.3074310731402581E-5</v>
      </c>
      <c r="U584" s="18"/>
      <c r="V584" s="8">
        <f t="shared" si="321"/>
        <v>0.25581043941467957</v>
      </c>
      <c r="W584" s="8">
        <f t="shared" si="311"/>
        <v>0.10056459105448043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-3.3282469434165608E-2</v>
      </c>
      <c r="AB584" s="8">
        <f t="shared" si="322"/>
        <v>-15.52458483601991</v>
      </c>
      <c r="AC584" s="8">
        <f t="shared" si="315"/>
        <v>-15.557867305454076</v>
      </c>
      <c r="AD584" s="8">
        <f t="shared" si="323"/>
        <v>2.5095004106580068E-2</v>
      </c>
      <c r="AE584" s="8">
        <f t="shared" si="316"/>
        <v>-15.532772301347496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2545.6385516542746</v>
      </c>
      <c r="M585" s="14">
        <f t="shared" si="309"/>
        <v>769177</v>
      </c>
      <c r="N585" s="13"/>
      <c r="O585" s="12">
        <f>1000*(IF(I52&lt;18,VLOOKUP(I52,'[1]Mortality (No Interventions) H'!$B$10:$O$129,4),VLOOKUP(I52,'[1]Mortality (Interventions) H'!$B$26:$AV$128,16)))</f>
        <v>637.3981634356403</v>
      </c>
      <c r="P585" s="11">
        <v>0</v>
      </c>
      <c r="Q585" s="10">
        <f t="shared" si="318"/>
        <v>1.3074310731402581E-5</v>
      </c>
      <c r="R585" s="10">
        <f t="shared" si="319"/>
        <v>8.3335416483828871E-6</v>
      </c>
      <c r="S585" s="10">
        <f t="shared" si="320"/>
        <v>0</v>
      </c>
      <c r="T585" s="9">
        <f t="shared" si="310"/>
        <v>4.7407690830196937E-6</v>
      </c>
      <c r="U585" s="18"/>
      <c r="V585" s="8">
        <f t="shared" si="321"/>
        <v>0.10056459105448043</v>
      </c>
      <c r="W585" s="8">
        <f t="shared" si="311"/>
        <v>3.6464905409698392E-2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-1.2068284542225617E-2</v>
      </c>
      <c r="AB585" s="8">
        <f t="shared" si="322"/>
        <v>-6.4099685644782038</v>
      </c>
      <c r="AC585" s="8">
        <f t="shared" si="315"/>
        <v>-6.4220368490204294</v>
      </c>
      <c r="AD585" s="8">
        <f t="shared" si="323"/>
        <v>9.8653863824445312E-3</v>
      </c>
      <c r="AE585" s="8">
        <f t="shared" si="316"/>
        <v>-6.4121714626379847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2545.6385516542746</v>
      </c>
      <c r="M586" s="14">
        <f t="shared" si="309"/>
        <v>769177</v>
      </c>
      <c r="N586" s="13"/>
      <c r="O586" s="12">
        <f>1000*(IF(I53&lt;18,VLOOKUP(I53,'[1]Mortality (No Interventions) H'!$B$10:$O$129,4),VLOOKUP(I53,'[1]Mortality (Interventions) H'!$B$26:$AV$128,16)))</f>
        <v>667.98304312924415</v>
      </c>
      <c r="P586" s="11">
        <v>0</v>
      </c>
      <c r="Q586" s="10">
        <f t="shared" si="318"/>
        <v>4.7407690830196937E-6</v>
      </c>
      <c r="R586" s="10">
        <f t="shared" si="319"/>
        <v>3.1667533588485313E-6</v>
      </c>
      <c r="S586" s="10">
        <f t="shared" si="320"/>
        <v>0</v>
      </c>
      <c r="T586" s="9">
        <f t="shared" si="310"/>
        <v>1.5740157241711624E-6</v>
      </c>
      <c r="U586" s="18"/>
      <c r="V586" s="8">
        <f t="shared" si="321"/>
        <v>3.6464905409698392E-2</v>
      </c>
      <c r="W586" s="8">
        <f t="shared" si="311"/>
        <v>1.2106966926708023E-2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-4.0068751083601325E-3</v>
      </c>
      <c r="AB586" s="8">
        <f t="shared" si="322"/>
        <v>-2.4357938482990367</v>
      </c>
      <c r="AC586" s="8">
        <f t="shared" si="315"/>
        <v>-2.4398007234073966</v>
      </c>
      <c r="AD586" s="8">
        <f t="shared" si="323"/>
        <v>3.5772072206914124E-3</v>
      </c>
      <c r="AE586" s="8">
        <f t="shared" si="316"/>
        <v>-2.4362235161867054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2545.6385516542746</v>
      </c>
      <c r="M587" s="14">
        <f t="shared" si="309"/>
        <v>769177</v>
      </c>
      <c r="N587" s="13"/>
      <c r="O587" s="12">
        <f>1000*(IF(I54&lt;18,VLOOKUP(I54,'[1]Mortality (No Interventions) H'!$B$10:$O$129,4),VLOOKUP(I54,'[1]Mortality (Interventions) H'!$B$26:$AV$128,16)))</f>
        <v>698.59698434862105</v>
      </c>
      <c r="P587" s="11">
        <v>0</v>
      </c>
      <c r="Q587" s="10">
        <f t="shared" si="318"/>
        <v>1.5740157241711624E-6</v>
      </c>
      <c r="R587" s="10">
        <f t="shared" si="319"/>
        <v>1.0996026382232852E-6</v>
      </c>
      <c r="S587" s="10">
        <f t="shared" si="320"/>
        <v>0</v>
      </c>
      <c r="T587" s="9">
        <f t="shared" si="310"/>
        <v>4.7441308594787729E-7</v>
      </c>
      <c r="U587" s="18"/>
      <c r="V587" s="8">
        <f t="shared" si="321"/>
        <v>1.2106966926708023E-2</v>
      </c>
      <c r="W587" s="8">
        <f t="shared" si="311"/>
        <v>3.6490763421013045E-3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-1.2076842409981892E-3</v>
      </c>
      <c r="AB587" s="8">
        <f t="shared" si="322"/>
        <v>-0.84578905846067176</v>
      </c>
      <c r="AC587" s="8">
        <f t="shared" si="315"/>
        <v>-0.84699674270166991</v>
      </c>
      <c r="AD587" s="8">
        <f t="shared" si="323"/>
        <v>1.1876934555100571E-3</v>
      </c>
      <c r="AE587" s="8">
        <f t="shared" si="316"/>
        <v>-0.84580904924615985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2545.6385516542746</v>
      </c>
      <c r="M588" s="14">
        <f t="shared" si="309"/>
        <v>769177</v>
      </c>
      <c r="N588" s="13"/>
      <c r="O588" s="12">
        <f>1000*(IF(I55&lt;18,VLOOKUP(I55,'[1]Mortality (No Interventions) H'!$B$10:$O$129,4),VLOOKUP(I55,'[1]Mortality (Interventions) H'!$B$26:$AV$128,16)))</f>
        <v>729.20308103585751</v>
      </c>
      <c r="P588" s="11">
        <v>0</v>
      </c>
      <c r="Q588" s="10">
        <f t="shared" si="318"/>
        <v>4.7441308594787729E-7</v>
      </c>
      <c r="R588" s="10">
        <f t="shared" si="319"/>
        <v>3.459434839569212E-7</v>
      </c>
      <c r="S588" s="10">
        <f t="shared" si="320"/>
        <v>0</v>
      </c>
      <c r="T588" s="9">
        <f t="shared" si="310"/>
        <v>1.2846960199095609E-7</v>
      </c>
      <c r="U588" s="18"/>
      <c r="V588" s="8">
        <f t="shared" si="321"/>
        <v>3.6490763421013045E-3</v>
      </c>
      <c r="W588" s="8">
        <f t="shared" si="311"/>
        <v>9.8815863050597647E-4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-3.2703717154385857E-4</v>
      </c>
      <c r="AB588" s="8">
        <f t="shared" si="322"/>
        <v>-0.26609177115953275</v>
      </c>
      <c r="AC588" s="8">
        <f t="shared" si="315"/>
        <v>-0.26641880833107662</v>
      </c>
      <c r="AD588" s="8">
        <f t="shared" si="323"/>
        <v>3.5797438916013798E-4</v>
      </c>
      <c r="AE588" s="8">
        <f t="shared" si="316"/>
        <v>-0.26606083394191649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2545.6385516542746</v>
      </c>
      <c r="M589" s="14">
        <f t="shared" si="309"/>
        <v>769177</v>
      </c>
      <c r="N589" s="13"/>
      <c r="O589" s="12">
        <f>1000*(IF(I56&lt;18,VLOOKUP(I56,'[1]Mortality (No Interventions) H'!$B$10:$O$129,4),VLOOKUP(I56,'[1]Mortality (Interventions) H'!$B$26:$AV$128,16)))</f>
        <v>759.91638018842309</v>
      </c>
      <c r="P589" s="11">
        <v>0</v>
      </c>
      <c r="Q589" s="10">
        <f t="shared" si="318"/>
        <v>1.2846960199095609E-7</v>
      </c>
      <c r="R589" s="10">
        <f t="shared" si="319"/>
        <v>9.762615490921478E-8</v>
      </c>
      <c r="S589" s="10">
        <f t="shared" si="320"/>
        <v>0</v>
      </c>
      <c r="T589" s="9">
        <f t="shared" si="310"/>
        <v>3.0843447081741314E-8</v>
      </c>
      <c r="U589" s="18"/>
      <c r="V589" s="8">
        <f t="shared" si="321"/>
        <v>9.8815863050597647E-4</v>
      </c>
      <c r="W589" s="8">
        <f t="shared" si="311"/>
        <v>2.3724070095992541E-4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-7.8516267957189225E-5</v>
      </c>
      <c r="AB589" s="8">
        <f t="shared" si="322"/>
        <v>-7.5091792954605094E-2</v>
      </c>
      <c r="AC589" s="8">
        <f t="shared" si="315"/>
        <v>-7.5170309222562279E-2</v>
      </c>
      <c r="AD589" s="8">
        <f t="shared" si="323"/>
        <v>9.6938361652636304E-5</v>
      </c>
      <c r="AE589" s="8">
        <f t="shared" si="316"/>
        <v>-7.5073370860909636E-2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2545.6385516542746</v>
      </c>
      <c r="M590" s="14">
        <f t="shared" si="309"/>
        <v>769177</v>
      </c>
      <c r="N590" s="13"/>
      <c r="O590" s="12">
        <f>1000*(IF(I57&lt;18,VLOOKUP(I57,'[1]Mortality (No Interventions) H'!$B$10:$O$129,4),VLOOKUP(I57,'[1]Mortality (Interventions) H'!$B$26:$AV$128,16)))</f>
        <v>790.87708835815579</v>
      </c>
      <c r="P590" s="11">
        <v>0</v>
      </c>
      <c r="Q590" s="10">
        <f t="shared" si="318"/>
        <v>3.0843447081741314E-8</v>
      </c>
      <c r="R590" s="10">
        <f t="shared" si="319"/>
        <v>2.4393375622936427E-8</v>
      </c>
      <c r="S590" s="10">
        <f t="shared" si="320"/>
        <v>0</v>
      </c>
      <c r="T590" s="9">
        <f t="shared" si="310"/>
        <v>6.4500714588048863E-9</v>
      </c>
      <c r="U590" s="18"/>
      <c r="V590" s="8">
        <f t="shared" si="321"/>
        <v>2.3724070095992541E-4</v>
      </c>
      <c r="W590" s="8">
        <f t="shared" si="311"/>
        <v>4.9612466144691666E-5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-1.6419550566458645E-5</v>
      </c>
      <c r="AB590" s="8">
        <f t="shared" si="322"/>
        <v>-1.8762823481523371E-2</v>
      </c>
      <c r="AC590" s="8">
        <f t="shared" si="315"/>
        <v>-1.8779243032089828E-2</v>
      </c>
      <c r="AD590" s="8">
        <f t="shared" si="323"/>
        <v>2.3273312764168685E-5</v>
      </c>
      <c r="AE590" s="8">
        <f t="shared" si="316"/>
        <v>-1.8755969719325659E-2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2545.6385516542746</v>
      </c>
      <c r="M591" s="14">
        <f t="shared" si="309"/>
        <v>769177</v>
      </c>
      <c r="N591" s="13"/>
      <c r="O591" s="12">
        <f>1000*(IF(I58&lt;18,VLOOKUP(I58,'[1]Mortality (No Interventions) H'!$B$10:$O$129,4),VLOOKUP(I58,'[1]Mortality (Interventions) H'!$B$26:$AV$128,16)))</f>
        <v>822.08574029953468</v>
      </c>
      <c r="P591" s="11">
        <v>0</v>
      </c>
      <c r="Q591" s="10">
        <f t="shared" si="318"/>
        <v>6.4500714588048863E-9</v>
      </c>
      <c r="R591" s="10">
        <f t="shared" si="319"/>
        <v>5.3025117701965149E-9</v>
      </c>
      <c r="S591" s="10">
        <f t="shared" si="320"/>
        <v>0</v>
      </c>
      <c r="T591" s="9">
        <f t="shared" si="310"/>
        <v>1.1475596886083714E-9</v>
      </c>
      <c r="U591" s="18"/>
      <c r="V591" s="8">
        <f t="shared" si="321"/>
        <v>4.9612466144691666E-5</v>
      </c>
      <c r="W591" s="8">
        <f t="shared" si="311"/>
        <v>8.8267651860472132E-6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-2.9212721836458447E-6</v>
      </c>
      <c r="AB591" s="8">
        <f t="shared" si="322"/>
        <v>-4.078570095864445E-3</v>
      </c>
      <c r="AC591" s="8">
        <f t="shared" si="315"/>
        <v>-4.0814913680480907E-3</v>
      </c>
      <c r="AD591" s="8">
        <f t="shared" si="323"/>
        <v>4.8669829287942527E-6</v>
      </c>
      <c r="AE591" s="8">
        <f t="shared" si="316"/>
        <v>-4.0766243851192967E-3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2545.6385516542746</v>
      </c>
      <c r="M592" s="14">
        <f t="shared" si="309"/>
        <v>769177</v>
      </c>
      <c r="N592" s="13"/>
      <c r="O592" s="12">
        <f>1000*(IF(I59&lt;18,VLOOKUP(I59,'[1]Mortality (No Interventions) H'!$B$10:$O$129,4),VLOOKUP(I59,'[1]Mortality (Interventions) H'!$B$26:$AV$128,16)))</f>
        <v>853.54287076703804</v>
      </c>
      <c r="P592" s="11">
        <v>0</v>
      </c>
      <c r="Q592" s="10">
        <f t="shared" si="318"/>
        <v>1.1475596886083714E-9</v>
      </c>
      <c r="R592" s="10">
        <f t="shared" si="319"/>
        <v>9.7949139099131753E-10</v>
      </c>
      <c r="S592" s="10">
        <f t="shared" si="320"/>
        <v>0</v>
      </c>
      <c r="T592" s="9">
        <f t="shared" si="310"/>
        <v>1.6806829761705385E-10</v>
      </c>
      <c r="U592" s="18"/>
      <c r="V592" s="8">
        <f t="shared" si="321"/>
        <v>8.8267651860472132E-6</v>
      </c>
      <c r="W592" s="8">
        <f t="shared" si="311"/>
        <v>1.2927426895619264E-6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-4.2784113772487655E-7</v>
      </c>
      <c r="AB592" s="8">
        <f t="shared" si="322"/>
        <v>-7.5340224964852865E-4</v>
      </c>
      <c r="AC592" s="8">
        <f t="shared" si="315"/>
        <v>-7.5383009078625355E-4</v>
      </c>
      <c r="AD592" s="8">
        <f t="shared" si="323"/>
        <v>8.6590566475123167E-7</v>
      </c>
      <c r="AE592" s="8">
        <f t="shared" si="316"/>
        <v>-7.5296418512150228E-4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2545.6385516542746</v>
      </c>
      <c r="M593" s="14">
        <f t="shared" si="309"/>
        <v>769177</v>
      </c>
      <c r="N593" s="13"/>
      <c r="O593" s="12">
        <f>1000*(IF(I60&lt;18,VLOOKUP(I60,'[1]Mortality (No Interventions) H'!$B$10:$O$129,4),VLOOKUP(I60,'[1]Mortality (Interventions) H'!$B$26:$AV$128,16)))</f>
        <v>1000</v>
      </c>
      <c r="P593" s="11">
        <v>0</v>
      </c>
      <c r="Q593" s="10">
        <f t="shared" si="318"/>
        <v>1.6806829761705385E-10</v>
      </c>
      <c r="R593" s="10">
        <f t="shared" si="319"/>
        <v>1.6806829761705385E-10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1.2927426895619264E-6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-1.2927426895619263E-4</v>
      </c>
      <c r="AC593" s="8">
        <f t="shared" si="315"/>
        <v>-1.2927426895619263E-4</v>
      </c>
      <c r="AD593" s="8">
        <f t="shared" si="323"/>
        <v>1.2681805784602499E-7</v>
      </c>
      <c r="AE593" s="8">
        <f t="shared" si="316"/>
        <v>-1.291474508983466E-4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2545.6385516542746</v>
      </c>
      <c r="M594" s="14">
        <f t="shared" si="309"/>
        <v>769177</v>
      </c>
      <c r="N594" s="13"/>
      <c r="O594" s="12" t="e">
        <f>1000*(IF(I61&lt;18,VLOOKUP(I61,'[1]Mortality (No Interventions) H'!$B$10:$O$129,4),VLOOKUP(I61,'[1]Mortality (Interventions) H'!$B$26:$AV$128,16)))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2545.6385516542746</v>
      </c>
      <c r="M595" s="14">
        <f t="shared" si="309"/>
        <v>769177</v>
      </c>
      <c r="N595" s="13"/>
      <c r="O595" s="12" t="e">
        <f>1000*(IF(I62&lt;18,VLOOKUP(I62,'[1]Mortality (No Interventions) H'!$B$10:$O$129,4),VLOOKUP(I62,'[1]Mortality (Interventions) H'!$B$26:$AV$128,16)))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2545.6385516542746</v>
      </c>
      <c r="M596" s="14">
        <f t="shared" si="309"/>
        <v>769177</v>
      </c>
      <c r="N596" s="13"/>
      <c r="O596" s="12" t="e">
        <f>1000*(IF(I63&lt;18,VLOOKUP(I63,'[1]Mortality (No Interventions) H'!$B$10:$O$129,4),VLOOKUP(I63,'[1]Mortality (Interventions) H'!$B$26:$AV$128,16)))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2545.6385516542746</v>
      </c>
      <c r="M597" s="14">
        <f t="shared" si="309"/>
        <v>769177</v>
      </c>
      <c r="N597" s="13"/>
      <c r="O597" s="12" t="e">
        <f>1000*(IF(I64&lt;18,VLOOKUP(I64,'[1]Mortality (No Interventions) H'!$B$10:$O$129,4),VLOOKUP(I64,'[1]Mortality (Interventions) H'!$B$26:$AV$128,16)))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2545.6385516542746</v>
      </c>
      <c r="M598" s="14">
        <f t="shared" si="309"/>
        <v>769177</v>
      </c>
      <c r="N598" s="13"/>
      <c r="O598" s="12" t="e">
        <f>1000*(IF(I65&lt;18,VLOOKUP(I65,'[1]Mortality (No Interventions) H'!$B$10:$O$129,4),VLOOKUP(I65,'[1]Mortality (Interventions) H'!$B$26:$AV$128,16)))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2545.6385516542746</v>
      </c>
      <c r="M599" s="14">
        <f t="shared" si="309"/>
        <v>769177</v>
      </c>
      <c r="N599" s="13"/>
      <c r="O599" s="12" t="e">
        <f>1000*(IF(I66&lt;18,VLOOKUP(I66,'[1]Mortality (No Interventions) H'!$B$10:$O$129,4),VLOOKUP(I66,'[1]Mortality (Interventions) H'!$B$26:$AV$128,16)))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2545.6385516542746</v>
      </c>
      <c r="M600" s="14">
        <f t="shared" si="309"/>
        <v>769177</v>
      </c>
      <c r="N600" s="13"/>
      <c r="O600" s="12" t="e">
        <f>1000*(IF(I67&lt;18,VLOOKUP(I67,'[1]Mortality (No Interventions) H'!$B$10:$O$129,4),VLOOKUP(I67,'[1]Mortality (Interventions) H'!$B$26:$AV$128,16)))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2545.6385516542746</v>
      </c>
      <c r="M601" s="14">
        <f t="shared" ref="M601:M632" si="326">$E$11</f>
        <v>769177</v>
      </c>
      <c r="N601" s="13"/>
      <c r="O601" s="12" t="e">
        <f>1000*(IF(I68&lt;18,VLOOKUP(I68,'[1]Mortality (No Interventions) H'!$B$10:$O$129,4),VLOOKUP(I68,'[1]Mortality (Interventions) H'!$B$26:$AV$128,16)))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2545.6385516542746</v>
      </c>
      <c r="M602" s="14">
        <f t="shared" si="326"/>
        <v>769177</v>
      </c>
      <c r="N602" s="13"/>
      <c r="O602" s="12" t="e">
        <f>1000*(IF(I69&lt;18,VLOOKUP(I69,'[1]Mortality (No Interventions) H'!$B$10:$O$129,4),VLOOKUP(I69,'[1]Mortality (Interventions) H'!$B$26:$AV$128,16)))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2545.6385516542746</v>
      </c>
      <c r="M603" s="14">
        <f t="shared" si="326"/>
        <v>769177</v>
      </c>
      <c r="N603" s="13"/>
      <c r="O603" s="12" t="e">
        <f>1000*(IF(I70&lt;18,VLOOKUP(I70,'[1]Mortality (No Interventions) H'!$B$10:$O$129,4),VLOOKUP(I70,'[1]Mortality (Interventions) H'!$B$26:$AV$128,16)))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2545.6385516542746</v>
      </c>
      <c r="M604" s="14">
        <f t="shared" si="326"/>
        <v>769177</v>
      </c>
      <c r="N604" s="13"/>
      <c r="O604" s="12" t="e">
        <f>1000*(IF(I71&lt;18,VLOOKUP(I71,'[1]Mortality (No Interventions) H'!$B$10:$O$129,4),VLOOKUP(I71,'[1]Mortality (Interventions) H'!$B$26:$AV$128,16)))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2545.6385516542746</v>
      </c>
      <c r="M605" s="14">
        <f t="shared" si="326"/>
        <v>769177</v>
      </c>
      <c r="N605" s="13"/>
      <c r="O605" s="12" t="e">
        <f>1000*(IF(I72&lt;18,VLOOKUP(I72,'[1]Mortality (No Interventions) H'!$B$10:$O$129,4),VLOOKUP(I72,'[1]Mortality (Interventions) H'!$B$26:$AV$128,16)))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2545.6385516542746</v>
      </c>
      <c r="M606" s="14">
        <f t="shared" si="326"/>
        <v>769177</v>
      </c>
      <c r="N606" s="13"/>
      <c r="O606" s="12" t="e">
        <f>1000*(IF(I73&lt;18,VLOOKUP(I73,'[1]Mortality (No Interventions) H'!$B$10:$O$129,4),VLOOKUP(I73,'[1]Mortality (Interventions) H'!$B$26:$AV$128,16)))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2545.6385516542746</v>
      </c>
      <c r="M607" s="14">
        <f t="shared" si="326"/>
        <v>769177</v>
      </c>
      <c r="N607" s="13"/>
      <c r="O607" s="12" t="e">
        <f>1000*(IF(I74&lt;18,VLOOKUP(I74,'[1]Mortality (No Interventions) H'!$B$10:$O$129,4),VLOOKUP(I74,'[1]Mortality (Interventions) H'!$B$26:$AV$128,16)))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2545.6385516542746</v>
      </c>
      <c r="M608" s="14">
        <f t="shared" si="326"/>
        <v>769177</v>
      </c>
      <c r="N608" s="13"/>
      <c r="O608" s="12" t="e">
        <f>1000*(IF(I75&lt;18,VLOOKUP(I75,'[1]Mortality (No Interventions) H'!$B$10:$O$129,4),VLOOKUP(I75,'[1]Mortality (Interventions) H'!$B$26:$AV$128,16)))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2545.6385516542746</v>
      </c>
      <c r="M609" s="14">
        <f t="shared" si="326"/>
        <v>769177</v>
      </c>
      <c r="N609" s="13"/>
      <c r="O609" s="12" t="e">
        <f>1000*(IF(I76&lt;18,VLOOKUP(I76,'[1]Mortality (No Interventions) H'!$B$10:$O$129,4),VLOOKUP(I76,'[1]Mortality (Interventions) H'!$B$26:$AV$128,16)))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2545.6385516542746</v>
      </c>
      <c r="M610" s="14">
        <f t="shared" si="326"/>
        <v>769177</v>
      </c>
      <c r="N610" s="13"/>
      <c r="O610" s="12" t="e">
        <f>1000*(IF(I77&lt;18,VLOOKUP(I77,'[1]Mortality (No Interventions) H'!$B$10:$O$129,4),VLOOKUP(I77,'[1]Mortality (Interventions) H'!$B$26:$AV$128,16)))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2545.6385516542746</v>
      </c>
      <c r="M611" s="14">
        <f t="shared" si="326"/>
        <v>769177</v>
      </c>
      <c r="N611" s="13"/>
      <c r="O611" s="12" t="e">
        <f>1000*(IF(I78&lt;18,VLOOKUP(I78,'[1]Mortality (No Interventions) H'!$B$10:$O$129,4),VLOOKUP(I78,'[1]Mortality (Interventions) H'!$B$26:$AV$128,16)))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2545.6385516542746</v>
      </c>
      <c r="M612" s="14">
        <f t="shared" si="326"/>
        <v>769177</v>
      </c>
      <c r="N612" s="13"/>
      <c r="O612" s="12" t="e">
        <f>1000*(IF(I79&lt;18,VLOOKUP(I79,'[1]Mortality (No Interventions) H'!$B$10:$O$129,4),VLOOKUP(I79,'[1]Mortality (Interventions) H'!$B$26:$AV$128,16)))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2545.6385516542746</v>
      </c>
      <c r="M613" s="14">
        <f t="shared" si="326"/>
        <v>769177</v>
      </c>
      <c r="O613" s="12" t="e">
        <f>1000*(IF(I80&lt;18,VLOOKUP(I80,'[1]Mortality (No Interventions) H'!$B$10:$O$129,4),VLOOKUP(I80,'[1]Mortality (Interventions) H'!$B$26:$AV$128,16)))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2545.6385516542746</v>
      </c>
      <c r="M614" s="14">
        <f t="shared" si="326"/>
        <v>769177</v>
      </c>
      <c r="O614" s="12" t="e">
        <f>1000*(IF(I81&lt;18,VLOOKUP(I81,'[1]Mortality (No Interventions) H'!$B$10:$O$129,4),VLOOKUP(I81,'[1]Mortality (Interventions) H'!$B$26:$AV$128,16)))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2545.6385516542746</v>
      </c>
      <c r="M615" s="14">
        <f t="shared" si="326"/>
        <v>769177</v>
      </c>
      <c r="O615" s="12" t="e">
        <f>1000*(IF(I82&lt;18,VLOOKUP(I82,'[1]Mortality (No Interventions) H'!$B$10:$O$129,4),VLOOKUP(I82,'[1]Mortality (Interventions) H'!$B$26:$AV$128,16)))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2545.6385516542746</v>
      </c>
      <c r="M616" s="14">
        <f t="shared" si="326"/>
        <v>769177</v>
      </c>
      <c r="O616" s="12" t="e">
        <f>1000*(IF(I83&lt;18,VLOOKUP(I83,'[1]Mortality (No Interventions) H'!$B$10:$O$129,4),VLOOKUP(I83,'[1]Mortality (Interventions) H'!$B$26:$AV$128,16)))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2545.6385516542746</v>
      </c>
      <c r="M617" s="14">
        <f t="shared" si="326"/>
        <v>769177</v>
      </c>
      <c r="O617" s="12" t="e">
        <f>1000*(IF(I84&lt;18,VLOOKUP(I84,'[1]Mortality (No Interventions) H'!$B$10:$O$129,4),VLOOKUP(I84,'[1]Mortality (Interventions) H'!$B$26:$AV$128,16)))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2545.6385516542746</v>
      </c>
      <c r="M618" s="14">
        <f t="shared" si="326"/>
        <v>769177</v>
      </c>
      <c r="O618" s="12" t="e">
        <f>1000*(IF(I85&lt;18,VLOOKUP(I85,'[1]Mortality (No Interventions) H'!$B$10:$O$129,4),VLOOKUP(I85,'[1]Mortality (Interventions) H'!$B$26:$AV$128,16)))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2545.6385516542746</v>
      </c>
      <c r="M619" s="14">
        <f t="shared" si="326"/>
        <v>769177</v>
      </c>
      <c r="O619" s="12" t="e">
        <f>1000*(IF(I86&lt;18,VLOOKUP(I86,'[1]Mortality (No Interventions) H'!$B$10:$O$129,4),VLOOKUP(I86,'[1]Mortality (Interventions) H'!$B$26:$AV$128,16)))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2545.6385516542746</v>
      </c>
      <c r="M620" s="14">
        <f t="shared" si="326"/>
        <v>769177</v>
      </c>
      <c r="O620" s="12" t="e">
        <f>1000*(IF(I87&lt;18,VLOOKUP(I87,'[1]Mortality (No Interventions) H'!$B$10:$O$129,4),VLOOKUP(I87,'[1]Mortality (Interventions) H'!$B$26:$AV$128,16)))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2545.6385516542746</v>
      </c>
      <c r="M621" s="14">
        <f t="shared" si="326"/>
        <v>769177</v>
      </c>
      <c r="O621" s="12" t="e">
        <f>1000*(IF(I88&lt;18,VLOOKUP(I88,'[1]Mortality (No Interventions) H'!$B$10:$O$129,4),VLOOKUP(I88,'[1]Mortality (Interventions) H'!$B$26:$AV$128,16)))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2545.6385516542746</v>
      </c>
      <c r="M622" s="14">
        <f t="shared" si="326"/>
        <v>769177</v>
      </c>
      <c r="O622" s="12" t="e">
        <f>1000*(IF(I89&lt;18,VLOOKUP(I89,'[1]Mortality (No Interventions) H'!$B$10:$O$129,4),VLOOKUP(I89,'[1]Mortality (Interventions) H'!$B$26:$AV$128,16)))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2545.6385516542746</v>
      </c>
      <c r="M623" s="14">
        <f t="shared" si="326"/>
        <v>769177</v>
      </c>
      <c r="O623" s="12" t="e">
        <f>1000*(IF(I90&lt;18,VLOOKUP(I90,'[1]Mortality (No Interventions) H'!$B$10:$O$129,4),VLOOKUP(I90,'[1]Mortality (Interventions) H'!$B$26:$AV$128,16)))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2545.6385516542746</v>
      </c>
      <c r="M624" s="14">
        <f t="shared" si="326"/>
        <v>769177</v>
      </c>
      <c r="O624" s="12" t="e">
        <f>1000*(IF(I91&lt;18,VLOOKUP(I91,'[1]Mortality (No Interventions) H'!$B$10:$O$129,4),VLOOKUP(I91,'[1]Mortality (Interventions) H'!$B$26:$AV$128,16)))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2545.6385516542746</v>
      </c>
      <c r="M625" s="14">
        <f t="shared" si="326"/>
        <v>769177</v>
      </c>
      <c r="O625" s="12" t="e">
        <f>1000*(IF(I92&lt;18,VLOOKUP(I92,'[1]Mortality (No Interventions) H'!$B$10:$O$129,4),VLOOKUP(I92,'[1]Mortality (Interventions) H'!$B$26:$AV$128,16)))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2545.6385516542746</v>
      </c>
      <c r="M626" s="14">
        <f t="shared" si="326"/>
        <v>769177</v>
      </c>
      <c r="O626" s="12" t="e">
        <f>1000*(IF(I93&lt;18,VLOOKUP(I93,'[1]Mortality (No Interventions) H'!$B$10:$O$129,4),VLOOKUP(I93,'[1]Mortality (Interventions) H'!$B$26:$AV$128,16)))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2545.6385516542746</v>
      </c>
      <c r="M627" s="14">
        <f t="shared" si="326"/>
        <v>769177</v>
      </c>
      <c r="O627" s="12" t="e">
        <f>1000*(IF(I94&lt;18,VLOOKUP(I94,'[1]Mortality (No Interventions) H'!$B$10:$O$129,4),VLOOKUP(I94,'[1]Mortality (Interventions) H'!$B$26:$AV$128,16)))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2545.6385516542746</v>
      </c>
      <c r="M628" s="14">
        <f t="shared" si="326"/>
        <v>769177</v>
      </c>
      <c r="O628" s="12" t="e">
        <f>1000*(IF(I95&lt;18,VLOOKUP(I95,'[1]Mortality (No Interventions) H'!$B$10:$O$129,4),VLOOKUP(I95,'[1]Mortality (Interventions) H'!$B$26:$AV$128,16)))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2545.6385516542746</v>
      </c>
      <c r="M629" s="14">
        <f t="shared" si="326"/>
        <v>769177</v>
      </c>
      <c r="O629" s="12" t="e">
        <f>1000*(IF(I96&lt;18,VLOOKUP(I96,'[1]Mortality (No Interventions) H'!$B$10:$O$129,4),VLOOKUP(I96,'[1]Mortality (Interventions) H'!$B$26:$AV$128,16)))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2545.6385516542746</v>
      </c>
      <c r="M630" s="14">
        <f t="shared" si="326"/>
        <v>769177</v>
      </c>
      <c r="O630" s="12" t="e">
        <f>1000*(IF(I97&lt;18,VLOOKUP(I97,'[1]Mortality (No Interventions) H'!$B$10:$O$129,4),VLOOKUP(I97,'[1]Mortality (Interventions) H'!$B$26:$AV$128,16)))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2545.6385516542746</v>
      </c>
      <c r="M631" s="14">
        <f t="shared" si="326"/>
        <v>769177</v>
      </c>
      <c r="O631" s="12" t="e">
        <f>1000*(IF(I98&lt;18,VLOOKUP(I98,'[1]Mortality (No Interventions) H'!$B$10:$O$129,4),VLOOKUP(I98,'[1]Mortality (Interventions) H'!$B$26:$AV$128,16)))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2545.6385516542746</v>
      </c>
      <c r="M632" s="14">
        <f t="shared" si="326"/>
        <v>769177</v>
      </c>
      <c r="O632" s="12" t="e">
        <f>1000*(IF(I99&lt;18,VLOOKUP(I99,'[1]Mortality (No Interventions) H'!$B$10:$O$129,4),VLOOKUP(I99,'[1]Mortality (Interventions) H'!$B$26:$AV$128,16)))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2545.6385516542746</v>
      </c>
      <c r="M633" s="14">
        <f t="shared" ref="M633:M657" si="343">$E$11</f>
        <v>769177</v>
      </c>
      <c r="O633" s="12" t="e">
        <f>1000*(IF(I100&lt;18,VLOOKUP(I100,'[1]Mortality (No Interventions) H'!$B$10:$O$129,4),VLOOKUP(I100,'[1]Mortality (Interventions) H'!$B$26:$AV$128,16)))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2545.6385516542746</v>
      </c>
      <c r="M634" s="14">
        <f t="shared" si="343"/>
        <v>769177</v>
      </c>
      <c r="O634" s="12" t="e">
        <f>1000*(IF(I101&lt;18,VLOOKUP(I101,'[1]Mortality (No Interventions) H'!$B$10:$O$129,4),VLOOKUP(I101,'[1]Mortality (Interventions) H'!$B$26:$AV$128,16)))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2545.6385516542746</v>
      </c>
      <c r="M635" s="14">
        <f t="shared" si="343"/>
        <v>769177</v>
      </c>
      <c r="O635" s="12" t="e">
        <f>1000*(IF(I102&lt;18,VLOOKUP(I102,'[1]Mortality (No Interventions) H'!$B$10:$O$129,4),VLOOKUP(I102,'[1]Mortality (Interventions) H'!$B$26:$AV$128,16)))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2545.6385516542746</v>
      </c>
      <c r="M636" s="14">
        <f t="shared" si="343"/>
        <v>769177</v>
      </c>
      <c r="O636" s="12" t="e">
        <f>1000*(IF(I103&lt;18,VLOOKUP(I103,'[1]Mortality (No Interventions) H'!$B$10:$O$129,4),VLOOKUP(I103,'[1]Mortality (Interventions) H'!$B$26:$AV$128,16)))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2545.6385516542746</v>
      </c>
      <c r="M637" s="14">
        <f t="shared" si="343"/>
        <v>769177</v>
      </c>
      <c r="O637" s="12" t="e">
        <f>1000*(IF(I104&lt;18,VLOOKUP(I104,'[1]Mortality (No Interventions) H'!$B$10:$O$129,4),VLOOKUP(I104,'[1]Mortality (Interventions) H'!$B$26:$AV$128,16)))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2545.6385516542746</v>
      </c>
      <c r="M638" s="14">
        <f t="shared" si="343"/>
        <v>769177</v>
      </c>
      <c r="O638" s="12" t="e">
        <f>1000*(IF(I105&lt;18,VLOOKUP(I105,'[1]Mortality (No Interventions) H'!$B$10:$O$129,4),VLOOKUP(I105,'[1]Mortality (Interventions) H'!$B$26:$AV$128,16)))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2545.6385516542746</v>
      </c>
      <c r="M639" s="14">
        <f t="shared" si="343"/>
        <v>769177</v>
      </c>
      <c r="O639" s="12" t="e">
        <f>1000*(IF(I106&lt;18,VLOOKUP(I106,'[1]Mortality (No Interventions) H'!$B$10:$O$129,4),VLOOKUP(I106,'[1]Mortality (Interventions) H'!$B$26:$AV$128,16)))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2545.6385516542746</v>
      </c>
      <c r="M640" s="14">
        <f t="shared" si="343"/>
        <v>769177</v>
      </c>
      <c r="O640" s="12" t="e">
        <f>1000*(IF(I107&lt;18,VLOOKUP(I107,'[1]Mortality (No Interventions) H'!$B$10:$O$129,4),VLOOKUP(I107,'[1]Mortality (Interventions) H'!$B$26:$AV$128,16)))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2545.6385516542746</v>
      </c>
      <c r="M641" s="14">
        <f t="shared" si="343"/>
        <v>769177</v>
      </c>
      <c r="O641" s="12" t="e">
        <f>1000*(IF(I108&lt;18,VLOOKUP(I108,'[1]Mortality (No Interventions) H'!$B$10:$O$129,4),VLOOKUP(I108,'[1]Mortality (Interventions) H'!$B$26:$AV$128,16)))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2545.6385516542746</v>
      </c>
      <c r="M642" s="14">
        <f t="shared" si="343"/>
        <v>769177</v>
      </c>
      <c r="O642" s="12" t="e">
        <f>1000*(IF(I109&lt;18,VLOOKUP(I109,'[1]Mortality (No Interventions) H'!$B$10:$O$129,4),VLOOKUP(I109,'[1]Mortality (Interventions) H'!$B$26:$AV$128,16)))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2545.6385516542746</v>
      </c>
      <c r="M643" s="14">
        <f t="shared" si="343"/>
        <v>769177</v>
      </c>
      <c r="O643" s="12" t="e">
        <f>1000*(IF(I110&lt;18,VLOOKUP(I110,'[1]Mortality (No Interventions) H'!$B$10:$O$129,4),VLOOKUP(I110,'[1]Mortality (Interventions) H'!$B$26:$AV$128,16)))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2545.6385516542746</v>
      </c>
      <c r="M644" s="14">
        <f t="shared" si="343"/>
        <v>769177</v>
      </c>
      <c r="O644" s="12" t="e">
        <f>1000*(IF(I111&lt;18,VLOOKUP(I111,'[1]Mortality (No Interventions) H'!$B$10:$O$129,4),VLOOKUP(I111,'[1]Mortality (Interventions) H'!$B$26:$AV$128,16)))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2545.6385516542746</v>
      </c>
      <c r="M645" s="14">
        <f t="shared" si="343"/>
        <v>769177</v>
      </c>
      <c r="O645" s="12" t="e">
        <f>1000*(IF(I112&lt;18,VLOOKUP(I112,'[1]Mortality (No Interventions) H'!$B$10:$O$129,4),VLOOKUP(I112,'[1]Mortality (Interventions) H'!$B$26:$AV$128,16)))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2545.6385516542746</v>
      </c>
      <c r="M646" s="14">
        <f t="shared" si="343"/>
        <v>769177</v>
      </c>
      <c r="O646" s="12" t="e">
        <f>1000*(IF(I113&lt;18,VLOOKUP(I113,'[1]Mortality (No Interventions) H'!$B$10:$O$129,4),VLOOKUP(I113,'[1]Mortality (Interventions) H'!$B$26:$AV$128,16)))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2545.6385516542746</v>
      </c>
      <c r="M647" s="14">
        <f t="shared" si="343"/>
        <v>769177</v>
      </c>
      <c r="O647" s="12" t="e">
        <f>1000*(IF(I114&lt;18,VLOOKUP(I114,'[1]Mortality (No Interventions) H'!$B$10:$O$129,4),VLOOKUP(I114,'[1]Mortality (Interventions) H'!$B$26:$AV$128,16)))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2545.6385516542746</v>
      </c>
      <c r="M648" s="14">
        <f t="shared" si="343"/>
        <v>769177</v>
      </c>
      <c r="O648" s="12" t="e">
        <f>1000*(IF(I115&lt;18,VLOOKUP(I115,'[1]Mortality (No Interventions) H'!$B$10:$O$129,4),VLOOKUP(I115,'[1]Mortality (Interventions) H'!$B$26:$AV$128,16)))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2545.6385516542746</v>
      </c>
      <c r="M649" s="14">
        <f t="shared" si="343"/>
        <v>769177</v>
      </c>
      <c r="O649" s="12" t="e">
        <f>1000*(IF(I116&lt;18,VLOOKUP(I116,'[1]Mortality (No Interventions) H'!$B$10:$O$129,4),VLOOKUP(I116,'[1]Mortality (Interventions) H'!$B$26:$AV$128,16)))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2545.6385516542746</v>
      </c>
      <c r="M650" s="14">
        <f t="shared" si="343"/>
        <v>769177</v>
      </c>
      <c r="O650" s="12" t="e">
        <f>1000*(IF(I117&lt;18,VLOOKUP(I117,'[1]Mortality (No Interventions) H'!$B$10:$O$129,4),VLOOKUP(I117,'[1]Mortality (Interventions) H'!$B$26:$AV$128,16)))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2545.6385516542746</v>
      </c>
      <c r="M651" s="14">
        <f t="shared" si="343"/>
        <v>769177</v>
      </c>
      <c r="O651" s="12" t="e">
        <f>1000*(IF(I118&lt;18,VLOOKUP(I118,'[1]Mortality (No Interventions) H'!$B$10:$O$129,4),VLOOKUP(I118,'[1]Mortality (Interventions) H'!$B$26:$AV$128,16)))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2545.6385516542746</v>
      </c>
      <c r="M652" s="14">
        <f t="shared" si="343"/>
        <v>769177</v>
      </c>
      <c r="O652" s="12" t="e">
        <f>1000*(IF(I119&lt;18,VLOOKUP(I119,'[1]Mortality (No Interventions) H'!$B$10:$O$129,4),VLOOKUP(I119,'[1]Mortality (Interventions) H'!$B$26:$AV$128,16)))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2545.6385516542746</v>
      </c>
      <c r="M653" s="14">
        <f t="shared" si="343"/>
        <v>769177</v>
      </c>
      <c r="O653" s="12" t="e">
        <f>1000*(IF(I120&lt;18,VLOOKUP(I120,'[1]Mortality (No Interventions) H'!$B$10:$O$129,4),VLOOKUP(I120,'[1]Mortality (Interventions) H'!$B$26:$AV$128,16)))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2545.6385516542746</v>
      </c>
      <c r="M654" s="14">
        <f t="shared" si="343"/>
        <v>769177</v>
      </c>
      <c r="O654" s="12" t="e">
        <f>1000*(IF(I121&lt;18,VLOOKUP(I121,'[1]Mortality (No Interventions) H'!$B$10:$O$129,4),VLOOKUP(I121,'[1]Mortality (Interventions) H'!$B$26:$AV$128,16)))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2545.6385516542746</v>
      </c>
      <c r="M655" s="14">
        <f t="shared" si="343"/>
        <v>769177</v>
      </c>
      <c r="O655" s="12" t="e">
        <f>1000*(IF(I122&lt;18,VLOOKUP(I122,'[1]Mortality (No Interventions) H'!$B$10:$O$129,4),VLOOKUP(I122,'[1]Mortality (Interventions) H'!$B$26:$AV$128,16)))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2545.6385516542746</v>
      </c>
      <c r="M656" s="14">
        <f t="shared" si="343"/>
        <v>769177</v>
      </c>
      <c r="O656" s="12" t="e">
        <f>1000*(IF(I123&lt;18,VLOOKUP(I123,'[1]Mortality (No Interventions) H'!$B$10:$O$129,4),VLOOKUP(I123,'[1]Mortality (Interventions) H'!$B$26:$AV$128,16)))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2545.6385516542746</v>
      </c>
      <c r="M657" s="14">
        <f t="shared" si="343"/>
        <v>769177</v>
      </c>
      <c r="O657" s="12" t="e">
        <f>1000*(IF(I124&lt;18,VLOOKUP(I124,'[1]Mortality (No Interventions) H'!$B$10:$O$129,4),VLOOKUP(I124,'[1]Mortality (Interventions) H'!$B$26:$AV$128,16)))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468313.30452471285</v>
      </c>
      <c r="Z662" s="2">
        <f t="shared" si="360"/>
        <v>-11707.832613117822</v>
      </c>
      <c r="AA662" s="2">
        <f t="shared" si="360"/>
        <v>-52572.629366831134</v>
      </c>
      <c r="AB662" s="2">
        <f t="shared" si="360"/>
        <v>-769176.99999999977</v>
      </c>
      <c r="AC662" s="2">
        <f t="shared" si="360"/>
        <v>-365144.15745523601</v>
      </c>
      <c r="AD662" s="2">
        <f t="shared" si="360"/>
        <v>15637.135879612368</v>
      </c>
      <c r="AE662" s="2">
        <f t="shared" si="360"/>
        <v>-349507.02157562337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468313.30452471285</v>
      </c>
      <c r="Z664" s="2">
        <f t="shared" si="361"/>
        <v>-11707.832613117822</v>
      </c>
      <c r="AA664" s="2">
        <f t="shared" si="361"/>
        <v>-22881.299664958857</v>
      </c>
      <c r="AB664" s="2">
        <f t="shared" si="361"/>
        <v>-152712.72778045933</v>
      </c>
      <c r="AC664" s="2">
        <f t="shared" si="361"/>
        <v>281011.44446617691</v>
      </c>
      <c r="AD664" s="2">
        <f t="shared" si="361"/>
        <v>6164.6427221954036</v>
      </c>
      <c r="AE664" s="2">
        <f t="shared" si="361"/>
        <v>287176.08718837227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468313.30452471285</v>
      </c>
      <c r="Z666" s="2">
        <f t="shared" si="362"/>
        <v>-11707.832613117822</v>
      </c>
      <c r="AA666" s="2">
        <f t="shared" si="362"/>
        <v>-36181.384870146816</v>
      </c>
      <c r="AB666" s="2">
        <f t="shared" si="362"/>
        <v>-383967.0910991077</v>
      </c>
      <c r="AC666" s="2">
        <f t="shared" si="362"/>
        <v>36456.995942340523</v>
      </c>
      <c r="AD666" s="2">
        <f t="shared" si="362"/>
        <v>10374.365407744408</v>
      </c>
      <c r="AE666" s="2">
        <f t="shared" si="362"/>
        <v>46831.361350085062</v>
      </c>
    </row>
    <row r="671" spans="1:40" ht="19" customHeight="1" x14ac:dyDescent="0.15">
      <c r="A671" s="1"/>
      <c r="G671" s="1" t="s">
        <v>11</v>
      </c>
      <c r="H671" s="50">
        <v>466910.91520975559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466910.91520975559</v>
      </c>
      <c r="K672" s="14">
        <f>J672*$C$10</f>
        <v>11672.772880243891</v>
      </c>
      <c r="L672" s="15">
        <f>$C$682</f>
        <v>4869.5598008395236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466910.91520975559</v>
      </c>
      <c r="Z672" s="8">
        <f t="shared" ref="Z672:Z703" si="367">IFERROR(_xlfn.IFNA(-$T672*K672,0),0)</f>
        <v>-11672.772880243891</v>
      </c>
      <c r="AA672" s="8">
        <f t="shared" ref="AA672:AA703" si="368">IFERROR(_xlfn.IFNA(-$T672*L672,0),0)</f>
        <v>-4869.5598008395236</v>
      </c>
      <c r="AB672" s="8"/>
      <c r="AC672" s="8">
        <f t="shared" ref="AC672:AC703" si="369">IFERROR(_xlfn.IFNA(SUM(Y672:AB672),0),0)</f>
        <v>450368.58252867218</v>
      </c>
      <c r="AD672" s="8"/>
      <c r="AE672" s="8">
        <f t="shared" ref="AE672:AE703" si="370">IFERROR(_xlfn.IFNA(SUM(AC672:AD672),0),0)</f>
        <v>450368.58252867218</v>
      </c>
      <c r="AG672" s="46">
        <f>AE801</f>
        <v>46691.122850291547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H'!$B$10:$O$129,4),VLOOKUP(I5,'[1]Mortality (Interventions) H'!$B$26:$AV$128,19)))</f>
        <v>8.5353155320363499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8.5353155320363507E-3</v>
      </c>
      <c r="S673" s="10">
        <f t="shared" ref="S673:S704" si="374">MIN(P673*Q673,Q673-R673)</f>
        <v>0</v>
      </c>
      <c r="T673" s="9">
        <f t="shared" si="364"/>
        <v>0.99146468446796365</v>
      </c>
      <c r="U673" s="18"/>
      <c r="V673" s="8">
        <f t="shared" ref="V673:V704" si="375">W672</f>
        <v>7691.77</v>
      </c>
      <c r="W673" s="8">
        <f t="shared" si="365"/>
        <v>7626.1183160501496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-6565.168394985124</v>
      </c>
      <c r="AC673" s="8">
        <f t="shared" si="369"/>
        <v>-6565.168394985124</v>
      </c>
      <c r="AD673" s="8">
        <f t="shared" ref="AD673:AD704" si="377">IFERROR(_xlfn.IFNA($D$6*SUM(V673:V673,Y673:Z673),0),0)</f>
        <v>754.56263700000011</v>
      </c>
      <c r="AE673" s="8">
        <f t="shared" si="370"/>
        <v>-5810.605757985124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2535.0052247907456</v>
      </c>
      <c r="M674" s="14">
        <f t="shared" si="363"/>
        <v>769177</v>
      </c>
      <c r="N674" s="13"/>
      <c r="O674" s="12">
        <f>1000*(IF(I6&lt;18,VLOOKUP(I6,'[1]Mortality (No Interventions) H'!$B$10:$O$129,4),VLOOKUP(I6,'[1]Mortality (Interventions) H'!$B$26:$AV$128,19)))</f>
        <v>9.4219066860639131</v>
      </c>
      <c r="P674" s="11">
        <v>0</v>
      </c>
      <c r="Q674" s="10">
        <f t="shared" si="372"/>
        <v>0.99146468446796365</v>
      </c>
      <c r="R674" s="10">
        <f t="shared" si="373"/>
        <v>9.3414877395849548E-3</v>
      </c>
      <c r="S674" s="10">
        <f t="shared" si="374"/>
        <v>0</v>
      </c>
      <c r="T674" s="9">
        <f t="shared" si="364"/>
        <v>0.98212319672837867</v>
      </c>
      <c r="U674" s="18"/>
      <c r="V674" s="8">
        <f t="shared" si="375"/>
        <v>7626.1183160501496</v>
      </c>
      <c r="W674" s="8">
        <f t="shared" si="365"/>
        <v>7554.2657408994419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-2489.6874350946291</v>
      </c>
      <c r="AB674" s="8">
        <f t="shared" si="376"/>
        <v>-7185.2575150707371</v>
      </c>
      <c r="AC674" s="8">
        <f t="shared" si="369"/>
        <v>-9674.9449501653653</v>
      </c>
      <c r="AD674" s="8">
        <f t="shared" si="377"/>
        <v>748.12220680451969</v>
      </c>
      <c r="AE674" s="8">
        <f t="shared" si="370"/>
        <v>-8926.8227433608463</v>
      </c>
      <c r="AF674" s="1" t="s">
        <v>34</v>
      </c>
      <c r="AG674" s="44">
        <f>AE801/Y801</f>
        <v>0.10000006709912955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2535.0052247907456</v>
      </c>
      <c r="M675" s="14">
        <f t="shared" si="363"/>
        <v>769177</v>
      </c>
      <c r="N675" s="13"/>
      <c r="O675" s="12">
        <f>1000*(IF(I7&lt;18,VLOOKUP(I7,'[1]Mortality (No Interventions) H'!$B$10:$O$129,4),VLOOKUP(I7,'[1]Mortality (Interventions) H'!$B$26:$AV$128,19)))</f>
        <v>10.374720772509036</v>
      </c>
      <c r="P675" s="11">
        <v>0</v>
      </c>
      <c r="Q675" s="10">
        <f t="shared" si="372"/>
        <v>0.98212319672837867</v>
      </c>
      <c r="R675" s="10">
        <f t="shared" si="373"/>
        <v>1.018925393026089E-2</v>
      </c>
      <c r="S675" s="10">
        <f t="shared" si="374"/>
        <v>0</v>
      </c>
      <c r="T675" s="9">
        <f t="shared" si="364"/>
        <v>0.97193394279811773</v>
      </c>
      <c r="U675" s="18"/>
      <c r="V675" s="8">
        <f t="shared" si="375"/>
        <v>7554.2657408994419</v>
      </c>
      <c r="W675" s="8">
        <f t="shared" si="365"/>
        <v>7475.8923431962785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-2463.8576231446982</v>
      </c>
      <c r="AB675" s="8">
        <f t="shared" si="376"/>
        <v>-7837.33977031628</v>
      </c>
      <c r="AC675" s="8">
        <f t="shared" si="369"/>
        <v>-10301.197393460978</v>
      </c>
      <c r="AD675" s="8">
        <f t="shared" si="377"/>
        <v>741.07346918223527</v>
      </c>
      <c r="AE675" s="8">
        <f t="shared" si="370"/>
        <v>-9560.1239242787433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2535.0052247907456</v>
      </c>
      <c r="M676" s="14">
        <f t="shared" si="363"/>
        <v>769177</v>
      </c>
      <c r="N676" s="13"/>
      <c r="O676" s="12">
        <f>1000*(IF(I8&lt;18,VLOOKUP(I8,'[1]Mortality (No Interventions) H'!$B$10:$O$129,4),VLOOKUP(I8,'[1]Mortality (Interventions) H'!$B$26:$AV$128,19)))</f>
        <v>11.394819825574686</v>
      </c>
      <c r="P676" s="11">
        <v>0</v>
      </c>
      <c r="Q676" s="10">
        <f t="shared" si="372"/>
        <v>0.97193394279811773</v>
      </c>
      <c r="R676" s="10">
        <f t="shared" si="373"/>
        <v>1.1075012160544965E-2</v>
      </c>
      <c r="S676" s="10">
        <f t="shared" si="374"/>
        <v>0</v>
      </c>
      <c r="T676" s="9">
        <f t="shared" si="364"/>
        <v>0.96085893063757277</v>
      </c>
      <c r="U676" s="18"/>
      <c r="V676" s="8">
        <f t="shared" si="375"/>
        <v>7475.8923431962785</v>
      </c>
      <c r="W676" s="8">
        <f t="shared" si="365"/>
        <v>7390.7058969101636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-2435.7824094530956</v>
      </c>
      <c r="AB676" s="8">
        <f t="shared" si="376"/>
        <v>-8518.6446286114951</v>
      </c>
      <c r="AC676" s="8">
        <f t="shared" si="369"/>
        <v>-10954.42703806459</v>
      </c>
      <c r="AD676" s="8">
        <f t="shared" si="377"/>
        <v>733.38503886755495</v>
      </c>
      <c r="AE676" s="8">
        <f t="shared" si="370"/>
        <v>-10221.041999197036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2535.0052247907456</v>
      </c>
      <c r="M677" s="14">
        <f t="shared" si="363"/>
        <v>769177</v>
      </c>
      <c r="N677" s="13"/>
      <c r="O677" s="12">
        <f>1000*(IF(I9&lt;18,VLOOKUP(I9,'[1]Mortality (No Interventions) H'!$B$10:$O$129,4),VLOOKUP(I9,'[1]Mortality (Interventions) H'!$B$26:$AV$128,19)))</f>
        <v>12.546906070119341</v>
      </c>
      <c r="P677" s="11">
        <v>0</v>
      </c>
      <c r="Q677" s="10">
        <f t="shared" si="372"/>
        <v>0.96085893063757277</v>
      </c>
      <c r="R677" s="10">
        <f t="shared" si="373"/>
        <v>1.2055806749344941E-2</v>
      </c>
      <c r="S677" s="10">
        <f t="shared" si="374"/>
        <v>0</v>
      </c>
      <c r="T677" s="9">
        <f t="shared" si="364"/>
        <v>0.94880312388822785</v>
      </c>
      <c r="U677" s="18"/>
      <c r="V677" s="8">
        <f t="shared" si="375"/>
        <v>7390.7058969101636</v>
      </c>
      <c r="W677" s="8">
        <f t="shared" si="365"/>
        <v>7297.9754042297545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-2405.2208763544386</v>
      </c>
      <c r="AB677" s="8">
        <f t="shared" si="376"/>
        <v>-9273.0492680408934</v>
      </c>
      <c r="AC677" s="8">
        <f t="shared" si="369"/>
        <v>-11678.270144395332</v>
      </c>
      <c r="AD677" s="8">
        <f t="shared" si="377"/>
        <v>725.02824848688715</v>
      </c>
      <c r="AE677" s="8">
        <f t="shared" si="370"/>
        <v>-10953.241895908444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2535.0052247907456</v>
      </c>
      <c r="M678" s="14">
        <f t="shared" si="363"/>
        <v>769177</v>
      </c>
      <c r="N678" s="13"/>
      <c r="O678" s="12">
        <f>1000*(IF(I10&lt;18,VLOOKUP(I10,'[1]Mortality (No Interventions) H'!$B$10:$O$129,4),VLOOKUP(I10,'[1]Mortality (Interventions) H'!$B$26:$AV$128,19)))</f>
        <v>13.997576783602598</v>
      </c>
      <c r="P678" s="11">
        <v>0</v>
      </c>
      <c r="Q678" s="10">
        <f t="shared" si="372"/>
        <v>0.94880312388822785</v>
      </c>
      <c r="R678" s="10">
        <f t="shared" si="373"/>
        <v>1.3280944579147478E-2</v>
      </c>
      <c r="S678" s="10">
        <f t="shared" si="374"/>
        <v>0</v>
      </c>
      <c r="T678" s="9">
        <f t="shared" si="364"/>
        <v>0.93552217930908033</v>
      </c>
      <c r="U678" s="18"/>
      <c r="V678" s="8">
        <f t="shared" si="375"/>
        <v>7297.9754042297545</v>
      </c>
      <c r="W678" s="8">
        <f t="shared" si="365"/>
        <v>7195.821433144205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-2371.5536124561436</v>
      </c>
      <c r="AB678" s="8">
        <f t="shared" si="376"/>
        <v>-10215.39710855492</v>
      </c>
      <c r="AC678" s="8">
        <f t="shared" si="369"/>
        <v>-12586.950721011064</v>
      </c>
      <c r="AD678" s="8">
        <f t="shared" si="377"/>
        <v>715.93138715493899</v>
      </c>
      <c r="AE678" s="8">
        <f t="shared" si="370"/>
        <v>-11871.019333856126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2535.0052247907456</v>
      </c>
      <c r="M679" s="14">
        <f t="shared" si="363"/>
        <v>769177</v>
      </c>
      <c r="N679" s="13"/>
      <c r="O679" s="12">
        <f>1000*(IF(I11&lt;18,VLOOKUP(I11,'[1]Mortality (No Interventions) H'!$B$10:$O$129,4),VLOOKUP(I11,'[1]Mortality (Interventions) H'!$B$26:$AV$128,19)))</f>
        <v>15.510521944295522</v>
      </c>
      <c r="P679" s="11">
        <v>0</v>
      </c>
      <c r="Q679" s="10">
        <f t="shared" si="372"/>
        <v>0.93552217930908033</v>
      </c>
      <c r="R679" s="10">
        <f t="shared" si="373"/>
        <v>1.451043729154866E-2</v>
      </c>
      <c r="S679" s="10">
        <f t="shared" si="374"/>
        <v>0</v>
      </c>
      <c r="T679" s="9">
        <f t="shared" si="364"/>
        <v>0.92101174201753166</v>
      </c>
      <c r="U679" s="18"/>
      <c r="V679" s="8">
        <f t="shared" si="375"/>
        <v>7195.821433144205</v>
      </c>
      <c r="W679" s="8">
        <f t="shared" si="365"/>
        <v>7084.2104868981896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-2334.7695781080693</v>
      </c>
      <c r="AB679" s="8">
        <f t="shared" si="376"/>
        <v>-11161.094624601523</v>
      </c>
      <c r="AC679" s="8">
        <f t="shared" si="369"/>
        <v>-13495.864202709592</v>
      </c>
      <c r="AD679" s="8">
        <f t="shared" si="377"/>
        <v>705.91008259144655</v>
      </c>
      <c r="AE679" s="8">
        <f t="shared" si="370"/>
        <v>-12789.954120118146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2535.0052247907456</v>
      </c>
      <c r="M680" s="14">
        <f t="shared" si="363"/>
        <v>769177</v>
      </c>
      <c r="N680" s="13"/>
      <c r="O680" s="12">
        <f>1000*(IF(I12&lt;18,VLOOKUP(I12,'[1]Mortality (No Interventions) H'!$B$10:$O$129,4),VLOOKUP(I12,'[1]Mortality (Interventions) H'!$B$26:$AV$128,19)))</f>
        <v>17.260085853129791</v>
      </c>
      <c r="P680" s="11">
        <v>0</v>
      </c>
      <c r="Q680" s="10">
        <f t="shared" si="372"/>
        <v>0.92101174201753166</v>
      </c>
      <c r="R680" s="10">
        <f t="shared" si="373"/>
        <v>1.5896741738963223E-2</v>
      </c>
      <c r="S680" s="10">
        <f t="shared" si="374"/>
        <v>0</v>
      </c>
      <c r="T680" s="9">
        <f t="shared" si="364"/>
        <v>0.90511500027856839</v>
      </c>
      <c r="U680" s="18"/>
      <c r="V680" s="8">
        <f t="shared" si="375"/>
        <v>7084.2104868981896</v>
      </c>
      <c r="W680" s="8">
        <f t="shared" si="365"/>
        <v>6961.9364056926843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-2294.4712547426479</v>
      </c>
      <c r="AB680" s="8">
        <f t="shared" si="376"/>
        <v>-12227.408120550515</v>
      </c>
      <c r="AC680" s="8">
        <f t="shared" si="369"/>
        <v>-14521.879375293163</v>
      </c>
      <c r="AD680" s="8">
        <f t="shared" si="377"/>
        <v>694.96104876471247</v>
      </c>
      <c r="AE680" s="8">
        <f t="shared" si="370"/>
        <v>-13826.91832652845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2535.0052247907456</v>
      </c>
      <c r="M681" s="14">
        <f t="shared" si="363"/>
        <v>769177</v>
      </c>
      <c r="N681" s="13"/>
      <c r="O681" s="12">
        <f>1000*(IF(I13&lt;18,VLOOKUP(I13,'[1]Mortality (No Interventions) H'!$B$10:$O$129,4),VLOOKUP(I13,'[1]Mortality (Interventions) H'!$B$26:$AV$128,19)))</f>
        <v>19.28455555022008</v>
      </c>
      <c r="P681" s="11">
        <v>0</v>
      </c>
      <c r="Q681" s="10">
        <f t="shared" si="372"/>
        <v>0.90511500027856839</v>
      </c>
      <c r="R681" s="10">
        <f t="shared" si="373"/>
        <v>1.7454740502209513E-2</v>
      </c>
      <c r="S681" s="10">
        <f t="shared" si="374"/>
        <v>0</v>
      </c>
      <c r="T681" s="9">
        <f t="shared" si="364"/>
        <v>0.88766025977635887</v>
      </c>
      <c r="U681" s="18"/>
      <c r="V681" s="8">
        <f t="shared" si="375"/>
        <v>6961.9364056926843</v>
      </c>
      <c r="W681" s="8">
        <f t="shared" si="365"/>
        <v>6827.6785563400044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-2250.2233963721801</v>
      </c>
      <c r="AB681" s="8">
        <f t="shared" si="376"/>
        <v>-13425.784935268008</v>
      </c>
      <c r="AC681" s="8">
        <f t="shared" si="369"/>
        <v>-15676.008331640187</v>
      </c>
      <c r="AD681" s="8">
        <f t="shared" si="377"/>
        <v>682.96596139845235</v>
      </c>
      <c r="AE681" s="8">
        <f t="shared" si="370"/>
        <v>-14993.042370241734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4869.5598008395236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2535.0052247907456</v>
      </c>
      <c r="M682" s="14">
        <f t="shared" si="363"/>
        <v>769177</v>
      </c>
      <c r="N682" s="13"/>
      <c r="O682" s="12">
        <f>1000*(IF(I14&lt;18,VLOOKUP(I14,'[1]Mortality (No Interventions) H'!$B$10:$O$129,4),VLOOKUP(I14,'[1]Mortality (Interventions) H'!$B$26:$AV$128,19)))</f>
        <v>21.700476794370601</v>
      </c>
      <c r="P682" s="11">
        <v>0</v>
      </c>
      <c r="Q682" s="10">
        <f t="shared" si="372"/>
        <v>0.88766025977635887</v>
      </c>
      <c r="R682" s="10">
        <f t="shared" si="373"/>
        <v>1.9262650868561857E-2</v>
      </c>
      <c r="S682" s="10">
        <f t="shared" si="374"/>
        <v>0</v>
      </c>
      <c r="T682" s="9">
        <f t="shared" si="364"/>
        <v>0.86839760890779705</v>
      </c>
      <c r="U682" s="18"/>
      <c r="V682" s="8">
        <f t="shared" si="375"/>
        <v>6827.6785563400044</v>
      </c>
      <c r="W682" s="8">
        <f t="shared" si="365"/>
        <v>6679.5146762687264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-2201.392475777056</v>
      </c>
      <c r="AB682" s="8">
        <f t="shared" si="376"/>
        <v>-14816.388007127804</v>
      </c>
      <c r="AC682" s="8">
        <f t="shared" si="369"/>
        <v>-17017.780482904858</v>
      </c>
      <c r="AD682" s="8">
        <f t="shared" si="377"/>
        <v>669.79526637695449</v>
      </c>
      <c r="AE682" s="8">
        <f t="shared" si="370"/>
        <v>-16347.985216527904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2535.0052247907456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2535.0052247907456</v>
      </c>
      <c r="M683" s="14">
        <f t="shared" si="363"/>
        <v>769177</v>
      </c>
      <c r="N683" s="13"/>
      <c r="O683" s="12">
        <f>1000*(IF(I15&lt;18,VLOOKUP(I15,'[1]Mortality (No Interventions) H'!$B$10:$O$129,4),VLOOKUP(I15,'[1]Mortality (Interventions) H'!$B$26:$AV$128,19)))</f>
        <v>24.496890163919357</v>
      </c>
      <c r="P683" s="11">
        <v>0</v>
      </c>
      <c r="Q683" s="10">
        <f t="shared" si="372"/>
        <v>0.86839760890779705</v>
      </c>
      <c r="R683" s="10">
        <f t="shared" si="373"/>
        <v>2.1273040844024503E-2</v>
      </c>
      <c r="S683" s="10">
        <f t="shared" si="374"/>
        <v>0</v>
      </c>
      <c r="T683" s="9">
        <f t="shared" si="364"/>
        <v>0.84712456806377257</v>
      </c>
      <c r="U683" s="18"/>
      <c r="V683" s="8">
        <f t="shared" si="375"/>
        <v>6679.5146762687264</v>
      </c>
      <c r="W683" s="8">
        <f t="shared" si="365"/>
        <v>6515.8873388958846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-2147.4652060902672</v>
      </c>
      <c r="AB683" s="8">
        <f t="shared" si="376"/>
        <v>-16362.733737284236</v>
      </c>
      <c r="AC683" s="8">
        <f t="shared" si="369"/>
        <v>-18510.198943374504</v>
      </c>
      <c r="AD683" s="8">
        <f t="shared" si="377"/>
        <v>655.26038974196206</v>
      </c>
      <c r="AE683" s="8">
        <f t="shared" si="370"/>
        <v>-17854.938553632543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2535.0052247907456</v>
      </c>
      <c r="M684" s="14">
        <f t="shared" si="363"/>
        <v>769177</v>
      </c>
      <c r="N684" s="13"/>
      <c r="O684" s="12">
        <f>1000*(IF(I16&lt;18,VLOOKUP(I16,'[1]Mortality (No Interventions) H'!$B$10:$O$129,4),VLOOKUP(I16,'[1]Mortality (Interventions) H'!$B$26:$AV$128,19)))</f>
        <v>27.721605783515766</v>
      </c>
      <c r="P684" s="11">
        <v>0</v>
      </c>
      <c r="Q684" s="10">
        <f t="shared" si="372"/>
        <v>0.84712456806377257</v>
      </c>
      <c r="R684" s="10">
        <f t="shared" si="373"/>
        <v>2.3483653325394972E-2</v>
      </c>
      <c r="S684" s="10">
        <f t="shared" si="374"/>
        <v>0</v>
      </c>
      <c r="T684" s="9">
        <f t="shared" si="364"/>
        <v>0.82364091473837764</v>
      </c>
      <c r="U684" s="18"/>
      <c r="V684" s="8">
        <f t="shared" si="375"/>
        <v>6515.8873388958846</v>
      </c>
      <c r="W684" s="8">
        <f t="shared" si="365"/>
        <v>6335.256478757211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-2087.9340222132164</v>
      </c>
      <c r="AB684" s="8">
        <f t="shared" si="376"/>
        <v>-18063.086013867327</v>
      </c>
      <c r="AC684" s="8">
        <f t="shared" si="369"/>
        <v>-20151.020036080543</v>
      </c>
      <c r="AD684" s="8">
        <f t="shared" si="377"/>
        <v>639.20854794568629</v>
      </c>
      <c r="AE684" s="8">
        <f t="shared" si="370"/>
        <v>-19511.811488134856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2535.0052247907456</v>
      </c>
      <c r="M685" s="14">
        <f t="shared" si="363"/>
        <v>769177</v>
      </c>
      <c r="N685" s="13"/>
      <c r="O685" s="12">
        <f>1000*(IF(I17&lt;18,VLOOKUP(I17,'[1]Mortality (No Interventions) H'!$B$10:$O$129,4),VLOOKUP(I17,'[1]Mortality (Interventions) H'!$B$26:$AV$128,19)))</f>
        <v>31.461222574046946</v>
      </c>
      <c r="P685" s="11">
        <v>0</v>
      </c>
      <c r="Q685" s="10">
        <f t="shared" si="372"/>
        <v>0.82364091473837764</v>
      </c>
      <c r="R685" s="10">
        <f t="shared" si="373"/>
        <v>2.5912750139675724E-2</v>
      </c>
      <c r="S685" s="10">
        <f t="shared" si="374"/>
        <v>0</v>
      </c>
      <c r="T685" s="9">
        <f t="shared" si="364"/>
        <v>0.79772816459870188</v>
      </c>
      <c r="U685" s="18"/>
      <c r="V685" s="8">
        <f t="shared" si="375"/>
        <v>6335.256478757211</v>
      </c>
      <c r="W685" s="8">
        <f t="shared" si="365"/>
        <v>6135.9415646153575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-2022.2450652204411</v>
      </c>
      <c r="AB685" s="8">
        <f t="shared" si="376"/>
        <v>-19931.491414185355</v>
      </c>
      <c r="AC685" s="8">
        <f t="shared" si="369"/>
        <v>-21953.736479405798</v>
      </c>
      <c r="AD685" s="8">
        <f t="shared" si="377"/>
        <v>621.48866056608244</v>
      </c>
      <c r="AE685" s="8">
        <f t="shared" si="370"/>
        <v>-21332.247818839714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2535.0052247907456</v>
      </c>
      <c r="M686" s="14">
        <f t="shared" si="363"/>
        <v>769177</v>
      </c>
      <c r="N686" s="13"/>
      <c r="O686" s="12">
        <f>1000*(IF(I18&lt;18,VLOOKUP(I18,'[1]Mortality (No Interventions) H'!$B$10:$O$129,4),VLOOKUP(I18,'[1]Mortality (Interventions) H'!$B$26:$AV$128,19)))</f>
        <v>35.66465852916108</v>
      </c>
      <c r="P686" s="11">
        <v>0</v>
      </c>
      <c r="Q686" s="10">
        <f t="shared" si="372"/>
        <v>0.79772816459870188</v>
      </c>
      <c r="R686" s="10">
        <f t="shared" si="373"/>
        <v>2.8450702589507108E-2</v>
      </c>
      <c r="S686" s="10">
        <f t="shared" si="374"/>
        <v>0</v>
      </c>
      <c r="T686" s="9">
        <f t="shared" si="364"/>
        <v>0.76927746200919478</v>
      </c>
      <c r="U686" s="18"/>
      <c r="V686" s="8">
        <f t="shared" si="375"/>
        <v>6135.9415646153575</v>
      </c>
      <c r="W686" s="8">
        <f t="shared" si="365"/>
        <v>5917.1053039584649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-1950.122385507073</v>
      </c>
      <c r="AB686" s="8">
        <f t="shared" si="376"/>
        <v>-21883.62606568931</v>
      </c>
      <c r="AC686" s="8">
        <f t="shared" si="369"/>
        <v>-23833.748451196385</v>
      </c>
      <c r="AD686" s="8">
        <f t="shared" si="377"/>
        <v>601.93586748876658</v>
      </c>
      <c r="AE686" s="8">
        <f t="shared" si="370"/>
        <v>-23231.812583707619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2535.0052247907456</v>
      </c>
      <c r="M687" s="14">
        <f t="shared" si="363"/>
        <v>769177</v>
      </c>
      <c r="N687" s="13"/>
      <c r="O687" s="12">
        <f>1000*(IF(I19&lt;18,VLOOKUP(I19,'[1]Mortality (No Interventions) H'!$B$10:$O$129,4),VLOOKUP(I19,'[1]Mortality (Interventions) H'!$B$26:$AV$128,19)))</f>
        <v>40.367399431158532</v>
      </c>
      <c r="P687" s="11">
        <v>0</v>
      </c>
      <c r="Q687" s="10">
        <f t="shared" si="372"/>
        <v>0.76927746200919478</v>
      </c>
      <c r="R687" s="10">
        <f t="shared" si="373"/>
        <v>3.1053730582313047E-2</v>
      </c>
      <c r="S687" s="10">
        <f t="shared" si="374"/>
        <v>0</v>
      </c>
      <c r="T687" s="9">
        <f t="shared" si="364"/>
        <v>0.73822373142688169</v>
      </c>
      <c r="U687" s="18"/>
      <c r="V687" s="8">
        <f t="shared" si="375"/>
        <v>5917.1053039584649</v>
      </c>
      <c r="W687" s="8">
        <f t="shared" si="365"/>
        <v>5678.2471506773463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-1871.4010162316652</v>
      </c>
      <c r="AB687" s="8">
        <f t="shared" si="376"/>
        <v>-23885.815328111803</v>
      </c>
      <c r="AC687" s="8">
        <f t="shared" si="369"/>
        <v>-25757.216344343469</v>
      </c>
      <c r="AD687" s="8">
        <f t="shared" si="377"/>
        <v>580.46803031832542</v>
      </c>
      <c r="AE687" s="8">
        <f t="shared" si="370"/>
        <v>-25176.748314025142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2535.0052247907456</v>
      </c>
      <c r="M688" s="14">
        <f t="shared" si="363"/>
        <v>769177</v>
      </c>
      <c r="N688" s="13"/>
      <c r="O688" s="12">
        <f>1000*(IF(I20&lt;18,VLOOKUP(I20,'[1]Mortality (No Interventions) H'!$B$10:$O$129,4),VLOOKUP(I20,'[1]Mortality (Interventions) H'!$B$26:$AV$128,19)))</f>
        <v>45.531388516438938</v>
      </c>
      <c r="P688" s="11">
        <v>0</v>
      </c>
      <c r="Q688" s="10">
        <f t="shared" si="372"/>
        <v>0.73822373142688169</v>
      </c>
      <c r="R688" s="10">
        <f t="shared" si="373"/>
        <v>3.3612351527652622E-2</v>
      </c>
      <c r="S688" s="10">
        <f t="shared" si="374"/>
        <v>0</v>
      </c>
      <c r="T688" s="9">
        <f t="shared" si="364"/>
        <v>0.70461137989922906</v>
      </c>
      <c r="U688" s="18"/>
      <c r="V688" s="8">
        <f t="shared" si="375"/>
        <v>5678.2471506773463</v>
      </c>
      <c r="W688" s="8">
        <f t="shared" si="365"/>
        <v>5419.7086735674939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-1786.1935294915627</v>
      </c>
      <c r="AB688" s="8">
        <f t="shared" si="376"/>
        <v>-25853.847710985261</v>
      </c>
      <c r="AC688" s="8">
        <f t="shared" si="369"/>
        <v>-27640.041240476825</v>
      </c>
      <c r="AD688" s="8">
        <f t="shared" si="377"/>
        <v>557.03604548144767</v>
      </c>
      <c r="AE688" s="8">
        <f t="shared" si="370"/>
        <v>-27083.005194995378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2535.0052247907456</v>
      </c>
      <c r="M689" s="14">
        <f t="shared" si="363"/>
        <v>769177</v>
      </c>
      <c r="N689" s="13"/>
      <c r="O689" s="12">
        <f>1000*(IF(I21&lt;18,VLOOKUP(I21,'[1]Mortality (No Interventions) H'!$B$10:$O$129,4),VLOOKUP(I21,'[1]Mortality (Interventions) H'!$B$26:$AV$128,19)))</f>
        <v>51.239826753239221</v>
      </c>
      <c r="P689" s="11">
        <v>0</v>
      </c>
      <c r="Q689" s="10">
        <f t="shared" si="372"/>
        <v>0.70461137989922906</v>
      </c>
      <c r="R689" s="10">
        <f t="shared" si="373"/>
        <v>3.6104165034397319E-2</v>
      </c>
      <c r="S689" s="10">
        <f t="shared" si="374"/>
        <v>0</v>
      </c>
      <c r="T689" s="9">
        <f t="shared" si="364"/>
        <v>0.66850721486483178</v>
      </c>
      <c r="U689" s="18"/>
      <c r="V689" s="8">
        <f t="shared" si="375"/>
        <v>5419.7086735674939</v>
      </c>
      <c r="W689" s="8">
        <f t="shared" si="365"/>
        <v>5142.0037400808678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-1694.6692824926581</v>
      </c>
      <c r="AB689" s="8">
        <f t="shared" si="376"/>
        <v>-27770.493348662625</v>
      </c>
      <c r="AC689" s="8">
        <f t="shared" si="369"/>
        <v>-29465.162631155283</v>
      </c>
      <c r="AD689" s="8">
        <f t="shared" si="377"/>
        <v>531.67342087697114</v>
      </c>
      <c r="AE689" s="8">
        <f t="shared" si="370"/>
        <v>-28933.489210278312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2535.0052247907456</v>
      </c>
      <c r="M690" s="14">
        <f t="shared" si="363"/>
        <v>769177</v>
      </c>
      <c r="N690" s="13"/>
      <c r="O690" s="12">
        <f>1000*(IF(I22&lt;18,VLOOKUP(I22,'[1]Mortality (No Interventions) H'!$B$10:$O$129,4),VLOOKUP(I22,'[1]Mortality (Interventions) H'!$B$26:$AV$128,19)))</f>
        <v>57.691760768673511</v>
      </c>
      <c r="P690" s="11">
        <v>0</v>
      </c>
      <c r="Q690" s="10">
        <f t="shared" si="372"/>
        <v>0.66850721486483178</v>
      </c>
      <c r="R690" s="10">
        <f t="shared" si="373"/>
        <v>3.8567358312114094E-2</v>
      </c>
      <c r="S690" s="10">
        <f t="shared" si="374"/>
        <v>0</v>
      </c>
      <c r="T690" s="9">
        <f t="shared" si="364"/>
        <v>0.62993985655271767</v>
      </c>
      <c r="U690" s="18"/>
      <c r="V690" s="8">
        <f t="shared" si="375"/>
        <v>5142.0037400808678</v>
      </c>
      <c r="W690" s="8">
        <f t="shared" si="365"/>
        <v>4845.3524904364976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-1596.900827665072</v>
      </c>
      <c r="AB690" s="8">
        <f t="shared" si="376"/>
        <v>-29665.124964436982</v>
      </c>
      <c r="AC690" s="8">
        <f t="shared" si="369"/>
        <v>-31262.025792102053</v>
      </c>
      <c r="AD690" s="8">
        <f t="shared" si="377"/>
        <v>504.43056690193316</v>
      </c>
      <c r="AE690" s="8">
        <f t="shared" si="370"/>
        <v>-30757.595225200119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2535.0052247907456</v>
      </c>
      <c r="M691" s="14">
        <f t="shared" si="363"/>
        <v>769177</v>
      </c>
      <c r="N691" s="13"/>
      <c r="O691" s="12">
        <f>1000*(IF(I23&lt;18,VLOOKUP(I23,'[1]Mortality (No Interventions) H'!$B$10:$O$129,4),VLOOKUP(I23,'[1]Mortality (Interventions) H'!$B$26:$AV$128,19)))</f>
        <v>64.975413437688275</v>
      </c>
      <c r="P691" s="11">
        <v>0</v>
      </c>
      <c r="Q691" s="10">
        <f t="shared" si="372"/>
        <v>0.62993985655271767</v>
      </c>
      <c r="R691" s="10">
        <f t="shared" si="373"/>
        <v>4.0930602620390881E-2</v>
      </c>
      <c r="S691" s="10">
        <f t="shared" si="374"/>
        <v>0</v>
      </c>
      <c r="T691" s="9">
        <f t="shared" si="364"/>
        <v>0.58900925393232684</v>
      </c>
      <c r="U691" s="18"/>
      <c r="V691" s="8">
        <f t="shared" si="375"/>
        <v>4845.3524904364976</v>
      </c>
      <c r="W691" s="8">
        <f t="shared" si="365"/>
        <v>4530.5237091190538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-1493.1415361685476</v>
      </c>
      <c r="AB691" s="8">
        <f t="shared" si="376"/>
        <v>-31482.878131744397</v>
      </c>
      <c r="AC691" s="8">
        <f t="shared" si="369"/>
        <v>-32976.019667912944</v>
      </c>
      <c r="AD691" s="8">
        <f t="shared" si="377"/>
        <v>475.32907931182046</v>
      </c>
      <c r="AE691" s="8">
        <f t="shared" si="370"/>
        <v>-32500.690588601123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2535.0052247907456</v>
      </c>
      <c r="M692" s="14">
        <f t="shared" si="363"/>
        <v>769177</v>
      </c>
      <c r="N692" s="13"/>
      <c r="O692" s="12">
        <f>1000*(IF(I24&lt;18,VLOOKUP(I24,'[1]Mortality (No Interventions) H'!$B$10:$O$129,4),VLOOKUP(I24,'[1]Mortality (Interventions) H'!$B$26:$AV$128,19)))</f>
        <v>73.227063843495387</v>
      </c>
      <c r="P692" s="11">
        <v>0</v>
      </c>
      <c r="Q692" s="10">
        <f t="shared" si="372"/>
        <v>0.58900925393232684</v>
      </c>
      <c r="R692" s="10">
        <f t="shared" si="373"/>
        <v>4.3131418242112085E-2</v>
      </c>
      <c r="S692" s="10">
        <f t="shared" si="374"/>
        <v>0</v>
      </c>
      <c r="T692" s="9">
        <f t="shared" si="364"/>
        <v>0.54587783569021475</v>
      </c>
      <c r="U692" s="18"/>
      <c r="V692" s="8">
        <f t="shared" si="375"/>
        <v>4530.5237091190538</v>
      </c>
      <c r="W692" s="8">
        <f t="shared" si="365"/>
        <v>4198.766760226923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-1383.8031655721586</v>
      </c>
      <c r="AB692" s="8">
        <f t="shared" si="376"/>
        <v>-33175.694889213046</v>
      </c>
      <c r="AC692" s="8">
        <f t="shared" si="369"/>
        <v>-34559.498054785203</v>
      </c>
      <c r="AD692" s="8">
        <f t="shared" si="377"/>
        <v>444.44437586457923</v>
      </c>
      <c r="AE692" s="8">
        <f t="shared" si="370"/>
        <v>-34115.053678920623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2535.0052247907456</v>
      </c>
      <c r="M693" s="14">
        <f t="shared" si="363"/>
        <v>769177</v>
      </c>
      <c r="N693" s="13"/>
      <c r="O693" s="12">
        <f>1000*(IF(I25&lt;18,VLOOKUP(I25,'[1]Mortality (No Interventions) H'!$B$10:$O$129,4),VLOOKUP(I25,'[1]Mortality (Interventions) H'!$B$26:$AV$128,19)))</f>
        <v>82.196754075402154</v>
      </c>
      <c r="P693" s="11">
        <v>0</v>
      </c>
      <c r="Q693" s="10">
        <f t="shared" si="372"/>
        <v>0.54587783569021475</v>
      </c>
      <c r="R693" s="10">
        <f t="shared" si="373"/>
        <v>4.4869386215441363E-2</v>
      </c>
      <c r="S693" s="10">
        <f t="shared" si="374"/>
        <v>0</v>
      </c>
      <c r="T693" s="9">
        <f t="shared" si="364"/>
        <v>0.50100844947477341</v>
      </c>
      <c r="U693" s="18"/>
      <c r="V693" s="8">
        <f t="shared" si="375"/>
        <v>4198.766760226923</v>
      </c>
      <c r="W693" s="8">
        <f t="shared" si="365"/>
        <v>3853.641761416578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-1270.0590370828609</v>
      </c>
      <c r="AB693" s="8">
        <f t="shared" si="376"/>
        <v>-34512.499881034542</v>
      </c>
      <c r="AC693" s="8">
        <f t="shared" si="369"/>
        <v>-35782.5589181174</v>
      </c>
      <c r="AD693" s="8">
        <f t="shared" si="377"/>
        <v>411.8990191782612</v>
      </c>
      <c r="AE693" s="8">
        <f t="shared" si="370"/>
        <v>-35370.659898939142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2535.0052247907456</v>
      </c>
      <c r="M694" s="14">
        <f t="shared" si="363"/>
        <v>769177</v>
      </c>
      <c r="N694" s="13"/>
      <c r="O694" s="12">
        <f>1000*(IF(I26&lt;18,VLOOKUP(I26,'[1]Mortality (No Interventions) H'!$B$10:$O$129,4),VLOOKUP(I26,'[1]Mortality (Interventions) H'!$B$26:$AV$128,19)))</f>
        <v>91.63972509602273</v>
      </c>
      <c r="P694" s="11">
        <v>0</v>
      </c>
      <c r="Q694" s="10">
        <f t="shared" si="372"/>
        <v>0.50100844947477341</v>
      </c>
      <c r="R694" s="10">
        <f t="shared" si="373"/>
        <v>4.5912276580652826E-2</v>
      </c>
      <c r="S694" s="10">
        <f t="shared" si="374"/>
        <v>0</v>
      </c>
      <c r="T694" s="9">
        <f t="shared" si="364"/>
        <v>0.45509617289412058</v>
      </c>
      <c r="U694" s="18"/>
      <c r="V694" s="8">
        <f t="shared" si="375"/>
        <v>3853.641761416578</v>
      </c>
      <c r="W694" s="8">
        <f t="shared" si="365"/>
        <v>3500.4950897818098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-1153.6711760688681</v>
      </c>
      <c r="AB694" s="8">
        <f t="shared" si="376"/>
        <v>-35314.667163476799</v>
      </c>
      <c r="AC694" s="8">
        <f t="shared" si="369"/>
        <v>-36468.338339545669</v>
      </c>
      <c r="AD694" s="8">
        <f t="shared" si="377"/>
        <v>378.04225679496631</v>
      </c>
      <c r="AE694" s="8">
        <f t="shared" si="370"/>
        <v>-36090.296082750705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2535.0052247907456</v>
      </c>
      <c r="M695" s="14">
        <f t="shared" si="363"/>
        <v>769177</v>
      </c>
      <c r="N695" s="13"/>
      <c r="O695" s="12">
        <f>1000*(IF(I27&lt;18,VLOOKUP(I27,'[1]Mortality (No Interventions) H'!$B$10:$O$129,4),VLOOKUP(I27,'[1]Mortality (Interventions) H'!$B$26:$AV$128,19)))</f>
        <v>102.00266713681276</v>
      </c>
      <c r="P695" s="11">
        <v>0</v>
      </c>
      <c r="Q695" s="10">
        <f t="shared" si="372"/>
        <v>0.45509617289412058</v>
      </c>
      <c r="R695" s="10">
        <f t="shared" si="373"/>
        <v>4.642102343895637E-2</v>
      </c>
      <c r="S695" s="10">
        <f t="shared" si="374"/>
        <v>0</v>
      </c>
      <c r="T695" s="9">
        <f t="shared" si="364"/>
        <v>0.4086751494551642</v>
      </c>
      <c r="U695" s="18"/>
      <c r="V695" s="8">
        <f t="shared" si="375"/>
        <v>3500.4950897818098</v>
      </c>
      <c r="W695" s="8">
        <f t="shared" si="365"/>
        <v>3143.4352543247487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-1035.99363911098</v>
      </c>
      <c r="AB695" s="8">
        <f t="shared" si="376"/>
        <v>-35705.983545706142</v>
      </c>
      <c r="AC695" s="8">
        <f t="shared" si="369"/>
        <v>-36741.977184817122</v>
      </c>
      <c r="AD695" s="8">
        <f t="shared" si="377"/>
        <v>343.39856830759555</v>
      </c>
      <c r="AE695" s="8">
        <f t="shared" si="370"/>
        <v>-36398.578616509527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2535.0052247907456</v>
      </c>
      <c r="M696" s="14">
        <f t="shared" si="363"/>
        <v>769177</v>
      </c>
      <c r="N696" s="13"/>
      <c r="O696" s="12">
        <f>1000*(IF(I28&lt;18,VLOOKUP(I28,'[1]Mortality (No Interventions) H'!$B$10:$O$129,4),VLOOKUP(I28,'[1]Mortality (Interventions) H'!$B$26:$AV$128,19)))</f>
        <v>113.26249642337824</v>
      </c>
      <c r="P696" s="11">
        <v>0</v>
      </c>
      <c r="Q696" s="10">
        <f t="shared" si="372"/>
        <v>0.4086751494551642</v>
      </c>
      <c r="R696" s="10">
        <f t="shared" si="373"/>
        <v>4.6287567653489098E-2</v>
      </c>
      <c r="S696" s="10">
        <f t="shared" si="374"/>
        <v>0</v>
      </c>
      <c r="T696" s="9">
        <f t="shared" si="364"/>
        <v>0.36238758180167507</v>
      </c>
      <c r="U696" s="18"/>
      <c r="V696" s="8">
        <f t="shared" si="375"/>
        <v>3143.4352543247487</v>
      </c>
      <c r="W696" s="8">
        <f t="shared" si="365"/>
        <v>2787.4019300746704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-918.65441326653001</v>
      </c>
      <c r="AB696" s="8">
        <f t="shared" si="376"/>
        <v>-35603.332425007786</v>
      </c>
      <c r="AC696" s="8">
        <f t="shared" si="369"/>
        <v>-36521.986838274315</v>
      </c>
      <c r="AD696" s="8">
        <f t="shared" si="377"/>
        <v>308.37099844925785</v>
      </c>
      <c r="AE696" s="8">
        <f t="shared" si="370"/>
        <v>-36213.615839825055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2535.0052247907456</v>
      </c>
      <c r="M697" s="14">
        <f t="shared" si="363"/>
        <v>769177</v>
      </c>
      <c r="N697" s="13"/>
      <c r="O697" s="12">
        <f>1000*(IF(I29&lt;18,VLOOKUP(I29,'[1]Mortality (No Interventions) H'!$B$10:$O$129,4),VLOOKUP(I29,'[1]Mortality (Interventions) H'!$B$26:$AV$128,19)))</f>
        <v>125.72880880017529</v>
      </c>
      <c r="P697" s="11">
        <v>0</v>
      </c>
      <c r="Q697" s="10">
        <f t="shared" si="372"/>
        <v>0.36238758180167507</v>
      </c>
      <c r="R697" s="10">
        <f t="shared" si="373"/>
        <v>4.5562558983900686E-2</v>
      </c>
      <c r="S697" s="10">
        <f t="shared" si="374"/>
        <v>0</v>
      </c>
      <c r="T697" s="9">
        <f t="shared" si="364"/>
        <v>0.31682502281777436</v>
      </c>
      <c r="U697" s="18"/>
      <c r="V697" s="8">
        <f t="shared" si="375"/>
        <v>2787.4019300746704</v>
      </c>
      <c r="W697" s="8">
        <f t="shared" si="365"/>
        <v>2436.9452057590725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-803.1530881875052</v>
      </c>
      <c r="AB697" s="8">
        <f t="shared" si="376"/>
        <v>-35045.672431559775</v>
      </c>
      <c r="AC697" s="8">
        <f t="shared" si="369"/>
        <v>-35848.825519747283</v>
      </c>
      <c r="AD697" s="8">
        <f t="shared" si="377"/>
        <v>273.44412934032516</v>
      </c>
      <c r="AE697" s="8">
        <f t="shared" si="370"/>
        <v>-35575.381390406954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2535.0052247907456</v>
      </c>
      <c r="M698" s="14">
        <f t="shared" si="363"/>
        <v>769177</v>
      </c>
      <c r="N698" s="13"/>
      <c r="O698" s="12">
        <f>1000*(IF(I30&lt;18,VLOOKUP(I30,'[1]Mortality (No Interventions) H'!$B$10:$O$129,4),VLOOKUP(I30,'[1]Mortality (Interventions) H'!$B$26:$AV$128,19)))</f>
        <v>146.92419128524563</v>
      </c>
      <c r="P698" s="11">
        <v>0</v>
      </c>
      <c r="Q698" s="10">
        <f t="shared" si="372"/>
        <v>0.31682502281777436</v>
      </c>
      <c r="R698" s="10">
        <f t="shared" si="373"/>
        <v>4.654926025643099E-2</v>
      </c>
      <c r="S698" s="10">
        <f t="shared" si="374"/>
        <v>0</v>
      </c>
      <c r="T698" s="9">
        <f t="shared" si="364"/>
        <v>0.27027576256134339</v>
      </c>
      <c r="U698" s="18"/>
      <c r="V698" s="8">
        <f t="shared" si="375"/>
        <v>2436.9452057590725</v>
      </c>
      <c r="W698" s="8">
        <f t="shared" si="365"/>
        <v>2078.8990021964642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-685.15047022730846</v>
      </c>
      <c r="AB698" s="8">
        <f t="shared" si="376"/>
        <v>-35804.620356260821</v>
      </c>
      <c r="AC698" s="8">
        <f t="shared" si="369"/>
        <v>-36489.770826488129</v>
      </c>
      <c r="AD698" s="8">
        <f t="shared" si="377"/>
        <v>239.06432468496502</v>
      </c>
      <c r="AE698" s="8">
        <f t="shared" si="370"/>
        <v>-36250.706501803164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2535.0052247907456</v>
      </c>
      <c r="M699" s="14">
        <f t="shared" si="363"/>
        <v>769177</v>
      </c>
      <c r="N699" s="13"/>
      <c r="O699" s="12">
        <f>1000*(IF(I31&lt;18,VLOOKUP(I31,'[1]Mortality (No Interventions) H'!$B$10:$O$129,4),VLOOKUP(I31,'[1]Mortality (Interventions) H'!$B$26:$AV$128,19)))</f>
        <v>161.54181747201113</v>
      </c>
      <c r="P699" s="11">
        <v>0</v>
      </c>
      <c r="Q699" s="10">
        <f t="shared" si="372"/>
        <v>0.27027576256134339</v>
      </c>
      <c r="R699" s="10">
        <f t="shared" si="373"/>
        <v>4.3660837902793154E-2</v>
      </c>
      <c r="S699" s="10">
        <f t="shared" si="374"/>
        <v>0</v>
      </c>
      <c r="T699" s="9">
        <f t="shared" si="364"/>
        <v>0.22661492465855024</v>
      </c>
      <c r="U699" s="18"/>
      <c r="V699" s="8">
        <f t="shared" si="375"/>
        <v>2078.8990021964642</v>
      </c>
      <c r="W699" s="8">
        <f t="shared" si="365"/>
        <v>1743.0698790408971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-574.47001802498608</v>
      </c>
      <c r="AB699" s="8">
        <f t="shared" si="376"/>
        <v>-33582.912315556729</v>
      </c>
      <c r="AC699" s="8">
        <f t="shared" si="369"/>
        <v>-34157.382333581714</v>
      </c>
      <c r="AD699" s="8">
        <f t="shared" si="377"/>
        <v>203.93999211547316</v>
      </c>
      <c r="AE699" s="8">
        <f t="shared" si="370"/>
        <v>-33953.442341466238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2535.0052247907456</v>
      </c>
      <c r="M700" s="14">
        <f t="shared" si="363"/>
        <v>769177</v>
      </c>
      <c r="N700" s="13"/>
      <c r="O700" s="12">
        <f>1000*(IF(I32&lt;18,VLOOKUP(I32,'[1]Mortality (No Interventions) H'!$B$10:$O$129,4),VLOOKUP(I32,'[1]Mortality (Interventions) H'!$B$26:$AV$128,19)))</f>
        <v>177.41120282211583</v>
      </c>
      <c r="P700" s="11">
        <v>0</v>
      </c>
      <c r="Q700" s="10">
        <f t="shared" si="372"/>
        <v>0.22661492465855024</v>
      </c>
      <c r="R700" s="10">
        <f t="shared" si="373"/>
        <v>4.0204026361116557E-2</v>
      </c>
      <c r="S700" s="10">
        <f t="shared" si="374"/>
        <v>0</v>
      </c>
      <c r="T700" s="9">
        <f t="shared" si="364"/>
        <v>0.18641089829743368</v>
      </c>
      <c r="U700" s="18"/>
      <c r="V700" s="8">
        <f t="shared" si="375"/>
        <v>1743.0698790408971</v>
      </c>
      <c r="W700" s="8">
        <f t="shared" si="365"/>
        <v>1433.8297551972516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-472.55260114193067</v>
      </c>
      <c r="AB700" s="8">
        <f t="shared" si="376"/>
        <v>-30924.012384364549</v>
      </c>
      <c r="AC700" s="8">
        <f t="shared" si="369"/>
        <v>-31396.56498550648</v>
      </c>
      <c r="AD700" s="8">
        <f t="shared" si="377"/>
        <v>170.99515513391202</v>
      </c>
      <c r="AE700" s="8">
        <f t="shared" si="370"/>
        <v>-31225.569830372569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2535.0052247907456</v>
      </c>
      <c r="M701" s="14">
        <f t="shared" si="363"/>
        <v>769177</v>
      </c>
      <c r="N701" s="13"/>
      <c r="O701" s="12">
        <f>1000*(IF(I33&lt;18,VLOOKUP(I33,'[1]Mortality (No Interventions) H'!$B$10:$O$129,4),VLOOKUP(I33,'[1]Mortality (Interventions) H'!$B$26:$AV$128,19)))</f>
        <v>194.15124021125334</v>
      </c>
      <c r="P701" s="11">
        <v>0</v>
      </c>
      <c r="Q701" s="10">
        <f t="shared" si="372"/>
        <v>0.18641089829743368</v>
      </c>
      <c r="R701" s="10">
        <f t="shared" si="373"/>
        <v>3.619190709334056E-2</v>
      </c>
      <c r="S701" s="10">
        <f t="shared" si="374"/>
        <v>0</v>
      </c>
      <c r="T701" s="9">
        <f t="shared" si="364"/>
        <v>0.15021899120409313</v>
      </c>
      <c r="U701" s="18"/>
      <c r="V701" s="8">
        <f t="shared" si="375"/>
        <v>1433.8297551972516</v>
      </c>
      <c r="W701" s="8">
        <f t="shared" si="365"/>
        <v>1155.4499299739075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-380.80592756517115</v>
      </c>
      <c r="AB701" s="8">
        <f t="shared" si="376"/>
        <v>-27837.982522334412</v>
      </c>
      <c r="AC701" s="8">
        <f t="shared" si="369"/>
        <v>-28218.788449899585</v>
      </c>
      <c r="AD701" s="8">
        <f t="shared" si="377"/>
        <v>140.65869898485039</v>
      </c>
      <c r="AE701" s="8">
        <f t="shared" si="370"/>
        <v>-28078.129750914733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2535.0052247907456</v>
      </c>
      <c r="M702" s="14">
        <f t="shared" si="363"/>
        <v>769177</v>
      </c>
      <c r="N702" s="13"/>
      <c r="O702" s="12">
        <f>1000*(IF(I34&lt;18,VLOOKUP(I34,'[1]Mortality (No Interventions) H'!$B$10:$O$129,4),VLOOKUP(I34,'[1]Mortality (Interventions) H'!$B$26:$AV$128,19)))</f>
        <v>211.57351677959366</v>
      </c>
      <c r="P702" s="11">
        <v>0</v>
      </c>
      <c r="Q702" s="10">
        <f t="shared" si="372"/>
        <v>0.15021899120409313</v>
      </c>
      <c r="R702" s="10">
        <f t="shared" si="373"/>
        <v>3.1782360256132833E-2</v>
      </c>
      <c r="S702" s="10">
        <f t="shared" si="374"/>
        <v>0</v>
      </c>
      <c r="T702" s="9">
        <f t="shared" si="364"/>
        <v>0.11843663094796029</v>
      </c>
      <c r="U702" s="18"/>
      <c r="V702" s="8">
        <f t="shared" si="375"/>
        <v>1155.4499299739075</v>
      </c>
      <c r="W702" s="8">
        <f t="shared" si="365"/>
        <v>910.98732482659261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-300.23747825969269</v>
      </c>
      <c r="AB702" s="8">
        <f t="shared" si="376"/>
        <v>-24446.260514731483</v>
      </c>
      <c r="AC702" s="8">
        <f t="shared" si="369"/>
        <v>-24746.497992991175</v>
      </c>
      <c r="AD702" s="8">
        <f t="shared" si="377"/>
        <v>113.34963813044034</v>
      </c>
      <c r="AE702" s="8">
        <f t="shared" si="370"/>
        <v>-24633.148354860736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2535.0052247907456</v>
      </c>
      <c r="M703" s="14">
        <f t="shared" si="363"/>
        <v>769177</v>
      </c>
      <c r="N703" s="13"/>
      <c r="O703" s="12">
        <f>1000*(IF(I35&lt;18,VLOOKUP(I35,'[1]Mortality (No Interventions) H'!$B$10:$O$129,4),VLOOKUP(I35,'[1]Mortality (Interventions) H'!$B$26:$AV$128,19)))</f>
        <v>230.36213101865295</v>
      </c>
      <c r="P703" s="11">
        <v>0</v>
      </c>
      <c r="Q703" s="10">
        <f t="shared" si="372"/>
        <v>0.11843663094796029</v>
      </c>
      <c r="R703" s="10">
        <f t="shared" si="373"/>
        <v>2.7283314695841877E-2</v>
      </c>
      <c r="S703" s="10">
        <f t="shared" si="374"/>
        <v>0</v>
      </c>
      <c r="T703" s="9">
        <f t="shared" si="364"/>
        <v>9.1153316252118421E-2</v>
      </c>
      <c r="U703" s="18"/>
      <c r="V703" s="8">
        <f t="shared" si="375"/>
        <v>910.98732482659261</v>
      </c>
      <c r="W703" s="8">
        <f t="shared" si="365"/>
        <v>701.13034334855695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-231.07413295612338</v>
      </c>
      <c r="AB703" s="8">
        <f t="shared" si="376"/>
        <v>-20985.698147803567</v>
      </c>
      <c r="AC703" s="8">
        <f t="shared" si="369"/>
        <v>-21216.772280759691</v>
      </c>
      <c r="AD703" s="8">
        <f t="shared" si="377"/>
        <v>89.367856565488736</v>
      </c>
      <c r="AE703" s="8">
        <f t="shared" si="370"/>
        <v>-21127.404424194203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2535.0052247907456</v>
      </c>
      <c r="M704" s="14">
        <f t="shared" ref="M704:M735" si="380">$E$11</f>
        <v>769177</v>
      </c>
      <c r="N704" s="13"/>
      <c r="O704" s="12">
        <f>1000*(IF(I36&lt;18,VLOOKUP(I36,'[1]Mortality (No Interventions) H'!$B$10:$O$129,4),VLOOKUP(I36,'[1]Mortality (Interventions) H'!$B$26:$AV$128,19)))</f>
        <v>249.82913074956943</v>
      </c>
      <c r="P704" s="11">
        <v>0</v>
      </c>
      <c r="Q704" s="10">
        <f t="shared" si="372"/>
        <v>9.1153316252118421E-2</v>
      </c>
      <c r="R704" s="10">
        <f t="shared" si="373"/>
        <v>2.2772753764207343E-2</v>
      </c>
      <c r="S704" s="10">
        <f t="shared" si="374"/>
        <v>0</v>
      </c>
      <c r="T704" s="9">
        <f t="shared" ref="T704:T735" si="381">Q704-SUM(R704:S704)</f>
        <v>6.8380562487911078E-2</v>
      </c>
      <c r="U704" s="18"/>
      <c r="V704" s="8">
        <f t="shared" si="375"/>
        <v>701.13034334855695</v>
      </c>
      <c r="W704" s="8">
        <f t="shared" ref="W704:W735" si="382">$G$14*M704*T704</f>
        <v>525.96755912763979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-173.34508318098466</v>
      </c>
      <c r="AB704" s="8">
        <f t="shared" si="376"/>
        <v>-17516.278422091713</v>
      </c>
      <c r="AC704" s="8">
        <f t="shared" ref="AC704:AC735" si="386">IFERROR(_xlfn.IFNA(SUM(Y704:AB704),0),0)</f>
        <v>-17689.623505272699</v>
      </c>
      <c r="AD704" s="8">
        <f t="shared" si="377"/>
        <v>68.780886682493446</v>
      </c>
      <c r="AE704" s="8">
        <f t="shared" ref="AE704:AE735" si="387">IFERROR(_xlfn.IFNA(SUM(AC704:AD704),0),0)</f>
        <v>-17620.842618590206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2535.0052247907456</v>
      </c>
      <c r="M705" s="14">
        <f t="shared" si="380"/>
        <v>769177</v>
      </c>
      <c r="N705" s="13"/>
      <c r="O705" s="12">
        <f>1000*(IF(I37&lt;18,VLOOKUP(I37,'[1]Mortality (No Interventions) H'!$B$10:$O$129,4),VLOOKUP(I37,'[1]Mortality (Interventions) H'!$B$26:$AV$128,19)))</f>
        <v>270.56172029877661</v>
      </c>
      <c r="P705" s="11">
        <v>0</v>
      </c>
      <c r="Q705" s="10">
        <f t="shared" ref="Q705:Q736" si="389">T704</f>
        <v>6.8380562487911078E-2</v>
      </c>
      <c r="R705" s="10">
        <f t="shared" ref="R705:R736" si="390">O705*Q705/1000</f>
        <v>1.8501162621727213E-2</v>
      </c>
      <c r="S705" s="10">
        <f t="shared" ref="S705:S736" si="391">MIN(P705*Q705,Q705-R705)</f>
        <v>0</v>
      </c>
      <c r="T705" s="9">
        <f t="shared" si="381"/>
        <v>4.9879399866183866E-2</v>
      </c>
      <c r="U705" s="18"/>
      <c r="V705" s="8">
        <f t="shared" ref="V705:V736" si="392">W704</f>
        <v>525.96755912763979</v>
      </c>
      <c r="W705" s="8">
        <f t="shared" si="382"/>
        <v>383.66087150871709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-126.44453927020292</v>
      </c>
      <c r="AB705" s="8">
        <f t="shared" ref="AB705:AB736" si="393">IFERROR(_xlfn.IFNA(-M705*R705,0),0)</f>
        <v>-14230.668761892273</v>
      </c>
      <c r="AC705" s="8">
        <f t="shared" si="386"/>
        <v>-14357.113301162477</v>
      </c>
      <c r="AD705" s="8">
        <f t="shared" ref="AD705:AD736" si="394">IFERROR(_xlfn.IFNA($D$6*SUM(V705:V705,Y705:Z705),0),0)</f>
        <v>51.597417550421468</v>
      </c>
      <c r="AE705" s="8">
        <f t="shared" si="387"/>
        <v>-14305.515883612055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2535.0052247907456</v>
      </c>
      <c r="M706" s="14">
        <f t="shared" si="380"/>
        <v>769177</v>
      </c>
      <c r="N706" s="13"/>
      <c r="O706" s="12">
        <f>1000*(IF(I38&lt;18,VLOOKUP(I38,'[1]Mortality (No Interventions) H'!$B$10:$O$129,4),VLOOKUP(I38,'[1]Mortality (Interventions) H'!$B$26:$AV$128,19)))</f>
        <v>292.63101695839123</v>
      </c>
      <c r="P706" s="11">
        <v>0</v>
      </c>
      <c r="Q706" s="10">
        <f t="shared" si="389"/>
        <v>4.9879399866183866E-2</v>
      </c>
      <c r="R706" s="10">
        <f t="shared" si="390"/>
        <v>1.4596259508115628E-2</v>
      </c>
      <c r="S706" s="10">
        <f t="shared" si="391"/>
        <v>0</v>
      </c>
      <c r="T706" s="9">
        <f t="shared" si="381"/>
        <v>3.5283140358068239E-2</v>
      </c>
      <c r="U706" s="18"/>
      <c r="V706" s="8">
        <f t="shared" si="392"/>
        <v>383.66087150871709</v>
      </c>
      <c r="W706" s="8">
        <f t="shared" si="382"/>
        <v>271.38980051197854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-89.442945154728207</v>
      </c>
      <c r="AB706" s="8">
        <f t="shared" si="393"/>
        <v>-11227.107099673854</v>
      </c>
      <c r="AC706" s="8">
        <f t="shared" si="386"/>
        <v>-11316.550044828582</v>
      </c>
      <c r="AD706" s="8">
        <f t="shared" si="394"/>
        <v>37.63713149500515</v>
      </c>
      <c r="AE706" s="8">
        <f t="shared" si="387"/>
        <v>-11278.912913333577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2535.0052247907456</v>
      </c>
      <c r="M707" s="14">
        <f t="shared" si="380"/>
        <v>769177</v>
      </c>
      <c r="N707" s="13"/>
      <c r="O707" s="12">
        <f>1000*(IF(I39&lt;18,VLOOKUP(I39,'[1]Mortality (No Interventions) H'!$B$10:$O$129,4),VLOOKUP(I39,'[1]Mortality (Interventions) H'!$B$26:$AV$128,19)))</f>
        <v>315.28246643852998</v>
      </c>
      <c r="P707" s="11">
        <v>0</v>
      </c>
      <c r="Q707" s="10">
        <f t="shared" si="389"/>
        <v>3.5283140358068239E-2</v>
      </c>
      <c r="R707" s="10">
        <f t="shared" si="390"/>
        <v>1.1124155515788593E-2</v>
      </c>
      <c r="S707" s="10">
        <f t="shared" si="391"/>
        <v>0</v>
      </c>
      <c r="T707" s="9">
        <f t="shared" si="381"/>
        <v>2.4158984842279647E-2</v>
      </c>
      <c r="U707" s="18"/>
      <c r="V707" s="8">
        <f t="shared" si="392"/>
        <v>271.38980051197854</v>
      </c>
      <c r="W707" s="8">
        <f t="shared" si="382"/>
        <v>185.82535484030132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-61.243152800819331</v>
      </c>
      <c r="AB707" s="8">
        <f t="shared" si="393"/>
        <v>-8556.4445671677222</v>
      </c>
      <c r="AC707" s="8">
        <f t="shared" si="386"/>
        <v>-8617.6877199685423</v>
      </c>
      <c r="AD707" s="8">
        <f t="shared" si="394"/>
        <v>26.623339430225098</v>
      </c>
      <c r="AE707" s="8">
        <f t="shared" si="387"/>
        <v>-8591.064380538317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2535.0052247907456</v>
      </c>
      <c r="M708" s="14">
        <f t="shared" si="380"/>
        <v>769177</v>
      </c>
      <c r="N708" s="13"/>
      <c r="O708" s="12">
        <f>1000*(IF(I40&lt;18,VLOOKUP(I40,'[1]Mortality (No Interventions) H'!$B$10:$O$129,4),VLOOKUP(I40,'[1]Mortality (Interventions) H'!$B$26:$AV$128,19)))</f>
        <v>339.09762316947422</v>
      </c>
      <c r="P708" s="11">
        <v>0</v>
      </c>
      <c r="Q708" s="10">
        <f t="shared" si="389"/>
        <v>2.4158984842279647E-2</v>
      </c>
      <c r="R708" s="10">
        <f t="shared" si="390"/>
        <v>8.1922543382043841E-3</v>
      </c>
      <c r="S708" s="10">
        <f t="shared" si="391"/>
        <v>0</v>
      </c>
      <c r="T708" s="9">
        <f t="shared" si="381"/>
        <v>1.5966730504075263E-2</v>
      </c>
      <c r="U708" s="18"/>
      <c r="V708" s="8">
        <f t="shared" si="392"/>
        <v>185.82535484030132</v>
      </c>
      <c r="W708" s="8">
        <f t="shared" si="382"/>
        <v>122.81241868933098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-40.475745250656566</v>
      </c>
      <c r="AB708" s="8">
        <f t="shared" si="393"/>
        <v>-6301.2936150970336</v>
      </c>
      <c r="AC708" s="8">
        <f t="shared" si="386"/>
        <v>-6341.7693603476901</v>
      </c>
      <c r="AD708" s="8">
        <f t="shared" si="394"/>
        <v>18.229467309833559</v>
      </c>
      <c r="AE708" s="8">
        <f t="shared" si="387"/>
        <v>-6323.5398930378569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2535.0052247907456</v>
      </c>
      <c r="M709" s="14">
        <f t="shared" si="380"/>
        <v>769177</v>
      </c>
      <c r="N709" s="13"/>
      <c r="O709" s="12">
        <f>1000*(IF(I41&lt;18,VLOOKUP(I41,'[1]Mortality (No Interventions) H'!$B$10:$O$129,4),VLOOKUP(I41,'[1]Mortality (Interventions) H'!$B$26:$AV$128,19)))</f>
        <v>363.27279437842094</v>
      </c>
      <c r="P709" s="11">
        <v>0</v>
      </c>
      <c r="Q709" s="10">
        <f t="shared" si="389"/>
        <v>1.5966730504075263E-2</v>
      </c>
      <c r="R709" s="10">
        <f t="shared" si="390"/>
        <v>5.8002788073025944E-3</v>
      </c>
      <c r="S709" s="10">
        <f t="shared" si="391"/>
        <v>0</v>
      </c>
      <c r="T709" s="9">
        <f t="shared" si="381"/>
        <v>1.0166451696772667E-2</v>
      </c>
      <c r="U709" s="18"/>
      <c r="V709" s="8">
        <f t="shared" si="392"/>
        <v>122.81241868933098</v>
      </c>
      <c r="W709" s="8">
        <f t="shared" si="382"/>
        <v>78.198008167685103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-25.772008168901454</v>
      </c>
      <c r="AB709" s="8">
        <f t="shared" si="393"/>
        <v>-4461.4410521645877</v>
      </c>
      <c r="AC709" s="8">
        <f t="shared" si="386"/>
        <v>-4487.213060333489</v>
      </c>
      <c r="AD709" s="8">
        <f t="shared" si="394"/>
        <v>12.047898273423371</v>
      </c>
      <c r="AE709" s="8">
        <f t="shared" si="387"/>
        <v>-4475.165162060066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2535.0052247907456</v>
      </c>
      <c r="M710" s="14">
        <f t="shared" si="380"/>
        <v>769177</v>
      </c>
      <c r="N710" s="13"/>
      <c r="O710" s="12">
        <f>1000*(IF(I42&lt;18,VLOOKUP(I42,'[1]Mortality (No Interventions) H'!$B$10:$O$129,4),VLOOKUP(I42,'[1]Mortality (Interventions) H'!$B$26:$AV$128,19)))</f>
        <v>387.28821897786952</v>
      </c>
      <c r="P710" s="11">
        <v>0</v>
      </c>
      <c r="Q710" s="10">
        <f t="shared" si="389"/>
        <v>1.0166451696772667E-2</v>
      </c>
      <c r="R710" s="10">
        <f t="shared" si="390"/>
        <v>3.9373469709676262E-3</v>
      </c>
      <c r="S710" s="10">
        <f t="shared" si="391"/>
        <v>0</v>
      </c>
      <c r="T710" s="9">
        <f t="shared" si="381"/>
        <v>6.2291047258050411E-3</v>
      </c>
      <c r="U710" s="18"/>
      <c r="V710" s="8">
        <f t="shared" si="392"/>
        <v>78.198008167685103</v>
      </c>
      <c r="W710" s="8">
        <f t="shared" si="382"/>
        <v>47.912840856805445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-15.790813025684503</v>
      </c>
      <c r="AB710" s="8">
        <f t="shared" si="393"/>
        <v>-3028.5167310879656</v>
      </c>
      <c r="AC710" s="8">
        <f t="shared" si="386"/>
        <v>-3044.3075441136502</v>
      </c>
      <c r="AD710" s="8">
        <f t="shared" si="394"/>
        <v>7.671224601249909</v>
      </c>
      <c r="AE710" s="8">
        <f t="shared" si="387"/>
        <v>-3036.6363195124004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2535.0052247907456</v>
      </c>
      <c r="M711" s="14">
        <f t="shared" si="380"/>
        <v>769177</v>
      </c>
      <c r="N711" s="13"/>
      <c r="O711" s="12">
        <f>1000*(IF(I43&lt;18,VLOOKUP(I43,'[1]Mortality (No Interventions) H'!$B$10:$O$129,4),VLOOKUP(I43,'[1]Mortality (Interventions) H'!$B$26:$AV$128,19)))</f>
        <v>412.0477938985785</v>
      </c>
      <c r="P711" s="11">
        <v>0</v>
      </c>
      <c r="Q711" s="10">
        <f t="shared" si="389"/>
        <v>6.2291047258050411E-3</v>
      </c>
      <c r="R711" s="10">
        <f t="shared" si="390"/>
        <v>2.5666888602311772E-3</v>
      </c>
      <c r="S711" s="10">
        <f t="shared" si="391"/>
        <v>0</v>
      </c>
      <c r="T711" s="9">
        <f t="shared" si="381"/>
        <v>3.6624158655738639E-3</v>
      </c>
      <c r="U711" s="18"/>
      <c r="V711" s="8">
        <f t="shared" si="392"/>
        <v>47.912840856805445</v>
      </c>
      <c r="W711" s="8">
        <f t="shared" si="382"/>
        <v>28.170460482345081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-9.2842433545862662</v>
      </c>
      <c r="AB711" s="8">
        <f t="shared" si="393"/>
        <v>-1974.2380374460363</v>
      </c>
      <c r="AC711" s="8">
        <f t="shared" si="386"/>
        <v>-1983.5222808006226</v>
      </c>
      <c r="AD711" s="8">
        <f t="shared" si="394"/>
        <v>4.7002496880526143</v>
      </c>
      <c r="AE711" s="8">
        <f t="shared" si="387"/>
        <v>-1978.8220311125701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2535.0052247907456</v>
      </c>
      <c r="M712" s="14">
        <f t="shared" si="380"/>
        <v>769177</v>
      </c>
      <c r="N712" s="13"/>
      <c r="O712" s="12">
        <f>1000*(IF(I44&lt;18,VLOOKUP(I44,'[1]Mortality (No Interventions) H'!$B$10:$O$129,4),VLOOKUP(I44,'[1]Mortality (Interventions) H'!$B$26:$AV$128,19)))</f>
        <v>437.42497392229978</v>
      </c>
      <c r="P712" s="11">
        <v>0</v>
      </c>
      <c r="Q712" s="10">
        <f t="shared" si="389"/>
        <v>3.6624158655738639E-3</v>
      </c>
      <c r="R712" s="10">
        <f t="shared" si="390"/>
        <v>1.6020321644912646E-3</v>
      </c>
      <c r="S712" s="10">
        <f t="shared" si="391"/>
        <v>0</v>
      </c>
      <c r="T712" s="9">
        <f t="shared" si="381"/>
        <v>2.0603837010825994E-3</v>
      </c>
      <c r="U712" s="18"/>
      <c r="V712" s="8">
        <f t="shared" si="392"/>
        <v>28.170460482345081</v>
      </c>
      <c r="W712" s="8">
        <f t="shared" si="382"/>
        <v>15.847997540476106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-5.2230834473180829</v>
      </c>
      <c r="AB712" s="8">
        <f t="shared" si="393"/>
        <v>-1232.2462941868973</v>
      </c>
      <c r="AC712" s="8">
        <f t="shared" si="386"/>
        <v>-1237.4693776342153</v>
      </c>
      <c r="AD712" s="8">
        <f t="shared" si="394"/>
        <v>2.7635221733180528</v>
      </c>
      <c r="AE712" s="8">
        <f t="shared" si="387"/>
        <v>-1234.7058554608973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2535.0052247907456</v>
      </c>
      <c r="M713" s="14">
        <f t="shared" si="380"/>
        <v>769177</v>
      </c>
      <c r="N713" s="13"/>
      <c r="O713" s="12">
        <f>1000*(IF(I45&lt;18,VLOOKUP(I45,'[1]Mortality (No Interventions) H'!$B$10:$O$129,4),VLOOKUP(I45,'[1]Mortality (Interventions) H'!$B$26:$AV$128,19)))</f>
        <v>463.2741588477777</v>
      </c>
      <c r="P713" s="11">
        <v>0</v>
      </c>
      <c r="Q713" s="10">
        <f t="shared" si="389"/>
        <v>2.0603837010825994E-3</v>
      </c>
      <c r="R713" s="10">
        <f t="shared" si="390"/>
        <v>9.5452252602271222E-4</v>
      </c>
      <c r="S713" s="10">
        <f t="shared" si="391"/>
        <v>0</v>
      </c>
      <c r="T713" s="9">
        <f t="shared" si="381"/>
        <v>1.1058611750598872E-3</v>
      </c>
      <c r="U713" s="18"/>
      <c r="V713" s="8">
        <f t="shared" si="392"/>
        <v>15.847997540476106</v>
      </c>
      <c r="W713" s="8">
        <f t="shared" si="382"/>
        <v>8.5060298104903893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-2.8033638566700474</v>
      </c>
      <c r="AB713" s="8">
        <f t="shared" si="393"/>
        <v>-734.19677299857176</v>
      </c>
      <c r="AC713" s="8">
        <f t="shared" si="386"/>
        <v>-737.00013685524186</v>
      </c>
      <c r="AD713" s="8">
        <f t="shared" si="394"/>
        <v>1.554688558720706</v>
      </c>
      <c r="AE713" s="8">
        <f t="shared" si="387"/>
        <v>-735.44544829652114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2535.0052247907456</v>
      </c>
      <c r="M714" s="14">
        <f t="shared" si="380"/>
        <v>769177</v>
      </c>
      <c r="N714" s="13"/>
      <c r="O714" s="12">
        <f>1000*(IF(I46&lt;18,VLOOKUP(I46,'[1]Mortality (No Interventions) H'!$B$10:$O$129,4),VLOOKUP(I46,'[1]Mortality (Interventions) H'!$B$26:$AV$128,19)))</f>
        <v>489.44699787269565</v>
      </c>
      <c r="P714" s="11">
        <v>0</v>
      </c>
      <c r="Q714" s="10">
        <f t="shared" si="389"/>
        <v>1.1058611750598872E-3</v>
      </c>
      <c r="R714" s="10">
        <f t="shared" si="390"/>
        <v>5.4126043219703338E-4</v>
      </c>
      <c r="S714" s="10">
        <f t="shared" si="391"/>
        <v>0</v>
      </c>
      <c r="T714" s="9">
        <f t="shared" si="381"/>
        <v>5.6460074286285387E-4</v>
      </c>
      <c r="U714" s="18"/>
      <c r="V714" s="8">
        <f t="shared" si="392"/>
        <v>8.5060298104903893</v>
      </c>
      <c r="W714" s="8">
        <f t="shared" si="382"/>
        <v>4.3427790559302135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-1.4312658330780708</v>
      </c>
      <c r="AB714" s="8">
        <f t="shared" si="393"/>
        <v>-416.32507545601754</v>
      </c>
      <c r="AC714" s="8">
        <f t="shared" si="386"/>
        <v>-417.75634128909559</v>
      </c>
      <c r="AD714" s="8">
        <f t="shared" si="394"/>
        <v>0.83444152440910724</v>
      </c>
      <c r="AE714" s="8">
        <f t="shared" si="387"/>
        <v>-416.92189976468649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2535.0052247907456</v>
      </c>
      <c r="M715" s="14">
        <f t="shared" si="380"/>
        <v>769177</v>
      </c>
      <c r="N715" s="13"/>
      <c r="O715" s="12">
        <f>1000*(IF(I47&lt;18,VLOOKUP(I47,'[1]Mortality (No Interventions) H'!$B$10:$O$129,4),VLOOKUP(I47,'[1]Mortality (Interventions) H'!$B$26:$AV$128,19)))</f>
        <v>515.96976012454161</v>
      </c>
      <c r="P715" s="11">
        <v>0</v>
      </c>
      <c r="Q715" s="10">
        <f t="shared" si="389"/>
        <v>5.6460074286285387E-4</v>
      </c>
      <c r="R715" s="10">
        <f t="shared" si="390"/>
        <v>2.9131690986108471E-4</v>
      </c>
      <c r="S715" s="10">
        <f t="shared" si="391"/>
        <v>0</v>
      </c>
      <c r="T715" s="9">
        <f t="shared" si="381"/>
        <v>2.7328383300176916E-4</v>
      </c>
      <c r="U715" s="18"/>
      <c r="V715" s="8">
        <f t="shared" si="392"/>
        <v>4.3427790559302135</v>
      </c>
      <c r="W715" s="8">
        <f t="shared" si="382"/>
        <v>2.1020363881680182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-0.69277594451032642</v>
      </c>
      <c r="AB715" s="8">
        <f t="shared" si="393"/>
        <v>-224.07426677621956</v>
      </c>
      <c r="AC715" s="8">
        <f t="shared" si="386"/>
        <v>-224.76704272072988</v>
      </c>
      <c r="AD715" s="8">
        <f t="shared" si="394"/>
        <v>0.42602662538675395</v>
      </c>
      <c r="AE715" s="8">
        <f t="shared" si="387"/>
        <v>-224.34101609534312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2535.0052247907456</v>
      </c>
      <c r="M716" s="14">
        <f t="shared" si="380"/>
        <v>769177</v>
      </c>
      <c r="N716" s="13"/>
      <c r="O716" s="12">
        <f>1000*(IF(I48&lt;18,VLOOKUP(I48,'[1]Mortality (No Interventions) H'!$B$10:$O$129,4),VLOOKUP(I48,'[1]Mortality (Interventions) H'!$B$26:$AV$128,19)))</f>
        <v>542.89062291589016</v>
      </c>
      <c r="P716" s="11">
        <v>0</v>
      </c>
      <c r="Q716" s="10">
        <f t="shared" si="389"/>
        <v>2.7328383300176916E-4</v>
      </c>
      <c r="R716" s="10">
        <f t="shared" si="390"/>
        <v>1.4836323033117255E-4</v>
      </c>
      <c r="S716" s="10">
        <f t="shared" si="391"/>
        <v>0</v>
      </c>
      <c r="T716" s="9">
        <f t="shared" si="381"/>
        <v>1.249206026705966E-4</v>
      </c>
      <c r="U716" s="18"/>
      <c r="V716" s="8">
        <f t="shared" si="392"/>
        <v>2.1020363881680182</v>
      </c>
      <c r="W716" s="8">
        <f t="shared" si="382"/>
        <v>0.96086054400361487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-0.31667438045397117</v>
      </c>
      <c r="AB716" s="8">
        <f t="shared" si="393"/>
        <v>-114.11758441644031</v>
      </c>
      <c r="AC716" s="8">
        <f t="shared" si="386"/>
        <v>-114.43425879689428</v>
      </c>
      <c r="AD716" s="8">
        <f t="shared" si="394"/>
        <v>0.20620976967928259</v>
      </c>
      <c r="AE716" s="8">
        <f t="shared" si="387"/>
        <v>-114.22804902721501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2535.0052247907456</v>
      </c>
      <c r="M717" s="14">
        <f t="shared" si="380"/>
        <v>769177</v>
      </c>
      <c r="N717" s="13"/>
      <c r="O717" s="12">
        <f>1000*(IF(I49&lt;18,VLOOKUP(I49,'[1]Mortality (No Interventions) H'!$B$10:$O$129,4),VLOOKUP(I49,'[1]Mortality (Interventions) H'!$B$26:$AV$128,19)))</f>
        <v>570.07048001661883</v>
      </c>
      <c r="P717" s="11">
        <v>0</v>
      </c>
      <c r="Q717" s="10">
        <f t="shared" si="389"/>
        <v>1.249206026705966E-4</v>
      </c>
      <c r="R717" s="10">
        <f t="shared" si="390"/>
        <v>7.1213547928392326E-5</v>
      </c>
      <c r="S717" s="10">
        <f t="shared" si="391"/>
        <v>0</v>
      </c>
      <c r="T717" s="9">
        <f t="shared" si="381"/>
        <v>5.3707054742204279E-5</v>
      </c>
      <c r="U717" s="18"/>
      <c r="V717" s="8">
        <f t="shared" si="392"/>
        <v>0.96086054400361487</v>
      </c>
      <c r="W717" s="8">
        <f t="shared" si="382"/>
        <v>0.41310231245444462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-0.13614766437961043</v>
      </c>
      <c r="AB717" s="8">
        <f t="shared" si="393"/>
        <v>-54.77582315491702</v>
      </c>
      <c r="AC717" s="8">
        <f t="shared" si="386"/>
        <v>-54.911970819296634</v>
      </c>
      <c r="AD717" s="8">
        <f t="shared" si="394"/>
        <v>9.4260419366754625E-2</v>
      </c>
      <c r="AE717" s="8">
        <f t="shared" si="387"/>
        <v>-54.817710399929879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2535.0052247907456</v>
      </c>
      <c r="M718" s="14">
        <f t="shared" si="380"/>
        <v>769177</v>
      </c>
      <c r="N718" s="13"/>
      <c r="O718" s="12">
        <f>1000*(IF(I50&lt;18,VLOOKUP(I50,'[1]Mortality (No Interventions) H'!$B$10:$O$129,4),VLOOKUP(I50,'[1]Mortality (Interventions) H'!$B$26:$AV$128,19)))</f>
        <v>597.36784068096836</v>
      </c>
      <c r="P718" s="11">
        <v>0</v>
      </c>
      <c r="Q718" s="10">
        <f t="shared" si="389"/>
        <v>5.3707054742204279E-5</v>
      </c>
      <c r="R718" s="10">
        <f t="shared" si="390"/>
        <v>3.2082867320685129E-5</v>
      </c>
      <c r="S718" s="10">
        <f t="shared" si="391"/>
        <v>0</v>
      </c>
      <c r="T718" s="9">
        <f t="shared" si="381"/>
        <v>2.1624187421519149E-5</v>
      </c>
      <c r="U718" s="18"/>
      <c r="V718" s="8">
        <f t="shared" si="392"/>
        <v>0.41310231245444462</v>
      </c>
      <c r="W718" s="8">
        <f t="shared" si="382"/>
        <v>0.16632827608321835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-5.4817428095405366E-2</v>
      </c>
      <c r="AB718" s="8">
        <f t="shared" si="393"/>
        <v>-24.677403637122627</v>
      </c>
      <c r="AC718" s="8">
        <f t="shared" si="386"/>
        <v>-24.732221065218031</v>
      </c>
      <c r="AD718" s="8">
        <f t="shared" si="394"/>
        <v>4.0525336851781023E-2</v>
      </c>
      <c r="AE718" s="8">
        <f t="shared" si="387"/>
        <v>-24.691695728366248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2535.0052247907456</v>
      </c>
      <c r="M719" s="14">
        <f t="shared" si="380"/>
        <v>769177</v>
      </c>
      <c r="N719" s="13"/>
      <c r="O719" s="12">
        <f>1000*(IF(I51&lt;18,VLOOKUP(I51,'[1]Mortality (No Interventions) H'!$B$10:$O$129,4),VLOOKUP(I51,'[1]Mortality (Interventions) H'!$B$26:$AV$128,19)))</f>
        <v>628.88960734454679</v>
      </c>
      <c r="P719" s="11">
        <v>0</v>
      </c>
      <c r="Q719" s="10">
        <f t="shared" si="389"/>
        <v>2.1624187421519149E-5</v>
      </c>
      <c r="R719" s="10">
        <f t="shared" si="390"/>
        <v>1.3599226736664066E-5</v>
      </c>
      <c r="S719" s="10">
        <f t="shared" si="391"/>
        <v>0</v>
      </c>
      <c r="T719" s="9">
        <f t="shared" si="381"/>
        <v>8.0249606848550835E-6</v>
      </c>
      <c r="U719" s="18"/>
      <c r="V719" s="8">
        <f t="shared" si="392"/>
        <v>0.16632827608321835</v>
      </c>
      <c r="W719" s="8">
        <f t="shared" si="382"/>
        <v>6.172615184694779E-2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-2.0343317264847956E-2</v>
      </c>
      <c r="AB719" s="8">
        <f t="shared" si="393"/>
        <v>-10.460212423627056</v>
      </c>
      <c r="AC719" s="8">
        <f t="shared" si="386"/>
        <v>-10.480555740891903</v>
      </c>
      <c r="AD719" s="8">
        <f t="shared" si="394"/>
        <v>1.631680388376372E-2</v>
      </c>
      <c r="AE719" s="8">
        <f t="shared" si="387"/>
        <v>-10.46423893700814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2535.0052247907456</v>
      </c>
      <c r="M720" s="14">
        <f t="shared" si="380"/>
        <v>769177</v>
      </c>
      <c r="N720" s="13"/>
      <c r="O720" s="12">
        <f>1000*(IF(I52&lt;18,VLOOKUP(I52,'[1]Mortality (No Interventions) H'!$B$10:$O$129,4),VLOOKUP(I52,'[1]Mortality (Interventions) H'!$B$26:$AV$128,19)))</f>
        <v>660.51623153952369</v>
      </c>
      <c r="P720" s="11">
        <v>0</v>
      </c>
      <c r="Q720" s="10">
        <f t="shared" si="389"/>
        <v>8.0249606848550835E-6</v>
      </c>
      <c r="R720" s="10">
        <f t="shared" si="390"/>
        <v>5.3006167898133146E-6</v>
      </c>
      <c r="S720" s="10">
        <f t="shared" si="391"/>
        <v>0</v>
      </c>
      <c r="T720" s="9">
        <f t="shared" si="381"/>
        <v>2.7243438950417689E-6</v>
      </c>
      <c r="U720" s="18"/>
      <c r="V720" s="8">
        <f t="shared" si="392"/>
        <v>6.172615184694779E-2</v>
      </c>
      <c r="W720" s="8">
        <f t="shared" si="382"/>
        <v>2.0955026641565427E-2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-6.9062260080576549E-3</v>
      </c>
      <c r="AB720" s="8">
        <f t="shared" si="393"/>
        <v>-4.0771125205382361</v>
      </c>
      <c r="AC720" s="8">
        <f t="shared" si="386"/>
        <v>-4.0840187465462936</v>
      </c>
      <c r="AD720" s="8">
        <f t="shared" si="394"/>
        <v>6.055335496185579E-3</v>
      </c>
      <c r="AE720" s="8">
        <f t="shared" si="387"/>
        <v>-4.0779634110501082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2535.0052247907456</v>
      </c>
      <c r="M721" s="14">
        <f t="shared" si="380"/>
        <v>769177</v>
      </c>
      <c r="N721" s="13"/>
      <c r="O721" s="12">
        <f>1000*(IF(I53&lt;18,VLOOKUP(I53,'[1]Mortality (No Interventions) H'!$B$10:$O$129,4),VLOOKUP(I53,'[1]Mortality (Interventions) H'!$B$26:$AV$128,19)))</f>
        <v>692.21040738781778</v>
      </c>
      <c r="P721" s="11">
        <v>0</v>
      </c>
      <c r="Q721" s="10">
        <f t="shared" si="389"/>
        <v>2.7243438950417689E-6</v>
      </c>
      <c r="R721" s="10">
        <f t="shared" si="390"/>
        <v>1.885819197451377E-6</v>
      </c>
      <c r="S721" s="10">
        <f t="shared" si="391"/>
        <v>0</v>
      </c>
      <c r="T721" s="9">
        <f t="shared" si="381"/>
        <v>8.3852469759039193E-7</v>
      </c>
      <c r="U721" s="18"/>
      <c r="V721" s="8">
        <f t="shared" si="392"/>
        <v>2.0955026641565427E-2</v>
      </c>
      <c r="W721" s="8">
        <f t="shared" si="382"/>
        <v>6.449739113184849E-3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-2.1256644895077236E-3</v>
      </c>
      <c r="AB721" s="8">
        <f t="shared" si="393"/>
        <v>-1.4505287528380577</v>
      </c>
      <c r="AC721" s="8">
        <f t="shared" si="386"/>
        <v>-1.4526544173275655</v>
      </c>
      <c r="AD721" s="8">
        <f t="shared" si="394"/>
        <v>2.0556881135375686E-3</v>
      </c>
      <c r="AE721" s="8">
        <f t="shared" si="387"/>
        <v>-1.4505987292140279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2535.0052247907456</v>
      </c>
      <c r="M722" s="14">
        <f t="shared" si="380"/>
        <v>769177</v>
      </c>
      <c r="N722" s="13"/>
      <c r="O722" s="12">
        <f>1000*(IF(I54&lt;18,VLOOKUP(I54,'[1]Mortality (No Interventions) H'!$B$10:$O$129,4),VLOOKUP(I54,'[1]Mortality (Interventions) H'!$B$26:$AV$128,19)))</f>
        <v>723.93469880686121</v>
      </c>
      <c r="P722" s="11">
        <v>0</v>
      </c>
      <c r="Q722" s="10">
        <f t="shared" si="389"/>
        <v>8.3852469759039193E-7</v>
      </c>
      <c r="R722" s="10">
        <f t="shared" si="390"/>
        <v>6.0703712439221475E-7</v>
      </c>
      <c r="S722" s="10">
        <f t="shared" si="391"/>
        <v>0</v>
      </c>
      <c r="T722" s="9">
        <f t="shared" si="381"/>
        <v>2.3148757319817718E-7</v>
      </c>
      <c r="U722" s="18"/>
      <c r="V722" s="8">
        <f t="shared" si="392"/>
        <v>6.449739113184849E-3</v>
      </c>
      <c r="W722" s="8">
        <f t="shared" si="382"/>
        <v>1.7805491708985433E-3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-5.8682220753150931E-4</v>
      </c>
      <c r="AB722" s="8">
        <f t="shared" si="393"/>
        <v>-0.46691899422863059</v>
      </c>
      <c r="AC722" s="8">
        <f t="shared" si="386"/>
        <v>-0.46750581643616212</v>
      </c>
      <c r="AD722" s="8">
        <f t="shared" si="394"/>
        <v>6.3271940700343368E-4</v>
      </c>
      <c r="AE722" s="8">
        <f t="shared" si="387"/>
        <v>-0.46687309702915869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2535.0052247907456</v>
      </c>
      <c r="M723" s="14">
        <f t="shared" si="380"/>
        <v>769177</v>
      </c>
      <c r="N723" s="13"/>
      <c r="O723" s="12">
        <f>1000*(IF(I55&lt;18,VLOOKUP(I55,'[1]Mortality (No Interventions) H'!$B$10:$O$129,4),VLOOKUP(I55,'[1]Mortality (Interventions) H'!$B$26:$AV$128,19)))</f>
        <v>755.65086117705448</v>
      </c>
      <c r="P723" s="11">
        <v>0</v>
      </c>
      <c r="Q723" s="10">
        <f t="shared" si="389"/>
        <v>2.3148757319817718E-7</v>
      </c>
      <c r="R723" s="10">
        <f t="shared" si="390"/>
        <v>1.74923784038989E-7</v>
      </c>
      <c r="S723" s="10">
        <f t="shared" si="391"/>
        <v>0</v>
      </c>
      <c r="T723" s="9">
        <f t="shared" si="381"/>
        <v>5.6563789159188174E-8</v>
      </c>
      <c r="U723" s="18"/>
      <c r="V723" s="8">
        <f t="shared" si="392"/>
        <v>1.7805491708985433E-3</v>
      </c>
      <c r="W723" s="8">
        <f t="shared" si="382"/>
        <v>4.3507565654096883E-4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-1.4338950105250415E-4</v>
      </c>
      <c r="AB723" s="8">
        <f t="shared" si="393"/>
        <v>-0.13454735143575744</v>
      </c>
      <c r="AC723" s="8">
        <f t="shared" si="386"/>
        <v>-0.13469074093680994</v>
      </c>
      <c r="AD723" s="8">
        <f t="shared" si="394"/>
        <v>1.7467187366514711E-4</v>
      </c>
      <c r="AE723" s="8">
        <f t="shared" si="387"/>
        <v>-0.13451606906314478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2535.0052247907456</v>
      </c>
      <c r="M724" s="14">
        <f t="shared" si="380"/>
        <v>769177</v>
      </c>
      <c r="N724" s="13"/>
      <c r="O724" s="12">
        <f>1000*(IF(I56&lt;18,VLOOKUP(I56,'[1]Mortality (No Interventions) H'!$B$10:$O$129,4),VLOOKUP(I56,'[1]Mortality (Interventions) H'!$B$26:$AV$128,19)))</f>
        <v>787.47811418489448</v>
      </c>
      <c r="P724" s="11">
        <v>0</v>
      </c>
      <c r="Q724" s="10">
        <f t="shared" si="389"/>
        <v>5.6563789159188174E-8</v>
      </c>
      <c r="R724" s="10">
        <f t="shared" si="390"/>
        <v>4.4542746018229481E-8</v>
      </c>
      <c r="S724" s="10">
        <f t="shared" si="391"/>
        <v>0</v>
      </c>
      <c r="T724" s="9">
        <f t="shared" si="381"/>
        <v>1.2021043140958693E-8</v>
      </c>
      <c r="U724" s="18"/>
      <c r="V724" s="8">
        <f t="shared" si="392"/>
        <v>4.3507565654096883E-4</v>
      </c>
      <c r="W724" s="8">
        <f t="shared" si="382"/>
        <v>9.2463099000331843E-5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-3.0473407169765241E-5</v>
      </c>
      <c r="AB724" s="8">
        <f t="shared" si="393"/>
        <v>-3.4261255754063698E-2</v>
      </c>
      <c r="AC724" s="8">
        <f t="shared" si="386"/>
        <v>-3.4291729161233464E-2</v>
      </c>
      <c r="AD724" s="8">
        <f t="shared" si="394"/>
        <v>4.2680921906669045E-5</v>
      </c>
      <c r="AE724" s="8">
        <f t="shared" si="387"/>
        <v>-3.4249048239326792E-2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2535.0052247907456</v>
      </c>
      <c r="M725" s="14">
        <f t="shared" si="380"/>
        <v>769177</v>
      </c>
      <c r="N725" s="13"/>
      <c r="O725" s="12">
        <f>1000*(IF(I57&lt;18,VLOOKUP(I57,'[1]Mortality (No Interventions) H'!$B$10:$O$129,4),VLOOKUP(I57,'[1]Mortality (Interventions) H'!$B$26:$AV$128,19)))</f>
        <v>819.56174959394389</v>
      </c>
      <c r="P725" s="11">
        <v>0</v>
      </c>
      <c r="Q725" s="10">
        <f t="shared" si="389"/>
        <v>1.2021043140958693E-8</v>
      </c>
      <c r="R725" s="10">
        <f t="shared" si="390"/>
        <v>9.8519871485483852E-9</v>
      </c>
      <c r="S725" s="10">
        <f t="shared" si="391"/>
        <v>0</v>
      </c>
      <c r="T725" s="9">
        <f t="shared" si="381"/>
        <v>2.1690559924103076E-9</v>
      </c>
      <c r="U725" s="18"/>
      <c r="V725" s="8">
        <f t="shared" si="392"/>
        <v>9.2463099000331843E-5</v>
      </c>
      <c r="W725" s="8">
        <f t="shared" si="382"/>
        <v>1.6683879810741831E-5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-5.4985682736238056E-6</v>
      </c>
      <c r="AB725" s="8">
        <f t="shared" si="393"/>
        <v>-7.5779219189590014E-3</v>
      </c>
      <c r="AC725" s="8">
        <f t="shared" si="386"/>
        <v>-7.5834204872326253E-3</v>
      </c>
      <c r="AD725" s="8">
        <f t="shared" si="394"/>
        <v>9.0706300119325542E-6</v>
      </c>
      <c r="AE725" s="8">
        <f t="shared" si="387"/>
        <v>-7.5743498572206931E-3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2535.0052247907456</v>
      </c>
      <c r="M726" s="14">
        <f t="shared" si="380"/>
        <v>769177</v>
      </c>
      <c r="N726" s="13"/>
      <c r="O726" s="12">
        <f>1000*(IF(I58&lt;18,VLOOKUP(I58,'[1]Mortality (No Interventions) H'!$B$10:$O$129,4),VLOOKUP(I58,'[1]Mortality (Interventions) H'!$B$26:$AV$128,19)))</f>
        <v>851.90232155392198</v>
      </c>
      <c r="P726" s="11">
        <v>0</v>
      </c>
      <c r="Q726" s="10">
        <f t="shared" si="389"/>
        <v>2.1690559924103076E-9</v>
      </c>
      <c r="R726" s="10">
        <f t="shared" si="390"/>
        <v>1.8478238355147873E-9</v>
      </c>
      <c r="S726" s="10">
        <f t="shared" si="391"/>
        <v>0</v>
      </c>
      <c r="T726" s="9">
        <f t="shared" si="381"/>
        <v>3.2123215689552027E-10</v>
      </c>
      <c r="U726" s="18"/>
      <c r="V726" s="8">
        <f t="shared" si="392"/>
        <v>1.6683879810741831E-5</v>
      </c>
      <c r="W726" s="8">
        <f t="shared" si="382"/>
        <v>2.4708438674442562E-6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-8.1432519610094441E-7</v>
      </c>
      <c r="AB726" s="8">
        <f t="shared" si="393"/>
        <v>-1.4213035943297576E-3</v>
      </c>
      <c r="AC726" s="8">
        <f t="shared" si="386"/>
        <v>-1.4221179195258585E-3</v>
      </c>
      <c r="AD726" s="8">
        <f t="shared" si="394"/>
        <v>1.6366886094337738E-6</v>
      </c>
      <c r="AE726" s="8">
        <f t="shared" si="387"/>
        <v>-1.4204812309164248E-3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2535.0052247907456</v>
      </c>
      <c r="M727" s="14">
        <f t="shared" si="380"/>
        <v>769177</v>
      </c>
      <c r="N727" s="13"/>
      <c r="O727" s="12">
        <f>1000*(IF(I59&lt;18,VLOOKUP(I59,'[1]Mortality (No Interventions) H'!$B$10:$O$129,4),VLOOKUP(I59,'[1]Mortality (Interventions) H'!$B$26:$AV$128,19)))</f>
        <v>884.50038421454724</v>
      </c>
      <c r="P727" s="11">
        <v>0</v>
      </c>
      <c r="Q727" s="10">
        <f t="shared" si="389"/>
        <v>3.2123215689552027E-10</v>
      </c>
      <c r="R727" s="10">
        <f t="shared" si="390"/>
        <v>2.8412996619615541E-10</v>
      </c>
      <c r="S727" s="10">
        <f t="shared" si="391"/>
        <v>0</v>
      </c>
      <c r="T727" s="9">
        <f t="shared" si="381"/>
        <v>3.7102190699364862E-11</v>
      </c>
      <c r="U727" s="18"/>
      <c r="V727" s="8">
        <f t="shared" si="392"/>
        <v>2.4708438674442562E-6</v>
      </c>
      <c r="W727" s="8">
        <f t="shared" si="382"/>
        <v>2.853815173556537E-7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-9.4054247274072531E-8</v>
      </c>
      <c r="AB727" s="8">
        <f t="shared" si="393"/>
        <v>-2.1854623500886024E-4</v>
      </c>
      <c r="AC727" s="8">
        <f t="shared" si="386"/>
        <v>-2.186402892561343E-4</v>
      </c>
      <c r="AD727" s="8">
        <f t="shared" si="394"/>
        <v>2.4238978339628155E-7</v>
      </c>
      <c r="AE727" s="8">
        <f t="shared" si="387"/>
        <v>-2.1839789947273802E-4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2535.0052247907456</v>
      </c>
      <c r="M728" s="14">
        <f t="shared" si="380"/>
        <v>769177</v>
      </c>
      <c r="N728" s="13"/>
      <c r="O728" s="12">
        <f>1000*(IF(I60&lt;18,VLOOKUP(I60,'[1]Mortality (No Interventions) H'!$B$10:$O$129,4),VLOOKUP(I60,'[1]Mortality (Interventions) H'!$B$26:$AV$128,19)))</f>
        <v>1000</v>
      </c>
      <c r="P728" s="11">
        <v>0</v>
      </c>
      <c r="Q728" s="10">
        <f t="shared" si="389"/>
        <v>3.7102190699364862E-11</v>
      </c>
      <c r="R728" s="10">
        <f t="shared" si="390"/>
        <v>3.7102190699364862E-11</v>
      </c>
      <c r="S728" s="10">
        <f t="shared" si="391"/>
        <v>0</v>
      </c>
      <c r="T728" s="9">
        <f t="shared" si="381"/>
        <v>0</v>
      </c>
      <c r="U728" s="18"/>
      <c r="V728" s="8">
        <f t="shared" si="392"/>
        <v>2.853815173556537E-7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-2.8538151735565366E-5</v>
      </c>
      <c r="AC728" s="8">
        <f t="shared" si="386"/>
        <v>-2.8538151735565366E-5</v>
      </c>
      <c r="AD728" s="8">
        <f t="shared" si="394"/>
        <v>2.799592685258963E-8</v>
      </c>
      <c r="AE728" s="8">
        <f t="shared" si="387"/>
        <v>-2.8510155808712777E-5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2535.0052247907456</v>
      </c>
      <c r="M729" s="14">
        <f t="shared" si="380"/>
        <v>769177</v>
      </c>
      <c r="N729" s="13"/>
      <c r="O729" s="12" t="e">
        <f>1000*(IF(I61&lt;18,VLOOKUP(I61,'[1]Mortality (No Interventions) H'!$B$10:$O$129,4),VLOOKUP(I61,'[1]Mortality (Interventions) H'!$B$26:$AV$128,19)))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2535.0052247907456</v>
      </c>
      <c r="M730" s="14">
        <f t="shared" si="380"/>
        <v>769177</v>
      </c>
      <c r="N730" s="13"/>
      <c r="O730" s="12" t="e">
        <f>1000*(IF(I62&lt;18,VLOOKUP(I62,'[1]Mortality (No Interventions) H'!$B$10:$O$129,4),VLOOKUP(I62,'[1]Mortality (Interventions) H'!$B$26:$AV$128,19)))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2535.0052247907456</v>
      </c>
      <c r="M731" s="14">
        <f t="shared" si="380"/>
        <v>769177</v>
      </c>
      <c r="N731" s="13"/>
      <c r="O731" s="12" t="e">
        <f>1000*(IF(I63&lt;18,VLOOKUP(I63,'[1]Mortality (No Interventions) H'!$B$10:$O$129,4),VLOOKUP(I63,'[1]Mortality (Interventions) H'!$B$26:$AV$128,19)))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2535.0052247907456</v>
      </c>
      <c r="M732" s="14">
        <f t="shared" si="380"/>
        <v>769177</v>
      </c>
      <c r="N732" s="13"/>
      <c r="O732" s="12" t="e">
        <f>1000*(IF(I64&lt;18,VLOOKUP(I64,'[1]Mortality (No Interventions) H'!$B$10:$O$129,4),VLOOKUP(I64,'[1]Mortality (Interventions) H'!$B$26:$AV$128,19)))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2535.0052247907456</v>
      </c>
      <c r="M733" s="14">
        <f t="shared" si="380"/>
        <v>769177</v>
      </c>
      <c r="N733" s="13"/>
      <c r="O733" s="12" t="e">
        <f>1000*(IF(I65&lt;18,VLOOKUP(I65,'[1]Mortality (No Interventions) H'!$B$10:$O$129,4),VLOOKUP(I65,'[1]Mortality (Interventions) H'!$B$26:$AV$128,19)))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2535.0052247907456</v>
      </c>
      <c r="M734" s="14">
        <f t="shared" si="380"/>
        <v>769177</v>
      </c>
      <c r="N734" s="13"/>
      <c r="O734" s="12" t="e">
        <f>1000*(IF(I66&lt;18,VLOOKUP(I66,'[1]Mortality (No Interventions) H'!$B$10:$O$129,4),VLOOKUP(I66,'[1]Mortality (Interventions) H'!$B$26:$AV$128,19)))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2535.0052247907456</v>
      </c>
      <c r="M735" s="14">
        <f t="shared" si="380"/>
        <v>769177</v>
      </c>
      <c r="N735" s="13"/>
      <c r="O735" s="12" t="e">
        <f>1000*(IF(I67&lt;18,VLOOKUP(I67,'[1]Mortality (No Interventions) H'!$B$10:$O$129,4),VLOOKUP(I67,'[1]Mortality (Interventions) H'!$B$26:$AV$128,19)))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2535.0052247907456</v>
      </c>
      <c r="M736" s="14">
        <f t="shared" ref="M736:M767" si="397">$E$11</f>
        <v>769177</v>
      </c>
      <c r="N736" s="13"/>
      <c r="O736" s="12" t="e">
        <f>1000*(IF(I68&lt;18,VLOOKUP(I68,'[1]Mortality (No Interventions) H'!$B$10:$O$129,4),VLOOKUP(I68,'[1]Mortality (Interventions) H'!$B$26:$AV$128,19)))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2535.0052247907456</v>
      </c>
      <c r="M737" s="14">
        <f t="shared" si="397"/>
        <v>769177</v>
      </c>
      <c r="N737" s="13"/>
      <c r="O737" s="12" t="e">
        <f>1000*(IF(I69&lt;18,VLOOKUP(I69,'[1]Mortality (No Interventions) H'!$B$10:$O$129,4),VLOOKUP(I69,'[1]Mortality (Interventions) H'!$B$26:$AV$128,19)))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2535.0052247907456</v>
      </c>
      <c r="M738" s="14">
        <f t="shared" si="397"/>
        <v>769177</v>
      </c>
      <c r="N738" s="13"/>
      <c r="O738" s="12" t="e">
        <f>1000*(IF(I70&lt;18,VLOOKUP(I70,'[1]Mortality (No Interventions) H'!$B$10:$O$129,4),VLOOKUP(I70,'[1]Mortality (Interventions) H'!$B$26:$AV$128,19)))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2535.0052247907456</v>
      </c>
      <c r="M739" s="14">
        <f t="shared" si="397"/>
        <v>769177</v>
      </c>
      <c r="N739" s="13"/>
      <c r="O739" s="12" t="e">
        <f>1000*(IF(I71&lt;18,VLOOKUP(I71,'[1]Mortality (No Interventions) H'!$B$10:$O$129,4),VLOOKUP(I71,'[1]Mortality (Interventions) H'!$B$26:$AV$128,19)))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2535.0052247907456</v>
      </c>
      <c r="M740" s="14">
        <f t="shared" si="397"/>
        <v>769177</v>
      </c>
      <c r="N740" s="13"/>
      <c r="O740" s="12" t="e">
        <f>1000*(IF(I72&lt;18,VLOOKUP(I72,'[1]Mortality (No Interventions) H'!$B$10:$O$129,4),VLOOKUP(I72,'[1]Mortality (Interventions) H'!$B$26:$AV$128,19)))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2535.0052247907456</v>
      </c>
      <c r="M741" s="14">
        <f t="shared" si="397"/>
        <v>769177</v>
      </c>
      <c r="N741" s="13"/>
      <c r="O741" s="12" t="e">
        <f>1000*(IF(I73&lt;18,VLOOKUP(I73,'[1]Mortality (No Interventions) H'!$B$10:$O$129,4),VLOOKUP(I73,'[1]Mortality (Interventions) H'!$B$26:$AV$128,19)))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2535.0052247907456</v>
      </c>
      <c r="M742" s="14">
        <f t="shared" si="397"/>
        <v>769177</v>
      </c>
      <c r="N742" s="13"/>
      <c r="O742" s="12" t="e">
        <f>1000*(IF(I74&lt;18,VLOOKUP(I74,'[1]Mortality (No Interventions) H'!$B$10:$O$129,4),VLOOKUP(I74,'[1]Mortality (Interventions) H'!$B$26:$AV$128,19)))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2535.0052247907456</v>
      </c>
      <c r="M743" s="14">
        <f t="shared" si="397"/>
        <v>769177</v>
      </c>
      <c r="N743" s="13"/>
      <c r="O743" s="12" t="e">
        <f>1000*(IF(I75&lt;18,VLOOKUP(I75,'[1]Mortality (No Interventions) H'!$B$10:$O$129,4),VLOOKUP(I75,'[1]Mortality (Interventions) H'!$B$26:$AV$128,19)))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2535.0052247907456</v>
      </c>
      <c r="M744" s="14">
        <f t="shared" si="397"/>
        <v>769177</v>
      </c>
      <c r="N744" s="13"/>
      <c r="O744" s="12" t="e">
        <f>1000*(IF(I76&lt;18,VLOOKUP(I76,'[1]Mortality (No Interventions) H'!$B$10:$O$129,4),VLOOKUP(I76,'[1]Mortality (Interventions) H'!$B$26:$AV$128,19)))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2535.0052247907456</v>
      </c>
      <c r="M745" s="14">
        <f t="shared" si="397"/>
        <v>769177</v>
      </c>
      <c r="N745" s="13"/>
      <c r="O745" s="12" t="e">
        <f>1000*(IF(I77&lt;18,VLOOKUP(I77,'[1]Mortality (No Interventions) H'!$B$10:$O$129,4),VLOOKUP(I77,'[1]Mortality (Interventions) H'!$B$26:$AV$128,19)))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2535.0052247907456</v>
      </c>
      <c r="M746" s="14">
        <f t="shared" si="397"/>
        <v>769177</v>
      </c>
      <c r="N746" s="13"/>
      <c r="O746" s="12" t="e">
        <f>1000*(IF(I78&lt;18,VLOOKUP(I78,'[1]Mortality (No Interventions) H'!$B$10:$O$129,4),VLOOKUP(I78,'[1]Mortality (Interventions) H'!$B$26:$AV$128,19)))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2535.0052247907456</v>
      </c>
      <c r="M747" s="14">
        <f t="shared" si="397"/>
        <v>769177</v>
      </c>
      <c r="N747" s="13"/>
      <c r="O747" s="12" t="e">
        <f>1000*(IF(I79&lt;18,VLOOKUP(I79,'[1]Mortality (No Interventions) H'!$B$10:$O$129,4),VLOOKUP(I79,'[1]Mortality (Interventions) H'!$B$26:$AV$128,19)))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2535.0052247907456</v>
      </c>
      <c r="M748" s="14">
        <f t="shared" si="397"/>
        <v>769177</v>
      </c>
      <c r="O748" s="12" t="e">
        <f>1000*(IF(I80&lt;18,VLOOKUP(I80,'[1]Mortality (No Interventions) H'!$B$10:$O$129,4),VLOOKUP(I80,'[1]Mortality (Interventions) H'!$B$26:$AV$128,19)))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2535.0052247907456</v>
      </c>
      <c r="M749" s="14">
        <f t="shared" si="397"/>
        <v>769177</v>
      </c>
      <c r="O749" s="12" t="e">
        <f>1000*(IF(I81&lt;18,VLOOKUP(I81,'[1]Mortality (No Interventions) H'!$B$10:$O$129,4),VLOOKUP(I81,'[1]Mortality (Interventions) H'!$B$26:$AV$128,19)))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2535.0052247907456</v>
      </c>
      <c r="M750" s="14">
        <f t="shared" si="397"/>
        <v>769177</v>
      </c>
      <c r="O750" s="12" t="e">
        <f>1000*(IF(I82&lt;18,VLOOKUP(I82,'[1]Mortality (No Interventions) H'!$B$10:$O$129,4),VLOOKUP(I82,'[1]Mortality (Interventions) H'!$B$26:$AV$128,19)))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2535.0052247907456</v>
      </c>
      <c r="M751" s="14">
        <f t="shared" si="397"/>
        <v>769177</v>
      </c>
      <c r="O751" s="12" t="e">
        <f>1000*(IF(I83&lt;18,VLOOKUP(I83,'[1]Mortality (No Interventions) H'!$B$10:$O$129,4),VLOOKUP(I83,'[1]Mortality (Interventions) H'!$B$26:$AV$128,19)))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2535.0052247907456</v>
      </c>
      <c r="M752" s="14">
        <f t="shared" si="397"/>
        <v>769177</v>
      </c>
      <c r="O752" s="12" t="e">
        <f>1000*(IF(I84&lt;18,VLOOKUP(I84,'[1]Mortality (No Interventions) H'!$B$10:$O$129,4),VLOOKUP(I84,'[1]Mortality (Interventions) H'!$B$26:$AV$128,19)))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2535.0052247907456</v>
      </c>
      <c r="M753" s="14">
        <f t="shared" si="397"/>
        <v>769177</v>
      </c>
      <c r="O753" s="12" t="e">
        <f>1000*(IF(I85&lt;18,VLOOKUP(I85,'[1]Mortality (No Interventions) H'!$B$10:$O$129,4),VLOOKUP(I85,'[1]Mortality (Interventions) H'!$B$26:$AV$128,19)))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2535.0052247907456</v>
      </c>
      <c r="M754" s="14">
        <f t="shared" si="397"/>
        <v>769177</v>
      </c>
      <c r="O754" s="12" t="e">
        <f>1000*(IF(I86&lt;18,VLOOKUP(I86,'[1]Mortality (No Interventions) H'!$B$10:$O$129,4),VLOOKUP(I86,'[1]Mortality (Interventions) H'!$B$26:$AV$128,19)))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2535.0052247907456</v>
      </c>
      <c r="M755" s="14">
        <f t="shared" si="397"/>
        <v>769177</v>
      </c>
      <c r="O755" s="12" t="e">
        <f>1000*(IF(I87&lt;18,VLOOKUP(I87,'[1]Mortality (No Interventions) H'!$B$10:$O$129,4),VLOOKUP(I87,'[1]Mortality (Interventions) H'!$B$26:$AV$128,19)))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2535.0052247907456</v>
      </c>
      <c r="M756" s="14">
        <f t="shared" si="397"/>
        <v>769177</v>
      </c>
      <c r="O756" s="12" t="e">
        <f>1000*(IF(I88&lt;18,VLOOKUP(I88,'[1]Mortality (No Interventions) H'!$B$10:$O$129,4),VLOOKUP(I88,'[1]Mortality (Interventions) H'!$B$26:$AV$128,19)))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2535.0052247907456</v>
      </c>
      <c r="M757" s="14">
        <f t="shared" si="397"/>
        <v>769177</v>
      </c>
      <c r="O757" s="12" t="e">
        <f>1000*(IF(I89&lt;18,VLOOKUP(I89,'[1]Mortality (No Interventions) H'!$B$10:$O$129,4),VLOOKUP(I89,'[1]Mortality (Interventions) H'!$B$26:$AV$128,19)))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2535.0052247907456</v>
      </c>
      <c r="M758" s="14">
        <f t="shared" si="397"/>
        <v>769177</v>
      </c>
      <c r="O758" s="12" t="e">
        <f>1000*(IF(I90&lt;18,VLOOKUP(I90,'[1]Mortality (No Interventions) H'!$B$10:$O$129,4),VLOOKUP(I90,'[1]Mortality (Interventions) H'!$B$26:$AV$128,19)))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2535.0052247907456</v>
      </c>
      <c r="M759" s="14">
        <f t="shared" si="397"/>
        <v>769177</v>
      </c>
      <c r="O759" s="12" t="e">
        <f>1000*(IF(I91&lt;18,VLOOKUP(I91,'[1]Mortality (No Interventions) H'!$B$10:$O$129,4),VLOOKUP(I91,'[1]Mortality (Interventions) H'!$B$26:$AV$128,19)))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2535.0052247907456</v>
      </c>
      <c r="M760" s="14">
        <f t="shared" si="397"/>
        <v>769177</v>
      </c>
      <c r="O760" s="12" t="e">
        <f>1000*(IF(I92&lt;18,VLOOKUP(I92,'[1]Mortality (No Interventions) H'!$B$10:$O$129,4),VLOOKUP(I92,'[1]Mortality (Interventions) H'!$B$26:$AV$128,19)))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2535.0052247907456</v>
      </c>
      <c r="M761" s="14">
        <f t="shared" si="397"/>
        <v>769177</v>
      </c>
      <c r="O761" s="12" t="e">
        <f>1000*(IF(I93&lt;18,VLOOKUP(I93,'[1]Mortality (No Interventions) H'!$B$10:$O$129,4),VLOOKUP(I93,'[1]Mortality (Interventions) H'!$B$26:$AV$128,19)))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2535.0052247907456</v>
      </c>
      <c r="M762" s="14">
        <f t="shared" si="397"/>
        <v>769177</v>
      </c>
      <c r="O762" s="12" t="e">
        <f>1000*(IF(I94&lt;18,VLOOKUP(I94,'[1]Mortality (No Interventions) H'!$B$10:$O$129,4),VLOOKUP(I94,'[1]Mortality (Interventions) H'!$B$26:$AV$128,19)))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2535.0052247907456</v>
      </c>
      <c r="M763" s="14">
        <f t="shared" si="397"/>
        <v>769177</v>
      </c>
      <c r="O763" s="12" t="e">
        <f>1000*(IF(I95&lt;18,VLOOKUP(I95,'[1]Mortality (No Interventions) H'!$B$10:$O$129,4),VLOOKUP(I95,'[1]Mortality (Interventions) H'!$B$26:$AV$128,19)))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2535.0052247907456</v>
      </c>
      <c r="M764" s="14">
        <f t="shared" si="397"/>
        <v>769177</v>
      </c>
      <c r="O764" s="12" t="e">
        <f>1000*(IF(I96&lt;18,VLOOKUP(I96,'[1]Mortality (No Interventions) H'!$B$10:$O$129,4),VLOOKUP(I96,'[1]Mortality (Interventions) H'!$B$26:$AV$128,19)))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2535.0052247907456</v>
      </c>
      <c r="M765" s="14">
        <f t="shared" si="397"/>
        <v>769177</v>
      </c>
      <c r="O765" s="12" t="e">
        <f>1000*(IF(I97&lt;18,VLOOKUP(I97,'[1]Mortality (No Interventions) H'!$B$10:$O$129,4),VLOOKUP(I97,'[1]Mortality (Interventions) H'!$B$26:$AV$128,19)))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2535.0052247907456</v>
      </c>
      <c r="M766" s="14">
        <f t="shared" si="397"/>
        <v>769177</v>
      </c>
      <c r="O766" s="12" t="e">
        <f>1000*(IF(I98&lt;18,VLOOKUP(I98,'[1]Mortality (No Interventions) H'!$B$10:$O$129,4),VLOOKUP(I98,'[1]Mortality (Interventions) H'!$B$26:$AV$128,19)))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2535.0052247907456</v>
      </c>
      <c r="M767" s="14">
        <f t="shared" si="397"/>
        <v>769177</v>
      </c>
      <c r="O767" s="12" t="e">
        <f>1000*(IF(I99&lt;18,VLOOKUP(I99,'[1]Mortality (No Interventions) H'!$B$10:$O$129,4),VLOOKUP(I99,'[1]Mortality (Interventions) H'!$B$26:$AV$128,19)))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2535.0052247907456</v>
      </c>
      <c r="M768" s="14">
        <f t="shared" ref="M768:M792" si="414">$E$11</f>
        <v>769177</v>
      </c>
      <c r="O768" s="12" t="e">
        <f>1000*(IF(I100&lt;18,VLOOKUP(I100,'[1]Mortality (No Interventions) H'!$B$10:$O$129,4),VLOOKUP(I100,'[1]Mortality (Interventions) H'!$B$26:$AV$128,19)))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2535.0052247907456</v>
      </c>
      <c r="M769" s="14">
        <f t="shared" si="414"/>
        <v>769177</v>
      </c>
      <c r="O769" s="12" t="e">
        <f>1000*(IF(I101&lt;18,VLOOKUP(I101,'[1]Mortality (No Interventions) H'!$B$10:$O$129,4),VLOOKUP(I101,'[1]Mortality (Interventions) H'!$B$26:$AV$128,19)))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2535.0052247907456</v>
      </c>
      <c r="M770" s="14">
        <f t="shared" si="414"/>
        <v>769177</v>
      </c>
      <c r="O770" s="12" t="e">
        <f>1000*(IF(I102&lt;18,VLOOKUP(I102,'[1]Mortality (No Interventions) H'!$B$10:$O$129,4),VLOOKUP(I102,'[1]Mortality (Interventions) H'!$B$26:$AV$128,19)))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2535.0052247907456</v>
      </c>
      <c r="M771" s="14">
        <f t="shared" si="414"/>
        <v>769177</v>
      </c>
      <c r="O771" s="12" t="e">
        <f>1000*(IF(I103&lt;18,VLOOKUP(I103,'[1]Mortality (No Interventions) H'!$B$10:$O$129,4),VLOOKUP(I103,'[1]Mortality (Interventions) H'!$B$26:$AV$128,19)))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2535.0052247907456</v>
      </c>
      <c r="M772" s="14">
        <f t="shared" si="414"/>
        <v>769177</v>
      </c>
      <c r="O772" s="12" t="e">
        <f>1000*(IF(I104&lt;18,VLOOKUP(I104,'[1]Mortality (No Interventions) H'!$B$10:$O$129,4),VLOOKUP(I104,'[1]Mortality (Interventions) H'!$B$26:$AV$128,19)))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2535.0052247907456</v>
      </c>
      <c r="M773" s="14">
        <f t="shared" si="414"/>
        <v>769177</v>
      </c>
      <c r="O773" s="12" t="e">
        <f>1000*(IF(I105&lt;18,VLOOKUP(I105,'[1]Mortality (No Interventions) H'!$B$10:$O$129,4),VLOOKUP(I105,'[1]Mortality (Interventions) H'!$B$26:$AV$128,19)))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2535.0052247907456</v>
      </c>
      <c r="M774" s="14">
        <f t="shared" si="414"/>
        <v>769177</v>
      </c>
      <c r="O774" s="12" t="e">
        <f>1000*(IF(I106&lt;18,VLOOKUP(I106,'[1]Mortality (No Interventions) H'!$B$10:$O$129,4),VLOOKUP(I106,'[1]Mortality (Interventions) H'!$B$26:$AV$128,19)))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2535.0052247907456</v>
      </c>
      <c r="M775" s="14">
        <f t="shared" si="414"/>
        <v>769177</v>
      </c>
      <c r="O775" s="12" t="e">
        <f>1000*(IF(I107&lt;18,VLOOKUP(I107,'[1]Mortality (No Interventions) H'!$B$10:$O$129,4),VLOOKUP(I107,'[1]Mortality (Interventions) H'!$B$26:$AV$128,19)))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2535.0052247907456</v>
      </c>
      <c r="M776" s="14">
        <f t="shared" si="414"/>
        <v>769177</v>
      </c>
      <c r="O776" s="12" t="e">
        <f>1000*(IF(I108&lt;18,VLOOKUP(I108,'[1]Mortality (No Interventions) H'!$B$10:$O$129,4),VLOOKUP(I108,'[1]Mortality (Interventions) H'!$B$26:$AV$128,19)))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2535.0052247907456</v>
      </c>
      <c r="M777" s="14">
        <f t="shared" si="414"/>
        <v>769177</v>
      </c>
      <c r="O777" s="12" t="e">
        <f>1000*(IF(I109&lt;18,VLOOKUP(I109,'[1]Mortality (No Interventions) H'!$B$10:$O$129,4),VLOOKUP(I109,'[1]Mortality (Interventions) H'!$B$26:$AV$128,19)))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2535.0052247907456</v>
      </c>
      <c r="M778" s="14">
        <f t="shared" si="414"/>
        <v>769177</v>
      </c>
      <c r="O778" s="12" t="e">
        <f>1000*(IF(I110&lt;18,VLOOKUP(I110,'[1]Mortality (No Interventions) H'!$B$10:$O$129,4),VLOOKUP(I110,'[1]Mortality (Interventions) H'!$B$26:$AV$128,19)))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2535.0052247907456</v>
      </c>
      <c r="M779" s="14">
        <f t="shared" si="414"/>
        <v>769177</v>
      </c>
      <c r="O779" s="12" t="e">
        <f>1000*(IF(I111&lt;18,VLOOKUP(I111,'[1]Mortality (No Interventions) H'!$B$10:$O$129,4),VLOOKUP(I111,'[1]Mortality (Interventions) H'!$B$26:$AV$128,19)))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2535.0052247907456</v>
      </c>
      <c r="M780" s="14">
        <f t="shared" si="414"/>
        <v>769177</v>
      </c>
      <c r="O780" s="12" t="e">
        <f>1000*(IF(I112&lt;18,VLOOKUP(I112,'[1]Mortality (No Interventions) H'!$B$10:$O$129,4),VLOOKUP(I112,'[1]Mortality (Interventions) H'!$B$26:$AV$128,19)))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2535.0052247907456</v>
      </c>
      <c r="M781" s="14">
        <f t="shared" si="414"/>
        <v>769177</v>
      </c>
      <c r="O781" s="12" t="e">
        <f>1000*(IF(I113&lt;18,VLOOKUP(I113,'[1]Mortality (No Interventions) H'!$B$10:$O$129,4),VLOOKUP(I113,'[1]Mortality (Interventions) H'!$B$26:$AV$128,19)))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2535.0052247907456</v>
      </c>
      <c r="M782" s="14">
        <f t="shared" si="414"/>
        <v>769177</v>
      </c>
      <c r="O782" s="12" t="e">
        <f>1000*(IF(I114&lt;18,VLOOKUP(I114,'[1]Mortality (No Interventions) H'!$B$10:$O$129,4),VLOOKUP(I114,'[1]Mortality (Interventions) H'!$B$26:$AV$128,19)))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2535.0052247907456</v>
      </c>
      <c r="M783" s="14">
        <f t="shared" si="414"/>
        <v>769177</v>
      </c>
      <c r="O783" s="12" t="e">
        <f>1000*(IF(I115&lt;18,VLOOKUP(I115,'[1]Mortality (No Interventions) H'!$B$10:$O$129,4),VLOOKUP(I115,'[1]Mortality (Interventions) H'!$B$26:$AV$128,19)))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2535.0052247907456</v>
      </c>
      <c r="M784" s="14">
        <f t="shared" si="414"/>
        <v>769177</v>
      </c>
      <c r="O784" s="12" t="e">
        <f>1000*(IF(I116&lt;18,VLOOKUP(I116,'[1]Mortality (No Interventions) H'!$B$10:$O$129,4),VLOOKUP(I116,'[1]Mortality (Interventions) H'!$B$26:$AV$128,19)))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2535.0052247907456</v>
      </c>
      <c r="M785" s="14">
        <f t="shared" si="414"/>
        <v>769177</v>
      </c>
      <c r="O785" s="12" t="e">
        <f>1000*(IF(I117&lt;18,VLOOKUP(I117,'[1]Mortality (No Interventions) H'!$B$10:$O$129,4),VLOOKUP(I117,'[1]Mortality (Interventions) H'!$B$26:$AV$128,19)))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2535.0052247907456</v>
      </c>
      <c r="M786" s="14">
        <f t="shared" si="414"/>
        <v>769177</v>
      </c>
      <c r="O786" s="12" t="e">
        <f>1000*(IF(I118&lt;18,VLOOKUP(I118,'[1]Mortality (No Interventions) H'!$B$10:$O$129,4),VLOOKUP(I118,'[1]Mortality (Interventions) H'!$B$26:$AV$128,19)))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2535.0052247907456</v>
      </c>
      <c r="M787" s="14">
        <f t="shared" si="414"/>
        <v>769177</v>
      </c>
      <c r="O787" s="12" t="e">
        <f>1000*(IF(I119&lt;18,VLOOKUP(I119,'[1]Mortality (No Interventions) H'!$B$10:$O$129,4),VLOOKUP(I119,'[1]Mortality (Interventions) H'!$B$26:$AV$128,19)))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2535.0052247907456</v>
      </c>
      <c r="M788" s="14">
        <f t="shared" si="414"/>
        <v>769177</v>
      </c>
      <c r="O788" s="12" t="e">
        <f>1000*(IF(I120&lt;18,VLOOKUP(I120,'[1]Mortality (No Interventions) H'!$B$10:$O$129,4),VLOOKUP(I120,'[1]Mortality (Interventions) H'!$B$26:$AV$128,19)))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2535.0052247907456</v>
      </c>
      <c r="M789" s="14">
        <f t="shared" si="414"/>
        <v>769177</v>
      </c>
      <c r="O789" s="12" t="e">
        <f>1000*(IF(I121&lt;18,VLOOKUP(I121,'[1]Mortality (No Interventions) H'!$B$10:$O$129,4),VLOOKUP(I121,'[1]Mortality (Interventions) H'!$B$26:$AV$128,19)))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2535.0052247907456</v>
      </c>
      <c r="M790" s="14">
        <f t="shared" si="414"/>
        <v>769177</v>
      </c>
      <c r="O790" s="12" t="e">
        <f>1000*(IF(I122&lt;18,VLOOKUP(I122,'[1]Mortality (No Interventions) H'!$B$10:$O$129,4),VLOOKUP(I122,'[1]Mortality (Interventions) H'!$B$26:$AV$128,19)))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2535.0052247907456</v>
      </c>
      <c r="M791" s="14">
        <f t="shared" si="414"/>
        <v>769177</v>
      </c>
      <c r="O791" s="12" t="e">
        <f>1000*(IF(I123&lt;18,VLOOKUP(I123,'[1]Mortality (No Interventions) H'!$B$10:$O$129,4),VLOOKUP(I123,'[1]Mortality (Interventions) H'!$B$26:$AV$128,19)))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2535.0052247907456</v>
      </c>
      <c r="M792" s="14">
        <f t="shared" si="414"/>
        <v>769177</v>
      </c>
      <c r="O792" s="12" t="e">
        <f>1000*(IF(I124&lt;18,VLOOKUP(I124,'[1]Mortality (No Interventions) H'!$B$10:$O$129,4),VLOOKUP(I124,'[1]Mortality (Interventions) H'!$B$26:$AV$128,19)))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466910.91520975559</v>
      </c>
      <c r="Z797" s="2">
        <f t="shared" si="431"/>
        <v>-11672.772880243891</v>
      </c>
      <c r="AA797" s="2">
        <f t="shared" si="431"/>
        <v>-52528.703281947979</v>
      </c>
      <c r="AB797" s="2">
        <f t="shared" si="431"/>
        <v>-769176.99999999988</v>
      </c>
      <c r="AC797" s="2">
        <f t="shared" si="431"/>
        <v>-366467.5609524363</v>
      </c>
      <c r="AD797" s="2">
        <f t="shared" si="431"/>
        <v>15688.773547126648</v>
      </c>
      <c r="AE797" s="2">
        <f t="shared" si="431"/>
        <v>-350778.78740530944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466910.91520975559</v>
      </c>
      <c r="Z799" s="2">
        <f t="shared" si="432"/>
        <v>-11672.772880243891</v>
      </c>
      <c r="AA799" s="2">
        <f t="shared" si="432"/>
        <v>-22838.141933327828</v>
      </c>
      <c r="AB799" s="2">
        <f t="shared" si="432"/>
        <v>-151352.6747805347</v>
      </c>
      <c r="AC799" s="2">
        <f t="shared" si="432"/>
        <v>281047.32561564923</v>
      </c>
      <c r="AD799" s="2">
        <f t="shared" si="432"/>
        <v>6178.2432521946457</v>
      </c>
      <c r="AE799" s="2">
        <f t="shared" si="432"/>
        <v>287225.56886784395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466910.91520975559</v>
      </c>
      <c r="Z801" s="2">
        <f t="shared" si="433"/>
        <v>-11672.772880243891</v>
      </c>
      <c r="AA801" s="2">
        <f t="shared" si="433"/>
        <v>-36140.813763272738</v>
      </c>
      <c r="AB801" s="2">
        <f t="shared" si="433"/>
        <v>-382811.68811339041</v>
      </c>
      <c r="AC801" s="2">
        <f t="shared" si="433"/>
        <v>36285.640452848573</v>
      </c>
      <c r="AD801" s="2">
        <f t="shared" si="433"/>
        <v>10405.482397442913</v>
      </c>
      <c r="AE801" s="2">
        <f t="shared" si="433"/>
        <v>46691.122850291547</v>
      </c>
    </row>
    <row r="804" spans="1:40" ht="19" customHeight="1" x14ac:dyDescent="0.15">
      <c r="A804" s="1"/>
      <c r="G804" s="1" t="s">
        <v>11</v>
      </c>
      <c r="H804" s="50">
        <v>463548.29036098265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463548.29036098265</v>
      </c>
      <c r="K805" s="14">
        <f>J805*$C$10</f>
        <v>11588.707259024566</v>
      </c>
      <c r="L805" s="15">
        <f>$C$815</f>
        <v>4839.3851087233206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463548.29036098265</v>
      </c>
      <c r="Z805" s="8">
        <f t="shared" ref="Z805:Z836" si="438">IFERROR(_xlfn.IFNA(-$T805*K805,0),0)</f>
        <v>-11588.707259024566</v>
      </c>
      <c r="AA805" s="8">
        <f t="shared" ref="AA805:AA836" si="439">IFERROR(_xlfn.IFNA(-$T805*L805,0),0)</f>
        <v>-4839.3851087233206</v>
      </c>
      <c r="AB805" s="8"/>
      <c r="AC805" s="8">
        <f t="shared" ref="AC805:AC836" si="440">IFERROR(_xlfn.IFNA(SUM(Y805:AB805),0),0)</f>
        <v>447120.19799323479</v>
      </c>
      <c r="AD805" s="8"/>
      <c r="AE805" s="8">
        <f t="shared" ref="AE805:AE836" si="441">IFERROR(_xlfn.IFNA(SUM(AC805:AD805),0),0)</f>
        <v>447120.19799323479</v>
      </c>
      <c r="AG805" s="46">
        <f>AE934</f>
        <v>46354.86019588128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H'!$B$10:$O$129,4),VLOOKUP(I5,'[1]Mortality (Interventions) H'!$B$26:$AV$128,22)))</f>
        <v>8.3991136884400248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8.3991136884400252E-3</v>
      </c>
      <c r="S806" s="10">
        <f t="shared" ref="S806:S837" si="445">MIN(P806*Q806,Q806-R806)</f>
        <v>0</v>
      </c>
      <c r="T806" s="9">
        <f t="shared" si="435"/>
        <v>0.99160088631155996</v>
      </c>
      <c r="U806" s="18"/>
      <c r="V806" s="8">
        <f t="shared" ref="V806:V837" si="446">W805</f>
        <v>7691.77</v>
      </c>
      <c r="W806" s="8">
        <f t="shared" si="436"/>
        <v>7627.1659493046682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-6460.4050695332335</v>
      </c>
      <c r="AC806" s="8">
        <f t="shared" si="440"/>
        <v>-6460.4050695332335</v>
      </c>
      <c r="AD806" s="8">
        <f t="shared" ref="AD806:AD837" si="448">IFERROR(_xlfn.IFNA($D$6*SUM(V806:V806,Y806:Z806),0),0)</f>
        <v>754.56263700000011</v>
      </c>
      <c r="AE806" s="8">
        <f t="shared" si="441"/>
        <v>-5705.8424325332335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2521.643656918407</v>
      </c>
      <c r="M807" s="14">
        <f t="shared" si="434"/>
        <v>769177</v>
      </c>
      <c r="N807" s="13"/>
      <c r="O807" s="12">
        <f>1000*(IF(I6&lt;18,VLOOKUP(I6,'[1]Mortality (No Interventions) H'!$B$10:$O$129,4),VLOOKUP(I6,'[1]Mortality (Interventions) H'!$B$26:$AV$128,22)))</f>
        <v>9.2715571112862989</v>
      </c>
      <c r="P807" s="11">
        <v>0</v>
      </c>
      <c r="Q807" s="10">
        <f t="shared" si="443"/>
        <v>0.99160088631155996</v>
      </c>
      <c r="R807" s="10">
        <f t="shared" si="444"/>
        <v>9.1936842490397408E-3</v>
      </c>
      <c r="S807" s="10">
        <f t="shared" si="445"/>
        <v>0</v>
      </c>
      <c r="T807" s="9">
        <f t="shared" si="435"/>
        <v>0.98240720206252019</v>
      </c>
      <c r="U807" s="18"/>
      <c r="V807" s="8">
        <f t="shared" si="446"/>
        <v>7627.1659493046682</v>
      </c>
      <c r="W807" s="8">
        <f t="shared" si="436"/>
        <v>7556.4502446084316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-2477.2808895919138</v>
      </c>
      <c r="AB807" s="8">
        <f t="shared" si="447"/>
        <v>-7071.5704696236407</v>
      </c>
      <c r="AC807" s="8">
        <f t="shared" si="440"/>
        <v>-9548.8513592155541</v>
      </c>
      <c r="AD807" s="8">
        <f t="shared" si="448"/>
        <v>748.22497962678801</v>
      </c>
      <c r="AE807" s="8">
        <f t="shared" si="441"/>
        <v>-8800.6263795887662</v>
      </c>
      <c r="AF807" s="1" t="s">
        <v>34</v>
      </c>
      <c r="AG807" s="44">
        <f>AE934/Y934</f>
        <v>0.1000000672201444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2521.643656918407</v>
      </c>
      <c r="M808" s="14">
        <f t="shared" si="434"/>
        <v>769177</v>
      </c>
      <c r="N808" s="13"/>
      <c r="O808" s="12">
        <f>1000*(IF(I7&lt;18,VLOOKUP(I7,'[1]Mortality (No Interventions) H'!$B$10:$O$129,4),VLOOKUP(I7,'[1]Mortality (Interventions) H'!$B$26:$AV$128,22)))</f>
        <v>10.209166717628573</v>
      </c>
      <c r="P808" s="11">
        <v>0</v>
      </c>
      <c r="Q808" s="10">
        <f t="shared" si="443"/>
        <v>0.98240720206252019</v>
      </c>
      <c r="R808" s="10">
        <f t="shared" si="444"/>
        <v>1.002955891045529E-2</v>
      </c>
      <c r="S808" s="10">
        <f t="shared" si="445"/>
        <v>0</v>
      </c>
      <c r="T808" s="9">
        <f t="shared" si="435"/>
        <v>0.97237764315206487</v>
      </c>
      <c r="U808" s="18"/>
      <c r="V808" s="8">
        <f t="shared" si="446"/>
        <v>7556.4502446084316</v>
      </c>
      <c r="W808" s="8">
        <f t="shared" si="436"/>
        <v>7479.3051842677587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-2451.9899159836746</v>
      </c>
      <c r="AB808" s="8">
        <f t="shared" si="447"/>
        <v>-7714.506034067269</v>
      </c>
      <c r="AC808" s="8">
        <f t="shared" si="440"/>
        <v>-10166.495950050943</v>
      </c>
      <c r="AD808" s="8">
        <f t="shared" si="448"/>
        <v>741.28776899608715</v>
      </c>
      <c r="AE808" s="8">
        <f t="shared" si="441"/>
        <v>-9425.2081810548552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2521.643656918407</v>
      </c>
      <c r="M809" s="14">
        <f t="shared" si="434"/>
        <v>769177</v>
      </c>
      <c r="N809" s="13"/>
      <c r="O809" s="12">
        <f>1000*(IF(I8&lt;18,VLOOKUP(I8,'[1]Mortality (No Interventions) H'!$B$10:$O$129,4),VLOOKUP(I8,'[1]Mortality (Interventions) H'!$B$26:$AV$128,22)))</f>
        <v>11.212987594315516</v>
      </c>
      <c r="P809" s="11">
        <v>0</v>
      </c>
      <c r="Q809" s="10">
        <f t="shared" si="443"/>
        <v>0.97237764315206487</v>
      </c>
      <c r="R809" s="10">
        <f t="shared" si="444"/>
        <v>1.0903258449653863E-2</v>
      </c>
      <c r="S809" s="10">
        <f t="shared" si="445"/>
        <v>0</v>
      </c>
      <c r="T809" s="9">
        <f t="shared" si="435"/>
        <v>0.96147438470241098</v>
      </c>
      <c r="U809" s="18"/>
      <c r="V809" s="8">
        <f t="shared" si="446"/>
        <v>7479.3051842677587</v>
      </c>
      <c r="W809" s="8">
        <f t="shared" si="436"/>
        <v>7395.4398280224641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-2424.4957834743627</v>
      </c>
      <c r="AB809" s="8">
        <f t="shared" si="447"/>
        <v>-8386.5356245294097</v>
      </c>
      <c r="AC809" s="8">
        <f t="shared" si="440"/>
        <v>-10811.031408003772</v>
      </c>
      <c r="AD809" s="8">
        <f t="shared" si="448"/>
        <v>733.71983857666714</v>
      </c>
      <c r="AE809" s="8">
        <f t="shared" si="441"/>
        <v>-10077.311569427104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2521.643656918407</v>
      </c>
      <c r="M810" s="14">
        <f t="shared" si="434"/>
        <v>769177</v>
      </c>
      <c r="N810" s="13"/>
      <c r="O810" s="12">
        <f>1000*(IF(I9&lt;18,VLOOKUP(I9,'[1]Mortality (No Interventions) H'!$B$10:$O$129,4),VLOOKUP(I9,'[1]Mortality (Interventions) H'!$B$26:$AV$128,22)))</f>
        <v>12.346689483894034</v>
      </c>
      <c r="P810" s="11">
        <v>0</v>
      </c>
      <c r="Q810" s="10">
        <f t="shared" si="443"/>
        <v>0.96147438470241098</v>
      </c>
      <c r="R810" s="10">
        <f t="shared" si="444"/>
        <v>1.1871025674638745E-2</v>
      </c>
      <c r="S810" s="10">
        <f t="shared" si="445"/>
        <v>0</v>
      </c>
      <c r="T810" s="9">
        <f t="shared" si="435"/>
        <v>0.94960335902777226</v>
      </c>
      <c r="U810" s="18"/>
      <c r="V810" s="8">
        <f t="shared" si="446"/>
        <v>7395.4398280224641</v>
      </c>
      <c r="W810" s="8">
        <f t="shared" si="436"/>
        <v>7304.1306288690485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-2394.5612868807948</v>
      </c>
      <c r="AB810" s="8">
        <f t="shared" si="447"/>
        <v>-9130.9199153416048</v>
      </c>
      <c r="AC810" s="8">
        <f t="shared" si="440"/>
        <v>-11525.4812022224</v>
      </c>
      <c r="AD810" s="8">
        <f t="shared" si="448"/>
        <v>725.49264712900379</v>
      </c>
      <c r="AE810" s="8">
        <f t="shared" si="441"/>
        <v>-10799.988555093396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2521.643656918407</v>
      </c>
      <c r="M811" s="14">
        <f t="shared" si="434"/>
        <v>769177</v>
      </c>
      <c r="N811" s="13"/>
      <c r="O811" s="12">
        <f>1000*(IF(I10&lt;18,VLOOKUP(I10,'[1]Mortality (No Interventions) H'!$B$10:$O$129,4),VLOOKUP(I10,'[1]Mortality (Interventions) H'!$B$26:$AV$128,22)))</f>
        <v>13.629219499823582</v>
      </c>
      <c r="P811" s="11">
        <v>0</v>
      </c>
      <c r="Q811" s="10">
        <f t="shared" si="443"/>
        <v>0.94960335902777226</v>
      </c>
      <c r="R811" s="10">
        <f t="shared" si="444"/>
        <v>1.2942352617959289E-2</v>
      </c>
      <c r="S811" s="10">
        <f t="shared" si="445"/>
        <v>0</v>
      </c>
      <c r="T811" s="9">
        <f t="shared" si="435"/>
        <v>0.93666100640981298</v>
      </c>
      <c r="U811" s="18"/>
      <c r="V811" s="8">
        <f t="shared" si="446"/>
        <v>7304.1306288690485</v>
      </c>
      <c r="W811" s="8">
        <f t="shared" si="436"/>
        <v>7204.5810292728074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-2361.9252854961164</v>
      </c>
      <c r="AB811" s="8">
        <f t="shared" si="447"/>
        <v>-9954.9599596240714</v>
      </c>
      <c r="AC811" s="8">
        <f t="shared" si="440"/>
        <v>-12316.885245120187</v>
      </c>
      <c r="AD811" s="8">
        <f t="shared" si="448"/>
        <v>716.53521469205373</v>
      </c>
      <c r="AE811" s="8">
        <f t="shared" si="441"/>
        <v>-11600.350030428133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2521.643656918407</v>
      </c>
      <c r="M812" s="14">
        <f t="shared" si="434"/>
        <v>769177</v>
      </c>
      <c r="N812" s="13"/>
      <c r="O812" s="12">
        <f>1000*(IF(I11&lt;18,VLOOKUP(I11,'[1]Mortality (No Interventions) H'!$B$10:$O$129,4),VLOOKUP(I11,'[1]Mortality (Interventions) H'!$B$26:$AV$128,22)))</f>
        <v>15.102350314182486</v>
      </c>
      <c r="P812" s="11">
        <v>0</v>
      </c>
      <c r="Q812" s="10">
        <f t="shared" si="443"/>
        <v>0.93666100640981298</v>
      </c>
      <c r="R812" s="10">
        <f t="shared" si="444"/>
        <v>1.4145782644435723E-2</v>
      </c>
      <c r="S812" s="10">
        <f t="shared" si="445"/>
        <v>0</v>
      </c>
      <c r="T812" s="9">
        <f t="shared" si="435"/>
        <v>0.92251522376537731</v>
      </c>
      <c r="U812" s="18"/>
      <c r="V812" s="8">
        <f t="shared" si="446"/>
        <v>7204.5810292728074</v>
      </c>
      <c r="W812" s="8">
        <f t="shared" si="436"/>
        <v>7095.7749227018166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-2326.2546624186284</v>
      </c>
      <c r="AB812" s="8">
        <f t="shared" si="447"/>
        <v>-10880.610657099136</v>
      </c>
      <c r="AC812" s="8">
        <f t="shared" si="440"/>
        <v>-13206.865319517765</v>
      </c>
      <c r="AD812" s="8">
        <f t="shared" si="448"/>
        <v>706.76939897166244</v>
      </c>
      <c r="AE812" s="8">
        <f t="shared" si="441"/>
        <v>-12500.095920546102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2521.643656918407</v>
      </c>
      <c r="M813" s="14">
        <f t="shared" si="434"/>
        <v>769177</v>
      </c>
      <c r="N813" s="13"/>
      <c r="O813" s="12">
        <f>1000*(IF(I12&lt;18,VLOOKUP(I12,'[1]Mortality (No Interventions) H'!$B$10:$O$129,4),VLOOKUP(I12,'[1]Mortality (Interventions) H'!$B$26:$AV$128,22)))</f>
        <v>16.805873067521112</v>
      </c>
      <c r="P813" s="11">
        <v>0</v>
      </c>
      <c r="Q813" s="10">
        <f t="shared" si="443"/>
        <v>0.92251522376537731</v>
      </c>
      <c r="R813" s="10">
        <f t="shared" si="444"/>
        <v>1.5503673753456767E-2</v>
      </c>
      <c r="S813" s="10">
        <f t="shared" si="445"/>
        <v>0</v>
      </c>
      <c r="T813" s="9">
        <f t="shared" si="435"/>
        <v>0.90701155001192058</v>
      </c>
      <c r="U813" s="18"/>
      <c r="V813" s="8">
        <f t="shared" si="446"/>
        <v>7095.7749227018166</v>
      </c>
      <c r="W813" s="8">
        <f t="shared" si="436"/>
        <v>6976.5242300351911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-2287.1599218392921</v>
      </c>
      <c r="AB813" s="8">
        <f t="shared" si="447"/>
        <v>-11925.069266662615</v>
      </c>
      <c r="AC813" s="8">
        <f t="shared" si="440"/>
        <v>-14212.229188501908</v>
      </c>
      <c r="AD813" s="8">
        <f t="shared" si="448"/>
        <v>696.09551991704825</v>
      </c>
      <c r="AE813" s="8">
        <f t="shared" si="441"/>
        <v>-13516.13366858486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2521.643656918407</v>
      </c>
      <c r="M814" s="14">
        <f t="shared" si="434"/>
        <v>769177</v>
      </c>
      <c r="N814" s="13"/>
      <c r="O814" s="12">
        <f>1000*(IF(I13&lt;18,VLOOKUP(I13,'[1]Mortality (No Interventions) H'!$B$10:$O$129,4),VLOOKUP(I13,'[1]Mortality (Interventions) H'!$B$26:$AV$128,22)))</f>
        <v>18.77706724626692</v>
      </c>
      <c r="P814" s="11">
        <v>0</v>
      </c>
      <c r="Q814" s="10">
        <f t="shared" si="443"/>
        <v>0.90701155001192058</v>
      </c>
      <c r="R814" s="10">
        <f t="shared" si="444"/>
        <v>1.7031016867714622E-2</v>
      </c>
      <c r="S814" s="10">
        <f t="shared" si="445"/>
        <v>0</v>
      </c>
      <c r="T814" s="9">
        <f t="shared" si="435"/>
        <v>0.889980533144206</v>
      </c>
      <c r="U814" s="18"/>
      <c r="V814" s="8">
        <f t="shared" si="446"/>
        <v>6976.5242300351911</v>
      </c>
      <c r="W814" s="8">
        <f t="shared" si="436"/>
        <v>6845.5255654226094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-2244.2137661839492</v>
      </c>
      <c r="AB814" s="8">
        <f t="shared" si="447"/>
        <v>-13099.866461258131</v>
      </c>
      <c r="AC814" s="8">
        <f t="shared" si="440"/>
        <v>-15344.08022744208</v>
      </c>
      <c r="AD814" s="8">
        <f t="shared" si="448"/>
        <v>684.39702696645224</v>
      </c>
      <c r="AE814" s="8">
        <f t="shared" si="441"/>
        <v>-14659.683200475629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4839.3851087233206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2521.643656918407</v>
      </c>
      <c r="M815" s="14">
        <f t="shared" si="434"/>
        <v>769177</v>
      </c>
      <c r="N815" s="13"/>
      <c r="O815" s="12">
        <f>1000*(IF(I14&lt;18,VLOOKUP(I14,'[1]Mortality (No Interventions) H'!$B$10:$O$129,4),VLOOKUP(I14,'[1]Mortality (Interventions) H'!$B$26:$AV$128,22)))</f>
        <v>21.129411615571374</v>
      </c>
      <c r="P815" s="11">
        <v>0</v>
      </c>
      <c r="Q815" s="10">
        <f t="shared" si="443"/>
        <v>0.889980533144206</v>
      </c>
      <c r="R815" s="10">
        <f t="shared" si="444"/>
        <v>1.8804765014649588E-2</v>
      </c>
      <c r="S815" s="10">
        <f t="shared" si="445"/>
        <v>0</v>
      </c>
      <c r="T815" s="9">
        <f t="shared" si="435"/>
        <v>0.87117576812955644</v>
      </c>
      <c r="U815" s="18"/>
      <c r="V815" s="8">
        <f t="shared" si="446"/>
        <v>6845.5255654226094</v>
      </c>
      <c r="W815" s="8">
        <f t="shared" si="436"/>
        <v>6700.883638025879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-2196.7948497649168</v>
      </c>
      <c r="AB815" s="8">
        <f t="shared" si="447"/>
        <v>-14464.192739673126</v>
      </c>
      <c r="AC815" s="8">
        <f t="shared" si="440"/>
        <v>-16660.987589438042</v>
      </c>
      <c r="AD815" s="8">
        <f t="shared" si="448"/>
        <v>671.54605796795806</v>
      </c>
      <c r="AE815" s="8">
        <f t="shared" si="441"/>
        <v>-15989.441531470084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2521.643656918407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2521.643656918407</v>
      </c>
      <c r="M816" s="14">
        <f t="shared" si="434"/>
        <v>769177</v>
      </c>
      <c r="N816" s="13"/>
      <c r="O816" s="12">
        <f>1000*(IF(I15&lt;18,VLOOKUP(I15,'[1]Mortality (No Interventions) H'!$B$10:$O$129,4),VLOOKUP(I15,'[1]Mortality (Interventions) H'!$B$26:$AV$128,22)))</f>
        <v>23.852235159605691</v>
      </c>
      <c r="P816" s="11">
        <v>0</v>
      </c>
      <c r="Q816" s="10">
        <f t="shared" si="443"/>
        <v>0.87117576812955644</v>
      </c>
      <c r="R816" s="10">
        <f t="shared" si="444"/>
        <v>2.0779489286776299E-2</v>
      </c>
      <c r="S816" s="10">
        <f t="shared" si="445"/>
        <v>0</v>
      </c>
      <c r="T816" s="9">
        <f t="shared" si="435"/>
        <v>0.85039627884278013</v>
      </c>
      <c r="U816" s="18"/>
      <c r="V816" s="8">
        <f t="shared" si="446"/>
        <v>6700.883638025879</v>
      </c>
      <c r="W816" s="8">
        <f t="shared" si="436"/>
        <v>6541.0525857145312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-2144.3963824109132</v>
      </c>
      <c r="AB816" s="8">
        <f t="shared" si="447"/>
        <v>-15983.105231134734</v>
      </c>
      <c r="AC816" s="8">
        <f t="shared" si="440"/>
        <v>-18127.501613545646</v>
      </c>
      <c r="AD816" s="8">
        <f t="shared" si="448"/>
        <v>657.35668489033878</v>
      </c>
      <c r="AE816" s="8">
        <f t="shared" si="441"/>
        <v>-17470.144928655307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2521.643656918407</v>
      </c>
      <c r="M817" s="14">
        <f t="shared" si="434"/>
        <v>769177</v>
      </c>
      <c r="N817" s="13"/>
      <c r="O817" s="12">
        <f>1000*(IF(I16&lt;18,VLOOKUP(I16,'[1]Mortality (No Interventions) H'!$B$10:$O$129,4),VLOOKUP(I16,'[1]Mortality (Interventions) H'!$B$26:$AV$128,22)))</f>
        <v>26.992089841844304</v>
      </c>
      <c r="P817" s="11">
        <v>0</v>
      </c>
      <c r="Q817" s="10">
        <f t="shared" si="443"/>
        <v>0.85039627884278013</v>
      </c>
      <c r="R817" s="10">
        <f t="shared" si="444"/>
        <v>2.2953972759694401E-2</v>
      </c>
      <c r="S817" s="10">
        <f t="shared" si="445"/>
        <v>0</v>
      </c>
      <c r="T817" s="9">
        <f t="shared" si="435"/>
        <v>0.82744230608308578</v>
      </c>
      <c r="U817" s="18"/>
      <c r="V817" s="8">
        <f t="shared" si="446"/>
        <v>6541.0525857145312</v>
      </c>
      <c r="W817" s="8">
        <f t="shared" si="436"/>
        <v>6364.4959066606971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-2086.5146426003521</v>
      </c>
      <c r="AB817" s="8">
        <f t="shared" si="447"/>
        <v>-17655.66790538346</v>
      </c>
      <c r="AC817" s="8">
        <f t="shared" si="440"/>
        <v>-19742.182547983812</v>
      </c>
      <c r="AD817" s="8">
        <f t="shared" si="448"/>
        <v>641.67725865859552</v>
      </c>
      <c r="AE817" s="8">
        <f t="shared" si="441"/>
        <v>-19100.505289325218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2521.643656918407</v>
      </c>
      <c r="M818" s="14">
        <f t="shared" si="434"/>
        <v>769177</v>
      </c>
      <c r="N818" s="13"/>
      <c r="O818" s="12">
        <f>1000*(IF(I17&lt;18,VLOOKUP(I17,'[1]Mortality (No Interventions) H'!$B$10:$O$129,4),VLOOKUP(I17,'[1]Mortality (Interventions) H'!$B$26:$AV$128,22)))</f>
        <v>30.633295664203612</v>
      </c>
      <c r="P818" s="11">
        <v>0</v>
      </c>
      <c r="Q818" s="10">
        <f t="shared" si="443"/>
        <v>0.82744230608308578</v>
      </c>
      <c r="R818" s="10">
        <f t="shared" si="444"/>
        <v>2.5347284807313627E-2</v>
      </c>
      <c r="S818" s="10">
        <f t="shared" si="445"/>
        <v>0</v>
      </c>
      <c r="T818" s="9">
        <f t="shared" si="435"/>
        <v>0.80209502127577215</v>
      </c>
      <c r="U818" s="18"/>
      <c r="V818" s="8">
        <f t="shared" si="446"/>
        <v>6364.4959066606971</v>
      </c>
      <c r="W818" s="8">
        <f t="shared" si="436"/>
        <v>6169.5304217983467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-2022.5978226458856</v>
      </c>
      <c r="AB818" s="8">
        <f t="shared" si="447"/>
        <v>-19496.548486235075</v>
      </c>
      <c r="AC818" s="8">
        <f t="shared" si="440"/>
        <v>-21519.146308880961</v>
      </c>
      <c r="AD818" s="8">
        <f t="shared" si="448"/>
        <v>624.35704844341444</v>
      </c>
      <c r="AE818" s="8">
        <f t="shared" si="441"/>
        <v>-20894.789260437548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2521.643656918407</v>
      </c>
      <c r="M819" s="14">
        <f t="shared" si="434"/>
        <v>769177</v>
      </c>
      <c r="N819" s="13"/>
      <c r="O819" s="12">
        <f>1000*(IF(I18&lt;18,VLOOKUP(I18,'[1]Mortality (No Interventions) H'!$B$10:$O$129,4),VLOOKUP(I18,'[1]Mortality (Interventions) H'!$B$26:$AV$128,22)))</f>
        <v>34.726114883656848</v>
      </c>
      <c r="P819" s="11">
        <v>0</v>
      </c>
      <c r="Q819" s="10">
        <f t="shared" si="443"/>
        <v>0.80209502127577215</v>
      </c>
      <c r="R819" s="10">
        <f t="shared" si="444"/>
        <v>2.7853643856431649E-2</v>
      </c>
      <c r="S819" s="10">
        <f t="shared" si="445"/>
        <v>0</v>
      </c>
      <c r="T819" s="9">
        <f t="shared" si="435"/>
        <v>0.77424137741934052</v>
      </c>
      <c r="U819" s="18"/>
      <c r="V819" s="8">
        <f t="shared" si="446"/>
        <v>6169.5304217983467</v>
      </c>
      <c r="W819" s="8">
        <f t="shared" si="436"/>
        <v>5955.2865995927614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-1952.3608582932504</v>
      </c>
      <c r="AB819" s="8">
        <f t="shared" si="447"/>
        <v>-21424.382220558527</v>
      </c>
      <c r="AC819" s="8">
        <f t="shared" si="440"/>
        <v>-23376.743078851778</v>
      </c>
      <c r="AD819" s="8">
        <f t="shared" si="448"/>
        <v>605.23093437841783</v>
      </c>
      <c r="AE819" s="8">
        <f t="shared" si="441"/>
        <v>-22771.51214447336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2521.643656918407</v>
      </c>
      <c r="M820" s="14">
        <f t="shared" si="434"/>
        <v>769177</v>
      </c>
      <c r="N820" s="13"/>
      <c r="O820" s="12">
        <f>1000*(IF(I19&lt;18,VLOOKUP(I19,'[1]Mortality (No Interventions) H'!$B$10:$O$129,4),VLOOKUP(I19,'[1]Mortality (Interventions) H'!$B$26:$AV$128,22)))</f>
        <v>39.305099446128047</v>
      </c>
      <c r="P820" s="11">
        <v>0</v>
      </c>
      <c r="Q820" s="10">
        <f t="shared" si="443"/>
        <v>0.77424137741934052</v>
      </c>
      <c r="R820" s="10">
        <f t="shared" si="444"/>
        <v>3.0431634334774336E-2</v>
      </c>
      <c r="S820" s="10">
        <f t="shared" si="445"/>
        <v>0</v>
      </c>
      <c r="T820" s="9">
        <f t="shared" si="435"/>
        <v>0.74380974308456616</v>
      </c>
      <c r="U820" s="18"/>
      <c r="V820" s="8">
        <f t="shared" si="446"/>
        <v>5955.2865995927614</v>
      </c>
      <c r="W820" s="8">
        <f t="shared" si="436"/>
        <v>5721.2134675655734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-1875.6231206033062</v>
      </c>
      <c r="AB820" s="8">
        <f t="shared" si="447"/>
        <v>-23407.31320271872</v>
      </c>
      <c r="AC820" s="8">
        <f t="shared" si="440"/>
        <v>-25282.936323322028</v>
      </c>
      <c r="AD820" s="8">
        <f t="shared" si="448"/>
        <v>584.2136154200499</v>
      </c>
      <c r="AE820" s="8">
        <f t="shared" si="441"/>
        <v>-24698.722707901979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2521.643656918407</v>
      </c>
      <c r="M821" s="14">
        <f t="shared" si="434"/>
        <v>769177</v>
      </c>
      <c r="N821" s="13"/>
      <c r="O821" s="12">
        <f>1000*(IF(I20&lt;18,VLOOKUP(I20,'[1]Mortality (No Interventions) H'!$B$10:$O$129,4),VLOOKUP(I20,'[1]Mortality (Interventions) H'!$B$26:$AV$128,22)))</f>
        <v>44.33319408179581</v>
      </c>
      <c r="P821" s="11">
        <v>0</v>
      </c>
      <c r="Q821" s="10">
        <f t="shared" si="443"/>
        <v>0.74380974308456616</v>
      </c>
      <c r="R821" s="10">
        <f t="shared" si="444"/>
        <v>3.2975461700098747E-2</v>
      </c>
      <c r="S821" s="10">
        <f t="shared" si="445"/>
        <v>0</v>
      </c>
      <c r="T821" s="9">
        <f t="shared" si="435"/>
        <v>0.71083428138446736</v>
      </c>
      <c r="U821" s="18"/>
      <c r="V821" s="8">
        <f t="shared" si="446"/>
        <v>5721.2134675655734</v>
      </c>
      <c r="W821" s="8">
        <f t="shared" si="436"/>
        <v>5467.5738005246048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-1792.4707567732962</v>
      </c>
      <c r="AB821" s="8">
        <f t="shared" si="447"/>
        <v>-25363.966704096852</v>
      </c>
      <c r="AC821" s="8">
        <f t="shared" si="440"/>
        <v>-27156.437460870147</v>
      </c>
      <c r="AD821" s="8">
        <f t="shared" si="448"/>
        <v>561.25104116818284</v>
      </c>
      <c r="AE821" s="8">
        <f t="shared" si="441"/>
        <v>-26595.186419701964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2521.643656918407</v>
      </c>
      <c r="M822" s="14">
        <f t="shared" si="434"/>
        <v>769177</v>
      </c>
      <c r="N822" s="13"/>
      <c r="O822" s="12">
        <f>1000*(IF(I21&lt;18,VLOOKUP(I21,'[1]Mortality (No Interventions) H'!$B$10:$O$129,4),VLOOKUP(I21,'[1]Mortality (Interventions) H'!$B$26:$AV$128,22)))</f>
        <v>49.891410259732936</v>
      </c>
      <c r="P822" s="11">
        <v>0</v>
      </c>
      <c r="Q822" s="10">
        <f t="shared" si="443"/>
        <v>0.71083428138446736</v>
      </c>
      <c r="R822" s="10">
        <f t="shared" si="444"/>
        <v>3.5464524759234908E-2</v>
      </c>
      <c r="S822" s="10">
        <f t="shared" si="445"/>
        <v>0</v>
      </c>
      <c r="T822" s="9">
        <f t="shared" si="435"/>
        <v>0.67536975662523246</v>
      </c>
      <c r="U822" s="18"/>
      <c r="V822" s="8">
        <f t="shared" si="446"/>
        <v>5467.5738005246048</v>
      </c>
      <c r="W822" s="8">
        <f t="shared" si="436"/>
        <v>5194.7888329172647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-1703.0418628685456</v>
      </c>
      <c r="AB822" s="8">
        <f t="shared" si="447"/>
        <v>-27278.49676073403</v>
      </c>
      <c r="AC822" s="8">
        <f t="shared" si="440"/>
        <v>-28981.538623602573</v>
      </c>
      <c r="AD822" s="8">
        <f t="shared" si="448"/>
        <v>536.36898983146375</v>
      </c>
      <c r="AE822" s="8">
        <f t="shared" si="441"/>
        <v>-28445.169633771111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2521.643656918407</v>
      </c>
      <c r="M823" s="14">
        <f t="shared" si="434"/>
        <v>769177</v>
      </c>
      <c r="N823" s="13"/>
      <c r="O823" s="12">
        <f>1000*(IF(I22&lt;18,VLOOKUP(I22,'[1]Mortality (No Interventions) H'!$B$10:$O$129,4),VLOOKUP(I22,'[1]Mortality (Interventions) H'!$B$26:$AV$128,22)))</f>
        <v>56.173556537918955</v>
      </c>
      <c r="P823" s="11">
        <v>0</v>
      </c>
      <c r="Q823" s="10">
        <f t="shared" si="443"/>
        <v>0.67536975662523246</v>
      </c>
      <c r="R823" s="10">
        <f t="shared" si="444"/>
        <v>3.7937921207788057E-2</v>
      </c>
      <c r="S823" s="10">
        <f t="shared" si="445"/>
        <v>0</v>
      </c>
      <c r="T823" s="9">
        <f t="shared" si="435"/>
        <v>0.63743183541744441</v>
      </c>
      <c r="U823" s="18"/>
      <c r="V823" s="8">
        <f t="shared" si="446"/>
        <v>5194.7888329172647</v>
      </c>
      <c r="W823" s="8">
        <f t="shared" si="436"/>
        <v>4902.9790687088371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-1607.3759444982568</v>
      </c>
      <c r="AB823" s="8">
        <f t="shared" si="447"/>
        <v>-29180.976420842795</v>
      </c>
      <c r="AC823" s="8">
        <f t="shared" si="440"/>
        <v>-30788.352365341052</v>
      </c>
      <c r="AD823" s="8">
        <f t="shared" si="448"/>
        <v>509.60878450918369</v>
      </c>
      <c r="AE823" s="8">
        <f t="shared" si="441"/>
        <v>-30278.74358083187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2521.643656918407</v>
      </c>
      <c r="M824" s="14">
        <f t="shared" si="434"/>
        <v>769177</v>
      </c>
      <c r="N824" s="13"/>
      <c r="O824" s="12">
        <f>1000*(IF(I23&lt;18,VLOOKUP(I23,'[1]Mortality (No Interventions) H'!$B$10:$O$129,4),VLOOKUP(I23,'[1]Mortality (Interventions) H'!$B$26:$AV$128,22)))</f>
        <v>63.265534136696488</v>
      </c>
      <c r="P824" s="11">
        <v>0</v>
      </c>
      <c r="Q824" s="10">
        <f t="shared" si="443"/>
        <v>0.63743183541744441</v>
      </c>
      <c r="R824" s="10">
        <f t="shared" si="444"/>
        <v>4.0327465543419427E-2</v>
      </c>
      <c r="S824" s="10">
        <f t="shared" si="445"/>
        <v>0</v>
      </c>
      <c r="T824" s="9">
        <f t="shared" si="435"/>
        <v>0.59710436987402504</v>
      </c>
      <c r="U824" s="18"/>
      <c r="V824" s="8">
        <f t="shared" si="446"/>
        <v>4902.9790687088371</v>
      </c>
      <c r="W824" s="8">
        <f t="shared" si="436"/>
        <v>4592.7894790659302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-1505.6844468110976</v>
      </c>
      <c r="AB824" s="8">
        <f t="shared" si="447"/>
        <v>-31018.958964290723</v>
      </c>
      <c r="AC824" s="8">
        <f t="shared" si="440"/>
        <v>-32524.643411101821</v>
      </c>
      <c r="AD824" s="8">
        <f t="shared" si="448"/>
        <v>480.98224664033694</v>
      </c>
      <c r="AE824" s="8">
        <f t="shared" si="441"/>
        <v>-32043.661164461482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2521.643656918407</v>
      </c>
      <c r="M825" s="14">
        <f t="shared" si="434"/>
        <v>769177</v>
      </c>
      <c r="N825" s="13"/>
      <c r="O825" s="12">
        <f>1000*(IF(I24&lt;18,VLOOKUP(I24,'[1]Mortality (No Interventions) H'!$B$10:$O$129,4),VLOOKUP(I24,'[1]Mortality (Interventions) H'!$B$26:$AV$128,22)))</f>
        <v>71.300035847613927</v>
      </c>
      <c r="P825" s="11">
        <v>0</v>
      </c>
      <c r="Q825" s="10">
        <f t="shared" si="443"/>
        <v>0.59710436987402504</v>
      </c>
      <c r="R825" s="10">
        <f t="shared" si="444"/>
        <v>4.2573562976784912E-2</v>
      </c>
      <c r="S825" s="10">
        <f t="shared" si="445"/>
        <v>0</v>
      </c>
      <c r="T825" s="9">
        <f t="shared" si="435"/>
        <v>0.5545308068972401</v>
      </c>
      <c r="U825" s="18"/>
      <c r="V825" s="8">
        <f t="shared" si="446"/>
        <v>4592.7894790659302</v>
      </c>
      <c r="W825" s="8">
        <f t="shared" si="436"/>
        <v>4265.3234245679851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-1398.3290917782715</v>
      </c>
      <c r="AB825" s="8">
        <f t="shared" si="447"/>
        <v>-32746.60544979449</v>
      </c>
      <c r="AC825" s="8">
        <f t="shared" si="440"/>
        <v>-34144.934541572758</v>
      </c>
      <c r="AD825" s="8">
        <f t="shared" si="448"/>
        <v>450.55264789636777</v>
      </c>
      <c r="AE825" s="8">
        <f t="shared" si="441"/>
        <v>-33694.381893676393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2521.643656918407</v>
      </c>
      <c r="M826" s="14">
        <f t="shared" si="434"/>
        <v>769177</v>
      </c>
      <c r="N826" s="13"/>
      <c r="O826" s="12">
        <f>1000*(IF(I25&lt;18,VLOOKUP(I25,'[1]Mortality (No Interventions) H'!$B$10:$O$129,4),VLOOKUP(I25,'[1]Mortality (Interventions) H'!$B$26:$AV$128,22)))</f>
        <v>80.033681599733669</v>
      </c>
      <c r="P826" s="11">
        <v>0</v>
      </c>
      <c r="Q826" s="10">
        <f t="shared" si="443"/>
        <v>0.5545308068972401</v>
      </c>
      <c r="R826" s="10">
        <f t="shared" si="444"/>
        <v>4.4381142036457107E-2</v>
      </c>
      <c r="S826" s="10">
        <f t="shared" si="445"/>
        <v>0</v>
      </c>
      <c r="T826" s="9">
        <f t="shared" si="435"/>
        <v>0.51014966486078295</v>
      </c>
      <c r="U826" s="18"/>
      <c r="V826" s="8">
        <f t="shared" si="446"/>
        <v>4265.3234245679851</v>
      </c>
      <c r="W826" s="8">
        <f t="shared" si="436"/>
        <v>3923.9538876862248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-1286.4156664752445</v>
      </c>
      <c r="AB826" s="8">
        <f t="shared" si="447"/>
        <v>-34136.95368817597</v>
      </c>
      <c r="AC826" s="8">
        <f t="shared" si="440"/>
        <v>-35423.369354651215</v>
      </c>
      <c r="AD826" s="8">
        <f t="shared" si="448"/>
        <v>418.42822795011938</v>
      </c>
      <c r="AE826" s="8">
        <f t="shared" si="441"/>
        <v>-35004.941126701095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2521.643656918407</v>
      </c>
      <c r="M827" s="14">
        <f t="shared" si="434"/>
        <v>769177</v>
      </c>
      <c r="N827" s="13"/>
      <c r="O827" s="12">
        <f>1000*(IF(I26&lt;18,VLOOKUP(I26,'[1]Mortality (No Interventions) H'!$B$10:$O$129,4),VLOOKUP(I26,'[1]Mortality (Interventions) H'!$B$26:$AV$128,22)))</f>
        <v>89.228153382969509</v>
      </c>
      <c r="P827" s="11">
        <v>0</v>
      </c>
      <c r="Q827" s="10">
        <f t="shared" si="443"/>
        <v>0.51014966486078295</v>
      </c>
      <c r="R827" s="10">
        <f t="shared" si="444"/>
        <v>4.5519712544468433E-2</v>
      </c>
      <c r="S827" s="10">
        <f t="shared" si="445"/>
        <v>0</v>
      </c>
      <c r="T827" s="9">
        <f t="shared" si="435"/>
        <v>0.46462995231631454</v>
      </c>
      <c r="U827" s="18"/>
      <c r="V827" s="8">
        <f t="shared" si="446"/>
        <v>3923.9538876862248</v>
      </c>
      <c r="W827" s="8">
        <f t="shared" si="436"/>
        <v>3573.8267283280588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-1171.6311720727365</v>
      </c>
      <c r="AB827" s="8">
        <f t="shared" si="447"/>
        <v>-35012.715935816595</v>
      </c>
      <c r="AC827" s="8">
        <f t="shared" si="440"/>
        <v>-36184.347107889334</v>
      </c>
      <c r="AD827" s="8">
        <f t="shared" si="448"/>
        <v>384.93987638201867</v>
      </c>
      <c r="AE827" s="8">
        <f t="shared" si="441"/>
        <v>-35799.407231507314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2521.643656918407</v>
      </c>
      <c r="M828" s="14">
        <f t="shared" si="434"/>
        <v>769177</v>
      </c>
      <c r="N828" s="13"/>
      <c r="O828" s="12">
        <f>1000*(IF(I27&lt;18,VLOOKUP(I27,'[1]Mortality (No Interventions) H'!$B$10:$O$129,4),VLOOKUP(I27,'[1]Mortality (Interventions) H'!$B$26:$AV$128,22)))</f>
        <v>99.318386422686117</v>
      </c>
      <c r="P828" s="11">
        <v>0</v>
      </c>
      <c r="Q828" s="10">
        <f t="shared" si="443"/>
        <v>0.46462995231631454</v>
      </c>
      <c r="R828" s="10">
        <f t="shared" si="444"/>
        <v>4.6146297147705954E-2</v>
      </c>
      <c r="S828" s="10">
        <f t="shared" si="445"/>
        <v>0</v>
      </c>
      <c r="T828" s="9">
        <f t="shared" si="435"/>
        <v>0.41848365516860858</v>
      </c>
      <c r="U828" s="18"/>
      <c r="V828" s="8">
        <f t="shared" si="446"/>
        <v>3573.8267283280588</v>
      </c>
      <c r="W828" s="8">
        <f t="shared" si="436"/>
        <v>3218.8800243162486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-1055.2666545799518</v>
      </c>
      <c r="AB828" s="8">
        <f t="shared" si="447"/>
        <v>-35494.670401181022</v>
      </c>
      <c r="AC828" s="8">
        <f t="shared" si="440"/>
        <v>-36549.937055760973</v>
      </c>
      <c r="AD828" s="8">
        <f t="shared" si="448"/>
        <v>350.59240204898259</v>
      </c>
      <c r="AE828" s="8">
        <f t="shared" si="441"/>
        <v>-36199.344653711989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2521.643656918407</v>
      </c>
      <c r="M829" s="14">
        <f t="shared" si="434"/>
        <v>769177</v>
      </c>
      <c r="N829" s="13"/>
      <c r="O829" s="12">
        <f>1000*(IF(I28&lt;18,VLOOKUP(I28,'[1]Mortality (No Interventions) H'!$B$10:$O$129,4),VLOOKUP(I28,'[1]Mortality (Interventions) H'!$B$26:$AV$128,22)))</f>
        <v>110.28190441223673</v>
      </c>
      <c r="P829" s="11">
        <v>0</v>
      </c>
      <c r="Q829" s="10">
        <f t="shared" si="443"/>
        <v>0.41848365516860858</v>
      </c>
      <c r="R829" s="10">
        <f t="shared" si="444"/>
        <v>4.6151174457387929E-2</v>
      </c>
      <c r="S829" s="10">
        <f t="shared" si="445"/>
        <v>0</v>
      </c>
      <c r="T829" s="9">
        <f t="shared" si="435"/>
        <v>0.37233248071122066</v>
      </c>
      <c r="U829" s="18"/>
      <c r="V829" s="8">
        <f t="shared" si="446"/>
        <v>3218.8800243162486</v>
      </c>
      <c r="W829" s="8">
        <f t="shared" si="436"/>
        <v>2863.8958051601458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-938.88983825014475</v>
      </c>
      <c r="AB829" s="8">
        <f t="shared" si="447"/>
        <v>-35498.421915610277</v>
      </c>
      <c r="AC829" s="8">
        <f t="shared" si="440"/>
        <v>-36437.31175386042</v>
      </c>
      <c r="AD829" s="8">
        <f t="shared" si="448"/>
        <v>315.77213038542402</v>
      </c>
      <c r="AE829" s="8">
        <f t="shared" si="441"/>
        <v>-36121.539623474993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2521.643656918407</v>
      </c>
      <c r="M830" s="14">
        <f t="shared" si="434"/>
        <v>769177</v>
      </c>
      <c r="N830" s="13"/>
      <c r="O830" s="12">
        <f>1000*(IF(I29&lt;18,VLOOKUP(I29,'[1]Mortality (No Interventions) H'!$B$10:$O$129,4),VLOOKUP(I29,'[1]Mortality (Interventions) H'!$B$26:$AV$128,22)))</f>
        <v>122.42015593701278</v>
      </c>
      <c r="P830" s="11">
        <v>0</v>
      </c>
      <c r="Q830" s="10">
        <f t="shared" si="443"/>
        <v>0.37233248071122066</v>
      </c>
      <c r="R830" s="10">
        <f t="shared" si="444"/>
        <v>4.558100034908244E-2</v>
      </c>
      <c r="S830" s="10">
        <f t="shared" si="445"/>
        <v>0</v>
      </c>
      <c r="T830" s="9">
        <f t="shared" si="435"/>
        <v>0.32675148036213819</v>
      </c>
      <c r="U830" s="18"/>
      <c r="V830" s="8">
        <f t="shared" si="446"/>
        <v>2863.8958051601458</v>
      </c>
      <c r="W830" s="8">
        <f t="shared" si="436"/>
        <v>2513.297234105084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-823.9507978438852</v>
      </c>
      <c r="AB830" s="8">
        <f t="shared" si="447"/>
        <v>-35059.857105506184</v>
      </c>
      <c r="AC830" s="8">
        <f t="shared" si="440"/>
        <v>-35883.807903350069</v>
      </c>
      <c r="AD830" s="8">
        <f t="shared" si="448"/>
        <v>280.94817848621034</v>
      </c>
      <c r="AE830" s="8">
        <f t="shared" si="441"/>
        <v>-35602.859724863862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2521.643656918407</v>
      </c>
      <c r="M831" s="14">
        <f t="shared" si="434"/>
        <v>769177</v>
      </c>
      <c r="N831" s="13"/>
      <c r="O831" s="12">
        <f>1000*(IF(I30&lt;18,VLOOKUP(I30,'[1]Mortality (No Interventions) H'!$B$10:$O$129,4),VLOOKUP(I30,'[1]Mortality (Interventions) H'!$B$26:$AV$128,22)))</f>
        <v>135.9048769388522</v>
      </c>
      <c r="P831" s="11">
        <v>0</v>
      </c>
      <c r="Q831" s="10">
        <f t="shared" si="443"/>
        <v>0.32675148036213819</v>
      </c>
      <c r="R831" s="10">
        <f t="shared" si="444"/>
        <v>4.4407119728204172E-2</v>
      </c>
      <c r="S831" s="10">
        <f t="shared" si="445"/>
        <v>0</v>
      </c>
      <c r="T831" s="9">
        <f t="shared" si="435"/>
        <v>0.28234436063393403</v>
      </c>
      <c r="U831" s="18"/>
      <c r="V831" s="8">
        <f t="shared" si="446"/>
        <v>2513.297234105084</v>
      </c>
      <c r="W831" s="8">
        <f t="shared" si="436"/>
        <v>2171.7278827932751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-711.97186605924298</v>
      </c>
      <c r="AB831" s="8">
        <f t="shared" si="447"/>
        <v>-34156.9351311809</v>
      </c>
      <c r="AC831" s="8">
        <f t="shared" si="440"/>
        <v>-34868.906997240141</v>
      </c>
      <c r="AD831" s="8">
        <f t="shared" si="448"/>
        <v>246.55445866570875</v>
      </c>
      <c r="AE831" s="8">
        <f t="shared" si="441"/>
        <v>-34622.352538574436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2521.643656918407</v>
      </c>
      <c r="M832" s="14">
        <f t="shared" si="434"/>
        <v>769177</v>
      </c>
      <c r="N832" s="13"/>
      <c r="O832" s="12">
        <f>1000*(IF(I31&lt;18,VLOOKUP(I31,'[1]Mortality (No Interventions) H'!$B$10:$O$129,4),VLOOKUP(I31,'[1]Mortality (Interventions) H'!$B$26:$AV$128,22)))</f>
        <v>149.42618116161029</v>
      </c>
      <c r="P832" s="11">
        <v>0</v>
      </c>
      <c r="Q832" s="10">
        <f t="shared" si="443"/>
        <v>0.28234436063393403</v>
      </c>
      <c r="R832" s="10">
        <f t="shared" si="444"/>
        <v>4.2189639582045253E-2</v>
      </c>
      <c r="S832" s="10">
        <f t="shared" si="445"/>
        <v>0</v>
      </c>
      <c r="T832" s="9">
        <f t="shared" si="435"/>
        <v>0.24015472105188879</v>
      </c>
      <c r="U832" s="18"/>
      <c r="V832" s="8">
        <f t="shared" si="446"/>
        <v>2171.7278827932751</v>
      </c>
      <c r="W832" s="8">
        <f t="shared" si="436"/>
        <v>1847.2148787452868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-605.58462901950475</v>
      </c>
      <c r="AB832" s="8">
        <f t="shared" si="447"/>
        <v>-32451.300404798822</v>
      </c>
      <c r="AC832" s="8">
        <f t="shared" si="440"/>
        <v>-33056.885033818326</v>
      </c>
      <c r="AD832" s="8">
        <f t="shared" si="448"/>
        <v>213.04650530202031</v>
      </c>
      <c r="AE832" s="8">
        <f t="shared" si="441"/>
        <v>-32843.838528516302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2521.643656918407</v>
      </c>
      <c r="M833" s="14">
        <f t="shared" si="434"/>
        <v>769177</v>
      </c>
      <c r="N833" s="13"/>
      <c r="O833" s="12">
        <f>1000*(IF(I32&lt;18,VLOOKUP(I32,'[1]Mortality (No Interventions) H'!$B$10:$O$129,4),VLOOKUP(I32,'[1]Mortality (Interventions) H'!$B$26:$AV$128,22)))</f>
        <v>164.10536261045715</v>
      </c>
      <c r="P833" s="11">
        <v>0</v>
      </c>
      <c r="Q833" s="10">
        <f t="shared" si="443"/>
        <v>0.24015472105188879</v>
      </c>
      <c r="R833" s="10">
        <f t="shared" si="444"/>
        <v>3.9410677580833393E-2</v>
      </c>
      <c r="S833" s="10">
        <f t="shared" si="445"/>
        <v>0</v>
      </c>
      <c r="T833" s="9">
        <f t="shared" si="435"/>
        <v>0.2007440434710554</v>
      </c>
      <c r="U833" s="18"/>
      <c r="V833" s="8">
        <f t="shared" si="446"/>
        <v>1847.2148787452868</v>
      </c>
      <c r="W833" s="8">
        <f t="shared" si="436"/>
        <v>1544.0770112493599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-506.2049438829398</v>
      </c>
      <c r="AB833" s="8">
        <f t="shared" si="447"/>
        <v>-30313.786749592688</v>
      </c>
      <c r="AC833" s="8">
        <f t="shared" si="440"/>
        <v>-30819.991693475626</v>
      </c>
      <c r="AD833" s="8">
        <f t="shared" si="448"/>
        <v>181.21177960491264</v>
      </c>
      <c r="AE833" s="8">
        <f t="shared" si="441"/>
        <v>-30638.779913870712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2521.643656918407</v>
      </c>
      <c r="M834" s="14">
        <f t="shared" si="434"/>
        <v>769177</v>
      </c>
      <c r="N834" s="13"/>
      <c r="O834" s="12">
        <f>1000*(IF(I33&lt;18,VLOOKUP(I33,'[1]Mortality (No Interventions) H'!$B$10:$O$129,4),VLOOKUP(I33,'[1]Mortality (Interventions) H'!$B$26:$AV$128,22)))</f>
        <v>179.58989719540935</v>
      </c>
      <c r="P834" s="11">
        <v>0</v>
      </c>
      <c r="Q834" s="10">
        <f t="shared" si="443"/>
        <v>0.2007440434710554</v>
      </c>
      <c r="R834" s="10">
        <f t="shared" si="444"/>
        <v>3.6051602129557624E-2</v>
      </c>
      <c r="S834" s="10">
        <f t="shared" si="445"/>
        <v>0</v>
      </c>
      <c r="T834" s="9">
        <f t="shared" si="435"/>
        <v>0.16469244134149777</v>
      </c>
      <c r="U834" s="18"/>
      <c r="V834" s="8">
        <f t="shared" si="446"/>
        <v>1544.0770112493599</v>
      </c>
      <c r="W834" s="8">
        <f t="shared" si="436"/>
        <v>1266.7763795372923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-415.29565005119468</v>
      </c>
      <c r="AB834" s="8">
        <f t="shared" si="447"/>
        <v>-27730.063171206744</v>
      </c>
      <c r="AC834" s="8">
        <f t="shared" si="440"/>
        <v>-28145.358821257938</v>
      </c>
      <c r="AD834" s="8">
        <f t="shared" si="448"/>
        <v>151.47395480356221</v>
      </c>
      <c r="AE834" s="8">
        <f t="shared" si="441"/>
        <v>-27993.884866454377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2521.643656918407</v>
      </c>
      <c r="M835" s="14">
        <f t="shared" si="434"/>
        <v>769177</v>
      </c>
      <c r="N835" s="13"/>
      <c r="O835" s="12">
        <f>1000*(IF(I34&lt;18,VLOOKUP(I34,'[1]Mortality (No Interventions) H'!$B$10:$O$129,4),VLOOKUP(I34,'[1]Mortality (Interventions) H'!$B$26:$AV$128,22)))</f>
        <v>195.70550302112414</v>
      </c>
      <c r="P835" s="11">
        <v>0</v>
      </c>
      <c r="Q835" s="10">
        <f t="shared" si="443"/>
        <v>0.16469244134149777</v>
      </c>
      <c r="R835" s="10">
        <f t="shared" si="444"/>
        <v>3.2231217076514801E-2</v>
      </c>
      <c r="S835" s="10">
        <f t="shared" si="445"/>
        <v>0</v>
      </c>
      <c r="T835" s="9">
        <f t="shared" si="435"/>
        <v>0.13246122426498297</v>
      </c>
      <c r="U835" s="18"/>
      <c r="V835" s="8">
        <f t="shared" si="446"/>
        <v>1266.7763795372923</v>
      </c>
      <c r="W835" s="8">
        <f t="shared" si="436"/>
        <v>1018.8612709646681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-334.02000595544087</v>
      </c>
      <c r="AB835" s="8">
        <f t="shared" si="447"/>
        <v>-24791.510857262427</v>
      </c>
      <c r="AC835" s="8">
        <f t="shared" si="440"/>
        <v>-25125.530863217868</v>
      </c>
      <c r="AD835" s="8">
        <f t="shared" si="448"/>
        <v>124.27076283260838</v>
      </c>
      <c r="AE835" s="8">
        <f t="shared" si="441"/>
        <v>-25001.260100385258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2521.643656918407</v>
      </c>
      <c r="M836" s="14">
        <f t="shared" si="434"/>
        <v>769177</v>
      </c>
      <c r="N836" s="13"/>
      <c r="O836" s="12">
        <f>1000*(IF(I35&lt;18,VLOOKUP(I35,'[1]Mortality (No Interventions) H'!$B$10:$O$129,4),VLOOKUP(I35,'[1]Mortality (Interventions) H'!$B$26:$AV$128,22)))</f>
        <v>213.08497119225399</v>
      </c>
      <c r="P836" s="11">
        <v>0</v>
      </c>
      <c r="Q836" s="10">
        <f t="shared" si="443"/>
        <v>0.13246122426498297</v>
      </c>
      <c r="R836" s="10">
        <f t="shared" si="444"/>
        <v>2.8225496156594591E-2</v>
      </c>
      <c r="S836" s="10">
        <f t="shared" si="445"/>
        <v>0</v>
      </c>
      <c r="T836" s="9">
        <f t="shared" si="435"/>
        <v>0.10423572810838838</v>
      </c>
      <c r="U836" s="18"/>
      <c r="V836" s="8">
        <f t="shared" si="446"/>
        <v>1018.8612709646681</v>
      </c>
      <c r="W836" s="8">
        <f t="shared" si="436"/>
        <v>801.75724639225859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-262.84536260878929</v>
      </c>
      <c r="AB836" s="8">
        <f t="shared" si="447"/>
        <v>-21710.402457240958</v>
      </c>
      <c r="AC836" s="8">
        <f t="shared" si="440"/>
        <v>-21973.247819849748</v>
      </c>
      <c r="AD836" s="8">
        <f t="shared" si="448"/>
        <v>99.950290681633945</v>
      </c>
      <c r="AE836" s="8">
        <f t="shared" si="441"/>
        <v>-21873.297529168114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2521.643656918407</v>
      </c>
      <c r="M837" s="14">
        <f t="shared" ref="M837:M868" si="451">$E$11</f>
        <v>769177</v>
      </c>
      <c r="N837" s="13"/>
      <c r="O837" s="12">
        <f>1000*(IF(I36&lt;18,VLOOKUP(I36,'[1]Mortality (No Interventions) H'!$B$10:$O$129,4),VLOOKUP(I36,'[1]Mortality (Interventions) H'!$B$26:$AV$128,22)))</f>
        <v>231.09194594335173</v>
      </c>
      <c r="P837" s="11">
        <v>0</v>
      </c>
      <c r="Q837" s="10">
        <f t="shared" si="443"/>
        <v>0.10423572810838838</v>
      </c>
      <c r="R837" s="10">
        <f t="shared" si="444"/>
        <v>2.4088037245389597E-2</v>
      </c>
      <c r="S837" s="10">
        <f t="shared" si="445"/>
        <v>0</v>
      </c>
      <c r="T837" s="9">
        <f t="shared" ref="T837:T868" si="452">Q837-SUM(R837:S837)</f>
        <v>8.0147690862998777E-2</v>
      </c>
      <c r="U837" s="18"/>
      <c r="V837" s="8">
        <f t="shared" si="446"/>
        <v>801.75724639225859</v>
      </c>
      <c r="W837" s="8">
        <f t="shared" ref="W837:W868" si="453">$G$14*M837*T837</f>
        <v>616.47760414928814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-202.10391628133823</v>
      </c>
      <c r="AB837" s="8">
        <f t="shared" si="447"/>
        <v>-18527.964224297033</v>
      </c>
      <c r="AC837" s="8">
        <f t="shared" ref="AC837:AC868" si="457">IFERROR(_xlfn.IFNA(SUM(Y837:AB837),0),0)</f>
        <v>-18730.068140578373</v>
      </c>
      <c r="AD837" s="8">
        <f t="shared" si="448"/>
        <v>78.652385871080568</v>
      </c>
      <c r="AE837" s="8">
        <f t="shared" ref="AE837:AE868" si="458">IFERROR(_xlfn.IFNA(SUM(AC837:AD837),0),0)</f>
        <v>-18651.415754707294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2521.643656918407</v>
      </c>
      <c r="M838" s="14">
        <f t="shared" si="451"/>
        <v>769177</v>
      </c>
      <c r="N838" s="13"/>
      <c r="O838" s="12">
        <f>1000*(IF(I37&lt;18,VLOOKUP(I37,'[1]Mortality (No Interventions) H'!$B$10:$O$129,4),VLOOKUP(I37,'[1]Mortality (Interventions) H'!$B$26:$AV$128,22)))</f>
        <v>250.26959127636837</v>
      </c>
      <c r="P838" s="11">
        <v>0</v>
      </c>
      <c r="Q838" s="10">
        <f t="shared" ref="Q838:Q869" si="460">T837</f>
        <v>8.0147690862998777E-2</v>
      </c>
      <c r="R838" s="10">
        <f t="shared" ref="R838:R869" si="461">O838*Q838/1000</f>
        <v>2.0058529834027429E-2</v>
      </c>
      <c r="S838" s="10">
        <f t="shared" ref="S838:S869" si="462">MIN(P838*Q838,Q838-R838)</f>
        <v>0</v>
      </c>
      <c r="T838" s="9">
        <f t="shared" si="452"/>
        <v>6.0089161028971348E-2</v>
      </c>
      <c r="U838" s="18"/>
      <c r="V838" s="8">
        <f t="shared" ref="V838:V869" si="463">W837</f>
        <v>616.47760414928814</v>
      </c>
      <c r="W838" s="8">
        <f t="shared" si="453"/>
        <v>462.192006127811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-151.52345175825434</v>
      </c>
      <c r="AB838" s="8">
        <f t="shared" ref="AB838:AB869" si="464">IFERROR(_xlfn.IFNA(-M838*R838,0),0)</f>
        <v>-15428.559802147716</v>
      </c>
      <c r="AC838" s="8">
        <f t="shared" si="457"/>
        <v>-15580.08325390597</v>
      </c>
      <c r="AD838" s="8">
        <f t="shared" ref="AD838:AD869" si="465">IFERROR(_xlfn.IFNA($D$6*SUM(V838:V838,Y838:Z838),0),0)</f>
        <v>60.476452967045169</v>
      </c>
      <c r="AE838" s="8">
        <f t="shared" si="458"/>
        <v>-15519.606800938926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2521.643656918407</v>
      </c>
      <c r="M839" s="14">
        <f t="shared" si="451"/>
        <v>769177</v>
      </c>
      <c r="N839" s="13"/>
      <c r="O839" s="12">
        <f>1000*(IF(I38&lt;18,VLOOKUP(I38,'[1]Mortality (No Interventions) H'!$B$10:$O$129,4),VLOOKUP(I38,'[1]Mortality (Interventions) H'!$B$26:$AV$128,22)))</f>
        <v>270.68369068651185</v>
      </c>
      <c r="P839" s="11">
        <v>0</v>
      </c>
      <c r="Q839" s="10">
        <f t="shared" si="460"/>
        <v>6.0089161028971348E-2</v>
      </c>
      <c r="R839" s="10">
        <f t="shared" si="461"/>
        <v>1.6265155877578083E-2</v>
      </c>
      <c r="S839" s="10">
        <f t="shared" si="462"/>
        <v>0</v>
      </c>
      <c r="T839" s="9">
        <f t="shared" si="452"/>
        <v>4.3824005151393265E-2</v>
      </c>
      <c r="U839" s="18"/>
      <c r="V839" s="8">
        <f t="shared" si="463"/>
        <v>462.192006127811</v>
      </c>
      <c r="W839" s="8">
        <f t="shared" si="453"/>
        <v>337.08416810333222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-110.50852461077042</v>
      </c>
      <c r="AB839" s="8">
        <f t="shared" si="464"/>
        <v>-12510.783802447877</v>
      </c>
      <c r="AC839" s="8">
        <f t="shared" si="457"/>
        <v>-12621.292327058647</v>
      </c>
      <c r="AD839" s="8">
        <f t="shared" si="465"/>
        <v>45.341035801138261</v>
      </c>
      <c r="AE839" s="8">
        <f t="shared" si="458"/>
        <v>-12575.951291257508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2521.643656918407</v>
      </c>
      <c r="M840" s="14">
        <f t="shared" si="451"/>
        <v>769177</v>
      </c>
      <c r="N840" s="13"/>
      <c r="O840" s="12">
        <f>1000*(IF(I39&lt;18,VLOOKUP(I39,'[1]Mortality (No Interventions) H'!$B$10:$O$129,4),VLOOKUP(I39,'[1]Mortality (Interventions) H'!$B$26:$AV$128,22)))</f>
        <v>291.63628145564024</v>
      </c>
      <c r="P840" s="11">
        <v>0</v>
      </c>
      <c r="Q840" s="10">
        <f t="shared" si="460"/>
        <v>4.3824005151393265E-2</v>
      </c>
      <c r="R840" s="10">
        <f t="shared" si="461"/>
        <v>1.2780669900845155E-2</v>
      </c>
      <c r="S840" s="10">
        <f t="shared" si="462"/>
        <v>0</v>
      </c>
      <c r="T840" s="9">
        <f t="shared" si="452"/>
        <v>3.1043335250548108E-2</v>
      </c>
      <c r="U840" s="18"/>
      <c r="V840" s="8">
        <f t="shared" si="463"/>
        <v>337.08416810333222</v>
      </c>
      <c r="W840" s="8">
        <f t="shared" si="453"/>
        <v>238.77819478010844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-78.280229424136223</v>
      </c>
      <c r="AB840" s="8">
        <f t="shared" si="464"/>
        <v>-9830.5973323223734</v>
      </c>
      <c r="AC840" s="8">
        <f t="shared" si="457"/>
        <v>-9908.8775617465089</v>
      </c>
      <c r="AD840" s="8">
        <f t="shared" si="465"/>
        <v>33.067956890936891</v>
      </c>
      <c r="AE840" s="8">
        <f t="shared" si="458"/>
        <v>-9875.8096048555726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2521.643656918407</v>
      </c>
      <c r="M841" s="14">
        <f t="shared" si="451"/>
        <v>769177</v>
      </c>
      <c r="N841" s="13"/>
      <c r="O841" s="12">
        <f>1000*(IF(I40&lt;18,VLOOKUP(I40,'[1]Mortality (No Interventions) H'!$B$10:$O$129,4),VLOOKUP(I40,'[1]Mortality (Interventions) H'!$B$26:$AV$128,22)))</f>
        <v>313.66530143176368</v>
      </c>
      <c r="P841" s="11">
        <v>0</v>
      </c>
      <c r="Q841" s="10">
        <f t="shared" si="460"/>
        <v>3.1043335250548108E-2</v>
      </c>
      <c r="R841" s="10">
        <f t="shared" si="461"/>
        <v>9.737217108810467E-3</v>
      </c>
      <c r="S841" s="10">
        <f t="shared" si="462"/>
        <v>0</v>
      </c>
      <c r="T841" s="9">
        <f t="shared" si="452"/>
        <v>2.1306118141737641E-2</v>
      </c>
      <c r="U841" s="18"/>
      <c r="V841" s="8">
        <f t="shared" si="463"/>
        <v>238.77819478010844</v>
      </c>
      <c r="W841" s="8">
        <f t="shared" si="453"/>
        <v>163.88176033907334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-53.726437665666921</v>
      </c>
      <c r="AB841" s="8">
        <f t="shared" si="464"/>
        <v>-7489.643444103509</v>
      </c>
      <c r="AC841" s="8">
        <f t="shared" si="457"/>
        <v>-7543.3698817691757</v>
      </c>
      <c r="AD841" s="8">
        <f t="shared" si="465"/>
        <v>23.424140907928638</v>
      </c>
      <c r="AE841" s="8">
        <f t="shared" si="458"/>
        <v>-7519.945740861247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2521.643656918407</v>
      </c>
      <c r="M842" s="14">
        <f t="shared" si="451"/>
        <v>769177</v>
      </c>
      <c r="N842" s="13"/>
      <c r="O842" s="12">
        <f>1000*(IF(I41&lt;18,VLOOKUP(I41,'[1]Mortality (No Interventions) H'!$B$10:$O$129,4),VLOOKUP(I41,'[1]Mortality (Interventions) H'!$B$26:$AV$128,22)))</f>
        <v>336.0273348000394</v>
      </c>
      <c r="P842" s="11">
        <v>0</v>
      </c>
      <c r="Q842" s="10">
        <f t="shared" si="460"/>
        <v>2.1306118141737641E-2</v>
      </c>
      <c r="R842" s="10">
        <f t="shared" si="461"/>
        <v>7.1594380941028676E-3</v>
      </c>
      <c r="S842" s="10">
        <f t="shared" si="462"/>
        <v>0</v>
      </c>
      <c r="T842" s="9">
        <f t="shared" si="452"/>
        <v>1.4146680047634773E-2</v>
      </c>
      <c r="U842" s="18"/>
      <c r="V842" s="8">
        <f t="shared" si="463"/>
        <v>163.88176033907334</v>
      </c>
      <c r="W842" s="8">
        <f t="shared" si="453"/>
        <v>108.81300918999573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-35.672886008572412</v>
      </c>
      <c r="AB842" s="8">
        <f t="shared" si="464"/>
        <v>-5506.8751149077616</v>
      </c>
      <c r="AC842" s="8">
        <f t="shared" si="457"/>
        <v>-5542.5480009163339</v>
      </c>
      <c r="AD842" s="8">
        <f t="shared" si="465"/>
        <v>16.076800689263095</v>
      </c>
      <c r="AE842" s="8">
        <f t="shared" si="458"/>
        <v>-5526.4712002270708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2521.643656918407</v>
      </c>
      <c r="M843" s="14">
        <f t="shared" si="451"/>
        <v>769177</v>
      </c>
      <c r="N843" s="13"/>
      <c r="O843" s="12">
        <f>1000*(IF(I42&lt;18,VLOOKUP(I42,'[1]Mortality (No Interventions) H'!$B$10:$O$129,4),VLOOKUP(I42,'[1]Mortality (Interventions) H'!$B$26:$AV$128,22)))</f>
        <v>358.24160255452932</v>
      </c>
      <c r="P843" s="11">
        <v>0</v>
      </c>
      <c r="Q843" s="10">
        <f t="shared" si="460"/>
        <v>1.4146680047634773E-2</v>
      </c>
      <c r="R843" s="10">
        <f t="shared" si="461"/>
        <v>5.0679293310908662E-3</v>
      </c>
      <c r="S843" s="10">
        <f t="shared" si="462"/>
        <v>0</v>
      </c>
      <c r="T843" s="9">
        <f t="shared" si="452"/>
        <v>9.0787507165439076E-3</v>
      </c>
      <c r="U843" s="18"/>
      <c r="V843" s="8">
        <f t="shared" si="463"/>
        <v>108.81300918999573</v>
      </c>
      <c r="W843" s="8">
        <f t="shared" si="453"/>
        <v>69.831662398990929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-22.893374157116387</v>
      </c>
      <c r="AB843" s="8">
        <f t="shared" si="464"/>
        <v>-3898.1346791004794</v>
      </c>
      <c r="AC843" s="8">
        <f t="shared" si="457"/>
        <v>-3921.0280532575957</v>
      </c>
      <c r="AD843" s="8">
        <f t="shared" si="465"/>
        <v>10.674556201538582</v>
      </c>
      <c r="AE843" s="8">
        <f t="shared" si="458"/>
        <v>-3910.3534970560572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2521.643656918407</v>
      </c>
      <c r="M844" s="14">
        <f t="shared" si="451"/>
        <v>769177</v>
      </c>
      <c r="N844" s="13"/>
      <c r="O844" s="12">
        <f>1000*(IF(I43&lt;18,VLOOKUP(I43,'[1]Mortality (No Interventions) H'!$B$10:$O$129,4),VLOOKUP(I43,'[1]Mortality (Interventions) H'!$B$26:$AV$128,22)))</f>
        <v>381.14420935618517</v>
      </c>
      <c r="P844" s="11">
        <v>0</v>
      </c>
      <c r="Q844" s="10">
        <f t="shared" si="460"/>
        <v>9.0787507165439076E-3</v>
      </c>
      <c r="R844" s="10">
        <f t="shared" si="461"/>
        <v>3.4603132637990273E-3</v>
      </c>
      <c r="S844" s="10">
        <f t="shared" si="462"/>
        <v>0</v>
      </c>
      <c r="T844" s="9">
        <f t="shared" si="452"/>
        <v>5.6184374527448802E-3</v>
      </c>
      <c r="U844" s="18"/>
      <c r="V844" s="8">
        <f t="shared" si="463"/>
        <v>69.831662398990929</v>
      </c>
      <c r="W844" s="8">
        <f t="shared" si="453"/>
        <v>43.215728645899489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-14.16769716450694</v>
      </c>
      <c r="AB844" s="8">
        <f t="shared" si="464"/>
        <v>-2661.5933753091444</v>
      </c>
      <c r="AC844" s="8">
        <f t="shared" si="457"/>
        <v>-2675.7610724736514</v>
      </c>
      <c r="AD844" s="8">
        <f t="shared" si="465"/>
        <v>6.8504860813410104</v>
      </c>
      <c r="AE844" s="8">
        <f t="shared" si="458"/>
        <v>-2668.9105863923105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2521.643656918407</v>
      </c>
      <c r="M845" s="14">
        <f t="shared" si="451"/>
        <v>769177</v>
      </c>
      <c r="N845" s="13"/>
      <c r="O845" s="12">
        <f>1000*(IF(I44&lt;18,VLOOKUP(I44,'[1]Mortality (No Interventions) H'!$B$10:$O$129,4),VLOOKUP(I44,'[1]Mortality (Interventions) H'!$B$26:$AV$128,22)))</f>
        <v>404.61810087812728</v>
      </c>
      <c r="P845" s="11">
        <v>0</v>
      </c>
      <c r="Q845" s="10">
        <f t="shared" si="460"/>
        <v>5.6184374527448802E-3</v>
      </c>
      <c r="R845" s="10">
        <f t="shared" si="461"/>
        <v>2.2733214920321763E-3</v>
      </c>
      <c r="S845" s="10">
        <f t="shared" si="462"/>
        <v>0</v>
      </c>
      <c r="T845" s="9">
        <f t="shared" si="452"/>
        <v>3.3451159607127039E-3</v>
      </c>
      <c r="U845" s="18"/>
      <c r="V845" s="8">
        <f t="shared" si="463"/>
        <v>43.215728645899489</v>
      </c>
      <c r="W845" s="8">
        <f t="shared" si="453"/>
        <v>25.729862593131156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-8.4351904439877128</v>
      </c>
      <c r="AB845" s="8">
        <f t="shared" si="464"/>
        <v>-1748.5866052768333</v>
      </c>
      <c r="AC845" s="8">
        <f t="shared" si="457"/>
        <v>-1757.021795720821</v>
      </c>
      <c r="AD845" s="8">
        <f t="shared" si="465"/>
        <v>4.2394629801627399</v>
      </c>
      <c r="AE845" s="8">
        <f t="shared" si="458"/>
        <v>-1752.7823327406584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2521.643656918407</v>
      </c>
      <c r="M846" s="14">
        <f t="shared" si="451"/>
        <v>769177</v>
      </c>
      <c r="N846" s="13"/>
      <c r="O846" s="12">
        <f>1000*(IF(I45&lt;18,VLOOKUP(I45,'[1]Mortality (No Interventions) H'!$B$10:$O$129,4),VLOOKUP(I45,'[1]Mortality (Interventions) H'!$B$26:$AV$128,22)))</f>
        <v>428.52859693419435</v>
      </c>
      <c r="P846" s="11">
        <v>0</v>
      </c>
      <c r="Q846" s="10">
        <f t="shared" si="460"/>
        <v>3.3451159607127039E-3</v>
      </c>
      <c r="R846" s="10">
        <f t="shared" si="461"/>
        <v>1.4334778492263946E-3</v>
      </c>
      <c r="S846" s="10">
        <f t="shared" si="462"/>
        <v>0</v>
      </c>
      <c r="T846" s="9">
        <f t="shared" si="452"/>
        <v>1.9116381114863093E-3</v>
      </c>
      <c r="U846" s="18"/>
      <c r="V846" s="8">
        <f t="shared" si="463"/>
        <v>25.729862593131156</v>
      </c>
      <c r="W846" s="8">
        <f t="shared" si="453"/>
        <v>14.703880676787051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-4.8204701181529348</v>
      </c>
      <c r="AB846" s="8">
        <f t="shared" si="464"/>
        <v>-1102.5981916344106</v>
      </c>
      <c r="AC846" s="8">
        <f t="shared" si="457"/>
        <v>-1107.4186617525636</v>
      </c>
      <c r="AD846" s="8">
        <f t="shared" si="465"/>
        <v>2.5240995203861667</v>
      </c>
      <c r="AE846" s="8">
        <f t="shared" si="458"/>
        <v>-1104.8945622321773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2521.643656918407</v>
      </c>
      <c r="M847" s="14">
        <f t="shared" si="451"/>
        <v>769177</v>
      </c>
      <c r="N847" s="13"/>
      <c r="O847" s="12">
        <f>1000*(IF(I46&lt;18,VLOOKUP(I46,'[1]Mortality (No Interventions) H'!$B$10:$O$129,4),VLOOKUP(I46,'[1]Mortality (Interventions) H'!$B$26:$AV$128,22)))</f>
        <v>452.73847303224352</v>
      </c>
      <c r="P847" s="11">
        <v>0</v>
      </c>
      <c r="Q847" s="10">
        <f t="shared" si="460"/>
        <v>1.9116381114863093E-3</v>
      </c>
      <c r="R847" s="10">
        <f t="shared" si="461"/>
        <v>8.6547211958455336E-4</v>
      </c>
      <c r="S847" s="10">
        <f t="shared" si="462"/>
        <v>0</v>
      </c>
      <c r="T847" s="9">
        <f t="shared" si="452"/>
        <v>1.046165991901756E-3</v>
      </c>
      <c r="U847" s="18"/>
      <c r="V847" s="8">
        <f t="shared" si="463"/>
        <v>14.703880676787051</v>
      </c>
      <c r="W847" s="8">
        <f t="shared" si="453"/>
        <v>8.0468681915301694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-2.6380578375628168</v>
      </c>
      <c r="AB847" s="8">
        <f t="shared" si="464"/>
        <v>-665.70124852568802</v>
      </c>
      <c r="AC847" s="8">
        <f t="shared" si="457"/>
        <v>-668.33930636325078</v>
      </c>
      <c r="AD847" s="8">
        <f t="shared" si="465"/>
        <v>1.4424506943928097</v>
      </c>
      <c r="AE847" s="8">
        <f t="shared" si="458"/>
        <v>-666.89685566885794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2521.643656918407</v>
      </c>
      <c r="M848" s="14">
        <f t="shared" si="451"/>
        <v>769177</v>
      </c>
      <c r="N848" s="13"/>
      <c r="O848" s="12">
        <f>1000*(IF(I47&lt;18,VLOOKUP(I47,'[1]Mortality (No Interventions) H'!$B$10:$O$129,4),VLOOKUP(I47,'[1]Mortality (Interventions) H'!$B$26:$AV$128,22)))</f>
        <v>477.27202811520101</v>
      </c>
      <c r="P848" s="11">
        <v>0</v>
      </c>
      <c r="Q848" s="10">
        <f t="shared" si="460"/>
        <v>1.046165991901756E-3</v>
      </c>
      <c r="R848" s="10">
        <f t="shared" si="461"/>
        <v>4.9930576470010198E-4</v>
      </c>
      <c r="S848" s="10">
        <f t="shared" si="462"/>
        <v>0</v>
      </c>
      <c r="T848" s="9">
        <f t="shared" si="452"/>
        <v>5.4686022720165401E-4</v>
      </c>
      <c r="U848" s="18"/>
      <c r="V848" s="8">
        <f t="shared" si="463"/>
        <v>8.0468681915301694</v>
      </c>
      <c r="W848" s="8">
        <f t="shared" si="453"/>
        <v>4.2063230897828667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-1.3789866231440098</v>
      </c>
      <c r="AB848" s="8">
        <f t="shared" si="464"/>
        <v>-384.05451017473035</v>
      </c>
      <c r="AC848" s="8">
        <f t="shared" si="457"/>
        <v>-385.43349679787434</v>
      </c>
      <c r="AD848" s="8">
        <f t="shared" si="465"/>
        <v>0.78939776958910968</v>
      </c>
      <c r="AE848" s="8">
        <f t="shared" si="458"/>
        <v>-384.64409902828521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2521.643656918407</v>
      </c>
      <c r="M849" s="14">
        <f t="shared" si="451"/>
        <v>769177</v>
      </c>
      <c r="N849" s="13"/>
      <c r="O849" s="12">
        <f>1000*(IF(I48&lt;18,VLOOKUP(I48,'[1]Mortality (No Interventions) H'!$B$10:$O$129,4),VLOOKUP(I48,'[1]Mortality (Interventions) H'!$B$26:$AV$128,22)))</f>
        <v>502.17382619719842</v>
      </c>
      <c r="P849" s="11">
        <v>0</v>
      </c>
      <c r="Q849" s="10">
        <f t="shared" si="460"/>
        <v>5.4686022720165401E-4</v>
      </c>
      <c r="R849" s="10">
        <f t="shared" si="461"/>
        <v>2.7461889268892389E-4</v>
      </c>
      <c r="S849" s="10">
        <f t="shared" si="462"/>
        <v>0</v>
      </c>
      <c r="T849" s="9">
        <f t="shared" si="452"/>
        <v>2.7224133451273012E-4</v>
      </c>
      <c r="U849" s="18"/>
      <c r="V849" s="8">
        <f t="shared" si="463"/>
        <v>4.2063230897828667</v>
      </c>
      <c r="W849" s="8">
        <f t="shared" si="453"/>
        <v>2.0940177295649822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-0.68649563432502814</v>
      </c>
      <c r="AB849" s="8">
        <f t="shared" si="464"/>
        <v>-211.2305360217884</v>
      </c>
      <c r="AC849" s="8">
        <f t="shared" si="457"/>
        <v>-211.91703165611344</v>
      </c>
      <c r="AD849" s="8">
        <f t="shared" si="465"/>
        <v>0.41264029510769923</v>
      </c>
      <c r="AE849" s="8">
        <f t="shared" si="458"/>
        <v>-211.50439136100573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2521.643656918407</v>
      </c>
      <c r="M850" s="14">
        <f t="shared" si="451"/>
        <v>769177</v>
      </c>
      <c r="N850" s="13"/>
      <c r="O850" s="12">
        <f>1000*(IF(I49&lt;18,VLOOKUP(I49,'[1]Mortality (No Interventions) H'!$B$10:$O$129,4),VLOOKUP(I49,'[1]Mortality (Interventions) H'!$B$26:$AV$128,22)))</f>
        <v>527.31519401537253</v>
      </c>
      <c r="P850" s="11">
        <v>0</v>
      </c>
      <c r="Q850" s="10">
        <f t="shared" si="460"/>
        <v>2.7224133451273012E-4</v>
      </c>
      <c r="R850" s="10">
        <f t="shared" si="461"/>
        <v>1.4355699212758422E-4</v>
      </c>
      <c r="S850" s="10">
        <f t="shared" si="462"/>
        <v>0</v>
      </c>
      <c r="T850" s="9">
        <f t="shared" si="452"/>
        <v>1.286843423851459E-4</v>
      </c>
      <c r="U850" s="18"/>
      <c r="V850" s="8">
        <f t="shared" si="463"/>
        <v>2.0940177295649822</v>
      </c>
      <c r="W850" s="8">
        <f t="shared" si="453"/>
        <v>0.98981036422779378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-0.32449605572021967</v>
      </c>
      <c r="AB850" s="8">
        <f t="shared" si="464"/>
        <v>-110.42073653371885</v>
      </c>
      <c r="AC850" s="8">
        <f t="shared" si="457"/>
        <v>-110.74523258943907</v>
      </c>
      <c r="AD850" s="8">
        <f t="shared" si="465"/>
        <v>0.20542313927032477</v>
      </c>
      <c r="AE850" s="8">
        <f t="shared" si="458"/>
        <v>-110.53980945016875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2521.643656918407</v>
      </c>
      <c r="M851" s="14">
        <f t="shared" si="451"/>
        <v>769177</v>
      </c>
      <c r="N851" s="13"/>
      <c r="O851" s="12">
        <f>1000*(IF(I50&lt;18,VLOOKUP(I50,'[1]Mortality (No Interventions) H'!$B$10:$O$129,4),VLOOKUP(I50,'[1]Mortality (Interventions) H'!$B$26:$AV$128,22)))</f>
        <v>552.56525262989578</v>
      </c>
      <c r="P851" s="11">
        <v>0</v>
      </c>
      <c r="Q851" s="10">
        <f t="shared" si="460"/>
        <v>1.286843423851459E-4</v>
      </c>
      <c r="R851" s="10">
        <f t="shared" si="461"/>
        <v>7.1106496159560153E-5</v>
      </c>
      <c r="S851" s="10">
        <f t="shared" si="462"/>
        <v>0</v>
      </c>
      <c r="T851" s="9">
        <f t="shared" si="452"/>
        <v>5.7577846225585747E-5</v>
      </c>
      <c r="U851" s="18"/>
      <c r="V851" s="8">
        <f t="shared" si="463"/>
        <v>0.98981036422779378</v>
      </c>
      <c r="W851" s="8">
        <f t="shared" si="453"/>
        <v>0.44287555026257369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-0.14519081071377174</v>
      </c>
      <c r="AB851" s="8">
        <f t="shared" si="464"/>
        <v>-54.693481396522003</v>
      </c>
      <c r="AC851" s="8">
        <f t="shared" si="457"/>
        <v>-54.838672207235774</v>
      </c>
      <c r="AD851" s="8">
        <f t="shared" si="465"/>
        <v>9.710039673074658E-2</v>
      </c>
      <c r="AE851" s="8">
        <f t="shared" si="458"/>
        <v>-54.741571810505029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2521.643656918407</v>
      </c>
      <c r="M852" s="14">
        <f t="shared" si="451"/>
        <v>769177</v>
      </c>
      <c r="N852" s="13"/>
      <c r="O852" s="12">
        <f>1000*(IF(I51&lt;18,VLOOKUP(I51,'[1]Mortality (No Interventions) H'!$B$10:$O$129,4),VLOOKUP(I51,'[1]Mortality (Interventions) H'!$B$26:$AV$128,22)))</f>
        <v>581.72288679370592</v>
      </c>
      <c r="P852" s="11">
        <v>0</v>
      </c>
      <c r="Q852" s="10">
        <f t="shared" si="460"/>
        <v>5.7577846225585747E-5</v>
      </c>
      <c r="R852" s="10">
        <f t="shared" si="461"/>
        <v>3.3494350921711823E-5</v>
      </c>
      <c r="S852" s="10">
        <f t="shared" si="462"/>
        <v>0</v>
      </c>
      <c r="T852" s="9">
        <f t="shared" si="452"/>
        <v>2.4083495303873924E-5</v>
      </c>
      <c r="U852" s="18"/>
      <c r="V852" s="8">
        <f t="shared" si="463"/>
        <v>0.44287555026257369</v>
      </c>
      <c r="W852" s="8">
        <f t="shared" si="453"/>
        <v>0.18524470667347834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-6.0729993169437925E-2</v>
      </c>
      <c r="AB852" s="8">
        <f t="shared" si="464"/>
        <v>-25.763084358909534</v>
      </c>
      <c r="AC852" s="8">
        <f t="shared" si="457"/>
        <v>-25.823814352078973</v>
      </c>
      <c r="AD852" s="8">
        <f t="shared" si="465"/>
        <v>4.3446091480758481E-2</v>
      </c>
      <c r="AE852" s="8">
        <f t="shared" si="458"/>
        <v>-25.780368260598213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2521.643656918407</v>
      </c>
      <c r="M853" s="14">
        <f t="shared" si="451"/>
        <v>769177</v>
      </c>
      <c r="N853" s="13"/>
      <c r="O853" s="12">
        <f>1000*(IF(I52&lt;18,VLOOKUP(I52,'[1]Mortality (No Interventions) H'!$B$10:$O$129,4),VLOOKUP(I52,'[1]Mortality (Interventions) H'!$B$26:$AV$128,22)))</f>
        <v>610.97751417405948</v>
      </c>
      <c r="P853" s="11">
        <v>0</v>
      </c>
      <c r="Q853" s="10">
        <f t="shared" si="460"/>
        <v>2.4083495303873924E-5</v>
      </c>
      <c r="R853" s="10">
        <f t="shared" si="461"/>
        <v>1.4714474093383524E-5</v>
      </c>
      <c r="S853" s="10">
        <f t="shared" si="462"/>
        <v>0</v>
      </c>
      <c r="T853" s="9">
        <f t="shared" si="452"/>
        <v>9.3690212104904E-6</v>
      </c>
      <c r="U853" s="18"/>
      <c r="V853" s="8">
        <f t="shared" si="463"/>
        <v>0.18524470667347834</v>
      </c>
      <c r="W853" s="8">
        <f t="shared" si="453"/>
        <v>7.2064356276213742E-2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-2.3625332906967132E-2</v>
      </c>
      <c r="AB853" s="8">
        <f t="shared" si="464"/>
        <v>-11.318035039726459</v>
      </c>
      <c r="AC853" s="8">
        <f t="shared" si="457"/>
        <v>-11.341660372633426</v>
      </c>
      <c r="AD853" s="8">
        <f t="shared" si="465"/>
        <v>1.8172505724668227E-2</v>
      </c>
      <c r="AE853" s="8">
        <f t="shared" si="458"/>
        <v>-11.323487866908756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2521.643656918407</v>
      </c>
      <c r="M854" s="14">
        <f t="shared" si="451"/>
        <v>769177</v>
      </c>
      <c r="N854" s="13"/>
      <c r="O854" s="12">
        <f>1000*(IF(I53&lt;18,VLOOKUP(I53,'[1]Mortality (No Interventions) H'!$B$10:$O$129,4),VLOOKUP(I53,'[1]Mortality (Interventions) H'!$B$26:$AV$128,22)))</f>
        <v>640.29462683373151</v>
      </c>
      <c r="P854" s="11">
        <v>0</v>
      </c>
      <c r="Q854" s="10">
        <f t="shared" si="460"/>
        <v>9.3690212104904E-6</v>
      </c>
      <c r="R854" s="10">
        <f t="shared" si="461"/>
        <v>5.9989339397682663E-6</v>
      </c>
      <c r="S854" s="10">
        <f t="shared" si="462"/>
        <v>0</v>
      </c>
      <c r="T854" s="9">
        <f t="shared" si="452"/>
        <v>3.3700872707221336E-6</v>
      </c>
      <c r="U854" s="18"/>
      <c r="V854" s="8">
        <f t="shared" si="463"/>
        <v>7.2064356276213742E-2</v>
      </c>
      <c r="W854" s="8">
        <f t="shared" si="453"/>
        <v>2.5921936166322386E-2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-8.498159189477935E-3</v>
      </c>
      <c r="AB854" s="8">
        <f t="shared" si="464"/>
        <v>-4.6142420109891358</v>
      </c>
      <c r="AC854" s="8">
        <f t="shared" si="457"/>
        <v>-4.6227401701786137</v>
      </c>
      <c r="AD854" s="8">
        <f t="shared" si="465"/>
        <v>7.0695133506965685E-3</v>
      </c>
      <c r="AE854" s="8">
        <f t="shared" si="458"/>
        <v>-4.6156706568279171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2521.643656918407</v>
      </c>
      <c r="M855" s="14">
        <f t="shared" si="451"/>
        <v>769177</v>
      </c>
      <c r="N855" s="13"/>
      <c r="O855" s="12">
        <f>1000*(IF(I54&lt;18,VLOOKUP(I54,'[1]Mortality (No Interventions) H'!$B$10:$O$129,4),VLOOKUP(I54,'[1]Mortality (Interventions) H'!$B$26:$AV$128,22)))</f>
        <v>669.63959639634663</v>
      </c>
      <c r="P855" s="11">
        <v>0</v>
      </c>
      <c r="Q855" s="10">
        <f t="shared" si="460"/>
        <v>3.3700872707221336E-6</v>
      </c>
      <c r="R855" s="10">
        <f t="shared" si="461"/>
        <v>2.2567438797868347E-6</v>
      </c>
      <c r="S855" s="10">
        <f t="shared" si="462"/>
        <v>0</v>
      </c>
      <c r="T855" s="9">
        <f t="shared" si="452"/>
        <v>1.1133433909352989E-6</v>
      </c>
      <c r="U855" s="18"/>
      <c r="V855" s="8">
        <f t="shared" si="463"/>
        <v>2.5921936166322386E-2</v>
      </c>
      <c r="W855" s="8">
        <f t="shared" si="453"/>
        <v>8.563581294094404E-3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-2.8074552997240268E-3</v>
      </c>
      <c r="AB855" s="8">
        <f t="shared" si="464"/>
        <v>-1.7358354872227981</v>
      </c>
      <c r="AC855" s="8">
        <f t="shared" si="457"/>
        <v>-1.7386429425225221</v>
      </c>
      <c r="AD855" s="8">
        <f t="shared" si="465"/>
        <v>2.5429419379162264E-3</v>
      </c>
      <c r="AE855" s="8">
        <f t="shared" si="458"/>
        <v>-1.7361000005846059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2521.643656918407</v>
      </c>
      <c r="M856" s="14">
        <f t="shared" si="451"/>
        <v>769177</v>
      </c>
      <c r="N856" s="13"/>
      <c r="O856" s="12">
        <f>1000*(IF(I55&lt;18,VLOOKUP(I55,'[1]Mortality (No Interventions) H'!$B$10:$O$129,4),VLOOKUP(I55,'[1]Mortality (Interventions) H'!$B$26:$AV$128,22)))</f>
        <v>698.97704658877547</v>
      </c>
      <c r="P856" s="11">
        <v>0</v>
      </c>
      <c r="Q856" s="10">
        <f t="shared" si="460"/>
        <v>1.1133433909352989E-6</v>
      </c>
      <c r="R856" s="10">
        <f t="shared" si="461"/>
        <v>7.7820147523508772E-7</v>
      </c>
      <c r="S856" s="10">
        <f t="shared" si="462"/>
        <v>0</v>
      </c>
      <c r="T856" s="9">
        <f t="shared" si="452"/>
        <v>3.351419157002112E-7</v>
      </c>
      <c r="U856" s="18"/>
      <c r="V856" s="8">
        <f t="shared" si="463"/>
        <v>8.563581294094404E-3</v>
      </c>
      <c r="W856" s="8">
        <f t="shared" si="453"/>
        <v>2.5778345329254136E-3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-8.4510848589292107E-4</v>
      </c>
      <c r="AB856" s="8">
        <f t="shared" si="464"/>
        <v>-0.59857467611689907</v>
      </c>
      <c r="AC856" s="8">
        <f t="shared" si="457"/>
        <v>-0.59941978460279199</v>
      </c>
      <c r="AD856" s="8">
        <f t="shared" si="465"/>
        <v>8.400873249506611E-4</v>
      </c>
      <c r="AE856" s="8">
        <f t="shared" si="458"/>
        <v>-0.59857969727784133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2521.643656918407</v>
      </c>
      <c r="M857" s="14">
        <f t="shared" si="451"/>
        <v>769177</v>
      </c>
      <c r="N857" s="13"/>
      <c r="O857" s="12">
        <f>1000*(IF(I56&lt;18,VLOOKUP(I56,'[1]Mortality (No Interventions) H'!$B$10:$O$129,4),VLOOKUP(I56,'[1]Mortality (Interventions) H'!$B$26:$AV$128,22)))</f>
        <v>728.41725562102738</v>
      </c>
      <c r="P857" s="11">
        <v>0</v>
      </c>
      <c r="Q857" s="10">
        <f t="shared" si="460"/>
        <v>3.351419157002112E-7</v>
      </c>
      <c r="R857" s="10">
        <f t="shared" si="461"/>
        <v>2.4412315447792156E-7</v>
      </c>
      <c r="S857" s="10">
        <f t="shared" si="462"/>
        <v>0</v>
      </c>
      <c r="T857" s="9">
        <f t="shared" si="452"/>
        <v>9.1018761222289645E-8</v>
      </c>
      <c r="U857" s="18"/>
      <c r="V857" s="8">
        <f t="shared" si="463"/>
        <v>2.5778345329254136E-3</v>
      </c>
      <c r="W857" s="8">
        <f t="shared" si="453"/>
        <v>7.0009537700677082E-4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-2.2951688189675777E-4</v>
      </c>
      <c r="AB857" s="8">
        <f t="shared" si="464"/>
        <v>-0.18777391559186427</v>
      </c>
      <c r="AC857" s="8">
        <f t="shared" si="457"/>
        <v>-0.18800343247376103</v>
      </c>
      <c r="AD857" s="8">
        <f t="shared" si="465"/>
        <v>2.528855676799831E-4</v>
      </c>
      <c r="AE857" s="8">
        <f t="shared" si="458"/>
        <v>-0.18775054690608103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2521.643656918407</v>
      </c>
      <c r="M858" s="14">
        <f t="shared" si="451"/>
        <v>769177</v>
      </c>
      <c r="N858" s="13"/>
      <c r="O858" s="12">
        <f>1000*(IF(I57&lt;18,VLOOKUP(I57,'[1]Mortality (No Interventions) H'!$B$10:$O$129,4),VLOOKUP(I57,'[1]Mortality (Interventions) H'!$B$26:$AV$128,22)))</f>
        <v>758.09461837439812</v>
      </c>
      <c r="P858" s="11">
        <v>0</v>
      </c>
      <c r="Q858" s="10">
        <f t="shared" si="460"/>
        <v>9.1018761222289645E-8</v>
      </c>
      <c r="R858" s="10">
        <f t="shared" si="461"/>
        <v>6.9000833053722138E-8</v>
      </c>
      <c r="S858" s="10">
        <f t="shared" si="462"/>
        <v>0</v>
      </c>
      <c r="T858" s="9">
        <f t="shared" si="452"/>
        <v>2.2017928168567507E-8</v>
      </c>
      <c r="U858" s="18"/>
      <c r="V858" s="8">
        <f t="shared" si="463"/>
        <v>7.0009537700677082E-4</v>
      </c>
      <c r="W858" s="8">
        <f t="shared" si="453"/>
        <v>1.693568393491425E-4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-5.552136890475337E-5</v>
      </c>
      <c r="AB858" s="8">
        <f t="shared" si="464"/>
        <v>-5.3073853765762832E-2</v>
      </c>
      <c r="AC858" s="8">
        <f t="shared" si="457"/>
        <v>-5.3129375134667589E-2</v>
      </c>
      <c r="AD858" s="8">
        <f t="shared" si="465"/>
        <v>6.8679356484364229E-5</v>
      </c>
      <c r="AE858" s="8">
        <f t="shared" si="458"/>
        <v>-5.3060695778183224E-2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2521.643656918407</v>
      </c>
      <c r="M859" s="14">
        <f t="shared" si="451"/>
        <v>769177</v>
      </c>
      <c r="N859" s="13"/>
      <c r="O859" s="12">
        <f>1000*(IF(I58&lt;18,VLOOKUP(I58,'[1]Mortality (No Interventions) H'!$B$10:$O$129,4),VLOOKUP(I58,'[1]Mortality (Interventions) H'!$B$26:$AV$128,22)))</f>
        <v>788.00964743737791</v>
      </c>
      <c r="P859" s="11">
        <v>0</v>
      </c>
      <c r="Q859" s="10">
        <f t="shared" si="460"/>
        <v>2.2017928168567507E-8</v>
      </c>
      <c r="R859" s="10">
        <f t="shared" si="461"/>
        <v>1.735033981341439E-8</v>
      </c>
      <c r="S859" s="10">
        <f t="shared" si="462"/>
        <v>0</v>
      </c>
      <c r="T859" s="9">
        <f t="shared" si="452"/>
        <v>4.6675883551531163E-9</v>
      </c>
      <c r="U859" s="18"/>
      <c r="V859" s="8">
        <f t="shared" si="463"/>
        <v>1.693568393491425E-4</v>
      </c>
      <c r="W859" s="8">
        <f t="shared" si="453"/>
        <v>3.5902016082516086E-5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-1.1769994568878077E-5</v>
      </c>
      <c r="AB859" s="8">
        <f t="shared" si="464"/>
        <v>-1.334548232666264E-2</v>
      </c>
      <c r="AC859" s="8">
        <f t="shared" si="457"/>
        <v>-1.3357252321231519E-2</v>
      </c>
      <c r="AD859" s="8">
        <f t="shared" si="465"/>
        <v>1.6613905940150881E-5</v>
      </c>
      <c r="AE859" s="8">
        <f t="shared" si="458"/>
        <v>-1.3340638415291367E-2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2521.643656918407</v>
      </c>
      <c r="M860" s="14">
        <f t="shared" si="451"/>
        <v>769177</v>
      </c>
      <c r="N860" s="13"/>
      <c r="O860" s="12">
        <f>1000*(IF(I59&lt;18,VLOOKUP(I59,'[1]Mortality (No Interventions) H'!$B$10:$O$129,4),VLOOKUP(I59,'[1]Mortality (Interventions) H'!$B$26:$AV$128,22)))</f>
        <v>818.16285539845626</v>
      </c>
      <c r="P860" s="11">
        <v>0</v>
      </c>
      <c r="Q860" s="10">
        <f t="shared" si="460"/>
        <v>4.6675883551531163E-9</v>
      </c>
      <c r="R860" s="10">
        <f t="shared" si="461"/>
        <v>3.8188474164766573E-9</v>
      </c>
      <c r="S860" s="10">
        <f t="shared" si="462"/>
        <v>0</v>
      </c>
      <c r="T860" s="9">
        <f t="shared" si="452"/>
        <v>8.4874093867645907E-10</v>
      </c>
      <c r="U860" s="18"/>
      <c r="V860" s="8">
        <f t="shared" si="463"/>
        <v>3.5902016082516086E-5</v>
      </c>
      <c r="W860" s="8">
        <f t="shared" si="453"/>
        <v>6.5283200898834276E-6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-2.1402222043804676E-6</v>
      </c>
      <c r="AB860" s="8">
        <f t="shared" si="464"/>
        <v>-2.9373695992632658E-3</v>
      </c>
      <c r="AC860" s="8">
        <f t="shared" si="457"/>
        <v>-2.9395098214676464E-3</v>
      </c>
      <c r="AD860" s="8">
        <f t="shared" si="465"/>
        <v>3.5219877776948283E-6</v>
      </c>
      <c r="AE860" s="8">
        <f t="shared" si="458"/>
        <v>-2.9359878336899514E-3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2521.643656918407</v>
      </c>
      <c r="M861" s="14">
        <f t="shared" si="451"/>
        <v>769177</v>
      </c>
      <c r="N861" s="13"/>
      <c r="O861" s="12">
        <f>1000*(IF(I60&lt;18,VLOOKUP(I60,'[1]Mortality (No Interventions) H'!$B$10:$O$129,4),VLOOKUP(I60,'[1]Mortality (Interventions) H'!$B$26:$AV$128,22)))</f>
        <v>1000</v>
      </c>
      <c r="P861" s="11">
        <v>0</v>
      </c>
      <c r="Q861" s="10">
        <f t="shared" si="460"/>
        <v>8.4874093867645907E-10</v>
      </c>
      <c r="R861" s="10">
        <f t="shared" si="461"/>
        <v>8.4874093867645897E-10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6.5283200898834276E-6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-6.5283200898834273E-4</v>
      </c>
      <c r="AC861" s="8">
        <f t="shared" si="457"/>
        <v>-6.5283200898834273E-4</v>
      </c>
      <c r="AD861" s="8">
        <f t="shared" si="465"/>
        <v>6.4042820081756431E-7</v>
      </c>
      <c r="AE861" s="8">
        <f t="shared" si="458"/>
        <v>-6.5219158078752516E-4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2521.643656918407</v>
      </c>
      <c r="M862" s="14">
        <f t="shared" si="451"/>
        <v>769177</v>
      </c>
      <c r="N862" s="13"/>
      <c r="O862" s="12" t="e">
        <f>1000*(IF(I61&lt;18,VLOOKUP(I61,'[1]Mortality (No Interventions) H'!$B$10:$O$129,4),VLOOKUP(I61,'[1]Mortality (Interventions) H'!$B$26:$AV$128,22)))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2521.643656918407</v>
      </c>
      <c r="M863" s="14">
        <f t="shared" si="451"/>
        <v>769177</v>
      </c>
      <c r="N863" s="13"/>
      <c r="O863" s="12" t="e">
        <f>1000*(IF(I62&lt;18,VLOOKUP(I62,'[1]Mortality (No Interventions) H'!$B$10:$O$129,4),VLOOKUP(I62,'[1]Mortality (Interventions) H'!$B$26:$AV$128,22)))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2521.643656918407</v>
      </c>
      <c r="M864" s="14">
        <f t="shared" si="451"/>
        <v>769177</v>
      </c>
      <c r="N864" s="13"/>
      <c r="O864" s="12" t="e">
        <f>1000*(IF(I63&lt;18,VLOOKUP(I63,'[1]Mortality (No Interventions) H'!$B$10:$O$129,4),VLOOKUP(I63,'[1]Mortality (Interventions) H'!$B$26:$AV$128,22)))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2521.643656918407</v>
      </c>
      <c r="M865" s="14">
        <f t="shared" si="451"/>
        <v>769177</v>
      </c>
      <c r="N865" s="13"/>
      <c r="O865" s="12" t="e">
        <f>1000*(IF(I64&lt;18,VLOOKUP(I64,'[1]Mortality (No Interventions) H'!$B$10:$O$129,4),VLOOKUP(I64,'[1]Mortality (Interventions) H'!$B$26:$AV$128,22)))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2521.643656918407</v>
      </c>
      <c r="M866" s="14">
        <f t="shared" si="451"/>
        <v>769177</v>
      </c>
      <c r="N866" s="13"/>
      <c r="O866" s="12" t="e">
        <f>1000*(IF(I65&lt;18,VLOOKUP(I65,'[1]Mortality (No Interventions) H'!$B$10:$O$129,4),VLOOKUP(I65,'[1]Mortality (Interventions) H'!$B$26:$AV$128,22)))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2521.643656918407</v>
      </c>
      <c r="M867" s="14">
        <f t="shared" si="451"/>
        <v>769177</v>
      </c>
      <c r="N867" s="13"/>
      <c r="O867" s="12" t="e">
        <f>1000*(IF(I66&lt;18,VLOOKUP(I66,'[1]Mortality (No Interventions) H'!$B$10:$O$129,4),VLOOKUP(I66,'[1]Mortality (Interventions) H'!$B$26:$AV$128,22)))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2521.643656918407</v>
      </c>
      <c r="M868" s="14">
        <f t="shared" si="451"/>
        <v>769177</v>
      </c>
      <c r="N868" s="13"/>
      <c r="O868" s="12" t="e">
        <f>1000*(IF(I67&lt;18,VLOOKUP(I67,'[1]Mortality (No Interventions) H'!$B$10:$O$129,4),VLOOKUP(I67,'[1]Mortality (Interventions) H'!$B$26:$AV$128,22)))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2521.643656918407</v>
      </c>
      <c r="M869" s="14">
        <f t="shared" ref="M869:M900" si="468">$E$11</f>
        <v>769177</v>
      </c>
      <c r="N869" s="13"/>
      <c r="O869" s="12" t="e">
        <f>1000*(IF(I68&lt;18,VLOOKUP(I68,'[1]Mortality (No Interventions) H'!$B$10:$O$129,4),VLOOKUP(I68,'[1]Mortality (Interventions) H'!$B$26:$AV$128,22)))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2521.643656918407</v>
      </c>
      <c r="M870" s="14">
        <f t="shared" si="468"/>
        <v>769177</v>
      </c>
      <c r="N870" s="13"/>
      <c r="O870" s="12" t="e">
        <f>1000*(IF(I69&lt;18,VLOOKUP(I69,'[1]Mortality (No Interventions) H'!$B$10:$O$129,4),VLOOKUP(I69,'[1]Mortality (Interventions) H'!$B$26:$AV$128,22)))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2521.643656918407</v>
      </c>
      <c r="M871" s="14">
        <f t="shared" si="468"/>
        <v>769177</v>
      </c>
      <c r="N871" s="13"/>
      <c r="O871" s="12" t="e">
        <f>1000*(IF(I70&lt;18,VLOOKUP(I70,'[1]Mortality (No Interventions) H'!$B$10:$O$129,4),VLOOKUP(I70,'[1]Mortality (Interventions) H'!$B$26:$AV$128,22)))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2521.643656918407</v>
      </c>
      <c r="M872" s="14">
        <f t="shared" si="468"/>
        <v>769177</v>
      </c>
      <c r="N872" s="13"/>
      <c r="O872" s="12" t="e">
        <f>1000*(IF(I71&lt;18,VLOOKUP(I71,'[1]Mortality (No Interventions) H'!$B$10:$O$129,4),VLOOKUP(I71,'[1]Mortality (Interventions) H'!$B$26:$AV$128,22)))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2521.643656918407</v>
      </c>
      <c r="M873" s="14">
        <f t="shared" si="468"/>
        <v>769177</v>
      </c>
      <c r="N873" s="13"/>
      <c r="O873" s="12" t="e">
        <f>1000*(IF(I72&lt;18,VLOOKUP(I72,'[1]Mortality (No Interventions) H'!$B$10:$O$129,4),VLOOKUP(I72,'[1]Mortality (Interventions) H'!$B$26:$AV$128,22)))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2521.643656918407</v>
      </c>
      <c r="M874" s="14">
        <f t="shared" si="468"/>
        <v>769177</v>
      </c>
      <c r="N874" s="13"/>
      <c r="O874" s="12" t="e">
        <f>1000*(IF(I73&lt;18,VLOOKUP(I73,'[1]Mortality (No Interventions) H'!$B$10:$O$129,4),VLOOKUP(I73,'[1]Mortality (Interventions) H'!$B$26:$AV$128,22)))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2521.643656918407</v>
      </c>
      <c r="M875" s="14">
        <f t="shared" si="468"/>
        <v>769177</v>
      </c>
      <c r="N875" s="13"/>
      <c r="O875" s="12" t="e">
        <f>1000*(IF(I74&lt;18,VLOOKUP(I74,'[1]Mortality (No Interventions) H'!$B$10:$O$129,4),VLOOKUP(I74,'[1]Mortality (Interventions) H'!$B$26:$AV$128,22)))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2521.643656918407</v>
      </c>
      <c r="M876" s="14">
        <f t="shared" si="468"/>
        <v>769177</v>
      </c>
      <c r="N876" s="13"/>
      <c r="O876" s="12" t="e">
        <f>1000*(IF(I75&lt;18,VLOOKUP(I75,'[1]Mortality (No Interventions) H'!$B$10:$O$129,4),VLOOKUP(I75,'[1]Mortality (Interventions) H'!$B$26:$AV$128,22)))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2521.643656918407</v>
      </c>
      <c r="M877" s="14">
        <f t="shared" si="468"/>
        <v>769177</v>
      </c>
      <c r="N877" s="13"/>
      <c r="O877" s="12" t="e">
        <f>1000*(IF(I76&lt;18,VLOOKUP(I76,'[1]Mortality (No Interventions) H'!$B$10:$O$129,4),VLOOKUP(I76,'[1]Mortality (Interventions) H'!$B$26:$AV$128,22)))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2521.643656918407</v>
      </c>
      <c r="M878" s="14">
        <f t="shared" si="468"/>
        <v>769177</v>
      </c>
      <c r="N878" s="13"/>
      <c r="O878" s="12" t="e">
        <f>1000*(IF(I77&lt;18,VLOOKUP(I77,'[1]Mortality (No Interventions) H'!$B$10:$O$129,4),VLOOKUP(I77,'[1]Mortality (Interventions) H'!$B$26:$AV$128,22)))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2521.643656918407</v>
      </c>
      <c r="M879" s="14">
        <f t="shared" si="468"/>
        <v>769177</v>
      </c>
      <c r="N879" s="13"/>
      <c r="O879" s="12" t="e">
        <f>1000*(IF(I78&lt;18,VLOOKUP(I78,'[1]Mortality (No Interventions) H'!$B$10:$O$129,4),VLOOKUP(I78,'[1]Mortality (Interventions) H'!$B$26:$AV$128,22)))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2521.643656918407</v>
      </c>
      <c r="M880" s="14">
        <f t="shared" si="468"/>
        <v>769177</v>
      </c>
      <c r="N880" s="13"/>
      <c r="O880" s="12" t="e">
        <f>1000*(IF(I79&lt;18,VLOOKUP(I79,'[1]Mortality (No Interventions) H'!$B$10:$O$129,4),VLOOKUP(I79,'[1]Mortality (Interventions) H'!$B$26:$AV$128,22)))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2521.643656918407</v>
      </c>
      <c r="M881" s="14">
        <f t="shared" si="468"/>
        <v>769177</v>
      </c>
      <c r="O881" s="12" t="e">
        <f>1000*(IF(I80&lt;18,VLOOKUP(I80,'[1]Mortality (No Interventions) H'!$B$10:$O$129,4),VLOOKUP(I80,'[1]Mortality (Interventions) H'!$B$26:$AV$128,22)))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2521.643656918407</v>
      </c>
      <c r="M882" s="14">
        <f t="shared" si="468"/>
        <v>769177</v>
      </c>
      <c r="O882" s="12" t="e">
        <f>1000*(IF(I81&lt;18,VLOOKUP(I81,'[1]Mortality (No Interventions) H'!$B$10:$O$129,4),VLOOKUP(I81,'[1]Mortality (Interventions) H'!$B$26:$AV$128,22)))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2521.643656918407</v>
      </c>
      <c r="M883" s="14">
        <f t="shared" si="468"/>
        <v>769177</v>
      </c>
      <c r="O883" s="12" t="e">
        <f>1000*(IF(I82&lt;18,VLOOKUP(I82,'[1]Mortality (No Interventions) H'!$B$10:$O$129,4),VLOOKUP(I82,'[1]Mortality (Interventions) H'!$B$26:$AV$128,22)))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2521.643656918407</v>
      </c>
      <c r="M884" s="14">
        <f t="shared" si="468"/>
        <v>769177</v>
      </c>
      <c r="O884" s="12" t="e">
        <f>1000*(IF(I83&lt;18,VLOOKUP(I83,'[1]Mortality (No Interventions) H'!$B$10:$O$129,4),VLOOKUP(I83,'[1]Mortality (Interventions) H'!$B$26:$AV$128,22)))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2521.643656918407</v>
      </c>
      <c r="M885" s="14">
        <f t="shared" si="468"/>
        <v>769177</v>
      </c>
      <c r="O885" s="12" t="e">
        <f>1000*(IF(I84&lt;18,VLOOKUP(I84,'[1]Mortality (No Interventions) H'!$B$10:$O$129,4),VLOOKUP(I84,'[1]Mortality (Interventions) H'!$B$26:$AV$128,22)))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2521.643656918407</v>
      </c>
      <c r="M886" s="14">
        <f t="shared" si="468"/>
        <v>769177</v>
      </c>
      <c r="O886" s="12" t="e">
        <f>1000*(IF(I85&lt;18,VLOOKUP(I85,'[1]Mortality (No Interventions) H'!$B$10:$O$129,4),VLOOKUP(I85,'[1]Mortality (Interventions) H'!$B$26:$AV$128,22)))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2521.643656918407</v>
      </c>
      <c r="M887" s="14">
        <f t="shared" si="468"/>
        <v>769177</v>
      </c>
      <c r="O887" s="12" t="e">
        <f>1000*(IF(I86&lt;18,VLOOKUP(I86,'[1]Mortality (No Interventions) H'!$B$10:$O$129,4),VLOOKUP(I86,'[1]Mortality (Interventions) H'!$B$26:$AV$128,22)))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2521.643656918407</v>
      </c>
      <c r="M888" s="14">
        <f t="shared" si="468"/>
        <v>769177</v>
      </c>
      <c r="O888" s="12" t="e">
        <f>1000*(IF(I87&lt;18,VLOOKUP(I87,'[1]Mortality (No Interventions) H'!$B$10:$O$129,4),VLOOKUP(I87,'[1]Mortality (Interventions) H'!$B$26:$AV$128,22)))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2521.643656918407</v>
      </c>
      <c r="M889" s="14">
        <f t="shared" si="468"/>
        <v>769177</v>
      </c>
      <c r="O889" s="12" t="e">
        <f>1000*(IF(I88&lt;18,VLOOKUP(I88,'[1]Mortality (No Interventions) H'!$B$10:$O$129,4),VLOOKUP(I88,'[1]Mortality (Interventions) H'!$B$26:$AV$128,22)))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2521.643656918407</v>
      </c>
      <c r="M890" s="14">
        <f t="shared" si="468"/>
        <v>769177</v>
      </c>
      <c r="O890" s="12" t="e">
        <f>1000*(IF(I89&lt;18,VLOOKUP(I89,'[1]Mortality (No Interventions) H'!$B$10:$O$129,4),VLOOKUP(I89,'[1]Mortality (Interventions) H'!$B$26:$AV$128,22)))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2521.643656918407</v>
      </c>
      <c r="M891" s="14">
        <f t="shared" si="468"/>
        <v>769177</v>
      </c>
      <c r="O891" s="12" t="e">
        <f>1000*(IF(I90&lt;18,VLOOKUP(I90,'[1]Mortality (No Interventions) H'!$B$10:$O$129,4),VLOOKUP(I90,'[1]Mortality (Interventions) H'!$B$26:$AV$128,22)))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2521.643656918407</v>
      </c>
      <c r="M892" s="14">
        <f t="shared" si="468"/>
        <v>769177</v>
      </c>
      <c r="O892" s="12" t="e">
        <f>1000*(IF(I91&lt;18,VLOOKUP(I91,'[1]Mortality (No Interventions) H'!$B$10:$O$129,4),VLOOKUP(I91,'[1]Mortality (Interventions) H'!$B$26:$AV$128,22)))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2521.643656918407</v>
      </c>
      <c r="M893" s="14">
        <f t="shared" si="468"/>
        <v>769177</v>
      </c>
      <c r="O893" s="12" t="e">
        <f>1000*(IF(I92&lt;18,VLOOKUP(I92,'[1]Mortality (No Interventions) H'!$B$10:$O$129,4),VLOOKUP(I92,'[1]Mortality (Interventions) H'!$B$26:$AV$128,22)))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2521.643656918407</v>
      </c>
      <c r="M894" s="14">
        <f t="shared" si="468"/>
        <v>769177</v>
      </c>
      <c r="O894" s="12" t="e">
        <f>1000*(IF(I93&lt;18,VLOOKUP(I93,'[1]Mortality (No Interventions) H'!$B$10:$O$129,4),VLOOKUP(I93,'[1]Mortality (Interventions) H'!$B$26:$AV$128,22)))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2521.643656918407</v>
      </c>
      <c r="M895" s="14">
        <f t="shared" si="468"/>
        <v>769177</v>
      </c>
      <c r="O895" s="12" t="e">
        <f>1000*(IF(I94&lt;18,VLOOKUP(I94,'[1]Mortality (No Interventions) H'!$B$10:$O$129,4),VLOOKUP(I94,'[1]Mortality (Interventions) H'!$B$26:$AV$128,22)))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2521.643656918407</v>
      </c>
      <c r="M896" s="14">
        <f t="shared" si="468"/>
        <v>769177</v>
      </c>
      <c r="O896" s="12" t="e">
        <f>1000*(IF(I95&lt;18,VLOOKUP(I95,'[1]Mortality (No Interventions) H'!$B$10:$O$129,4),VLOOKUP(I95,'[1]Mortality (Interventions) H'!$B$26:$AV$128,22)))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2521.643656918407</v>
      </c>
      <c r="M897" s="14">
        <f t="shared" si="468"/>
        <v>769177</v>
      </c>
      <c r="O897" s="12" t="e">
        <f>1000*(IF(I96&lt;18,VLOOKUP(I96,'[1]Mortality (No Interventions) H'!$B$10:$O$129,4),VLOOKUP(I96,'[1]Mortality (Interventions) H'!$B$26:$AV$128,22)))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2521.643656918407</v>
      </c>
      <c r="M898" s="14">
        <f t="shared" si="468"/>
        <v>769177</v>
      </c>
      <c r="O898" s="12" t="e">
        <f>1000*(IF(I97&lt;18,VLOOKUP(I97,'[1]Mortality (No Interventions) H'!$B$10:$O$129,4),VLOOKUP(I97,'[1]Mortality (Interventions) H'!$B$26:$AV$128,22)))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2521.643656918407</v>
      </c>
      <c r="M899" s="14">
        <f t="shared" si="468"/>
        <v>769177</v>
      </c>
      <c r="O899" s="12" t="e">
        <f>1000*(IF(I98&lt;18,VLOOKUP(I98,'[1]Mortality (No Interventions) H'!$B$10:$O$129,4),VLOOKUP(I98,'[1]Mortality (Interventions) H'!$B$26:$AV$128,22)))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2521.643656918407</v>
      </c>
      <c r="M900" s="14">
        <f t="shared" si="468"/>
        <v>769177</v>
      </c>
      <c r="O900" s="12" t="e">
        <f>1000*(IF(I99&lt;18,VLOOKUP(I99,'[1]Mortality (No Interventions) H'!$B$10:$O$129,4),VLOOKUP(I99,'[1]Mortality (Interventions) H'!$B$26:$AV$128,22)))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2521.643656918407</v>
      </c>
      <c r="M901" s="14">
        <f t="shared" ref="M901:M925" si="485">$E$11</f>
        <v>769177</v>
      </c>
      <c r="O901" s="12" t="e">
        <f>1000*(IF(I100&lt;18,VLOOKUP(I100,'[1]Mortality (No Interventions) H'!$B$10:$O$129,4),VLOOKUP(I100,'[1]Mortality (Interventions) H'!$B$26:$AV$128,22)))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2521.643656918407</v>
      </c>
      <c r="M902" s="14">
        <f t="shared" si="485"/>
        <v>769177</v>
      </c>
      <c r="O902" s="12" t="e">
        <f>1000*(IF(I101&lt;18,VLOOKUP(I101,'[1]Mortality (No Interventions) H'!$B$10:$O$129,4),VLOOKUP(I101,'[1]Mortality (Interventions) H'!$B$26:$AV$128,22)))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2521.643656918407</v>
      </c>
      <c r="M903" s="14">
        <f t="shared" si="485"/>
        <v>769177</v>
      </c>
      <c r="O903" s="12" t="e">
        <f>1000*(IF(I102&lt;18,VLOOKUP(I102,'[1]Mortality (No Interventions) H'!$B$10:$O$129,4),VLOOKUP(I102,'[1]Mortality (Interventions) H'!$B$26:$AV$128,22)))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2521.643656918407</v>
      </c>
      <c r="M904" s="14">
        <f t="shared" si="485"/>
        <v>769177</v>
      </c>
      <c r="O904" s="12" t="e">
        <f>1000*(IF(I103&lt;18,VLOOKUP(I103,'[1]Mortality (No Interventions) H'!$B$10:$O$129,4),VLOOKUP(I103,'[1]Mortality (Interventions) H'!$B$26:$AV$128,22)))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2521.643656918407</v>
      </c>
      <c r="M905" s="14">
        <f t="shared" si="485"/>
        <v>769177</v>
      </c>
      <c r="O905" s="12" t="e">
        <f>1000*(IF(I104&lt;18,VLOOKUP(I104,'[1]Mortality (No Interventions) H'!$B$10:$O$129,4),VLOOKUP(I104,'[1]Mortality (Interventions) H'!$B$26:$AV$128,22)))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2521.643656918407</v>
      </c>
      <c r="M906" s="14">
        <f t="shared" si="485"/>
        <v>769177</v>
      </c>
      <c r="O906" s="12" t="e">
        <f>1000*(IF(I105&lt;18,VLOOKUP(I105,'[1]Mortality (No Interventions) H'!$B$10:$O$129,4),VLOOKUP(I105,'[1]Mortality (Interventions) H'!$B$26:$AV$128,22)))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2521.643656918407</v>
      </c>
      <c r="M907" s="14">
        <f t="shared" si="485"/>
        <v>769177</v>
      </c>
      <c r="O907" s="12" t="e">
        <f>1000*(IF(I106&lt;18,VLOOKUP(I106,'[1]Mortality (No Interventions) H'!$B$10:$O$129,4),VLOOKUP(I106,'[1]Mortality (Interventions) H'!$B$26:$AV$128,22)))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2521.643656918407</v>
      </c>
      <c r="M908" s="14">
        <f t="shared" si="485"/>
        <v>769177</v>
      </c>
      <c r="O908" s="12" t="e">
        <f>1000*(IF(I107&lt;18,VLOOKUP(I107,'[1]Mortality (No Interventions) H'!$B$10:$O$129,4),VLOOKUP(I107,'[1]Mortality (Interventions) H'!$B$26:$AV$128,22)))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2521.643656918407</v>
      </c>
      <c r="M909" s="14">
        <f t="shared" si="485"/>
        <v>769177</v>
      </c>
      <c r="O909" s="12" t="e">
        <f>1000*(IF(I108&lt;18,VLOOKUP(I108,'[1]Mortality (No Interventions) H'!$B$10:$O$129,4),VLOOKUP(I108,'[1]Mortality (Interventions) H'!$B$26:$AV$128,22)))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2521.643656918407</v>
      </c>
      <c r="M910" s="14">
        <f t="shared" si="485"/>
        <v>769177</v>
      </c>
      <c r="O910" s="12" t="e">
        <f>1000*(IF(I109&lt;18,VLOOKUP(I109,'[1]Mortality (No Interventions) H'!$B$10:$O$129,4),VLOOKUP(I109,'[1]Mortality (Interventions) H'!$B$26:$AV$128,22)))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2521.643656918407</v>
      </c>
      <c r="M911" s="14">
        <f t="shared" si="485"/>
        <v>769177</v>
      </c>
      <c r="O911" s="12" t="e">
        <f>1000*(IF(I110&lt;18,VLOOKUP(I110,'[1]Mortality (No Interventions) H'!$B$10:$O$129,4),VLOOKUP(I110,'[1]Mortality (Interventions) H'!$B$26:$AV$128,22)))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2521.643656918407</v>
      </c>
      <c r="M912" s="14">
        <f t="shared" si="485"/>
        <v>769177</v>
      </c>
      <c r="O912" s="12" t="e">
        <f>1000*(IF(I111&lt;18,VLOOKUP(I111,'[1]Mortality (No Interventions) H'!$B$10:$O$129,4),VLOOKUP(I111,'[1]Mortality (Interventions) H'!$B$26:$AV$128,22)))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2521.643656918407</v>
      </c>
      <c r="M913" s="14">
        <f t="shared" si="485"/>
        <v>769177</v>
      </c>
      <c r="O913" s="12" t="e">
        <f>1000*(IF(I112&lt;18,VLOOKUP(I112,'[1]Mortality (No Interventions) H'!$B$10:$O$129,4),VLOOKUP(I112,'[1]Mortality (Interventions) H'!$B$26:$AV$128,22)))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2521.643656918407</v>
      </c>
      <c r="M914" s="14">
        <f t="shared" si="485"/>
        <v>769177</v>
      </c>
      <c r="O914" s="12" t="e">
        <f>1000*(IF(I113&lt;18,VLOOKUP(I113,'[1]Mortality (No Interventions) H'!$B$10:$O$129,4),VLOOKUP(I113,'[1]Mortality (Interventions) H'!$B$26:$AV$128,22)))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2521.643656918407</v>
      </c>
      <c r="M915" s="14">
        <f t="shared" si="485"/>
        <v>769177</v>
      </c>
      <c r="O915" s="12" t="e">
        <f>1000*(IF(I114&lt;18,VLOOKUP(I114,'[1]Mortality (No Interventions) H'!$B$10:$O$129,4),VLOOKUP(I114,'[1]Mortality (Interventions) H'!$B$26:$AV$128,22)))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2521.643656918407</v>
      </c>
      <c r="M916" s="14">
        <f t="shared" si="485"/>
        <v>769177</v>
      </c>
      <c r="O916" s="12" t="e">
        <f>1000*(IF(I115&lt;18,VLOOKUP(I115,'[1]Mortality (No Interventions) H'!$B$10:$O$129,4),VLOOKUP(I115,'[1]Mortality (Interventions) H'!$B$26:$AV$128,22)))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2521.643656918407</v>
      </c>
      <c r="M917" s="14">
        <f t="shared" si="485"/>
        <v>769177</v>
      </c>
      <c r="O917" s="12" t="e">
        <f>1000*(IF(I116&lt;18,VLOOKUP(I116,'[1]Mortality (No Interventions) H'!$B$10:$O$129,4),VLOOKUP(I116,'[1]Mortality (Interventions) H'!$B$26:$AV$128,22)))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2521.643656918407</v>
      </c>
      <c r="M918" s="14">
        <f t="shared" si="485"/>
        <v>769177</v>
      </c>
      <c r="O918" s="12" t="e">
        <f>1000*(IF(I117&lt;18,VLOOKUP(I117,'[1]Mortality (No Interventions) H'!$B$10:$O$129,4),VLOOKUP(I117,'[1]Mortality (Interventions) H'!$B$26:$AV$128,22)))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2521.643656918407</v>
      </c>
      <c r="M919" s="14">
        <f t="shared" si="485"/>
        <v>769177</v>
      </c>
      <c r="O919" s="12" t="e">
        <f>1000*(IF(I118&lt;18,VLOOKUP(I118,'[1]Mortality (No Interventions) H'!$B$10:$O$129,4),VLOOKUP(I118,'[1]Mortality (Interventions) H'!$B$26:$AV$128,22)))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2521.643656918407</v>
      </c>
      <c r="M920" s="14">
        <f t="shared" si="485"/>
        <v>769177</v>
      </c>
      <c r="O920" s="12" t="e">
        <f>1000*(IF(I119&lt;18,VLOOKUP(I119,'[1]Mortality (No Interventions) H'!$B$10:$O$129,4),VLOOKUP(I119,'[1]Mortality (Interventions) H'!$B$26:$AV$128,22)))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2521.643656918407</v>
      </c>
      <c r="M921" s="14">
        <f t="shared" si="485"/>
        <v>769177</v>
      </c>
      <c r="O921" s="12" t="e">
        <f>1000*(IF(I120&lt;18,VLOOKUP(I120,'[1]Mortality (No Interventions) H'!$B$10:$O$129,4),VLOOKUP(I120,'[1]Mortality (Interventions) H'!$B$26:$AV$128,22)))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2521.643656918407</v>
      </c>
      <c r="M922" s="14">
        <f t="shared" si="485"/>
        <v>769177</v>
      </c>
      <c r="O922" s="12" t="e">
        <f>1000*(IF(I121&lt;18,VLOOKUP(I121,'[1]Mortality (No Interventions) H'!$B$10:$O$129,4),VLOOKUP(I121,'[1]Mortality (Interventions) H'!$B$26:$AV$128,22)))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2521.643656918407</v>
      </c>
      <c r="M923" s="14">
        <f t="shared" si="485"/>
        <v>769177</v>
      </c>
      <c r="O923" s="12" t="e">
        <f>1000*(IF(I122&lt;18,VLOOKUP(I122,'[1]Mortality (No Interventions) H'!$B$10:$O$129,4),VLOOKUP(I122,'[1]Mortality (Interventions) H'!$B$26:$AV$128,22)))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2521.643656918407</v>
      </c>
      <c r="M924" s="14">
        <f t="shared" si="485"/>
        <v>769177</v>
      </c>
      <c r="O924" s="12" t="e">
        <f>1000*(IF(I123&lt;18,VLOOKUP(I123,'[1]Mortality (No Interventions) H'!$B$10:$O$129,4),VLOOKUP(I123,'[1]Mortality (Interventions) H'!$B$26:$AV$128,22)))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2521.643656918407</v>
      </c>
      <c r="M925" s="14">
        <f t="shared" si="485"/>
        <v>769177</v>
      </c>
      <c r="O925" s="12" t="e">
        <f>1000*(IF(I124&lt;18,VLOOKUP(I124,'[1]Mortality (No Interventions) H'!$B$10:$O$129,4),VLOOKUP(I124,'[1]Mortality (Interventions) H'!$B$26:$AV$128,22)))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463548.29036098265</v>
      </c>
      <c r="Z930" s="2">
        <f t="shared" si="502"/>
        <v>-11588.707259024566</v>
      </c>
      <c r="AA930" s="2">
        <f t="shared" si="502"/>
        <v>-52891.935196030703</v>
      </c>
      <c r="AB930" s="2">
        <f t="shared" si="502"/>
        <v>-769176.99999999988</v>
      </c>
      <c r="AC930" s="2">
        <f t="shared" si="502"/>
        <v>-370109.35209407285</v>
      </c>
      <c r="AD930" s="2">
        <f t="shared" si="502"/>
        <v>15881.765712510252</v>
      </c>
      <c r="AE930" s="2">
        <f t="shared" si="502"/>
        <v>-354227.58638156235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463548.29036098265</v>
      </c>
      <c r="Z932" s="2">
        <f t="shared" si="503"/>
        <v>-11588.707259024566</v>
      </c>
      <c r="AA932" s="2">
        <f t="shared" si="503"/>
        <v>-22795.803044215769</v>
      </c>
      <c r="AB932" s="2">
        <f t="shared" si="503"/>
        <v>-149094.78270505925</v>
      </c>
      <c r="AC932" s="2">
        <f t="shared" si="503"/>
        <v>280068.99735268304</v>
      </c>
      <c r="AD932" s="2">
        <f t="shared" si="503"/>
        <v>6200.8221729494035</v>
      </c>
      <c r="AE932" s="2">
        <f t="shared" si="503"/>
        <v>286269.81952563243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463548.29036098265</v>
      </c>
      <c r="Z934" s="2">
        <f t="shared" si="504"/>
        <v>-11588.707259024566</v>
      </c>
      <c r="AA934" s="2">
        <f t="shared" si="504"/>
        <v>-36219.929742427936</v>
      </c>
      <c r="AB934" s="2">
        <f t="shared" si="504"/>
        <v>-379869.51338701352</v>
      </c>
      <c r="AC934" s="2">
        <f t="shared" si="504"/>
        <v>35870.139972516743</v>
      </c>
      <c r="AD934" s="2">
        <f t="shared" si="504"/>
        <v>10484.720223364769</v>
      </c>
      <c r="AE934" s="2">
        <f t="shared" si="504"/>
        <v>46354.86019588128</v>
      </c>
    </row>
    <row r="942" spans="1:40" ht="19" customHeight="1" x14ac:dyDescent="0.15">
      <c r="A942" s="1"/>
      <c r="G942" s="1" t="s">
        <v>11</v>
      </c>
      <c r="H942" s="50">
        <v>477125.23167077382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477125.23167077382</v>
      </c>
      <c r="K943" s="14">
        <f>J943*$C$10</f>
        <v>11928.130791769347</v>
      </c>
      <c r="L943" s="15">
        <f>$C$953</f>
        <v>4765.7307444804155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477125.23167077382</v>
      </c>
      <c r="Z943" s="8">
        <f t="shared" ref="Z943:Z974" si="509">IFERROR(_xlfn.IFNA(-$T943*K943,0),0)</f>
        <v>-11928.130791769347</v>
      </c>
      <c r="AA943" s="8">
        <f t="shared" ref="AA943:AA974" si="510">IFERROR(_xlfn.IFNA(-$T943*L943,0),0)</f>
        <v>-4765.7307444804155</v>
      </c>
      <c r="AB943" s="8"/>
      <c r="AC943" s="8">
        <f t="shared" ref="AC943:AC974" si="511">IFERROR(_xlfn.IFNA(SUM(Y943:AB943),0),0)</f>
        <v>460431.37013452407</v>
      </c>
      <c r="AD943" s="8"/>
      <c r="AE943" s="8">
        <f t="shared" ref="AE943:AE974" si="512">IFERROR(_xlfn.IFNA(SUM(AC943:AD943),0),0)</f>
        <v>460431.37013452407</v>
      </c>
      <c r="AG943" s="46">
        <f>AE1072</f>
        <v>47712.55331357097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H'!$B$10:$O$129,4),VLOOKUP(I5,'[1]Mortality (Interventions) H'!$B$26:$AV$128,25)))</f>
        <v>10.152641786324333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1.0152641786324332E-2</v>
      </c>
      <c r="S944" s="10">
        <f t="shared" ref="S944:S975" si="516">MIN(P944*Q944,Q944-R944)</f>
        <v>0</v>
      </c>
      <c r="T944" s="9">
        <f t="shared" si="506"/>
        <v>0.98984735821367564</v>
      </c>
      <c r="U944" s="18"/>
      <c r="V944" s="8">
        <f t="shared" ref="V944:V975" si="517">W943</f>
        <v>7691.77</v>
      </c>
      <c r="W944" s="8">
        <f t="shared" si="507"/>
        <v>7613.6782144872041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-7809.1785512795914</v>
      </c>
      <c r="AC944" s="8">
        <f t="shared" si="511"/>
        <v>-7809.1785512795914</v>
      </c>
      <c r="AD944" s="8">
        <f t="shared" ref="AD944:AD975" si="519">IFERROR(_xlfn.IFNA($D$6*SUM(V944:V944,Y944:Z944),0),0)</f>
        <v>754.56263700000011</v>
      </c>
      <c r="AE944" s="8">
        <f t="shared" si="512"/>
        <v>-7054.6159142795914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2380.104586126547</v>
      </c>
      <c r="M945" s="14">
        <f t="shared" si="505"/>
        <v>769177</v>
      </c>
      <c r="N945" s="13"/>
      <c r="O945" s="12">
        <f>1000*(IF(I6&lt;18,VLOOKUP(I6,'[1]Mortality (No Interventions) H'!$B$10:$O$129,4),VLOOKUP(I6,'[1]Mortality (Interventions) H'!$B$26:$AV$128,25)))</f>
        <v>11.160027377969573</v>
      </c>
      <c r="P945" s="11">
        <v>0</v>
      </c>
      <c r="Q945" s="10">
        <f t="shared" si="514"/>
        <v>0.98984735821367564</v>
      </c>
      <c r="R945" s="10">
        <f t="shared" si="515"/>
        <v>1.1046723617675475E-2</v>
      </c>
      <c r="S945" s="10">
        <f t="shared" si="516"/>
        <v>0</v>
      </c>
      <c r="T945" s="9">
        <f t="shared" si="506"/>
        <v>0.9788006345960002</v>
      </c>
      <c r="U945" s="18"/>
      <c r="V945" s="8">
        <f t="shared" si="517"/>
        <v>7613.6782144872041</v>
      </c>
      <c r="W945" s="8">
        <f t="shared" si="507"/>
        <v>7528.7093571664773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-2329.6478793055148</v>
      </c>
      <c r="AB945" s="8">
        <f t="shared" si="518"/>
        <v>-8496.8857320727693</v>
      </c>
      <c r="AC945" s="8">
        <f t="shared" si="511"/>
        <v>-10826.533611378283</v>
      </c>
      <c r="AD945" s="8">
        <f t="shared" si="519"/>
        <v>746.90183284119473</v>
      </c>
      <c r="AE945" s="8">
        <f t="shared" si="512"/>
        <v>-10079.631778537088</v>
      </c>
      <c r="AF945" s="1" t="s">
        <v>34</v>
      </c>
      <c r="AG945" s="44">
        <f>AE1072/Y1072</f>
        <v>0.10000006318360796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2380.104586126547</v>
      </c>
      <c r="M946" s="14">
        <f t="shared" si="505"/>
        <v>769177</v>
      </c>
      <c r="N946" s="13"/>
      <c r="O946" s="12">
        <f>1000*(IF(I7&lt;18,VLOOKUP(I7,'[1]Mortality (No Interventions) H'!$B$10:$O$129,4),VLOOKUP(I7,'[1]Mortality (Interventions) H'!$B$26:$AV$128,25)))</f>
        <v>12.237073285057701</v>
      </c>
      <c r="P946" s="11">
        <v>0</v>
      </c>
      <c r="Q946" s="10">
        <f t="shared" si="514"/>
        <v>0.9788006345960002</v>
      </c>
      <c r="R946" s="10">
        <f t="shared" si="515"/>
        <v>1.1977655097012239E-2</v>
      </c>
      <c r="S946" s="10">
        <f t="shared" si="516"/>
        <v>0</v>
      </c>
      <c r="T946" s="9">
        <f t="shared" si="506"/>
        <v>0.96682297949898799</v>
      </c>
      <c r="U946" s="18"/>
      <c r="V946" s="8">
        <f t="shared" si="517"/>
        <v>7528.7093571664773</v>
      </c>
      <c r="W946" s="8">
        <f t="shared" si="507"/>
        <v>7436.579989020931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-2301.1398074780736</v>
      </c>
      <c r="AB946" s="8">
        <f t="shared" si="518"/>
        <v>-9212.9368145545832</v>
      </c>
      <c r="AC946" s="8">
        <f t="shared" si="511"/>
        <v>-11514.076622032657</v>
      </c>
      <c r="AD946" s="8">
        <f t="shared" si="519"/>
        <v>738.56638793803143</v>
      </c>
      <c r="AE946" s="8">
        <f t="shared" si="512"/>
        <v>-10775.510234094625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2380.104586126547</v>
      </c>
      <c r="M947" s="14">
        <f t="shared" si="505"/>
        <v>769177</v>
      </c>
      <c r="N947" s="13"/>
      <c r="O947" s="12">
        <f>1000*(IF(I8&lt;18,VLOOKUP(I8,'[1]Mortality (No Interventions) H'!$B$10:$O$129,4),VLOOKUP(I8,'[1]Mortality (Interventions) H'!$B$26:$AV$128,25)))</f>
        <v>13.384154122092088</v>
      </c>
      <c r="P947" s="11">
        <v>0</v>
      </c>
      <c r="Q947" s="10">
        <f t="shared" si="514"/>
        <v>0.96682297949898799</v>
      </c>
      <c r="R947" s="10">
        <f t="shared" si="515"/>
        <v>1.2940107766394733E-2</v>
      </c>
      <c r="S947" s="10">
        <f t="shared" si="516"/>
        <v>0</v>
      </c>
      <c r="T947" s="9">
        <f t="shared" si="506"/>
        <v>0.95388287173259323</v>
      </c>
      <c r="U947" s="18"/>
      <c r="V947" s="8">
        <f t="shared" si="517"/>
        <v>7436.579989020931</v>
      </c>
      <c r="W947" s="8">
        <f t="shared" si="507"/>
        <v>7337.0476563066086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-2270.3409976383059</v>
      </c>
      <c r="AB947" s="8">
        <f t="shared" si="518"/>
        <v>-9953.2332714322019</v>
      </c>
      <c r="AC947" s="8">
        <f t="shared" si="511"/>
        <v>-12223.574269070508</v>
      </c>
      <c r="AD947" s="8">
        <f t="shared" si="519"/>
        <v>729.52849692295342</v>
      </c>
      <c r="AE947" s="8">
        <f t="shared" si="512"/>
        <v>-11494.045772147554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2380.104586126547</v>
      </c>
      <c r="M948" s="14">
        <f t="shared" si="505"/>
        <v>769177</v>
      </c>
      <c r="N948" s="13"/>
      <c r="O948" s="12">
        <f>1000*(IF(I9&lt;18,VLOOKUP(I9,'[1]Mortality (No Interventions) H'!$B$10:$O$129,4),VLOOKUP(I9,'[1]Mortality (Interventions) H'!$B$26:$AV$128,25)))</f>
        <v>14.676078009291118</v>
      </c>
      <c r="P948" s="11">
        <v>0</v>
      </c>
      <c r="Q948" s="10">
        <f t="shared" si="514"/>
        <v>0.95388287173259323</v>
      </c>
      <c r="R948" s="10">
        <f t="shared" si="515"/>
        <v>1.3999259437274172E-2</v>
      </c>
      <c r="S948" s="10">
        <f t="shared" si="516"/>
        <v>0</v>
      </c>
      <c r="T948" s="9">
        <f t="shared" si="506"/>
        <v>0.93988361229531903</v>
      </c>
      <c r="U948" s="18"/>
      <c r="V948" s="8">
        <f t="shared" si="517"/>
        <v>7337.0476563066086</v>
      </c>
      <c r="W948" s="8">
        <f t="shared" si="507"/>
        <v>7229.3685725447667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-2237.0212960492745</v>
      </c>
      <c r="AB948" s="8">
        <f t="shared" si="518"/>
        <v>-10767.908376184236</v>
      </c>
      <c r="AC948" s="8">
        <f t="shared" si="511"/>
        <v>-13004.929672233509</v>
      </c>
      <c r="AD948" s="8">
        <f t="shared" si="519"/>
        <v>719.76437508367837</v>
      </c>
      <c r="AE948" s="8">
        <f t="shared" si="512"/>
        <v>-12285.165297149832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2380.104586126547</v>
      </c>
      <c r="M949" s="14">
        <f t="shared" si="505"/>
        <v>769177</v>
      </c>
      <c r="N949" s="13"/>
      <c r="O949" s="12">
        <f>1000*(IF(I10&lt;18,VLOOKUP(I10,'[1]Mortality (No Interventions) H'!$B$10:$O$129,4),VLOOKUP(I10,'[1]Mortality (Interventions) H'!$B$26:$AV$128,25)))</f>
        <v>16.305106305443843</v>
      </c>
      <c r="P949" s="11">
        <v>0</v>
      </c>
      <c r="Q949" s="10">
        <f t="shared" si="514"/>
        <v>0.93988361229531903</v>
      </c>
      <c r="R949" s="10">
        <f t="shared" si="515"/>
        <v>1.5324902213219742E-2</v>
      </c>
      <c r="S949" s="10">
        <f t="shared" si="516"/>
        <v>0</v>
      </c>
      <c r="T949" s="9">
        <f t="shared" si="506"/>
        <v>0.92455871008209933</v>
      </c>
      <c r="U949" s="18"/>
      <c r="V949" s="8">
        <f t="shared" si="517"/>
        <v>7229.3685725447667</v>
      </c>
      <c r="W949" s="8">
        <f t="shared" si="507"/>
        <v>7111.4929494481894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-2200.5464260096492</v>
      </c>
      <c r="AB949" s="8">
        <f t="shared" si="518"/>
        <v>-11787.562309657722</v>
      </c>
      <c r="AC949" s="8">
        <f t="shared" si="511"/>
        <v>-13988.108735667371</v>
      </c>
      <c r="AD949" s="8">
        <f t="shared" si="519"/>
        <v>709.20105696664166</v>
      </c>
      <c r="AE949" s="8">
        <f t="shared" si="512"/>
        <v>-13278.907678700729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2380.104586126547</v>
      </c>
      <c r="M950" s="14">
        <f t="shared" si="505"/>
        <v>769177</v>
      </c>
      <c r="N950" s="13"/>
      <c r="O950" s="12">
        <f>1000*(IF(I11&lt;18,VLOOKUP(I11,'[1]Mortality (No Interventions) H'!$B$10:$O$129,4),VLOOKUP(I11,'[1]Mortality (Interventions) H'!$B$26:$AV$128,25)))</f>
        <v>17.992936652645959</v>
      </c>
      <c r="P950" s="11">
        <v>0</v>
      </c>
      <c r="Q950" s="10">
        <f t="shared" si="514"/>
        <v>0.92455871008209933</v>
      </c>
      <c r="R950" s="10">
        <f t="shared" si="515"/>
        <v>1.6635526302159274E-2</v>
      </c>
      <c r="S950" s="10">
        <f t="shared" si="516"/>
        <v>0</v>
      </c>
      <c r="T950" s="9">
        <f t="shared" si="506"/>
        <v>0.90792318377994008</v>
      </c>
      <c r="U950" s="18"/>
      <c r="V950" s="8">
        <f t="shared" si="517"/>
        <v>7111.4929494481894</v>
      </c>
      <c r="W950" s="8">
        <f t="shared" si="507"/>
        <v>6983.5363073030303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-2160.9521335652512</v>
      </c>
      <c r="AB950" s="8">
        <f t="shared" si="518"/>
        <v>-12795.664214515964</v>
      </c>
      <c r="AC950" s="8">
        <f t="shared" si="511"/>
        <v>-14956.616348081216</v>
      </c>
      <c r="AD950" s="8">
        <f t="shared" si="519"/>
        <v>697.6374583408674</v>
      </c>
      <c r="AE950" s="8">
        <f t="shared" si="512"/>
        <v>-14258.978889740349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2380.104586126547</v>
      </c>
      <c r="M951" s="14">
        <f t="shared" si="505"/>
        <v>769177</v>
      </c>
      <c r="N951" s="13"/>
      <c r="O951" s="12">
        <f>1000*(IF(I12&lt;18,VLOOKUP(I12,'[1]Mortality (No Interventions) H'!$B$10:$O$129,4),VLOOKUP(I12,'[1]Mortality (Interventions) H'!$B$26:$AV$128,25)))</f>
        <v>19.94026115637989</v>
      </c>
      <c r="P951" s="11">
        <v>0</v>
      </c>
      <c r="Q951" s="10">
        <f t="shared" si="514"/>
        <v>0.90792318377994008</v>
      </c>
      <c r="R951" s="10">
        <f t="shared" si="515"/>
        <v>1.81042253945039E-2</v>
      </c>
      <c r="S951" s="10">
        <f t="shared" si="516"/>
        <v>0</v>
      </c>
      <c r="T951" s="9">
        <f t="shared" si="506"/>
        <v>0.88981895838543623</v>
      </c>
      <c r="U951" s="18"/>
      <c r="V951" s="8">
        <f t="shared" si="517"/>
        <v>6983.5363073030303</v>
      </c>
      <c r="W951" s="8">
        <f t="shared" si="507"/>
        <v>6844.2827695403475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-2117.8621836755237</v>
      </c>
      <c r="AB951" s="8">
        <f t="shared" si="518"/>
        <v>-13925.353776268326</v>
      </c>
      <c r="AC951" s="8">
        <f t="shared" si="511"/>
        <v>-16043.215959943849</v>
      </c>
      <c r="AD951" s="8">
        <f t="shared" si="519"/>
        <v>685.08491174642734</v>
      </c>
      <c r="AE951" s="8">
        <f t="shared" si="512"/>
        <v>-15358.131048197421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2380.104586126547</v>
      </c>
      <c r="M952" s="14">
        <f t="shared" si="505"/>
        <v>769177</v>
      </c>
      <c r="N952" s="13"/>
      <c r="O952" s="12">
        <f>1000*(IF(I13&lt;18,VLOOKUP(I13,'[1]Mortality (No Interventions) H'!$B$10:$O$129,4),VLOOKUP(I13,'[1]Mortality (Interventions) H'!$B$26:$AV$128,25)))</f>
        <v>22.187946263099523</v>
      </c>
      <c r="P952" s="11">
        <v>0</v>
      </c>
      <c r="Q952" s="10">
        <f t="shared" si="514"/>
        <v>0.88981895838543623</v>
      </c>
      <c r="R952" s="10">
        <f t="shared" si="515"/>
        <v>1.974325523254325E-2</v>
      </c>
      <c r="S952" s="10">
        <f t="shared" si="516"/>
        <v>0</v>
      </c>
      <c r="T952" s="9">
        <f t="shared" si="506"/>
        <v>0.87007570315289295</v>
      </c>
      <c r="U952" s="18"/>
      <c r="V952" s="8">
        <f t="shared" si="517"/>
        <v>6844.2827695403475</v>
      </c>
      <c r="W952" s="8">
        <f t="shared" si="507"/>
        <v>6692.4221912403282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-2070.8711713514808</v>
      </c>
      <c r="AB952" s="8">
        <f t="shared" si="518"/>
        <v>-15186.057830001919</v>
      </c>
      <c r="AC952" s="8">
        <f t="shared" si="511"/>
        <v>-17256.929001353401</v>
      </c>
      <c r="AD952" s="8">
        <f t="shared" si="519"/>
        <v>671.42413969190818</v>
      </c>
      <c r="AE952" s="8">
        <f t="shared" si="512"/>
        <v>-16585.504861661491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4765.7307444804155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2380.104586126547</v>
      </c>
      <c r="M953" s="14">
        <f t="shared" si="505"/>
        <v>769177</v>
      </c>
      <c r="N953" s="13"/>
      <c r="O953" s="12">
        <f>1000*(IF(I14&lt;18,VLOOKUP(I14,'[1]Mortality (No Interventions) H'!$B$10:$O$129,4),VLOOKUP(I14,'[1]Mortality (Interventions) H'!$B$26:$AV$128,25)))</f>
        <v>24.865866482769498</v>
      </c>
      <c r="P953" s="11">
        <v>0</v>
      </c>
      <c r="Q953" s="10">
        <f t="shared" si="514"/>
        <v>0.87007570315289295</v>
      </c>
      <c r="R953" s="10">
        <f t="shared" si="515"/>
        <v>2.1635186264501623E-2</v>
      </c>
      <c r="S953" s="10">
        <f t="shared" si="516"/>
        <v>0</v>
      </c>
      <c r="T953" s="9">
        <f t="shared" si="506"/>
        <v>0.84844051688839128</v>
      </c>
      <c r="U953" s="18"/>
      <c r="V953" s="8">
        <f t="shared" si="517"/>
        <v>6692.4221912403282</v>
      </c>
      <c r="W953" s="8">
        <f t="shared" si="507"/>
        <v>6526.0093145866222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-2019.3771653016381</v>
      </c>
      <c r="AB953" s="8">
        <f t="shared" si="518"/>
        <v>-16641.287665370564</v>
      </c>
      <c r="AC953" s="8">
        <f t="shared" si="511"/>
        <v>-18660.664830672202</v>
      </c>
      <c r="AD953" s="8">
        <f t="shared" si="519"/>
        <v>656.52661696067628</v>
      </c>
      <c r="AE953" s="8">
        <f t="shared" si="512"/>
        <v>-18004.138213711525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2380.104586126547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2380.104586126547</v>
      </c>
      <c r="M954" s="14">
        <f t="shared" si="505"/>
        <v>769177</v>
      </c>
      <c r="N954" s="13"/>
      <c r="O954" s="12">
        <f>1000*(IF(I15&lt;18,VLOOKUP(I15,'[1]Mortality (No Interventions) H'!$B$10:$O$129,4),VLOOKUP(I15,'[1]Mortality (Interventions) H'!$B$26:$AV$128,25)))</f>
        <v>27.956277087937206</v>
      </c>
      <c r="P954" s="11">
        <v>0</v>
      </c>
      <c r="Q954" s="10">
        <f t="shared" si="514"/>
        <v>0.84844051688839128</v>
      </c>
      <c r="R954" s="10">
        <f t="shared" si="515"/>
        <v>2.3719238182764536E-2</v>
      </c>
      <c r="S954" s="10">
        <f t="shared" si="516"/>
        <v>0</v>
      </c>
      <c r="T954" s="9">
        <f t="shared" si="506"/>
        <v>0.82472127870562673</v>
      </c>
      <c r="U954" s="18"/>
      <c r="V954" s="8">
        <f t="shared" si="517"/>
        <v>6526.0093145866222</v>
      </c>
      <c r="W954" s="8">
        <f t="shared" si="507"/>
        <v>6343.5663899095789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-1962.9228977234122</v>
      </c>
      <c r="AB954" s="8">
        <f t="shared" si="518"/>
        <v>-18244.292467704279</v>
      </c>
      <c r="AC954" s="8">
        <f t="shared" si="511"/>
        <v>-20207.215365427692</v>
      </c>
      <c r="AD954" s="8">
        <f t="shared" si="519"/>
        <v>640.20151376094771</v>
      </c>
      <c r="AE954" s="8">
        <f t="shared" si="512"/>
        <v>-19567.013851666743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2380.104586126547</v>
      </c>
      <c r="M955" s="14">
        <f t="shared" si="505"/>
        <v>769177</v>
      </c>
      <c r="N955" s="13"/>
      <c r="O955" s="12">
        <f>1000*(IF(I16&lt;18,VLOOKUP(I16,'[1]Mortality (No Interventions) H'!$B$10:$O$129,4),VLOOKUP(I16,'[1]Mortality (Interventions) H'!$B$26:$AV$128,25)))</f>
        <v>31.50851798234941</v>
      </c>
      <c r="P955" s="11">
        <v>0</v>
      </c>
      <c r="Q955" s="10">
        <f t="shared" si="514"/>
        <v>0.82472127870562673</v>
      </c>
      <c r="R955" s="10">
        <f t="shared" si="515"/>
        <v>2.598574524052244E-2</v>
      </c>
      <c r="S955" s="10">
        <f t="shared" si="516"/>
        <v>0</v>
      </c>
      <c r="T955" s="9">
        <f t="shared" si="506"/>
        <v>0.79873553346510429</v>
      </c>
      <c r="U955" s="18"/>
      <c r="V955" s="8">
        <f t="shared" si="517"/>
        <v>6343.5663899095789</v>
      </c>
      <c r="W955" s="8">
        <f t="shared" si="507"/>
        <v>6143.6900142408858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-1901.0741063025289</v>
      </c>
      <c r="AB955" s="8">
        <f t="shared" si="518"/>
        <v>-19987.637566869329</v>
      </c>
      <c r="AC955" s="8">
        <f t="shared" si="511"/>
        <v>-21888.711673171856</v>
      </c>
      <c r="AD955" s="8">
        <f t="shared" si="519"/>
        <v>622.30386285012969</v>
      </c>
      <c r="AE955" s="8">
        <f t="shared" si="512"/>
        <v>-21266.407810321725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2380.104586126547</v>
      </c>
      <c r="M956" s="14">
        <f t="shared" si="505"/>
        <v>769177</v>
      </c>
      <c r="N956" s="13"/>
      <c r="O956" s="12">
        <f>1000*(IF(I17&lt;18,VLOOKUP(I17,'[1]Mortality (No Interventions) H'!$B$10:$O$129,4),VLOOKUP(I17,'[1]Mortality (Interventions) H'!$B$26:$AV$128,25)))</f>
        <v>35.615044714933219</v>
      </c>
      <c r="P956" s="11">
        <v>0</v>
      </c>
      <c r="Q956" s="10">
        <f t="shared" si="514"/>
        <v>0.79873553346510429</v>
      </c>
      <c r="R956" s="10">
        <f t="shared" si="515"/>
        <v>2.8447001739765727E-2</v>
      </c>
      <c r="S956" s="10">
        <f t="shared" si="516"/>
        <v>0</v>
      </c>
      <c r="T956" s="9">
        <f t="shared" si="506"/>
        <v>0.77028853172533851</v>
      </c>
      <c r="U956" s="18"/>
      <c r="V956" s="8">
        <f t="shared" si="517"/>
        <v>6143.6900142408858</v>
      </c>
      <c r="W956" s="8">
        <f t="shared" si="507"/>
        <v>5924.8822196690071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-1833.3672670001624</v>
      </c>
      <c r="AB956" s="8">
        <f t="shared" si="518"/>
        <v>-21880.779457187782</v>
      </c>
      <c r="AC956" s="8">
        <f t="shared" si="511"/>
        <v>-23714.146724187944</v>
      </c>
      <c r="AD956" s="8">
        <f t="shared" si="519"/>
        <v>602.69599039703098</v>
      </c>
      <c r="AE956" s="8">
        <f t="shared" si="512"/>
        <v>-23111.450733790913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2380.104586126547</v>
      </c>
      <c r="M957" s="14">
        <f t="shared" si="505"/>
        <v>769177</v>
      </c>
      <c r="N957" s="13"/>
      <c r="O957" s="12">
        <f>1000*(IF(I18&lt;18,VLOOKUP(I18,'[1]Mortality (No Interventions) H'!$B$10:$O$129,4),VLOOKUP(I18,'[1]Mortality (Interventions) H'!$B$26:$AV$128,25)))</f>
        <v>40.211596094219104</v>
      </c>
      <c r="P957" s="11">
        <v>0</v>
      </c>
      <c r="Q957" s="10">
        <f t="shared" si="514"/>
        <v>0.77028853172533851</v>
      </c>
      <c r="R957" s="10">
        <f t="shared" si="515"/>
        <v>3.0974531313748391E-2</v>
      </c>
      <c r="S957" s="10">
        <f t="shared" si="516"/>
        <v>0</v>
      </c>
      <c r="T957" s="9">
        <f t="shared" si="506"/>
        <v>0.73931400041159012</v>
      </c>
      <c r="U957" s="18"/>
      <c r="V957" s="8">
        <f t="shared" si="517"/>
        <v>5924.8822196690071</v>
      </c>
      <c r="W957" s="8">
        <f t="shared" si="507"/>
        <v>5686.6332489458573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-1759.6446429671896</v>
      </c>
      <c r="AB957" s="8">
        <f t="shared" si="518"/>
        <v>-23824.897072315045</v>
      </c>
      <c r="AC957" s="8">
        <f t="shared" si="511"/>
        <v>-25584.541715282234</v>
      </c>
      <c r="AD957" s="8">
        <f t="shared" si="519"/>
        <v>581.23094574952961</v>
      </c>
      <c r="AE957" s="8">
        <f t="shared" si="512"/>
        <v>-25003.310769532705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2380.104586126547</v>
      </c>
      <c r="M958" s="14">
        <f t="shared" si="505"/>
        <v>769177</v>
      </c>
      <c r="N958" s="13"/>
      <c r="O958" s="12">
        <f>1000*(IF(I19&lt;18,VLOOKUP(I19,'[1]Mortality (No Interventions) H'!$B$10:$O$129,4),VLOOKUP(I19,'[1]Mortality (Interventions) H'!$B$26:$AV$128,25)))</f>
        <v>45.332152036610807</v>
      </c>
      <c r="P958" s="11">
        <v>0</v>
      </c>
      <c r="Q958" s="10">
        <f t="shared" si="514"/>
        <v>0.73931400041159012</v>
      </c>
      <c r="R958" s="10">
        <f t="shared" si="515"/>
        <v>3.351469466945315E-2</v>
      </c>
      <c r="S958" s="10">
        <f t="shared" si="516"/>
        <v>0</v>
      </c>
      <c r="T958" s="9">
        <f t="shared" si="506"/>
        <v>0.70579930574213701</v>
      </c>
      <c r="U958" s="18"/>
      <c r="V958" s="8">
        <f t="shared" si="517"/>
        <v>5686.6332489458573</v>
      </c>
      <c r="W958" s="8">
        <f t="shared" si="507"/>
        <v>5428.8459259281972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-1679.8761644817932</v>
      </c>
      <c r="AB958" s="8">
        <f t="shared" si="518"/>
        <v>-25778.732301765966</v>
      </c>
      <c r="AC958" s="8">
        <f t="shared" si="511"/>
        <v>-27458.608466247759</v>
      </c>
      <c r="AD958" s="8">
        <f t="shared" si="519"/>
        <v>557.85872172158861</v>
      </c>
      <c r="AE958" s="8">
        <f t="shared" si="512"/>
        <v>-26900.749744526169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2380.104586126547</v>
      </c>
      <c r="M959" s="14">
        <f t="shared" si="505"/>
        <v>769177</v>
      </c>
      <c r="N959" s="13"/>
      <c r="O959" s="12">
        <f>1000*(IF(I20&lt;18,VLOOKUP(I20,'[1]Mortality (No Interventions) H'!$B$10:$O$129,4),VLOOKUP(I20,'[1]Mortality (Interventions) H'!$B$26:$AV$128,25)))</f>
        <v>50.927892859921457</v>
      </c>
      <c r="P959" s="11">
        <v>0</v>
      </c>
      <c r="Q959" s="10">
        <f t="shared" si="514"/>
        <v>0.70579930574213701</v>
      </c>
      <c r="R959" s="10">
        <f t="shared" si="515"/>
        <v>3.59448714234425E-2</v>
      </c>
      <c r="S959" s="10">
        <f t="shared" si="516"/>
        <v>0</v>
      </c>
      <c r="T959" s="9">
        <f t="shared" si="506"/>
        <v>0.66985443431869451</v>
      </c>
      <c r="U959" s="18"/>
      <c r="V959" s="8">
        <f t="shared" si="517"/>
        <v>5428.8459259281972</v>
      </c>
      <c r="W959" s="8">
        <f t="shared" si="507"/>
        <v>5152.3662422595053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-1594.3236111591286</v>
      </c>
      <c r="AB959" s="8">
        <f t="shared" si="518"/>
        <v>-27647.968366869231</v>
      </c>
      <c r="AC959" s="8">
        <f t="shared" si="511"/>
        <v>-29242.291978028359</v>
      </c>
      <c r="AD959" s="8">
        <f t="shared" si="519"/>
        <v>532.56978533355618</v>
      </c>
      <c r="AE959" s="8">
        <f t="shared" si="512"/>
        <v>-28709.722192694804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2380.104586126547</v>
      </c>
      <c r="M960" s="14">
        <f t="shared" si="505"/>
        <v>769177</v>
      </c>
      <c r="N960" s="13"/>
      <c r="O960" s="12">
        <f>1000*(IF(I21&lt;18,VLOOKUP(I21,'[1]Mortality (No Interventions) H'!$B$10:$O$129,4),VLOOKUP(I21,'[1]Mortality (Interventions) H'!$B$26:$AV$128,25)))</f>
        <v>57.085864712182698</v>
      </c>
      <c r="P960" s="11">
        <v>0</v>
      </c>
      <c r="Q960" s="10">
        <f t="shared" si="514"/>
        <v>0.66985443431869451</v>
      </c>
      <c r="R960" s="10">
        <f t="shared" si="515"/>
        <v>3.8239219614372662E-2</v>
      </c>
      <c r="S960" s="10">
        <f t="shared" si="516"/>
        <v>0</v>
      </c>
      <c r="T960" s="9">
        <f t="shared" si="506"/>
        <v>0.6316152147043218</v>
      </c>
      <c r="U960" s="18"/>
      <c r="V960" s="8">
        <f t="shared" si="517"/>
        <v>5152.3662422595053</v>
      </c>
      <c r="W960" s="8">
        <f t="shared" si="507"/>
        <v>4858.2389600062616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-1503.31026918506</v>
      </c>
      <c r="AB960" s="8">
        <f t="shared" si="518"/>
        <v>-29412.728225324321</v>
      </c>
      <c r="AC960" s="8">
        <f t="shared" si="511"/>
        <v>-30916.038494509383</v>
      </c>
      <c r="AD960" s="8">
        <f t="shared" si="519"/>
        <v>505.44712836565748</v>
      </c>
      <c r="AE960" s="8">
        <f t="shared" si="512"/>
        <v>-30410.591366143726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2380.104586126547</v>
      </c>
      <c r="M961" s="14">
        <f t="shared" si="505"/>
        <v>769177</v>
      </c>
      <c r="N961" s="13"/>
      <c r="O961" s="12">
        <f>1000*(IF(I22&lt;18,VLOOKUP(I22,'[1]Mortality (No Interventions) H'!$B$10:$O$129,4),VLOOKUP(I22,'[1]Mortality (Interventions) H'!$B$26:$AV$128,25)))</f>
        <v>64.020293263365716</v>
      </c>
      <c r="P961" s="11">
        <v>0</v>
      </c>
      <c r="Q961" s="10">
        <f t="shared" si="514"/>
        <v>0.6316152147043218</v>
      </c>
      <c r="R961" s="10">
        <f t="shared" si="515"/>
        <v>4.0436191274974387E-2</v>
      </c>
      <c r="S961" s="10">
        <f t="shared" si="516"/>
        <v>0</v>
      </c>
      <c r="T961" s="9">
        <f t="shared" si="506"/>
        <v>0.59117902342934747</v>
      </c>
      <c r="U961" s="18"/>
      <c r="V961" s="8">
        <f t="shared" si="517"/>
        <v>4858.2389600062616</v>
      </c>
      <c r="W961" s="8">
        <f t="shared" si="507"/>
        <v>4547.2130770431522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-1407.0679048860034</v>
      </c>
      <c r="AB961" s="8">
        <f t="shared" si="518"/>
        <v>-31102.588296310973</v>
      </c>
      <c r="AC961" s="8">
        <f t="shared" si="511"/>
        <v>-32509.656201196976</v>
      </c>
      <c r="AD961" s="8">
        <f t="shared" si="519"/>
        <v>476.59324197661431</v>
      </c>
      <c r="AE961" s="8">
        <f t="shared" si="512"/>
        <v>-32033.062959220362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2380.104586126547</v>
      </c>
      <c r="M962" s="14">
        <f t="shared" si="505"/>
        <v>769177</v>
      </c>
      <c r="N962" s="13"/>
      <c r="O962" s="12">
        <f>1000*(IF(I23&lt;18,VLOOKUP(I23,'[1]Mortality (No Interventions) H'!$B$10:$O$129,4),VLOOKUP(I23,'[1]Mortality (Interventions) H'!$B$26:$AV$128,25)))</f>
        <v>71.819538963185437</v>
      </c>
      <c r="P962" s="11">
        <v>0</v>
      </c>
      <c r="Q962" s="10">
        <f t="shared" si="514"/>
        <v>0.59117902342934747</v>
      </c>
      <c r="R962" s="10">
        <f t="shared" si="515"/>
        <v>4.2458204907401938E-2</v>
      </c>
      <c r="S962" s="10">
        <f t="shared" si="516"/>
        <v>0</v>
      </c>
      <c r="T962" s="9">
        <f t="shared" si="506"/>
        <v>0.54872081852194554</v>
      </c>
      <c r="U962" s="18"/>
      <c r="V962" s="8">
        <f t="shared" si="517"/>
        <v>4547.2130770431522</v>
      </c>
      <c r="W962" s="8">
        <f t="shared" si="507"/>
        <v>4220.6343302825453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-1306.0129366671954</v>
      </c>
      <c r="AB962" s="8">
        <f t="shared" si="518"/>
        <v>-32657.874676060699</v>
      </c>
      <c r="AC962" s="8">
        <f t="shared" si="511"/>
        <v>-33963.887612727893</v>
      </c>
      <c r="AD962" s="8">
        <f t="shared" si="519"/>
        <v>446.08160285793326</v>
      </c>
      <c r="AE962" s="8">
        <f t="shared" si="512"/>
        <v>-33517.806009869957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2380.104586126547</v>
      </c>
      <c r="M963" s="14">
        <f t="shared" si="505"/>
        <v>769177</v>
      </c>
      <c r="N963" s="13"/>
      <c r="O963" s="12">
        <f>1000*(IF(I24&lt;18,VLOOKUP(I24,'[1]Mortality (No Interventions) H'!$B$10:$O$129,4),VLOOKUP(I24,'[1]Mortality (Interventions) H'!$B$26:$AV$128,25)))</f>
        <v>80.623488748492804</v>
      </c>
      <c r="P963" s="11">
        <v>0</v>
      </c>
      <c r="Q963" s="10">
        <f t="shared" si="514"/>
        <v>0.54872081852194554</v>
      </c>
      <c r="R963" s="10">
        <f t="shared" si="515"/>
        <v>4.4239786738167836E-2</v>
      </c>
      <c r="S963" s="10">
        <f t="shared" si="516"/>
        <v>0</v>
      </c>
      <c r="T963" s="9">
        <f t="shared" si="506"/>
        <v>0.50448103178377768</v>
      </c>
      <c r="U963" s="18"/>
      <c r="V963" s="8">
        <f t="shared" si="517"/>
        <v>4220.6343302825453</v>
      </c>
      <c r="W963" s="8">
        <f t="shared" si="507"/>
        <v>3880.3520658435077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-1200.7176173624216</v>
      </c>
      <c r="AB963" s="8">
        <f t="shared" si="518"/>
        <v>-34028.226443903724</v>
      </c>
      <c r="AC963" s="8">
        <f t="shared" si="511"/>
        <v>-35228.944061266149</v>
      </c>
      <c r="AD963" s="8">
        <f t="shared" si="519"/>
        <v>414.04422780071775</v>
      </c>
      <c r="AE963" s="8">
        <f t="shared" si="512"/>
        <v>-34814.899833465432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2380.104586126547</v>
      </c>
      <c r="M964" s="14">
        <f t="shared" si="505"/>
        <v>769177</v>
      </c>
      <c r="N964" s="13"/>
      <c r="O964" s="12">
        <f>1000*(IF(I25&lt;18,VLOOKUP(I25,'[1]Mortality (No Interventions) H'!$B$10:$O$129,4),VLOOKUP(I25,'[1]Mortality (Interventions) H'!$B$26:$AV$128,25)))</f>
        <v>90.146256307987073</v>
      </c>
      <c r="P964" s="11">
        <v>0</v>
      </c>
      <c r="Q964" s="10">
        <f t="shared" si="514"/>
        <v>0.50448103178377768</v>
      </c>
      <c r="R964" s="10">
        <f t="shared" si="515"/>
        <v>4.5477076393698197E-2</v>
      </c>
      <c r="S964" s="10">
        <f t="shared" si="516"/>
        <v>0</v>
      </c>
      <c r="T964" s="9">
        <f t="shared" si="506"/>
        <v>0.45900395539007949</v>
      </c>
      <c r="U964" s="18"/>
      <c r="V964" s="8">
        <f t="shared" si="517"/>
        <v>3880.3520658435077</v>
      </c>
      <c r="W964" s="8">
        <f t="shared" si="507"/>
        <v>3530.5528539507518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-1092.4774192741531</v>
      </c>
      <c r="AB964" s="8">
        <f t="shared" si="518"/>
        <v>-34979.921189275599</v>
      </c>
      <c r="AC964" s="8">
        <f t="shared" si="511"/>
        <v>-36072.398608549753</v>
      </c>
      <c r="AD964" s="8">
        <f t="shared" si="519"/>
        <v>380.66253765924813</v>
      </c>
      <c r="AE964" s="8">
        <f t="shared" si="512"/>
        <v>-35691.736070890503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2380.104586126547</v>
      </c>
      <c r="M965" s="14">
        <f t="shared" si="505"/>
        <v>769177</v>
      </c>
      <c r="N965" s="13"/>
      <c r="O965" s="12">
        <f>1000*(IF(I26&lt;18,VLOOKUP(I26,'[1]Mortality (No Interventions) H'!$B$10:$O$129,4),VLOOKUP(I26,'[1]Mortality (Interventions) H'!$B$26:$AV$128,25)))</f>
        <v>100.11207703886267</v>
      </c>
      <c r="P965" s="11">
        <v>0</v>
      </c>
      <c r="Q965" s="10">
        <f t="shared" si="514"/>
        <v>0.45900395539007949</v>
      </c>
      <c r="R965" s="10">
        <f t="shared" si="515"/>
        <v>4.5951839343154319E-2</v>
      </c>
      <c r="S965" s="10">
        <f t="shared" si="516"/>
        <v>0</v>
      </c>
      <c r="T965" s="9">
        <f t="shared" si="506"/>
        <v>0.41305211604692516</v>
      </c>
      <c r="U965" s="18"/>
      <c r="V965" s="8">
        <f t="shared" si="517"/>
        <v>3530.5528539507518</v>
      </c>
      <c r="W965" s="8">
        <f t="shared" si="507"/>
        <v>3177.1018746462578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-983.10723571256131</v>
      </c>
      <c r="AB965" s="8">
        <f t="shared" si="518"/>
        <v>-35345.09793044941</v>
      </c>
      <c r="AC965" s="8">
        <f t="shared" si="511"/>
        <v>-36328.20516616197</v>
      </c>
      <c r="AD965" s="8">
        <f t="shared" si="519"/>
        <v>346.3472349725688</v>
      </c>
      <c r="AE965" s="8">
        <f t="shared" si="512"/>
        <v>-35981.857931189399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2380.104586126547</v>
      </c>
      <c r="M966" s="14">
        <f t="shared" si="505"/>
        <v>769177</v>
      </c>
      <c r="N966" s="13"/>
      <c r="O966" s="12">
        <f>1000*(IF(I27&lt;18,VLOOKUP(I27,'[1]Mortality (No Interventions) H'!$B$10:$O$129,4),VLOOKUP(I27,'[1]Mortality (Interventions) H'!$B$26:$AV$128,25)))</f>
        <v>111.00190742152006</v>
      </c>
      <c r="P966" s="11">
        <v>0</v>
      </c>
      <c r="Q966" s="10">
        <f t="shared" si="514"/>
        <v>0.41305211604692516</v>
      </c>
      <c r="R966" s="10">
        <f t="shared" si="515"/>
        <v>4.5849572745703747E-2</v>
      </c>
      <c r="S966" s="10">
        <f t="shared" si="516"/>
        <v>0</v>
      </c>
      <c r="T966" s="9">
        <f t="shared" si="506"/>
        <v>0.36720254330122143</v>
      </c>
      <c r="U966" s="18"/>
      <c r="V966" s="8">
        <f t="shared" si="517"/>
        <v>3177.1018746462578</v>
      </c>
      <c r="W966" s="8">
        <f t="shared" si="507"/>
        <v>2824.437506488036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-873.98045734856908</v>
      </c>
      <c r="AB966" s="8">
        <f t="shared" si="518"/>
        <v>-35266.43681582217</v>
      </c>
      <c r="AC966" s="8">
        <f t="shared" si="511"/>
        <v>-36140.417273170737</v>
      </c>
      <c r="AD966" s="8">
        <f t="shared" si="519"/>
        <v>311.67369390279794</v>
      </c>
      <c r="AE966" s="8">
        <f t="shared" si="512"/>
        <v>-35828.743579267939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2380.104586126547</v>
      </c>
      <c r="M967" s="14">
        <f t="shared" si="505"/>
        <v>769177</v>
      </c>
      <c r="N967" s="13"/>
      <c r="O967" s="12">
        <f>1000*(IF(I28&lt;18,VLOOKUP(I28,'[1]Mortality (No Interventions) H'!$B$10:$O$129,4),VLOOKUP(I28,'[1]Mortality (Interventions) H'!$B$26:$AV$128,25)))</f>
        <v>122.7800387990433</v>
      </c>
      <c r="P967" s="11">
        <v>0</v>
      </c>
      <c r="Q967" s="10">
        <f t="shared" si="514"/>
        <v>0.36720254330122143</v>
      </c>
      <c r="R967" s="10">
        <f t="shared" si="515"/>
        <v>4.5085142513631347E-2</v>
      </c>
      <c r="S967" s="10">
        <f t="shared" si="516"/>
        <v>0</v>
      </c>
      <c r="T967" s="9">
        <f t="shared" si="506"/>
        <v>0.3221174007875901</v>
      </c>
      <c r="U967" s="18"/>
      <c r="V967" s="8">
        <f t="shared" si="517"/>
        <v>2824.437506488036</v>
      </c>
      <c r="W967" s="8">
        <f t="shared" si="507"/>
        <v>2477.6529598559619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-766.67310288570616</v>
      </c>
      <c r="AB967" s="8">
        <f t="shared" si="518"/>
        <v>-34678.45466320742</v>
      </c>
      <c r="AC967" s="8">
        <f t="shared" si="511"/>
        <v>-35445.127766093123</v>
      </c>
      <c r="AD967" s="8">
        <f t="shared" si="519"/>
        <v>277.07731938647635</v>
      </c>
      <c r="AE967" s="8">
        <f t="shared" si="512"/>
        <v>-35168.050446706649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2380.104586126547</v>
      </c>
      <c r="M968" s="14">
        <f t="shared" si="505"/>
        <v>769177</v>
      </c>
      <c r="N968" s="13"/>
      <c r="O968" s="12">
        <f>1000*(IF(I29&lt;18,VLOOKUP(I29,'[1]Mortality (No Interventions) H'!$B$10:$O$129,4),VLOOKUP(I29,'[1]Mortality (Interventions) H'!$B$26:$AV$128,25)))</f>
        <v>135.77056116512631</v>
      </c>
      <c r="P968" s="11">
        <v>0</v>
      </c>
      <c r="Q968" s="10">
        <f t="shared" si="514"/>
        <v>0.3221174007875901</v>
      </c>
      <c r="R968" s="10">
        <f t="shared" si="515"/>
        <v>4.3734060265983012E-2</v>
      </c>
      <c r="S968" s="10">
        <f t="shared" si="516"/>
        <v>0</v>
      </c>
      <c r="T968" s="9">
        <f t="shared" si="506"/>
        <v>0.27838334052160707</v>
      </c>
      <c r="U968" s="18"/>
      <c r="V968" s="8">
        <f t="shared" si="517"/>
        <v>2477.6529598559619</v>
      </c>
      <c r="W968" s="8">
        <f t="shared" si="507"/>
        <v>2141.2606271238819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-662.58146547670515</v>
      </c>
      <c r="AB968" s="8">
        <f t="shared" si="518"/>
        <v>-33639.233273208018</v>
      </c>
      <c r="AC968" s="8">
        <f t="shared" si="511"/>
        <v>-34301.814738684719</v>
      </c>
      <c r="AD968" s="8">
        <f t="shared" si="519"/>
        <v>243.05775536186988</v>
      </c>
      <c r="AE968" s="8">
        <f t="shared" si="512"/>
        <v>-34058.756983322848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2380.104586126547</v>
      </c>
      <c r="M969" s="14">
        <f t="shared" si="505"/>
        <v>769177</v>
      </c>
      <c r="N969" s="13"/>
      <c r="O969" s="12">
        <f>1000*(IF(I30&lt;18,VLOOKUP(I30,'[1]Mortality (No Interventions) H'!$B$10:$O$129,4),VLOOKUP(I30,'[1]Mortality (Interventions) H'!$B$26:$AV$128,25)))</f>
        <v>158.05189233012828</v>
      </c>
      <c r="P969" s="11">
        <v>0</v>
      </c>
      <c r="Q969" s="10">
        <f t="shared" si="514"/>
        <v>0.27838334052160707</v>
      </c>
      <c r="R969" s="10">
        <f t="shared" si="515"/>
        <v>4.3999013762622476E-2</v>
      </c>
      <c r="S969" s="10">
        <f t="shared" si="516"/>
        <v>0</v>
      </c>
      <c r="T969" s="9">
        <f t="shared" si="506"/>
        <v>0.2343843267589846</v>
      </c>
      <c r="U969" s="18"/>
      <c r="V969" s="8">
        <f t="shared" si="517"/>
        <v>2141.2606271238819</v>
      </c>
      <c r="W969" s="8">
        <f t="shared" si="507"/>
        <v>1802.8303330349552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-557.85921103524242</v>
      </c>
      <c r="AB969" s="8">
        <f t="shared" si="518"/>
        <v>-33843.029408892668</v>
      </c>
      <c r="AC969" s="8">
        <f t="shared" si="511"/>
        <v>-34400.888619927908</v>
      </c>
      <c r="AD969" s="8">
        <f t="shared" si="519"/>
        <v>210.05766752085285</v>
      </c>
      <c r="AE969" s="8">
        <f t="shared" si="512"/>
        <v>-34190.830952407057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2380.104586126547</v>
      </c>
      <c r="M970" s="14">
        <f t="shared" si="505"/>
        <v>769177</v>
      </c>
      <c r="N970" s="13"/>
      <c r="O970" s="12">
        <f>1000*(IF(I31&lt;18,VLOOKUP(I31,'[1]Mortality (No Interventions) H'!$B$10:$O$129,4),VLOOKUP(I31,'[1]Mortality (Interventions) H'!$B$26:$AV$128,25)))</f>
        <v>173.1144376022871</v>
      </c>
      <c r="P970" s="11">
        <v>0</v>
      </c>
      <c r="Q970" s="10">
        <f t="shared" si="514"/>
        <v>0.2343843267589846</v>
      </c>
      <c r="R970" s="10">
        <f t="shared" si="515"/>
        <v>4.0575310909672313E-2</v>
      </c>
      <c r="S970" s="10">
        <f t="shared" si="516"/>
        <v>0</v>
      </c>
      <c r="T970" s="9">
        <f t="shared" si="506"/>
        <v>0.19380901584931229</v>
      </c>
      <c r="U970" s="18"/>
      <c r="V970" s="8">
        <f t="shared" si="517"/>
        <v>1802.8303330349552</v>
      </c>
      <c r="W970" s="8">
        <f t="shared" si="507"/>
        <v>1490.7343738392649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-461.28572745562082</v>
      </c>
      <c r="AB970" s="8">
        <f t="shared" si="518"/>
        <v>-31209.595919569019</v>
      </c>
      <c r="AC970" s="8">
        <f t="shared" si="511"/>
        <v>-31670.881647024638</v>
      </c>
      <c r="AD970" s="8">
        <f t="shared" si="519"/>
        <v>176.85765567072912</v>
      </c>
      <c r="AE970" s="8">
        <f t="shared" si="512"/>
        <v>-31494.023991353908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2380.104586126547</v>
      </c>
      <c r="M971" s="14">
        <f t="shared" si="505"/>
        <v>769177</v>
      </c>
      <c r="N971" s="13"/>
      <c r="O971" s="12">
        <f>1000*(IF(I32&lt;18,VLOOKUP(I32,'[1]Mortality (No Interventions) H'!$B$10:$O$129,4),VLOOKUP(I32,'[1]Mortality (Interventions) H'!$B$26:$AV$128,25)))</f>
        <v>189.39896630998783</v>
      </c>
      <c r="P971" s="11">
        <v>0</v>
      </c>
      <c r="Q971" s="10">
        <f t="shared" si="514"/>
        <v>0.19380901584931229</v>
      </c>
      <c r="R971" s="10">
        <f t="shared" si="515"/>
        <v>3.6707227263415798E-2</v>
      </c>
      <c r="S971" s="10">
        <f t="shared" si="516"/>
        <v>0</v>
      </c>
      <c r="T971" s="9">
        <f t="shared" si="506"/>
        <v>0.15710178858589649</v>
      </c>
      <c r="U971" s="18"/>
      <c r="V971" s="8">
        <f t="shared" si="517"/>
        <v>1490.7343738392649</v>
      </c>
      <c r="W971" s="8">
        <f t="shared" si="507"/>
        <v>1208.3908243913411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-373.91868750197546</v>
      </c>
      <c r="AB971" s="8">
        <f t="shared" si="518"/>
        <v>-28234.354944792372</v>
      </c>
      <c r="AC971" s="8">
        <f t="shared" si="511"/>
        <v>-28608.273632294349</v>
      </c>
      <c r="AD971" s="8">
        <f t="shared" si="519"/>
        <v>146.24104207363189</v>
      </c>
      <c r="AE971" s="8">
        <f t="shared" si="512"/>
        <v>-28462.032590220719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2380.104586126547</v>
      </c>
      <c r="M972" s="14">
        <f t="shared" si="505"/>
        <v>769177</v>
      </c>
      <c r="N972" s="13"/>
      <c r="O972" s="12">
        <f>1000*(IF(I33&lt;18,VLOOKUP(I33,'[1]Mortality (No Interventions) H'!$B$10:$O$129,4),VLOOKUP(I33,'[1]Mortality (Interventions) H'!$B$26:$AV$128,25)))</f>
        <v>206.48629469469134</v>
      </c>
      <c r="P972" s="11">
        <v>0</v>
      </c>
      <c r="Q972" s="10">
        <f t="shared" si="514"/>
        <v>0.15710178858589649</v>
      </c>
      <c r="R972" s="10">
        <f t="shared" si="515"/>
        <v>3.2439366215010514E-2</v>
      </c>
      <c r="S972" s="10">
        <f t="shared" si="516"/>
        <v>0</v>
      </c>
      <c r="T972" s="9">
        <f t="shared" si="506"/>
        <v>0.12466242237088598</v>
      </c>
      <c r="U972" s="18"/>
      <c r="V972" s="8">
        <f t="shared" si="517"/>
        <v>1208.3908243913411</v>
      </c>
      <c r="W972" s="8">
        <f t="shared" si="507"/>
        <v>958.87468051970973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-296.70960320259036</v>
      </c>
      <c r="AB972" s="8">
        <f t="shared" si="518"/>
        <v>-24951.614387163143</v>
      </c>
      <c r="AC972" s="8">
        <f t="shared" si="511"/>
        <v>-25248.323990365734</v>
      </c>
      <c r="AD972" s="8">
        <f t="shared" si="519"/>
        <v>118.54313987279056</v>
      </c>
      <c r="AE972" s="8">
        <f t="shared" si="512"/>
        <v>-25129.780850492942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2380.104586126547</v>
      </c>
      <c r="M973" s="14">
        <f t="shared" si="505"/>
        <v>769177</v>
      </c>
      <c r="N973" s="13"/>
      <c r="O973" s="12">
        <f>1000*(IF(I34&lt;18,VLOOKUP(I34,'[1]Mortality (No Interventions) H'!$B$10:$O$129,4),VLOOKUP(I34,'[1]Mortality (Interventions) H'!$B$26:$AV$128,25)))</f>
        <v>224.16772073859445</v>
      </c>
      <c r="P973" s="11">
        <v>0</v>
      </c>
      <c r="Q973" s="10">
        <f t="shared" si="514"/>
        <v>0.12466242237088598</v>
      </c>
      <c r="R973" s="10">
        <f t="shared" si="515"/>
        <v>2.7945291084633478E-2</v>
      </c>
      <c r="S973" s="10">
        <f t="shared" si="516"/>
        <v>0</v>
      </c>
      <c r="T973" s="9">
        <f t="shared" si="506"/>
        <v>9.6717131286252506E-2</v>
      </c>
      <c r="U973" s="18"/>
      <c r="V973" s="8">
        <f t="shared" si="517"/>
        <v>958.87468051970973</v>
      </c>
      <c r="W973" s="8">
        <f t="shared" si="507"/>
        <v>743.92592891365848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-230.19688773141294</v>
      </c>
      <c r="AB973" s="8">
        <f t="shared" si="518"/>
        <v>-21494.875160605123</v>
      </c>
      <c r="AC973" s="8">
        <f t="shared" si="511"/>
        <v>-21725.072048336537</v>
      </c>
      <c r="AD973" s="8">
        <f t="shared" si="519"/>
        <v>94.065606158983528</v>
      </c>
      <c r="AE973" s="8">
        <f t="shared" si="512"/>
        <v>-21631.006442177553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2380.104586126547</v>
      </c>
      <c r="M974" s="14">
        <f t="shared" si="505"/>
        <v>769177</v>
      </c>
      <c r="N974" s="13"/>
      <c r="O974" s="12">
        <f>1000*(IF(I35&lt;18,VLOOKUP(I35,'[1]Mortality (No Interventions) H'!$B$10:$O$129,4),VLOOKUP(I35,'[1]Mortality (Interventions) H'!$B$26:$AV$128,25)))</f>
        <v>243.15865475781266</v>
      </c>
      <c r="P974" s="11">
        <v>0</v>
      </c>
      <c r="Q974" s="10">
        <f t="shared" si="514"/>
        <v>9.6717131286252506E-2</v>
      </c>
      <c r="R974" s="10">
        <f t="shared" si="515"/>
        <v>2.3517607535599915E-2</v>
      </c>
      <c r="S974" s="10">
        <f t="shared" si="516"/>
        <v>0</v>
      </c>
      <c r="T974" s="9">
        <f t="shared" si="506"/>
        <v>7.3199523750652584E-2</v>
      </c>
      <c r="U974" s="18"/>
      <c r="V974" s="8">
        <f t="shared" si="517"/>
        <v>743.92592891365848</v>
      </c>
      <c r="W974" s="8">
        <f t="shared" si="507"/>
        <v>563.03390079955705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-174.22252218120732</v>
      </c>
      <c r="AB974" s="8">
        <f t="shared" si="518"/>
        <v>-18089.202811410134</v>
      </c>
      <c r="AC974" s="8">
        <f t="shared" si="511"/>
        <v>-18263.425333591342</v>
      </c>
      <c r="AD974" s="8">
        <f t="shared" si="519"/>
        <v>72.979133626429899</v>
      </c>
      <c r="AE974" s="8">
        <f t="shared" si="512"/>
        <v>-18190.44619996491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2380.104586126547</v>
      </c>
      <c r="M975" s="14">
        <f t="shared" ref="M975:M1006" si="522">$E$11</f>
        <v>769177</v>
      </c>
      <c r="N975" s="13"/>
      <c r="O975" s="12">
        <f>1000*(IF(I36&lt;18,VLOOKUP(I36,'[1]Mortality (No Interventions) H'!$B$10:$O$129,4),VLOOKUP(I36,'[1]Mortality (Interventions) H'!$B$26:$AV$128,25)))</f>
        <v>262.72095448376223</v>
      </c>
      <c r="P975" s="11">
        <v>0</v>
      </c>
      <c r="Q975" s="10">
        <f t="shared" si="514"/>
        <v>7.3199523750652584E-2</v>
      </c>
      <c r="R975" s="10">
        <f t="shared" si="515"/>
        <v>1.9231048747528269E-2</v>
      </c>
      <c r="S975" s="10">
        <f t="shared" si="516"/>
        <v>0</v>
      </c>
      <c r="T975" s="9">
        <f t="shared" ref="T975:T1006" si="523">Q975-SUM(R975:S975)</f>
        <v>5.3968475003124315E-2</v>
      </c>
      <c r="U975" s="18"/>
      <c r="V975" s="8">
        <f t="shared" si="517"/>
        <v>563.03390079955705</v>
      </c>
      <c r="W975" s="8">
        <f t="shared" ref="W975:W1006" si="524">$G$14*M975*T975</f>
        <v>415.11309697478151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-128.45061486119209</v>
      </c>
      <c r="AB975" s="8">
        <f t="shared" si="518"/>
        <v>-14792.080382477552</v>
      </c>
      <c r="AC975" s="8">
        <f t="shared" ref="AC975:AC1006" si="528">IFERROR(_xlfn.IFNA(SUM(Y975:AB975),0),0)</f>
        <v>-14920.530997338745</v>
      </c>
      <c r="AD975" s="8">
        <f t="shared" si="519"/>
        <v>55.233625668436552</v>
      </c>
      <c r="AE975" s="8">
        <f t="shared" ref="AE975:AE1006" si="529">IFERROR(_xlfn.IFNA(SUM(AC975:AD975),0),0)</f>
        <v>-14865.297371670309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2380.104586126547</v>
      </c>
      <c r="M976" s="14">
        <f t="shared" si="522"/>
        <v>769177</v>
      </c>
      <c r="N976" s="13"/>
      <c r="O976" s="12">
        <f>1000*(IF(I37&lt;18,VLOOKUP(I37,'[1]Mortality (No Interventions) H'!$B$10:$O$129,4),VLOOKUP(I37,'[1]Mortality (Interventions) H'!$B$26:$AV$128,25)))</f>
        <v>283.46343937209804</v>
      </c>
      <c r="P976" s="11">
        <v>0</v>
      </c>
      <c r="Q976" s="10">
        <f t="shared" ref="Q976:Q1007" si="531">T975</f>
        <v>5.3968475003124315E-2</v>
      </c>
      <c r="R976" s="10">
        <f t="shared" ref="R976:R1007" si="532">O976*Q976/1000</f>
        <v>1.5298089542052718E-2</v>
      </c>
      <c r="S976" s="10">
        <f t="shared" ref="S976:S1007" si="533">MIN(P976*Q976,Q976-R976)</f>
        <v>0</v>
      </c>
      <c r="T976" s="9">
        <f t="shared" si="523"/>
        <v>3.8670385461071599E-2</v>
      </c>
      <c r="U976" s="18"/>
      <c r="V976" s="8">
        <f t="shared" ref="V976:V1007" si="534">W975</f>
        <v>415.11309697478151</v>
      </c>
      <c r="W976" s="8">
        <f t="shared" si="524"/>
        <v>297.44371077790669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-92.039561783177859</v>
      </c>
      <c r="AB976" s="8">
        <f t="shared" ref="AB976:AB1007" si="535">IFERROR(_xlfn.IFNA(-M976*R976,0),0)</f>
        <v>-11766.938619687484</v>
      </c>
      <c r="AC976" s="8">
        <f t="shared" si="528"/>
        <v>-11858.978181470662</v>
      </c>
      <c r="AD976" s="8">
        <f t="shared" ref="AD976:AD1007" si="536">IFERROR(_xlfn.IFNA($D$6*SUM(V976:V976,Y976:Z976),0),0)</f>
        <v>40.722594813226067</v>
      </c>
      <c r="AE976" s="8">
        <f t="shared" si="529"/>
        <v>-11818.255586657437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2380.104586126547</v>
      </c>
      <c r="M977" s="14">
        <f t="shared" si="522"/>
        <v>769177</v>
      </c>
      <c r="N977" s="13"/>
      <c r="O977" s="12">
        <f>1000*(IF(I38&lt;18,VLOOKUP(I38,'[1]Mortality (No Interventions) H'!$B$10:$O$129,4),VLOOKUP(I38,'[1]Mortality (Interventions) H'!$B$26:$AV$128,25)))</f>
        <v>305.4472004158481</v>
      </c>
      <c r="P977" s="11">
        <v>0</v>
      </c>
      <c r="Q977" s="10">
        <f t="shared" si="531"/>
        <v>3.8670385461071599E-2</v>
      </c>
      <c r="R977" s="10">
        <f t="shared" si="532"/>
        <v>1.1811760978086035E-2</v>
      </c>
      <c r="S977" s="10">
        <f t="shared" si="533"/>
        <v>0</v>
      </c>
      <c r="T977" s="9">
        <f t="shared" si="523"/>
        <v>2.6858624482985566E-2</v>
      </c>
      <c r="U977" s="18"/>
      <c r="V977" s="8">
        <f t="shared" si="534"/>
        <v>297.44371077790669</v>
      </c>
      <c r="W977" s="8">
        <f t="shared" si="524"/>
        <v>206.5903620394939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-63.926335309004706</v>
      </c>
      <c r="AB977" s="8">
        <f t="shared" si="535"/>
        <v>-9085.3348738412824</v>
      </c>
      <c r="AC977" s="8">
        <f t="shared" si="528"/>
        <v>-9149.261209150287</v>
      </c>
      <c r="AD977" s="8">
        <f t="shared" si="536"/>
        <v>29.179228027312647</v>
      </c>
      <c r="AE977" s="8">
        <f t="shared" si="529"/>
        <v>-9120.081981122974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2380.104586126547</v>
      </c>
      <c r="M978" s="14">
        <f t="shared" si="522"/>
        <v>769177</v>
      </c>
      <c r="N978" s="13"/>
      <c r="O978" s="12">
        <f>1000*(IF(I39&lt;18,VLOOKUP(I39,'[1]Mortality (No Interventions) H'!$B$10:$O$129,4),VLOOKUP(I39,'[1]Mortality (Interventions) H'!$B$26:$AV$128,25)))</f>
        <v>327.87377888583768</v>
      </c>
      <c r="P978" s="11">
        <v>0</v>
      </c>
      <c r="Q978" s="10">
        <f t="shared" si="531"/>
        <v>2.6858624482985566E-2</v>
      </c>
      <c r="R978" s="10">
        <f t="shared" si="532"/>
        <v>8.8062387049121556E-3</v>
      </c>
      <c r="S978" s="10">
        <f t="shared" si="533"/>
        <v>0</v>
      </c>
      <c r="T978" s="9">
        <f t="shared" si="523"/>
        <v>1.8052385778073408E-2</v>
      </c>
      <c r="U978" s="18"/>
      <c r="V978" s="8">
        <f t="shared" si="534"/>
        <v>206.5903620394939</v>
      </c>
      <c r="W978" s="8">
        <f t="shared" si="524"/>
        <v>138.85479935621171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-42.966566180918171</v>
      </c>
      <c r="AB978" s="8">
        <f t="shared" si="535"/>
        <v>-6773.5562683282169</v>
      </c>
      <c r="AC978" s="8">
        <f t="shared" si="528"/>
        <v>-6816.5228345091355</v>
      </c>
      <c r="AD978" s="8">
        <f t="shared" si="536"/>
        <v>20.266514516074352</v>
      </c>
      <c r="AE978" s="8">
        <f t="shared" si="529"/>
        <v>-6796.256319993061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2380.104586126547</v>
      </c>
      <c r="M979" s="14">
        <f t="shared" si="522"/>
        <v>769177</v>
      </c>
      <c r="N979" s="13"/>
      <c r="O979" s="12">
        <f>1000*(IF(I40&lt;18,VLOOKUP(I40,'[1]Mortality (No Interventions) H'!$B$10:$O$129,4),VLOOKUP(I40,'[1]Mortality (Interventions) H'!$B$26:$AV$128,25)))</f>
        <v>351.34083209022504</v>
      </c>
      <c r="P979" s="11">
        <v>0</v>
      </c>
      <c r="Q979" s="10">
        <f t="shared" si="531"/>
        <v>1.8052385778073408E-2</v>
      </c>
      <c r="R979" s="10">
        <f t="shared" si="532"/>
        <v>6.342540240482056E-3</v>
      </c>
      <c r="S979" s="10">
        <f t="shared" si="533"/>
        <v>0</v>
      </c>
      <c r="T979" s="9">
        <f t="shared" si="523"/>
        <v>1.1709845537591353E-2</v>
      </c>
      <c r="U979" s="18"/>
      <c r="V979" s="8">
        <f t="shared" si="534"/>
        <v>138.85479935621171</v>
      </c>
      <c r="W979" s="8">
        <f t="shared" si="524"/>
        <v>90.069438610679043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-27.870657066854662</v>
      </c>
      <c r="AB979" s="8">
        <f t="shared" si="535"/>
        <v>-4878.5360745532662</v>
      </c>
      <c r="AC979" s="8">
        <f t="shared" si="528"/>
        <v>-4906.4067316201208</v>
      </c>
      <c r="AD979" s="8">
        <f t="shared" si="536"/>
        <v>13.62165581684437</v>
      </c>
      <c r="AE979" s="8">
        <f t="shared" si="529"/>
        <v>-4892.7850758032764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2380.104586126547</v>
      </c>
      <c r="M980" s="14">
        <f t="shared" si="522"/>
        <v>769177</v>
      </c>
      <c r="N980" s="13"/>
      <c r="O980" s="12">
        <f>1000*(IF(I41&lt;18,VLOOKUP(I41,'[1]Mortality (No Interventions) H'!$B$10:$O$129,4),VLOOKUP(I41,'[1]Mortality (Interventions) H'!$B$26:$AV$128,25)))</f>
        <v>375.00724856495026</v>
      </c>
      <c r="P980" s="11">
        <v>0</v>
      </c>
      <c r="Q980" s="10">
        <f t="shared" si="531"/>
        <v>1.1709845537591353E-2</v>
      </c>
      <c r="R980" s="10">
        <f t="shared" si="532"/>
        <v>4.3912769561726944E-3</v>
      </c>
      <c r="S980" s="10">
        <f t="shared" si="533"/>
        <v>0</v>
      </c>
      <c r="T980" s="9">
        <f t="shared" si="523"/>
        <v>7.318568581418659E-3</v>
      </c>
      <c r="U980" s="18"/>
      <c r="V980" s="8">
        <f t="shared" si="534"/>
        <v>90.069438610679043</v>
      </c>
      <c r="W980" s="8">
        <f t="shared" si="524"/>
        <v>56.2927462574986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-17.418958644516209</v>
      </c>
      <c r="AB980" s="8">
        <f t="shared" si="535"/>
        <v>-3377.6692353180447</v>
      </c>
      <c r="AC980" s="8">
        <f t="shared" si="528"/>
        <v>-3395.088193962561</v>
      </c>
      <c r="AD980" s="8">
        <f t="shared" si="536"/>
        <v>8.8358119277076153</v>
      </c>
      <c r="AE980" s="8">
        <f t="shared" si="529"/>
        <v>-3386.2523820348533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2380.104586126547</v>
      </c>
      <c r="M981" s="14">
        <f t="shared" si="522"/>
        <v>769177</v>
      </c>
      <c r="N981" s="13"/>
      <c r="O981" s="12">
        <f>1000*(IF(I42&lt;18,VLOOKUP(I42,'[1]Mortality (No Interventions) H'!$B$10:$O$129,4),VLOOKUP(I42,'[1]Mortality (Interventions) H'!$B$26:$AV$128,25)))</f>
        <v>398.33625281078093</v>
      </c>
      <c r="P981" s="11">
        <v>0</v>
      </c>
      <c r="Q981" s="10">
        <f t="shared" si="531"/>
        <v>7.318568581418659E-3</v>
      </c>
      <c r="R981" s="10">
        <f t="shared" si="532"/>
        <v>2.9152511846610211E-3</v>
      </c>
      <c r="S981" s="10">
        <f t="shared" si="533"/>
        <v>0</v>
      </c>
      <c r="T981" s="9">
        <f t="shared" si="523"/>
        <v>4.4033173967576375E-3</v>
      </c>
      <c r="U981" s="18"/>
      <c r="V981" s="8">
        <f t="shared" si="534"/>
        <v>56.2927462574986</v>
      </c>
      <c r="W981" s="8">
        <f t="shared" si="524"/>
        <v>33.869304652858496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-10.480355930193662</v>
      </c>
      <c r="AB981" s="8">
        <f t="shared" si="535"/>
        <v>-2242.3441604640102</v>
      </c>
      <c r="AC981" s="8">
        <f t="shared" si="528"/>
        <v>-2252.8245163942038</v>
      </c>
      <c r="AD981" s="8">
        <f t="shared" si="536"/>
        <v>5.5223184078606131</v>
      </c>
      <c r="AE981" s="8">
        <f t="shared" si="529"/>
        <v>-2247.3021979863433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2380.104586126547</v>
      </c>
      <c r="M982" s="14">
        <f t="shared" si="522"/>
        <v>769177</v>
      </c>
      <c r="N982" s="13"/>
      <c r="O982" s="12">
        <f>1000*(IF(I43&lt;18,VLOOKUP(I43,'[1]Mortality (No Interventions) H'!$B$10:$O$129,4),VLOOKUP(I43,'[1]Mortality (Interventions) H'!$B$26:$AV$128,25)))</f>
        <v>422.25782772969416</v>
      </c>
      <c r="P982" s="11">
        <v>0</v>
      </c>
      <c r="Q982" s="10">
        <f t="shared" si="531"/>
        <v>4.4033173967576375E-3</v>
      </c>
      <c r="R982" s="10">
        <f t="shared" si="532"/>
        <v>1.8593352387592519E-3</v>
      </c>
      <c r="S982" s="10">
        <f t="shared" si="533"/>
        <v>0</v>
      </c>
      <c r="T982" s="9">
        <f t="shared" si="523"/>
        <v>2.5439821579983854E-3</v>
      </c>
      <c r="U982" s="18"/>
      <c r="V982" s="8">
        <f t="shared" si="534"/>
        <v>33.869304652858496</v>
      </c>
      <c r="W982" s="8">
        <f t="shared" si="524"/>
        <v>19.567725643427242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-6.0549436012760669</v>
      </c>
      <c r="AB982" s="8">
        <f t="shared" si="535"/>
        <v>-1430.157900943125</v>
      </c>
      <c r="AC982" s="8">
        <f t="shared" si="528"/>
        <v>-1436.2128445444012</v>
      </c>
      <c r="AD982" s="8">
        <f t="shared" si="536"/>
        <v>3.3225787864454186</v>
      </c>
      <c r="AE982" s="8">
        <f t="shared" si="529"/>
        <v>-1432.8902657579558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2380.104586126547</v>
      </c>
      <c r="M983" s="14">
        <f t="shared" si="522"/>
        <v>769177</v>
      </c>
      <c r="N983" s="13"/>
      <c r="O983" s="12">
        <f>1000*(IF(I44&lt;18,VLOOKUP(I44,'[1]Mortality (No Interventions) H'!$B$10:$O$129,4),VLOOKUP(I44,'[1]Mortality (Interventions) H'!$B$26:$AV$128,25)))</f>
        <v>446.63630895406652</v>
      </c>
      <c r="P983" s="11">
        <v>0</v>
      </c>
      <c r="Q983" s="10">
        <f t="shared" si="531"/>
        <v>2.5439821579983854E-3</v>
      </c>
      <c r="R983" s="10">
        <f t="shared" si="532"/>
        <v>1.1362348010933998E-3</v>
      </c>
      <c r="S983" s="10">
        <f t="shared" si="533"/>
        <v>0</v>
      </c>
      <c r="T983" s="9">
        <f t="shared" si="523"/>
        <v>1.4077473569049856E-3</v>
      </c>
      <c r="U983" s="18"/>
      <c r="V983" s="8">
        <f t="shared" si="534"/>
        <v>19.567725643427242</v>
      </c>
      <c r="W983" s="8">
        <f t="shared" si="524"/>
        <v>10.828068887421061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-3.3505859402770812</v>
      </c>
      <c r="AB983" s="8">
        <f t="shared" si="535"/>
        <v>-873.96567560061794</v>
      </c>
      <c r="AC983" s="8">
        <f t="shared" si="528"/>
        <v>-877.31626154089497</v>
      </c>
      <c r="AD983" s="8">
        <f t="shared" si="536"/>
        <v>1.9195938856202126</v>
      </c>
      <c r="AE983" s="8">
        <f t="shared" si="529"/>
        <v>-875.39666765527477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2380.104586126547</v>
      </c>
      <c r="M984" s="14">
        <f t="shared" si="522"/>
        <v>769177</v>
      </c>
      <c r="N984" s="13"/>
      <c r="O984" s="12">
        <f>1000*(IF(I45&lt;18,VLOOKUP(I45,'[1]Mortality (No Interventions) H'!$B$10:$O$129,4),VLOOKUP(I45,'[1]Mortality (Interventions) H'!$B$26:$AV$128,25)))</f>
        <v>471.31860935800319</v>
      </c>
      <c r="P984" s="11">
        <v>0</v>
      </c>
      <c r="Q984" s="10">
        <f t="shared" si="531"/>
        <v>1.4077473569049856E-3</v>
      </c>
      <c r="R984" s="10">
        <f t="shared" si="532"/>
        <v>6.6349752658386243E-4</v>
      </c>
      <c r="S984" s="10">
        <f t="shared" si="533"/>
        <v>0</v>
      </c>
      <c r="T984" s="9">
        <f t="shared" si="523"/>
        <v>7.4424983032112316E-4</v>
      </c>
      <c r="U984" s="18"/>
      <c r="V984" s="8">
        <f t="shared" si="534"/>
        <v>10.828068887421061</v>
      </c>
      <c r="W984" s="8">
        <f t="shared" si="524"/>
        <v>5.7245985173691061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-1.7713924343712097</v>
      </c>
      <c r="AB984" s="8">
        <f t="shared" si="535"/>
        <v>-510.34703700519555</v>
      </c>
      <c r="AC984" s="8">
        <f t="shared" si="528"/>
        <v>-512.11842943956674</v>
      </c>
      <c r="AD984" s="8">
        <f t="shared" si="536"/>
        <v>1.0622335578560063</v>
      </c>
      <c r="AE984" s="8">
        <f t="shared" si="529"/>
        <v>-511.05619588171072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2380.104586126547</v>
      </c>
      <c r="M985" s="14">
        <f t="shared" si="522"/>
        <v>769177</v>
      </c>
      <c r="N985" s="13"/>
      <c r="O985" s="12">
        <f>1000*(IF(I46&lt;18,VLOOKUP(I46,'[1]Mortality (No Interventions) H'!$B$10:$O$129,4),VLOOKUP(I46,'[1]Mortality (Interventions) H'!$B$26:$AV$128,25)))</f>
        <v>496.15106076837782</v>
      </c>
      <c r="P985" s="11">
        <v>0</v>
      </c>
      <c r="Q985" s="10">
        <f t="shared" si="531"/>
        <v>7.4424983032112316E-4</v>
      </c>
      <c r="R985" s="10">
        <f t="shared" si="532"/>
        <v>3.6926034279051044E-4</v>
      </c>
      <c r="S985" s="10">
        <f t="shared" si="533"/>
        <v>0</v>
      </c>
      <c r="T985" s="9">
        <f t="shared" si="523"/>
        <v>3.7498948753061272E-4</v>
      </c>
      <c r="U985" s="18"/>
      <c r="V985" s="8">
        <f t="shared" si="534"/>
        <v>5.7245985173691061</v>
      </c>
      <c r="W985" s="8">
        <f t="shared" si="524"/>
        <v>2.884332890503341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-0.89251419902085494</v>
      </c>
      <c r="AB985" s="8">
        <f t="shared" si="535"/>
        <v>-284.02656268657643</v>
      </c>
      <c r="AC985" s="8">
        <f t="shared" si="528"/>
        <v>-284.91907688559729</v>
      </c>
      <c r="AD985" s="8">
        <f t="shared" si="536"/>
        <v>0.5615831145539093</v>
      </c>
      <c r="AE985" s="8">
        <f t="shared" si="529"/>
        <v>-284.35749377104338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2380.104586126547</v>
      </c>
      <c r="M986" s="14">
        <f t="shared" si="522"/>
        <v>769177</v>
      </c>
      <c r="N986" s="13"/>
      <c r="O986" s="12">
        <f>1000*(IF(I47&lt;18,VLOOKUP(I47,'[1]Mortality (No Interventions) H'!$B$10:$O$129,4),VLOOKUP(I47,'[1]Mortality (Interventions) H'!$B$26:$AV$128,25)))</f>
        <v>521.15857864606141</v>
      </c>
      <c r="P986" s="11">
        <v>0</v>
      </c>
      <c r="Q986" s="10">
        <f t="shared" si="531"/>
        <v>3.7498948753061272E-4</v>
      </c>
      <c r="R986" s="10">
        <f t="shared" si="532"/>
        <v>1.9542898832866908E-4</v>
      </c>
      <c r="S986" s="10">
        <f t="shared" si="533"/>
        <v>0</v>
      </c>
      <c r="T986" s="9">
        <f t="shared" si="523"/>
        <v>1.7956049920194364E-4</v>
      </c>
      <c r="U986" s="18"/>
      <c r="V986" s="8">
        <f t="shared" si="534"/>
        <v>2.884332890503341</v>
      </c>
      <c r="W986" s="8">
        <f t="shared" si="524"/>
        <v>1.381138060946534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-0.42737276763771825</v>
      </c>
      <c r="AB986" s="8">
        <f t="shared" si="535"/>
        <v>-150.31948295568068</v>
      </c>
      <c r="AC986" s="8">
        <f t="shared" si="528"/>
        <v>-150.74685572331839</v>
      </c>
      <c r="AD986" s="8">
        <f t="shared" si="536"/>
        <v>0.28295305655837777</v>
      </c>
      <c r="AE986" s="8">
        <f t="shared" si="529"/>
        <v>-150.46390266676002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2380.104586126547</v>
      </c>
      <c r="M987" s="14">
        <f t="shared" si="522"/>
        <v>769177</v>
      </c>
      <c r="N987" s="13"/>
      <c r="O987" s="12">
        <f>1000*(IF(I48&lt;18,VLOOKUP(I48,'[1]Mortality (No Interventions) H'!$B$10:$O$129,4),VLOOKUP(I48,'[1]Mortality (Interventions) H'!$B$26:$AV$128,25)))</f>
        <v>546.38777110031833</v>
      </c>
      <c r="P987" s="11">
        <v>0</v>
      </c>
      <c r="Q987" s="10">
        <f t="shared" si="531"/>
        <v>1.7956049920194364E-4</v>
      </c>
      <c r="R987" s="10">
        <f t="shared" si="532"/>
        <v>9.8109660936610474E-5</v>
      </c>
      <c r="S987" s="10">
        <f t="shared" si="533"/>
        <v>0</v>
      </c>
      <c r="T987" s="9">
        <f t="shared" si="523"/>
        <v>8.1450838265333166E-5</v>
      </c>
      <c r="U987" s="18"/>
      <c r="V987" s="8">
        <f t="shared" si="534"/>
        <v>1.381138060946534</v>
      </c>
      <c r="W987" s="8">
        <f t="shared" si="524"/>
        <v>0.62650111424414168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-0.19386151369917112</v>
      </c>
      <c r="AB987" s="8">
        <f t="shared" si="535"/>
        <v>-75.463694670239235</v>
      </c>
      <c r="AC987" s="8">
        <f t="shared" si="528"/>
        <v>-75.657556183938411</v>
      </c>
      <c r="AD987" s="8">
        <f t="shared" si="536"/>
        <v>0.135489643778855</v>
      </c>
      <c r="AE987" s="8">
        <f t="shared" si="529"/>
        <v>-75.522066540159557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2380.104586126547</v>
      </c>
      <c r="M988" s="14">
        <f t="shared" si="522"/>
        <v>769177</v>
      </c>
      <c r="N988" s="13"/>
      <c r="O988" s="12">
        <f>1000*(IF(I49&lt;18,VLOOKUP(I49,'[1]Mortality (No Interventions) H'!$B$10:$O$129,4),VLOOKUP(I49,'[1]Mortality (Interventions) H'!$B$26:$AV$128,25)))</f>
        <v>571.69676360708979</v>
      </c>
      <c r="P988" s="11">
        <v>0</v>
      </c>
      <c r="Q988" s="10">
        <f t="shared" si="531"/>
        <v>8.1450838265333166E-5</v>
      </c>
      <c r="R988" s="10">
        <f t="shared" si="532"/>
        <v>4.6565180629375483E-5</v>
      </c>
      <c r="S988" s="10">
        <f t="shared" si="533"/>
        <v>0</v>
      </c>
      <c r="T988" s="9">
        <f t="shared" si="523"/>
        <v>3.4885657635957683E-5</v>
      </c>
      <c r="U988" s="18"/>
      <c r="V988" s="8">
        <f t="shared" si="534"/>
        <v>0.62650111424414168</v>
      </c>
      <c r="W988" s="8">
        <f t="shared" si="524"/>
        <v>0.26833245483453022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-8.3031513729383472E-2</v>
      </c>
      <c r="AB988" s="8">
        <f t="shared" si="535"/>
        <v>-35.816865940961144</v>
      </c>
      <c r="AC988" s="8">
        <f t="shared" si="528"/>
        <v>-35.899897454690525</v>
      </c>
      <c r="AD988" s="8">
        <f t="shared" si="536"/>
        <v>6.1459759307350301E-2</v>
      </c>
      <c r="AE988" s="8">
        <f t="shared" si="529"/>
        <v>-35.838437695383178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2380.104586126547</v>
      </c>
      <c r="M989" s="14">
        <f t="shared" si="522"/>
        <v>769177</v>
      </c>
      <c r="N989" s="13"/>
      <c r="O989" s="12">
        <f>1000*(IF(I50&lt;18,VLOOKUP(I50,'[1]Mortality (No Interventions) H'!$B$10:$O$129,4),VLOOKUP(I50,'[1]Mortality (Interventions) H'!$B$26:$AV$128,25)))</f>
        <v>596.94331531195724</v>
      </c>
      <c r="P989" s="11">
        <v>0</v>
      </c>
      <c r="Q989" s="10">
        <f t="shared" si="531"/>
        <v>3.4885657635957683E-5</v>
      </c>
      <c r="R989" s="10">
        <f t="shared" si="532"/>
        <v>2.0824760126046476E-5</v>
      </c>
      <c r="S989" s="10">
        <f t="shared" si="533"/>
        <v>0</v>
      </c>
      <c r="T989" s="9">
        <f t="shared" si="523"/>
        <v>1.4060897509911206E-5</v>
      </c>
      <c r="U989" s="18"/>
      <c r="V989" s="8">
        <f t="shared" si="534"/>
        <v>0.26833245483453022</v>
      </c>
      <c r="W989" s="8">
        <f t="shared" si="524"/>
        <v>0.10815318963980973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-3.3466406648395008E-2</v>
      </c>
      <c r="AB989" s="8">
        <f t="shared" si="535"/>
        <v>-16.017926519472052</v>
      </c>
      <c r="AC989" s="8">
        <f t="shared" si="528"/>
        <v>-16.051392926120446</v>
      </c>
      <c r="AD989" s="8">
        <f t="shared" si="536"/>
        <v>2.6323413819267418E-2</v>
      </c>
      <c r="AE989" s="8">
        <f t="shared" si="529"/>
        <v>-16.025069512301179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2380.104586126547</v>
      </c>
      <c r="M990" s="14">
        <f t="shared" si="522"/>
        <v>769177</v>
      </c>
      <c r="N990" s="13"/>
      <c r="O990" s="12">
        <f>1000*(IF(I51&lt;18,VLOOKUP(I51,'[1]Mortality (No Interventions) H'!$B$10:$O$129,4),VLOOKUP(I51,'[1]Mortality (Interventions) H'!$B$26:$AV$128,25)))</f>
        <v>626.21754224505617</v>
      </c>
      <c r="P990" s="11">
        <v>0</v>
      </c>
      <c r="Q990" s="10">
        <f t="shared" si="531"/>
        <v>1.4060897509911206E-5</v>
      </c>
      <c r="R990" s="10">
        <f t="shared" si="532"/>
        <v>8.8051806804162254E-6</v>
      </c>
      <c r="S990" s="10">
        <f t="shared" si="533"/>
        <v>0</v>
      </c>
      <c r="T990" s="9">
        <f t="shared" si="523"/>
        <v>5.2557168294949809E-6</v>
      </c>
      <c r="U990" s="18"/>
      <c r="V990" s="8">
        <f t="shared" si="534"/>
        <v>0.10815318963980973</v>
      </c>
      <c r="W990" s="8">
        <f t="shared" si="524"/>
        <v>4.0425765037604609E-2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-1.2509155729263479E-2</v>
      </c>
      <c r="AB990" s="8">
        <f t="shared" si="535"/>
        <v>-6.7727424602205106</v>
      </c>
      <c r="AC990" s="8">
        <f t="shared" si="528"/>
        <v>-6.7852516159497744</v>
      </c>
      <c r="AD990" s="8">
        <f t="shared" si="536"/>
        <v>1.0609827903665336E-2</v>
      </c>
      <c r="AE990" s="8">
        <f t="shared" si="529"/>
        <v>-6.7746417880461092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2380.104586126547</v>
      </c>
      <c r="M991" s="14">
        <f t="shared" si="522"/>
        <v>769177</v>
      </c>
      <c r="N991" s="13"/>
      <c r="O991" s="12">
        <f>1000*(IF(I52&lt;18,VLOOKUP(I52,'[1]Mortality (No Interventions) H'!$B$10:$O$129,4),VLOOKUP(I52,'[1]Mortality (Interventions) H'!$B$26:$AV$128,25)))</f>
        <v>655.38924062938895</v>
      </c>
      <c r="P991" s="11">
        <v>0</v>
      </c>
      <c r="Q991" s="10">
        <f t="shared" si="531"/>
        <v>5.2557168294949809E-6</v>
      </c>
      <c r="R991" s="10">
        <f t="shared" si="532"/>
        <v>3.4445402618458154E-6</v>
      </c>
      <c r="S991" s="10">
        <f t="shared" si="533"/>
        <v>0</v>
      </c>
      <c r="T991" s="9">
        <f t="shared" si="523"/>
        <v>1.8111765676491656E-6</v>
      </c>
      <c r="U991" s="18"/>
      <c r="V991" s="8">
        <f t="shared" si="534"/>
        <v>4.0425765037604609E-2</v>
      </c>
      <c r="W991" s="8">
        <f t="shared" si="524"/>
        <v>1.3931153587746823E-2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-4.3107896549467173E-3</v>
      </c>
      <c r="AB991" s="8">
        <f t="shared" si="535"/>
        <v>-2.6494611449857786</v>
      </c>
      <c r="AC991" s="8">
        <f t="shared" si="528"/>
        <v>-2.6537719346407251</v>
      </c>
      <c r="AD991" s="8">
        <f t="shared" si="536"/>
        <v>3.9657675501890127E-3</v>
      </c>
      <c r="AE991" s="8">
        <f t="shared" si="529"/>
        <v>-2.649806167090536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2380.104586126547</v>
      </c>
      <c r="M992" s="14">
        <f t="shared" si="522"/>
        <v>769177</v>
      </c>
      <c r="N992" s="13"/>
      <c r="O992" s="12">
        <f>1000*(IF(I53&lt;18,VLOOKUP(I53,'[1]Mortality (No Interventions) H'!$B$10:$O$129,4),VLOOKUP(I53,'[1]Mortality (Interventions) H'!$B$26:$AV$128,25)))</f>
        <v>684.42260571755889</v>
      </c>
      <c r="P992" s="11">
        <v>0</v>
      </c>
      <c r="Q992" s="10">
        <f t="shared" si="531"/>
        <v>1.8111765676491656E-6</v>
      </c>
      <c r="R992" s="10">
        <f t="shared" si="532"/>
        <v>1.2396101858450265E-6</v>
      </c>
      <c r="S992" s="10">
        <f t="shared" si="533"/>
        <v>0</v>
      </c>
      <c r="T992" s="9">
        <f t="shared" si="523"/>
        <v>5.7156638180413907E-7</v>
      </c>
      <c r="U992" s="18"/>
      <c r="V992" s="8">
        <f t="shared" si="534"/>
        <v>1.3931153587746823E-2</v>
      </c>
      <c r="W992" s="8">
        <f t="shared" si="524"/>
        <v>4.3963571485696228E-3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-1.3603877666077883E-3</v>
      </c>
      <c r="AB992" s="8">
        <f t="shared" si="535"/>
        <v>-0.95347964391771989</v>
      </c>
      <c r="AC992" s="8">
        <f t="shared" si="528"/>
        <v>-0.95484003168432763</v>
      </c>
      <c r="AD992" s="8">
        <f t="shared" si="536"/>
        <v>1.3666461669579635E-3</v>
      </c>
      <c r="AE992" s="8">
        <f t="shared" si="529"/>
        <v>-0.95347338551736971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2380.104586126547</v>
      </c>
      <c r="M993" s="14">
        <f t="shared" si="522"/>
        <v>769177</v>
      </c>
      <c r="N993" s="13"/>
      <c r="O993" s="12">
        <f>1000*(IF(I54&lt;18,VLOOKUP(I54,'[1]Mortality (No Interventions) H'!$B$10:$O$129,4),VLOOKUP(I54,'[1]Mortality (Interventions) H'!$B$26:$AV$128,25)))</f>
        <v>713.28220624183609</v>
      </c>
      <c r="P993" s="11">
        <v>0</v>
      </c>
      <c r="Q993" s="10">
        <f t="shared" si="531"/>
        <v>5.7156638180413907E-7</v>
      </c>
      <c r="R993" s="10">
        <f t="shared" si="532"/>
        <v>4.0768812982691995E-7</v>
      </c>
      <c r="S993" s="10">
        <f t="shared" si="533"/>
        <v>0</v>
      </c>
      <c r="T993" s="9">
        <f t="shared" si="523"/>
        <v>1.6387825197721912E-7</v>
      </c>
      <c r="U993" s="18"/>
      <c r="V993" s="8">
        <f t="shared" si="534"/>
        <v>4.3963571485696228E-3</v>
      </c>
      <c r="W993" s="8">
        <f t="shared" si="524"/>
        <v>1.2605138222108148E-3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-3.9004737909738112E-4</v>
      </c>
      <c r="AB993" s="8">
        <f t="shared" si="535"/>
        <v>-0.31358433263588081</v>
      </c>
      <c r="AC993" s="8">
        <f t="shared" si="528"/>
        <v>-0.31397438001497818</v>
      </c>
      <c r="AD993" s="8">
        <f t="shared" si="536"/>
        <v>4.3128263627468003E-4</v>
      </c>
      <c r="AE993" s="8">
        <f t="shared" si="529"/>
        <v>-0.31354309737870351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2380.104586126547</v>
      </c>
      <c r="M994" s="14">
        <f t="shared" si="522"/>
        <v>769177</v>
      </c>
      <c r="N994" s="13"/>
      <c r="O994" s="12">
        <f>1000*(IF(I55&lt;18,VLOOKUP(I55,'[1]Mortality (No Interventions) H'!$B$10:$O$129,4),VLOOKUP(I55,'[1]Mortality (Interventions) H'!$B$26:$AV$128,25)))</f>
        <v>741.93231187688343</v>
      </c>
      <c r="P994" s="11">
        <v>0</v>
      </c>
      <c r="Q994" s="10">
        <f t="shared" si="531"/>
        <v>1.6387825197721912E-7</v>
      </c>
      <c r="R994" s="10">
        <f t="shared" si="532"/>
        <v>1.2158657035580063E-7</v>
      </c>
      <c r="S994" s="10">
        <f t="shared" si="533"/>
        <v>0</v>
      </c>
      <c r="T994" s="9">
        <f t="shared" si="523"/>
        <v>4.2291681621418496E-8</v>
      </c>
      <c r="U994" s="18"/>
      <c r="V994" s="8">
        <f t="shared" si="534"/>
        <v>1.2605138222108148E-3</v>
      </c>
      <c r="W994" s="8">
        <f t="shared" si="524"/>
        <v>3.2529788794517816E-4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-1.0065862538214196E-4</v>
      </c>
      <c r="AB994" s="8">
        <f t="shared" si="535"/>
        <v>-9.3521593426563659E-2</v>
      </c>
      <c r="AC994" s="8">
        <f t="shared" si="528"/>
        <v>-9.3622252051945798E-2</v>
      </c>
      <c r="AD994" s="8">
        <f t="shared" si="536"/>
        <v>1.2365640595888094E-4</v>
      </c>
      <c r="AE994" s="8">
        <f t="shared" si="529"/>
        <v>-9.3498595645986921E-2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2380.104586126547</v>
      </c>
      <c r="M995" s="14">
        <f t="shared" si="522"/>
        <v>769177</v>
      </c>
      <c r="N995" s="13"/>
      <c r="O995" s="12">
        <f>1000*(IF(I56&lt;18,VLOOKUP(I56,'[1]Mortality (No Interventions) H'!$B$10:$O$129,4),VLOOKUP(I56,'[1]Mortality (Interventions) H'!$B$26:$AV$128,25)))</f>
        <v>770.49175724870031</v>
      </c>
      <c r="P995" s="11">
        <v>0</v>
      </c>
      <c r="Q995" s="10">
        <f t="shared" si="531"/>
        <v>4.2291681621418496E-8</v>
      </c>
      <c r="R995" s="10">
        <f t="shared" si="532"/>
        <v>3.2585392089489298E-8</v>
      </c>
      <c r="S995" s="10">
        <f t="shared" si="533"/>
        <v>0</v>
      </c>
      <c r="T995" s="9">
        <f t="shared" si="523"/>
        <v>9.7062895319291971E-9</v>
      </c>
      <c r="U995" s="18"/>
      <c r="V995" s="8">
        <f t="shared" si="534"/>
        <v>3.2529788794517816E-4</v>
      </c>
      <c r="W995" s="8">
        <f t="shared" si="524"/>
        <v>7.465854663300705E-5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-2.3101984229216778E-5</v>
      </c>
      <c r="AB995" s="8">
        <f t="shared" si="535"/>
        <v>-2.506393413121711E-2</v>
      </c>
      <c r="AC995" s="8">
        <f t="shared" si="528"/>
        <v>-2.5087036115446326E-2</v>
      </c>
      <c r="AD995" s="8">
        <f t="shared" si="536"/>
        <v>3.1911722807421982E-5</v>
      </c>
      <c r="AE995" s="8">
        <f t="shared" si="529"/>
        <v>-2.5055124392638906E-2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2380.104586126547</v>
      </c>
      <c r="M996" s="14">
        <f t="shared" si="522"/>
        <v>769177</v>
      </c>
      <c r="N996" s="13"/>
      <c r="O996" s="12">
        <f>1000*(IF(I57&lt;18,VLOOKUP(I57,'[1]Mortality (No Interventions) H'!$B$10:$O$129,4),VLOOKUP(I57,'[1]Mortality (Interventions) H'!$B$26:$AV$128,25)))</f>
        <v>799.10315019843483</v>
      </c>
      <c r="P996" s="11">
        <v>0</v>
      </c>
      <c r="Q996" s="10">
        <f t="shared" si="531"/>
        <v>9.7062895319291971E-9</v>
      </c>
      <c r="R996" s="10">
        <f t="shared" si="532"/>
        <v>7.7563265417027125E-9</v>
      </c>
      <c r="S996" s="10">
        <f t="shared" si="533"/>
        <v>0</v>
      </c>
      <c r="T996" s="9">
        <f t="shared" si="523"/>
        <v>1.9499629902264846E-9</v>
      </c>
      <c r="U996" s="18"/>
      <c r="V996" s="8">
        <f t="shared" si="534"/>
        <v>7.465854663300705E-5</v>
      </c>
      <c r="W996" s="8">
        <f t="shared" si="524"/>
        <v>1.4998666829334368E-5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-4.6411158558150913E-6</v>
      </c>
      <c r="AB996" s="8">
        <f t="shared" si="535"/>
        <v>-5.9659879803672673E-3</v>
      </c>
      <c r="AC996" s="8">
        <f t="shared" si="528"/>
        <v>-5.9706290962230823E-3</v>
      </c>
      <c r="AD996" s="8">
        <f t="shared" si="536"/>
        <v>7.3240034246979918E-6</v>
      </c>
      <c r="AE996" s="8">
        <f t="shared" si="529"/>
        <v>-5.9633050927983839E-3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2380.104586126547</v>
      </c>
      <c r="M997" s="14">
        <f t="shared" si="522"/>
        <v>769177</v>
      </c>
      <c r="N997" s="13"/>
      <c r="O997" s="12">
        <f>1000*(IF(I58&lt;18,VLOOKUP(I58,'[1]Mortality (No Interventions) H'!$B$10:$O$129,4),VLOOKUP(I58,'[1]Mortality (Interventions) H'!$B$26:$AV$128,25)))</f>
        <v>827.76649072608723</v>
      </c>
      <c r="P997" s="11">
        <v>0</v>
      </c>
      <c r="Q997" s="10">
        <f t="shared" si="531"/>
        <v>1.9499629902264846E-9</v>
      </c>
      <c r="R997" s="10">
        <f t="shared" si="532"/>
        <v>1.6141140214655246E-9</v>
      </c>
      <c r="S997" s="10">
        <f t="shared" si="533"/>
        <v>0</v>
      </c>
      <c r="T997" s="9">
        <f t="shared" si="523"/>
        <v>3.3584896876095995E-10</v>
      </c>
      <c r="U997" s="18"/>
      <c r="V997" s="8">
        <f t="shared" si="534"/>
        <v>1.4998666829334368E-5</v>
      </c>
      <c r="W997" s="8">
        <f t="shared" si="524"/>
        <v>2.5832730224464889E-6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-7.9935567079383223E-7</v>
      </c>
      <c r="AB997" s="8">
        <f t="shared" si="535"/>
        <v>-1.2415393806887878E-3</v>
      </c>
      <c r="AC997" s="8">
        <f t="shared" si="528"/>
        <v>-1.2423387363595818E-3</v>
      </c>
      <c r="AD997" s="8">
        <f t="shared" si="536"/>
        <v>1.4713692159577017E-6</v>
      </c>
      <c r="AE997" s="8">
        <f t="shared" si="529"/>
        <v>-1.240867367143624E-3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2380.104586126547</v>
      </c>
      <c r="M998" s="14">
        <f t="shared" si="522"/>
        <v>769177</v>
      </c>
      <c r="N998" s="13"/>
      <c r="O998" s="12">
        <f>1000*(IF(I59&lt;18,VLOOKUP(I59,'[1]Mortality (No Interventions) H'!$B$10:$O$129,4),VLOOKUP(I59,'[1]Mortality (Interventions) H'!$B$26:$AV$128,25)))</f>
        <v>856.48177883165749</v>
      </c>
      <c r="P998" s="11">
        <v>0</v>
      </c>
      <c r="Q998" s="10">
        <f t="shared" si="531"/>
        <v>3.3584896876095995E-10</v>
      </c>
      <c r="R998" s="10">
        <f t="shared" si="532"/>
        <v>2.8764852218316472E-10</v>
      </c>
      <c r="S998" s="10">
        <f t="shared" si="533"/>
        <v>0</v>
      </c>
      <c r="T998" s="9">
        <f t="shared" si="523"/>
        <v>4.8200446577795233E-11</v>
      </c>
      <c r="U998" s="18"/>
      <c r="V998" s="8">
        <f t="shared" si="534"/>
        <v>2.5832730224464889E-6</v>
      </c>
      <c r="W998" s="8">
        <f t="shared" si="524"/>
        <v>3.7074674897368805E-7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-1.1472210395315807E-7</v>
      </c>
      <c r="AB998" s="8">
        <f t="shared" si="535"/>
        <v>-2.212526273472801E-4</v>
      </c>
      <c r="AC998" s="8">
        <f t="shared" si="528"/>
        <v>-2.2136734945123326E-4</v>
      </c>
      <c r="AD998" s="8">
        <f t="shared" si="536"/>
        <v>2.534190835020006E-7</v>
      </c>
      <c r="AE998" s="8">
        <f t="shared" si="529"/>
        <v>-2.2111393036773126E-4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2380.104586126547</v>
      </c>
      <c r="M999" s="14">
        <f t="shared" si="522"/>
        <v>769177</v>
      </c>
      <c r="N999" s="13"/>
      <c r="O999" s="12">
        <f>1000*(IF(I60&lt;18,VLOOKUP(I60,'[1]Mortality (No Interventions) H'!$B$10:$O$129,4),VLOOKUP(I60,'[1]Mortality (Interventions) H'!$B$26:$AV$128,25)))</f>
        <v>1000</v>
      </c>
      <c r="P999" s="11">
        <v>0</v>
      </c>
      <c r="Q999" s="10">
        <f t="shared" si="531"/>
        <v>4.8200446577795233E-11</v>
      </c>
      <c r="R999" s="10">
        <f t="shared" si="532"/>
        <v>4.8200446577795233E-11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3.7074674897368805E-7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-3.7074674897368803E-5</v>
      </c>
      <c r="AC999" s="8">
        <f t="shared" si="528"/>
        <v>-3.7074674897368803E-5</v>
      </c>
      <c r="AD999" s="8">
        <f t="shared" si="536"/>
        <v>3.6370256074318799E-8</v>
      </c>
      <c r="AE999" s="8">
        <f t="shared" si="529"/>
        <v>-3.7038304641294484E-5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2380.104586126547</v>
      </c>
      <c r="M1000" s="14">
        <f t="shared" si="522"/>
        <v>769177</v>
      </c>
      <c r="N1000" s="13"/>
      <c r="O1000" s="12" t="e">
        <f>1000*(IF(I61&lt;18,VLOOKUP(I61,'[1]Mortality (No Interventions) H'!$B$10:$O$129,4),VLOOKUP(I61,'[1]Mortality (Interventions) H'!$B$26:$AV$128,25)))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2380.104586126547</v>
      </c>
      <c r="M1001" s="14">
        <f t="shared" si="522"/>
        <v>769177</v>
      </c>
      <c r="N1001" s="13"/>
      <c r="O1001" s="12" t="e">
        <f>1000*(IF(I62&lt;18,VLOOKUP(I62,'[1]Mortality (No Interventions) H'!$B$10:$O$129,4),VLOOKUP(I62,'[1]Mortality (Interventions) H'!$B$26:$AV$128,25)))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2380.104586126547</v>
      </c>
      <c r="M1002" s="14">
        <f t="shared" si="522"/>
        <v>769177</v>
      </c>
      <c r="N1002" s="13"/>
      <c r="O1002" s="12" t="e">
        <f>1000*(IF(I63&lt;18,VLOOKUP(I63,'[1]Mortality (No Interventions) H'!$B$10:$O$129,4),VLOOKUP(I63,'[1]Mortality (Interventions) H'!$B$26:$AV$128,25)))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2380.104586126547</v>
      </c>
      <c r="M1003" s="14">
        <f t="shared" si="522"/>
        <v>769177</v>
      </c>
      <c r="N1003" s="13"/>
      <c r="O1003" s="12" t="e">
        <f>1000*(IF(I64&lt;18,VLOOKUP(I64,'[1]Mortality (No Interventions) H'!$B$10:$O$129,4),VLOOKUP(I64,'[1]Mortality (Interventions) H'!$B$26:$AV$128,25)))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2380.104586126547</v>
      </c>
      <c r="M1004" s="14">
        <f t="shared" si="522"/>
        <v>769177</v>
      </c>
      <c r="N1004" s="13"/>
      <c r="O1004" s="12" t="e">
        <f>1000*(IF(I65&lt;18,VLOOKUP(I65,'[1]Mortality (No Interventions) H'!$B$10:$O$129,4),VLOOKUP(I65,'[1]Mortality (Interventions) H'!$B$26:$AV$128,25)))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2380.104586126547</v>
      </c>
      <c r="M1005" s="14">
        <f t="shared" si="522"/>
        <v>769177</v>
      </c>
      <c r="N1005" s="13"/>
      <c r="O1005" s="12" t="e">
        <f>1000*(IF(I66&lt;18,VLOOKUP(I66,'[1]Mortality (No Interventions) H'!$B$10:$O$129,4),VLOOKUP(I66,'[1]Mortality (Interventions) H'!$B$26:$AV$128,25)))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2380.104586126547</v>
      </c>
      <c r="M1006" s="14">
        <f t="shared" si="522"/>
        <v>769177</v>
      </c>
      <c r="N1006" s="13"/>
      <c r="O1006" s="12" t="e">
        <f>1000*(IF(I67&lt;18,VLOOKUP(I67,'[1]Mortality (No Interventions) H'!$B$10:$O$129,4),VLOOKUP(I67,'[1]Mortality (Interventions) H'!$B$26:$AV$128,25)))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2380.104586126547</v>
      </c>
      <c r="M1007" s="14">
        <f t="shared" ref="M1007:M1038" si="539">$E$11</f>
        <v>769177</v>
      </c>
      <c r="N1007" s="13"/>
      <c r="O1007" s="12" t="e">
        <f>1000*(IF(I68&lt;18,VLOOKUP(I68,'[1]Mortality (No Interventions) H'!$B$10:$O$129,4),VLOOKUP(I68,'[1]Mortality (Interventions) H'!$B$26:$AV$128,25)))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2380.104586126547</v>
      </c>
      <c r="M1008" s="14">
        <f t="shared" si="539"/>
        <v>769177</v>
      </c>
      <c r="N1008" s="13"/>
      <c r="O1008" s="12" t="e">
        <f>1000*(IF(I69&lt;18,VLOOKUP(I69,'[1]Mortality (No Interventions) H'!$B$10:$O$129,4),VLOOKUP(I69,'[1]Mortality (Interventions) H'!$B$26:$AV$128,25)))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2380.104586126547</v>
      </c>
      <c r="M1009" s="14">
        <f t="shared" si="539"/>
        <v>769177</v>
      </c>
      <c r="N1009" s="13"/>
      <c r="O1009" s="12" t="e">
        <f>1000*(IF(I70&lt;18,VLOOKUP(I70,'[1]Mortality (No Interventions) H'!$B$10:$O$129,4),VLOOKUP(I70,'[1]Mortality (Interventions) H'!$B$26:$AV$128,25)))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2380.104586126547</v>
      </c>
      <c r="M1010" s="14">
        <f t="shared" si="539"/>
        <v>769177</v>
      </c>
      <c r="N1010" s="13"/>
      <c r="O1010" s="12" t="e">
        <f>1000*(IF(I71&lt;18,VLOOKUP(I71,'[1]Mortality (No Interventions) H'!$B$10:$O$129,4),VLOOKUP(I71,'[1]Mortality (Interventions) H'!$B$26:$AV$128,25)))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2380.104586126547</v>
      </c>
      <c r="M1011" s="14">
        <f t="shared" si="539"/>
        <v>769177</v>
      </c>
      <c r="N1011" s="13"/>
      <c r="O1011" s="12" t="e">
        <f>1000*(IF(I72&lt;18,VLOOKUP(I72,'[1]Mortality (No Interventions) H'!$B$10:$O$129,4),VLOOKUP(I72,'[1]Mortality (Interventions) H'!$B$26:$AV$128,25)))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2380.104586126547</v>
      </c>
      <c r="M1012" s="14">
        <f t="shared" si="539"/>
        <v>769177</v>
      </c>
      <c r="N1012" s="13"/>
      <c r="O1012" s="12" t="e">
        <f>1000*(IF(I73&lt;18,VLOOKUP(I73,'[1]Mortality (No Interventions) H'!$B$10:$O$129,4),VLOOKUP(I73,'[1]Mortality (Interventions) H'!$B$26:$AV$128,25)))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2380.104586126547</v>
      </c>
      <c r="M1013" s="14">
        <f t="shared" si="539"/>
        <v>769177</v>
      </c>
      <c r="N1013" s="13"/>
      <c r="O1013" s="12" t="e">
        <f>1000*(IF(I74&lt;18,VLOOKUP(I74,'[1]Mortality (No Interventions) H'!$B$10:$O$129,4),VLOOKUP(I74,'[1]Mortality (Interventions) H'!$B$26:$AV$128,25)))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2380.104586126547</v>
      </c>
      <c r="M1014" s="14">
        <f t="shared" si="539"/>
        <v>769177</v>
      </c>
      <c r="N1014" s="13"/>
      <c r="O1014" s="12" t="e">
        <f>1000*(IF(I75&lt;18,VLOOKUP(I75,'[1]Mortality (No Interventions) H'!$B$10:$O$129,4),VLOOKUP(I75,'[1]Mortality (Interventions) H'!$B$26:$AV$128,25)))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2380.104586126547</v>
      </c>
      <c r="M1015" s="14">
        <f t="shared" si="539"/>
        <v>769177</v>
      </c>
      <c r="N1015" s="13"/>
      <c r="O1015" s="12" t="e">
        <f>1000*(IF(I76&lt;18,VLOOKUP(I76,'[1]Mortality (No Interventions) H'!$B$10:$O$129,4),VLOOKUP(I76,'[1]Mortality (Interventions) H'!$B$26:$AV$128,25)))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2380.104586126547</v>
      </c>
      <c r="M1016" s="14">
        <f t="shared" si="539"/>
        <v>769177</v>
      </c>
      <c r="N1016" s="13"/>
      <c r="O1016" s="12" t="e">
        <f>1000*(IF(I77&lt;18,VLOOKUP(I77,'[1]Mortality (No Interventions) H'!$B$10:$O$129,4),VLOOKUP(I77,'[1]Mortality (Interventions) H'!$B$26:$AV$128,25)))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2380.104586126547</v>
      </c>
      <c r="M1017" s="14">
        <f t="shared" si="539"/>
        <v>769177</v>
      </c>
      <c r="N1017" s="13"/>
      <c r="O1017" s="12" t="e">
        <f>1000*(IF(I78&lt;18,VLOOKUP(I78,'[1]Mortality (No Interventions) H'!$B$10:$O$129,4),VLOOKUP(I78,'[1]Mortality (Interventions) H'!$B$26:$AV$128,25)))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2380.104586126547</v>
      </c>
      <c r="M1018" s="14">
        <f t="shared" si="539"/>
        <v>769177</v>
      </c>
      <c r="N1018" s="13"/>
      <c r="O1018" s="12" t="e">
        <f>1000*(IF(I79&lt;18,VLOOKUP(I79,'[1]Mortality (No Interventions) H'!$B$10:$O$129,4),VLOOKUP(I79,'[1]Mortality (Interventions) H'!$B$26:$AV$128,25)))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2380.104586126547</v>
      </c>
      <c r="M1019" s="14">
        <f t="shared" si="539"/>
        <v>769177</v>
      </c>
      <c r="O1019" s="12" t="e">
        <f>1000*(IF(I80&lt;18,VLOOKUP(I80,'[1]Mortality (No Interventions) H'!$B$10:$O$129,4),VLOOKUP(I80,'[1]Mortality (Interventions) H'!$B$26:$AV$128,25)))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2380.104586126547</v>
      </c>
      <c r="M1020" s="14">
        <f t="shared" si="539"/>
        <v>769177</v>
      </c>
      <c r="O1020" s="12" t="e">
        <f>1000*(IF(I81&lt;18,VLOOKUP(I81,'[1]Mortality (No Interventions) H'!$B$10:$O$129,4),VLOOKUP(I81,'[1]Mortality (Interventions) H'!$B$26:$AV$128,25)))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2380.104586126547</v>
      </c>
      <c r="M1021" s="14">
        <f t="shared" si="539"/>
        <v>769177</v>
      </c>
      <c r="O1021" s="12" t="e">
        <f>1000*(IF(I82&lt;18,VLOOKUP(I82,'[1]Mortality (No Interventions) H'!$B$10:$O$129,4),VLOOKUP(I82,'[1]Mortality (Interventions) H'!$B$26:$AV$128,25)))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2380.104586126547</v>
      </c>
      <c r="M1022" s="14">
        <f t="shared" si="539"/>
        <v>769177</v>
      </c>
      <c r="O1022" s="12" t="e">
        <f>1000*(IF(I83&lt;18,VLOOKUP(I83,'[1]Mortality (No Interventions) H'!$B$10:$O$129,4),VLOOKUP(I83,'[1]Mortality (Interventions) H'!$B$26:$AV$128,25)))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2380.104586126547</v>
      </c>
      <c r="M1023" s="14">
        <f t="shared" si="539"/>
        <v>769177</v>
      </c>
      <c r="O1023" s="12" t="e">
        <f>1000*(IF(I84&lt;18,VLOOKUP(I84,'[1]Mortality (No Interventions) H'!$B$10:$O$129,4),VLOOKUP(I84,'[1]Mortality (Interventions) H'!$B$26:$AV$128,25)))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2380.104586126547</v>
      </c>
      <c r="M1024" s="14">
        <f t="shared" si="539"/>
        <v>769177</v>
      </c>
      <c r="O1024" s="12" t="e">
        <f>1000*(IF(I85&lt;18,VLOOKUP(I85,'[1]Mortality (No Interventions) H'!$B$10:$O$129,4),VLOOKUP(I85,'[1]Mortality (Interventions) H'!$B$26:$AV$128,25)))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2380.104586126547</v>
      </c>
      <c r="M1025" s="14">
        <f t="shared" si="539"/>
        <v>769177</v>
      </c>
      <c r="O1025" s="12" t="e">
        <f>1000*(IF(I86&lt;18,VLOOKUP(I86,'[1]Mortality (No Interventions) H'!$B$10:$O$129,4),VLOOKUP(I86,'[1]Mortality (Interventions) H'!$B$26:$AV$128,25)))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2380.104586126547</v>
      </c>
      <c r="M1026" s="14">
        <f t="shared" si="539"/>
        <v>769177</v>
      </c>
      <c r="O1026" s="12" t="e">
        <f>1000*(IF(I87&lt;18,VLOOKUP(I87,'[1]Mortality (No Interventions) H'!$B$10:$O$129,4),VLOOKUP(I87,'[1]Mortality (Interventions) H'!$B$26:$AV$128,25)))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2380.104586126547</v>
      </c>
      <c r="M1027" s="14">
        <f t="shared" si="539"/>
        <v>769177</v>
      </c>
      <c r="O1027" s="12" t="e">
        <f>1000*(IF(I88&lt;18,VLOOKUP(I88,'[1]Mortality (No Interventions) H'!$B$10:$O$129,4),VLOOKUP(I88,'[1]Mortality (Interventions) H'!$B$26:$AV$128,25)))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2380.104586126547</v>
      </c>
      <c r="M1028" s="14">
        <f t="shared" si="539"/>
        <v>769177</v>
      </c>
      <c r="O1028" s="12" t="e">
        <f>1000*(IF(I89&lt;18,VLOOKUP(I89,'[1]Mortality (No Interventions) H'!$B$10:$O$129,4),VLOOKUP(I89,'[1]Mortality (Interventions) H'!$B$26:$AV$128,25)))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2380.104586126547</v>
      </c>
      <c r="M1029" s="14">
        <f t="shared" si="539"/>
        <v>769177</v>
      </c>
      <c r="O1029" s="12" t="e">
        <f>1000*(IF(I90&lt;18,VLOOKUP(I90,'[1]Mortality (No Interventions) H'!$B$10:$O$129,4),VLOOKUP(I90,'[1]Mortality (Interventions) H'!$B$26:$AV$128,25)))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2380.104586126547</v>
      </c>
      <c r="M1030" s="14">
        <f t="shared" si="539"/>
        <v>769177</v>
      </c>
      <c r="O1030" s="12" t="e">
        <f>1000*(IF(I91&lt;18,VLOOKUP(I91,'[1]Mortality (No Interventions) H'!$B$10:$O$129,4),VLOOKUP(I91,'[1]Mortality (Interventions) H'!$B$26:$AV$128,25)))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2380.104586126547</v>
      </c>
      <c r="M1031" s="14">
        <f t="shared" si="539"/>
        <v>769177</v>
      </c>
      <c r="O1031" s="12" t="e">
        <f>1000*(IF(I92&lt;18,VLOOKUP(I92,'[1]Mortality (No Interventions) H'!$B$10:$O$129,4),VLOOKUP(I92,'[1]Mortality (Interventions) H'!$B$26:$AV$128,25)))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2380.104586126547</v>
      </c>
      <c r="M1032" s="14">
        <f t="shared" si="539"/>
        <v>769177</v>
      </c>
      <c r="O1032" s="12" t="e">
        <f>1000*(IF(I93&lt;18,VLOOKUP(I93,'[1]Mortality (No Interventions) H'!$B$10:$O$129,4),VLOOKUP(I93,'[1]Mortality (Interventions) H'!$B$26:$AV$128,25)))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2380.104586126547</v>
      </c>
      <c r="M1033" s="14">
        <f t="shared" si="539"/>
        <v>769177</v>
      </c>
      <c r="O1033" s="12" t="e">
        <f>1000*(IF(I94&lt;18,VLOOKUP(I94,'[1]Mortality (No Interventions) H'!$B$10:$O$129,4),VLOOKUP(I94,'[1]Mortality (Interventions) H'!$B$26:$AV$128,25)))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2380.104586126547</v>
      </c>
      <c r="M1034" s="14">
        <f t="shared" si="539"/>
        <v>769177</v>
      </c>
      <c r="O1034" s="12" t="e">
        <f>1000*(IF(I95&lt;18,VLOOKUP(I95,'[1]Mortality (No Interventions) H'!$B$10:$O$129,4),VLOOKUP(I95,'[1]Mortality (Interventions) H'!$B$26:$AV$128,25)))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2380.104586126547</v>
      </c>
      <c r="M1035" s="14">
        <f t="shared" si="539"/>
        <v>769177</v>
      </c>
      <c r="O1035" s="12" t="e">
        <f>1000*(IF(I96&lt;18,VLOOKUP(I96,'[1]Mortality (No Interventions) H'!$B$10:$O$129,4),VLOOKUP(I96,'[1]Mortality (Interventions) H'!$B$26:$AV$128,25)))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2380.104586126547</v>
      </c>
      <c r="M1036" s="14">
        <f t="shared" si="539"/>
        <v>769177</v>
      </c>
      <c r="O1036" s="12" t="e">
        <f>1000*(IF(I97&lt;18,VLOOKUP(I97,'[1]Mortality (No Interventions) H'!$B$10:$O$129,4),VLOOKUP(I97,'[1]Mortality (Interventions) H'!$B$26:$AV$128,25)))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2380.104586126547</v>
      </c>
      <c r="M1037" s="14">
        <f t="shared" si="539"/>
        <v>769177</v>
      </c>
      <c r="O1037" s="12" t="e">
        <f>1000*(IF(I98&lt;18,VLOOKUP(I98,'[1]Mortality (No Interventions) H'!$B$10:$O$129,4),VLOOKUP(I98,'[1]Mortality (Interventions) H'!$B$26:$AV$128,25)))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2380.104586126547</v>
      </c>
      <c r="M1038" s="14">
        <f t="shared" si="539"/>
        <v>769177</v>
      </c>
      <c r="O1038" s="12" t="e">
        <f>1000*(IF(I99&lt;18,VLOOKUP(I99,'[1]Mortality (No Interventions) H'!$B$10:$O$129,4),VLOOKUP(I99,'[1]Mortality (Interventions) H'!$B$26:$AV$128,25)))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2380.104586126547</v>
      </c>
      <c r="M1039" s="14">
        <f t="shared" ref="M1039:M1063" si="556">$E$11</f>
        <v>769177</v>
      </c>
      <c r="O1039" s="12" t="e">
        <f>1000*(IF(I100&lt;18,VLOOKUP(I100,'[1]Mortality (No Interventions) H'!$B$10:$O$129,4),VLOOKUP(I100,'[1]Mortality (Interventions) H'!$B$26:$AV$128,25)))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2380.104586126547</v>
      </c>
      <c r="M1040" s="14">
        <f t="shared" si="556"/>
        <v>769177</v>
      </c>
      <c r="O1040" s="12" t="e">
        <f>1000*(IF(I101&lt;18,VLOOKUP(I101,'[1]Mortality (No Interventions) H'!$B$10:$O$129,4),VLOOKUP(I101,'[1]Mortality (Interventions) H'!$B$26:$AV$128,25)))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2380.104586126547</v>
      </c>
      <c r="M1041" s="14">
        <f t="shared" si="556"/>
        <v>769177</v>
      </c>
      <c r="O1041" s="12" t="e">
        <f>1000*(IF(I102&lt;18,VLOOKUP(I102,'[1]Mortality (No Interventions) H'!$B$10:$O$129,4),VLOOKUP(I102,'[1]Mortality (Interventions) H'!$B$26:$AV$128,25)))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2380.104586126547</v>
      </c>
      <c r="M1042" s="14">
        <f t="shared" si="556"/>
        <v>769177</v>
      </c>
      <c r="O1042" s="12" t="e">
        <f>1000*(IF(I103&lt;18,VLOOKUP(I103,'[1]Mortality (No Interventions) H'!$B$10:$O$129,4),VLOOKUP(I103,'[1]Mortality (Interventions) H'!$B$26:$AV$128,25)))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2380.104586126547</v>
      </c>
      <c r="M1043" s="14">
        <f t="shared" si="556"/>
        <v>769177</v>
      </c>
      <c r="O1043" s="12" t="e">
        <f>1000*(IF(I104&lt;18,VLOOKUP(I104,'[1]Mortality (No Interventions) H'!$B$10:$O$129,4),VLOOKUP(I104,'[1]Mortality (Interventions) H'!$B$26:$AV$128,25)))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2380.104586126547</v>
      </c>
      <c r="M1044" s="14">
        <f t="shared" si="556"/>
        <v>769177</v>
      </c>
      <c r="O1044" s="12" t="e">
        <f>1000*(IF(I105&lt;18,VLOOKUP(I105,'[1]Mortality (No Interventions) H'!$B$10:$O$129,4),VLOOKUP(I105,'[1]Mortality (Interventions) H'!$B$26:$AV$128,25)))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2380.104586126547</v>
      </c>
      <c r="M1045" s="14">
        <f t="shared" si="556"/>
        <v>769177</v>
      </c>
      <c r="O1045" s="12" t="e">
        <f>1000*(IF(I106&lt;18,VLOOKUP(I106,'[1]Mortality (No Interventions) H'!$B$10:$O$129,4),VLOOKUP(I106,'[1]Mortality (Interventions) H'!$B$26:$AV$128,25)))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2380.104586126547</v>
      </c>
      <c r="M1046" s="14">
        <f t="shared" si="556"/>
        <v>769177</v>
      </c>
      <c r="O1046" s="12" t="e">
        <f>1000*(IF(I107&lt;18,VLOOKUP(I107,'[1]Mortality (No Interventions) H'!$B$10:$O$129,4),VLOOKUP(I107,'[1]Mortality (Interventions) H'!$B$26:$AV$128,25)))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2380.104586126547</v>
      </c>
      <c r="M1047" s="14">
        <f t="shared" si="556"/>
        <v>769177</v>
      </c>
      <c r="O1047" s="12" t="e">
        <f>1000*(IF(I108&lt;18,VLOOKUP(I108,'[1]Mortality (No Interventions) H'!$B$10:$O$129,4),VLOOKUP(I108,'[1]Mortality (Interventions) H'!$B$26:$AV$128,25)))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2380.104586126547</v>
      </c>
      <c r="M1048" s="14">
        <f t="shared" si="556"/>
        <v>769177</v>
      </c>
      <c r="O1048" s="12" t="e">
        <f>1000*(IF(I109&lt;18,VLOOKUP(I109,'[1]Mortality (No Interventions) H'!$B$10:$O$129,4),VLOOKUP(I109,'[1]Mortality (Interventions) H'!$B$26:$AV$128,25)))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2380.104586126547</v>
      </c>
      <c r="M1049" s="14">
        <f t="shared" si="556"/>
        <v>769177</v>
      </c>
      <c r="O1049" s="12" t="e">
        <f>1000*(IF(I110&lt;18,VLOOKUP(I110,'[1]Mortality (No Interventions) H'!$B$10:$O$129,4),VLOOKUP(I110,'[1]Mortality (Interventions) H'!$B$26:$AV$128,25)))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2380.104586126547</v>
      </c>
      <c r="M1050" s="14">
        <f t="shared" si="556"/>
        <v>769177</v>
      </c>
      <c r="O1050" s="12" t="e">
        <f>1000*(IF(I111&lt;18,VLOOKUP(I111,'[1]Mortality (No Interventions) H'!$B$10:$O$129,4),VLOOKUP(I111,'[1]Mortality (Interventions) H'!$B$26:$AV$128,25)))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2380.104586126547</v>
      </c>
      <c r="M1051" s="14">
        <f t="shared" si="556"/>
        <v>769177</v>
      </c>
      <c r="O1051" s="12" t="e">
        <f>1000*(IF(I112&lt;18,VLOOKUP(I112,'[1]Mortality (No Interventions) H'!$B$10:$O$129,4),VLOOKUP(I112,'[1]Mortality (Interventions) H'!$B$26:$AV$128,25)))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2380.104586126547</v>
      </c>
      <c r="M1052" s="14">
        <f t="shared" si="556"/>
        <v>769177</v>
      </c>
      <c r="O1052" s="12" t="e">
        <f>1000*(IF(I113&lt;18,VLOOKUP(I113,'[1]Mortality (No Interventions) H'!$B$10:$O$129,4),VLOOKUP(I113,'[1]Mortality (Interventions) H'!$B$26:$AV$128,25)))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2380.104586126547</v>
      </c>
      <c r="M1053" s="14">
        <f t="shared" si="556"/>
        <v>769177</v>
      </c>
      <c r="O1053" s="12" t="e">
        <f>1000*(IF(I114&lt;18,VLOOKUP(I114,'[1]Mortality (No Interventions) H'!$B$10:$O$129,4),VLOOKUP(I114,'[1]Mortality (Interventions) H'!$B$26:$AV$128,25)))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2380.104586126547</v>
      </c>
      <c r="M1054" s="14">
        <f t="shared" si="556"/>
        <v>769177</v>
      </c>
      <c r="O1054" s="12" t="e">
        <f>1000*(IF(I115&lt;18,VLOOKUP(I115,'[1]Mortality (No Interventions) H'!$B$10:$O$129,4),VLOOKUP(I115,'[1]Mortality (Interventions) H'!$B$26:$AV$128,25)))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2380.104586126547</v>
      </c>
      <c r="M1055" s="14">
        <f t="shared" si="556"/>
        <v>769177</v>
      </c>
      <c r="O1055" s="12" t="e">
        <f>1000*(IF(I116&lt;18,VLOOKUP(I116,'[1]Mortality (No Interventions) H'!$B$10:$O$129,4),VLOOKUP(I116,'[1]Mortality (Interventions) H'!$B$26:$AV$128,25)))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2380.104586126547</v>
      </c>
      <c r="M1056" s="14">
        <f t="shared" si="556"/>
        <v>769177</v>
      </c>
      <c r="O1056" s="12" t="e">
        <f>1000*(IF(I117&lt;18,VLOOKUP(I117,'[1]Mortality (No Interventions) H'!$B$10:$O$129,4),VLOOKUP(I117,'[1]Mortality (Interventions) H'!$B$26:$AV$128,25)))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2380.104586126547</v>
      </c>
      <c r="M1057" s="14">
        <f t="shared" si="556"/>
        <v>769177</v>
      </c>
      <c r="O1057" s="12" t="e">
        <f>1000*(IF(I118&lt;18,VLOOKUP(I118,'[1]Mortality (No Interventions) H'!$B$10:$O$129,4),VLOOKUP(I118,'[1]Mortality (Interventions) H'!$B$26:$AV$128,25)))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2380.104586126547</v>
      </c>
      <c r="M1058" s="14">
        <f t="shared" si="556"/>
        <v>769177</v>
      </c>
      <c r="O1058" s="12" t="e">
        <f>1000*(IF(I119&lt;18,VLOOKUP(I119,'[1]Mortality (No Interventions) H'!$B$10:$O$129,4),VLOOKUP(I119,'[1]Mortality (Interventions) H'!$B$26:$AV$128,25)))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2380.104586126547</v>
      </c>
      <c r="M1059" s="14">
        <f t="shared" si="556"/>
        <v>769177</v>
      </c>
      <c r="O1059" s="12" t="e">
        <f>1000*(IF(I120&lt;18,VLOOKUP(I120,'[1]Mortality (No Interventions) H'!$B$10:$O$129,4),VLOOKUP(I120,'[1]Mortality (Interventions) H'!$B$26:$AV$128,25)))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2380.104586126547</v>
      </c>
      <c r="M1060" s="14">
        <f t="shared" si="556"/>
        <v>769177</v>
      </c>
      <c r="O1060" s="12" t="e">
        <f>1000*(IF(I121&lt;18,VLOOKUP(I121,'[1]Mortality (No Interventions) H'!$B$10:$O$129,4),VLOOKUP(I121,'[1]Mortality (Interventions) H'!$B$26:$AV$128,25)))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2380.104586126547</v>
      </c>
      <c r="M1061" s="14">
        <f t="shared" si="556"/>
        <v>769177</v>
      </c>
      <c r="O1061" s="12" t="e">
        <f>1000*(IF(I122&lt;18,VLOOKUP(I122,'[1]Mortality (No Interventions) H'!$B$10:$O$129,4),VLOOKUP(I122,'[1]Mortality (Interventions) H'!$B$26:$AV$128,25)))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2380.104586126547</v>
      </c>
      <c r="M1062" s="14">
        <f t="shared" si="556"/>
        <v>769177</v>
      </c>
      <c r="O1062" s="12" t="e">
        <f>1000*(IF(I123&lt;18,VLOOKUP(I123,'[1]Mortality (No Interventions) H'!$B$10:$O$129,4),VLOOKUP(I123,'[1]Mortality (Interventions) H'!$B$26:$AV$128,25)))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2380.104586126547</v>
      </c>
      <c r="M1063" s="14">
        <f t="shared" si="556"/>
        <v>769177</v>
      </c>
      <c r="O1063" s="12" t="e">
        <f>1000*(IF(I124&lt;18,VLOOKUP(I124,'[1]Mortality (No Interventions) H'!$B$10:$O$129,4),VLOOKUP(I124,'[1]Mortality (Interventions) H'!$B$26:$AV$128,25)))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477125.23167077382</v>
      </c>
      <c r="Z1068" s="2">
        <f t="shared" si="573"/>
        <v>-11928.130791769347</v>
      </c>
      <c r="AA1068" s="2">
        <f t="shared" si="573"/>
        <v>-47490.798460244594</v>
      </c>
      <c r="AB1068" s="2">
        <f t="shared" si="573"/>
        <v>-769176.99999999988</v>
      </c>
      <c r="AC1068" s="2">
        <f t="shared" si="573"/>
        <v>-351470.69758124033</v>
      </c>
      <c r="AD1068" s="2">
        <f t="shared" si="573"/>
        <v>15046.558223085407</v>
      </c>
      <c r="AE1068" s="2">
        <f t="shared" si="573"/>
        <v>-336424.13935815467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477125.23167077382</v>
      </c>
      <c r="Z1070" s="2">
        <f t="shared" si="574"/>
        <v>-11928.130791769347</v>
      </c>
      <c r="AA1070" s="2">
        <f t="shared" si="574"/>
        <v>-21239.518578167248</v>
      </c>
      <c r="AB1070" s="2">
        <f t="shared" si="574"/>
        <v>-162910.64705375378</v>
      </c>
      <c r="AC1070" s="2">
        <f t="shared" si="574"/>
        <v>281046.93524708354</v>
      </c>
      <c r="AD1070" s="2">
        <f t="shared" si="574"/>
        <v>6062.6635294624593</v>
      </c>
      <c r="AE1070" s="2">
        <f t="shared" si="574"/>
        <v>287109.5987765459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477125.23167077382</v>
      </c>
      <c r="Z1072" s="2">
        <f t="shared" si="575"/>
        <v>-11928.130791769347</v>
      </c>
      <c r="AA1072" s="2">
        <f t="shared" si="575"/>
        <v>-33103.181509628797</v>
      </c>
      <c r="AB1072" s="2">
        <f t="shared" si="575"/>
        <v>-394472.79479325516</v>
      </c>
      <c r="AC1072" s="2">
        <f t="shared" si="575"/>
        <v>37621.124576120463</v>
      </c>
      <c r="AD1072" s="2">
        <f t="shared" si="575"/>
        <v>10091.428737450664</v>
      </c>
      <c r="AE1072" s="2">
        <f t="shared" si="575"/>
        <v>47712.55331357097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473769.99587183946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473769.99587183946</v>
      </c>
      <c r="K1078" s="14">
        <f>J1078*$C$10</f>
        <v>11844.249896795987</v>
      </c>
      <c r="L1078" s="15">
        <f>$C$1088</f>
        <v>4735.6299428625989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473769.99587183946</v>
      </c>
      <c r="Z1078" s="8">
        <f t="shared" ref="Z1078:Z1109" si="580">IFERROR(_xlfn.IFNA(-$T1078*K1078,0),0)</f>
        <v>-11844.249896795987</v>
      </c>
      <c r="AA1078" s="8">
        <f t="shared" ref="AA1078:AA1109" si="581">IFERROR(_xlfn.IFNA(-$T1078*L1078,0),0)</f>
        <v>-4735.6299428625989</v>
      </c>
      <c r="AB1078" s="8"/>
      <c r="AC1078" s="8">
        <f t="shared" ref="AC1078:AC1109" si="582">IFERROR(_xlfn.IFNA(SUM(Y1078:AB1078),0),0)</f>
        <v>457190.11603218084</v>
      </c>
      <c r="AD1078" s="8"/>
      <c r="AE1078" s="8">
        <f t="shared" ref="AE1078:AE1109" si="583">IFERROR(_xlfn.IFNA(SUM(AC1078:AD1078),0),0)</f>
        <v>457190.11603218084</v>
      </c>
      <c r="AG1078" s="46">
        <f>AE1207</f>
        <v>47377.029590787948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H'!$B$10:$O$129,4),VLOOKUP(I5,'[1]Mortality (Interventions) H'!$B$26:$AV$128,28)))</f>
        <v>9.9906315450531995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9.9906315450532003E-3</v>
      </c>
      <c r="S1079" s="10">
        <f t="shared" ref="S1079:S1110" si="587">MIN(P1079*Q1079,Q1079-R1079)</f>
        <v>0</v>
      </c>
      <c r="T1079" s="9">
        <f t="shared" si="577"/>
        <v>0.9900093684549468</v>
      </c>
      <c r="U1079" s="18"/>
      <c r="V1079" s="8">
        <f t="shared" ref="V1079:V1110" si="588">W1078</f>
        <v>7691.77</v>
      </c>
      <c r="W1079" s="8">
        <f t="shared" si="578"/>
        <v>7614.9243600007067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-7684.5639999293853</v>
      </c>
      <c r="AC1079" s="8">
        <f t="shared" si="582"/>
        <v>-7684.5639999293853</v>
      </c>
      <c r="AD1079" s="8">
        <f t="shared" ref="AD1079:AD1110" si="590">IFERROR(_xlfn.IFNA($D$6*SUM(V1079:V1079,Y1079:Z1079),0),0)</f>
        <v>754.56263700000011</v>
      </c>
      <c r="AE1079" s="8">
        <f t="shared" si="583"/>
        <v>-6930.0013629293853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2366.7799635034016</v>
      </c>
      <c r="M1080" s="14">
        <f t="shared" si="576"/>
        <v>769177</v>
      </c>
      <c r="N1080" s="13"/>
      <c r="O1080" s="12">
        <f>1000*(IF(I6&lt;18,VLOOKUP(I6,'[1]Mortality (No Interventions) H'!$B$10:$O$129,4),VLOOKUP(I6,'[1]Mortality (Interventions) H'!$B$26:$AV$128,28)))</f>
        <v>10.981941834704102</v>
      </c>
      <c r="P1080" s="11">
        <v>0</v>
      </c>
      <c r="Q1080" s="10">
        <f t="shared" si="585"/>
        <v>0.9900093684549468</v>
      </c>
      <c r="R1080" s="10">
        <f t="shared" si="586"/>
        <v>1.0872225300184368E-2</v>
      </c>
      <c r="S1080" s="10">
        <f t="shared" si="587"/>
        <v>0</v>
      </c>
      <c r="T1080" s="9">
        <f t="shared" si="577"/>
        <v>0.97913714315476241</v>
      </c>
      <c r="U1080" s="18"/>
      <c r="V1080" s="8">
        <f t="shared" si="588"/>
        <v>7614.9243600007067</v>
      </c>
      <c r="W1080" s="8">
        <f t="shared" si="578"/>
        <v>7531.2977036035072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-2317.4021719406537</v>
      </c>
      <c r="AB1080" s="8">
        <f t="shared" si="589"/>
        <v>-8362.6656397199113</v>
      </c>
      <c r="AC1080" s="8">
        <f t="shared" si="582"/>
        <v>-10680.067811660565</v>
      </c>
      <c r="AD1080" s="8">
        <f t="shared" si="590"/>
        <v>747.02407971606942</v>
      </c>
      <c r="AE1080" s="8">
        <f t="shared" si="583"/>
        <v>-9933.0437319444954</v>
      </c>
      <c r="AF1080" s="1" t="s">
        <v>34</v>
      </c>
      <c r="AG1080" s="44">
        <f>AE1207/Y1207</f>
        <v>0.10000006332947266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2366.7799635034016</v>
      </c>
      <c r="M1081" s="14">
        <f t="shared" si="576"/>
        <v>769177</v>
      </c>
      <c r="N1081" s="13"/>
      <c r="O1081" s="12">
        <f>1000*(IF(I7&lt;18,VLOOKUP(I7,'[1]Mortality (No Interventions) H'!$B$10:$O$129,4),VLOOKUP(I7,'[1]Mortality (Interventions) H'!$B$26:$AV$128,28)))</f>
        <v>12.041800839019547</v>
      </c>
      <c r="P1081" s="11">
        <v>0</v>
      </c>
      <c r="Q1081" s="10">
        <f t="shared" si="585"/>
        <v>0.97913714315476241</v>
      </c>
      <c r="R1081" s="10">
        <f t="shared" si="586"/>
        <v>1.179057447195622E-2</v>
      </c>
      <c r="S1081" s="10">
        <f t="shared" si="587"/>
        <v>0</v>
      </c>
      <c r="T1081" s="9">
        <f t="shared" si="577"/>
        <v>0.96734656868280622</v>
      </c>
      <c r="U1081" s="18"/>
      <c r="V1081" s="8">
        <f t="shared" si="588"/>
        <v>7531.2977036035072</v>
      </c>
      <c r="W1081" s="8">
        <f t="shared" si="578"/>
        <v>7440.6073165973485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-2289.496476522233</v>
      </c>
      <c r="AB1081" s="8">
        <f t="shared" si="589"/>
        <v>-9069.0387006158689</v>
      </c>
      <c r="AC1081" s="8">
        <f t="shared" si="582"/>
        <v>-11358.535177138103</v>
      </c>
      <c r="AD1081" s="8">
        <f t="shared" si="590"/>
        <v>738.82030472350414</v>
      </c>
      <c r="AE1081" s="8">
        <f t="shared" si="583"/>
        <v>-10619.714872414599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2366.7799635034016</v>
      </c>
      <c r="M1082" s="14">
        <f t="shared" si="576"/>
        <v>769177</v>
      </c>
      <c r="N1082" s="13"/>
      <c r="O1082" s="12">
        <f>1000*(IF(I8&lt;18,VLOOKUP(I8,'[1]Mortality (No Interventions) H'!$B$10:$O$129,4),VLOOKUP(I8,'[1]Mortality (Interventions) H'!$B$26:$AV$128,28)))</f>
        <v>13.170577194611898</v>
      </c>
      <c r="P1082" s="11">
        <v>0</v>
      </c>
      <c r="Q1082" s="10">
        <f t="shared" si="585"/>
        <v>0.96734656868280622</v>
      </c>
      <c r="R1082" s="10">
        <f t="shared" si="586"/>
        <v>1.274051265677984E-2</v>
      </c>
      <c r="S1082" s="10">
        <f t="shared" si="587"/>
        <v>0</v>
      </c>
      <c r="T1082" s="9">
        <f t="shared" si="577"/>
        <v>0.95460605602602633</v>
      </c>
      <c r="U1082" s="18"/>
      <c r="V1082" s="8">
        <f t="shared" si="588"/>
        <v>7440.6073165973485</v>
      </c>
      <c r="W1082" s="8">
        <f t="shared" si="578"/>
        <v>7342.6102235593089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-2259.3424864414046</v>
      </c>
      <c r="AB1082" s="8">
        <f t="shared" si="589"/>
        <v>-9799.7093038039475</v>
      </c>
      <c r="AC1082" s="8">
        <f t="shared" si="582"/>
        <v>-12059.051790245352</v>
      </c>
      <c r="AD1082" s="8">
        <f t="shared" si="590"/>
        <v>729.92357775819994</v>
      </c>
      <c r="AE1082" s="8">
        <f t="shared" si="583"/>
        <v>-11329.128212487152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2366.7799635034016</v>
      </c>
      <c r="M1083" s="14">
        <f t="shared" si="576"/>
        <v>769177</v>
      </c>
      <c r="N1083" s="13"/>
      <c r="O1083" s="12">
        <f>1000*(IF(I9&lt;18,VLOOKUP(I9,'[1]Mortality (No Interventions) H'!$B$10:$O$129,4),VLOOKUP(I9,'[1]Mortality (Interventions) H'!$B$26:$AV$128,28)))</f>
        <v>14.441885275100303</v>
      </c>
      <c r="P1083" s="11">
        <v>0</v>
      </c>
      <c r="Q1083" s="10">
        <f t="shared" si="585"/>
        <v>0.95460605602602633</v>
      </c>
      <c r="R1083" s="10">
        <f t="shared" si="586"/>
        <v>1.3786311144043845E-2</v>
      </c>
      <c r="S1083" s="10">
        <f t="shared" si="587"/>
        <v>0</v>
      </c>
      <c r="T1083" s="9">
        <f t="shared" si="577"/>
        <v>0.9408197448819825</v>
      </c>
      <c r="U1083" s="18"/>
      <c r="V1083" s="8">
        <f t="shared" si="588"/>
        <v>7342.6102235593089</v>
      </c>
      <c r="W1083" s="8">
        <f t="shared" si="578"/>
        <v>7236.5690890908872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-2226.7133214550581</v>
      </c>
      <c r="AB1083" s="8">
        <f t="shared" si="589"/>
        <v>-10604.113446842213</v>
      </c>
      <c r="AC1083" s="8">
        <f t="shared" si="582"/>
        <v>-12830.826768297271</v>
      </c>
      <c r="AD1083" s="8">
        <f t="shared" si="590"/>
        <v>720.3100629311682</v>
      </c>
      <c r="AE1083" s="8">
        <f t="shared" si="583"/>
        <v>-12110.516705366103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2366.7799635034016</v>
      </c>
      <c r="M1084" s="14">
        <f t="shared" si="576"/>
        <v>769177</v>
      </c>
      <c r="N1084" s="13"/>
      <c r="O1084" s="12">
        <f>1000*(IF(I10&lt;18,VLOOKUP(I10,'[1]Mortality (No Interventions) H'!$B$10:$O$129,4),VLOOKUP(I10,'[1]Mortality (Interventions) H'!$B$26:$AV$128,28)))</f>
        <v>15.87602456056374</v>
      </c>
      <c r="P1084" s="11">
        <v>0</v>
      </c>
      <c r="Q1084" s="10">
        <f t="shared" si="585"/>
        <v>0.9408197448819825</v>
      </c>
      <c r="R1084" s="10">
        <f t="shared" si="586"/>
        <v>1.4936477376809667E-2</v>
      </c>
      <c r="S1084" s="10">
        <f t="shared" si="587"/>
        <v>0</v>
      </c>
      <c r="T1084" s="9">
        <f t="shared" si="577"/>
        <v>0.9258832675051728</v>
      </c>
      <c r="U1084" s="18"/>
      <c r="V1084" s="8">
        <f t="shared" si="588"/>
        <v>7236.5690890908872</v>
      </c>
      <c r="W1084" s="8">
        <f t="shared" si="578"/>
        <v>7121.6811404982636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-2191.3619660743029</v>
      </c>
      <c r="AB1084" s="8">
        <f t="shared" si="589"/>
        <v>-11488.794859262329</v>
      </c>
      <c r="AC1084" s="8">
        <f t="shared" si="582"/>
        <v>-13680.156825336631</v>
      </c>
      <c r="AD1084" s="8">
        <f t="shared" si="590"/>
        <v>709.90742763981609</v>
      </c>
      <c r="AE1084" s="8">
        <f t="shared" si="583"/>
        <v>-12970.249397696814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2366.7799635034016</v>
      </c>
      <c r="M1085" s="14">
        <f t="shared" si="576"/>
        <v>769177</v>
      </c>
      <c r="N1085" s="13"/>
      <c r="O1085" s="12">
        <f>1000*(IF(I11&lt;18,VLOOKUP(I11,'[1]Mortality (No Interventions) H'!$B$10:$O$129,4),VLOOKUP(I11,'[1]Mortality (Interventions) H'!$B$26:$AV$128,28)))</f>
        <v>17.519438319681591</v>
      </c>
      <c r="P1085" s="11">
        <v>0</v>
      </c>
      <c r="Q1085" s="10">
        <f t="shared" si="585"/>
        <v>0.9258832675051728</v>
      </c>
      <c r="R1085" s="10">
        <f t="shared" si="586"/>
        <v>1.6220954796282126E-2</v>
      </c>
      <c r="S1085" s="10">
        <f t="shared" si="587"/>
        <v>0</v>
      </c>
      <c r="T1085" s="9">
        <f t="shared" si="577"/>
        <v>0.90966231270889064</v>
      </c>
      <c r="U1085" s="18"/>
      <c r="V1085" s="8">
        <f t="shared" si="588"/>
        <v>7121.6811404982636</v>
      </c>
      <c r="W1085" s="8">
        <f t="shared" si="578"/>
        <v>6996.9132870248641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-2152.9705352735682</v>
      </c>
      <c r="AB1085" s="8">
        <f t="shared" si="589"/>
        <v>-12476.785347339897</v>
      </c>
      <c r="AC1085" s="8">
        <f t="shared" si="582"/>
        <v>-14629.755882613466</v>
      </c>
      <c r="AD1085" s="8">
        <f t="shared" si="590"/>
        <v>698.63691988287974</v>
      </c>
      <c r="AE1085" s="8">
        <f t="shared" si="583"/>
        <v>-13931.118962730587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2366.7799635034016</v>
      </c>
      <c r="M1086" s="14">
        <f t="shared" si="576"/>
        <v>769177</v>
      </c>
      <c r="N1086" s="13"/>
      <c r="O1086" s="12">
        <f>1000*(IF(I12&lt;18,VLOOKUP(I12,'[1]Mortality (No Interventions) H'!$B$10:$O$129,4),VLOOKUP(I12,'[1]Mortality (Interventions) H'!$B$26:$AV$128,28)))</f>
        <v>19.415517441738313</v>
      </c>
      <c r="P1086" s="11">
        <v>0</v>
      </c>
      <c r="Q1086" s="10">
        <f t="shared" si="585"/>
        <v>0.90966231270889064</v>
      </c>
      <c r="R1086" s="10">
        <f t="shared" si="586"/>
        <v>1.7661564498491475E-2</v>
      </c>
      <c r="S1086" s="10">
        <f t="shared" si="587"/>
        <v>0</v>
      </c>
      <c r="T1086" s="9">
        <f t="shared" si="577"/>
        <v>0.89200074821039921</v>
      </c>
      <c r="U1086" s="18"/>
      <c r="V1086" s="8">
        <f t="shared" si="588"/>
        <v>6996.9132870248641</v>
      </c>
      <c r="W1086" s="8">
        <f t="shared" si="578"/>
        <v>6861.0645950623029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-2111.1694982944155</v>
      </c>
      <c r="AB1086" s="8">
        <f t="shared" si="589"/>
        <v>-13584.869196256177</v>
      </c>
      <c r="AC1086" s="8">
        <f t="shared" si="582"/>
        <v>-15696.038694550592</v>
      </c>
      <c r="AD1086" s="8">
        <f t="shared" si="590"/>
        <v>686.39719345713922</v>
      </c>
      <c r="AE1086" s="8">
        <f t="shared" si="583"/>
        <v>-15009.641501093452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2366.7799635034016</v>
      </c>
      <c r="M1087" s="14">
        <f t="shared" si="576"/>
        <v>769177</v>
      </c>
      <c r="N1087" s="13"/>
      <c r="O1087" s="12">
        <f>1000*(IF(I13&lt;18,VLOOKUP(I13,'[1]Mortality (No Interventions) H'!$B$10:$O$129,4),VLOOKUP(I13,'[1]Mortality (Interventions) H'!$B$26:$AV$128,28)))</f>
        <v>21.604052940386374</v>
      </c>
      <c r="P1087" s="11">
        <v>0</v>
      </c>
      <c r="Q1087" s="10">
        <f t="shared" si="585"/>
        <v>0.89200074821039921</v>
      </c>
      <c r="R1087" s="10">
        <f t="shared" si="586"/>
        <v>1.9270831387201721E-2</v>
      </c>
      <c r="S1087" s="10">
        <f t="shared" si="587"/>
        <v>0</v>
      </c>
      <c r="T1087" s="9">
        <f t="shared" si="577"/>
        <v>0.87272991682319745</v>
      </c>
      <c r="U1087" s="18"/>
      <c r="V1087" s="8">
        <f t="shared" si="588"/>
        <v>6861.0645950623029</v>
      </c>
      <c r="W1087" s="8">
        <f t="shared" si="578"/>
        <v>6712.8377923231656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-2065.559680687134</v>
      </c>
      <c r="AB1087" s="8">
        <f t="shared" si="589"/>
        <v>-14822.680273913658</v>
      </c>
      <c r="AC1087" s="8">
        <f t="shared" si="582"/>
        <v>-16888.239954600791</v>
      </c>
      <c r="AD1087" s="8">
        <f t="shared" si="590"/>
        <v>673.07043677561194</v>
      </c>
      <c r="AE1087" s="8">
        <f t="shared" si="583"/>
        <v>-16215.169517825179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4735.6299428625989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2366.7799635034016</v>
      </c>
      <c r="M1088" s="14">
        <f t="shared" si="576"/>
        <v>769177</v>
      </c>
      <c r="N1088" s="13"/>
      <c r="O1088" s="12">
        <f>1000*(IF(I14&lt;18,VLOOKUP(I14,'[1]Mortality (No Interventions) H'!$B$10:$O$129,4),VLOOKUP(I14,'[1]Mortality (Interventions) H'!$B$26:$AV$128,28)))</f>
        <v>24.211501575328199</v>
      </c>
      <c r="P1088" s="11">
        <v>0</v>
      </c>
      <c r="Q1088" s="10">
        <f t="shared" si="585"/>
        <v>0.87272991682319745</v>
      </c>
      <c r="R1088" s="10">
        <f t="shared" si="586"/>
        <v>2.1130101756000892E-2</v>
      </c>
      <c r="S1088" s="10">
        <f t="shared" si="587"/>
        <v>0</v>
      </c>
      <c r="T1088" s="9">
        <f t="shared" si="577"/>
        <v>0.85159981506719651</v>
      </c>
      <c r="U1088" s="18"/>
      <c r="V1088" s="8">
        <f t="shared" si="588"/>
        <v>6712.8377923231656</v>
      </c>
      <c r="W1088" s="8">
        <f t="shared" si="578"/>
        <v>6550.3099095394109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-2015.549379224243</v>
      </c>
      <c r="AB1088" s="8">
        <f t="shared" si="589"/>
        <v>-16252.788278375498</v>
      </c>
      <c r="AC1088" s="8">
        <f t="shared" si="582"/>
        <v>-18268.337657599739</v>
      </c>
      <c r="AD1088" s="8">
        <f t="shared" si="590"/>
        <v>658.52938742690253</v>
      </c>
      <c r="AE1088" s="8">
        <f t="shared" si="583"/>
        <v>-17609.808270172838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2366.7799635034016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2366.7799635034016</v>
      </c>
      <c r="M1089" s="14">
        <f t="shared" si="576"/>
        <v>769177</v>
      </c>
      <c r="N1089" s="13"/>
      <c r="O1089" s="12">
        <f>1000*(IF(I15&lt;18,VLOOKUP(I15,'[1]Mortality (No Interventions) H'!$B$10:$O$129,4),VLOOKUP(I15,'[1]Mortality (Interventions) H'!$B$26:$AV$128,28)))</f>
        <v>27.22058558562307</v>
      </c>
      <c r="P1089" s="11">
        <v>0</v>
      </c>
      <c r="Q1089" s="10">
        <f t="shared" si="585"/>
        <v>0.85159981506719651</v>
      </c>
      <c r="R1089" s="10">
        <f t="shared" si="586"/>
        <v>2.3181045650737402E-2</v>
      </c>
      <c r="S1089" s="10">
        <f t="shared" si="587"/>
        <v>0</v>
      </c>
      <c r="T1089" s="9">
        <f t="shared" si="577"/>
        <v>0.82841876941645909</v>
      </c>
      <c r="U1089" s="18"/>
      <c r="V1089" s="8">
        <f t="shared" si="588"/>
        <v>6550.3099095394109</v>
      </c>
      <c r="W1089" s="8">
        <f t="shared" si="578"/>
        <v>6372.0066380344379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-1960.68494484502</v>
      </c>
      <c r="AB1089" s="8">
        <f t="shared" si="589"/>
        <v>-17830.327150497244</v>
      </c>
      <c r="AC1089" s="8">
        <f t="shared" si="582"/>
        <v>-19791.012095342263</v>
      </c>
      <c r="AD1089" s="8">
        <f t="shared" si="590"/>
        <v>642.58540212581624</v>
      </c>
      <c r="AE1089" s="8">
        <f t="shared" si="583"/>
        <v>-19148.426693216446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2366.7799635034016</v>
      </c>
      <c r="M1090" s="14">
        <f t="shared" si="576"/>
        <v>769177</v>
      </c>
      <c r="N1090" s="13"/>
      <c r="O1090" s="12">
        <f>1000*(IF(I16&lt;18,VLOOKUP(I16,'[1]Mortality (No Interventions) H'!$B$10:$O$129,4),VLOOKUP(I16,'[1]Mortality (Interventions) H'!$B$26:$AV$128,28)))</f>
        <v>30.679346456498113</v>
      </c>
      <c r="P1090" s="11">
        <v>0</v>
      </c>
      <c r="Q1090" s="10">
        <f t="shared" si="585"/>
        <v>0.82841876941645909</v>
      </c>
      <c r="R1090" s="10">
        <f t="shared" si="586"/>
        <v>2.5415346437993373E-2</v>
      </c>
      <c r="S1090" s="10">
        <f t="shared" si="587"/>
        <v>0</v>
      </c>
      <c r="T1090" s="9">
        <f t="shared" si="577"/>
        <v>0.80300342297846572</v>
      </c>
      <c r="U1090" s="18"/>
      <c r="V1090" s="8">
        <f t="shared" si="588"/>
        <v>6372.0066380344379</v>
      </c>
      <c r="W1090" s="8">
        <f t="shared" si="578"/>
        <v>6176.5176387630736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-1900.5324121300796</v>
      </c>
      <c r="AB1090" s="8">
        <f t="shared" si="589"/>
        <v>-19548.89992713643</v>
      </c>
      <c r="AC1090" s="8">
        <f t="shared" si="582"/>
        <v>-21449.43233926651</v>
      </c>
      <c r="AD1090" s="8">
        <f t="shared" si="590"/>
        <v>625.09385119117837</v>
      </c>
      <c r="AE1090" s="8">
        <f t="shared" si="583"/>
        <v>-20824.338488075333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2366.7799635034016</v>
      </c>
      <c r="M1091" s="14">
        <f t="shared" si="576"/>
        <v>769177</v>
      </c>
      <c r="N1091" s="13"/>
      <c r="O1091" s="12">
        <f>1000*(IF(I17&lt;18,VLOOKUP(I17,'[1]Mortality (No Interventions) H'!$B$10:$O$129,4),VLOOKUP(I17,'[1]Mortality (Interventions) H'!$B$26:$AV$128,28)))</f>
        <v>34.677806696119191</v>
      </c>
      <c r="P1091" s="11">
        <v>0</v>
      </c>
      <c r="Q1091" s="10">
        <f t="shared" si="585"/>
        <v>0.80300342297846572</v>
      </c>
      <c r="R1091" s="10">
        <f t="shared" si="586"/>
        <v>2.784639747836927E-2</v>
      </c>
      <c r="S1091" s="10">
        <f t="shared" si="587"/>
        <v>0</v>
      </c>
      <c r="T1091" s="9">
        <f t="shared" si="577"/>
        <v>0.77515702550009646</v>
      </c>
      <c r="U1091" s="18"/>
      <c r="V1091" s="8">
        <f t="shared" si="588"/>
        <v>6176.5176387630736</v>
      </c>
      <c r="W1091" s="8">
        <f t="shared" si="578"/>
        <v>5962.3295540308773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-1834.6261165225237</v>
      </c>
      <c r="AB1091" s="8">
        <f t="shared" si="589"/>
        <v>-21418.80847321964</v>
      </c>
      <c r="AC1091" s="8">
        <f t="shared" si="582"/>
        <v>-23253.434589742163</v>
      </c>
      <c r="AD1091" s="8">
        <f t="shared" si="590"/>
        <v>605.91638036265761</v>
      </c>
      <c r="AE1091" s="8">
        <f t="shared" si="583"/>
        <v>-22647.518209379505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2366.7799635034016</v>
      </c>
      <c r="M1092" s="14">
        <f t="shared" si="576"/>
        <v>769177</v>
      </c>
      <c r="N1092" s="13"/>
      <c r="O1092" s="12">
        <f>1000*(IF(I18&lt;18,VLOOKUP(I18,'[1]Mortality (No Interventions) H'!$B$10:$O$129,4),VLOOKUP(I18,'[1]Mortality (Interventions) H'!$B$26:$AV$128,28)))</f>
        <v>39.15339619700282</v>
      </c>
      <c r="P1092" s="11">
        <v>0</v>
      </c>
      <c r="Q1092" s="10">
        <f t="shared" si="585"/>
        <v>0.77515702550009646</v>
      </c>
      <c r="R1092" s="10">
        <f t="shared" si="586"/>
        <v>3.0350030134295495E-2</v>
      </c>
      <c r="S1092" s="10">
        <f t="shared" si="587"/>
        <v>0</v>
      </c>
      <c r="T1092" s="9">
        <f t="shared" si="577"/>
        <v>0.74480699536580097</v>
      </c>
      <c r="U1092" s="18"/>
      <c r="V1092" s="8">
        <f t="shared" si="588"/>
        <v>5962.3295540308773</v>
      </c>
      <c r="W1092" s="8">
        <f t="shared" si="578"/>
        <v>5728.884102744807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-1762.7942733089487</v>
      </c>
      <c r="AB1092" s="8">
        <f t="shared" si="589"/>
        <v>-23344.545128607006</v>
      </c>
      <c r="AC1092" s="8">
        <f t="shared" si="582"/>
        <v>-25107.339401915953</v>
      </c>
      <c r="AD1092" s="8">
        <f t="shared" si="590"/>
        <v>584.90452925042905</v>
      </c>
      <c r="AE1092" s="8">
        <f t="shared" si="583"/>
        <v>-24522.434872665523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2366.7799635034016</v>
      </c>
      <c r="M1093" s="14">
        <f t="shared" si="576"/>
        <v>769177</v>
      </c>
      <c r="N1093" s="13"/>
      <c r="O1093" s="12">
        <f>1000*(IF(I19&lt;18,VLOOKUP(I19,'[1]Mortality (No Interventions) H'!$B$10:$O$129,4),VLOOKUP(I19,'[1]Mortality (Interventions) H'!$B$26:$AV$128,28)))</f>
        <v>44.139200667226312</v>
      </c>
      <c r="P1093" s="11">
        <v>0</v>
      </c>
      <c r="Q1093" s="10">
        <f t="shared" si="585"/>
        <v>0.74480699536580097</v>
      </c>
      <c r="R1093" s="10">
        <f t="shared" si="586"/>
        <v>3.2875185426804988E-2</v>
      </c>
      <c r="S1093" s="10">
        <f t="shared" si="587"/>
        <v>0</v>
      </c>
      <c r="T1093" s="9">
        <f t="shared" si="577"/>
        <v>0.71193180993899596</v>
      </c>
      <c r="U1093" s="18"/>
      <c r="V1093" s="8">
        <f t="shared" si="588"/>
        <v>5728.884102744807</v>
      </c>
      <c r="W1093" s="8">
        <f t="shared" si="578"/>
        <v>5476.0157377344713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-1684.9859431443276</v>
      </c>
      <c r="AB1093" s="8">
        <f t="shared" si="589"/>
        <v>-25286.83650103358</v>
      </c>
      <c r="AC1093" s="8">
        <f t="shared" si="582"/>
        <v>-26971.822444177909</v>
      </c>
      <c r="AD1093" s="8">
        <f t="shared" si="590"/>
        <v>562.00353047926558</v>
      </c>
      <c r="AE1093" s="8">
        <f t="shared" si="583"/>
        <v>-26409.818913698644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2366.7799635034016</v>
      </c>
      <c r="M1094" s="14">
        <f t="shared" si="576"/>
        <v>769177</v>
      </c>
      <c r="N1094" s="13"/>
      <c r="O1094" s="12">
        <f>1000*(IF(I20&lt;18,VLOOKUP(I20,'[1]Mortality (No Interventions) H'!$B$10:$O$129,4),VLOOKUP(I20,'[1]Mortality (Interventions) H'!$B$26:$AV$128,28)))</f>
        <v>49.587685153081424</v>
      </c>
      <c r="P1094" s="11">
        <v>0</v>
      </c>
      <c r="Q1094" s="10">
        <f t="shared" si="585"/>
        <v>0.71193180993899596</v>
      </c>
      <c r="R1094" s="10">
        <f t="shared" si="586"/>
        <v>3.5303050441718331E-2</v>
      </c>
      <c r="S1094" s="10">
        <f t="shared" si="587"/>
        <v>0</v>
      </c>
      <c r="T1094" s="9">
        <f t="shared" si="577"/>
        <v>0.67662875949727763</v>
      </c>
      <c r="U1094" s="18"/>
      <c r="V1094" s="8">
        <f t="shared" si="588"/>
        <v>5476.0157377344713</v>
      </c>
      <c r="W1094" s="8">
        <f t="shared" si="578"/>
        <v>5204.4727934383754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-1601.4313907083188</v>
      </c>
      <c r="AB1094" s="8">
        <f t="shared" si="589"/>
        <v>-27154.294429609581</v>
      </c>
      <c r="AC1094" s="8">
        <f t="shared" si="582"/>
        <v>-28755.725820317901</v>
      </c>
      <c r="AD1094" s="8">
        <f t="shared" si="590"/>
        <v>537.19714387175168</v>
      </c>
      <c r="AE1094" s="8">
        <f t="shared" si="583"/>
        <v>-28218.528676446149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2366.7799635034016</v>
      </c>
      <c r="M1095" s="14">
        <f t="shared" si="576"/>
        <v>769177</v>
      </c>
      <c r="N1095" s="13"/>
      <c r="O1095" s="12">
        <f>1000*(IF(I21&lt;18,VLOOKUP(I21,'[1]Mortality (No Interventions) H'!$B$10:$O$129,4),VLOOKUP(I21,'[1]Mortality (Interventions) H'!$B$26:$AV$128,28)))</f>
        <v>55.583605114493679</v>
      </c>
      <c r="P1095" s="11">
        <v>0</v>
      </c>
      <c r="Q1095" s="10">
        <f t="shared" si="585"/>
        <v>0.67662875949727763</v>
      </c>
      <c r="R1095" s="10">
        <f t="shared" si="586"/>
        <v>3.7609465777006391E-2</v>
      </c>
      <c r="S1095" s="10">
        <f t="shared" si="587"/>
        <v>0</v>
      </c>
      <c r="T1095" s="9">
        <f t="shared" si="577"/>
        <v>0.63901929372027122</v>
      </c>
      <c r="U1095" s="18"/>
      <c r="V1095" s="8">
        <f t="shared" si="588"/>
        <v>5204.4727934383754</v>
      </c>
      <c r="W1095" s="8">
        <f t="shared" si="578"/>
        <v>4915.1894328587705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-1512.418060669233</v>
      </c>
      <c r="AB1095" s="8">
        <f t="shared" si="589"/>
        <v>-28928.336057960445</v>
      </c>
      <c r="AC1095" s="8">
        <f t="shared" si="582"/>
        <v>-30440.754118629677</v>
      </c>
      <c r="AD1095" s="8">
        <f t="shared" si="590"/>
        <v>510.55878103630465</v>
      </c>
      <c r="AE1095" s="8">
        <f t="shared" si="583"/>
        <v>-29930.195337593374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2366.7799635034016</v>
      </c>
      <c r="M1096" s="14">
        <f t="shared" si="576"/>
        <v>769177</v>
      </c>
      <c r="N1096" s="13"/>
      <c r="O1096" s="12">
        <f>1000*(IF(I22&lt;18,VLOOKUP(I22,'[1]Mortality (No Interventions) H'!$B$10:$O$129,4),VLOOKUP(I22,'[1]Mortality (Interventions) H'!$B$26:$AV$128,28)))</f>
        <v>62.335548703803461</v>
      </c>
      <c r="P1096" s="11">
        <v>0</v>
      </c>
      <c r="Q1096" s="10">
        <f t="shared" si="585"/>
        <v>0.63901929372027122</v>
      </c>
      <c r="R1096" s="10">
        <f t="shared" si="586"/>
        <v>3.9833618306370056E-2</v>
      </c>
      <c r="S1096" s="10">
        <f t="shared" si="587"/>
        <v>0</v>
      </c>
      <c r="T1096" s="9">
        <f t="shared" si="577"/>
        <v>0.59918567541390111</v>
      </c>
      <c r="U1096" s="18"/>
      <c r="V1096" s="8">
        <f t="shared" si="588"/>
        <v>4915.1894328587705</v>
      </c>
      <c r="W1096" s="8">
        <f t="shared" si="578"/>
        <v>4608.7984025783826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-1418.1406509878739</v>
      </c>
      <c r="AB1096" s="8">
        <f t="shared" si="589"/>
        <v>-30639.1030280388</v>
      </c>
      <c r="AC1096" s="8">
        <f t="shared" si="582"/>
        <v>-32057.243679026673</v>
      </c>
      <c r="AD1096" s="8">
        <f t="shared" si="590"/>
        <v>482.18008336344542</v>
      </c>
      <c r="AE1096" s="8">
        <f t="shared" si="583"/>
        <v>-31575.063595663229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2366.7799635034016</v>
      </c>
      <c r="M1097" s="14">
        <f t="shared" si="576"/>
        <v>769177</v>
      </c>
      <c r="N1097" s="13"/>
      <c r="O1097" s="12">
        <f>1000*(IF(I23&lt;18,VLOOKUP(I23,'[1]Mortality (No Interventions) H'!$B$10:$O$129,4),VLOOKUP(I23,'[1]Mortality (Interventions) H'!$B$26:$AV$128,28)))</f>
        <v>69.929551095733189</v>
      </c>
      <c r="P1097" s="11">
        <v>0</v>
      </c>
      <c r="Q1097" s="10">
        <f t="shared" si="585"/>
        <v>0.59918567541390111</v>
      </c>
      <c r="R1097" s="10">
        <f t="shared" si="586"/>
        <v>4.1900785304687799E-2</v>
      </c>
      <c r="S1097" s="10">
        <f t="shared" si="587"/>
        <v>0</v>
      </c>
      <c r="T1097" s="9">
        <f t="shared" si="577"/>
        <v>0.55728489010921334</v>
      </c>
      <c r="U1097" s="18"/>
      <c r="V1097" s="8">
        <f t="shared" si="588"/>
        <v>4608.7984025783826</v>
      </c>
      <c r="W1097" s="8">
        <f t="shared" si="578"/>
        <v>4286.5071991953437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-1318.9707118736812</v>
      </c>
      <c r="AB1097" s="8">
        <f t="shared" si="589"/>
        <v>-32229.120338303848</v>
      </c>
      <c r="AC1097" s="8">
        <f t="shared" si="582"/>
        <v>-33548.091050177529</v>
      </c>
      <c r="AD1097" s="8">
        <f t="shared" si="590"/>
        <v>452.12312329293934</v>
      </c>
      <c r="AE1097" s="8">
        <f t="shared" si="583"/>
        <v>-33095.967926884587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2366.7799635034016</v>
      </c>
      <c r="M1098" s="14">
        <f t="shared" si="576"/>
        <v>769177</v>
      </c>
      <c r="N1098" s="13"/>
      <c r="O1098" s="12">
        <f>1000*(IF(I24&lt;18,VLOOKUP(I24,'[1]Mortality (No Interventions) H'!$B$10:$O$129,4),VLOOKUP(I24,'[1]Mortality (Interventions) H'!$B$26:$AV$128,28)))</f>
        <v>78.501817991953516</v>
      </c>
      <c r="P1098" s="11">
        <v>0</v>
      </c>
      <c r="Q1098" s="10">
        <f t="shared" si="585"/>
        <v>0.55728489010921334</v>
      </c>
      <c r="R1098" s="10">
        <f t="shared" si="586"/>
        <v>4.3747877013019285E-2</v>
      </c>
      <c r="S1098" s="10">
        <f t="shared" si="587"/>
        <v>0</v>
      </c>
      <c r="T1098" s="9">
        <f t="shared" si="577"/>
        <v>0.51353701309619404</v>
      </c>
      <c r="U1098" s="18"/>
      <c r="V1098" s="8">
        <f t="shared" si="588"/>
        <v>4286.5071991953437</v>
      </c>
      <c r="W1098" s="8">
        <f t="shared" si="578"/>
        <v>3950.0085912229129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-1215.429113113456</v>
      </c>
      <c r="AB1098" s="8">
        <f t="shared" si="589"/>
        <v>-33649.860797243135</v>
      </c>
      <c r="AC1098" s="8">
        <f t="shared" si="582"/>
        <v>-34865.289910356587</v>
      </c>
      <c r="AD1098" s="8">
        <f t="shared" si="590"/>
        <v>420.50635624106326</v>
      </c>
      <c r="AE1098" s="8">
        <f t="shared" si="583"/>
        <v>-34444.783554115522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2366.7799635034016</v>
      </c>
      <c r="M1099" s="14">
        <f t="shared" si="576"/>
        <v>769177</v>
      </c>
      <c r="N1099" s="13"/>
      <c r="O1099" s="12">
        <f>1000*(IF(I25&lt;18,VLOOKUP(I25,'[1]Mortality (No Interventions) H'!$B$10:$O$129,4),VLOOKUP(I25,'[1]Mortality (Interventions) H'!$B$26:$AV$128,28)))</f>
        <v>87.773986405145322</v>
      </c>
      <c r="P1099" s="11">
        <v>0</v>
      </c>
      <c r="Q1099" s="10">
        <f t="shared" si="585"/>
        <v>0.51353701309619404</v>
      </c>
      <c r="R1099" s="10">
        <f t="shared" si="586"/>
        <v>4.5075190806044267E-2</v>
      </c>
      <c r="S1099" s="10">
        <f t="shared" si="587"/>
        <v>0</v>
      </c>
      <c r="T1099" s="9">
        <f t="shared" si="577"/>
        <v>0.46846182229014977</v>
      </c>
      <c r="U1099" s="18"/>
      <c r="V1099" s="8">
        <f t="shared" si="588"/>
        <v>3950.0085912229129</v>
      </c>
      <c r="W1099" s="8">
        <f t="shared" si="578"/>
        <v>3603.3005908367054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-1108.7460546626178</v>
      </c>
      <c r="AB1099" s="8">
        <f t="shared" si="589"/>
        <v>-34670.800038620713</v>
      </c>
      <c r="AC1099" s="8">
        <f t="shared" si="582"/>
        <v>-35779.54609328333</v>
      </c>
      <c r="AD1099" s="8">
        <f t="shared" si="590"/>
        <v>387.49584279896777</v>
      </c>
      <c r="AE1099" s="8">
        <f t="shared" si="583"/>
        <v>-35392.050250484361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2366.7799635034016</v>
      </c>
      <c r="M1100" s="14">
        <f t="shared" si="576"/>
        <v>769177</v>
      </c>
      <c r="N1100" s="13"/>
      <c r="O1100" s="12">
        <f>1000*(IF(I26&lt;18,VLOOKUP(I26,'[1]Mortality (No Interventions) H'!$B$10:$O$129,4),VLOOKUP(I26,'[1]Mortality (Interventions) H'!$B$26:$AV$128,28)))</f>
        <v>97.477548695734697</v>
      </c>
      <c r="P1100" s="11">
        <v>0</v>
      </c>
      <c r="Q1100" s="10">
        <f t="shared" si="585"/>
        <v>0.46846182229014977</v>
      </c>
      <c r="R1100" s="10">
        <f t="shared" si="586"/>
        <v>4.5664510094380689E-2</v>
      </c>
      <c r="S1100" s="10">
        <f t="shared" si="587"/>
        <v>0</v>
      </c>
      <c r="T1100" s="9">
        <f t="shared" si="577"/>
        <v>0.4227973121957691</v>
      </c>
      <c r="U1100" s="18"/>
      <c r="V1100" s="8">
        <f t="shared" si="588"/>
        <v>3603.3005908367054</v>
      </c>
      <c r="W1100" s="8">
        <f t="shared" si="578"/>
        <v>3252.0596820280512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-1000.6682071280387</v>
      </c>
      <c r="AB1100" s="8">
        <f t="shared" si="589"/>
        <v>-35124.090880865457</v>
      </c>
      <c r="AC1100" s="8">
        <f t="shared" si="582"/>
        <v>-36124.759087993494</v>
      </c>
      <c r="AD1100" s="8">
        <f t="shared" si="590"/>
        <v>353.48378796108085</v>
      </c>
      <c r="AE1100" s="8">
        <f t="shared" si="583"/>
        <v>-35771.275300032416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2366.7799635034016</v>
      </c>
      <c r="M1101" s="14">
        <f t="shared" si="576"/>
        <v>769177</v>
      </c>
      <c r="N1101" s="13"/>
      <c r="O1101" s="12">
        <f>1000*(IF(I27&lt;18,VLOOKUP(I27,'[1]Mortality (No Interventions) H'!$B$10:$O$129,4),VLOOKUP(I27,'[1]Mortality (Interventions) H'!$B$26:$AV$128,28)))</f>
        <v>108.08080459463795</v>
      </c>
      <c r="P1101" s="11">
        <v>0</v>
      </c>
      <c r="Q1101" s="10">
        <f t="shared" si="585"/>
        <v>0.4227973121957691</v>
      </c>
      <c r="R1101" s="10">
        <f t="shared" si="586"/>
        <v>4.5696273682569059E-2</v>
      </c>
      <c r="S1101" s="10">
        <f t="shared" si="587"/>
        <v>0</v>
      </c>
      <c r="T1101" s="9">
        <f t="shared" si="577"/>
        <v>0.37710103851320004</v>
      </c>
      <c r="U1101" s="18"/>
      <c r="V1101" s="8">
        <f t="shared" si="588"/>
        <v>3252.0596820280512</v>
      </c>
      <c r="W1101" s="8">
        <f t="shared" si="578"/>
        <v>2900.574455004677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-892.51518216936643</v>
      </c>
      <c r="AB1101" s="8">
        <f t="shared" si="589"/>
        <v>-35148.522702337425</v>
      </c>
      <c r="AC1101" s="8">
        <f t="shared" si="582"/>
        <v>-36041.03788450679</v>
      </c>
      <c r="AD1101" s="8">
        <f t="shared" si="590"/>
        <v>319.02705480695187</v>
      </c>
      <c r="AE1101" s="8">
        <f t="shared" si="583"/>
        <v>-35722.010829699837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2366.7799635034016</v>
      </c>
      <c r="M1102" s="14">
        <f t="shared" si="576"/>
        <v>769177</v>
      </c>
      <c r="N1102" s="13"/>
      <c r="O1102" s="12">
        <f>1000*(IF(I28&lt;18,VLOOKUP(I28,'[1]Mortality (No Interventions) H'!$B$10:$O$129,4),VLOOKUP(I28,'[1]Mortality (Interventions) H'!$B$26:$AV$128,28)))</f>
        <v>119.54898514643691</v>
      </c>
      <c r="P1102" s="11">
        <v>0</v>
      </c>
      <c r="Q1102" s="10">
        <f t="shared" si="585"/>
        <v>0.37710103851320004</v>
      </c>
      <c r="R1102" s="10">
        <f t="shared" si="586"/>
        <v>4.5082046451920481E-2</v>
      </c>
      <c r="S1102" s="10">
        <f t="shared" si="587"/>
        <v>0</v>
      </c>
      <c r="T1102" s="9">
        <f t="shared" si="577"/>
        <v>0.33201899206127955</v>
      </c>
      <c r="U1102" s="18"/>
      <c r="V1102" s="8">
        <f t="shared" si="588"/>
        <v>2900.574455004677</v>
      </c>
      <c r="W1102" s="8">
        <f t="shared" si="578"/>
        <v>2553.8137225671885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-785.81589791323142</v>
      </c>
      <c r="AB1102" s="8">
        <f t="shared" si="589"/>
        <v>-34676.07324374884</v>
      </c>
      <c r="AC1102" s="8">
        <f t="shared" si="582"/>
        <v>-35461.889141662075</v>
      </c>
      <c r="AD1102" s="8">
        <f t="shared" si="590"/>
        <v>284.54635403595881</v>
      </c>
      <c r="AE1102" s="8">
        <f t="shared" si="583"/>
        <v>-35177.342787626119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2366.7799635034016</v>
      </c>
      <c r="M1103" s="14">
        <f t="shared" si="576"/>
        <v>769177</v>
      </c>
      <c r="N1103" s="13"/>
      <c r="O1103" s="12">
        <f>1000*(IF(I29&lt;18,VLOOKUP(I29,'[1]Mortality (No Interventions) H'!$B$10:$O$129,4),VLOOKUP(I29,'[1]Mortality (Interventions) H'!$B$26:$AV$128,28)))</f>
        <v>132.19765166078091</v>
      </c>
      <c r="P1103" s="11">
        <v>0</v>
      </c>
      <c r="Q1103" s="10">
        <f t="shared" si="585"/>
        <v>0.33201899206127955</v>
      </c>
      <c r="R1103" s="10">
        <f t="shared" si="586"/>
        <v>4.3892131057280612E-2</v>
      </c>
      <c r="S1103" s="10">
        <f t="shared" si="587"/>
        <v>0</v>
      </c>
      <c r="T1103" s="9">
        <f t="shared" si="577"/>
        <v>0.28812686100399892</v>
      </c>
      <c r="U1103" s="18"/>
      <c r="V1103" s="8">
        <f t="shared" si="588"/>
        <v>2553.8137225671885</v>
      </c>
      <c r="W1103" s="8">
        <f t="shared" si="578"/>
        <v>2216.205545664729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-681.9328815713942</v>
      </c>
      <c r="AB1103" s="8">
        <f t="shared" si="589"/>
        <v>-33760.817690245931</v>
      </c>
      <c r="AC1103" s="8">
        <f t="shared" si="582"/>
        <v>-34442.750571817327</v>
      </c>
      <c r="AD1103" s="8">
        <f t="shared" si="590"/>
        <v>250.52912618384121</v>
      </c>
      <c r="AE1103" s="8">
        <f t="shared" si="583"/>
        <v>-34192.221445633484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2366.7799635034016</v>
      </c>
      <c r="M1104" s="14">
        <f t="shared" si="576"/>
        <v>769177</v>
      </c>
      <c r="N1104" s="13"/>
      <c r="O1104" s="12">
        <f>1000*(IF(I30&lt;18,VLOOKUP(I30,'[1]Mortality (No Interventions) H'!$B$10:$O$129,4),VLOOKUP(I30,'[1]Mortality (Interventions) H'!$B$26:$AV$128,28)))</f>
        <v>146.19800040536867</v>
      </c>
      <c r="P1104" s="11">
        <v>0</v>
      </c>
      <c r="Q1104" s="10">
        <f t="shared" si="585"/>
        <v>0.28812686100399892</v>
      </c>
      <c r="R1104" s="10">
        <f t="shared" si="586"/>
        <v>4.2123570941860235E-2</v>
      </c>
      <c r="S1104" s="10">
        <f t="shared" si="587"/>
        <v>0</v>
      </c>
      <c r="T1104" s="9">
        <f t="shared" si="577"/>
        <v>0.2460032900621387</v>
      </c>
      <c r="U1104" s="18"/>
      <c r="V1104" s="8">
        <f t="shared" si="588"/>
        <v>2216.205545664729</v>
      </c>
      <c r="W1104" s="8">
        <f t="shared" si="578"/>
        <v>1892.2007264012566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-582.23565787498535</v>
      </c>
      <c r="AB1104" s="8">
        <f t="shared" si="589"/>
        <v>-32400.481926347231</v>
      </c>
      <c r="AC1104" s="8">
        <f t="shared" si="582"/>
        <v>-32982.717584222213</v>
      </c>
      <c r="AD1104" s="8">
        <f t="shared" si="590"/>
        <v>217.40976402970992</v>
      </c>
      <c r="AE1104" s="8">
        <f t="shared" si="583"/>
        <v>-32765.307820192502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2366.7799635034016</v>
      </c>
      <c r="M1105" s="14">
        <f t="shared" si="576"/>
        <v>769177</v>
      </c>
      <c r="N1105" s="13"/>
      <c r="O1105" s="12">
        <f>1000*(IF(I31&lt;18,VLOOKUP(I31,'[1]Mortality (No Interventions) H'!$B$10:$O$129,4),VLOOKUP(I31,'[1]Mortality (Interventions) H'!$B$26:$AV$128,28)))</f>
        <v>160.13085478211559</v>
      </c>
      <c r="P1105" s="11">
        <v>0</v>
      </c>
      <c r="Q1105" s="10">
        <f t="shared" si="585"/>
        <v>0.2460032900621387</v>
      </c>
      <c r="R1105" s="10">
        <f t="shared" si="586"/>
        <v>3.9392717116862992E-2</v>
      </c>
      <c r="S1105" s="10">
        <f t="shared" si="587"/>
        <v>0</v>
      </c>
      <c r="T1105" s="9">
        <f t="shared" si="577"/>
        <v>0.20661057294527571</v>
      </c>
      <c r="U1105" s="18"/>
      <c r="V1105" s="8">
        <f t="shared" si="588"/>
        <v>1892.2007264012566</v>
      </c>
      <c r="W1105" s="8">
        <f t="shared" si="578"/>
        <v>1589.2010066632834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-489.00176429483656</v>
      </c>
      <c r="AB1105" s="8">
        <f t="shared" si="589"/>
        <v>-30299.971973797325</v>
      </c>
      <c r="AC1105" s="8">
        <f t="shared" si="582"/>
        <v>-30788.973738092162</v>
      </c>
      <c r="AD1105" s="8">
        <f t="shared" si="590"/>
        <v>185.62489125996328</v>
      </c>
      <c r="AE1105" s="8">
        <f t="shared" si="583"/>
        <v>-30603.348846832199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2366.7799635034016</v>
      </c>
      <c r="M1106" s="14">
        <f t="shared" si="576"/>
        <v>769177</v>
      </c>
      <c r="N1106" s="13"/>
      <c r="O1106" s="12">
        <f>1000*(IF(I32&lt;18,VLOOKUP(I32,'[1]Mortality (No Interventions) H'!$B$10:$O$129,4),VLOOKUP(I32,'[1]Mortality (Interventions) H'!$B$26:$AV$128,28)))</f>
        <v>175.19404383673876</v>
      </c>
      <c r="P1106" s="11">
        <v>0</v>
      </c>
      <c r="Q1106" s="10">
        <f t="shared" si="585"/>
        <v>0.20661057294527571</v>
      </c>
      <c r="R1106" s="10">
        <f t="shared" si="586"/>
        <v>3.6196941773708344E-2</v>
      </c>
      <c r="S1106" s="10">
        <f t="shared" si="587"/>
        <v>0</v>
      </c>
      <c r="T1106" s="9">
        <f t="shared" si="577"/>
        <v>0.17041363117156738</v>
      </c>
      <c r="U1106" s="18"/>
      <c r="V1106" s="8">
        <f t="shared" si="588"/>
        <v>1589.2010066632834</v>
      </c>
      <c r="W1106" s="8">
        <f t="shared" si="578"/>
        <v>1310.7824558365269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-403.33156776472441</v>
      </c>
      <c r="AB1106" s="8">
        <f t="shared" si="589"/>
        <v>-27841.855082675662</v>
      </c>
      <c r="AC1106" s="8">
        <f t="shared" si="582"/>
        <v>-28245.186650440388</v>
      </c>
      <c r="AD1106" s="8">
        <f t="shared" si="590"/>
        <v>155.90061875366811</v>
      </c>
      <c r="AE1106" s="8">
        <f t="shared" si="583"/>
        <v>-28089.286031686719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2366.7799635034016</v>
      </c>
      <c r="M1107" s="14">
        <f t="shared" si="576"/>
        <v>769177</v>
      </c>
      <c r="N1107" s="13"/>
      <c r="O1107" s="12">
        <f>1000*(IF(I33&lt;18,VLOOKUP(I33,'[1]Mortality (No Interventions) H'!$B$10:$O$129,4),VLOOKUP(I33,'[1]Mortality (Interventions) H'!$B$26:$AV$128,28)))</f>
        <v>190.99982259258951</v>
      </c>
      <c r="P1107" s="11">
        <v>0</v>
      </c>
      <c r="Q1107" s="10">
        <f t="shared" si="585"/>
        <v>0.17041363117156738</v>
      </c>
      <c r="R1107" s="10">
        <f t="shared" si="586"/>
        <v>3.2548973321128348E-2</v>
      </c>
      <c r="S1107" s="10">
        <f t="shared" si="587"/>
        <v>0</v>
      </c>
      <c r="T1107" s="9">
        <f t="shared" si="577"/>
        <v>0.13786465785043903</v>
      </c>
      <c r="U1107" s="18"/>
      <c r="V1107" s="8">
        <f t="shared" si="588"/>
        <v>1310.7824558365269</v>
      </c>
      <c r="W1107" s="8">
        <f t="shared" si="578"/>
        <v>1060.4232393142715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-326.29530987567102</v>
      </c>
      <c r="AB1107" s="8">
        <f t="shared" si="589"/>
        <v>-25035.921652225541</v>
      </c>
      <c r="AC1107" s="8">
        <f t="shared" si="582"/>
        <v>-25362.216962101211</v>
      </c>
      <c r="AD1107" s="8">
        <f t="shared" si="590"/>
        <v>128.58775891756329</v>
      </c>
      <c r="AE1107" s="8">
        <f t="shared" si="583"/>
        <v>-25233.629203183649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2366.7799635034016</v>
      </c>
      <c r="M1108" s="14">
        <f t="shared" si="576"/>
        <v>769177</v>
      </c>
      <c r="N1108" s="13"/>
      <c r="O1108" s="12">
        <f>1000*(IF(I34&lt;18,VLOOKUP(I34,'[1]Mortality (No Interventions) H'!$B$10:$O$129,4),VLOOKUP(I34,'[1]Mortality (Interventions) H'!$B$26:$AV$128,28)))</f>
        <v>207.35514168319989</v>
      </c>
      <c r="P1108" s="11">
        <v>0</v>
      </c>
      <c r="Q1108" s="10">
        <f t="shared" si="585"/>
        <v>0.13786465785043903</v>
      </c>
      <c r="R1108" s="10">
        <f t="shared" si="586"/>
        <v>2.8586945661683662E-2</v>
      </c>
      <c r="S1108" s="10">
        <f t="shared" si="587"/>
        <v>0</v>
      </c>
      <c r="T1108" s="9">
        <f t="shared" si="577"/>
        <v>0.10927771218875537</v>
      </c>
      <c r="U1108" s="18"/>
      <c r="V1108" s="8">
        <f t="shared" si="588"/>
        <v>1060.4232393142715</v>
      </c>
      <c r="W1108" s="8">
        <f t="shared" si="578"/>
        <v>840.539028282103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-258.63629966583767</v>
      </c>
      <c r="AB1108" s="8">
        <f t="shared" si="589"/>
        <v>-21988.421103216853</v>
      </c>
      <c r="AC1108" s="8">
        <f t="shared" si="582"/>
        <v>-22247.057402882692</v>
      </c>
      <c r="AD1108" s="8">
        <f t="shared" si="590"/>
        <v>104.02751977673005</v>
      </c>
      <c r="AE1108" s="8">
        <f t="shared" si="583"/>
        <v>-22143.029883105963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2366.7799635034016</v>
      </c>
      <c r="M1109" s="14">
        <f t="shared" si="576"/>
        <v>769177</v>
      </c>
      <c r="N1109" s="13"/>
      <c r="O1109" s="12">
        <f>1000*(IF(I35&lt;18,VLOOKUP(I35,'[1]Mortality (No Interventions) H'!$B$10:$O$129,4),VLOOKUP(I35,'[1]Mortality (Interventions) H'!$B$26:$AV$128,28)))</f>
        <v>224.92175565097671</v>
      </c>
      <c r="P1109" s="11">
        <v>0</v>
      </c>
      <c r="Q1109" s="10">
        <f t="shared" si="585"/>
        <v>0.10927771218875537</v>
      </c>
      <c r="R1109" s="10">
        <f t="shared" si="586"/>
        <v>2.4578934879016995E-2</v>
      </c>
      <c r="S1109" s="10">
        <f t="shared" si="587"/>
        <v>0</v>
      </c>
      <c r="T1109" s="9">
        <f t="shared" si="577"/>
        <v>8.4698777309738377E-2</v>
      </c>
      <c r="U1109" s="18"/>
      <c r="V1109" s="8">
        <f t="shared" si="588"/>
        <v>840.539028282103</v>
      </c>
      <c r="W1109" s="8">
        <f t="shared" si="578"/>
        <v>651.48351434772644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-200.46336906992533</v>
      </c>
      <c r="AB1109" s="8">
        <f t="shared" si="589"/>
        <v>-18905.551393437654</v>
      </c>
      <c r="AC1109" s="8">
        <f t="shared" si="582"/>
        <v>-19106.014762507581</v>
      </c>
      <c r="AD1109" s="8">
        <f t="shared" si="590"/>
        <v>82.456878674474311</v>
      </c>
      <c r="AE1109" s="8">
        <f t="shared" si="583"/>
        <v>-19023.557883833106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2366.7799635034016</v>
      </c>
      <c r="M1110" s="14">
        <f t="shared" ref="M1110:M1141" si="593">$E$11</f>
        <v>769177</v>
      </c>
      <c r="N1110" s="13"/>
      <c r="O1110" s="12">
        <f>1000*(IF(I36&lt;18,VLOOKUP(I36,'[1]Mortality (No Interventions) H'!$B$10:$O$129,4),VLOOKUP(I36,'[1]Mortality (Interventions) H'!$B$26:$AV$128,28)))</f>
        <v>243.01688289748006</v>
      </c>
      <c r="P1110" s="11">
        <v>0</v>
      </c>
      <c r="Q1110" s="10">
        <f t="shared" si="585"/>
        <v>8.4698777309738377E-2</v>
      </c>
      <c r="R1110" s="10">
        <f t="shared" si="586"/>
        <v>2.0583232847040431E-2</v>
      </c>
      <c r="S1110" s="10">
        <f t="shared" si="587"/>
        <v>0</v>
      </c>
      <c r="T1110" s="9">
        <f t="shared" ref="T1110:T1141" si="594">Q1110-SUM(R1110:S1110)</f>
        <v>6.4115544462697946E-2</v>
      </c>
      <c r="U1110" s="18"/>
      <c r="V1110" s="8">
        <f t="shared" si="588"/>
        <v>651.48351434772644</v>
      </c>
      <c r="W1110" s="8">
        <f t="shared" ref="W1110:W1141" si="595">$G$14*M1110*T1110</f>
        <v>493.1620214318462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-151.74738598342498</v>
      </c>
      <c r="AB1110" s="8">
        <f t="shared" si="589"/>
        <v>-15832.149291588017</v>
      </c>
      <c r="AC1110" s="8">
        <f t="shared" ref="AC1110:AC1141" si="599">IFERROR(_xlfn.IFNA(SUM(Y1110:AB1110),0),0)</f>
        <v>-15983.896677571442</v>
      </c>
      <c r="AD1110" s="8">
        <f t="shared" si="590"/>
        <v>63.910532757511966</v>
      </c>
      <c r="AE1110" s="8">
        <f t="shared" ref="AE1110:AE1141" si="600">IFERROR(_xlfn.IFNA(SUM(AC1110:AD1110),0),0)</f>
        <v>-15919.986144813929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2366.7799635034016</v>
      </c>
      <c r="M1111" s="14">
        <f t="shared" si="593"/>
        <v>769177</v>
      </c>
      <c r="N1111" s="13"/>
      <c r="O1111" s="12">
        <f>1000*(IF(I37&lt;18,VLOOKUP(I37,'[1]Mortality (No Interventions) H'!$B$10:$O$129,4),VLOOKUP(I37,'[1]Mortality (Interventions) H'!$B$26:$AV$128,28)))</f>
        <v>262.20368141919073</v>
      </c>
      <c r="P1111" s="11">
        <v>0</v>
      </c>
      <c r="Q1111" s="10">
        <f t="shared" ref="Q1111:Q1142" si="602">T1110</f>
        <v>6.4115544462697946E-2</v>
      </c>
      <c r="R1111" s="10">
        <f t="shared" ref="R1111:R1142" si="603">O1111*Q1111/1000</f>
        <v>1.6811331794315213E-2</v>
      </c>
      <c r="S1111" s="10">
        <f t="shared" ref="S1111:S1142" si="604">MIN(P1111*Q1111,Q1111-R1111)</f>
        <v>0</v>
      </c>
      <c r="T1111" s="9">
        <f t="shared" si="594"/>
        <v>4.7304212668382736E-2</v>
      </c>
      <c r="U1111" s="18"/>
      <c r="V1111" s="8">
        <f t="shared" ref="V1111:V1142" si="605">W1110</f>
        <v>493.1620214318462</v>
      </c>
      <c r="W1111" s="8">
        <f t="shared" si="595"/>
        <v>363.8531238762863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-111.95866273283204</v>
      </c>
      <c r="AB1111" s="8">
        <f t="shared" ref="AB1111:AB1142" si="606">IFERROR(_xlfn.IFNA(-M1111*R1111,0),0)</f>
        <v>-12930.889755555992</v>
      </c>
      <c r="AC1111" s="8">
        <f t="shared" si="599"/>
        <v>-13042.848418288824</v>
      </c>
      <c r="AD1111" s="8">
        <f t="shared" ref="AD1111:AD1142" si="607">IFERROR(_xlfn.IFNA($D$6*SUM(V1111:V1111,Y1111:Z1111),0),0)</f>
        <v>48.379194302464114</v>
      </c>
      <c r="AE1111" s="8">
        <f t="shared" si="600"/>
        <v>-12994.46922398636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2366.7799635034016</v>
      </c>
      <c r="M1112" s="14">
        <f t="shared" si="593"/>
        <v>769177</v>
      </c>
      <c r="N1112" s="13"/>
      <c r="O1112" s="12">
        <f>1000*(IF(I38&lt;18,VLOOKUP(I38,'[1]Mortality (No Interventions) H'!$B$10:$O$129,4),VLOOKUP(I38,'[1]Mortality (Interventions) H'!$B$26:$AV$128,28)))</f>
        <v>282.53866038465952</v>
      </c>
      <c r="P1112" s="11">
        <v>0</v>
      </c>
      <c r="Q1112" s="10">
        <f t="shared" si="602"/>
        <v>4.7304212668382736E-2</v>
      </c>
      <c r="R1112" s="10">
        <f t="shared" si="603"/>
        <v>1.3365268877875898E-2</v>
      </c>
      <c r="S1112" s="10">
        <f t="shared" si="604"/>
        <v>0</v>
      </c>
      <c r="T1112" s="9">
        <f t="shared" si="594"/>
        <v>3.393894379050684E-2</v>
      </c>
      <c r="U1112" s="18"/>
      <c r="V1112" s="8">
        <f t="shared" si="605"/>
        <v>363.8531238762863</v>
      </c>
      <c r="W1112" s="8">
        <f t="shared" si="595"/>
        <v>261.05054967950679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-80.326012145839783</v>
      </c>
      <c r="AB1112" s="8">
        <f t="shared" si="606"/>
        <v>-10280.25741967795</v>
      </c>
      <c r="AC1112" s="8">
        <f t="shared" si="599"/>
        <v>-10360.58343182379</v>
      </c>
      <c r="AD1112" s="8">
        <f t="shared" si="607"/>
        <v>35.693991452263688</v>
      </c>
      <c r="AE1112" s="8">
        <f t="shared" si="600"/>
        <v>-10324.889440371526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2366.7799635034016</v>
      </c>
      <c r="M1113" s="14">
        <f t="shared" si="593"/>
        <v>769177</v>
      </c>
      <c r="N1113" s="13"/>
      <c r="O1113" s="12">
        <f>1000*(IF(I39&lt;18,VLOOKUP(I39,'[1]Mortality (No Interventions) H'!$B$10:$O$129,4),VLOOKUP(I39,'[1]Mortality (Interventions) H'!$B$26:$AV$128,28)))</f>
        <v>303.28324546939984</v>
      </c>
      <c r="P1113" s="11">
        <v>0</v>
      </c>
      <c r="Q1113" s="10">
        <f t="shared" si="602"/>
        <v>3.393894379050684E-2</v>
      </c>
      <c r="R1113" s="10">
        <f t="shared" si="603"/>
        <v>1.0293113020588451E-2</v>
      </c>
      <c r="S1113" s="10">
        <f t="shared" si="604"/>
        <v>0</v>
      </c>
      <c r="T1113" s="9">
        <f t="shared" si="594"/>
        <v>2.3645830769918389E-2</v>
      </c>
      <c r="U1113" s="18"/>
      <c r="V1113" s="8">
        <f t="shared" si="605"/>
        <v>261.05054967950679</v>
      </c>
      <c r="W1113" s="8">
        <f t="shared" si="595"/>
        <v>181.87829174113517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-55.964478486635059</v>
      </c>
      <c r="AB1113" s="8">
        <f t="shared" si="606"/>
        <v>-7917.2257938371631</v>
      </c>
      <c r="AC1113" s="8">
        <f t="shared" si="599"/>
        <v>-7973.1902723237981</v>
      </c>
      <c r="AD1113" s="8">
        <f t="shared" si="607"/>
        <v>25.609058923559619</v>
      </c>
      <c r="AE1113" s="8">
        <f t="shared" si="600"/>
        <v>-7947.5812134002381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2366.7799635034016</v>
      </c>
      <c r="M1114" s="14">
        <f t="shared" si="593"/>
        <v>769177</v>
      </c>
      <c r="N1114" s="13"/>
      <c r="O1114" s="12">
        <f>1000*(IF(I40&lt;18,VLOOKUP(I40,'[1]Mortality (No Interventions) H'!$B$10:$O$129,4),VLOOKUP(I40,'[1]Mortality (Interventions) H'!$B$26:$AV$128,28)))</f>
        <v>324.99026968345817</v>
      </c>
      <c r="P1114" s="11">
        <v>0</v>
      </c>
      <c r="Q1114" s="10">
        <f t="shared" si="602"/>
        <v>2.3645830769918389E-2</v>
      </c>
      <c r="R1114" s="10">
        <f t="shared" si="603"/>
        <v>7.6846649188051907E-3</v>
      </c>
      <c r="S1114" s="10">
        <f t="shared" si="604"/>
        <v>0</v>
      </c>
      <c r="T1114" s="9">
        <f t="shared" si="594"/>
        <v>1.59611658511132E-2</v>
      </c>
      <c r="U1114" s="18"/>
      <c r="V1114" s="8">
        <f t="shared" si="605"/>
        <v>181.87829174113517</v>
      </c>
      <c r="W1114" s="8">
        <f t="shared" si="595"/>
        <v>122.76961665861698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-37.776567530569437</v>
      </c>
      <c r="AB1114" s="8">
        <f t="shared" si="606"/>
        <v>-5910.8675082518203</v>
      </c>
      <c r="AC1114" s="8">
        <f t="shared" si="599"/>
        <v>-5948.6440757823893</v>
      </c>
      <c r="AD1114" s="8">
        <f t="shared" si="607"/>
        <v>17.84226041980536</v>
      </c>
      <c r="AE1114" s="8">
        <f t="shared" si="600"/>
        <v>-5930.8018153625844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2366.7799635034016</v>
      </c>
      <c r="M1115" s="14">
        <f t="shared" si="593"/>
        <v>769177</v>
      </c>
      <c r="N1115" s="13"/>
      <c r="O1115" s="12">
        <f>1000*(IF(I41&lt;18,VLOOKUP(I41,'[1]Mortality (No Interventions) H'!$B$10:$O$129,4),VLOOKUP(I41,'[1]Mortality (Interventions) H'!$B$26:$AV$128,28)))</f>
        <v>346.88170492257899</v>
      </c>
      <c r="P1115" s="11">
        <v>0</v>
      </c>
      <c r="Q1115" s="10">
        <f t="shared" si="602"/>
        <v>1.59611658511132E-2</v>
      </c>
      <c r="R1115" s="10">
        <f t="shared" si="603"/>
        <v>5.5366364229861931E-3</v>
      </c>
      <c r="S1115" s="10">
        <f t="shared" si="604"/>
        <v>0</v>
      </c>
      <c r="T1115" s="9">
        <f t="shared" si="594"/>
        <v>1.0424529428127008E-2</v>
      </c>
      <c r="U1115" s="18"/>
      <c r="V1115" s="8">
        <f t="shared" si="605"/>
        <v>122.76961665861698</v>
      </c>
      <c r="W1115" s="8">
        <f t="shared" si="595"/>
        <v>80.183082719384487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-24.672567379442576</v>
      </c>
      <c r="AB1115" s="8">
        <f t="shared" si="606"/>
        <v>-4258.6533939232513</v>
      </c>
      <c r="AC1115" s="8">
        <f t="shared" si="599"/>
        <v>-4283.3259613026939</v>
      </c>
      <c r="AD1115" s="8">
        <f t="shared" si="607"/>
        <v>12.043699394210327</v>
      </c>
      <c r="AE1115" s="8">
        <f t="shared" si="600"/>
        <v>-4271.2822619084836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2366.7799635034016</v>
      </c>
      <c r="M1116" s="14">
        <f t="shared" si="593"/>
        <v>769177</v>
      </c>
      <c r="N1116" s="13"/>
      <c r="O1116" s="12">
        <f>1000*(IF(I42&lt;18,VLOOKUP(I42,'[1]Mortality (No Interventions) H'!$B$10:$O$129,4),VLOOKUP(I42,'[1]Mortality (Interventions) H'!$B$26:$AV$128,28)))</f>
        <v>368.46103384997235</v>
      </c>
      <c r="P1116" s="11">
        <v>0</v>
      </c>
      <c r="Q1116" s="10">
        <f t="shared" si="602"/>
        <v>1.0424529428127008E-2</v>
      </c>
      <c r="R1116" s="10">
        <f t="shared" si="603"/>
        <v>3.8410328904871383E-3</v>
      </c>
      <c r="S1116" s="10">
        <f t="shared" si="604"/>
        <v>0</v>
      </c>
      <c r="T1116" s="9">
        <f t="shared" si="594"/>
        <v>6.5834965376398696E-3</v>
      </c>
      <c r="U1116" s="18"/>
      <c r="V1116" s="8">
        <f t="shared" si="605"/>
        <v>80.183082719384487</v>
      </c>
      <c r="W1116" s="8">
        <f t="shared" si="595"/>
        <v>50.638741163322223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-15.581687695080062</v>
      </c>
      <c r="AB1116" s="8">
        <f t="shared" si="606"/>
        <v>-2954.4341556062254</v>
      </c>
      <c r="AC1116" s="8">
        <f t="shared" si="599"/>
        <v>-2970.0158433013053</v>
      </c>
      <c r="AD1116" s="8">
        <f t="shared" si="607"/>
        <v>7.8659604147716191</v>
      </c>
      <c r="AE1116" s="8">
        <f t="shared" si="600"/>
        <v>-2962.1498828865338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2366.7799635034016</v>
      </c>
      <c r="M1117" s="14">
        <f t="shared" si="593"/>
        <v>769177</v>
      </c>
      <c r="N1117" s="13"/>
      <c r="O1117" s="12">
        <f>1000*(IF(I43&lt;18,VLOOKUP(I43,'[1]Mortality (No Interventions) H'!$B$10:$O$129,4),VLOOKUP(I43,'[1]Mortality (Interventions) H'!$B$26:$AV$128,28)))</f>
        <v>390.58849064996707</v>
      </c>
      <c r="P1117" s="11">
        <v>0</v>
      </c>
      <c r="Q1117" s="10">
        <f t="shared" si="602"/>
        <v>6.5834965376398696E-3</v>
      </c>
      <c r="R1117" s="10">
        <f t="shared" si="603"/>
        <v>2.5714379758360406E-3</v>
      </c>
      <c r="S1117" s="10">
        <f t="shared" si="604"/>
        <v>0</v>
      </c>
      <c r="T1117" s="9">
        <f t="shared" si="594"/>
        <v>4.0120585618038289E-3</v>
      </c>
      <c r="U1117" s="18"/>
      <c r="V1117" s="8">
        <f t="shared" si="605"/>
        <v>50.638741163322223</v>
      </c>
      <c r="W1117" s="8">
        <f t="shared" si="595"/>
        <v>30.85983168392584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-9.4956598164795771</v>
      </c>
      <c r="AB1117" s="8">
        <f t="shared" si="606"/>
        <v>-1977.8909479396382</v>
      </c>
      <c r="AC1117" s="8">
        <f t="shared" si="599"/>
        <v>-1987.3866077561177</v>
      </c>
      <c r="AD1117" s="8">
        <f t="shared" si="607"/>
        <v>4.9676605081219103</v>
      </c>
      <c r="AE1117" s="8">
        <f t="shared" si="600"/>
        <v>-1982.4189472479957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2366.7799635034016</v>
      </c>
      <c r="M1118" s="14">
        <f t="shared" si="593"/>
        <v>769177</v>
      </c>
      <c r="N1118" s="13"/>
      <c r="O1118" s="12">
        <f>1000*(IF(I44&lt;18,VLOOKUP(I44,'[1]Mortality (No Interventions) H'!$B$10:$O$129,4),VLOOKUP(I44,'[1]Mortality (Interventions) H'!$B$26:$AV$128,28)))</f>
        <v>413.13858578251154</v>
      </c>
      <c r="P1118" s="11">
        <v>0</v>
      </c>
      <c r="Q1118" s="10">
        <f t="shared" si="602"/>
        <v>4.0120585618038289E-3</v>
      </c>
      <c r="R1118" s="10">
        <f t="shared" si="603"/>
        <v>1.657536200300251E-3</v>
      </c>
      <c r="S1118" s="10">
        <f t="shared" si="604"/>
        <v>0</v>
      </c>
      <c r="T1118" s="9">
        <f t="shared" si="594"/>
        <v>2.3545223615035779E-3</v>
      </c>
      <c r="U1118" s="18"/>
      <c r="V1118" s="8">
        <f t="shared" si="605"/>
        <v>30.85983168392584</v>
      </c>
      <c r="W1118" s="8">
        <f t="shared" si="595"/>
        <v>18.110444464542375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-5.5726363488273813</v>
      </c>
      <c r="AB1118" s="8">
        <f t="shared" si="606"/>
        <v>-1274.9387219383461</v>
      </c>
      <c r="AC1118" s="8">
        <f t="shared" si="599"/>
        <v>-1280.5113582871736</v>
      </c>
      <c r="AD1118" s="8">
        <f t="shared" si="607"/>
        <v>3.0273494881931251</v>
      </c>
      <c r="AE1118" s="8">
        <f t="shared" si="600"/>
        <v>-1277.4840087989805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2366.7799635034016</v>
      </c>
      <c r="M1119" s="14">
        <f t="shared" si="593"/>
        <v>769177</v>
      </c>
      <c r="N1119" s="13"/>
      <c r="O1119" s="12">
        <f>1000*(IF(I45&lt;18,VLOOKUP(I45,'[1]Mortality (No Interventions) H'!$B$10:$O$129,4),VLOOKUP(I45,'[1]Mortality (Interventions) H'!$B$26:$AV$128,28)))</f>
        <v>435.96971365615292</v>
      </c>
      <c r="P1119" s="11">
        <v>0</v>
      </c>
      <c r="Q1119" s="10">
        <f t="shared" si="602"/>
        <v>2.3545223615035779E-3</v>
      </c>
      <c r="R1119" s="10">
        <f t="shared" si="603"/>
        <v>1.0265004397417238E-3</v>
      </c>
      <c r="S1119" s="10">
        <f t="shared" si="604"/>
        <v>0</v>
      </c>
      <c r="T1119" s="9">
        <f t="shared" si="594"/>
        <v>1.3280219217618541E-3</v>
      </c>
      <c r="U1119" s="18"/>
      <c r="V1119" s="8">
        <f t="shared" si="605"/>
        <v>18.110444464542375</v>
      </c>
      <c r="W1119" s="8">
        <f t="shared" si="595"/>
        <v>10.214839177150177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-3.1431356755192383</v>
      </c>
      <c r="AB1119" s="8">
        <f t="shared" si="606"/>
        <v>-789.56052873921988</v>
      </c>
      <c r="AC1119" s="8">
        <f t="shared" si="599"/>
        <v>-792.70366441473914</v>
      </c>
      <c r="AD1119" s="8">
        <f t="shared" si="607"/>
        <v>1.7766346019716071</v>
      </c>
      <c r="AE1119" s="8">
        <f t="shared" si="600"/>
        <v>-790.9270298127675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2366.7799635034016</v>
      </c>
      <c r="M1120" s="14">
        <f t="shared" si="593"/>
        <v>769177</v>
      </c>
      <c r="N1120" s="13"/>
      <c r="O1120" s="12">
        <f>1000*(IF(I46&lt;18,VLOOKUP(I46,'[1]Mortality (No Interventions) H'!$B$10:$O$129,4),VLOOKUP(I46,'[1]Mortality (Interventions) H'!$B$26:$AV$128,28)))</f>
        <v>458.93973121074947</v>
      </c>
      <c r="P1120" s="11">
        <v>0</v>
      </c>
      <c r="Q1120" s="10">
        <f t="shared" si="602"/>
        <v>1.3280219217618541E-3</v>
      </c>
      <c r="R1120" s="10">
        <f t="shared" si="603"/>
        <v>6.0948202381536835E-4</v>
      </c>
      <c r="S1120" s="10">
        <f t="shared" si="604"/>
        <v>0</v>
      </c>
      <c r="T1120" s="9">
        <f t="shared" si="594"/>
        <v>7.1853989794648575E-4</v>
      </c>
      <c r="U1120" s="18"/>
      <c r="V1120" s="8">
        <f t="shared" si="605"/>
        <v>10.214839177150177</v>
      </c>
      <c r="W1120" s="8">
        <f t="shared" si="595"/>
        <v>5.526843630827841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-1.7006258334375215</v>
      </c>
      <c r="AB1120" s="8">
        <f t="shared" si="606"/>
        <v>-468.79955463223359</v>
      </c>
      <c r="AC1120" s="8">
        <f t="shared" si="599"/>
        <v>-470.50018046567112</v>
      </c>
      <c r="AD1120" s="8">
        <f t="shared" si="607"/>
        <v>1.0020757232784323</v>
      </c>
      <c r="AE1120" s="8">
        <f t="shared" si="600"/>
        <v>-469.49810474239268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2366.7799635034016</v>
      </c>
      <c r="M1121" s="14">
        <f t="shared" si="593"/>
        <v>769177</v>
      </c>
      <c r="N1121" s="13"/>
      <c r="O1121" s="12">
        <f>1000*(IF(I47&lt;18,VLOOKUP(I47,'[1]Mortality (No Interventions) H'!$B$10:$O$129,4),VLOOKUP(I47,'[1]Mortality (Interventions) H'!$B$26:$AV$128,28)))</f>
        <v>482.07168524760687</v>
      </c>
      <c r="P1121" s="11">
        <v>0</v>
      </c>
      <c r="Q1121" s="10">
        <f t="shared" si="602"/>
        <v>7.1853989794648575E-4</v>
      </c>
      <c r="R1121" s="10">
        <f t="shared" si="603"/>
        <v>3.4638773952070582E-4</v>
      </c>
      <c r="S1121" s="10">
        <f t="shared" si="604"/>
        <v>0</v>
      </c>
      <c r="T1121" s="9">
        <f t="shared" si="594"/>
        <v>3.7215215842577992E-4</v>
      </c>
      <c r="U1121" s="18"/>
      <c r="V1121" s="8">
        <f t="shared" si="605"/>
        <v>5.526843630827841</v>
      </c>
      <c r="W1121" s="8">
        <f t="shared" si="595"/>
        <v>2.8625088076146614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-0.88080227193667959</v>
      </c>
      <c r="AB1121" s="8">
        <f t="shared" si="606"/>
        <v>-266.43348232131797</v>
      </c>
      <c r="AC1121" s="8">
        <f t="shared" si="599"/>
        <v>-267.31428459325463</v>
      </c>
      <c r="AD1121" s="8">
        <f t="shared" si="607"/>
        <v>0.5421833601842112</v>
      </c>
      <c r="AE1121" s="8">
        <f t="shared" si="600"/>
        <v>-266.77210123307043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2366.7799635034016</v>
      </c>
      <c r="M1122" s="14">
        <f t="shared" si="593"/>
        <v>769177</v>
      </c>
      <c r="N1122" s="13"/>
      <c r="O1122" s="12">
        <f>1000*(IF(I48&lt;18,VLOOKUP(I48,'[1]Mortality (No Interventions) H'!$B$10:$O$129,4),VLOOKUP(I48,'[1]Mortality (Interventions) H'!$B$26:$AV$128,28)))</f>
        <v>505.40868826779439</v>
      </c>
      <c r="P1122" s="11">
        <v>0</v>
      </c>
      <c r="Q1122" s="10">
        <f t="shared" si="602"/>
        <v>3.7215215842577992E-4</v>
      </c>
      <c r="R1122" s="10">
        <f t="shared" si="603"/>
        <v>1.8808893422600184E-4</v>
      </c>
      <c r="S1122" s="10">
        <f t="shared" si="604"/>
        <v>0</v>
      </c>
      <c r="T1122" s="9">
        <f t="shared" si="594"/>
        <v>1.8406322419977809E-4</v>
      </c>
      <c r="U1122" s="18"/>
      <c r="V1122" s="8">
        <f t="shared" si="605"/>
        <v>2.8625088076146614</v>
      </c>
      <c r="W1122" s="8">
        <f t="shared" si="595"/>
        <v>1.4157719860031273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-0.43563715105386924</v>
      </c>
      <c r="AB1122" s="8">
        <f t="shared" si="606"/>
        <v>-144.67368216115341</v>
      </c>
      <c r="AC1122" s="8">
        <f t="shared" si="599"/>
        <v>-145.10931931220728</v>
      </c>
      <c r="AD1122" s="8">
        <f t="shared" si="607"/>
        <v>0.28081211402699829</v>
      </c>
      <c r="AE1122" s="8">
        <f t="shared" si="600"/>
        <v>-144.82850719818029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2366.7799635034016</v>
      </c>
      <c r="M1123" s="14">
        <f t="shared" si="593"/>
        <v>769177</v>
      </c>
      <c r="N1123" s="13"/>
      <c r="O1123" s="12">
        <f>1000*(IF(I49&lt;18,VLOOKUP(I49,'[1]Mortality (No Interventions) H'!$B$10:$O$129,4),VLOOKUP(I49,'[1]Mortality (Interventions) H'!$B$26:$AV$128,28)))</f>
        <v>528.81950633655811</v>
      </c>
      <c r="P1123" s="11">
        <v>0</v>
      </c>
      <c r="Q1123" s="10">
        <f t="shared" si="602"/>
        <v>1.8406322419977809E-4</v>
      </c>
      <c r="R1123" s="10">
        <f t="shared" si="603"/>
        <v>9.7336223356041864E-5</v>
      </c>
      <c r="S1123" s="10">
        <f t="shared" si="604"/>
        <v>0</v>
      </c>
      <c r="T1123" s="9">
        <f t="shared" si="594"/>
        <v>8.6727000843736225E-5</v>
      </c>
      <c r="U1123" s="18"/>
      <c r="V1123" s="8">
        <f t="shared" si="605"/>
        <v>1.4157719860031273</v>
      </c>
      <c r="W1123" s="8">
        <f t="shared" si="595"/>
        <v>0.66708414327982501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-0.2052637278916975</v>
      </c>
      <c r="AB1123" s="8">
        <f t="shared" si="606"/>
        <v>-74.868784272330217</v>
      </c>
      <c r="AC1123" s="8">
        <f t="shared" si="599"/>
        <v>-75.074048000221907</v>
      </c>
      <c r="AD1123" s="8">
        <f t="shared" si="607"/>
        <v>0.13888723182690679</v>
      </c>
      <c r="AE1123" s="8">
        <f t="shared" si="600"/>
        <v>-74.935160768394994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2366.7799635034016</v>
      </c>
      <c r="M1124" s="14">
        <f t="shared" si="593"/>
        <v>769177</v>
      </c>
      <c r="N1124" s="13"/>
      <c r="O1124" s="12">
        <f>1000*(IF(I50&lt;18,VLOOKUP(I50,'[1]Mortality (No Interventions) H'!$B$10:$O$129,4),VLOOKUP(I50,'[1]Mortality (Interventions) H'!$B$26:$AV$128,28)))</f>
        <v>552.17256666356036</v>
      </c>
      <c r="P1124" s="11">
        <v>0</v>
      </c>
      <c r="Q1124" s="10">
        <f t="shared" si="602"/>
        <v>8.6727000843736225E-5</v>
      </c>
      <c r="R1124" s="10">
        <f t="shared" si="603"/>
        <v>4.7888270654918595E-5</v>
      </c>
      <c r="S1124" s="10">
        <f t="shared" si="604"/>
        <v>0</v>
      </c>
      <c r="T1124" s="9">
        <f t="shared" si="594"/>
        <v>3.883873018881763E-5</v>
      </c>
      <c r="U1124" s="18"/>
      <c r="V1124" s="8">
        <f t="shared" si="605"/>
        <v>0.66708414327982501</v>
      </c>
      <c r="W1124" s="8">
        <f t="shared" si="595"/>
        <v>0.29873857970444179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-9.1922728418808247E-2</v>
      </c>
      <c r="AB1124" s="8">
        <f t="shared" si="606"/>
        <v>-36.834556357538318</v>
      </c>
      <c r="AC1124" s="8">
        <f t="shared" si="599"/>
        <v>-36.926479085957126</v>
      </c>
      <c r="AD1124" s="8">
        <f t="shared" si="607"/>
        <v>6.5440954455750835E-2</v>
      </c>
      <c r="AE1124" s="8">
        <f t="shared" si="600"/>
        <v>-36.861038131501374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2366.7799635034016</v>
      </c>
      <c r="M1125" s="14">
        <f t="shared" si="593"/>
        <v>769177</v>
      </c>
      <c r="N1125" s="13"/>
      <c r="O1125" s="12">
        <f>1000*(IF(I51&lt;18,VLOOKUP(I51,'[1]Mortality (No Interventions) H'!$B$10:$O$129,4),VLOOKUP(I51,'[1]Mortality (Interventions) H'!$B$26:$AV$128,28)))</f>
        <v>579.25122657667703</v>
      </c>
      <c r="P1125" s="11">
        <v>0</v>
      </c>
      <c r="Q1125" s="10">
        <f t="shared" si="602"/>
        <v>3.883873018881763E-5</v>
      </c>
      <c r="R1125" s="10">
        <f t="shared" si="603"/>
        <v>2.2497382100553229E-5</v>
      </c>
      <c r="S1125" s="10">
        <f t="shared" si="604"/>
        <v>0</v>
      </c>
      <c r="T1125" s="9">
        <f t="shared" si="594"/>
        <v>1.6341348088264401E-5</v>
      </c>
      <c r="U1125" s="18"/>
      <c r="V1125" s="8">
        <f t="shared" si="605"/>
        <v>0.29873857970444179</v>
      </c>
      <c r="W1125" s="8">
        <f t="shared" si="595"/>
        <v>0.12569389098486947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-3.86763752319388E-2</v>
      </c>
      <c r="AB1125" s="8">
        <f t="shared" si="606"/>
        <v>-17.30446887195723</v>
      </c>
      <c r="AC1125" s="8">
        <f t="shared" si="599"/>
        <v>-17.34314524718917</v>
      </c>
      <c r="AD1125" s="8">
        <f t="shared" si="607"/>
        <v>2.930625466900574E-2</v>
      </c>
      <c r="AE1125" s="8">
        <f t="shared" si="600"/>
        <v>-17.313838992520164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2366.7799635034016</v>
      </c>
      <c r="M1126" s="14">
        <f t="shared" si="593"/>
        <v>769177</v>
      </c>
      <c r="N1126" s="13"/>
      <c r="O1126" s="12">
        <f>1000*(IF(I52&lt;18,VLOOKUP(I52,'[1]Mortality (No Interventions) H'!$B$10:$O$129,4),VLOOKUP(I52,'[1]Mortality (Interventions) H'!$B$26:$AV$128,28)))</f>
        <v>606.23504758218485</v>
      </c>
      <c r="P1126" s="11">
        <v>0</v>
      </c>
      <c r="Q1126" s="10">
        <f t="shared" si="602"/>
        <v>1.6341348088264401E-5</v>
      </c>
      <c r="R1126" s="10">
        <f t="shared" si="603"/>
        <v>9.906697935846015E-6</v>
      </c>
      <c r="S1126" s="10">
        <f t="shared" si="604"/>
        <v>0</v>
      </c>
      <c r="T1126" s="9">
        <f t="shared" si="594"/>
        <v>6.434650152418386E-6</v>
      </c>
      <c r="U1126" s="18"/>
      <c r="V1126" s="8">
        <f t="shared" si="605"/>
        <v>0.12569389098486947</v>
      </c>
      <c r="W1126" s="8">
        <f t="shared" si="595"/>
        <v>4.9493849002867171E-2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-1.5229401052897945E-2</v>
      </c>
      <c r="AB1126" s="8">
        <f t="shared" si="606"/>
        <v>-7.6200041982002302</v>
      </c>
      <c r="AC1126" s="8">
        <f t="shared" si="599"/>
        <v>-7.6352335992531284</v>
      </c>
      <c r="AD1126" s="8">
        <f t="shared" si="607"/>
        <v>1.2330570705615695E-2</v>
      </c>
      <c r="AE1126" s="8">
        <f t="shared" si="600"/>
        <v>-7.6229030285475128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2366.7799635034016</v>
      </c>
      <c r="M1127" s="14">
        <f t="shared" si="593"/>
        <v>769177</v>
      </c>
      <c r="N1127" s="13"/>
      <c r="O1127" s="12">
        <f>1000*(IF(I53&lt;18,VLOOKUP(I53,'[1]Mortality (No Interventions) H'!$B$10:$O$129,4),VLOOKUP(I53,'[1]Mortality (Interventions) H'!$B$26:$AV$128,28)))</f>
        <v>633.09091028874195</v>
      </c>
      <c r="P1127" s="11">
        <v>0</v>
      </c>
      <c r="Q1127" s="10">
        <f t="shared" si="602"/>
        <v>6.434650152418386E-6</v>
      </c>
      <c r="R1127" s="10">
        <f t="shared" si="603"/>
        <v>4.0737185223841486E-6</v>
      </c>
      <c r="S1127" s="10">
        <f t="shared" si="604"/>
        <v>0</v>
      </c>
      <c r="T1127" s="9">
        <f t="shared" si="594"/>
        <v>2.3609316300342374E-6</v>
      </c>
      <c r="U1127" s="18"/>
      <c r="V1127" s="8">
        <f t="shared" si="605"/>
        <v>4.9493849002867171E-2</v>
      </c>
      <c r="W1127" s="8">
        <f t="shared" si="595"/>
        <v>1.8159743083948448E-2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-5.5878056771664587E-3</v>
      </c>
      <c r="AB1127" s="8">
        <f t="shared" si="606"/>
        <v>-3.1334105918918724</v>
      </c>
      <c r="AC1127" s="8">
        <f t="shared" si="599"/>
        <v>-3.138998397569039</v>
      </c>
      <c r="AD1127" s="8">
        <f t="shared" si="607"/>
        <v>4.8553465871812697E-3</v>
      </c>
      <c r="AE1127" s="8">
        <f t="shared" si="600"/>
        <v>-3.1341430509818577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2366.7799635034016</v>
      </c>
      <c r="M1128" s="14">
        <f t="shared" si="593"/>
        <v>769177</v>
      </c>
      <c r="N1128" s="13"/>
      <c r="O1128" s="12">
        <f>1000*(IF(I54&lt;18,VLOOKUP(I54,'[1]Mortality (No Interventions) H'!$B$10:$O$129,4),VLOOKUP(I54,'[1]Mortality (Interventions) H'!$B$26:$AV$128,28)))</f>
        <v>659.78604077369846</v>
      </c>
      <c r="P1128" s="11">
        <v>0</v>
      </c>
      <c r="Q1128" s="10">
        <f t="shared" si="602"/>
        <v>2.3609316300342374E-6</v>
      </c>
      <c r="R1128" s="10">
        <f t="shared" si="603"/>
        <v>1.5577097327176837E-6</v>
      </c>
      <c r="S1128" s="10">
        <f t="shared" si="604"/>
        <v>0</v>
      </c>
      <c r="T1128" s="9">
        <f t="shared" si="594"/>
        <v>8.032218973165537E-7</v>
      </c>
      <c r="U1128" s="18"/>
      <c r="V1128" s="8">
        <f t="shared" si="605"/>
        <v>1.8159743083948448E-2</v>
      </c>
      <c r="W1128" s="8">
        <f t="shared" si="595"/>
        <v>6.1781980931225489E-3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-1.901049492816006E-3</v>
      </c>
      <c r="AB1128" s="8">
        <f t="shared" si="606"/>
        <v>-1.1981544990825899</v>
      </c>
      <c r="AC1128" s="8">
        <f t="shared" si="599"/>
        <v>-1.2000555485754059</v>
      </c>
      <c r="AD1128" s="8">
        <f t="shared" si="607"/>
        <v>1.781470796535343E-3</v>
      </c>
      <c r="AE1128" s="8">
        <f t="shared" si="600"/>
        <v>-1.1982740777788705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2366.7799635034016</v>
      </c>
      <c r="M1129" s="14">
        <f t="shared" si="593"/>
        <v>769177</v>
      </c>
      <c r="N1129" s="13"/>
      <c r="O1129" s="12">
        <f>1000*(IF(I55&lt;18,VLOOKUP(I55,'[1]Mortality (No Interventions) H'!$B$10:$O$129,4),VLOOKUP(I55,'[1]Mortality (Interventions) H'!$B$26:$AV$128,28)))</f>
        <v>686.28738848611715</v>
      </c>
      <c r="P1129" s="11">
        <v>0</v>
      </c>
      <c r="Q1129" s="10">
        <f t="shared" si="602"/>
        <v>8.032218973165537E-7</v>
      </c>
      <c r="R1129" s="10">
        <f t="shared" si="603"/>
        <v>5.5124105828424179E-7</v>
      </c>
      <c r="S1129" s="10">
        <f t="shared" si="604"/>
        <v>0</v>
      </c>
      <c r="T1129" s="9">
        <f t="shared" si="594"/>
        <v>2.5198083903231191E-7</v>
      </c>
      <c r="U1129" s="18"/>
      <c r="V1129" s="8">
        <f t="shared" si="605"/>
        <v>6.1781980931225489E-3</v>
      </c>
      <c r="W1129" s="8">
        <f t="shared" si="595"/>
        <v>1.9381786582435658E-3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-5.9638320100845166E-4</v>
      </c>
      <c r="AB1129" s="8">
        <f t="shared" si="606"/>
        <v>-0.42400194348789827</v>
      </c>
      <c r="AC1129" s="8">
        <f t="shared" si="599"/>
        <v>-0.42459832668890674</v>
      </c>
      <c r="AD1129" s="8">
        <f t="shared" si="607"/>
        <v>6.0608123293532214E-4</v>
      </c>
      <c r="AE1129" s="8">
        <f t="shared" si="600"/>
        <v>-0.42399224545597142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2366.7799635034016</v>
      </c>
      <c r="M1130" s="14">
        <f t="shared" si="593"/>
        <v>769177</v>
      </c>
      <c r="N1130" s="13"/>
      <c r="O1130" s="12">
        <f>1000*(IF(I56&lt;18,VLOOKUP(I56,'[1]Mortality (No Interventions) H'!$B$10:$O$129,4),VLOOKUP(I56,'[1]Mortality (Interventions) H'!$B$26:$AV$128,28)))</f>
        <v>712.70487545504784</v>
      </c>
      <c r="P1130" s="11">
        <v>0</v>
      </c>
      <c r="Q1130" s="10">
        <f t="shared" si="602"/>
        <v>2.5198083903231191E-7</v>
      </c>
      <c r="R1130" s="10">
        <f t="shared" si="603"/>
        <v>1.7958797249958232E-7</v>
      </c>
      <c r="S1130" s="10">
        <f t="shared" si="604"/>
        <v>0</v>
      </c>
      <c r="T1130" s="9">
        <f t="shared" si="594"/>
        <v>7.2392866532729589E-8</v>
      </c>
      <c r="U1130" s="18"/>
      <c r="V1130" s="8">
        <f t="shared" si="605"/>
        <v>1.9381786582435658E-3</v>
      </c>
      <c r="W1130" s="8">
        <f t="shared" si="595"/>
        <v>5.5682927901045353E-4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-1.7133798601024036E-4</v>
      </c>
      <c r="AB1130" s="8">
        <f t="shared" si="606"/>
        <v>-0.13813493792331122</v>
      </c>
      <c r="AC1130" s="8">
        <f t="shared" si="599"/>
        <v>-0.13830627590932146</v>
      </c>
      <c r="AD1130" s="8">
        <f t="shared" si="607"/>
        <v>1.9013532637369383E-4</v>
      </c>
      <c r="AE1130" s="8">
        <f t="shared" si="600"/>
        <v>-0.13811614058294777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2366.7799635034016</v>
      </c>
      <c r="M1131" s="14">
        <f t="shared" si="593"/>
        <v>769177</v>
      </c>
      <c r="N1131" s="13"/>
      <c r="O1131" s="12">
        <f>1000*(IF(I57&lt;18,VLOOKUP(I57,'[1]Mortality (No Interventions) H'!$B$10:$O$129,4),VLOOKUP(I57,'[1]Mortality (Interventions) H'!$B$26:$AV$128,28)))</f>
        <v>739.17041393355225</v>
      </c>
      <c r="P1131" s="11">
        <v>0</v>
      </c>
      <c r="Q1131" s="10">
        <f t="shared" si="602"/>
        <v>7.2392866532729589E-8</v>
      </c>
      <c r="R1131" s="10">
        <f t="shared" si="603"/>
        <v>5.3510665120834131E-8</v>
      </c>
      <c r="S1131" s="10">
        <f t="shared" si="604"/>
        <v>0</v>
      </c>
      <c r="T1131" s="9">
        <f t="shared" si="594"/>
        <v>1.8882201411895457E-8</v>
      </c>
      <c r="U1131" s="18"/>
      <c r="V1131" s="8">
        <f t="shared" si="605"/>
        <v>5.5682927901045353E-4</v>
      </c>
      <c r="W1131" s="8">
        <f t="shared" si="595"/>
        <v>1.4523755035397514E-4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-4.4690015968509806E-5</v>
      </c>
      <c r="AB1131" s="8">
        <f t="shared" si="606"/>
        <v>-4.1159172865647832E-2</v>
      </c>
      <c r="AC1131" s="8">
        <f t="shared" si="599"/>
        <v>-4.1203862881616343E-2</v>
      </c>
      <c r="AD1131" s="8">
        <f t="shared" si="607"/>
        <v>5.4624952270925496E-5</v>
      </c>
      <c r="AE1131" s="8">
        <f t="shared" si="600"/>
        <v>-4.1149237929345418E-2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2366.7799635034016</v>
      </c>
      <c r="M1132" s="14">
        <f t="shared" si="593"/>
        <v>769177</v>
      </c>
      <c r="N1132" s="13"/>
      <c r="O1132" s="12">
        <f>1000*(IF(I58&lt;18,VLOOKUP(I58,'[1]Mortality (No Interventions) H'!$B$10:$O$129,4),VLOOKUP(I58,'[1]Mortality (Interventions) H'!$B$26:$AV$128,28)))</f>
        <v>765.68400392163073</v>
      </c>
      <c r="P1132" s="11">
        <v>0</v>
      </c>
      <c r="Q1132" s="10">
        <f t="shared" si="602"/>
        <v>1.8882201411895457E-8</v>
      </c>
      <c r="R1132" s="10">
        <f t="shared" si="603"/>
        <v>1.4457799579914783E-8</v>
      </c>
      <c r="S1132" s="10">
        <f t="shared" si="604"/>
        <v>0</v>
      </c>
      <c r="T1132" s="9">
        <f t="shared" si="594"/>
        <v>4.4244018319806747E-9</v>
      </c>
      <c r="U1132" s="18"/>
      <c r="V1132" s="8">
        <f t="shared" si="605"/>
        <v>1.4523755035397514E-4</v>
      </c>
      <c r="W1132" s="8">
        <f t="shared" si="595"/>
        <v>3.4031481279173998E-5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-1.0471585606419605E-5</v>
      </c>
      <c r="AB1132" s="8">
        <f t="shared" si="606"/>
        <v>-1.1120606907480114E-2</v>
      </c>
      <c r="AC1132" s="8">
        <f t="shared" si="599"/>
        <v>-1.1131078493086533E-2</v>
      </c>
      <c r="AD1132" s="8">
        <f t="shared" si="607"/>
        <v>1.4247803689724962E-5</v>
      </c>
      <c r="AE1132" s="8">
        <f t="shared" si="600"/>
        <v>-1.1116830689396808E-2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2366.7799635034016</v>
      </c>
      <c r="M1133" s="14">
        <f t="shared" si="593"/>
        <v>769177</v>
      </c>
      <c r="N1133" s="13"/>
      <c r="O1133" s="12">
        <f>1000*(IF(I59&lt;18,VLOOKUP(I59,'[1]Mortality (No Interventions) H'!$B$10:$O$129,4),VLOOKUP(I59,'[1]Mortality (Interventions) H'!$B$26:$AV$128,28)))</f>
        <v>792.24564541928316</v>
      </c>
      <c r="P1133" s="11">
        <v>0</v>
      </c>
      <c r="Q1133" s="10">
        <f t="shared" si="602"/>
        <v>4.4244018319806747E-9</v>
      </c>
      <c r="R1133" s="10">
        <f t="shared" si="603"/>
        <v>3.5052130849717887E-9</v>
      </c>
      <c r="S1133" s="10">
        <f t="shared" si="604"/>
        <v>0</v>
      </c>
      <c r="T1133" s="9">
        <f t="shared" si="594"/>
        <v>9.1918874700888598E-10</v>
      </c>
      <c r="U1133" s="18"/>
      <c r="V1133" s="8">
        <f t="shared" si="605"/>
        <v>3.4031481279173998E-5</v>
      </c>
      <c r="W1133" s="8">
        <f t="shared" si="595"/>
        <v>7.0701884285805391E-6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-2.1755175090984287E-6</v>
      </c>
      <c r="AB1133" s="8">
        <f t="shared" si="606"/>
        <v>-2.6961292850593457E-3</v>
      </c>
      <c r="AC1133" s="8">
        <f t="shared" si="599"/>
        <v>-2.6983048025684443E-3</v>
      </c>
      <c r="AD1133" s="8">
        <f t="shared" si="607"/>
        <v>3.3384883134869696E-6</v>
      </c>
      <c r="AE1133" s="8">
        <f t="shared" si="600"/>
        <v>-2.6949663142549572E-3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2366.7799635034016</v>
      </c>
      <c r="M1134" s="14">
        <f t="shared" si="593"/>
        <v>769177</v>
      </c>
      <c r="N1134" s="13"/>
      <c r="O1134" s="12">
        <f>1000*(IF(I60&lt;18,VLOOKUP(I60,'[1]Mortality (No Interventions) H'!$B$10:$O$129,4),VLOOKUP(I60,'[1]Mortality (Interventions) H'!$B$26:$AV$128,28)))</f>
        <v>1000</v>
      </c>
      <c r="P1134" s="11">
        <v>0</v>
      </c>
      <c r="Q1134" s="10">
        <f t="shared" si="602"/>
        <v>9.1918874700888598E-10</v>
      </c>
      <c r="R1134" s="10">
        <f t="shared" si="603"/>
        <v>9.1918874700888598E-10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7.0701884285805391E-6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-7.0701884285805387E-4</v>
      </c>
      <c r="AC1134" s="8">
        <f t="shared" si="599"/>
        <v>-7.0701884285805387E-4</v>
      </c>
      <c r="AD1134" s="8">
        <f t="shared" si="607"/>
        <v>6.9358548484375089E-7</v>
      </c>
      <c r="AE1134" s="8">
        <f t="shared" si="600"/>
        <v>-7.0632525737321014E-4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2366.7799635034016</v>
      </c>
      <c r="M1135" s="14">
        <f t="shared" si="593"/>
        <v>769177</v>
      </c>
      <c r="N1135" s="13"/>
      <c r="O1135" s="12" t="e">
        <f>1000*(IF(I61&lt;18,VLOOKUP(I61,'[1]Mortality (No Interventions) H'!$B$10:$O$129,4),VLOOKUP(I61,'[1]Mortality (Interventions) H'!$B$26:$AV$128,28)))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2366.7799635034016</v>
      </c>
      <c r="M1136" s="14">
        <f t="shared" si="593"/>
        <v>769177</v>
      </c>
      <c r="N1136" s="13"/>
      <c r="O1136" s="12" t="e">
        <f>1000*(IF(I62&lt;18,VLOOKUP(I62,'[1]Mortality (No Interventions) H'!$B$10:$O$129,4),VLOOKUP(I62,'[1]Mortality (Interventions) H'!$B$26:$AV$128,28)))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2366.7799635034016</v>
      </c>
      <c r="M1137" s="14">
        <f t="shared" si="593"/>
        <v>769177</v>
      </c>
      <c r="N1137" s="13"/>
      <c r="O1137" s="12" t="e">
        <f>1000*(IF(I63&lt;18,VLOOKUP(I63,'[1]Mortality (No Interventions) H'!$B$10:$O$129,4),VLOOKUP(I63,'[1]Mortality (Interventions) H'!$B$26:$AV$128,28)))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2366.7799635034016</v>
      </c>
      <c r="M1138" s="14">
        <f t="shared" si="593"/>
        <v>769177</v>
      </c>
      <c r="N1138" s="13"/>
      <c r="O1138" s="12" t="e">
        <f>1000*(IF(I64&lt;18,VLOOKUP(I64,'[1]Mortality (No Interventions) H'!$B$10:$O$129,4),VLOOKUP(I64,'[1]Mortality (Interventions) H'!$B$26:$AV$128,28)))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2366.7799635034016</v>
      </c>
      <c r="M1139" s="14">
        <f t="shared" si="593"/>
        <v>769177</v>
      </c>
      <c r="N1139" s="13"/>
      <c r="O1139" s="12" t="e">
        <f>1000*(IF(I65&lt;18,VLOOKUP(I65,'[1]Mortality (No Interventions) H'!$B$10:$O$129,4),VLOOKUP(I65,'[1]Mortality (Interventions) H'!$B$26:$AV$128,28)))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2366.7799635034016</v>
      </c>
      <c r="M1140" s="14">
        <f t="shared" si="593"/>
        <v>769177</v>
      </c>
      <c r="N1140" s="13"/>
      <c r="O1140" s="12" t="e">
        <f>1000*(IF(I66&lt;18,VLOOKUP(I66,'[1]Mortality (No Interventions) H'!$B$10:$O$129,4),VLOOKUP(I66,'[1]Mortality (Interventions) H'!$B$26:$AV$128,28)))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2366.7799635034016</v>
      </c>
      <c r="M1141" s="14">
        <f t="shared" si="593"/>
        <v>769177</v>
      </c>
      <c r="N1141" s="13"/>
      <c r="O1141" s="12" t="e">
        <f>1000*(IF(I67&lt;18,VLOOKUP(I67,'[1]Mortality (No Interventions) H'!$B$10:$O$129,4),VLOOKUP(I67,'[1]Mortality (Interventions) H'!$B$26:$AV$128,28)))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2366.7799635034016</v>
      </c>
      <c r="M1142" s="14">
        <f t="shared" ref="M1142:M1173" si="610">$E$11</f>
        <v>769177</v>
      </c>
      <c r="N1142" s="13"/>
      <c r="O1142" s="12" t="e">
        <f>1000*(IF(I68&lt;18,VLOOKUP(I68,'[1]Mortality (No Interventions) H'!$B$10:$O$129,4),VLOOKUP(I68,'[1]Mortality (Interventions) H'!$B$26:$AV$128,28)))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2366.7799635034016</v>
      </c>
      <c r="M1143" s="14">
        <f t="shared" si="610"/>
        <v>769177</v>
      </c>
      <c r="N1143" s="13"/>
      <c r="O1143" s="12" t="e">
        <f>1000*(IF(I69&lt;18,VLOOKUP(I69,'[1]Mortality (No Interventions) H'!$B$10:$O$129,4),VLOOKUP(I69,'[1]Mortality (Interventions) H'!$B$26:$AV$128,28)))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2366.7799635034016</v>
      </c>
      <c r="M1144" s="14">
        <f t="shared" si="610"/>
        <v>769177</v>
      </c>
      <c r="N1144" s="13"/>
      <c r="O1144" s="12" t="e">
        <f>1000*(IF(I70&lt;18,VLOOKUP(I70,'[1]Mortality (No Interventions) H'!$B$10:$O$129,4),VLOOKUP(I70,'[1]Mortality (Interventions) H'!$B$26:$AV$128,28)))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2366.7799635034016</v>
      </c>
      <c r="M1145" s="14">
        <f t="shared" si="610"/>
        <v>769177</v>
      </c>
      <c r="N1145" s="13"/>
      <c r="O1145" s="12" t="e">
        <f>1000*(IF(I71&lt;18,VLOOKUP(I71,'[1]Mortality (No Interventions) H'!$B$10:$O$129,4),VLOOKUP(I71,'[1]Mortality (Interventions) H'!$B$26:$AV$128,28)))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2366.7799635034016</v>
      </c>
      <c r="M1146" s="14">
        <f t="shared" si="610"/>
        <v>769177</v>
      </c>
      <c r="N1146" s="13"/>
      <c r="O1146" s="12" t="e">
        <f>1000*(IF(I72&lt;18,VLOOKUP(I72,'[1]Mortality (No Interventions) H'!$B$10:$O$129,4),VLOOKUP(I72,'[1]Mortality (Interventions) H'!$B$26:$AV$128,28)))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2366.7799635034016</v>
      </c>
      <c r="M1147" s="14">
        <f t="shared" si="610"/>
        <v>769177</v>
      </c>
      <c r="N1147" s="13"/>
      <c r="O1147" s="12" t="e">
        <f>1000*(IF(I73&lt;18,VLOOKUP(I73,'[1]Mortality (No Interventions) H'!$B$10:$O$129,4),VLOOKUP(I73,'[1]Mortality (Interventions) H'!$B$26:$AV$128,28)))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2366.7799635034016</v>
      </c>
      <c r="M1148" s="14">
        <f t="shared" si="610"/>
        <v>769177</v>
      </c>
      <c r="N1148" s="13"/>
      <c r="O1148" s="12" t="e">
        <f>1000*(IF(I74&lt;18,VLOOKUP(I74,'[1]Mortality (No Interventions) H'!$B$10:$O$129,4),VLOOKUP(I74,'[1]Mortality (Interventions) H'!$B$26:$AV$128,28)))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2366.7799635034016</v>
      </c>
      <c r="M1149" s="14">
        <f t="shared" si="610"/>
        <v>769177</v>
      </c>
      <c r="N1149" s="13"/>
      <c r="O1149" s="12" t="e">
        <f>1000*(IF(I75&lt;18,VLOOKUP(I75,'[1]Mortality (No Interventions) H'!$B$10:$O$129,4),VLOOKUP(I75,'[1]Mortality (Interventions) H'!$B$26:$AV$128,28)))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2366.7799635034016</v>
      </c>
      <c r="M1150" s="14">
        <f t="shared" si="610"/>
        <v>769177</v>
      </c>
      <c r="N1150" s="13"/>
      <c r="O1150" s="12" t="e">
        <f>1000*(IF(I76&lt;18,VLOOKUP(I76,'[1]Mortality (No Interventions) H'!$B$10:$O$129,4),VLOOKUP(I76,'[1]Mortality (Interventions) H'!$B$26:$AV$128,28)))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2366.7799635034016</v>
      </c>
      <c r="M1151" s="14">
        <f t="shared" si="610"/>
        <v>769177</v>
      </c>
      <c r="N1151" s="13"/>
      <c r="O1151" s="12" t="e">
        <f>1000*(IF(I77&lt;18,VLOOKUP(I77,'[1]Mortality (No Interventions) H'!$B$10:$O$129,4),VLOOKUP(I77,'[1]Mortality (Interventions) H'!$B$26:$AV$128,28)))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2366.7799635034016</v>
      </c>
      <c r="M1152" s="14">
        <f t="shared" si="610"/>
        <v>769177</v>
      </c>
      <c r="N1152" s="13"/>
      <c r="O1152" s="12" t="e">
        <f>1000*(IF(I78&lt;18,VLOOKUP(I78,'[1]Mortality (No Interventions) H'!$B$10:$O$129,4),VLOOKUP(I78,'[1]Mortality (Interventions) H'!$B$26:$AV$128,28)))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2366.7799635034016</v>
      </c>
      <c r="M1153" s="14">
        <f t="shared" si="610"/>
        <v>769177</v>
      </c>
      <c r="N1153" s="13"/>
      <c r="O1153" s="12" t="e">
        <f>1000*(IF(I79&lt;18,VLOOKUP(I79,'[1]Mortality (No Interventions) H'!$B$10:$O$129,4),VLOOKUP(I79,'[1]Mortality (Interventions) H'!$B$26:$AV$128,28)))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2366.7799635034016</v>
      </c>
      <c r="M1154" s="14">
        <f t="shared" si="610"/>
        <v>769177</v>
      </c>
      <c r="O1154" s="12" t="e">
        <f>1000*(IF(I80&lt;18,VLOOKUP(I80,'[1]Mortality (No Interventions) H'!$B$10:$O$129,4),VLOOKUP(I80,'[1]Mortality (Interventions) H'!$B$26:$AV$128,28)))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2366.7799635034016</v>
      </c>
      <c r="M1155" s="14">
        <f t="shared" si="610"/>
        <v>769177</v>
      </c>
      <c r="O1155" s="12" t="e">
        <f>1000*(IF(I81&lt;18,VLOOKUP(I81,'[1]Mortality (No Interventions) H'!$B$10:$O$129,4),VLOOKUP(I81,'[1]Mortality (Interventions) H'!$B$26:$AV$128,28)))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2366.7799635034016</v>
      </c>
      <c r="M1156" s="14">
        <f t="shared" si="610"/>
        <v>769177</v>
      </c>
      <c r="O1156" s="12" t="e">
        <f>1000*(IF(I82&lt;18,VLOOKUP(I82,'[1]Mortality (No Interventions) H'!$B$10:$O$129,4),VLOOKUP(I82,'[1]Mortality (Interventions) H'!$B$26:$AV$128,28)))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2366.7799635034016</v>
      </c>
      <c r="M1157" s="14">
        <f t="shared" si="610"/>
        <v>769177</v>
      </c>
      <c r="O1157" s="12" t="e">
        <f>1000*(IF(I83&lt;18,VLOOKUP(I83,'[1]Mortality (No Interventions) H'!$B$10:$O$129,4),VLOOKUP(I83,'[1]Mortality (Interventions) H'!$B$26:$AV$128,28)))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2366.7799635034016</v>
      </c>
      <c r="M1158" s="14">
        <f t="shared" si="610"/>
        <v>769177</v>
      </c>
      <c r="O1158" s="12" t="e">
        <f>1000*(IF(I84&lt;18,VLOOKUP(I84,'[1]Mortality (No Interventions) H'!$B$10:$O$129,4),VLOOKUP(I84,'[1]Mortality (Interventions) H'!$B$26:$AV$128,28)))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2366.7799635034016</v>
      </c>
      <c r="M1159" s="14">
        <f t="shared" si="610"/>
        <v>769177</v>
      </c>
      <c r="O1159" s="12" t="e">
        <f>1000*(IF(I85&lt;18,VLOOKUP(I85,'[1]Mortality (No Interventions) H'!$B$10:$O$129,4),VLOOKUP(I85,'[1]Mortality (Interventions) H'!$B$26:$AV$128,28)))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2366.7799635034016</v>
      </c>
      <c r="M1160" s="14">
        <f t="shared" si="610"/>
        <v>769177</v>
      </c>
      <c r="O1160" s="12" t="e">
        <f>1000*(IF(I86&lt;18,VLOOKUP(I86,'[1]Mortality (No Interventions) H'!$B$10:$O$129,4),VLOOKUP(I86,'[1]Mortality (Interventions) H'!$B$26:$AV$128,28)))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2366.7799635034016</v>
      </c>
      <c r="M1161" s="14">
        <f t="shared" si="610"/>
        <v>769177</v>
      </c>
      <c r="O1161" s="12" t="e">
        <f>1000*(IF(I87&lt;18,VLOOKUP(I87,'[1]Mortality (No Interventions) H'!$B$10:$O$129,4),VLOOKUP(I87,'[1]Mortality (Interventions) H'!$B$26:$AV$128,28)))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2366.7799635034016</v>
      </c>
      <c r="M1162" s="14">
        <f t="shared" si="610"/>
        <v>769177</v>
      </c>
      <c r="O1162" s="12" t="e">
        <f>1000*(IF(I88&lt;18,VLOOKUP(I88,'[1]Mortality (No Interventions) H'!$B$10:$O$129,4),VLOOKUP(I88,'[1]Mortality (Interventions) H'!$B$26:$AV$128,28)))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2366.7799635034016</v>
      </c>
      <c r="M1163" s="14">
        <f t="shared" si="610"/>
        <v>769177</v>
      </c>
      <c r="O1163" s="12" t="e">
        <f>1000*(IF(I89&lt;18,VLOOKUP(I89,'[1]Mortality (No Interventions) H'!$B$10:$O$129,4),VLOOKUP(I89,'[1]Mortality (Interventions) H'!$B$26:$AV$128,28)))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2366.7799635034016</v>
      </c>
      <c r="M1164" s="14">
        <f t="shared" si="610"/>
        <v>769177</v>
      </c>
      <c r="O1164" s="12" t="e">
        <f>1000*(IF(I90&lt;18,VLOOKUP(I90,'[1]Mortality (No Interventions) H'!$B$10:$O$129,4),VLOOKUP(I90,'[1]Mortality (Interventions) H'!$B$26:$AV$128,28)))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2366.7799635034016</v>
      </c>
      <c r="M1165" s="14">
        <f t="shared" si="610"/>
        <v>769177</v>
      </c>
      <c r="O1165" s="12" t="e">
        <f>1000*(IF(I91&lt;18,VLOOKUP(I91,'[1]Mortality (No Interventions) H'!$B$10:$O$129,4),VLOOKUP(I91,'[1]Mortality (Interventions) H'!$B$26:$AV$128,28)))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2366.7799635034016</v>
      </c>
      <c r="M1166" s="14">
        <f t="shared" si="610"/>
        <v>769177</v>
      </c>
      <c r="O1166" s="12" t="e">
        <f>1000*(IF(I92&lt;18,VLOOKUP(I92,'[1]Mortality (No Interventions) H'!$B$10:$O$129,4),VLOOKUP(I92,'[1]Mortality (Interventions) H'!$B$26:$AV$128,28)))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2366.7799635034016</v>
      </c>
      <c r="M1167" s="14">
        <f t="shared" si="610"/>
        <v>769177</v>
      </c>
      <c r="O1167" s="12" t="e">
        <f>1000*(IF(I93&lt;18,VLOOKUP(I93,'[1]Mortality (No Interventions) H'!$B$10:$O$129,4),VLOOKUP(I93,'[1]Mortality (Interventions) H'!$B$26:$AV$128,28)))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2366.7799635034016</v>
      </c>
      <c r="M1168" s="14">
        <f t="shared" si="610"/>
        <v>769177</v>
      </c>
      <c r="O1168" s="12" t="e">
        <f>1000*(IF(I94&lt;18,VLOOKUP(I94,'[1]Mortality (No Interventions) H'!$B$10:$O$129,4),VLOOKUP(I94,'[1]Mortality (Interventions) H'!$B$26:$AV$128,28)))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2366.7799635034016</v>
      </c>
      <c r="M1169" s="14">
        <f t="shared" si="610"/>
        <v>769177</v>
      </c>
      <c r="O1169" s="12" t="e">
        <f>1000*(IF(I95&lt;18,VLOOKUP(I95,'[1]Mortality (No Interventions) H'!$B$10:$O$129,4),VLOOKUP(I95,'[1]Mortality (Interventions) H'!$B$26:$AV$128,28)))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2366.7799635034016</v>
      </c>
      <c r="M1170" s="14">
        <f t="shared" si="610"/>
        <v>769177</v>
      </c>
      <c r="O1170" s="12" t="e">
        <f>1000*(IF(I96&lt;18,VLOOKUP(I96,'[1]Mortality (No Interventions) H'!$B$10:$O$129,4),VLOOKUP(I96,'[1]Mortality (Interventions) H'!$B$26:$AV$128,28)))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2366.7799635034016</v>
      </c>
      <c r="M1171" s="14">
        <f t="shared" si="610"/>
        <v>769177</v>
      </c>
      <c r="O1171" s="12" t="e">
        <f>1000*(IF(I97&lt;18,VLOOKUP(I97,'[1]Mortality (No Interventions) H'!$B$10:$O$129,4),VLOOKUP(I97,'[1]Mortality (Interventions) H'!$B$26:$AV$128,28)))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2366.7799635034016</v>
      </c>
      <c r="M1172" s="14">
        <f t="shared" si="610"/>
        <v>769177</v>
      </c>
      <c r="O1172" s="12" t="e">
        <f>1000*(IF(I98&lt;18,VLOOKUP(I98,'[1]Mortality (No Interventions) H'!$B$10:$O$129,4),VLOOKUP(I98,'[1]Mortality (Interventions) H'!$B$26:$AV$128,28)))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2366.7799635034016</v>
      </c>
      <c r="M1173" s="14">
        <f t="shared" si="610"/>
        <v>769177</v>
      </c>
      <c r="O1173" s="12" t="e">
        <f>1000*(IF(I99&lt;18,VLOOKUP(I99,'[1]Mortality (No Interventions) H'!$B$10:$O$129,4),VLOOKUP(I99,'[1]Mortality (Interventions) H'!$B$26:$AV$128,28)))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2366.7799635034016</v>
      </c>
      <c r="M1174" s="14">
        <f t="shared" ref="M1174:M1198" si="627">$E$11</f>
        <v>769177</v>
      </c>
      <c r="O1174" s="12" t="e">
        <f>1000*(IF(I100&lt;18,VLOOKUP(I100,'[1]Mortality (No Interventions) H'!$B$10:$O$129,4),VLOOKUP(I100,'[1]Mortality (Interventions) H'!$B$26:$AV$128,28)))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2366.7799635034016</v>
      </c>
      <c r="M1175" s="14">
        <f t="shared" si="627"/>
        <v>769177</v>
      </c>
      <c r="O1175" s="12" t="e">
        <f>1000*(IF(I101&lt;18,VLOOKUP(I101,'[1]Mortality (No Interventions) H'!$B$10:$O$129,4),VLOOKUP(I101,'[1]Mortality (Interventions) H'!$B$26:$AV$128,28)))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2366.7799635034016</v>
      </c>
      <c r="M1176" s="14">
        <f t="shared" si="627"/>
        <v>769177</v>
      </c>
      <c r="O1176" s="12" t="e">
        <f>1000*(IF(I102&lt;18,VLOOKUP(I102,'[1]Mortality (No Interventions) H'!$B$10:$O$129,4),VLOOKUP(I102,'[1]Mortality (Interventions) H'!$B$26:$AV$128,28)))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2366.7799635034016</v>
      </c>
      <c r="M1177" s="14">
        <f t="shared" si="627"/>
        <v>769177</v>
      </c>
      <c r="O1177" s="12" t="e">
        <f>1000*(IF(I103&lt;18,VLOOKUP(I103,'[1]Mortality (No Interventions) H'!$B$10:$O$129,4),VLOOKUP(I103,'[1]Mortality (Interventions) H'!$B$26:$AV$128,28)))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2366.7799635034016</v>
      </c>
      <c r="M1178" s="14">
        <f t="shared" si="627"/>
        <v>769177</v>
      </c>
      <c r="O1178" s="12" t="e">
        <f>1000*(IF(I104&lt;18,VLOOKUP(I104,'[1]Mortality (No Interventions) H'!$B$10:$O$129,4),VLOOKUP(I104,'[1]Mortality (Interventions) H'!$B$26:$AV$128,28)))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2366.7799635034016</v>
      </c>
      <c r="M1179" s="14">
        <f t="shared" si="627"/>
        <v>769177</v>
      </c>
      <c r="O1179" s="12" t="e">
        <f>1000*(IF(I105&lt;18,VLOOKUP(I105,'[1]Mortality (No Interventions) H'!$B$10:$O$129,4),VLOOKUP(I105,'[1]Mortality (Interventions) H'!$B$26:$AV$128,28)))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2366.7799635034016</v>
      </c>
      <c r="M1180" s="14">
        <f t="shared" si="627"/>
        <v>769177</v>
      </c>
      <c r="O1180" s="12" t="e">
        <f>1000*(IF(I106&lt;18,VLOOKUP(I106,'[1]Mortality (No Interventions) H'!$B$10:$O$129,4),VLOOKUP(I106,'[1]Mortality (Interventions) H'!$B$26:$AV$128,28)))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2366.7799635034016</v>
      </c>
      <c r="M1181" s="14">
        <f t="shared" si="627"/>
        <v>769177</v>
      </c>
      <c r="O1181" s="12" t="e">
        <f>1000*(IF(I107&lt;18,VLOOKUP(I107,'[1]Mortality (No Interventions) H'!$B$10:$O$129,4),VLOOKUP(I107,'[1]Mortality (Interventions) H'!$B$26:$AV$128,28)))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2366.7799635034016</v>
      </c>
      <c r="M1182" s="14">
        <f t="shared" si="627"/>
        <v>769177</v>
      </c>
      <c r="O1182" s="12" t="e">
        <f>1000*(IF(I108&lt;18,VLOOKUP(I108,'[1]Mortality (No Interventions) H'!$B$10:$O$129,4),VLOOKUP(I108,'[1]Mortality (Interventions) H'!$B$26:$AV$128,28)))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2366.7799635034016</v>
      </c>
      <c r="M1183" s="14">
        <f t="shared" si="627"/>
        <v>769177</v>
      </c>
      <c r="O1183" s="12" t="e">
        <f>1000*(IF(I109&lt;18,VLOOKUP(I109,'[1]Mortality (No Interventions) H'!$B$10:$O$129,4),VLOOKUP(I109,'[1]Mortality (Interventions) H'!$B$26:$AV$128,28)))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2366.7799635034016</v>
      </c>
      <c r="M1184" s="14">
        <f t="shared" si="627"/>
        <v>769177</v>
      </c>
      <c r="O1184" s="12" t="e">
        <f>1000*(IF(I110&lt;18,VLOOKUP(I110,'[1]Mortality (No Interventions) H'!$B$10:$O$129,4),VLOOKUP(I110,'[1]Mortality (Interventions) H'!$B$26:$AV$128,28)))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2366.7799635034016</v>
      </c>
      <c r="M1185" s="14">
        <f t="shared" si="627"/>
        <v>769177</v>
      </c>
      <c r="O1185" s="12" t="e">
        <f>1000*(IF(I111&lt;18,VLOOKUP(I111,'[1]Mortality (No Interventions) H'!$B$10:$O$129,4),VLOOKUP(I111,'[1]Mortality (Interventions) H'!$B$26:$AV$128,28)))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2366.7799635034016</v>
      </c>
      <c r="M1186" s="14">
        <f t="shared" si="627"/>
        <v>769177</v>
      </c>
      <c r="O1186" s="12" t="e">
        <f>1000*(IF(I112&lt;18,VLOOKUP(I112,'[1]Mortality (No Interventions) H'!$B$10:$O$129,4),VLOOKUP(I112,'[1]Mortality (Interventions) H'!$B$26:$AV$128,28)))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2366.7799635034016</v>
      </c>
      <c r="M1187" s="14">
        <f t="shared" si="627"/>
        <v>769177</v>
      </c>
      <c r="O1187" s="12" t="e">
        <f>1000*(IF(I113&lt;18,VLOOKUP(I113,'[1]Mortality (No Interventions) H'!$B$10:$O$129,4),VLOOKUP(I113,'[1]Mortality (Interventions) H'!$B$26:$AV$128,28)))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2366.7799635034016</v>
      </c>
      <c r="M1188" s="14">
        <f t="shared" si="627"/>
        <v>769177</v>
      </c>
      <c r="O1188" s="12" t="e">
        <f>1000*(IF(I114&lt;18,VLOOKUP(I114,'[1]Mortality (No Interventions) H'!$B$10:$O$129,4),VLOOKUP(I114,'[1]Mortality (Interventions) H'!$B$26:$AV$128,28)))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2366.7799635034016</v>
      </c>
      <c r="M1189" s="14">
        <f t="shared" si="627"/>
        <v>769177</v>
      </c>
      <c r="O1189" s="12" t="e">
        <f>1000*(IF(I115&lt;18,VLOOKUP(I115,'[1]Mortality (No Interventions) H'!$B$10:$O$129,4),VLOOKUP(I115,'[1]Mortality (Interventions) H'!$B$26:$AV$128,28)))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2366.7799635034016</v>
      </c>
      <c r="M1190" s="14">
        <f t="shared" si="627"/>
        <v>769177</v>
      </c>
      <c r="O1190" s="12" t="e">
        <f>1000*(IF(I116&lt;18,VLOOKUP(I116,'[1]Mortality (No Interventions) H'!$B$10:$O$129,4),VLOOKUP(I116,'[1]Mortality (Interventions) H'!$B$26:$AV$128,28)))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2366.7799635034016</v>
      </c>
      <c r="M1191" s="14">
        <f t="shared" si="627"/>
        <v>769177</v>
      </c>
      <c r="O1191" s="12" t="e">
        <f>1000*(IF(I117&lt;18,VLOOKUP(I117,'[1]Mortality (No Interventions) H'!$B$10:$O$129,4),VLOOKUP(I117,'[1]Mortality (Interventions) H'!$B$26:$AV$128,28)))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2366.7799635034016</v>
      </c>
      <c r="M1192" s="14">
        <f t="shared" si="627"/>
        <v>769177</v>
      </c>
      <c r="O1192" s="12" t="e">
        <f>1000*(IF(I118&lt;18,VLOOKUP(I118,'[1]Mortality (No Interventions) H'!$B$10:$O$129,4),VLOOKUP(I118,'[1]Mortality (Interventions) H'!$B$26:$AV$128,28)))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2366.7799635034016</v>
      </c>
      <c r="M1193" s="14">
        <f t="shared" si="627"/>
        <v>769177</v>
      </c>
      <c r="O1193" s="12" t="e">
        <f>1000*(IF(I119&lt;18,VLOOKUP(I119,'[1]Mortality (No Interventions) H'!$B$10:$O$129,4),VLOOKUP(I119,'[1]Mortality (Interventions) H'!$B$26:$AV$128,28)))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2366.7799635034016</v>
      </c>
      <c r="M1194" s="14">
        <f t="shared" si="627"/>
        <v>769177</v>
      </c>
      <c r="O1194" s="12" t="e">
        <f>1000*(IF(I120&lt;18,VLOOKUP(I120,'[1]Mortality (No Interventions) H'!$B$10:$O$129,4),VLOOKUP(I120,'[1]Mortality (Interventions) H'!$B$26:$AV$128,28)))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2366.7799635034016</v>
      </c>
      <c r="M1195" s="14">
        <f t="shared" si="627"/>
        <v>769177</v>
      </c>
      <c r="O1195" s="12" t="e">
        <f>1000*(IF(I121&lt;18,VLOOKUP(I121,'[1]Mortality (No Interventions) H'!$B$10:$O$129,4),VLOOKUP(I121,'[1]Mortality (Interventions) H'!$B$26:$AV$128,28)))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2366.7799635034016</v>
      </c>
      <c r="M1196" s="14">
        <f t="shared" si="627"/>
        <v>769177</v>
      </c>
      <c r="O1196" s="12" t="e">
        <f>1000*(IF(I122&lt;18,VLOOKUP(I122,'[1]Mortality (No Interventions) H'!$B$10:$O$129,4),VLOOKUP(I122,'[1]Mortality (Interventions) H'!$B$26:$AV$128,28)))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2366.7799635034016</v>
      </c>
      <c r="M1197" s="14">
        <f t="shared" si="627"/>
        <v>769177</v>
      </c>
      <c r="O1197" s="12" t="e">
        <f>1000*(IF(I123&lt;18,VLOOKUP(I123,'[1]Mortality (No Interventions) H'!$B$10:$O$129,4),VLOOKUP(I123,'[1]Mortality (Interventions) H'!$B$26:$AV$128,28)))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2366.7799635034016</v>
      </c>
      <c r="M1198" s="14">
        <f t="shared" si="627"/>
        <v>769177</v>
      </c>
      <c r="O1198" s="12" t="e">
        <f>1000*(IF(I124&lt;18,VLOOKUP(I124,'[1]Mortality (No Interventions) H'!$B$10:$O$129,4),VLOOKUP(I124,'[1]Mortality (Interventions) H'!$B$26:$AV$128,28)))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473769.99587183946</v>
      </c>
      <c r="Z1203" s="2">
        <f t="shared" si="644"/>
        <v>-11844.249896795987</v>
      </c>
      <c r="AA1203" s="2">
        <f t="shared" si="644"/>
        <v>-47804.46653326683</v>
      </c>
      <c r="AB1203" s="2">
        <f t="shared" si="644"/>
        <v>-769176.99999999988</v>
      </c>
      <c r="AC1203" s="2">
        <f t="shared" si="644"/>
        <v>-355055.72055822326</v>
      </c>
      <c r="AD1203" s="2">
        <f t="shared" si="644"/>
        <v>15232.53569013585</v>
      </c>
      <c r="AE1203" s="2">
        <f t="shared" si="644"/>
        <v>-339823.18486808764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473769.99587183946</v>
      </c>
      <c r="Z1205" s="2">
        <f t="shared" si="645"/>
        <v>-11844.249896795987</v>
      </c>
      <c r="AA1205" s="2">
        <f t="shared" si="645"/>
        <v>-21197.908841855133</v>
      </c>
      <c r="AB1205" s="2">
        <f t="shared" si="645"/>
        <v>-160557.03732973975</v>
      </c>
      <c r="AC1205" s="2">
        <f t="shared" si="645"/>
        <v>280170.79980344861</v>
      </c>
      <c r="AD1205" s="2">
        <f t="shared" si="645"/>
        <v>6086.1996267025952</v>
      </c>
      <c r="AE1205" s="2">
        <f t="shared" si="645"/>
        <v>286256.99943015119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473769.99587183946</v>
      </c>
      <c r="Z1207" s="2">
        <f t="shared" si="646"/>
        <v>-11844.249896795987</v>
      </c>
      <c r="AA1207" s="2">
        <f t="shared" si="646"/>
        <v>-33170.066745906384</v>
      </c>
      <c r="AB1207" s="2">
        <f t="shared" si="646"/>
        <v>-391548.82588765403</v>
      </c>
      <c r="AC1207" s="2">
        <f t="shared" si="646"/>
        <v>37206.853341483104</v>
      </c>
      <c r="AD1207" s="2">
        <f t="shared" si="646"/>
        <v>10170.176249305021</v>
      </c>
      <c r="AE1207" s="2">
        <f t="shared" si="646"/>
        <v>47377.029590787948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472248.34942881705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472248.34942881705</v>
      </c>
      <c r="K1213" s="14">
        <f>J1213*$C$10</f>
        <v>11806.208735720427</v>
      </c>
      <c r="L1213" s="15">
        <f>$C$1223</f>
        <v>4716.7920981436328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472248.34942881705</v>
      </c>
      <c r="Z1213" s="8">
        <f t="shared" ref="Z1213:Z1244" si="651">IFERROR(_xlfn.IFNA(-$T1213*K1213,0),0)</f>
        <v>-11806.208735720427</v>
      </c>
      <c r="AA1213" s="8">
        <f t="shared" ref="AA1213:AA1244" si="652">IFERROR(_xlfn.IFNA(-$T1213*L1213,0),0)</f>
        <v>-4716.7920981436328</v>
      </c>
      <c r="AB1213" s="8"/>
      <c r="AC1213" s="8">
        <f t="shared" ref="AC1213:AC1244" si="653">IFERROR(_xlfn.IFNA(SUM(Y1213:AB1213),0),0)</f>
        <v>455725.34859495296</v>
      </c>
      <c r="AD1213" s="8"/>
      <c r="AE1213" s="8">
        <f t="shared" ref="AE1213:AE1244" si="654">IFERROR(_xlfn.IFNA(SUM(AC1213:AD1213),0),0)</f>
        <v>455725.34859495296</v>
      </c>
      <c r="AG1213" s="46">
        <f>AE1342</f>
        <v>47224.865421579045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H'!$B$10:$O$129,4),VLOOKUP(I5,'[1]Mortality (Interventions) H'!$B$26:$AV$128,31)))</f>
        <v>9.7318068936269508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9.731806893626951E-3</v>
      </c>
      <c r="S1214" s="10">
        <f t="shared" ref="S1214:S1245" si="658">MIN(P1214*Q1214,Q1214-R1214)</f>
        <v>0</v>
      </c>
      <c r="T1214" s="9">
        <f t="shared" si="648"/>
        <v>0.99026819310637304</v>
      </c>
      <c r="U1214" s="18"/>
      <c r="V1214" s="8">
        <f t="shared" ref="V1214:V1245" si="659">W1213</f>
        <v>7691.77</v>
      </c>
      <c r="W1214" s="8">
        <f t="shared" si="649"/>
        <v>7616.9151796898077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-7485.4820310192972</v>
      </c>
      <c r="AC1214" s="8">
        <f t="shared" si="653"/>
        <v>-7485.4820310192972</v>
      </c>
      <c r="AD1214" s="8">
        <f t="shared" ref="AD1214:AD1245" si="661">IFERROR(_xlfn.IFNA($D$6*SUM(V1214:V1214,Y1214:Z1214),0),0)</f>
        <v>754.56263700000011</v>
      </c>
      <c r="AE1214" s="8">
        <f t="shared" si="654"/>
        <v>-6730.9193940192972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2355.5503509995474</v>
      </c>
      <c r="M1215" s="14">
        <f t="shared" si="647"/>
        <v>769177</v>
      </c>
      <c r="N1215" s="13"/>
      <c r="O1215" s="12">
        <f>1000*(IF(I6&lt;18,VLOOKUP(I6,'[1]Mortality (No Interventions) H'!$B$10:$O$129,4),VLOOKUP(I6,'[1]Mortality (Interventions) H'!$B$26:$AV$128,31)))</f>
        <v>10.697435569556328</v>
      </c>
      <c r="P1215" s="11">
        <v>0</v>
      </c>
      <c r="Q1215" s="10">
        <f t="shared" si="656"/>
        <v>0.99026819310637304</v>
      </c>
      <c r="R1215" s="10">
        <f t="shared" si="657"/>
        <v>1.0593330192336388E-2</v>
      </c>
      <c r="S1215" s="10">
        <f t="shared" si="658"/>
        <v>0</v>
      </c>
      <c r="T1215" s="9">
        <f t="shared" si="648"/>
        <v>0.9796748629140366</v>
      </c>
      <c r="U1215" s="18"/>
      <c r="V1215" s="8">
        <f t="shared" si="659"/>
        <v>7616.9151796898077</v>
      </c>
      <c r="W1215" s="8">
        <f t="shared" si="649"/>
        <v>7535.4337203162995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-2307.6734672025923</v>
      </c>
      <c r="AB1215" s="8">
        <f t="shared" si="660"/>
        <v>-8148.1459373507259</v>
      </c>
      <c r="AC1215" s="8">
        <f t="shared" si="653"/>
        <v>-10455.819404553318</v>
      </c>
      <c r="AD1215" s="8">
        <f t="shared" si="661"/>
        <v>747.21937912757016</v>
      </c>
      <c r="AE1215" s="8">
        <f t="shared" si="654"/>
        <v>-9708.6000254257488</v>
      </c>
      <c r="AF1215" s="1" t="s">
        <v>34</v>
      </c>
      <c r="AG1215" s="44">
        <f>AE1342/Y1342</f>
        <v>0.10000006453955292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2355.5503509995474</v>
      </c>
      <c r="M1216" s="14">
        <f t="shared" si="647"/>
        <v>769177</v>
      </c>
      <c r="N1216" s="13"/>
      <c r="O1216" s="12">
        <f>1000*(IF(I7&lt;18,VLOOKUP(I7,'[1]Mortality (No Interventions) H'!$B$10:$O$129,4),VLOOKUP(I7,'[1]Mortality (Interventions) H'!$B$26:$AV$128,31)))</f>
        <v>11.72983708671334</v>
      </c>
      <c r="P1216" s="11">
        <v>0</v>
      </c>
      <c r="Q1216" s="10">
        <f t="shared" si="656"/>
        <v>0.9796748629140366</v>
      </c>
      <c r="R1216" s="10">
        <f t="shared" si="657"/>
        <v>1.1491426539929874E-2</v>
      </c>
      <c r="S1216" s="10">
        <f t="shared" si="658"/>
        <v>0</v>
      </c>
      <c r="T1216" s="9">
        <f t="shared" si="648"/>
        <v>0.96818343637410675</v>
      </c>
      <c r="U1216" s="18"/>
      <c r="V1216" s="8">
        <f t="shared" si="659"/>
        <v>7535.4337203162995</v>
      </c>
      <c r="W1216" s="8">
        <f t="shared" si="649"/>
        <v>7447.0443103992638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-2280.6048333829749</v>
      </c>
      <c r="AB1216" s="8">
        <f t="shared" si="660"/>
        <v>-8838.940991703641</v>
      </c>
      <c r="AC1216" s="8">
        <f t="shared" si="653"/>
        <v>-11119.545825086616</v>
      </c>
      <c r="AD1216" s="8">
        <f t="shared" si="661"/>
        <v>739.22604796302903</v>
      </c>
      <c r="AE1216" s="8">
        <f t="shared" si="654"/>
        <v>-10380.319777123586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2355.5503509995474</v>
      </c>
      <c r="M1217" s="14">
        <f t="shared" si="647"/>
        <v>769177</v>
      </c>
      <c r="N1217" s="13"/>
      <c r="O1217" s="12">
        <f>1000*(IF(I8&lt;18,VLOOKUP(I8,'[1]Mortality (No Interventions) H'!$B$10:$O$129,4),VLOOKUP(I8,'[1]Mortality (Interventions) H'!$B$26:$AV$128,31)))</f>
        <v>12.829370531539048</v>
      </c>
      <c r="P1217" s="11">
        <v>0</v>
      </c>
      <c r="Q1217" s="10">
        <f t="shared" si="656"/>
        <v>0.96818343637410675</v>
      </c>
      <c r="R1217" s="10">
        <f t="shared" si="657"/>
        <v>1.2421184047742177E-2</v>
      </c>
      <c r="S1217" s="10">
        <f t="shared" si="658"/>
        <v>0</v>
      </c>
      <c r="T1217" s="9">
        <f t="shared" si="648"/>
        <v>0.95576225232636458</v>
      </c>
      <c r="U1217" s="18"/>
      <c r="V1217" s="8">
        <f t="shared" si="659"/>
        <v>7447.0443103992638</v>
      </c>
      <c r="W1217" s="8">
        <f t="shared" si="649"/>
        <v>7351.5034195763619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-2251.3461089394859</v>
      </c>
      <c r="AB1217" s="8">
        <f t="shared" si="660"/>
        <v>-9554.0890822901838</v>
      </c>
      <c r="AC1217" s="8">
        <f t="shared" si="653"/>
        <v>-11805.43519122967</v>
      </c>
      <c r="AD1217" s="8">
        <f t="shared" si="661"/>
        <v>730.55504685016786</v>
      </c>
      <c r="AE1217" s="8">
        <f t="shared" si="654"/>
        <v>-11074.880144379502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2355.5503509995474</v>
      </c>
      <c r="M1218" s="14">
        <f t="shared" si="647"/>
        <v>769177</v>
      </c>
      <c r="N1218" s="13"/>
      <c r="O1218" s="12">
        <f>1000*(IF(I9&lt;18,VLOOKUP(I9,'[1]Mortality (No Interventions) H'!$B$10:$O$129,4),VLOOKUP(I9,'[1]Mortality (Interventions) H'!$B$26:$AV$128,31)))</f>
        <v>14.067743169527755</v>
      </c>
      <c r="P1218" s="11">
        <v>0</v>
      </c>
      <c r="Q1218" s="10">
        <f t="shared" si="656"/>
        <v>0.95576225232636458</v>
      </c>
      <c r="R1218" s="10">
        <f t="shared" si="657"/>
        <v>1.3445417896856679E-2</v>
      </c>
      <c r="S1218" s="10">
        <f t="shared" si="658"/>
        <v>0</v>
      </c>
      <c r="T1218" s="9">
        <f t="shared" si="648"/>
        <v>0.94231683442950787</v>
      </c>
      <c r="U1218" s="18"/>
      <c r="V1218" s="8">
        <f t="shared" si="659"/>
        <v>7351.5034195763619</v>
      </c>
      <c r="W1218" s="8">
        <f t="shared" si="649"/>
        <v>7248.0843575598565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-2219.6747500932097</v>
      </c>
      <c r="AB1218" s="8">
        <f t="shared" si="660"/>
        <v>-10341.906201650529</v>
      </c>
      <c r="AC1218" s="8">
        <f t="shared" si="653"/>
        <v>-12561.580951743737</v>
      </c>
      <c r="AD1218" s="8">
        <f t="shared" si="661"/>
        <v>721.18248546044117</v>
      </c>
      <c r="AE1218" s="8">
        <f t="shared" si="654"/>
        <v>-11840.398466283295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2355.5503509995474</v>
      </c>
      <c r="M1219" s="14">
        <f t="shared" si="647"/>
        <v>769177</v>
      </c>
      <c r="N1219" s="13"/>
      <c r="O1219" s="12">
        <f>1000*(IF(I10&lt;18,VLOOKUP(I10,'[1]Mortality (No Interventions) H'!$B$10:$O$129,4),VLOOKUP(I10,'[1]Mortality (Interventions) H'!$B$26:$AV$128,31)))</f>
        <v>15.629246976720783</v>
      </c>
      <c r="P1219" s="11">
        <v>0</v>
      </c>
      <c r="Q1219" s="10">
        <f t="shared" si="656"/>
        <v>0.94231683442950787</v>
      </c>
      <c r="R1219" s="10">
        <f t="shared" si="657"/>
        <v>1.4727702535620484E-2</v>
      </c>
      <c r="S1219" s="10">
        <f t="shared" si="658"/>
        <v>0</v>
      </c>
      <c r="T1219" s="9">
        <f t="shared" si="648"/>
        <v>0.92758913189388736</v>
      </c>
      <c r="U1219" s="18"/>
      <c r="V1219" s="8">
        <f t="shared" si="659"/>
        <v>7248.0843575598565</v>
      </c>
      <c r="W1219" s="8">
        <f t="shared" si="649"/>
        <v>7134.8022570274461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-2184.9829052160117</v>
      </c>
      <c r="AB1219" s="8">
        <f t="shared" si="660"/>
        <v>-11328.210053240957</v>
      </c>
      <c r="AC1219" s="8">
        <f t="shared" si="653"/>
        <v>-13513.192958456968</v>
      </c>
      <c r="AD1219" s="8">
        <f t="shared" si="661"/>
        <v>711.03707547662202</v>
      </c>
      <c r="AE1219" s="8">
        <f t="shared" si="654"/>
        <v>-12802.155882980345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2355.5503509995474</v>
      </c>
      <c r="M1220" s="14">
        <f t="shared" si="647"/>
        <v>769177</v>
      </c>
      <c r="N1220" s="13"/>
      <c r="O1220" s="12">
        <f>1000*(IF(I11&lt;18,VLOOKUP(I11,'[1]Mortality (No Interventions) H'!$B$10:$O$129,4),VLOOKUP(I11,'[1]Mortality (Interventions) H'!$B$26:$AV$128,31)))</f>
        <v>17.247115444246127</v>
      </c>
      <c r="P1220" s="11">
        <v>0</v>
      </c>
      <c r="Q1220" s="10">
        <f t="shared" si="656"/>
        <v>0.92758913189388736</v>
      </c>
      <c r="R1220" s="10">
        <f t="shared" si="657"/>
        <v>1.5998236842601921E-2</v>
      </c>
      <c r="S1220" s="10">
        <f t="shared" si="658"/>
        <v>0</v>
      </c>
      <c r="T1220" s="9">
        <f t="shared" si="648"/>
        <v>0.91159089505128543</v>
      </c>
      <c r="U1220" s="18"/>
      <c r="V1220" s="8">
        <f t="shared" si="659"/>
        <v>7134.8022570274461</v>
      </c>
      <c r="W1220" s="8">
        <f t="shared" si="649"/>
        <v>7011.7474988286258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-2147.298252806047</v>
      </c>
      <c r="AB1220" s="8">
        <f t="shared" si="660"/>
        <v>-12305.475819882018</v>
      </c>
      <c r="AC1220" s="8">
        <f t="shared" si="653"/>
        <v>-14452.774072688066</v>
      </c>
      <c r="AD1220" s="8">
        <f t="shared" si="661"/>
        <v>699.92410141439257</v>
      </c>
      <c r="AE1220" s="8">
        <f t="shared" si="654"/>
        <v>-13752.849971273674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2355.5503509995474</v>
      </c>
      <c r="M1221" s="14">
        <f t="shared" si="647"/>
        <v>769177</v>
      </c>
      <c r="N1221" s="13"/>
      <c r="O1221" s="12">
        <f>1000*(IF(I12&lt;18,VLOOKUP(I12,'[1]Mortality (No Interventions) H'!$B$10:$O$129,4),VLOOKUP(I12,'[1]Mortality (Interventions) H'!$B$26:$AV$128,31)))</f>
        <v>19.113721833835648</v>
      </c>
      <c r="P1221" s="11">
        <v>0</v>
      </c>
      <c r="Q1221" s="10">
        <f t="shared" si="656"/>
        <v>0.91159089505128543</v>
      </c>
      <c r="R1221" s="10">
        <f t="shared" si="657"/>
        <v>1.7423894794267536E-2</v>
      </c>
      <c r="S1221" s="10">
        <f t="shared" si="658"/>
        <v>0</v>
      </c>
      <c r="T1221" s="9">
        <f t="shared" si="648"/>
        <v>0.8941670002570179</v>
      </c>
      <c r="U1221" s="18"/>
      <c r="V1221" s="8">
        <f t="shared" si="659"/>
        <v>7011.7474988286258</v>
      </c>
      <c r="W1221" s="8">
        <f t="shared" si="649"/>
        <v>6877.7269075669228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-2106.2553913076308</v>
      </c>
      <c r="AB1221" s="8">
        <f t="shared" si="660"/>
        <v>-13402.059126170321</v>
      </c>
      <c r="AC1221" s="8">
        <f t="shared" si="653"/>
        <v>-15508.314517477953</v>
      </c>
      <c r="AD1221" s="8">
        <f t="shared" si="661"/>
        <v>687.85242963508824</v>
      </c>
      <c r="AE1221" s="8">
        <f t="shared" si="654"/>
        <v>-14820.462087842865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2355.5503509995474</v>
      </c>
      <c r="M1222" s="14">
        <f t="shared" si="647"/>
        <v>769177</v>
      </c>
      <c r="N1222" s="13"/>
      <c r="O1222" s="12">
        <f>1000*(IF(I13&lt;18,VLOOKUP(I13,'[1]Mortality (No Interventions) H'!$B$10:$O$129,4),VLOOKUP(I13,'[1]Mortality (Interventions) H'!$B$26:$AV$128,31)))</f>
        <v>21.268238645976226</v>
      </c>
      <c r="P1222" s="11">
        <v>0</v>
      </c>
      <c r="Q1222" s="10">
        <f t="shared" si="656"/>
        <v>0.8941670002570179</v>
      </c>
      <c r="R1222" s="10">
        <f t="shared" si="657"/>
        <v>1.9017357150822943E-2</v>
      </c>
      <c r="S1222" s="10">
        <f t="shared" si="658"/>
        <v>0</v>
      </c>
      <c r="T1222" s="9">
        <f t="shared" si="648"/>
        <v>0.87514964310619492</v>
      </c>
      <c r="U1222" s="18"/>
      <c r="V1222" s="8">
        <f t="shared" si="659"/>
        <v>6877.7269075669228</v>
      </c>
      <c r="W1222" s="8">
        <f t="shared" si="649"/>
        <v>6731.4497703549368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-2061.459048995926</v>
      </c>
      <c r="AB1222" s="8">
        <f t="shared" si="660"/>
        <v>-14627.713721198539</v>
      </c>
      <c r="AC1222" s="8">
        <f t="shared" si="653"/>
        <v>-16689.172770194466</v>
      </c>
      <c r="AD1222" s="8">
        <f t="shared" si="661"/>
        <v>674.70500963231518</v>
      </c>
      <c r="AE1222" s="8">
        <f t="shared" si="654"/>
        <v>-16014.467760562151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4716.7920981436328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2355.5503509995474</v>
      </c>
      <c r="M1223" s="14">
        <f t="shared" si="647"/>
        <v>769177</v>
      </c>
      <c r="N1223" s="13"/>
      <c r="O1223" s="12">
        <f>1000*(IF(I14&lt;18,VLOOKUP(I14,'[1]Mortality (No Interventions) H'!$B$10:$O$129,4),VLOOKUP(I14,'[1]Mortality (Interventions) H'!$B$26:$AV$128,31)))</f>
        <v>23.83515699125574</v>
      </c>
      <c r="P1223" s="11">
        <v>0</v>
      </c>
      <c r="Q1223" s="10">
        <f t="shared" si="656"/>
        <v>0.87514964310619492</v>
      </c>
      <c r="R1223" s="10">
        <f t="shared" si="657"/>
        <v>2.0859329134277588E-2</v>
      </c>
      <c r="S1223" s="10">
        <f t="shared" si="658"/>
        <v>0</v>
      </c>
      <c r="T1223" s="9">
        <f t="shared" si="648"/>
        <v>0.85429031397191735</v>
      </c>
      <c r="U1223" s="18"/>
      <c r="V1223" s="8">
        <f t="shared" si="659"/>
        <v>6731.4497703549368</v>
      </c>
      <c r="W1223" s="8">
        <f t="shared" si="649"/>
        <v>6571.0046082997751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-2012.3238489320634</v>
      </c>
      <c r="AB1223" s="8">
        <f t="shared" si="660"/>
        <v>-16044.516205516233</v>
      </c>
      <c r="AC1223" s="8">
        <f t="shared" si="653"/>
        <v>-18056.840054448297</v>
      </c>
      <c r="AD1223" s="8">
        <f t="shared" si="661"/>
        <v>660.35522247181939</v>
      </c>
      <c r="AE1223" s="8">
        <f t="shared" si="654"/>
        <v>-17396.484831976479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2355.5503509995474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2355.5503509995474</v>
      </c>
      <c r="M1224" s="14">
        <f t="shared" si="647"/>
        <v>769177</v>
      </c>
      <c r="N1224" s="13"/>
      <c r="O1224" s="12">
        <f>1000*(IF(I15&lt;18,VLOOKUP(I15,'[1]Mortality (No Interventions) H'!$B$10:$O$129,4),VLOOKUP(I15,'[1]Mortality (Interventions) H'!$B$26:$AV$128,31)))</f>
        <v>26.797467674965716</v>
      </c>
      <c r="P1224" s="11">
        <v>0</v>
      </c>
      <c r="Q1224" s="10">
        <f t="shared" si="656"/>
        <v>0.85429031397191735</v>
      </c>
      <c r="R1224" s="10">
        <f t="shared" si="657"/>
        <v>2.2892817073698769E-2</v>
      </c>
      <c r="S1224" s="10">
        <f t="shared" si="658"/>
        <v>0</v>
      </c>
      <c r="T1224" s="9">
        <f t="shared" si="648"/>
        <v>0.83139749689821862</v>
      </c>
      <c r="U1224" s="18"/>
      <c r="V1224" s="8">
        <f t="shared" si="659"/>
        <v>6571.0046082997751</v>
      </c>
      <c r="W1224" s="8">
        <f t="shared" si="649"/>
        <v>6394.9183247168112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-1958.398665638744</v>
      </c>
      <c r="AB1224" s="8">
        <f t="shared" si="660"/>
        <v>-17608.628358296399</v>
      </c>
      <c r="AC1224" s="8">
        <f t="shared" si="653"/>
        <v>-19567.027023935141</v>
      </c>
      <c r="AD1224" s="8">
        <f t="shared" si="661"/>
        <v>644.61555207420793</v>
      </c>
      <c r="AE1224" s="8">
        <f t="shared" si="654"/>
        <v>-18922.411471860934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2355.5503509995474</v>
      </c>
      <c r="M1225" s="14">
        <f t="shared" si="647"/>
        <v>769177</v>
      </c>
      <c r="N1225" s="13"/>
      <c r="O1225" s="12">
        <f>1000*(IF(I16&lt;18,VLOOKUP(I16,'[1]Mortality (No Interventions) H'!$B$10:$O$129,4),VLOOKUP(I16,'[1]Mortality (Interventions) H'!$B$26:$AV$128,31)))</f>
        <v>30.202465423495553</v>
      </c>
      <c r="P1225" s="11">
        <v>0</v>
      </c>
      <c r="Q1225" s="10">
        <f t="shared" si="656"/>
        <v>0.83139749689821862</v>
      </c>
      <c r="R1225" s="10">
        <f t="shared" si="657"/>
        <v>2.51102541532492E-2</v>
      </c>
      <c r="S1225" s="10">
        <f t="shared" si="658"/>
        <v>0</v>
      </c>
      <c r="T1225" s="9">
        <f t="shared" si="648"/>
        <v>0.80628724274496943</v>
      </c>
      <c r="U1225" s="18"/>
      <c r="V1225" s="8">
        <f t="shared" si="659"/>
        <v>6394.9183247168112</v>
      </c>
      <c r="W1225" s="8">
        <f t="shared" si="649"/>
        <v>6201.7760251284735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-1899.2501976543699</v>
      </c>
      <c r="AB1225" s="8">
        <f t="shared" si="660"/>
        <v>-19314.229958833759</v>
      </c>
      <c r="AC1225" s="8">
        <f t="shared" si="653"/>
        <v>-21213.480156488127</v>
      </c>
      <c r="AD1225" s="8">
        <f t="shared" si="661"/>
        <v>627.34148765471923</v>
      </c>
      <c r="AE1225" s="8">
        <f t="shared" si="654"/>
        <v>-20586.13866883341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2355.5503509995474</v>
      </c>
      <c r="M1226" s="14">
        <f t="shared" si="647"/>
        <v>769177</v>
      </c>
      <c r="N1226" s="13"/>
      <c r="O1226" s="12">
        <f>1000*(IF(I17&lt;18,VLOOKUP(I17,'[1]Mortality (No Interventions) H'!$B$10:$O$129,4),VLOOKUP(I17,'[1]Mortality (Interventions) H'!$B$26:$AV$128,31)))</f>
        <v>34.138773431412673</v>
      </c>
      <c r="P1226" s="11">
        <v>0</v>
      </c>
      <c r="Q1226" s="10">
        <f t="shared" si="656"/>
        <v>0.80628724274496943</v>
      </c>
      <c r="R1226" s="10">
        <f t="shared" si="657"/>
        <v>2.7525657500708942E-2</v>
      </c>
      <c r="S1226" s="10">
        <f t="shared" si="658"/>
        <v>0</v>
      </c>
      <c r="T1226" s="9">
        <f t="shared" si="648"/>
        <v>0.77876158524426053</v>
      </c>
      <c r="U1226" s="18"/>
      <c r="V1226" s="8">
        <f t="shared" si="659"/>
        <v>6201.7760251284735</v>
      </c>
      <c r="W1226" s="8">
        <f t="shared" si="649"/>
        <v>5990.0549985342459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-1834.4121254670818</v>
      </c>
      <c r="AB1226" s="8">
        <f t="shared" si="660"/>
        <v>-21172.102659422802</v>
      </c>
      <c r="AC1226" s="8">
        <f t="shared" si="653"/>
        <v>-23006.514784889885</v>
      </c>
      <c r="AD1226" s="8">
        <f t="shared" si="661"/>
        <v>608.39422806510333</v>
      </c>
      <c r="AE1226" s="8">
        <f t="shared" si="654"/>
        <v>-22398.120556824782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2355.5503509995474</v>
      </c>
      <c r="M1227" s="14">
        <f t="shared" si="647"/>
        <v>769177</v>
      </c>
      <c r="N1227" s="13"/>
      <c r="O1227" s="12">
        <f>1000*(IF(I18&lt;18,VLOOKUP(I18,'[1]Mortality (No Interventions) H'!$B$10:$O$129,4),VLOOKUP(I18,'[1]Mortality (Interventions) H'!$B$26:$AV$128,31)))</f>
        <v>38.544794183577906</v>
      </c>
      <c r="P1227" s="11">
        <v>0</v>
      </c>
      <c r="Q1227" s="10">
        <f t="shared" si="656"/>
        <v>0.77876158524426053</v>
      </c>
      <c r="R1227" s="10">
        <f t="shared" si="657"/>
        <v>3.0017205021316884E-2</v>
      </c>
      <c r="S1227" s="10">
        <f t="shared" si="658"/>
        <v>0</v>
      </c>
      <c r="T1227" s="9">
        <f t="shared" si="648"/>
        <v>0.74874438022294365</v>
      </c>
      <c r="U1227" s="18"/>
      <c r="V1227" s="8">
        <f t="shared" si="659"/>
        <v>5990.0549985342459</v>
      </c>
      <c r="W1227" s="8">
        <f t="shared" si="649"/>
        <v>5759.1695614674318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-1763.7050876430935</v>
      </c>
      <c r="AB1227" s="8">
        <f t="shared" si="660"/>
        <v>-23088.543706681456</v>
      </c>
      <c r="AC1227" s="8">
        <f t="shared" si="653"/>
        <v>-24852.248794324551</v>
      </c>
      <c r="AD1227" s="8">
        <f t="shared" si="661"/>
        <v>587.62439535620956</v>
      </c>
      <c r="AE1227" s="8">
        <f t="shared" si="654"/>
        <v>-24264.624398968343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2355.5503509995474</v>
      </c>
      <c r="M1228" s="14">
        <f t="shared" si="647"/>
        <v>769177</v>
      </c>
      <c r="N1228" s="13"/>
      <c r="O1228" s="12">
        <f>1000*(IF(I19&lt;18,VLOOKUP(I19,'[1]Mortality (No Interventions) H'!$B$10:$O$129,4),VLOOKUP(I19,'[1]Mortality (Interventions) H'!$B$26:$AV$128,31)))</f>
        <v>43.453099102450778</v>
      </c>
      <c r="P1228" s="11">
        <v>0</v>
      </c>
      <c r="Q1228" s="10">
        <f t="shared" si="656"/>
        <v>0.74874438022294365</v>
      </c>
      <c r="R1228" s="10">
        <f t="shared" si="657"/>
        <v>3.2535263756230656E-2</v>
      </c>
      <c r="S1228" s="10">
        <f t="shared" si="658"/>
        <v>0</v>
      </c>
      <c r="T1228" s="9">
        <f t="shared" si="648"/>
        <v>0.71620911646671304</v>
      </c>
      <c r="U1228" s="18"/>
      <c r="V1228" s="8">
        <f t="shared" si="659"/>
        <v>5759.1695614674318</v>
      </c>
      <c r="W1228" s="8">
        <f t="shared" si="649"/>
        <v>5508.9157957651696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-1687.0666356822417</v>
      </c>
      <c r="AB1228" s="8">
        <f t="shared" si="660"/>
        <v>-25025.376570226228</v>
      </c>
      <c r="AC1228" s="8">
        <f t="shared" si="653"/>
        <v>-26712.443205908468</v>
      </c>
      <c r="AD1228" s="8">
        <f t="shared" si="661"/>
        <v>564.97453397995514</v>
      </c>
      <c r="AE1228" s="8">
        <f t="shared" si="654"/>
        <v>-26147.468671928513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2355.5503509995474</v>
      </c>
      <c r="M1229" s="14">
        <f t="shared" si="647"/>
        <v>769177</v>
      </c>
      <c r="N1229" s="13"/>
      <c r="O1229" s="12">
        <f>1000*(IF(I20&lt;18,VLOOKUP(I20,'[1]Mortality (No Interventions) H'!$B$10:$O$129,4),VLOOKUP(I20,'[1]Mortality (Interventions) H'!$B$26:$AV$128,31)))</f>
        <v>48.816892119613833</v>
      </c>
      <c r="P1229" s="11">
        <v>0</v>
      </c>
      <c r="Q1229" s="10">
        <f t="shared" si="656"/>
        <v>0.71620911646671304</v>
      </c>
      <c r="R1229" s="10">
        <f t="shared" si="657"/>
        <v>3.4963103173639466E-2</v>
      </c>
      <c r="S1229" s="10">
        <f t="shared" si="658"/>
        <v>0</v>
      </c>
      <c r="T1229" s="9">
        <f t="shared" si="648"/>
        <v>0.68124601329307355</v>
      </c>
      <c r="U1229" s="18"/>
      <c r="V1229" s="8">
        <f t="shared" si="659"/>
        <v>5508.9157957651696</v>
      </c>
      <c r="W1229" s="8">
        <f t="shared" si="649"/>
        <v>5239.9876476672644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-1604.7092857295418</v>
      </c>
      <c r="AB1229" s="8">
        <f t="shared" si="660"/>
        <v>-26892.814809790485</v>
      </c>
      <c r="AC1229" s="8">
        <f t="shared" si="653"/>
        <v>-28497.524095520028</v>
      </c>
      <c r="AD1229" s="8">
        <f t="shared" si="661"/>
        <v>540.42463956456322</v>
      </c>
      <c r="AE1229" s="8">
        <f t="shared" si="654"/>
        <v>-27957.099455955464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2355.5503509995474</v>
      </c>
      <c r="M1230" s="14">
        <f t="shared" si="647"/>
        <v>769177</v>
      </c>
      <c r="N1230" s="13"/>
      <c r="O1230" s="12">
        <f>1000*(IF(I21&lt;18,VLOOKUP(I21,'[1]Mortality (No Interventions) H'!$B$10:$O$129,4),VLOOKUP(I21,'[1]Mortality (Interventions) H'!$B$26:$AV$128,31)))</f>
        <v>54.719611252610356</v>
      </c>
      <c r="P1230" s="11">
        <v>0</v>
      </c>
      <c r="Q1230" s="10">
        <f t="shared" si="656"/>
        <v>0.68124601329307355</v>
      </c>
      <c r="R1230" s="10">
        <f t="shared" si="657"/>
        <v>3.7277517014787612E-2</v>
      </c>
      <c r="S1230" s="10">
        <f t="shared" si="658"/>
        <v>0</v>
      </c>
      <c r="T1230" s="9">
        <f t="shared" si="648"/>
        <v>0.6439684962782859</v>
      </c>
      <c r="U1230" s="18"/>
      <c r="V1230" s="8">
        <f t="shared" si="659"/>
        <v>5239.9876476672644</v>
      </c>
      <c r="W1230" s="8">
        <f t="shared" si="649"/>
        <v>4953.2575606184309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-1516.900217440967</v>
      </c>
      <c r="AB1230" s="8">
        <f t="shared" si="660"/>
        <v>-28673.00870488329</v>
      </c>
      <c r="AC1230" s="8">
        <f t="shared" si="653"/>
        <v>-30189.908922324255</v>
      </c>
      <c r="AD1230" s="8">
        <f t="shared" si="661"/>
        <v>514.04278823615869</v>
      </c>
      <c r="AE1230" s="8">
        <f t="shared" si="654"/>
        <v>-29675.866134088097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2355.5503509995474</v>
      </c>
      <c r="M1231" s="14">
        <f t="shared" si="647"/>
        <v>769177</v>
      </c>
      <c r="N1231" s="13"/>
      <c r="O1231" s="12">
        <f>1000*(IF(I22&lt;18,VLOOKUP(I22,'[1]Mortality (No Interventions) H'!$B$10:$O$129,4),VLOOKUP(I22,'[1]Mortality (Interventions) H'!$B$26:$AV$128,31)))</f>
        <v>61.366602350894595</v>
      </c>
      <c r="P1231" s="11">
        <v>0</v>
      </c>
      <c r="Q1231" s="10">
        <f t="shared" si="656"/>
        <v>0.6439684962782859</v>
      </c>
      <c r="R1231" s="10">
        <f t="shared" si="657"/>
        <v>3.951815863761312E-2</v>
      </c>
      <c r="S1231" s="10">
        <f t="shared" si="658"/>
        <v>0</v>
      </c>
      <c r="T1231" s="9">
        <f t="shared" si="648"/>
        <v>0.6044503376406728</v>
      </c>
      <c r="U1231" s="18"/>
      <c r="V1231" s="8">
        <f t="shared" si="659"/>
        <v>4953.2575606184309</v>
      </c>
      <c r="W1231" s="8">
        <f t="shared" si="649"/>
        <v>4649.2929735543985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-1423.8132049912817</v>
      </c>
      <c r="AB1231" s="8">
        <f t="shared" si="660"/>
        <v>-30396.458706403348</v>
      </c>
      <c r="AC1231" s="8">
        <f t="shared" si="653"/>
        <v>-31820.27191139463</v>
      </c>
      <c r="AD1231" s="8">
        <f t="shared" si="661"/>
        <v>485.91456669666809</v>
      </c>
      <c r="AE1231" s="8">
        <f t="shared" si="654"/>
        <v>-31334.357344697961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2355.5503509995474</v>
      </c>
      <c r="M1232" s="14">
        <f t="shared" si="647"/>
        <v>769177</v>
      </c>
      <c r="N1232" s="13"/>
      <c r="O1232" s="12">
        <f>1000*(IF(I23&lt;18,VLOOKUP(I23,'[1]Mortality (No Interventions) H'!$B$10:$O$129,4),VLOOKUP(I23,'[1]Mortality (Interventions) H'!$B$26:$AV$128,31)))</f>
        <v>68.842563254866874</v>
      </c>
      <c r="P1232" s="11">
        <v>0</v>
      </c>
      <c r="Q1232" s="10">
        <f t="shared" si="656"/>
        <v>0.6044503376406728</v>
      </c>
      <c r="R1232" s="10">
        <f t="shared" si="657"/>
        <v>4.1611910603453657E-2</v>
      </c>
      <c r="S1232" s="10">
        <f t="shared" si="658"/>
        <v>0</v>
      </c>
      <c r="T1232" s="9">
        <f t="shared" si="648"/>
        <v>0.56283842703721909</v>
      </c>
      <c r="U1232" s="18"/>
      <c r="V1232" s="8">
        <f t="shared" si="659"/>
        <v>4649.2929735543985</v>
      </c>
      <c r="W1232" s="8">
        <f t="shared" si="649"/>
        <v>4329.2237279320707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-1325.7942543635545</v>
      </c>
      <c r="AB1232" s="8">
        <f t="shared" si="660"/>
        <v>-32006.924562232674</v>
      </c>
      <c r="AC1232" s="8">
        <f t="shared" si="653"/>
        <v>-33332.718816596229</v>
      </c>
      <c r="AD1232" s="8">
        <f t="shared" si="661"/>
        <v>456.09564070568655</v>
      </c>
      <c r="AE1232" s="8">
        <f t="shared" si="654"/>
        <v>-32876.623175890541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2355.5503509995474</v>
      </c>
      <c r="M1233" s="14">
        <f t="shared" si="647"/>
        <v>769177</v>
      </c>
      <c r="N1233" s="13"/>
      <c r="O1233" s="12">
        <f>1000*(IF(I24&lt;18,VLOOKUP(I24,'[1]Mortality (No Interventions) H'!$B$10:$O$129,4),VLOOKUP(I24,'[1]Mortality (Interventions) H'!$B$26:$AV$128,31)))</f>
        <v>77.281582479125234</v>
      </c>
      <c r="P1233" s="11">
        <v>0</v>
      </c>
      <c r="Q1233" s="10">
        <f t="shared" si="656"/>
        <v>0.56283842703721909</v>
      </c>
      <c r="R1233" s="10">
        <f t="shared" si="657"/>
        <v>4.3497044321497959E-2</v>
      </c>
      <c r="S1233" s="10">
        <f t="shared" si="658"/>
        <v>0</v>
      </c>
      <c r="T1233" s="9">
        <f t="shared" si="648"/>
        <v>0.51934138271572117</v>
      </c>
      <c r="U1233" s="18"/>
      <c r="V1233" s="8">
        <f t="shared" si="659"/>
        <v>4329.2237279320707</v>
      </c>
      <c r="W1233" s="8">
        <f t="shared" si="649"/>
        <v>3994.6544673313028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-1223.3347763446072</v>
      </c>
      <c r="AB1233" s="8">
        <f t="shared" si="660"/>
        <v>-33456.926060076832</v>
      </c>
      <c r="AC1233" s="8">
        <f t="shared" si="653"/>
        <v>-34680.260836421439</v>
      </c>
      <c r="AD1233" s="8">
        <f t="shared" si="661"/>
        <v>424.69684771013618</v>
      </c>
      <c r="AE1233" s="8">
        <f t="shared" si="654"/>
        <v>-34255.563988711307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2355.5503509995474</v>
      </c>
      <c r="M1234" s="14">
        <f t="shared" si="647"/>
        <v>769177</v>
      </c>
      <c r="N1234" s="13"/>
      <c r="O1234" s="12">
        <f>1000*(IF(I25&lt;18,VLOOKUP(I25,'[1]Mortality (No Interventions) H'!$B$10:$O$129,4),VLOOKUP(I25,'[1]Mortality (Interventions) H'!$B$26:$AV$128,31)))</f>
        <v>86.409623922163789</v>
      </c>
      <c r="P1234" s="11">
        <v>0</v>
      </c>
      <c r="Q1234" s="10">
        <f t="shared" si="656"/>
        <v>0.51934138271572117</v>
      </c>
      <c r="R1234" s="10">
        <f t="shared" si="657"/>
        <v>4.4876093567681997E-2</v>
      </c>
      <c r="S1234" s="10">
        <f t="shared" si="658"/>
        <v>0</v>
      </c>
      <c r="T1234" s="9">
        <f t="shared" si="648"/>
        <v>0.47446528914803915</v>
      </c>
      <c r="U1234" s="18"/>
      <c r="V1234" s="8">
        <f t="shared" si="659"/>
        <v>3994.6544673313028</v>
      </c>
      <c r="W1234" s="8">
        <f t="shared" si="649"/>
        <v>3649.4778771102133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-1117.6268783897654</v>
      </c>
      <c r="AB1234" s="8">
        <f t="shared" si="660"/>
        <v>-34517.659022108935</v>
      </c>
      <c r="AC1234" s="8">
        <f t="shared" si="653"/>
        <v>-35635.285900498704</v>
      </c>
      <c r="AD1234" s="8">
        <f t="shared" si="661"/>
        <v>391.87560324520081</v>
      </c>
      <c r="AE1234" s="8">
        <f t="shared" si="654"/>
        <v>-35243.410297253504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2355.5503509995474</v>
      </c>
      <c r="M1235" s="14">
        <f t="shared" si="647"/>
        <v>769177</v>
      </c>
      <c r="N1235" s="13"/>
      <c r="O1235" s="12">
        <f>1000*(IF(I26&lt;18,VLOOKUP(I26,'[1]Mortality (No Interventions) H'!$B$10:$O$129,4),VLOOKUP(I26,'[1]Mortality (Interventions) H'!$B$26:$AV$128,31)))</f>
        <v>95.96235363828805</v>
      </c>
      <c r="P1235" s="11">
        <v>0</v>
      </c>
      <c r="Q1235" s="10">
        <f t="shared" si="656"/>
        <v>0.47446528914803915</v>
      </c>
      <c r="R1235" s="10">
        <f t="shared" si="657"/>
        <v>4.5530805866316727E-2</v>
      </c>
      <c r="S1235" s="10">
        <f t="shared" si="658"/>
        <v>0</v>
      </c>
      <c r="T1235" s="9">
        <f t="shared" si="648"/>
        <v>0.4289344832817224</v>
      </c>
      <c r="U1235" s="18"/>
      <c r="V1235" s="8">
        <f t="shared" si="659"/>
        <v>3649.4778771102133</v>
      </c>
      <c r="W1235" s="8">
        <f t="shared" si="649"/>
        <v>3299.2653904718541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-1010.3767726500707</v>
      </c>
      <c r="AB1235" s="8">
        <f t="shared" si="660"/>
        <v>-35021.248663835904</v>
      </c>
      <c r="AC1235" s="8">
        <f t="shared" si="653"/>
        <v>-36031.625436485978</v>
      </c>
      <c r="AD1235" s="8">
        <f t="shared" si="661"/>
        <v>358.01377974451196</v>
      </c>
      <c r="AE1235" s="8">
        <f t="shared" si="654"/>
        <v>-35673.611656741465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2355.5503509995474</v>
      </c>
      <c r="M1236" s="14">
        <f t="shared" si="647"/>
        <v>769177</v>
      </c>
      <c r="N1236" s="13"/>
      <c r="O1236" s="12">
        <f>1000*(IF(I27&lt;18,VLOOKUP(I27,'[1]Mortality (No Interventions) H'!$B$10:$O$129,4),VLOOKUP(I27,'[1]Mortality (Interventions) H'!$B$26:$AV$128,31)))</f>
        <v>106.40079208798555</v>
      </c>
      <c r="P1236" s="11">
        <v>0</v>
      </c>
      <c r="Q1236" s="10">
        <f t="shared" si="656"/>
        <v>0.4289344832817224</v>
      </c>
      <c r="R1236" s="10">
        <f t="shared" si="657"/>
        <v>4.5638968775026059E-2</v>
      </c>
      <c r="S1236" s="10">
        <f t="shared" si="658"/>
        <v>0</v>
      </c>
      <c r="T1236" s="9">
        <f t="shared" si="648"/>
        <v>0.38329551450669636</v>
      </c>
      <c r="U1236" s="18"/>
      <c r="V1236" s="8">
        <f t="shared" si="659"/>
        <v>3299.2653904718541</v>
      </c>
      <c r="W1236" s="8">
        <f t="shared" si="649"/>
        <v>2948.220939617172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-902.87188373280071</v>
      </c>
      <c r="AB1236" s="8">
        <f t="shared" si="660"/>
        <v>-35104.445085468222</v>
      </c>
      <c r="AC1236" s="8">
        <f t="shared" si="653"/>
        <v>-36007.31696920102</v>
      </c>
      <c r="AD1236" s="8">
        <f t="shared" si="661"/>
        <v>323.6579348052889</v>
      </c>
      <c r="AE1236" s="8">
        <f t="shared" si="654"/>
        <v>-35683.659034395729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2355.5503509995474</v>
      </c>
      <c r="M1237" s="14">
        <f t="shared" si="647"/>
        <v>769177</v>
      </c>
      <c r="N1237" s="13"/>
      <c r="O1237" s="12">
        <f>1000*(IF(I28&lt;18,VLOOKUP(I28,'[1]Mortality (No Interventions) H'!$B$10:$O$129,4),VLOOKUP(I28,'[1]Mortality (Interventions) H'!$B$26:$AV$128,31)))</f>
        <v>117.69071076592235</v>
      </c>
      <c r="P1237" s="11">
        <v>0</v>
      </c>
      <c r="Q1237" s="10">
        <f t="shared" si="656"/>
        <v>0.38329551450669636</v>
      </c>
      <c r="R1237" s="10">
        <f t="shared" si="657"/>
        <v>4.5110321535682993E-2</v>
      </c>
      <c r="S1237" s="10">
        <f t="shared" si="658"/>
        <v>0</v>
      </c>
      <c r="T1237" s="9">
        <f t="shared" si="648"/>
        <v>0.33818519297101335</v>
      </c>
      <c r="U1237" s="18"/>
      <c r="V1237" s="8">
        <f t="shared" si="659"/>
        <v>2948.220939617172</v>
      </c>
      <c r="W1237" s="8">
        <f t="shared" si="649"/>
        <v>2601.2427217386517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-796.61225000572017</v>
      </c>
      <c r="AB1237" s="8">
        <f t="shared" si="660"/>
        <v>-34697.821787852037</v>
      </c>
      <c r="AC1237" s="8">
        <f t="shared" si="653"/>
        <v>-35494.434037857754</v>
      </c>
      <c r="AD1237" s="8">
        <f t="shared" si="661"/>
        <v>289.22047417644461</v>
      </c>
      <c r="AE1237" s="8">
        <f t="shared" si="654"/>
        <v>-35205.213563681311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2355.5503509995474</v>
      </c>
      <c r="M1238" s="14">
        <f t="shared" si="647"/>
        <v>769177</v>
      </c>
      <c r="N1238" s="13"/>
      <c r="O1238" s="12">
        <f>1000*(IF(I29&lt;18,VLOOKUP(I29,'[1]Mortality (No Interventions) H'!$B$10:$O$129,4),VLOOKUP(I29,'[1]Mortality (Interventions) H'!$B$26:$AV$128,31)))</f>
        <v>130.14276588367034</v>
      </c>
      <c r="P1238" s="11">
        <v>0</v>
      </c>
      <c r="Q1238" s="10">
        <f t="shared" si="656"/>
        <v>0.33818519297101335</v>
      </c>
      <c r="R1238" s="10">
        <f t="shared" si="657"/>
        <v>4.4012356394150465E-2</v>
      </c>
      <c r="S1238" s="10">
        <f t="shared" si="658"/>
        <v>0</v>
      </c>
      <c r="T1238" s="9">
        <f t="shared" si="648"/>
        <v>0.29417283657686288</v>
      </c>
      <c r="U1238" s="18"/>
      <c r="V1238" s="8">
        <f t="shared" si="659"/>
        <v>2601.2427217386517</v>
      </c>
      <c r="W1238" s="8">
        <f t="shared" si="649"/>
        <v>2262.7097991968167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-692.93892845316191</v>
      </c>
      <c r="AB1238" s="8">
        <f t="shared" si="660"/>
        <v>-33853.292254183471</v>
      </c>
      <c r="AC1238" s="8">
        <f t="shared" si="653"/>
        <v>-34546.231182636635</v>
      </c>
      <c r="AD1238" s="8">
        <f t="shared" si="661"/>
        <v>255.18191100256175</v>
      </c>
      <c r="AE1238" s="8">
        <f t="shared" si="654"/>
        <v>-34291.049271634074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2355.5503509995474</v>
      </c>
      <c r="M1239" s="14">
        <f t="shared" si="647"/>
        <v>769177</v>
      </c>
      <c r="N1239" s="13"/>
      <c r="O1239" s="12">
        <f>1000*(IF(I30&lt;18,VLOOKUP(I30,'[1]Mortality (No Interventions) H'!$B$10:$O$129,4),VLOOKUP(I30,'[1]Mortality (Interventions) H'!$B$26:$AV$128,31)))</f>
        <v>151.5005185547862</v>
      </c>
      <c r="P1239" s="11">
        <v>0</v>
      </c>
      <c r="Q1239" s="10">
        <f t="shared" si="656"/>
        <v>0.29417283657686288</v>
      </c>
      <c r="R1239" s="10">
        <f t="shared" si="657"/>
        <v>4.4567337286127107E-2</v>
      </c>
      <c r="S1239" s="10">
        <f t="shared" si="658"/>
        <v>0</v>
      </c>
      <c r="T1239" s="9">
        <f t="shared" si="648"/>
        <v>0.24960549929073578</v>
      </c>
      <c r="U1239" s="18"/>
      <c r="V1239" s="8">
        <f t="shared" si="659"/>
        <v>2262.7097991968167</v>
      </c>
      <c r="W1239" s="8">
        <f t="shared" si="649"/>
        <v>1919.9080912795027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-587.9583214657099</v>
      </c>
      <c r="AB1239" s="8">
        <f t="shared" si="660"/>
        <v>-34280.170791731391</v>
      </c>
      <c r="AC1239" s="8">
        <f t="shared" si="653"/>
        <v>-34868.129113197101</v>
      </c>
      <c r="AD1239" s="8">
        <f t="shared" si="661"/>
        <v>221.97183130120774</v>
      </c>
      <c r="AE1239" s="8">
        <f t="shared" si="654"/>
        <v>-34646.157281895896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2355.5503509995474</v>
      </c>
      <c r="M1240" s="14">
        <f t="shared" si="647"/>
        <v>769177</v>
      </c>
      <c r="N1240" s="13"/>
      <c r="O1240" s="12">
        <f>1000*(IF(I31&lt;18,VLOOKUP(I31,'[1]Mortality (No Interventions) H'!$B$10:$O$129,4),VLOOKUP(I31,'[1]Mortality (Interventions) H'!$B$26:$AV$128,31)))</f>
        <v>165.93870961877263</v>
      </c>
      <c r="P1240" s="11">
        <v>0</v>
      </c>
      <c r="Q1240" s="10">
        <f t="shared" si="656"/>
        <v>0.24960549929073578</v>
      </c>
      <c r="R1240" s="10">
        <f t="shared" si="657"/>
        <v>4.1419214466054163E-2</v>
      </c>
      <c r="S1240" s="10">
        <f t="shared" si="658"/>
        <v>0</v>
      </c>
      <c r="T1240" s="9">
        <f t="shared" si="648"/>
        <v>0.2081862848246816</v>
      </c>
      <c r="U1240" s="18"/>
      <c r="V1240" s="8">
        <f t="shared" si="659"/>
        <v>1919.9080912795027</v>
      </c>
      <c r="W1240" s="8">
        <f t="shared" si="649"/>
        <v>1601.3210200259414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-490.39327629207048</v>
      </c>
      <c r="AB1240" s="8">
        <f t="shared" si="660"/>
        <v>-31858.707125356144</v>
      </c>
      <c r="AC1240" s="8">
        <f t="shared" si="653"/>
        <v>-32349.100401648215</v>
      </c>
      <c r="AD1240" s="8">
        <f t="shared" si="661"/>
        <v>188.34298375451922</v>
      </c>
      <c r="AE1240" s="8">
        <f t="shared" si="654"/>
        <v>-32160.757417893696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2355.5503509995474</v>
      </c>
      <c r="M1241" s="14">
        <f t="shared" si="647"/>
        <v>769177</v>
      </c>
      <c r="N1241" s="13"/>
      <c r="O1241" s="12">
        <f>1000*(IF(I32&lt;18,VLOOKUP(I32,'[1]Mortality (No Interventions) H'!$B$10:$O$129,4),VLOOKUP(I32,'[1]Mortality (Interventions) H'!$B$26:$AV$128,31)))</f>
        <v>181.54823195516971</v>
      </c>
      <c r="P1241" s="11">
        <v>0</v>
      </c>
      <c r="Q1241" s="10">
        <f t="shared" si="656"/>
        <v>0.2081862848246816</v>
      </c>
      <c r="R1241" s="10">
        <f t="shared" si="657"/>
        <v>3.7795851927236321E-2</v>
      </c>
      <c r="S1241" s="10">
        <f t="shared" si="658"/>
        <v>0</v>
      </c>
      <c r="T1241" s="9">
        <f t="shared" si="648"/>
        <v>0.17039043289744527</v>
      </c>
      <c r="U1241" s="18"/>
      <c r="V1241" s="8">
        <f t="shared" si="659"/>
        <v>1601.3210200259414</v>
      </c>
      <c r="W1241" s="8">
        <f t="shared" si="649"/>
        <v>1310.6040200475827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-401.36324401854205</v>
      </c>
      <c r="AB1241" s="8">
        <f t="shared" si="660"/>
        <v>-29071.699997835851</v>
      </c>
      <c r="AC1241" s="8">
        <f t="shared" si="653"/>
        <v>-29473.063241854394</v>
      </c>
      <c r="AD1241" s="8">
        <f t="shared" si="661"/>
        <v>157.08959206454486</v>
      </c>
      <c r="AE1241" s="8">
        <f t="shared" si="654"/>
        <v>-29315.973649789848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2355.5503509995474</v>
      </c>
      <c r="M1242" s="14">
        <f t="shared" si="647"/>
        <v>769177</v>
      </c>
      <c r="N1242" s="13"/>
      <c r="O1242" s="12">
        <f>1000*(IF(I33&lt;18,VLOOKUP(I33,'[1]Mortality (No Interventions) H'!$B$10:$O$129,4),VLOOKUP(I33,'[1]Mortality (Interventions) H'!$B$26:$AV$128,31)))</f>
        <v>197.92727729802024</v>
      </c>
      <c r="P1242" s="11">
        <v>0</v>
      </c>
      <c r="Q1242" s="10">
        <f t="shared" si="656"/>
        <v>0.17039043289744527</v>
      </c>
      <c r="R1242" s="10">
        <f t="shared" si="657"/>
        <v>3.3724914461022361E-2</v>
      </c>
      <c r="S1242" s="10">
        <f t="shared" si="658"/>
        <v>0</v>
      </c>
      <c r="T1242" s="9">
        <f t="shared" si="648"/>
        <v>0.13666551843642291</v>
      </c>
      <c r="U1242" s="18"/>
      <c r="V1242" s="8">
        <f t="shared" si="659"/>
        <v>1310.6040200475827</v>
      </c>
      <c r="W1242" s="8">
        <f t="shared" si="649"/>
        <v>1051.1997347437248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-321.92250992245113</v>
      </c>
      <c r="AB1242" s="8">
        <f t="shared" si="660"/>
        <v>-25940.428530385798</v>
      </c>
      <c r="AC1242" s="8">
        <f t="shared" si="653"/>
        <v>-26262.351040308247</v>
      </c>
      <c r="AD1242" s="8">
        <f t="shared" si="661"/>
        <v>128.57025436666788</v>
      </c>
      <c r="AE1242" s="8">
        <f t="shared" si="654"/>
        <v>-26133.780785941581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2355.5503509995474</v>
      </c>
      <c r="M1243" s="14">
        <f t="shared" si="647"/>
        <v>769177</v>
      </c>
      <c r="N1243" s="13"/>
      <c r="O1243" s="12">
        <f>1000*(IF(I34&lt;18,VLOOKUP(I34,'[1]Mortality (No Interventions) H'!$B$10:$O$129,4),VLOOKUP(I34,'[1]Mortality (Interventions) H'!$B$26:$AV$128,31)))</f>
        <v>214.87579449036255</v>
      </c>
      <c r="P1243" s="11">
        <v>0</v>
      </c>
      <c r="Q1243" s="10">
        <f t="shared" si="656"/>
        <v>0.13666551843642291</v>
      </c>
      <c r="R1243" s="10">
        <f t="shared" si="657"/>
        <v>2.9366111853463665E-2</v>
      </c>
      <c r="S1243" s="10">
        <f t="shared" si="658"/>
        <v>0</v>
      </c>
      <c r="T1243" s="9">
        <f t="shared" si="648"/>
        <v>0.10729940658295925</v>
      </c>
      <c r="U1243" s="18"/>
      <c r="V1243" s="8">
        <f t="shared" si="659"/>
        <v>1051.1997347437248</v>
      </c>
      <c r="W1243" s="8">
        <f t="shared" si="649"/>
        <v>825.32235657260856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-252.7491548385328</v>
      </c>
      <c r="AB1243" s="8">
        <f t="shared" si="660"/>
        <v>-22587.737817111622</v>
      </c>
      <c r="AC1243" s="8">
        <f t="shared" si="653"/>
        <v>-22840.486971950155</v>
      </c>
      <c r="AD1243" s="8">
        <f t="shared" si="661"/>
        <v>103.12269397835941</v>
      </c>
      <c r="AE1243" s="8">
        <f t="shared" si="654"/>
        <v>-22737.364277971796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2355.5503509995474</v>
      </c>
      <c r="M1244" s="14">
        <f t="shared" si="647"/>
        <v>769177</v>
      </c>
      <c r="N1244" s="13"/>
      <c r="O1244" s="12">
        <f>1000*(IF(I35&lt;18,VLOOKUP(I35,'[1]Mortality (No Interventions) H'!$B$10:$O$129,4),VLOOKUP(I35,'[1]Mortality (Interventions) H'!$B$26:$AV$128,31)))</f>
        <v>233.07953953469089</v>
      </c>
      <c r="P1244" s="11">
        <v>0</v>
      </c>
      <c r="Q1244" s="10">
        <f t="shared" si="656"/>
        <v>0.10729940658295925</v>
      </c>
      <c r="R1244" s="10">
        <f t="shared" si="657"/>
        <v>2.5009296278701722E-2</v>
      </c>
      <c r="S1244" s="10">
        <f t="shared" si="658"/>
        <v>0</v>
      </c>
      <c r="T1244" s="9">
        <f t="shared" si="648"/>
        <v>8.2290110304257535E-2</v>
      </c>
      <c r="U1244" s="18"/>
      <c r="V1244" s="8">
        <f t="shared" si="659"/>
        <v>825.32235657260856</v>
      </c>
      <c r="W1244" s="8">
        <f t="shared" si="649"/>
        <v>632.95660173497902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-193.83849821098531</v>
      </c>
      <c r="AB1244" s="8">
        <f t="shared" si="660"/>
        <v>-19236.575483762954</v>
      </c>
      <c r="AC1244" s="8">
        <f t="shared" si="653"/>
        <v>-19430.413981973939</v>
      </c>
      <c r="AD1244" s="8">
        <f t="shared" si="661"/>
        <v>80.964123179772898</v>
      </c>
      <c r="AE1244" s="8">
        <f t="shared" si="654"/>
        <v>-19349.449858794167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2355.5503509995474</v>
      </c>
      <c r="M1245" s="14">
        <f t="shared" ref="M1245:M1276" si="664">$E$11</f>
        <v>769177</v>
      </c>
      <c r="N1245" s="13"/>
      <c r="O1245" s="12">
        <f>1000*(IF(I36&lt;18,VLOOKUP(I36,'[1]Mortality (No Interventions) H'!$B$10:$O$129,4),VLOOKUP(I36,'[1]Mortality (Interventions) H'!$B$26:$AV$128,31)))</f>
        <v>251.83096673313992</v>
      </c>
      <c r="P1245" s="11">
        <v>0</v>
      </c>
      <c r="Q1245" s="10">
        <f t="shared" si="656"/>
        <v>8.2290110304257535E-2</v>
      </c>
      <c r="R1245" s="10">
        <f t="shared" si="657"/>
        <v>2.0723198030497894E-2</v>
      </c>
      <c r="S1245" s="10">
        <f t="shared" si="658"/>
        <v>0</v>
      </c>
      <c r="T1245" s="9">
        <f t="shared" ref="T1245:T1276" si="665">Q1245-SUM(R1245:S1245)</f>
        <v>6.1566912273759641E-2</v>
      </c>
      <c r="U1245" s="18"/>
      <c r="V1245" s="8">
        <f t="shared" si="659"/>
        <v>632.95660173497902</v>
      </c>
      <c r="W1245" s="8">
        <f t="shared" ref="W1245:W1276" si="666">$G$14*M1245*T1245</f>
        <v>473.55852881993621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-145.02396181641288</v>
      </c>
      <c r="AB1245" s="8">
        <f t="shared" si="660"/>
        <v>-15939.807291504279</v>
      </c>
      <c r="AC1245" s="8">
        <f t="shared" ref="AC1245:AC1276" si="670">IFERROR(_xlfn.IFNA(SUM(Y1245:AB1245),0),0)</f>
        <v>-16084.831253320692</v>
      </c>
      <c r="AD1245" s="8">
        <f t="shared" si="661"/>
        <v>62.093042630201445</v>
      </c>
      <c r="AE1245" s="8">
        <f t="shared" ref="AE1245:AE1276" si="671">IFERROR(_xlfn.IFNA(SUM(AC1245:AD1245),0),0)</f>
        <v>-16022.73821069049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2355.5503509995474</v>
      </c>
      <c r="M1246" s="14">
        <f t="shared" si="664"/>
        <v>769177</v>
      </c>
      <c r="N1246" s="13"/>
      <c r="O1246" s="12">
        <f>1000*(IF(I37&lt;18,VLOOKUP(I37,'[1]Mortality (No Interventions) H'!$B$10:$O$129,4),VLOOKUP(I37,'[1]Mortality (Interventions) H'!$B$26:$AV$128,31)))</f>
        <v>271.71365950175203</v>
      </c>
      <c r="P1246" s="11">
        <v>0</v>
      </c>
      <c r="Q1246" s="10">
        <f t="shared" ref="Q1246:Q1277" si="673">T1245</f>
        <v>6.1566912273759641E-2</v>
      </c>
      <c r="R1246" s="10">
        <f t="shared" ref="R1246:R1277" si="674">O1246*Q1246/1000</f>
        <v>1.6728571038126562E-2</v>
      </c>
      <c r="S1246" s="10">
        <f t="shared" ref="S1246:S1277" si="675">MIN(P1246*Q1246,Q1246-R1246)</f>
        <v>0</v>
      </c>
      <c r="T1246" s="9">
        <f t="shared" si="665"/>
        <v>4.4838341235633079E-2</v>
      </c>
      <c r="U1246" s="18"/>
      <c r="V1246" s="8">
        <f t="shared" ref="V1246:V1277" si="676">W1245</f>
        <v>473.55852881993621</v>
      </c>
      <c r="W1246" s="8">
        <f t="shared" si="666"/>
        <v>344.88620796600549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-105.61897043583298</v>
      </c>
      <c r="AB1246" s="8">
        <f t="shared" ref="AB1246:AB1277" si="677">IFERROR(_xlfn.IFNA(-M1246*R1246,0),0)</f>
        <v>-12867.232085393074</v>
      </c>
      <c r="AC1246" s="8">
        <f t="shared" si="670"/>
        <v>-12972.851055828907</v>
      </c>
      <c r="AD1246" s="8">
        <f t="shared" ref="AD1246:AD1277" si="678">IFERROR(_xlfn.IFNA($D$6*SUM(V1246:V1246,Y1246:Z1246),0),0)</f>
        <v>46.456091677235747</v>
      </c>
      <c r="AE1246" s="8">
        <f t="shared" si="671"/>
        <v>-12926.394964151672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2355.5503509995474</v>
      </c>
      <c r="M1247" s="14">
        <f t="shared" si="664"/>
        <v>769177</v>
      </c>
      <c r="N1247" s="13"/>
      <c r="O1247" s="12">
        <f>1000*(IF(I38&lt;18,VLOOKUP(I38,'[1]Mortality (No Interventions) H'!$B$10:$O$129,4),VLOOKUP(I38,'[1]Mortality (Interventions) H'!$B$26:$AV$128,31)))</f>
        <v>292.78617656441401</v>
      </c>
      <c r="P1247" s="11">
        <v>0</v>
      </c>
      <c r="Q1247" s="10">
        <f t="shared" si="673"/>
        <v>4.4838341235633079E-2</v>
      </c>
      <c r="R1247" s="10">
        <f t="shared" si="674"/>
        <v>1.3128046493871512E-2</v>
      </c>
      <c r="S1247" s="10">
        <f t="shared" si="675"/>
        <v>0</v>
      </c>
      <c r="T1247" s="9">
        <f t="shared" si="665"/>
        <v>3.1710294741761569E-2</v>
      </c>
      <c r="U1247" s="18"/>
      <c r="V1247" s="8">
        <f t="shared" si="676"/>
        <v>344.88620796600549</v>
      </c>
      <c r="W1247" s="8">
        <f t="shared" si="666"/>
        <v>243.90829378583939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-74.69519590925556</v>
      </c>
      <c r="AB1247" s="8">
        <f t="shared" si="677"/>
        <v>-10097.791418016608</v>
      </c>
      <c r="AC1247" s="8">
        <f t="shared" si="670"/>
        <v>-10172.486613925863</v>
      </c>
      <c r="AD1247" s="8">
        <f t="shared" si="678"/>
        <v>33.833337001465139</v>
      </c>
      <c r="AE1247" s="8">
        <f t="shared" si="671"/>
        <v>-10138.653276924399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2355.5503509995474</v>
      </c>
      <c r="M1248" s="14">
        <f t="shared" si="664"/>
        <v>769177</v>
      </c>
      <c r="N1248" s="13"/>
      <c r="O1248" s="12">
        <f>1000*(IF(I39&lt;18,VLOOKUP(I39,'[1]Mortality (No Interventions) H'!$B$10:$O$129,4),VLOOKUP(I39,'[1]Mortality (Interventions) H'!$B$26:$AV$128,31)))</f>
        <v>314.28315592683924</v>
      </c>
      <c r="P1248" s="11">
        <v>0</v>
      </c>
      <c r="Q1248" s="10">
        <f t="shared" si="673"/>
        <v>3.1710294741761569E-2</v>
      </c>
      <c r="R1248" s="10">
        <f t="shared" si="674"/>
        <v>9.9660115068110813E-3</v>
      </c>
      <c r="S1248" s="10">
        <f t="shared" si="675"/>
        <v>0</v>
      </c>
      <c r="T1248" s="9">
        <f t="shared" si="665"/>
        <v>2.1744283234950486E-2</v>
      </c>
      <c r="U1248" s="18"/>
      <c r="V1248" s="8">
        <f t="shared" si="676"/>
        <v>243.90829378583939</v>
      </c>
      <c r="W1248" s="8">
        <f t="shared" si="666"/>
        <v>167.25202545809512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-51.219754006321189</v>
      </c>
      <c r="AB1248" s="8">
        <f t="shared" si="677"/>
        <v>-7665.6268327744274</v>
      </c>
      <c r="AC1248" s="8">
        <f t="shared" si="670"/>
        <v>-7716.846586780749</v>
      </c>
      <c r="AD1248" s="8">
        <f t="shared" si="678"/>
        <v>23.927403620390844</v>
      </c>
      <c r="AE1248" s="8">
        <f t="shared" si="671"/>
        <v>-7692.9191831603584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2355.5503509995474</v>
      </c>
      <c r="M1249" s="14">
        <f t="shared" si="664"/>
        <v>769177</v>
      </c>
      <c r="N1249" s="13"/>
      <c r="O1249" s="12">
        <f>1000*(IF(I40&lt;18,VLOOKUP(I40,'[1]Mortality (No Interventions) H'!$B$10:$O$129,4),VLOOKUP(I40,'[1]Mortality (Interventions) H'!$B$26:$AV$128,31)))</f>
        <v>336.77748153726242</v>
      </c>
      <c r="P1249" s="11">
        <v>0</v>
      </c>
      <c r="Q1249" s="10">
        <f t="shared" si="673"/>
        <v>2.1744283234950486E-2</v>
      </c>
      <c r="R1249" s="10">
        <f t="shared" si="674"/>
        <v>7.3229849456995415E-3</v>
      </c>
      <c r="S1249" s="10">
        <f t="shared" si="675"/>
        <v>0</v>
      </c>
      <c r="T1249" s="9">
        <f t="shared" si="665"/>
        <v>1.4421298289250945E-2</v>
      </c>
      <c r="U1249" s="18"/>
      <c r="V1249" s="8">
        <f t="shared" si="676"/>
        <v>167.25202545809512</v>
      </c>
      <c r="W1249" s="8">
        <f t="shared" si="666"/>
        <v>110.92530954231175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-33.97009424711424</v>
      </c>
      <c r="AB1249" s="8">
        <f t="shared" si="677"/>
        <v>-5632.6715915783361</v>
      </c>
      <c r="AC1249" s="8">
        <f t="shared" si="670"/>
        <v>-5666.6416858254506</v>
      </c>
      <c r="AD1249" s="8">
        <f t="shared" si="678"/>
        <v>16.407423697439132</v>
      </c>
      <c r="AE1249" s="8">
        <f t="shared" si="671"/>
        <v>-5650.2342621280113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2355.5503509995474</v>
      </c>
      <c r="M1250" s="14">
        <f t="shared" si="664"/>
        <v>769177</v>
      </c>
      <c r="N1250" s="13"/>
      <c r="O1250" s="12">
        <f>1000*(IF(I41&lt;18,VLOOKUP(I41,'[1]Mortality (No Interventions) H'!$B$10:$O$129,4),VLOOKUP(I41,'[1]Mortality (Interventions) H'!$B$26:$AV$128,31)))</f>
        <v>359.46290665552226</v>
      </c>
      <c r="P1250" s="11">
        <v>0</v>
      </c>
      <c r="Q1250" s="10">
        <f t="shared" si="673"/>
        <v>1.4421298289250945E-2</v>
      </c>
      <c r="R1250" s="10">
        <f t="shared" si="674"/>
        <v>5.1839218008004548E-3</v>
      </c>
      <c r="S1250" s="10">
        <f t="shared" si="675"/>
        <v>0</v>
      </c>
      <c r="T1250" s="9">
        <f t="shared" si="665"/>
        <v>9.2373764884504904E-3</v>
      </c>
      <c r="U1250" s="18"/>
      <c r="V1250" s="8">
        <f t="shared" si="676"/>
        <v>110.92530954231175</v>
      </c>
      <c r="W1250" s="8">
        <f t="shared" si="666"/>
        <v>71.051775352568839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-21.759105429684521</v>
      </c>
      <c r="AB1250" s="8">
        <f t="shared" si="677"/>
        <v>-3987.3534189742913</v>
      </c>
      <c r="AC1250" s="8">
        <f t="shared" si="670"/>
        <v>-4009.1125244039758</v>
      </c>
      <c r="AD1250" s="8">
        <f t="shared" si="678"/>
        <v>10.881772866100784</v>
      </c>
      <c r="AE1250" s="8">
        <f t="shared" si="671"/>
        <v>-3998.2307515378752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2355.5503509995474</v>
      </c>
      <c r="M1251" s="14">
        <f t="shared" si="664"/>
        <v>769177</v>
      </c>
      <c r="N1251" s="13"/>
      <c r="O1251" s="12">
        <f>1000*(IF(I42&lt;18,VLOOKUP(I42,'[1]Mortality (No Interventions) H'!$B$10:$O$129,4),VLOOKUP(I42,'[1]Mortality (Interventions) H'!$B$26:$AV$128,31)))</f>
        <v>381.82490554401284</v>
      </c>
      <c r="P1251" s="11">
        <v>0</v>
      </c>
      <c r="Q1251" s="10">
        <f t="shared" si="673"/>
        <v>9.2373764884504904E-3</v>
      </c>
      <c r="R1251" s="10">
        <f t="shared" si="674"/>
        <v>3.5270604051770931E-3</v>
      </c>
      <c r="S1251" s="10">
        <f t="shared" si="675"/>
        <v>0</v>
      </c>
      <c r="T1251" s="9">
        <f t="shared" si="665"/>
        <v>5.7103160832733969E-3</v>
      </c>
      <c r="U1251" s="18"/>
      <c r="V1251" s="8">
        <f t="shared" si="676"/>
        <v>71.051775352568839</v>
      </c>
      <c r="W1251" s="8">
        <f t="shared" si="666"/>
        <v>43.922437939839817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-13.450937054273011</v>
      </c>
      <c r="AB1251" s="8">
        <f t="shared" si="677"/>
        <v>-2712.933741272901</v>
      </c>
      <c r="AC1251" s="8">
        <f t="shared" si="670"/>
        <v>-2726.3846783271738</v>
      </c>
      <c r="AD1251" s="8">
        <f t="shared" si="678"/>
        <v>6.9701791620870033</v>
      </c>
      <c r="AE1251" s="8">
        <f t="shared" si="671"/>
        <v>-2719.4144991650869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2355.5503509995474</v>
      </c>
      <c r="M1252" s="14">
        <f t="shared" si="664"/>
        <v>769177</v>
      </c>
      <c r="N1252" s="13"/>
      <c r="O1252" s="12">
        <f>1000*(IF(I43&lt;18,VLOOKUP(I43,'[1]Mortality (No Interventions) H'!$B$10:$O$129,4),VLOOKUP(I43,'[1]Mortality (Interventions) H'!$B$26:$AV$128,31)))</f>
        <v>404.75491259063949</v>
      </c>
      <c r="P1252" s="11">
        <v>0</v>
      </c>
      <c r="Q1252" s="10">
        <f t="shared" si="673"/>
        <v>5.7103160832733969E-3</v>
      </c>
      <c r="R1252" s="10">
        <f t="shared" si="674"/>
        <v>2.3112784871502467E-3</v>
      </c>
      <c r="S1252" s="10">
        <f t="shared" si="675"/>
        <v>0</v>
      </c>
      <c r="T1252" s="9">
        <f t="shared" si="665"/>
        <v>3.3990375961231501E-3</v>
      </c>
      <c r="U1252" s="18"/>
      <c r="V1252" s="8">
        <f t="shared" si="676"/>
        <v>43.922437939839817</v>
      </c>
      <c r="W1252" s="8">
        <f t="shared" si="666"/>
        <v>26.144615410732165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-8.0066042026085444</v>
      </c>
      <c r="AB1252" s="8">
        <f t="shared" si="677"/>
        <v>-1777.7822529107652</v>
      </c>
      <c r="AC1252" s="8">
        <f t="shared" si="670"/>
        <v>-1785.7888571133738</v>
      </c>
      <c r="AD1252" s="8">
        <f t="shared" si="678"/>
        <v>4.3087911618982861</v>
      </c>
      <c r="AE1252" s="8">
        <f t="shared" si="671"/>
        <v>-1781.4800659514754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2355.5503509995474</v>
      </c>
      <c r="M1253" s="14">
        <f t="shared" si="664"/>
        <v>769177</v>
      </c>
      <c r="N1253" s="13"/>
      <c r="O1253" s="12">
        <f>1000*(IF(I44&lt;18,VLOOKUP(I44,'[1]Mortality (No Interventions) H'!$B$10:$O$129,4),VLOOKUP(I44,'[1]Mortality (Interventions) H'!$B$26:$AV$128,31)))</f>
        <v>428.12288682125546</v>
      </c>
      <c r="P1253" s="11">
        <v>0</v>
      </c>
      <c r="Q1253" s="10">
        <f t="shared" si="673"/>
        <v>3.3990375961231501E-3</v>
      </c>
      <c r="R1253" s="10">
        <f t="shared" si="674"/>
        <v>1.4552057880662236E-3</v>
      </c>
      <c r="S1253" s="10">
        <f t="shared" si="675"/>
        <v>0</v>
      </c>
      <c r="T1253" s="9">
        <f t="shared" si="665"/>
        <v>1.9438318080569265E-3</v>
      </c>
      <c r="U1253" s="18"/>
      <c r="V1253" s="8">
        <f t="shared" si="676"/>
        <v>26.144615410732165</v>
      </c>
      <c r="W1253" s="8">
        <f t="shared" si="666"/>
        <v>14.951507186258027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-4.5787936977525785</v>
      </c>
      <c r="AB1253" s="8">
        <f t="shared" si="677"/>
        <v>-1119.3108224474138</v>
      </c>
      <c r="AC1253" s="8">
        <f t="shared" si="670"/>
        <v>-1123.8896161451664</v>
      </c>
      <c r="AD1253" s="8">
        <f t="shared" si="678"/>
        <v>2.5647867717928254</v>
      </c>
      <c r="AE1253" s="8">
        <f t="shared" si="671"/>
        <v>-1121.3248293733736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2355.5503509995474</v>
      </c>
      <c r="M1254" s="14">
        <f t="shared" si="664"/>
        <v>769177</v>
      </c>
      <c r="N1254" s="13"/>
      <c r="O1254" s="12">
        <f>1000*(IF(I45&lt;18,VLOOKUP(I45,'[1]Mortality (No Interventions) H'!$B$10:$O$129,4),VLOOKUP(I45,'[1]Mortality (Interventions) H'!$B$26:$AV$128,31)))</f>
        <v>451.78208669031392</v>
      </c>
      <c r="P1254" s="11">
        <v>0</v>
      </c>
      <c r="Q1254" s="10">
        <f t="shared" si="673"/>
        <v>1.9438318080569265E-3</v>
      </c>
      <c r="R1254" s="10">
        <f t="shared" si="674"/>
        <v>8.7818839041896399E-4</v>
      </c>
      <c r="S1254" s="10">
        <f t="shared" si="675"/>
        <v>0</v>
      </c>
      <c r="T1254" s="9">
        <f t="shared" si="665"/>
        <v>1.0656434176379626E-3</v>
      </c>
      <c r="U1254" s="18"/>
      <c r="V1254" s="8">
        <f t="shared" si="676"/>
        <v>14.951507186258027</v>
      </c>
      <c r="W1254" s="8">
        <f t="shared" si="666"/>
        <v>8.1966840704851531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-2.5101767264574604</v>
      </c>
      <c r="AB1254" s="8">
        <f t="shared" si="677"/>
        <v>-675.48231157728742</v>
      </c>
      <c r="AC1254" s="8">
        <f t="shared" si="670"/>
        <v>-677.99248830374484</v>
      </c>
      <c r="AD1254" s="8">
        <f t="shared" si="678"/>
        <v>1.4667428549719126</v>
      </c>
      <c r="AE1254" s="8">
        <f t="shared" si="671"/>
        <v>-676.52574544877291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2355.5503509995474</v>
      </c>
      <c r="M1255" s="14">
        <f t="shared" si="664"/>
        <v>769177</v>
      </c>
      <c r="N1255" s="13"/>
      <c r="O1255" s="12">
        <f>1000*(IF(I46&lt;18,VLOOKUP(I46,'[1]Mortality (No Interventions) H'!$B$10:$O$129,4),VLOOKUP(I46,'[1]Mortality (Interventions) H'!$B$26:$AV$128,31)))</f>
        <v>475.58521368989585</v>
      </c>
      <c r="P1255" s="11">
        <v>0</v>
      </c>
      <c r="Q1255" s="10">
        <f t="shared" si="673"/>
        <v>1.0656434176379626E-3</v>
      </c>
      <c r="R1255" s="10">
        <f t="shared" si="674"/>
        <v>5.0680425249458136E-4</v>
      </c>
      <c r="S1255" s="10">
        <f t="shared" si="675"/>
        <v>0</v>
      </c>
      <c r="T1255" s="9">
        <f t="shared" si="665"/>
        <v>5.5883916514338128E-4</v>
      </c>
      <c r="U1255" s="18"/>
      <c r="V1255" s="8">
        <f t="shared" si="676"/>
        <v>8.1966840704851531</v>
      </c>
      <c r="W1255" s="8">
        <f t="shared" si="666"/>
        <v>4.2984623252749063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-1.3163737916057858</v>
      </c>
      <c r="AB1255" s="8">
        <f t="shared" si="677"/>
        <v>-389.82217452102464</v>
      </c>
      <c r="AC1255" s="8">
        <f t="shared" si="670"/>
        <v>-391.13854831263041</v>
      </c>
      <c r="AD1255" s="8">
        <f t="shared" si="678"/>
        <v>0.80409470731459354</v>
      </c>
      <c r="AE1255" s="8">
        <f t="shared" si="671"/>
        <v>-390.33445360531579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2355.5503509995474</v>
      </c>
      <c r="M1256" s="14">
        <f t="shared" si="664"/>
        <v>769177</v>
      </c>
      <c r="N1256" s="13"/>
      <c r="O1256" s="12">
        <f>1000*(IF(I47&lt;18,VLOOKUP(I47,'[1]Mortality (No Interventions) H'!$B$10:$O$129,4),VLOOKUP(I47,'[1]Mortality (Interventions) H'!$B$26:$AV$128,31)))</f>
        <v>499.55615051565479</v>
      </c>
      <c r="P1256" s="11">
        <v>0</v>
      </c>
      <c r="Q1256" s="10">
        <f t="shared" si="673"/>
        <v>5.5883916514338128E-4</v>
      </c>
      <c r="R1256" s="10">
        <f t="shared" si="674"/>
        <v>2.791715420964098E-4</v>
      </c>
      <c r="S1256" s="10">
        <f t="shared" si="675"/>
        <v>0</v>
      </c>
      <c r="T1256" s="9">
        <f t="shared" si="665"/>
        <v>2.7966762304697148E-4</v>
      </c>
      <c r="U1256" s="18"/>
      <c r="V1256" s="8">
        <f t="shared" si="676"/>
        <v>4.2984623252749063</v>
      </c>
      <c r="W1256" s="8">
        <f t="shared" si="666"/>
        <v>2.1511390329240041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-0.65877116763150279</v>
      </c>
      <c r="AB1256" s="8">
        <f t="shared" si="677"/>
        <v>-214.73232923509019</v>
      </c>
      <c r="AC1256" s="8">
        <f t="shared" si="670"/>
        <v>-215.39110040272169</v>
      </c>
      <c r="AD1256" s="8">
        <f t="shared" si="678"/>
        <v>0.42167915410946832</v>
      </c>
      <c r="AE1256" s="8">
        <f t="shared" si="671"/>
        <v>-214.96942124861224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2355.5503509995474</v>
      </c>
      <c r="M1257" s="14">
        <f t="shared" si="664"/>
        <v>769177</v>
      </c>
      <c r="N1257" s="13"/>
      <c r="O1257" s="12">
        <f>1000*(IF(I48&lt;18,VLOOKUP(I48,'[1]Mortality (No Interventions) H'!$B$10:$O$129,4),VLOOKUP(I48,'[1]Mortality (Interventions) H'!$B$26:$AV$128,31)))</f>
        <v>523.7395733345021</v>
      </c>
      <c r="P1257" s="11">
        <v>0</v>
      </c>
      <c r="Q1257" s="10">
        <f t="shared" si="673"/>
        <v>2.7966762304697148E-4</v>
      </c>
      <c r="R1257" s="10">
        <f t="shared" si="674"/>
        <v>1.464730015700952E-4</v>
      </c>
      <c r="S1257" s="10">
        <f t="shared" si="675"/>
        <v>0</v>
      </c>
      <c r="T1257" s="9">
        <f t="shared" si="665"/>
        <v>1.3319462147687628E-4</v>
      </c>
      <c r="U1257" s="18"/>
      <c r="V1257" s="8">
        <f t="shared" si="676"/>
        <v>2.1511390329240041</v>
      </c>
      <c r="W1257" s="8">
        <f t="shared" si="666"/>
        <v>1.0245023936371926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-0.31374663737110775</v>
      </c>
      <c r="AB1257" s="8">
        <f t="shared" si="677"/>
        <v>-112.66366392868112</v>
      </c>
      <c r="AC1257" s="8">
        <f t="shared" si="670"/>
        <v>-112.97741056605223</v>
      </c>
      <c r="AD1257" s="8">
        <f t="shared" si="678"/>
        <v>0.21102673912984482</v>
      </c>
      <c r="AE1257" s="8">
        <f t="shared" si="671"/>
        <v>-112.76638382692238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2355.5503509995474</v>
      </c>
      <c r="M1258" s="14">
        <f t="shared" si="664"/>
        <v>769177</v>
      </c>
      <c r="N1258" s="13"/>
      <c r="O1258" s="12">
        <f>1000*(IF(I49&lt;18,VLOOKUP(I49,'[1]Mortality (No Interventions) H'!$B$10:$O$129,4),VLOOKUP(I49,'[1]Mortality (Interventions) H'!$B$26:$AV$128,31)))</f>
        <v>547.99948843166646</v>
      </c>
      <c r="P1258" s="11">
        <v>0</v>
      </c>
      <c r="Q1258" s="10">
        <f t="shared" si="673"/>
        <v>1.3319462147687628E-4</v>
      </c>
      <c r="R1258" s="10">
        <f t="shared" si="674"/>
        <v>7.2990584431177665E-5</v>
      </c>
      <c r="S1258" s="10">
        <f t="shared" si="675"/>
        <v>0</v>
      </c>
      <c r="T1258" s="9">
        <f t="shared" si="665"/>
        <v>6.0204037045698616E-5</v>
      </c>
      <c r="U1258" s="18"/>
      <c r="V1258" s="8">
        <f t="shared" si="676"/>
        <v>1.0245023936371926</v>
      </c>
      <c r="W1258" s="8">
        <f t="shared" si="666"/>
        <v>0.46307560602699327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-0.14181364059458512</v>
      </c>
      <c r="AB1258" s="8">
        <f t="shared" si="677"/>
        <v>-56.142678761019944</v>
      </c>
      <c r="AC1258" s="8">
        <f t="shared" si="670"/>
        <v>-56.284492401614528</v>
      </c>
      <c r="AD1258" s="8">
        <f t="shared" si="678"/>
        <v>0.10050368481580861</v>
      </c>
      <c r="AE1258" s="8">
        <f t="shared" si="671"/>
        <v>-56.183988716798723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2355.5503509995474</v>
      </c>
      <c r="M1259" s="14">
        <f t="shared" si="664"/>
        <v>769177</v>
      </c>
      <c r="N1259" s="13"/>
      <c r="O1259" s="12">
        <f>1000*(IF(I50&lt;18,VLOOKUP(I50,'[1]Mortality (No Interventions) H'!$B$10:$O$129,4),VLOOKUP(I50,'[1]Mortality (Interventions) H'!$B$26:$AV$128,31)))</f>
        <v>572.19955094669467</v>
      </c>
      <c r="P1259" s="11">
        <v>0</v>
      </c>
      <c r="Q1259" s="10">
        <f t="shared" si="673"/>
        <v>6.0204037045698616E-5</v>
      </c>
      <c r="R1259" s="10">
        <f t="shared" si="674"/>
        <v>3.4448722962726922E-5</v>
      </c>
      <c r="S1259" s="10">
        <f t="shared" si="675"/>
        <v>0</v>
      </c>
      <c r="T1259" s="9">
        <f t="shared" si="665"/>
        <v>2.5755314082971694E-5</v>
      </c>
      <c r="U1259" s="18"/>
      <c r="V1259" s="8">
        <f t="shared" si="676"/>
        <v>0.46307560602699327</v>
      </c>
      <c r="W1259" s="8">
        <f t="shared" si="666"/>
        <v>0.19810395220397919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-6.0667939128247562E-2</v>
      </c>
      <c r="AB1259" s="8">
        <f t="shared" si="677"/>
        <v>-26.497165382301407</v>
      </c>
      <c r="AC1259" s="8">
        <f t="shared" si="670"/>
        <v>-26.557833321429655</v>
      </c>
      <c r="AD1259" s="8">
        <f t="shared" si="678"/>
        <v>4.5427716951248046E-2</v>
      </c>
      <c r="AE1259" s="8">
        <f t="shared" si="671"/>
        <v>-26.512405604478406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2355.5503509995474</v>
      </c>
      <c r="M1260" s="14">
        <f t="shared" si="664"/>
        <v>769177</v>
      </c>
      <c r="N1260" s="13"/>
      <c r="O1260" s="12">
        <f>1000*(IF(I51&lt;18,VLOOKUP(I51,'[1]Mortality (No Interventions) H'!$B$10:$O$129,4),VLOOKUP(I51,'[1]Mortality (Interventions) H'!$B$26:$AV$128,31)))</f>
        <v>600.26033842142704</v>
      </c>
      <c r="P1260" s="11">
        <v>0</v>
      </c>
      <c r="Q1260" s="10">
        <f t="shared" si="673"/>
        <v>2.5755314082971694E-5</v>
      </c>
      <c r="R1260" s="10">
        <f t="shared" si="674"/>
        <v>1.5459893547594734E-5</v>
      </c>
      <c r="S1260" s="10">
        <f t="shared" si="675"/>
        <v>0</v>
      </c>
      <c r="T1260" s="9">
        <f t="shared" si="665"/>
        <v>1.029542053537696E-5</v>
      </c>
      <c r="U1260" s="18"/>
      <c r="V1260" s="8">
        <f t="shared" si="676"/>
        <v>0.19810395220397919</v>
      </c>
      <c r="W1260" s="8">
        <f t="shared" si="666"/>
        <v>7.9190006811396443E-2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-2.4251381455795147E-2</v>
      </c>
      <c r="AB1260" s="8">
        <f t="shared" si="677"/>
        <v>-11.891394539258274</v>
      </c>
      <c r="AC1260" s="8">
        <f t="shared" si="670"/>
        <v>-11.915645920714068</v>
      </c>
      <c r="AD1260" s="8">
        <f t="shared" si="678"/>
        <v>1.9433997711210359E-2</v>
      </c>
      <c r="AE1260" s="8">
        <f t="shared" si="671"/>
        <v>-11.896211923002857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2355.5503509995474</v>
      </c>
      <c r="M1261" s="14">
        <f t="shared" si="664"/>
        <v>769177</v>
      </c>
      <c r="N1261" s="13"/>
      <c r="O1261" s="12">
        <f>1000*(IF(I52&lt;18,VLOOKUP(I52,'[1]Mortality (No Interventions) H'!$B$10:$O$129,4),VLOOKUP(I52,'[1]Mortality (Interventions) H'!$B$26:$AV$128,31)))</f>
        <v>628.22284723542475</v>
      </c>
      <c r="P1261" s="11">
        <v>0</v>
      </c>
      <c r="Q1261" s="10">
        <f t="shared" si="673"/>
        <v>1.029542053537696E-5</v>
      </c>
      <c r="R1261" s="10">
        <f t="shared" si="674"/>
        <v>6.4678184022205748E-6</v>
      </c>
      <c r="S1261" s="10">
        <f t="shared" si="675"/>
        <v>0</v>
      </c>
      <c r="T1261" s="9">
        <f t="shared" si="665"/>
        <v>3.8276021331563856E-6</v>
      </c>
      <c r="U1261" s="18"/>
      <c r="V1261" s="8">
        <f t="shared" si="676"/>
        <v>7.9190006811396443E-2</v>
      </c>
      <c r="W1261" s="8">
        <f t="shared" si="666"/>
        <v>2.9441035259748293E-2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-9.0161095482431397E-3</v>
      </c>
      <c r="AB1261" s="8">
        <f t="shared" si="677"/>
        <v>-4.9748971551648147</v>
      </c>
      <c r="AC1261" s="8">
        <f t="shared" si="670"/>
        <v>-4.983913264713058</v>
      </c>
      <c r="AD1261" s="8">
        <f t="shared" si="678"/>
        <v>7.7685396681979914E-3</v>
      </c>
      <c r="AE1261" s="8">
        <f t="shared" si="671"/>
        <v>-4.9761447250448603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2355.5503509995474</v>
      </c>
      <c r="M1262" s="14">
        <f t="shared" si="664"/>
        <v>769177</v>
      </c>
      <c r="N1262" s="13"/>
      <c r="O1262" s="12">
        <f>1000*(IF(I53&lt;18,VLOOKUP(I53,'[1]Mortality (No Interventions) H'!$B$10:$O$129,4),VLOOKUP(I53,'[1]Mortality (Interventions) H'!$B$26:$AV$128,31)))</f>
        <v>656.0527567758985</v>
      </c>
      <c r="P1262" s="11">
        <v>0</v>
      </c>
      <c r="Q1262" s="10">
        <f t="shared" si="673"/>
        <v>3.8276021331563856E-6</v>
      </c>
      <c r="R1262" s="10">
        <f t="shared" si="674"/>
        <v>2.5111089312985565E-6</v>
      </c>
      <c r="S1262" s="10">
        <f t="shared" si="675"/>
        <v>0</v>
      </c>
      <c r="T1262" s="9">
        <f t="shared" si="665"/>
        <v>1.316493201857829E-6</v>
      </c>
      <c r="U1262" s="18"/>
      <c r="V1262" s="8">
        <f t="shared" si="676"/>
        <v>2.9441035259748293E-2</v>
      </c>
      <c r="W1262" s="8">
        <f t="shared" si="666"/>
        <v>1.0126162915253993E-2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-3.101066023724727E-3</v>
      </c>
      <c r="AB1262" s="8">
        <f t="shared" si="677"/>
        <v>-1.9314872344494298</v>
      </c>
      <c r="AC1262" s="8">
        <f t="shared" si="670"/>
        <v>-1.9345883004731546</v>
      </c>
      <c r="AD1262" s="8">
        <f t="shared" si="678"/>
        <v>2.8881655589813077E-3</v>
      </c>
      <c r="AE1262" s="8">
        <f t="shared" si="671"/>
        <v>-1.9317001349141731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2355.5503509995474</v>
      </c>
      <c r="M1263" s="14">
        <f t="shared" si="664"/>
        <v>769177</v>
      </c>
      <c r="N1263" s="13"/>
      <c r="O1263" s="12">
        <f>1000*(IF(I54&lt;18,VLOOKUP(I54,'[1]Mortality (No Interventions) H'!$B$10:$O$129,4),VLOOKUP(I54,'[1]Mortality (Interventions) H'!$B$26:$AV$128,31)))</f>
        <v>683.71610442870315</v>
      </c>
      <c r="P1263" s="11">
        <v>0</v>
      </c>
      <c r="Q1263" s="10">
        <f t="shared" si="673"/>
        <v>1.316493201857829E-6</v>
      </c>
      <c r="R1263" s="10">
        <f t="shared" si="674"/>
        <v>9.001076034811052E-7</v>
      </c>
      <c r="S1263" s="10">
        <f t="shared" si="675"/>
        <v>0</v>
      </c>
      <c r="T1263" s="9">
        <f t="shared" si="665"/>
        <v>4.1638559837672384E-7</v>
      </c>
      <c r="U1263" s="18"/>
      <c r="V1263" s="8">
        <f t="shared" si="676"/>
        <v>1.0126162915253993E-2</v>
      </c>
      <c r="W1263" s="8">
        <f t="shared" si="666"/>
        <v>3.2027422540261332E-3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-9.8081724240744843E-4</v>
      </c>
      <c r="AB1263" s="8">
        <f t="shared" si="677"/>
        <v>-0.69234206612278604</v>
      </c>
      <c r="AC1263" s="8">
        <f t="shared" si="670"/>
        <v>-0.69332288336519343</v>
      </c>
      <c r="AD1263" s="8">
        <f t="shared" si="678"/>
        <v>9.9337658198641677E-4</v>
      </c>
      <c r="AE1263" s="8">
        <f t="shared" si="671"/>
        <v>-0.69232950678320704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2355.5503509995474</v>
      </c>
      <c r="M1264" s="14">
        <f t="shared" si="664"/>
        <v>769177</v>
      </c>
      <c r="N1264" s="13"/>
      <c r="O1264" s="12">
        <f>1000*(IF(I55&lt;18,VLOOKUP(I55,'[1]Mortality (No Interventions) H'!$B$10:$O$129,4),VLOOKUP(I55,'[1]Mortality (Interventions) H'!$B$26:$AV$128,31)))</f>
        <v>711.17864091825618</v>
      </c>
      <c r="P1264" s="11">
        <v>0</v>
      </c>
      <c r="Q1264" s="10">
        <f t="shared" si="673"/>
        <v>4.1638559837672384E-7</v>
      </c>
      <c r="R1264" s="10">
        <f t="shared" si="674"/>
        <v>2.9612454395149333E-7</v>
      </c>
      <c r="S1264" s="10">
        <f t="shared" si="675"/>
        <v>0</v>
      </c>
      <c r="T1264" s="9">
        <f t="shared" si="665"/>
        <v>1.202610544252305E-7</v>
      </c>
      <c r="U1264" s="18"/>
      <c r="V1264" s="8">
        <f t="shared" si="676"/>
        <v>3.2027422540261332E-3</v>
      </c>
      <c r="W1264" s="8">
        <f t="shared" si="666"/>
        <v>9.2502037059635528E-4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-2.8328096896292738E-4</v>
      </c>
      <c r="AB1264" s="8">
        <f t="shared" si="677"/>
        <v>-0.2277721883429778</v>
      </c>
      <c r="AC1264" s="8">
        <f t="shared" si="670"/>
        <v>-0.22805546931194073</v>
      </c>
      <c r="AD1264" s="8">
        <f t="shared" si="678"/>
        <v>3.141890151199637E-4</v>
      </c>
      <c r="AE1264" s="8">
        <f t="shared" si="671"/>
        <v>-0.22774128029682078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2355.5503509995474</v>
      </c>
      <c r="M1265" s="14">
        <f t="shared" si="664"/>
        <v>769177</v>
      </c>
      <c r="N1265" s="13"/>
      <c r="O1265" s="12">
        <f>1000*(IF(I56&lt;18,VLOOKUP(I56,'[1]Mortality (No Interventions) H'!$B$10:$O$129,4),VLOOKUP(I56,'[1]Mortality (Interventions) H'!$B$26:$AV$128,31)))</f>
        <v>738.55427508295111</v>
      </c>
      <c r="P1265" s="11">
        <v>0</v>
      </c>
      <c r="Q1265" s="10">
        <f t="shared" si="673"/>
        <v>1.202610544252305E-7</v>
      </c>
      <c r="R1265" s="10">
        <f t="shared" si="674"/>
        <v>8.8819315871737445E-8</v>
      </c>
      <c r="S1265" s="10">
        <f t="shared" si="675"/>
        <v>0</v>
      </c>
      <c r="T1265" s="9">
        <f t="shared" si="665"/>
        <v>3.1441738553493058E-8</v>
      </c>
      <c r="U1265" s="18"/>
      <c r="V1265" s="8">
        <f t="shared" si="676"/>
        <v>9.2502037059635528E-4</v>
      </c>
      <c r="W1265" s="8">
        <f t="shared" si="666"/>
        <v>2.4184262135360131E-4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-7.4062598285716579E-5</v>
      </c>
      <c r="AB1265" s="8">
        <f t="shared" si="677"/>
        <v>-6.831777492427539E-2</v>
      </c>
      <c r="AC1265" s="8">
        <f t="shared" si="670"/>
        <v>-6.8391837522561102E-2</v>
      </c>
      <c r="AD1265" s="8">
        <f t="shared" si="678"/>
        <v>9.0744498355502465E-5</v>
      </c>
      <c r="AE1265" s="8">
        <f t="shared" si="671"/>
        <v>-6.8301093024205603E-2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2355.5503509995474</v>
      </c>
      <c r="M1266" s="14">
        <f t="shared" si="664"/>
        <v>769177</v>
      </c>
      <c r="N1266" s="13"/>
      <c r="O1266" s="12">
        <f>1000*(IF(I57&lt;18,VLOOKUP(I57,'[1]Mortality (No Interventions) H'!$B$10:$O$129,4),VLOOKUP(I57,'[1]Mortality (Interventions) H'!$B$26:$AV$128,31)))</f>
        <v>765.97970355808525</v>
      </c>
      <c r="P1266" s="11">
        <v>0</v>
      </c>
      <c r="Q1266" s="10">
        <f t="shared" si="673"/>
        <v>3.1441738553493058E-8</v>
      </c>
      <c r="R1266" s="10">
        <f t="shared" si="674"/>
        <v>2.4083733576555432E-8</v>
      </c>
      <c r="S1266" s="10">
        <f t="shared" si="675"/>
        <v>0</v>
      </c>
      <c r="T1266" s="9">
        <f t="shared" si="665"/>
        <v>7.3580049769376259E-9</v>
      </c>
      <c r="U1266" s="18"/>
      <c r="V1266" s="8">
        <f t="shared" si="676"/>
        <v>2.4184262135360131E-4</v>
      </c>
      <c r="W1266" s="8">
        <f t="shared" si="666"/>
        <v>5.6596081941459523E-5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-1.7332151206081841E-5</v>
      </c>
      <c r="AB1266" s="8">
        <f t="shared" si="677"/>
        <v>-1.8524653941214178E-2</v>
      </c>
      <c r="AC1266" s="8">
        <f t="shared" si="670"/>
        <v>-1.8541986092420259E-2</v>
      </c>
      <c r="AD1266" s="8">
        <f t="shared" si="678"/>
        <v>2.3724761154788288E-5</v>
      </c>
      <c r="AE1266" s="8">
        <f t="shared" si="671"/>
        <v>-1.8518261331265471E-2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2355.5503509995474</v>
      </c>
      <c r="M1267" s="14">
        <f t="shared" si="664"/>
        <v>769177</v>
      </c>
      <c r="N1267" s="13"/>
      <c r="O1267" s="12">
        <f>1000*(IF(I58&lt;18,VLOOKUP(I58,'[1]Mortality (No Interventions) H'!$B$10:$O$129,4),VLOOKUP(I58,'[1]Mortality (Interventions) H'!$B$26:$AV$128,31)))</f>
        <v>793.45492634365883</v>
      </c>
      <c r="P1267" s="11">
        <v>0</v>
      </c>
      <c r="Q1267" s="10">
        <f t="shared" si="673"/>
        <v>7.3580049769376259E-9</v>
      </c>
      <c r="R1267" s="10">
        <f t="shared" si="674"/>
        <v>5.8382452970123191E-9</v>
      </c>
      <c r="S1267" s="10">
        <f t="shared" si="675"/>
        <v>0</v>
      </c>
      <c r="T1267" s="9">
        <f t="shared" si="665"/>
        <v>1.5197596799253068E-9</v>
      </c>
      <c r="U1267" s="18"/>
      <c r="V1267" s="8">
        <f t="shared" si="676"/>
        <v>5.6596081941459523E-5</v>
      </c>
      <c r="W1267" s="8">
        <f t="shared" si="666"/>
        <v>1.1689641913259078E-5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-3.5798704474830162E-6</v>
      </c>
      <c r="AB1267" s="8">
        <f t="shared" si="677"/>
        <v>-4.4906440028200448E-3</v>
      </c>
      <c r="AC1267" s="8">
        <f t="shared" si="670"/>
        <v>-4.494223873267528E-3</v>
      </c>
      <c r="AD1267" s="8">
        <f t="shared" si="678"/>
        <v>5.5520756384571798E-6</v>
      </c>
      <c r="AE1267" s="8">
        <f t="shared" si="671"/>
        <v>-4.4886717976290709E-3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2355.5503509995474</v>
      </c>
      <c r="M1268" s="14">
        <f t="shared" si="664"/>
        <v>769177</v>
      </c>
      <c r="N1268" s="13"/>
      <c r="O1268" s="12">
        <f>1000*(IF(I59&lt;18,VLOOKUP(I59,'[1]Mortality (No Interventions) H'!$B$10:$O$129,4),VLOOKUP(I59,'[1]Mortality (Interventions) H'!$B$26:$AV$128,31)))</f>
        <v>820.97994343967184</v>
      </c>
      <c r="P1268" s="11">
        <v>0</v>
      </c>
      <c r="Q1268" s="10">
        <f t="shared" si="673"/>
        <v>1.5197596799253068E-9</v>
      </c>
      <c r="R1268" s="10">
        <f t="shared" si="674"/>
        <v>1.2476922160669723E-9</v>
      </c>
      <c r="S1268" s="10">
        <f t="shared" si="675"/>
        <v>0</v>
      </c>
      <c r="T1268" s="9">
        <f t="shared" si="665"/>
        <v>2.7206746385833447E-10</v>
      </c>
      <c r="U1268" s="18"/>
      <c r="V1268" s="8">
        <f t="shared" si="676"/>
        <v>1.1689641913259078E-5</v>
      </c>
      <c r="W1268" s="8">
        <f t="shared" si="666"/>
        <v>2.0926803564816214E-6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-6.4086860998705642E-7</v>
      </c>
      <c r="AB1268" s="8">
        <f t="shared" si="677"/>
        <v>-9.5969615567774555E-4</v>
      </c>
      <c r="AC1268" s="8">
        <f t="shared" si="670"/>
        <v>-9.6033702428773265E-4</v>
      </c>
      <c r="AD1268" s="8">
        <f t="shared" si="678"/>
        <v>1.1467538716907156E-6</v>
      </c>
      <c r="AE1268" s="8">
        <f t="shared" si="671"/>
        <v>-9.5919027041604195E-4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2355.5503509995474</v>
      </c>
      <c r="M1269" s="14">
        <f t="shared" si="664"/>
        <v>769177</v>
      </c>
      <c r="N1269" s="13"/>
      <c r="O1269" s="12">
        <f>1000*(IF(I60&lt;18,VLOOKUP(I60,'[1]Mortality (No Interventions) H'!$B$10:$O$129,4),VLOOKUP(I60,'[1]Mortality (Interventions) H'!$B$26:$AV$128,31)))</f>
        <v>1000</v>
      </c>
      <c r="P1269" s="11">
        <v>0</v>
      </c>
      <c r="Q1269" s="10">
        <f t="shared" si="673"/>
        <v>2.7206746385833447E-10</v>
      </c>
      <c r="R1269" s="10">
        <f t="shared" si="674"/>
        <v>2.7206746385833447E-10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2.0926803564816214E-6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-2.0926803564816213E-4</v>
      </c>
      <c r="AC1269" s="8">
        <f t="shared" si="670"/>
        <v>-2.0926803564816213E-4</v>
      </c>
      <c r="AD1269" s="8">
        <f t="shared" si="678"/>
        <v>2.0529194297084707E-7</v>
      </c>
      <c r="AE1269" s="8">
        <f t="shared" si="671"/>
        <v>-2.0906274370519127E-4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2355.5503509995474</v>
      </c>
      <c r="M1270" s="14">
        <f t="shared" si="664"/>
        <v>769177</v>
      </c>
      <c r="N1270" s="13"/>
      <c r="O1270" s="12" t="e">
        <f>1000*(IF(I61&lt;18,VLOOKUP(I61,'[1]Mortality (No Interventions) H'!$B$10:$O$129,4),VLOOKUP(I61,'[1]Mortality (Interventions) H'!$B$26:$AV$128,31)))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2355.5503509995474</v>
      </c>
      <c r="M1271" s="14">
        <f t="shared" si="664"/>
        <v>769177</v>
      </c>
      <c r="N1271" s="13"/>
      <c r="O1271" s="12" t="e">
        <f>1000*(IF(I62&lt;18,VLOOKUP(I62,'[1]Mortality (No Interventions) H'!$B$10:$O$129,4),VLOOKUP(I62,'[1]Mortality (Interventions) H'!$B$26:$AV$128,31)))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2355.5503509995474</v>
      </c>
      <c r="M1272" s="14">
        <f t="shared" si="664"/>
        <v>769177</v>
      </c>
      <c r="N1272" s="13"/>
      <c r="O1272" s="12" t="e">
        <f>1000*(IF(I63&lt;18,VLOOKUP(I63,'[1]Mortality (No Interventions) H'!$B$10:$O$129,4),VLOOKUP(I63,'[1]Mortality (Interventions) H'!$B$26:$AV$128,31)))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2355.5503509995474</v>
      </c>
      <c r="M1273" s="14">
        <f t="shared" si="664"/>
        <v>769177</v>
      </c>
      <c r="N1273" s="13"/>
      <c r="O1273" s="12" t="e">
        <f>1000*(IF(I64&lt;18,VLOOKUP(I64,'[1]Mortality (No Interventions) H'!$B$10:$O$129,4),VLOOKUP(I64,'[1]Mortality (Interventions) H'!$B$26:$AV$128,31)))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2355.5503509995474</v>
      </c>
      <c r="M1274" s="14">
        <f t="shared" si="664"/>
        <v>769177</v>
      </c>
      <c r="N1274" s="13"/>
      <c r="O1274" s="12" t="e">
        <f>1000*(IF(I65&lt;18,VLOOKUP(I65,'[1]Mortality (No Interventions) H'!$B$10:$O$129,4),VLOOKUP(I65,'[1]Mortality (Interventions) H'!$B$26:$AV$128,31)))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2355.5503509995474</v>
      </c>
      <c r="M1275" s="14">
        <f t="shared" si="664"/>
        <v>769177</v>
      </c>
      <c r="N1275" s="13"/>
      <c r="O1275" s="12" t="e">
        <f>1000*(IF(I66&lt;18,VLOOKUP(I66,'[1]Mortality (No Interventions) H'!$B$10:$O$129,4),VLOOKUP(I66,'[1]Mortality (Interventions) H'!$B$26:$AV$128,31)))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2355.5503509995474</v>
      </c>
      <c r="M1276" s="14">
        <f t="shared" si="664"/>
        <v>769177</v>
      </c>
      <c r="N1276" s="13"/>
      <c r="O1276" s="12" t="e">
        <f>1000*(IF(I67&lt;18,VLOOKUP(I67,'[1]Mortality (No Interventions) H'!$B$10:$O$129,4),VLOOKUP(I67,'[1]Mortality (Interventions) H'!$B$26:$AV$128,31)))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2355.5503509995474</v>
      </c>
      <c r="M1277" s="14">
        <f t="shared" ref="M1277:M1308" si="681">$E$11</f>
        <v>769177</v>
      </c>
      <c r="N1277" s="13"/>
      <c r="O1277" s="12" t="e">
        <f>1000*(IF(I68&lt;18,VLOOKUP(I68,'[1]Mortality (No Interventions) H'!$B$10:$O$129,4),VLOOKUP(I68,'[1]Mortality (Interventions) H'!$B$26:$AV$128,31)))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2355.5503509995474</v>
      </c>
      <c r="M1278" s="14">
        <f t="shared" si="681"/>
        <v>769177</v>
      </c>
      <c r="N1278" s="13"/>
      <c r="O1278" s="12" t="e">
        <f>1000*(IF(I69&lt;18,VLOOKUP(I69,'[1]Mortality (No Interventions) H'!$B$10:$O$129,4),VLOOKUP(I69,'[1]Mortality (Interventions) H'!$B$26:$AV$128,31)))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2355.5503509995474</v>
      </c>
      <c r="M1279" s="14">
        <f t="shared" si="681"/>
        <v>769177</v>
      </c>
      <c r="N1279" s="13"/>
      <c r="O1279" s="12" t="e">
        <f>1000*(IF(I70&lt;18,VLOOKUP(I70,'[1]Mortality (No Interventions) H'!$B$10:$O$129,4),VLOOKUP(I70,'[1]Mortality (Interventions) H'!$B$26:$AV$128,31)))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2355.5503509995474</v>
      </c>
      <c r="M1280" s="14">
        <f t="shared" si="681"/>
        <v>769177</v>
      </c>
      <c r="N1280" s="13"/>
      <c r="O1280" s="12" t="e">
        <f>1000*(IF(I71&lt;18,VLOOKUP(I71,'[1]Mortality (No Interventions) H'!$B$10:$O$129,4),VLOOKUP(I71,'[1]Mortality (Interventions) H'!$B$26:$AV$128,31)))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2355.5503509995474</v>
      </c>
      <c r="M1281" s="14">
        <f t="shared" si="681"/>
        <v>769177</v>
      </c>
      <c r="N1281" s="13"/>
      <c r="O1281" s="12" t="e">
        <f>1000*(IF(I72&lt;18,VLOOKUP(I72,'[1]Mortality (No Interventions) H'!$B$10:$O$129,4),VLOOKUP(I72,'[1]Mortality (Interventions) H'!$B$26:$AV$128,31)))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2355.5503509995474</v>
      </c>
      <c r="M1282" s="14">
        <f t="shared" si="681"/>
        <v>769177</v>
      </c>
      <c r="N1282" s="13"/>
      <c r="O1282" s="12" t="e">
        <f>1000*(IF(I73&lt;18,VLOOKUP(I73,'[1]Mortality (No Interventions) H'!$B$10:$O$129,4),VLOOKUP(I73,'[1]Mortality (Interventions) H'!$B$26:$AV$128,31)))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2355.5503509995474</v>
      </c>
      <c r="M1283" s="14">
        <f t="shared" si="681"/>
        <v>769177</v>
      </c>
      <c r="N1283" s="13"/>
      <c r="O1283" s="12" t="e">
        <f>1000*(IF(I74&lt;18,VLOOKUP(I74,'[1]Mortality (No Interventions) H'!$B$10:$O$129,4),VLOOKUP(I74,'[1]Mortality (Interventions) H'!$B$26:$AV$128,31)))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2355.5503509995474</v>
      </c>
      <c r="M1284" s="14">
        <f t="shared" si="681"/>
        <v>769177</v>
      </c>
      <c r="N1284" s="13"/>
      <c r="O1284" s="12" t="e">
        <f>1000*(IF(I75&lt;18,VLOOKUP(I75,'[1]Mortality (No Interventions) H'!$B$10:$O$129,4),VLOOKUP(I75,'[1]Mortality (Interventions) H'!$B$26:$AV$128,31)))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2355.5503509995474</v>
      </c>
      <c r="M1285" s="14">
        <f t="shared" si="681"/>
        <v>769177</v>
      </c>
      <c r="N1285" s="13"/>
      <c r="O1285" s="12" t="e">
        <f>1000*(IF(I76&lt;18,VLOOKUP(I76,'[1]Mortality (No Interventions) H'!$B$10:$O$129,4),VLOOKUP(I76,'[1]Mortality (Interventions) H'!$B$26:$AV$128,31)))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2355.5503509995474</v>
      </c>
      <c r="M1286" s="14">
        <f t="shared" si="681"/>
        <v>769177</v>
      </c>
      <c r="N1286" s="13"/>
      <c r="O1286" s="12" t="e">
        <f>1000*(IF(I77&lt;18,VLOOKUP(I77,'[1]Mortality (No Interventions) H'!$B$10:$O$129,4),VLOOKUP(I77,'[1]Mortality (Interventions) H'!$B$26:$AV$128,31)))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2355.5503509995474</v>
      </c>
      <c r="M1287" s="14">
        <f t="shared" si="681"/>
        <v>769177</v>
      </c>
      <c r="N1287" s="13"/>
      <c r="O1287" s="12" t="e">
        <f>1000*(IF(I78&lt;18,VLOOKUP(I78,'[1]Mortality (No Interventions) H'!$B$10:$O$129,4),VLOOKUP(I78,'[1]Mortality (Interventions) H'!$B$26:$AV$128,31)))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2355.5503509995474</v>
      </c>
      <c r="M1288" s="14">
        <f t="shared" si="681"/>
        <v>769177</v>
      </c>
      <c r="N1288" s="13"/>
      <c r="O1288" s="12" t="e">
        <f>1000*(IF(I79&lt;18,VLOOKUP(I79,'[1]Mortality (No Interventions) H'!$B$10:$O$129,4),VLOOKUP(I79,'[1]Mortality (Interventions) H'!$B$26:$AV$128,31)))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2355.5503509995474</v>
      </c>
      <c r="M1289" s="14">
        <f t="shared" si="681"/>
        <v>769177</v>
      </c>
      <c r="O1289" s="12" t="e">
        <f>1000*(IF(I80&lt;18,VLOOKUP(I80,'[1]Mortality (No Interventions) H'!$B$10:$O$129,4),VLOOKUP(I80,'[1]Mortality (Interventions) H'!$B$26:$AV$128,31)))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2355.5503509995474</v>
      </c>
      <c r="M1290" s="14">
        <f t="shared" si="681"/>
        <v>769177</v>
      </c>
      <c r="O1290" s="12" t="e">
        <f>1000*(IF(I81&lt;18,VLOOKUP(I81,'[1]Mortality (No Interventions) H'!$B$10:$O$129,4),VLOOKUP(I81,'[1]Mortality (Interventions) H'!$B$26:$AV$128,31)))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2355.5503509995474</v>
      </c>
      <c r="M1291" s="14">
        <f t="shared" si="681"/>
        <v>769177</v>
      </c>
      <c r="O1291" s="12" t="e">
        <f>1000*(IF(I82&lt;18,VLOOKUP(I82,'[1]Mortality (No Interventions) H'!$B$10:$O$129,4),VLOOKUP(I82,'[1]Mortality (Interventions) H'!$B$26:$AV$128,31)))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2355.5503509995474</v>
      </c>
      <c r="M1292" s="14">
        <f t="shared" si="681"/>
        <v>769177</v>
      </c>
      <c r="O1292" s="12" t="e">
        <f>1000*(IF(I83&lt;18,VLOOKUP(I83,'[1]Mortality (No Interventions) H'!$B$10:$O$129,4),VLOOKUP(I83,'[1]Mortality (Interventions) H'!$B$26:$AV$128,31)))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2355.5503509995474</v>
      </c>
      <c r="M1293" s="14">
        <f t="shared" si="681"/>
        <v>769177</v>
      </c>
      <c r="O1293" s="12" t="e">
        <f>1000*(IF(I84&lt;18,VLOOKUP(I84,'[1]Mortality (No Interventions) H'!$B$10:$O$129,4),VLOOKUP(I84,'[1]Mortality (Interventions) H'!$B$26:$AV$128,31)))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2355.5503509995474</v>
      </c>
      <c r="M1294" s="14">
        <f t="shared" si="681"/>
        <v>769177</v>
      </c>
      <c r="O1294" s="12" t="e">
        <f>1000*(IF(I85&lt;18,VLOOKUP(I85,'[1]Mortality (No Interventions) H'!$B$10:$O$129,4),VLOOKUP(I85,'[1]Mortality (Interventions) H'!$B$26:$AV$128,31)))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2355.5503509995474</v>
      </c>
      <c r="M1295" s="14">
        <f t="shared" si="681"/>
        <v>769177</v>
      </c>
      <c r="O1295" s="12" t="e">
        <f>1000*(IF(I86&lt;18,VLOOKUP(I86,'[1]Mortality (No Interventions) H'!$B$10:$O$129,4),VLOOKUP(I86,'[1]Mortality (Interventions) H'!$B$26:$AV$128,31)))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2355.5503509995474</v>
      </c>
      <c r="M1296" s="14">
        <f t="shared" si="681"/>
        <v>769177</v>
      </c>
      <c r="O1296" s="12" t="e">
        <f>1000*(IF(I87&lt;18,VLOOKUP(I87,'[1]Mortality (No Interventions) H'!$B$10:$O$129,4),VLOOKUP(I87,'[1]Mortality (Interventions) H'!$B$26:$AV$128,31)))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2355.5503509995474</v>
      </c>
      <c r="M1297" s="14">
        <f t="shared" si="681"/>
        <v>769177</v>
      </c>
      <c r="O1297" s="12" t="e">
        <f>1000*(IF(I88&lt;18,VLOOKUP(I88,'[1]Mortality (No Interventions) H'!$B$10:$O$129,4),VLOOKUP(I88,'[1]Mortality (Interventions) H'!$B$26:$AV$128,31)))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2355.5503509995474</v>
      </c>
      <c r="M1298" s="14">
        <f t="shared" si="681"/>
        <v>769177</v>
      </c>
      <c r="O1298" s="12" t="e">
        <f>1000*(IF(I89&lt;18,VLOOKUP(I89,'[1]Mortality (No Interventions) H'!$B$10:$O$129,4),VLOOKUP(I89,'[1]Mortality (Interventions) H'!$B$26:$AV$128,31)))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2355.5503509995474</v>
      </c>
      <c r="M1299" s="14">
        <f t="shared" si="681"/>
        <v>769177</v>
      </c>
      <c r="O1299" s="12" t="e">
        <f>1000*(IF(I90&lt;18,VLOOKUP(I90,'[1]Mortality (No Interventions) H'!$B$10:$O$129,4),VLOOKUP(I90,'[1]Mortality (Interventions) H'!$B$26:$AV$128,31)))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2355.5503509995474</v>
      </c>
      <c r="M1300" s="14">
        <f t="shared" si="681"/>
        <v>769177</v>
      </c>
      <c r="O1300" s="12" t="e">
        <f>1000*(IF(I91&lt;18,VLOOKUP(I91,'[1]Mortality (No Interventions) H'!$B$10:$O$129,4),VLOOKUP(I91,'[1]Mortality (Interventions) H'!$B$26:$AV$128,31)))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2355.5503509995474</v>
      </c>
      <c r="M1301" s="14">
        <f t="shared" si="681"/>
        <v>769177</v>
      </c>
      <c r="O1301" s="12" t="e">
        <f>1000*(IF(I92&lt;18,VLOOKUP(I92,'[1]Mortality (No Interventions) H'!$B$10:$O$129,4),VLOOKUP(I92,'[1]Mortality (Interventions) H'!$B$26:$AV$128,31)))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2355.5503509995474</v>
      </c>
      <c r="M1302" s="14">
        <f t="shared" si="681"/>
        <v>769177</v>
      </c>
      <c r="O1302" s="12" t="e">
        <f>1000*(IF(I93&lt;18,VLOOKUP(I93,'[1]Mortality (No Interventions) H'!$B$10:$O$129,4),VLOOKUP(I93,'[1]Mortality (Interventions) H'!$B$26:$AV$128,31)))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2355.5503509995474</v>
      </c>
      <c r="M1303" s="14">
        <f t="shared" si="681"/>
        <v>769177</v>
      </c>
      <c r="O1303" s="12" t="e">
        <f>1000*(IF(I94&lt;18,VLOOKUP(I94,'[1]Mortality (No Interventions) H'!$B$10:$O$129,4),VLOOKUP(I94,'[1]Mortality (Interventions) H'!$B$26:$AV$128,31)))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2355.5503509995474</v>
      </c>
      <c r="M1304" s="14">
        <f t="shared" si="681"/>
        <v>769177</v>
      </c>
      <c r="O1304" s="12" t="e">
        <f>1000*(IF(I95&lt;18,VLOOKUP(I95,'[1]Mortality (No Interventions) H'!$B$10:$O$129,4),VLOOKUP(I95,'[1]Mortality (Interventions) H'!$B$26:$AV$128,31)))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2355.5503509995474</v>
      </c>
      <c r="M1305" s="14">
        <f t="shared" si="681"/>
        <v>769177</v>
      </c>
      <c r="O1305" s="12" t="e">
        <f>1000*(IF(I96&lt;18,VLOOKUP(I96,'[1]Mortality (No Interventions) H'!$B$10:$O$129,4),VLOOKUP(I96,'[1]Mortality (Interventions) H'!$B$26:$AV$128,31)))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2355.5503509995474</v>
      </c>
      <c r="M1306" s="14">
        <f t="shared" si="681"/>
        <v>769177</v>
      </c>
      <c r="O1306" s="12" t="e">
        <f>1000*(IF(I97&lt;18,VLOOKUP(I97,'[1]Mortality (No Interventions) H'!$B$10:$O$129,4),VLOOKUP(I97,'[1]Mortality (Interventions) H'!$B$26:$AV$128,31)))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2355.5503509995474</v>
      </c>
      <c r="M1307" s="14">
        <f t="shared" si="681"/>
        <v>769177</v>
      </c>
      <c r="O1307" s="12" t="e">
        <f>1000*(IF(I98&lt;18,VLOOKUP(I98,'[1]Mortality (No Interventions) H'!$B$10:$O$129,4),VLOOKUP(I98,'[1]Mortality (Interventions) H'!$B$26:$AV$128,31)))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2355.5503509995474</v>
      </c>
      <c r="M1308" s="14">
        <f t="shared" si="681"/>
        <v>769177</v>
      </c>
      <c r="O1308" s="12" t="e">
        <f>1000*(IF(I99&lt;18,VLOOKUP(I99,'[1]Mortality (No Interventions) H'!$B$10:$O$129,4),VLOOKUP(I99,'[1]Mortality (Interventions) H'!$B$26:$AV$128,31)))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2355.5503509995474</v>
      </c>
      <c r="M1309" s="14">
        <f t="shared" ref="M1309:M1333" si="698">$E$11</f>
        <v>769177</v>
      </c>
      <c r="O1309" s="12" t="e">
        <f>1000*(IF(I100&lt;18,VLOOKUP(I100,'[1]Mortality (No Interventions) H'!$B$10:$O$129,4),VLOOKUP(I100,'[1]Mortality (Interventions) H'!$B$26:$AV$128,31)))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2355.5503509995474</v>
      </c>
      <c r="M1310" s="14">
        <f t="shared" si="698"/>
        <v>769177</v>
      </c>
      <c r="O1310" s="12" t="e">
        <f>1000*(IF(I101&lt;18,VLOOKUP(I101,'[1]Mortality (No Interventions) H'!$B$10:$O$129,4),VLOOKUP(I101,'[1]Mortality (Interventions) H'!$B$26:$AV$128,31)))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2355.5503509995474</v>
      </c>
      <c r="M1311" s="14">
        <f t="shared" si="698"/>
        <v>769177</v>
      </c>
      <c r="O1311" s="12" t="e">
        <f>1000*(IF(I102&lt;18,VLOOKUP(I102,'[1]Mortality (No Interventions) H'!$B$10:$O$129,4),VLOOKUP(I102,'[1]Mortality (Interventions) H'!$B$26:$AV$128,31)))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2355.5503509995474</v>
      </c>
      <c r="M1312" s="14">
        <f t="shared" si="698"/>
        <v>769177</v>
      </c>
      <c r="O1312" s="12" t="e">
        <f>1000*(IF(I103&lt;18,VLOOKUP(I103,'[1]Mortality (No Interventions) H'!$B$10:$O$129,4),VLOOKUP(I103,'[1]Mortality (Interventions) H'!$B$26:$AV$128,31)))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2355.5503509995474</v>
      </c>
      <c r="M1313" s="14">
        <f t="shared" si="698"/>
        <v>769177</v>
      </c>
      <c r="O1313" s="12" t="e">
        <f>1000*(IF(I104&lt;18,VLOOKUP(I104,'[1]Mortality (No Interventions) H'!$B$10:$O$129,4),VLOOKUP(I104,'[1]Mortality (Interventions) H'!$B$26:$AV$128,31)))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2355.5503509995474</v>
      </c>
      <c r="M1314" s="14">
        <f t="shared" si="698"/>
        <v>769177</v>
      </c>
      <c r="O1314" s="12" t="e">
        <f>1000*(IF(I105&lt;18,VLOOKUP(I105,'[1]Mortality (No Interventions) H'!$B$10:$O$129,4),VLOOKUP(I105,'[1]Mortality (Interventions) H'!$B$26:$AV$128,31)))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2355.5503509995474</v>
      </c>
      <c r="M1315" s="14">
        <f t="shared" si="698"/>
        <v>769177</v>
      </c>
      <c r="O1315" s="12" t="e">
        <f>1000*(IF(I106&lt;18,VLOOKUP(I106,'[1]Mortality (No Interventions) H'!$B$10:$O$129,4),VLOOKUP(I106,'[1]Mortality (Interventions) H'!$B$26:$AV$128,31)))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2355.5503509995474</v>
      </c>
      <c r="M1316" s="14">
        <f t="shared" si="698"/>
        <v>769177</v>
      </c>
      <c r="O1316" s="12" t="e">
        <f>1000*(IF(I107&lt;18,VLOOKUP(I107,'[1]Mortality (No Interventions) H'!$B$10:$O$129,4),VLOOKUP(I107,'[1]Mortality (Interventions) H'!$B$26:$AV$128,31)))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2355.5503509995474</v>
      </c>
      <c r="M1317" s="14">
        <f t="shared" si="698"/>
        <v>769177</v>
      </c>
      <c r="O1317" s="12" t="e">
        <f>1000*(IF(I108&lt;18,VLOOKUP(I108,'[1]Mortality (No Interventions) H'!$B$10:$O$129,4),VLOOKUP(I108,'[1]Mortality (Interventions) H'!$B$26:$AV$128,31)))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2355.5503509995474</v>
      </c>
      <c r="M1318" s="14">
        <f t="shared" si="698"/>
        <v>769177</v>
      </c>
      <c r="O1318" s="12" t="e">
        <f>1000*(IF(I109&lt;18,VLOOKUP(I109,'[1]Mortality (No Interventions) H'!$B$10:$O$129,4),VLOOKUP(I109,'[1]Mortality (Interventions) H'!$B$26:$AV$128,31)))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2355.5503509995474</v>
      </c>
      <c r="M1319" s="14">
        <f t="shared" si="698"/>
        <v>769177</v>
      </c>
      <c r="O1319" s="12" t="e">
        <f>1000*(IF(I110&lt;18,VLOOKUP(I110,'[1]Mortality (No Interventions) H'!$B$10:$O$129,4),VLOOKUP(I110,'[1]Mortality (Interventions) H'!$B$26:$AV$128,31)))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2355.5503509995474</v>
      </c>
      <c r="M1320" s="14">
        <f t="shared" si="698"/>
        <v>769177</v>
      </c>
      <c r="O1320" s="12" t="e">
        <f>1000*(IF(I111&lt;18,VLOOKUP(I111,'[1]Mortality (No Interventions) H'!$B$10:$O$129,4),VLOOKUP(I111,'[1]Mortality (Interventions) H'!$B$26:$AV$128,31)))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2355.5503509995474</v>
      </c>
      <c r="M1321" s="14">
        <f t="shared" si="698"/>
        <v>769177</v>
      </c>
      <c r="O1321" s="12" t="e">
        <f>1000*(IF(I112&lt;18,VLOOKUP(I112,'[1]Mortality (No Interventions) H'!$B$10:$O$129,4),VLOOKUP(I112,'[1]Mortality (Interventions) H'!$B$26:$AV$128,31)))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2355.5503509995474</v>
      </c>
      <c r="M1322" s="14">
        <f t="shared" si="698"/>
        <v>769177</v>
      </c>
      <c r="O1322" s="12" t="e">
        <f>1000*(IF(I113&lt;18,VLOOKUP(I113,'[1]Mortality (No Interventions) H'!$B$10:$O$129,4),VLOOKUP(I113,'[1]Mortality (Interventions) H'!$B$26:$AV$128,31)))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2355.5503509995474</v>
      </c>
      <c r="M1323" s="14">
        <f t="shared" si="698"/>
        <v>769177</v>
      </c>
      <c r="O1323" s="12" t="e">
        <f>1000*(IF(I114&lt;18,VLOOKUP(I114,'[1]Mortality (No Interventions) H'!$B$10:$O$129,4),VLOOKUP(I114,'[1]Mortality (Interventions) H'!$B$26:$AV$128,31)))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2355.5503509995474</v>
      </c>
      <c r="M1324" s="14">
        <f t="shared" si="698"/>
        <v>769177</v>
      </c>
      <c r="O1324" s="12" t="e">
        <f>1000*(IF(I115&lt;18,VLOOKUP(I115,'[1]Mortality (No Interventions) H'!$B$10:$O$129,4),VLOOKUP(I115,'[1]Mortality (Interventions) H'!$B$26:$AV$128,31)))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2355.5503509995474</v>
      </c>
      <c r="M1325" s="14">
        <f t="shared" si="698"/>
        <v>769177</v>
      </c>
      <c r="O1325" s="12" t="e">
        <f>1000*(IF(I116&lt;18,VLOOKUP(I116,'[1]Mortality (No Interventions) H'!$B$10:$O$129,4),VLOOKUP(I116,'[1]Mortality (Interventions) H'!$B$26:$AV$128,31)))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2355.5503509995474</v>
      </c>
      <c r="M1326" s="14">
        <f t="shared" si="698"/>
        <v>769177</v>
      </c>
      <c r="O1326" s="12" t="e">
        <f>1000*(IF(I117&lt;18,VLOOKUP(I117,'[1]Mortality (No Interventions) H'!$B$10:$O$129,4),VLOOKUP(I117,'[1]Mortality (Interventions) H'!$B$26:$AV$128,31)))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2355.5503509995474</v>
      </c>
      <c r="M1327" s="14">
        <f t="shared" si="698"/>
        <v>769177</v>
      </c>
      <c r="O1327" s="12" t="e">
        <f>1000*(IF(I118&lt;18,VLOOKUP(I118,'[1]Mortality (No Interventions) H'!$B$10:$O$129,4),VLOOKUP(I118,'[1]Mortality (Interventions) H'!$B$26:$AV$128,31)))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2355.5503509995474</v>
      </c>
      <c r="M1328" s="14">
        <f t="shared" si="698"/>
        <v>769177</v>
      </c>
      <c r="O1328" s="12" t="e">
        <f>1000*(IF(I119&lt;18,VLOOKUP(I119,'[1]Mortality (No Interventions) H'!$B$10:$O$129,4),VLOOKUP(I119,'[1]Mortality (Interventions) H'!$B$26:$AV$128,31)))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2355.5503509995474</v>
      </c>
      <c r="M1329" s="14">
        <f t="shared" si="698"/>
        <v>769177</v>
      </c>
      <c r="O1329" s="12" t="e">
        <f>1000*(IF(I120&lt;18,VLOOKUP(I120,'[1]Mortality (No Interventions) H'!$B$10:$O$129,4),VLOOKUP(I120,'[1]Mortality (Interventions) H'!$B$26:$AV$128,31)))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2355.5503509995474</v>
      </c>
      <c r="M1330" s="14">
        <f t="shared" si="698"/>
        <v>769177</v>
      </c>
      <c r="O1330" s="12" t="e">
        <f>1000*(IF(I121&lt;18,VLOOKUP(I121,'[1]Mortality (No Interventions) H'!$B$10:$O$129,4),VLOOKUP(I121,'[1]Mortality (Interventions) H'!$B$26:$AV$128,31)))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2355.5503509995474</v>
      </c>
      <c r="M1331" s="14">
        <f t="shared" si="698"/>
        <v>769177</v>
      </c>
      <c r="O1331" s="12" t="e">
        <f>1000*(IF(I122&lt;18,VLOOKUP(I122,'[1]Mortality (No Interventions) H'!$B$10:$O$129,4),VLOOKUP(I122,'[1]Mortality (Interventions) H'!$B$26:$AV$128,31)))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2355.5503509995474</v>
      </c>
      <c r="M1332" s="14">
        <f t="shared" si="698"/>
        <v>769177</v>
      </c>
      <c r="O1332" s="12" t="e">
        <f>1000*(IF(I123&lt;18,VLOOKUP(I123,'[1]Mortality (No Interventions) H'!$B$10:$O$129,4),VLOOKUP(I123,'[1]Mortality (Interventions) H'!$B$26:$AV$128,31)))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2355.5503509995474</v>
      </c>
      <c r="M1333" s="14">
        <f t="shared" si="698"/>
        <v>769177</v>
      </c>
      <c r="O1333" s="12" t="e">
        <f>1000*(IF(I124&lt;18,VLOOKUP(I124,'[1]Mortality (No Interventions) H'!$B$10:$O$129,4),VLOOKUP(I124,'[1]Mortality (Interventions) H'!$B$26:$AV$128,31)))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472248.34942881705</v>
      </c>
      <c r="Z1338" s="2">
        <f t="shared" si="715"/>
        <v>-11806.208735720427</v>
      </c>
      <c r="AA1338" s="2">
        <f t="shared" si="715"/>
        <v>-47757.809568927652</v>
      </c>
      <c r="AB1338" s="2">
        <f t="shared" si="715"/>
        <v>-769176.99999999988</v>
      </c>
      <c r="AC1338" s="2">
        <f t="shared" si="715"/>
        <v>-356492.66887583095</v>
      </c>
      <c r="AD1338" s="2">
        <f t="shared" si="715"/>
        <v>15289.279119781759</v>
      </c>
      <c r="AE1338" s="2">
        <f t="shared" si="715"/>
        <v>-341203.38975604915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472248.34942881705</v>
      </c>
      <c r="Z1340" s="2">
        <f t="shared" si="716"/>
        <v>-11806.208735720427</v>
      </c>
      <c r="AA1340" s="2">
        <f t="shared" si="716"/>
        <v>-21150.905541823904</v>
      </c>
      <c r="AB1340" s="2">
        <f t="shared" si="716"/>
        <v>-159083.9275357078</v>
      </c>
      <c r="AC1340" s="2">
        <f t="shared" si="716"/>
        <v>280207.30761556502</v>
      </c>
      <c r="AD1340" s="2">
        <f t="shared" si="716"/>
        <v>6100.9307246429162</v>
      </c>
      <c r="AE1340" s="2">
        <f t="shared" si="716"/>
        <v>286308.23834020784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472248.34942881705</v>
      </c>
      <c r="Z1342" s="2">
        <f t="shared" si="717"/>
        <v>-11806.208735720427</v>
      </c>
      <c r="AA1342" s="2">
        <f t="shared" si="717"/>
        <v>-33124.867448234858</v>
      </c>
      <c r="AB1342" s="2">
        <f t="shared" si="717"/>
        <v>-390296.31630983477</v>
      </c>
      <c r="AC1342" s="2">
        <f t="shared" si="717"/>
        <v>37020.956935027032</v>
      </c>
      <c r="AD1342" s="2">
        <f t="shared" si="717"/>
        <v>10203.908486552167</v>
      </c>
      <c r="AE1342" s="2">
        <f t="shared" si="717"/>
        <v>47224.865421579045</v>
      </c>
    </row>
    <row r="1345" spans="1:40" ht="19" customHeight="1" x14ac:dyDescent="0.15">
      <c r="A1345" s="1"/>
      <c r="G1345" s="1" t="s">
        <v>11</v>
      </c>
      <c r="H1345" s="50">
        <v>462930.16494494159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462930.16494494159</v>
      </c>
      <c r="K1346" s="14">
        <f>J1346*$C$10</f>
        <v>11573.254123623541</v>
      </c>
      <c r="L1346" s="15">
        <f>$C$1356</f>
        <v>4828.8022022220939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462930.16494494159</v>
      </c>
      <c r="Z1346" s="8">
        <f t="shared" ref="Z1346:Z1377" si="722">IFERROR(_xlfn.IFNA(-$T1346*K1346,0),0)</f>
        <v>-11573.254123623541</v>
      </c>
      <c r="AA1346" s="8">
        <f t="shared" ref="AA1346:AA1377" si="723">IFERROR(_xlfn.IFNA(-$T1346*L1346,0),0)</f>
        <v>-4828.8022022220939</v>
      </c>
      <c r="AB1346" s="8"/>
      <c r="AC1346" s="8">
        <f t="shared" ref="AC1346:AC1377" si="724">IFERROR(_xlfn.IFNA(SUM(Y1346:AB1346),0),0)</f>
        <v>446528.10861909593</v>
      </c>
      <c r="AD1346" s="8"/>
      <c r="AE1346" s="8">
        <f t="shared" ref="AE1346:AE1377" si="725">IFERROR(_xlfn.IFNA(SUM(AC1346:AD1346),0),0)</f>
        <v>446528.10861909593</v>
      </c>
      <c r="AG1346" s="46">
        <f>AE1475</f>
        <v>46293.048045264732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H'!$B$10:$O$129,4),VLOOKUP(I5,'[1]Mortality (Interventions) H'!$B$26:$AV$128,34)))</f>
        <v>8.2365794884150763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8.2365794884150766E-3</v>
      </c>
      <c r="S1347" s="10">
        <f t="shared" ref="S1347:S1378" si="729">MIN(P1347*Q1347,Q1347-R1347)</f>
        <v>0</v>
      </c>
      <c r="T1347" s="9">
        <f t="shared" si="719"/>
        <v>0.99176342051158495</v>
      </c>
      <c r="U1347" s="18"/>
      <c r="V1347" s="8">
        <f t="shared" ref="V1347:V1378" si="730">W1346</f>
        <v>7691.77</v>
      </c>
      <c r="W1347" s="8">
        <f t="shared" si="720"/>
        <v>7628.4161249883946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-6335.3875011606433</v>
      </c>
      <c r="AC1347" s="8">
        <f t="shared" si="724"/>
        <v>-6335.3875011606433</v>
      </c>
      <c r="AD1347" s="8">
        <f t="shared" ref="AD1347:AD1378" si="732">IFERROR(_xlfn.IFNA($D$6*SUM(V1347:V1347,Y1347:Z1347),0),0)</f>
        <v>754.56263700000011</v>
      </c>
      <c r="AE1347" s="8">
        <f t="shared" si="725"/>
        <v>-5580.8248641606433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2514.151377497386</v>
      </c>
      <c r="M1348" s="14">
        <f t="shared" si="718"/>
        <v>769177</v>
      </c>
      <c r="N1348" s="13"/>
      <c r="O1348" s="12">
        <f>1000*(IF(I6&lt;18,VLOOKUP(I6,'[1]Mortality (No Interventions) H'!$B$10:$O$129,4),VLOOKUP(I6,'[1]Mortality (Interventions) H'!$B$26:$AV$128,34)))</f>
        <v>9.0921399520516761</v>
      </c>
      <c r="P1348" s="11">
        <v>0</v>
      </c>
      <c r="Q1348" s="10">
        <f t="shared" si="727"/>
        <v>0.99176342051158495</v>
      </c>
      <c r="R1348" s="10">
        <f t="shared" si="728"/>
        <v>9.0172518186168085E-3</v>
      </c>
      <c r="S1348" s="10">
        <f t="shared" si="729"/>
        <v>0</v>
      </c>
      <c r="T1348" s="9">
        <f t="shared" si="719"/>
        <v>0.98274616869296816</v>
      </c>
      <c r="U1348" s="18"/>
      <c r="V1348" s="8">
        <f t="shared" si="730"/>
        <v>7628.4161249883946</v>
      </c>
      <c r="W1348" s="8">
        <f t="shared" si="720"/>
        <v>7559.0574979675121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-2470.7726337497043</v>
      </c>
      <c r="AB1348" s="8">
        <f t="shared" si="731"/>
        <v>-6935.8627020882204</v>
      </c>
      <c r="AC1348" s="8">
        <f t="shared" si="724"/>
        <v>-9406.6353358379238</v>
      </c>
      <c r="AD1348" s="8">
        <f t="shared" si="732"/>
        <v>748.34762186136152</v>
      </c>
      <c r="AE1348" s="8">
        <f t="shared" si="725"/>
        <v>-8658.2877139765624</v>
      </c>
      <c r="AF1348" s="1" t="s">
        <v>34</v>
      </c>
      <c r="AG1348" s="44">
        <f>AE1475/Y1475</f>
        <v>0.10000006815449275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2514.151377497386</v>
      </c>
      <c r="M1349" s="14">
        <f t="shared" si="718"/>
        <v>769177</v>
      </c>
      <c r="N1349" s="13"/>
      <c r="O1349" s="12">
        <f>1000*(IF(I7&lt;18,VLOOKUP(I7,'[1]Mortality (No Interventions) H'!$B$10:$O$129,4),VLOOKUP(I7,'[1]Mortality (Interventions) H'!$B$26:$AV$128,34)))</f>
        <v>10.011605545471218</v>
      </c>
      <c r="P1349" s="11">
        <v>0</v>
      </c>
      <c r="Q1349" s="10">
        <f t="shared" si="727"/>
        <v>0.98274616869296816</v>
      </c>
      <c r="R1349" s="10">
        <f t="shared" si="728"/>
        <v>9.8388669922771128E-3</v>
      </c>
      <c r="S1349" s="10">
        <f t="shared" si="729"/>
        <v>0</v>
      </c>
      <c r="T1349" s="9">
        <f t="shared" si="719"/>
        <v>0.97290730170069106</v>
      </c>
      <c r="U1349" s="18"/>
      <c r="V1349" s="8">
        <f t="shared" si="730"/>
        <v>7559.0574979675121</v>
      </c>
      <c r="W1349" s="8">
        <f t="shared" si="720"/>
        <v>7483.3791960023245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-2446.0362327480575</v>
      </c>
      <c r="AB1349" s="8">
        <f t="shared" si="731"/>
        <v>-7567.8301965187329</v>
      </c>
      <c r="AC1349" s="8">
        <f t="shared" si="724"/>
        <v>-10013.866429266791</v>
      </c>
      <c r="AD1349" s="8">
        <f t="shared" si="732"/>
        <v>741.54354055061299</v>
      </c>
      <c r="AE1349" s="8">
        <f t="shared" si="725"/>
        <v>-9272.3228887161786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2514.151377497386</v>
      </c>
      <c r="M1350" s="14">
        <f t="shared" si="718"/>
        <v>769177</v>
      </c>
      <c r="N1350" s="13"/>
      <c r="O1350" s="12">
        <f>1000*(IF(I8&lt;18,VLOOKUP(I8,'[1]Mortality (No Interventions) H'!$B$10:$O$129,4),VLOOKUP(I8,'[1]Mortality (Interventions) H'!$B$26:$AV$128,34)))</f>
        <v>10.996001131679572</v>
      </c>
      <c r="P1350" s="11">
        <v>0</v>
      </c>
      <c r="Q1350" s="10">
        <f t="shared" si="727"/>
        <v>0.97290730170069106</v>
      </c>
      <c r="R1350" s="10">
        <f t="shared" si="728"/>
        <v>1.0698089790520119E-2</v>
      </c>
      <c r="S1350" s="10">
        <f t="shared" si="729"/>
        <v>0</v>
      </c>
      <c r="T1350" s="9">
        <f t="shared" si="719"/>
        <v>0.96220921191017095</v>
      </c>
      <c r="U1350" s="18"/>
      <c r="V1350" s="8">
        <f t="shared" si="730"/>
        <v>7483.3791960023245</v>
      </c>
      <c r="W1350" s="8">
        <f t="shared" si="720"/>
        <v>7401.0919498942958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-2419.1396155646303</v>
      </c>
      <c r="AB1350" s="8">
        <f t="shared" si="731"/>
        <v>-8228.7246108028939</v>
      </c>
      <c r="AC1350" s="8">
        <f t="shared" si="724"/>
        <v>-10647.864226367525</v>
      </c>
      <c r="AD1350" s="8">
        <f t="shared" si="732"/>
        <v>734.11949912782813</v>
      </c>
      <c r="AE1350" s="8">
        <f t="shared" si="725"/>
        <v>-9913.7447272396967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2514.151377497386</v>
      </c>
      <c r="M1351" s="14">
        <f t="shared" si="718"/>
        <v>769177</v>
      </c>
      <c r="N1351" s="13"/>
      <c r="O1351" s="12">
        <f>1000*(IF(I9&lt;18,VLOOKUP(I9,'[1]Mortality (No Interventions) H'!$B$10:$O$129,4),VLOOKUP(I9,'[1]Mortality (Interventions) H'!$B$26:$AV$128,34)))</f>
        <v>12.107764357665163</v>
      </c>
      <c r="P1351" s="11">
        <v>0</v>
      </c>
      <c r="Q1351" s="10">
        <f t="shared" si="727"/>
        <v>0.96220921191017095</v>
      </c>
      <c r="R1351" s="10">
        <f t="shared" si="728"/>
        <v>1.1650202400583053E-2</v>
      </c>
      <c r="S1351" s="10">
        <f t="shared" si="729"/>
        <v>0</v>
      </c>
      <c r="T1351" s="9">
        <f t="shared" si="719"/>
        <v>0.95055900950958794</v>
      </c>
      <c r="U1351" s="18"/>
      <c r="V1351" s="8">
        <f t="shared" si="730"/>
        <v>7401.0919498942958</v>
      </c>
      <c r="W1351" s="8">
        <f t="shared" si="720"/>
        <v>7311.4812725755637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-2389.8492431510813</v>
      </c>
      <c r="AB1351" s="8">
        <f t="shared" si="731"/>
        <v>-8961.0677318732705</v>
      </c>
      <c r="AC1351" s="8">
        <f t="shared" si="724"/>
        <v>-11350.916975024353</v>
      </c>
      <c r="AD1351" s="8">
        <f t="shared" si="732"/>
        <v>726.04712028463052</v>
      </c>
      <c r="AE1351" s="8">
        <f t="shared" si="725"/>
        <v>-10624.869854739722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2514.151377497386</v>
      </c>
      <c r="M1352" s="14">
        <f t="shared" si="718"/>
        <v>769177</v>
      </c>
      <c r="N1352" s="13"/>
      <c r="O1352" s="12">
        <f>1000*(IF(I10&lt;18,VLOOKUP(I10,'[1]Mortality (No Interventions) H'!$B$10:$O$129,4),VLOOKUP(I10,'[1]Mortality (Interventions) H'!$B$26:$AV$128,34)))</f>
        <v>13.507661596176504</v>
      </c>
      <c r="P1352" s="11">
        <v>0</v>
      </c>
      <c r="Q1352" s="10">
        <f t="shared" si="727"/>
        <v>0.95055900950958794</v>
      </c>
      <c r="R1352" s="10">
        <f t="shared" si="728"/>
        <v>1.2839829427652237E-2</v>
      </c>
      <c r="S1352" s="10">
        <f t="shared" si="729"/>
        <v>0</v>
      </c>
      <c r="T1352" s="9">
        <f t="shared" si="719"/>
        <v>0.93771918008193567</v>
      </c>
      <c r="U1352" s="18"/>
      <c r="V1352" s="8">
        <f t="shared" si="730"/>
        <v>7311.4812725755637</v>
      </c>
      <c r="W1352" s="8">
        <f t="shared" si="720"/>
        <v>7212.7202577788303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-2357.5679683087178</v>
      </c>
      <c r="AB1352" s="8">
        <f t="shared" si="731"/>
        <v>-9876.1014796732652</v>
      </c>
      <c r="AC1352" s="8">
        <f t="shared" si="724"/>
        <v>-12233.669447981983</v>
      </c>
      <c r="AD1352" s="8">
        <f t="shared" si="732"/>
        <v>717.25631283966288</v>
      </c>
      <c r="AE1352" s="8">
        <f t="shared" si="725"/>
        <v>-11516.41313514232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2514.151377497386</v>
      </c>
      <c r="M1353" s="14">
        <f t="shared" si="718"/>
        <v>769177</v>
      </c>
      <c r="N1353" s="13"/>
      <c r="O1353" s="12">
        <f>1000*(IF(I11&lt;18,VLOOKUP(I11,'[1]Mortality (No Interventions) H'!$B$10:$O$129,4),VLOOKUP(I11,'[1]Mortality (Interventions) H'!$B$26:$AV$128,34)))</f>
        <v>14.967653676245179</v>
      </c>
      <c r="P1353" s="11">
        <v>0</v>
      </c>
      <c r="Q1353" s="10">
        <f t="shared" si="727"/>
        <v>0.93771918008193567</v>
      </c>
      <c r="R1353" s="10">
        <f t="shared" si="728"/>
        <v>1.4035455933038999E-2</v>
      </c>
      <c r="S1353" s="10">
        <f t="shared" si="729"/>
        <v>0</v>
      </c>
      <c r="T1353" s="9">
        <f t="shared" si="719"/>
        <v>0.92368372414889666</v>
      </c>
      <c r="U1353" s="18"/>
      <c r="V1353" s="8">
        <f t="shared" si="730"/>
        <v>7212.7202577788303</v>
      </c>
      <c r="W1353" s="8">
        <f t="shared" si="720"/>
        <v>7104.7627588967589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-2322.2807074408638</v>
      </c>
      <c r="AB1353" s="8">
        <f t="shared" si="731"/>
        <v>-10795.749888207138</v>
      </c>
      <c r="AC1353" s="8">
        <f t="shared" si="724"/>
        <v>-13118.030595648001</v>
      </c>
      <c r="AD1353" s="8">
        <f t="shared" si="732"/>
        <v>707.56785728810326</v>
      </c>
      <c r="AE1353" s="8">
        <f t="shared" si="725"/>
        <v>-12410.462738359898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2514.151377497386</v>
      </c>
      <c r="M1354" s="14">
        <f t="shared" si="718"/>
        <v>769177</v>
      </c>
      <c r="N1354" s="13"/>
      <c r="O1354" s="12">
        <f>1000*(IF(I12&lt;18,VLOOKUP(I12,'[1]Mortality (No Interventions) H'!$B$10:$O$129,4),VLOOKUP(I12,'[1]Mortality (Interventions) H'!$B$26:$AV$128,34)))</f>
        <v>16.655982848270245</v>
      </c>
      <c r="P1354" s="11">
        <v>0</v>
      </c>
      <c r="Q1354" s="10">
        <f t="shared" si="727"/>
        <v>0.92368372414889666</v>
      </c>
      <c r="R1354" s="10">
        <f t="shared" si="728"/>
        <v>1.5384860266650407E-2</v>
      </c>
      <c r="S1354" s="10">
        <f t="shared" si="729"/>
        <v>0</v>
      </c>
      <c r="T1354" s="9">
        <f t="shared" si="719"/>
        <v>0.90829886388224623</v>
      </c>
      <c r="U1354" s="18"/>
      <c r="V1354" s="8">
        <f t="shared" si="730"/>
        <v>7104.7627588967589</v>
      </c>
      <c r="W1354" s="8">
        <f t="shared" si="720"/>
        <v>6986.4259522435459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-2283.6008398088602</v>
      </c>
      <c r="AB1354" s="8">
        <f t="shared" si="731"/>
        <v>-11833.680665321361</v>
      </c>
      <c r="AC1354" s="8">
        <f t="shared" si="724"/>
        <v>-14117.28150513022</v>
      </c>
      <c r="AD1354" s="8">
        <f t="shared" si="732"/>
        <v>696.97722664777211</v>
      </c>
      <c r="AE1354" s="8">
        <f t="shared" si="725"/>
        <v>-13420.304278482448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2514.151377497386</v>
      </c>
      <c r="M1355" s="14">
        <f t="shared" si="718"/>
        <v>769177</v>
      </c>
      <c r="N1355" s="13"/>
      <c r="O1355" s="12">
        <f>1000*(IF(I13&lt;18,VLOOKUP(I13,'[1]Mortality (No Interventions) H'!$B$10:$O$129,4),VLOOKUP(I13,'[1]Mortality (Interventions) H'!$B$26:$AV$128,34)))</f>
        <v>18.609596105962378</v>
      </c>
      <c r="P1355" s="11">
        <v>0</v>
      </c>
      <c r="Q1355" s="10">
        <f t="shared" si="727"/>
        <v>0.90829886388224623</v>
      </c>
      <c r="R1355" s="10">
        <f t="shared" si="728"/>
        <v>1.6903075000353103E-2</v>
      </c>
      <c r="S1355" s="10">
        <f t="shared" si="729"/>
        <v>0</v>
      </c>
      <c r="T1355" s="9">
        <f t="shared" si="719"/>
        <v>0.89139578888189308</v>
      </c>
      <c r="U1355" s="18"/>
      <c r="V1355" s="8">
        <f t="shared" si="730"/>
        <v>6986.4259522435459</v>
      </c>
      <c r="W1355" s="8">
        <f t="shared" si="720"/>
        <v>6856.4113870480787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-2241.1039505127806</v>
      </c>
      <c r="AB1355" s="8">
        <f t="shared" si="731"/>
        <v>-13001.456519546598</v>
      </c>
      <c r="AC1355" s="8">
        <f t="shared" si="724"/>
        <v>-15242.560470059379</v>
      </c>
      <c r="AD1355" s="8">
        <f t="shared" si="732"/>
        <v>685.36838591509195</v>
      </c>
      <c r="AE1355" s="8">
        <f t="shared" si="725"/>
        <v>-14557.192084144288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4828.8022022220939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2514.151377497386</v>
      </c>
      <c r="M1356" s="14">
        <f t="shared" si="718"/>
        <v>769177</v>
      </c>
      <c r="N1356" s="13"/>
      <c r="O1356" s="12">
        <f>1000*(IF(I14&lt;18,VLOOKUP(I14,'[1]Mortality (No Interventions) H'!$B$10:$O$129,4),VLOOKUP(I14,'[1]Mortality (Interventions) H'!$B$26:$AV$128,34)))</f>
        <v>20.94096010656763</v>
      </c>
      <c r="P1356" s="11">
        <v>0</v>
      </c>
      <c r="Q1356" s="10">
        <f t="shared" si="727"/>
        <v>0.89139578888189308</v>
      </c>
      <c r="R1356" s="10">
        <f t="shared" si="728"/>
        <v>1.8666683654138105E-2</v>
      </c>
      <c r="S1356" s="10">
        <f t="shared" si="729"/>
        <v>0</v>
      </c>
      <c r="T1356" s="9">
        <f t="shared" si="719"/>
        <v>0.87272910522775493</v>
      </c>
      <c r="U1356" s="18"/>
      <c r="V1356" s="8">
        <f t="shared" si="730"/>
        <v>6856.4113870480787</v>
      </c>
      <c r="W1356" s="8">
        <f t="shared" si="720"/>
        <v>6712.8315497176891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-2194.1730820904213</v>
      </c>
      <c r="AB1356" s="8">
        <f t="shared" si="731"/>
        <v>-14357.983733038986</v>
      </c>
      <c r="AC1356" s="8">
        <f t="shared" si="724"/>
        <v>-16552.156815129405</v>
      </c>
      <c r="AD1356" s="8">
        <f t="shared" si="732"/>
        <v>672.61395706941653</v>
      </c>
      <c r="AE1356" s="8">
        <f t="shared" si="725"/>
        <v>-15879.542858059989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2514.151377497386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2514.151377497386</v>
      </c>
      <c r="M1357" s="14">
        <f t="shared" si="718"/>
        <v>769177</v>
      </c>
      <c r="N1357" s="13"/>
      <c r="O1357" s="12">
        <f>1000*(IF(I15&lt;18,VLOOKUP(I15,'[1]Mortality (No Interventions) H'!$B$10:$O$129,4),VLOOKUP(I15,'[1]Mortality (Interventions) H'!$B$26:$AV$128,34)))</f>
        <v>23.639499008182177</v>
      </c>
      <c r="P1357" s="11">
        <v>0</v>
      </c>
      <c r="Q1357" s="10">
        <f t="shared" si="727"/>
        <v>0.87272910522775493</v>
      </c>
      <c r="R1357" s="10">
        <f t="shared" si="728"/>
        <v>2.0630878817443233E-2</v>
      </c>
      <c r="S1357" s="10">
        <f t="shared" si="729"/>
        <v>0</v>
      </c>
      <c r="T1357" s="9">
        <f t="shared" si="719"/>
        <v>0.85209822641031174</v>
      </c>
      <c r="U1357" s="18"/>
      <c r="V1357" s="8">
        <f t="shared" si="730"/>
        <v>6712.8315497176891</v>
      </c>
      <c r="W1357" s="8">
        <f t="shared" si="720"/>
        <v>6554.1435749560442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-2142.3039296925649</v>
      </c>
      <c r="AB1357" s="8">
        <f t="shared" si="731"/>
        <v>-15868.797476164533</v>
      </c>
      <c r="AC1357" s="8">
        <f t="shared" si="724"/>
        <v>-18011.101405857098</v>
      </c>
      <c r="AD1357" s="8">
        <f t="shared" si="732"/>
        <v>658.5287750273053</v>
      </c>
      <c r="AE1357" s="8">
        <f t="shared" si="725"/>
        <v>-17352.572630829793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2514.151377497386</v>
      </c>
      <c r="M1358" s="14">
        <f t="shared" si="718"/>
        <v>769177</v>
      </c>
      <c r="N1358" s="13"/>
      <c r="O1358" s="12">
        <f>1000*(IF(I16&lt;18,VLOOKUP(I16,'[1]Mortality (No Interventions) H'!$B$10:$O$129,4),VLOOKUP(I16,'[1]Mortality (Interventions) H'!$B$26:$AV$128,34)))</f>
        <v>26.751349581092711</v>
      </c>
      <c r="P1358" s="11">
        <v>0</v>
      </c>
      <c r="Q1358" s="10">
        <f t="shared" si="727"/>
        <v>0.85209822641031174</v>
      </c>
      <c r="R1358" s="10">
        <f t="shared" si="728"/>
        <v>2.2794777532131334E-2</v>
      </c>
      <c r="S1358" s="10">
        <f t="shared" si="729"/>
        <v>0</v>
      </c>
      <c r="T1358" s="9">
        <f t="shared" si="719"/>
        <v>0.82930344887818042</v>
      </c>
      <c r="U1358" s="18"/>
      <c r="V1358" s="8">
        <f t="shared" si="730"/>
        <v>6554.1435749560442</v>
      </c>
      <c r="W1358" s="8">
        <f t="shared" si="720"/>
        <v>6378.8113889777223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-2084.9944083604105</v>
      </c>
      <c r="AB1358" s="8">
        <f t="shared" si="731"/>
        <v>-17533.218597832183</v>
      </c>
      <c r="AC1358" s="8">
        <f t="shared" si="724"/>
        <v>-19618.213006192593</v>
      </c>
      <c r="AD1358" s="8">
        <f t="shared" si="732"/>
        <v>642.96148470318792</v>
      </c>
      <c r="AE1358" s="8">
        <f t="shared" si="725"/>
        <v>-18975.251521489405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2514.151377497386</v>
      </c>
      <c r="M1359" s="14">
        <f t="shared" si="718"/>
        <v>769177</v>
      </c>
      <c r="N1359" s="13"/>
      <c r="O1359" s="12">
        <f>1000*(IF(I17&lt;18,VLOOKUP(I17,'[1]Mortality (No Interventions) H'!$B$10:$O$129,4),VLOOKUP(I17,'[1]Mortality (Interventions) H'!$B$26:$AV$128,34)))</f>
        <v>30.360079783955307</v>
      </c>
      <c r="P1359" s="11">
        <v>0</v>
      </c>
      <c r="Q1359" s="10">
        <f t="shared" si="727"/>
        <v>0.82930344887818042</v>
      </c>
      <c r="R1359" s="10">
        <f t="shared" si="728"/>
        <v>2.5177718873050856E-2</v>
      </c>
      <c r="S1359" s="10">
        <f t="shared" si="729"/>
        <v>0</v>
      </c>
      <c r="T1359" s="9">
        <f t="shared" si="719"/>
        <v>0.80412573000512955</v>
      </c>
      <c r="U1359" s="18"/>
      <c r="V1359" s="8">
        <f t="shared" si="730"/>
        <v>6378.8113889777223</v>
      </c>
      <c r="W1359" s="8">
        <f t="shared" si="720"/>
        <v>6185.1501662815554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-2021.6938117734876</v>
      </c>
      <c r="AB1359" s="8">
        <f t="shared" si="731"/>
        <v>-19366.122269616637</v>
      </c>
      <c r="AC1359" s="8">
        <f t="shared" si="724"/>
        <v>-21387.816081390123</v>
      </c>
      <c r="AD1359" s="8">
        <f t="shared" si="732"/>
        <v>625.76139725871462</v>
      </c>
      <c r="AE1359" s="8">
        <f t="shared" si="725"/>
        <v>-20762.05468413141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2514.151377497386</v>
      </c>
      <c r="M1360" s="14">
        <f t="shared" si="718"/>
        <v>769177</v>
      </c>
      <c r="N1360" s="13"/>
      <c r="O1360" s="12">
        <f>1000*(IF(I18&lt;18,VLOOKUP(I18,'[1]Mortality (No Interventions) H'!$B$10:$O$129,4),VLOOKUP(I18,'[1]Mortality (Interventions) H'!$B$26:$AV$128,34)))</f>
        <v>34.416395480640439</v>
      </c>
      <c r="P1360" s="11">
        <v>0</v>
      </c>
      <c r="Q1360" s="10">
        <f t="shared" si="727"/>
        <v>0.80412573000512955</v>
      </c>
      <c r="R1360" s="10">
        <f t="shared" si="728"/>
        <v>2.7675109140015235E-2</v>
      </c>
      <c r="S1360" s="10">
        <f t="shared" si="729"/>
        <v>0</v>
      </c>
      <c r="T1360" s="9">
        <f t="shared" si="719"/>
        <v>0.77645062086511429</v>
      </c>
      <c r="U1360" s="18"/>
      <c r="V1360" s="8">
        <f t="shared" si="730"/>
        <v>6185.1501662815554</v>
      </c>
      <c r="W1360" s="8">
        <f t="shared" si="720"/>
        <v>5972.2795920516601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-1952.1143980067277</v>
      </c>
      <c r="AB1360" s="8">
        <f t="shared" si="731"/>
        <v>-21287.057422989499</v>
      </c>
      <c r="AC1360" s="8">
        <f t="shared" si="724"/>
        <v>-23239.171820996227</v>
      </c>
      <c r="AD1360" s="8">
        <f t="shared" si="732"/>
        <v>606.76323131222057</v>
      </c>
      <c r="AE1360" s="8">
        <f t="shared" si="725"/>
        <v>-22632.408589684008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2514.151377497386</v>
      </c>
      <c r="M1361" s="14">
        <f t="shared" si="718"/>
        <v>769177</v>
      </c>
      <c r="N1361" s="13"/>
      <c r="O1361" s="12">
        <f>1000*(IF(I19&lt;18,VLOOKUP(I19,'[1]Mortality (No Interventions) H'!$B$10:$O$129,4),VLOOKUP(I19,'[1]Mortality (Interventions) H'!$B$26:$AV$128,34)))</f>
        <v>38.954540451067977</v>
      </c>
      <c r="P1361" s="11">
        <v>0</v>
      </c>
      <c r="Q1361" s="10">
        <f t="shared" si="727"/>
        <v>0.77645062086511429</v>
      </c>
      <c r="R1361" s="10">
        <f t="shared" si="728"/>
        <v>3.0246277118746941E-2</v>
      </c>
      <c r="S1361" s="10">
        <f t="shared" si="729"/>
        <v>0</v>
      </c>
      <c r="T1361" s="9">
        <f t="shared" si="719"/>
        <v>0.74620434374636735</v>
      </c>
      <c r="U1361" s="18"/>
      <c r="V1361" s="8">
        <f t="shared" si="730"/>
        <v>5972.2795920516601</v>
      </c>
      <c r="W1361" s="8">
        <f t="shared" si="720"/>
        <v>5739.6321850979966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-1876.0706787244624</v>
      </c>
      <c r="AB1361" s="8">
        <f t="shared" si="731"/>
        <v>-23264.740695366418</v>
      </c>
      <c r="AC1361" s="8">
        <f t="shared" si="724"/>
        <v>-25140.811374090881</v>
      </c>
      <c r="AD1361" s="8">
        <f t="shared" si="732"/>
        <v>585.88062798026795</v>
      </c>
      <c r="AE1361" s="8">
        <f t="shared" si="725"/>
        <v>-24554.930746110615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2514.151377497386</v>
      </c>
      <c r="M1362" s="14">
        <f t="shared" si="718"/>
        <v>769177</v>
      </c>
      <c r="N1362" s="13"/>
      <c r="O1362" s="12">
        <f>1000*(IF(I20&lt;18,VLOOKUP(I20,'[1]Mortality (No Interventions) H'!$B$10:$O$129,4),VLOOKUP(I20,'[1]Mortality (Interventions) H'!$B$26:$AV$128,34)))</f>
        <v>43.937789918363578</v>
      </c>
      <c r="P1362" s="11">
        <v>0</v>
      </c>
      <c r="Q1362" s="10">
        <f t="shared" si="727"/>
        <v>0.74620434374636735</v>
      </c>
      <c r="R1362" s="10">
        <f t="shared" si="728"/>
        <v>3.2786569691698249E-2</v>
      </c>
      <c r="S1362" s="10">
        <f t="shared" si="729"/>
        <v>0</v>
      </c>
      <c r="T1362" s="9">
        <f t="shared" si="719"/>
        <v>0.71341777405466911</v>
      </c>
      <c r="U1362" s="18"/>
      <c r="V1362" s="8">
        <f t="shared" si="730"/>
        <v>5739.6321850979966</v>
      </c>
      <c r="W1362" s="8">
        <f t="shared" si="720"/>
        <v>5487.4454319404822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-1793.6402793706652</v>
      </c>
      <c r="AB1362" s="8">
        <f t="shared" si="731"/>
        <v>-25218.675315751385</v>
      </c>
      <c r="AC1362" s="8">
        <f t="shared" si="724"/>
        <v>-27012.315595122051</v>
      </c>
      <c r="AD1362" s="8">
        <f t="shared" si="732"/>
        <v>563.05791735811351</v>
      </c>
      <c r="AE1362" s="8">
        <f t="shared" si="725"/>
        <v>-26449.257677763937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2514.151377497386</v>
      </c>
      <c r="M1363" s="14">
        <f t="shared" si="718"/>
        <v>769177</v>
      </c>
      <c r="N1363" s="13"/>
      <c r="O1363" s="12">
        <f>1000*(IF(I21&lt;18,VLOOKUP(I21,'[1]Mortality (No Interventions) H'!$B$10:$O$129,4),VLOOKUP(I21,'[1]Mortality (Interventions) H'!$B$26:$AV$128,34)))</f>
        <v>49.446432816875848</v>
      </c>
      <c r="P1363" s="11">
        <v>0</v>
      </c>
      <c r="Q1363" s="10">
        <f t="shared" si="727"/>
        <v>0.71341777405466911</v>
      </c>
      <c r="R1363" s="10">
        <f t="shared" si="728"/>
        <v>3.5275964035159313E-2</v>
      </c>
      <c r="S1363" s="10">
        <f t="shared" si="729"/>
        <v>0</v>
      </c>
      <c r="T1363" s="9">
        <f t="shared" si="719"/>
        <v>0.67814181001950979</v>
      </c>
      <c r="U1363" s="18"/>
      <c r="V1363" s="8">
        <f t="shared" si="730"/>
        <v>5487.4454319404822</v>
      </c>
      <c r="W1363" s="8">
        <f t="shared" si="720"/>
        <v>5216.1108300537653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-1704.9511657991211</v>
      </c>
      <c r="AB1363" s="8">
        <f t="shared" si="731"/>
        <v>-27133.460188671736</v>
      </c>
      <c r="AC1363" s="8">
        <f t="shared" si="724"/>
        <v>-28838.411354470856</v>
      </c>
      <c r="AD1363" s="8">
        <f t="shared" si="732"/>
        <v>538.31839687336139</v>
      </c>
      <c r="AE1363" s="8">
        <f t="shared" si="725"/>
        <v>-28300.092957597495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2514.151377497386</v>
      </c>
      <c r="M1364" s="14">
        <f t="shared" si="718"/>
        <v>769177</v>
      </c>
      <c r="N1364" s="13"/>
      <c r="O1364" s="12">
        <f>1000*(IF(I22&lt;18,VLOOKUP(I22,'[1]Mortality (No Interventions) H'!$B$10:$O$129,4),VLOOKUP(I22,'[1]Mortality (Interventions) H'!$B$26:$AV$128,34)))</f>
        <v>55.672549141769935</v>
      </c>
      <c r="P1364" s="11">
        <v>0</v>
      </c>
      <c r="Q1364" s="10">
        <f t="shared" si="727"/>
        <v>0.67814181001950979</v>
      </c>
      <c r="R1364" s="10">
        <f t="shared" si="728"/>
        <v>3.7753883243399969E-2</v>
      </c>
      <c r="S1364" s="10">
        <f t="shared" si="729"/>
        <v>0</v>
      </c>
      <c r="T1364" s="9">
        <f t="shared" si="719"/>
        <v>0.64038792677610978</v>
      </c>
      <c r="U1364" s="18"/>
      <c r="V1364" s="8">
        <f t="shared" si="730"/>
        <v>5216.1108300537653</v>
      </c>
      <c r="W1364" s="8">
        <f t="shared" si="720"/>
        <v>4925.716643538678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-1610.0321882368517</v>
      </c>
      <c r="AB1364" s="8">
        <f t="shared" si="731"/>
        <v>-29039.418651508659</v>
      </c>
      <c r="AC1364" s="8">
        <f t="shared" si="724"/>
        <v>-30649.45083974551</v>
      </c>
      <c r="AD1364" s="8">
        <f t="shared" si="732"/>
        <v>511.7004724282744</v>
      </c>
      <c r="AE1364" s="8">
        <f t="shared" si="725"/>
        <v>-30137.750367317236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2514.151377497386</v>
      </c>
      <c r="M1365" s="14">
        <f t="shared" si="718"/>
        <v>769177</v>
      </c>
      <c r="N1365" s="13"/>
      <c r="O1365" s="12">
        <f>1000*(IF(I23&lt;18,VLOOKUP(I23,'[1]Mortality (No Interventions) H'!$B$10:$O$129,4),VLOOKUP(I23,'[1]Mortality (Interventions) H'!$B$26:$AV$128,34)))</f>
        <v>62.701273967369175</v>
      </c>
      <c r="P1365" s="11">
        <v>0</v>
      </c>
      <c r="Q1365" s="10">
        <f t="shared" si="727"/>
        <v>0.64038792677610978</v>
      </c>
      <c r="R1365" s="10">
        <f t="shared" si="728"/>
        <v>4.015313884218441E-2</v>
      </c>
      <c r="S1365" s="10">
        <f t="shared" si="729"/>
        <v>0</v>
      </c>
      <c r="T1365" s="9">
        <f t="shared" si="719"/>
        <v>0.60023478793392537</v>
      </c>
      <c r="U1365" s="18"/>
      <c r="V1365" s="8">
        <f t="shared" si="730"/>
        <v>4925.716643538678</v>
      </c>
      <c r="W1365" s="8">
        <f t="shared" si="720"/>
        <v>4616.8679347865291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-1509.0811189059298</v>
      </c>
      <c r="AB1365" s="8">
        <f t="shared" si="731"/>
        <v>-30884.870875214878</v>
      </c>
      <c r="AC1365" s="8">
        <f t="shared" si="724"/>
        <v>-32393.951994120809</v>
      </c>
      <c r="AD1365" s="8">
        <f t="shared" si="732"/>
        <v>483.21280273114434</v>
      </c>
      <c r="AE1365" s="8">
        <f t="shared" si="725"/>
        <v>-31910.739191389664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2514.151377497386</v>
      </c>
      <c r="M1366" s="14">
        <f t="shared" si="718"/>
        <v>769177</v>
      </c>
      <c r="N1366" s="13"/>
      <c r="O1366" s="12">
        <f>1000*(IF(I24&lt;18,VLOOKUP(I24,'[1]Mortality (No Interventions) H'!$B$10:$O$129,4),VLOOKUP(I24,'[1]Mortality (Interventions) H'!$B$26:$AV$128,34)))</f>
        <v>70.664116608973032</v>
      </c>
      <c r="P1366" s="11">
        <v>0</v>
      </c>
      <c r="Q1366" s="10">
        <f t="shared" si="727"/>
        <v>0.60023478793392537</v>
      </c>
      <c r="R1366" s="10">
        <f t="shared" si="728"/>
        <v>4.2415061047325106E-2</v>
      </c>
      <c r="S1366" s="10">
        <f t="shared" si="729"/>
        <v>0</v>
      </c>
      <c r="T1366" s="9">
        <f t="shared" si="719"/>
        <v>0.55781972688660031</v>
      </c>
      <c r="U1366" s="18"/>
      <c r="V1366" s="8">
        <f t="shared" si="730"/>
        <v>4616.8679347865291</v>
      </c>
      <c r="W1366" s="8">
        <f t="shared" si="720"/>
        <v>4290.6210406745458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-1402.4432347471618</v>
      </c>
      <c r="AB1366" s="8">
        <f t="shared" si="731"/>
        <v>-32624.689411198382</v>
      </c>
      <c r="AC1366" s="8">
        <f t="shared" si="724"/>
        <v>-34027.132645945545</v>
      </c>
      <c r="AD1366" s="8">
        <f t="shared" si="732"/>
        <v>452.91474440255854</v>
      </c>
      <c r="AE1366" s="8">
        <f t="shared" si="725"/>
        <v>-33574.217901542987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2514.151377497386</v>
      </c>
      <c r="M1367" s="14">
        <f t="shared" si="718"/>
        <v>769177</v>
      </c>
      <c r="N1367" s="13"/>
      <c r="O1367" s="12">
        <f>1000*(IF(I25&lt;18,VLOOKUP(I25,'[1]Mortality (No Interventions) H'!$B$10:$O$129,4),VLOOKUP(I25,'[1]Mortality (Interventions) H'!$B$26:$AV$128,34)))</f>
        <v>79.319867682763075</v>
      </c>
      <c r="P1367" s="11">
        <v>0</v>
      </c>
      <c r="Q1367" s="10">
        <f t="shared" si="727"/>
        <v>0.55781972688660031</v>
      </c>
      <c r="R1367" s="10">
        <f t="shared" si="728"/>
        <v>4.4246186927480176E-2</v>
      </c>
      <c r="S1367" s="10">
        <f t="shared" si="729"/>
        <v>0</v>
      </c>
      <c r="T1367" s="9">
        <f t="shared" si="719"/>
        <v>0.51357353995912014</v>
      </c>
      <c r="U1367" s="18"/>
      <c r="V1367" s="8">
        <f t="shared" si="730"/>
        <v>4290.6210406745458</v>
      </c>
      <c r="W1367" s="8">
        <f t="shared" si="720"/>
        <v>3950.2895474513616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-1291.2016229344306</v>
      </c>
      <c r="AB1367" s="8">
        <f t="shared" si="731"/>
        <v>-34033.149322318422</v>
      </c>
      <c r="AC1367" s="8">
        <f t="shared" si="724"/>
        <v>-35324.350945252852</v>
      </c>
      <c r="AD1367" s="8">
        <f t="shared" si="732"/>
        <v>420.90992409017298</v>
      </c>
      <c r="AE1367" s="8">
        <f t="shared" si="725"/>
        <v>-34903.441021162682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2514.151377497386</v>
      </c>
      <c r="M1368" s="14">
        <f t="shared" si="718"/>
        <v>769177</v>
      </c>
      <c r="N1368" s="13"/>
      <c r="O1368" s="12">
        <f>1000*(IF(I26&lt;18,VLOOKUP(I26,'[1]Mortality (No Interventions) H'!$B$10:$O$129,4),VLOOKUP(I26,'[1]Mortality (Interventions) H'!$B$26:$AV$128,34)))</f>
        <v>88.432334717661931</v>
      </c>
      <c r="P1368" s="11">
        <v>0</v>
      </c>
      <c r="Q1368" s="10">
        <f t="shared" si="727"/>
        <v>0.51357353995912014</v>
      </c>
      <c r="R1368" s="10">
        <f t="shared" si="728"/>
        <v>4.5416507187799438E-2</v>
      </c>
      <c r="S1368" s="10">
        <f t="shared" si="729"/>
        <v>0</v>
      </c>
      <c r="T1368" s="9">
        <f t="shared" si="719"/>
        <v>0.4681570327713207</v>
      </c>
      <c r="U1368" s="18"/>
      <c r="V1368" s="8">
        <f t="shared" si="730"/>
        <v>3950.2895474513616</v>
      </c>
      <c r="W1368" s="8">
        <f t="shared" si="720"/>
        <v>3600.9562199594616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-1177.0176488271047</v>
      </c>
      <c r="AB1368" s="8">
        <f t="shared" si="731"/>
        <v>-34933.332749190005</v>
      </c>
      <c r="AC1368" s="8">
        <f t="shared" si="724"/>
        <v>-36110.350398017108</v>
      </c>
      <c r="AD1368" s="8">
        <f t="shared" si="732"/>
        <v>387.52340460497862</v>
      </c>
      <c r="AE1368" s="8">
        <f t="shared" si="725"/>
        <v>-35722.826993412127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2514.151377497386</v>
      </c>
      <c r="M1369" s="14">
        <f t="shared" si="718"/>
        <v>769177</v>
      </c>
      <c r="N1369" s="13"/>
      <c r="O1369" s="12">
        <f>1000*(IF(I27&lt;18,VLOOKUP(I27,'[1]Mortality (No Interventions) H'!$B$10:$O$129,4),VLOOKUP(I27,'[1]Mortality (Interventions) H'!$B$26:$AV$128,34)))</f>
        <v>98.43257378702431</v>
      </c>
      <c r="P1369" s="11">
        <v>0</v>
      </c>
      <c r="Q1369" s="10">
        <f t="shared" si="727"/>
        <v>0.4681570327713207</v>
      </c>
      <c r="R1369" s="10">
        <f t="shared" si="728"/>
        <v>4.6081901672177378E-2</v>
      </c>
      <c r="S1369" s="10">
        <f t="shared" si="729"/>
        <v>0</v>
      </c>
      <c r="T1369" s="9">
        <f t="shared" si="719"/>
        <v>0.4220751310991433</v>
      </c>
      <c r="U1369" s="18"/>
      <c r="V1369" s="8">
        <f t="shared" si="730"/>
        <v>3600.9562199594616</v>
      </c>
      <c r="W1369" s="8">
        <f t="shared" si="720"/>
        <v>3246.5048311344576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-1061.160772260301</v>
      </c>
      <c r="AB1369" s="8">
        <f t="shared" si="731"/>
        <v>-35445.138882500381</v>
      </c>
      <c r="AC1369" s="8">
        <f t="shared" si="724"/>
        <v>-36506.299654760682</v>
      </c>
      <c r="AD1369" s="8">
        <f t="shared" si="732"/>
        <v>353.25380517802319</v>
      </c>
      <c r="AE1369" s="8">
        <f t="shared" si="725"/>
        <v>-36153.045849582661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2514.151377497386</v>
      </c>
      <c r="M1370" s="14">
        <f t="shared" si="718"/>
        <v>769177</v>
      </c>
      <c r="N1370" s="13"/>
      <c r="O1370" s="12">
        <f>1000*(IF(I28&lt;18,VLOOKUP(I28,'[1]Mortality (No Interventions) H'!$B$10:$O$129,4),VLOOKUP(I28,'[1]Mortality (Interventions) H'!$B$26:$AV$128,34)))</f>
        <v>109.29830904856001</v>
      </c>
      <c r="P1370" s="11">
        <v>0</v>
      </c>
      <c r="Q1370" s="10">
        <f t="shared" si="727"/>
        <v>0.4220751310991433</v>
      </c>
      <c r="R1370" s="10">
        <f t="shared" si="728"/>
        <v>4.6132098120585649E-2</v>
      </c>
      <c r="S1370" s="10">
        <f t="shared" si="729"/>
        <v>0</v>
      </c>
      <c r="T1370" s="9">
        <f t="shared" si="719"/>
        <v>0.37594303297855763</v>
      </c>
      <c r="U1370" s="18"/>
      <c r="V1370" s="8">
        <f t="shared" si="730"/>
        <v>3246.5048311344576</v>
      </c>
      <c r="W1370" s="8">
        <f t="shared" si="720"/>
        <v>2891.6673427734804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-945.17769422358583</v>
      </c>
      <c r="AB1370" s="8">
        <f t="shared" si="731"/>
        <v>-35483.748836097708</v>
      </c>
      <c r="AC1370" s="8">
        <f t="shared" si="724"/>
        <v>-36428.926530321296</v>
      </c>
      <c r="AD1370" s="8">
        <f t="shared" si="732"/>
        <v>318.48212393429031</v>
      </c>
      <c r="AE1370" s="8">
        <f t="shared" si="725"/>
        <v>-36110.444406387003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2514.151377497386</v>
      </c>
      <c r="M1371" s="14">
        <f t="shared" si="718"/>
        <v>769177</v>
      </c>
      <c r="N1371" s="13"/>
      <c r="O1371" s="12">
        <f>1000*(IF(I29&lt;18,VLOOKUP(I29,'[1]Mortality (No Interventions) H'!$B$10:$O$129,4),VLOOKUP(I29,'[1]Mortality (Interventions) H'!$B$26:$AV$128,34)))</f>
        <v>121.32830049216913</v>
      </c>
      <c r="P1371" s="11">
        <v>0</v>
      </c>
      <c r="Q1371" s="10">
        <f t="shared" si="727"/>
        <v>0.37594303297855763</v>
      </c>
      <c r="R1371" s="10">
        <f t="shared" si="728"/>
        <v>4.5612529273159896E-2</v>
      </c>
      <c r="S1371" s="10">
        <f t="shared" si="729"/>
        <v>0</v>
      </c>
      <c r="T1371" s="9">
        <f t="shared" si="719"/>
        <v>0.33033050370539774</v>
      </c>
      <c r="U1371" s="18"/>
      <c r="V1371" s="8">
        <f t="shared" si="730"/>
        <v>2891.6673427734804</v>
      </c>
      <c r="W1371" s="8">
        <f t="shared" si="720"/>
        <v>2540.8262584860672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-830.50089092033113</v>
      </c>
      <c r="AB1371" s="8">
        <f t="shared" si="731"/>
        <v>-35084.10842874131</v>
      </c>
      <c r="AC1371" s="8">
        <f t="shared" si="724"/>
        <v>-35914.609319661642</v>
      </c>
      <c r="AD1371" s="8">
        <f t="shared" si="732"/>
        <v>283.67256632607842</v>
      </c>
      <c r="AE1371" s="8">
        <f t="shared" si="725"/>
        <v>-35630.936753335562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2514.151377497386</v>
      </c>
      <c r="M1372" s="14">
        <f t="shared" si="718"/>
        <v>769177</v>
      </c>
      <c r="N1372" s="13"/>
      <c r="O1372" s="12">
        <f>1000*(IF(I30&lt;18,VLOOKUP(I30,'[1]Mortality (No Interventions) H'!$B$10:$O$129,4),VLOOKUP(I30,'[1]Mortality (Interventions) H'!$B$26:$AV$128,34)))</f>
        <v>141.78184459026198</v>
      </c>
      <c r="P1372" s="11">
        <v>0</v>
      </c>
      <c r="Q1372" s="10">
        <f t="shared" si="727"/>
        <v>0.33033050370539774</v>
      </c>
      <c r="R1372" s="10">
        <f t="shared" si="728"/>
        <v>4.683486813978166E-2</v>
      </c>
      <c r="S1372" s="10">
        <f t="shared" si="729"/>
        <v>0</v>
      </c>
      <c r="T1372" s="9">
        <f t="shared" si="719"/>
        <v>0.28349563556561608</v>
      </c>
      <c r="U1372" s="18"/>
      <c r="V1372" s="8">
        <f t="shared" si="730"/>
        <v>2540.8262584860672</v>
      </c>
      <c r="W1372" s="8">
        <f t="shared" si="720"/>
        <v>2180.5832247745388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-712.75094267179054</v>
      </c>
      <c r="AB1372" s="8">
        <f t="shared" si="731"/>
        <v>-36024.303371152841</v>
      </c>
      <c r="AC1372" s="8">
        <f t="shared" si="724"/>
        <v>-36737.054313824628</v>
      </c>
      <c r="AD1372" s="8">
        <f t="shared" si="732"/>
        <v>249.25505595748322</v>
      </c>
      <c r="AE1372" s="8">
        <f t="shared" si="725"/>
        <v>-36487.799257867147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2514.151377497386</v>
      </c>
      <c r="M1373" s="14">
        <f t="shared" si="718"/>
        <v>769177</v>
      </c>
      <c r="N1373" s="13"/>
      <c r="O1373" s="12">
        <f>1000*(IF(I31&lt;18,VLOOKUP(I31,'[1]Mortality (No Interventions) H'!$B$10:$O$129,4),VLOOKUP(I31,'[1]Mortality (Interventions) H'!$B$26:$AV$128,34)))</f>
        <v>155.88785386049074</v>
      </c>
      <c r="P1373" s="11">
        <v>0</v>
      </c>
      <c r="Q1373" s="10">
        <f t="shared" si="727"/>
        <v>0.28349563556561608</v>
      </c>
      <c r="R1373" s="10">
        <f t="shared" si="728"/>
        <v>4.4193526207139698E-2</v>
      </c>
      <c r="S1373" s="10">
        <f t="shared" si="729"/>
        <v>0</v>
      </c>
      <c r="T1373" s="9">
        <f t="shared" si="719"/>
        <v>0.23930210935847637</v>
      </c>
      <c r="U1373" s="18"/>
      <c r="V1373" s="8">
        <f t="shared" si="730"/>
        <v>2180.5832247745388</v>
      </c>
      <c r="W1373" s="8">
        <f t="shared" si="720"/>
        <v>1840.6567857002478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-601.64172788164342</v>
      </c>
      <c r="AB1373" s="8">
        <f t="shared" si="731"/>
        <v>-33992.64390742909</v>
      </c>
      <c r="AC1373" s="8">
        <f t="shared" si="724"/>
        <v>-34594.285635310735</v>
      </c>
      <c r="AD1373" s="8">
        <f t="shared" si="732"/>
        <v>213.91521435038229</v>
      </c>
      <c r="AE1373" s="8">
        <f t="shared" si="725"/>
        <v>-34380.370420960353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2514.151377497386</v>
      </c>
      <c r="M1374" s="14">
        <f t="shared" si="718"/>
        <v>769177</v>
      </c>
      <c r="N1374" s="13"/>
      <c r="O1374" s="12">
        <f>1000*(IF(I32&lt;18,VLOOKUP(I32,'[1]Mortality (No Interventions) H'!$B$10:$O$129,4),VLOOKUP(I32,'[1]Mortality (Interventions) H'!$B$26:$AV$128,34)))</f>
        <v>171.20181072334177</v>
      </c>
      <c r="P1374" s="11">
        <v>0</v>
      </c>
      <c r="Q1374" s="10">
        <f t="shared" si="727"/>
        <v>0.23930210935847637</v>
      </c>
      <c r="R1374" s="10">
        <f t="shared" si="728"/>
        <v>4.0968954432086306E-2</v>
      </c>
      <c r="S1374" s="10">
        <f t="shared" si="729"/>
        <v>0</v>
      </c>
      <c r="T1374" s="9">
        <f t="shared" si="719"/>
        <v>0.19833315492639006</v>
      </c>
      <c r="U1374" s="18"/>
      <c r="V1374" s="8">
        <f t="shared" si="730"/>
        <v>1840.6567857002478</v>
      </c>
      <c r="W1374" s="8">
        <f t="shared" si="720"/>
        <v>1525.5330110681593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-498.63957466158604</v>
      </c>
      <c r="AB1374" s="8">
        <f t="shared" si="731"/>
        <v>-31512.37746320885</v>
      </c>
      <c r="AC1374" s="8">
        <f t="shared" si="724"/>
        <v>-32011.017037870435</v>
      </c>
      <c r="AD1374" s="8">
        <f t="shared" si="732"/>
        <v>180.56843067719433</v>
      </c>
      <c r="AE1374" s="8">
        <f t="shared" si="725"/>
        <v>-31830.448607193241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2514.151377497386</v>
      </c>
      <c r="M1375" s="14">
        <f t="shared" si="718"/>
        <v>769177</v>
      </c>
      <c r="N1375" s="13"/>
      <c r="O1375" s="12">
        <f>1000*(IF(I33&lt;18,VLOOKUP(I33,'[1]Mortality (No Interventions) H'!$B$10:$O$129,4),VLOOKUP(I33,'[1]Mortality (Interventions) H'!$B$26:$AV$128,34)))</f>
        <v>187.35594680385947</v>
      </c>
      <c r="P1375" s="11">
        <v>0</v>
      </c>
      <c r="Q1375" s="10">
        <f t="shared" si="727"/>
        <v>0.19833315492639006</v>
      </c>
      <c r="R1375" s="10">
        <f t="shared" si="728"/>
        <v>3.7158896023830351E-2</v>
      </c>
      <c r="S1375" s="10">
        <f t="shared" si="729"/>
        <v>0</v>
      </c>
      <c r="T1375" s="9">
        <f t="shared" si="719"/>
        <v>0.16117425890255971</v>
      </c>
      <c r="U1375" s="18"/>
      <c r="V1375" s="8">
        <f t="shared" si="730"/>
        <v>1525.5330110681593</v>
      </c>
      <c r="W1375" s="8">
        <f t="shared" si="720"/>
        <v>1239.7153293989418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-405.21648503699083</v>
      </c>
      <c r="AB1375" s="8">
        <f t="shared" si="731"/>
        <v>-28581.768166921756</v>
      </c>
      <c r="AC1375" s="8">
        <f t="shared" si="724"/>
        <v>-28986.984651958748</v>
      </c>
      <c r="AD1375" s="8">
        <f t="shared" si="732"/>
        <v>149.65478838578645</v>
      </c>
      <c r="AE1375" s="8">
        <f t="shared" si="725"/>
        <v>-28837.329863572962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2514.151377497386</v>
      </c>
      <c r="M1376" s="14">
        <f t="shared" si="718"/>
        <v>769177</v>
      </c>
      <c r="N1376" s="13"/>
      <c r="O1376" s="12">
        <f>1000*(IF(I34&lt;18,VLOOKUP(I34,'[1]Mortality (No Interventions) H'!$B$10:$O$129,4),VLOOKUP(I34,'[1]Mortality (Interventions) H'!$B$26:$AV$128,34)))</f>
        <v>204.16844369230785</v>
      </c>
      <c r="P1376" s="11">
        <v>0</v>
      </c>
      <c r="Q1376" s="10">
        <f t="shared" si="727"/>
        <v>0.16117425890255971</v>
      </c>
      <c r="R1376" s="10">
        <f t="shared" si="728"/>
        <v>3.2906697603396706E-2</v>
      </c>
      <c r="S1376" s="10">
        <f t="shared" si="729"/>
        <v>0</v>
      </c>
      <c r="T1376" s="9">
        <f t="shared" si="719"/>
        <v>0.128267561299163</v>
      </c>
      <c r="U1376" s="18"/>
      <c r="V1376" s="8">
        <f t="shared" si="730"/>
        <v>1239.7153293989418</v>
      </c>
      <c r="W1376" s="8">
        <f t="shared" si="720"/>
        <v>986.60457997406309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-322.48406592852103</v>
      </c>
      <c r="AB1376" s="8">
        <f t="shared" si="731"/>
        <v>-25311.074942487867</v>
      </c>
      <c r="AC1376" s="8">
        <f t="shared" si="724"/>
        <v>-25633.559008416389</v>
      </c>
      <c r="AD1376" s="8">
        <f t="shared" si="732"/>
        <v>121.6160738140362</v>
      </c>
      <c r="AE1376" s="8">
        <f t="shared" si="725"/>
        <v>-25511.942934602353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2514.151377497386</v>
      </c>
      <c r="M1377" s="14">
        <f t="shared" si="718"/>
        <v>769177</v>
      </c>
      <c r="N1377" s="13"/>
      <c r="O1377" s="12">
        <f>1000*(IF(I35&lt;18,VLOOKUP(I35,'[1]Mortality (No Interventions) H'!$B$10:$O$129,4),VLOOKUP(I35,'[1]Mortality (Interventions) H'!$B$26:$AV$128,34)))</f>
        <v>222.29945643300007</v>
      </c>
      <c r="P1377" s="11">
        <v>0</v>
      </c>
      <c r="Q1377" s="10">
        <f t="shared" si="727"/>
        <v>0.128267561299163</v>
      </c>
      <c r="R1377" s="10">
        <f t="shared" si="728"/>
        <v>2.8513809154790452E-2</v>
      </c>
      <c r="S1377" s="10">
        <f t="shared" si="729"/>
        <v>0</v>
      </c>
      <c r="T1377" s="9">
        <f t="shared" si="719"/>
        <v>9.9753752144372543E-2</v>
      </c>
      <c r="U1377" s="18"/>
      <c r="V1377" s="8">
        <f t="shared" si="730"/>
        <v>986.60457997406309</v>
      </c>
      <c r="W1377" s="8">
        <f t="shared" si="720"/>
        <v>767.28291813152043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-250.79603336430705</v>
      </c>
      <c r="AB1377" s="8">
        <f t="shared" si="731"/>
        <v>-21932.166184254256</v>
      </c>
      <c r="AC1377" s="8">
        <f t="shared" si="724"/>
        <v>-22182.962217618562</v>
      </c>
      <c r="AD1377" s="8">
        <f t="shared" si="732"/>
        <v>96.785909295455596</v>
      </c>
      <c r="AE1377" s="8">
        <f t="shared" si="725"/>
        <v>-22086.176308323105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2514.151377497386</v>
      </c>
      <c r="M1378" s="14">
        <f t="shared" ref="M1378:M1409" si="735">$E$11</f>
        <v>769177</v>
      </c>
      <c r="N1378" s="13"/>
      <c r="O1378" s="12">
        <f>1000*(IF(I36&lt;18,VLOOKUP(I36,'[1]Mortality (No Interventions) H'!$B$10:$O$129,4),VLOOKUP(I36,'[1]Mortality (Interventions) H'!$B$26:$AV$128,34)))</f>
        <v>241.0851111733345</v>
      </c>
      <c r="P1378" s="11">
        <v>0</v>
      </c>
      <c r="Q1378" s="10">
        <f t="shared" si="727"/>
        <v>9.9753752144372543E-2</v>
      </c>
      <c r="R1378" s="10">
        <f t="shared" si="728"/>
        <v>2.404914442568331E-2</v>
      </c>
      <c r="S1378" s="10">
        <f t="shared" si="729"/>
        <v>0</v>
      </c>
      <c r="T1378" s="9">
        <f t="shared" ref="T1378:T1409" si="736">Q1378-SUM(R1378:S1378)</f>
        <v>7.5704607718689226E-2</v>
      </c>
      <c r="U1378" s="18"/>
      <c r="V1378" s="8">
        <f t="shared" si="730"/>
        <v>767.28291813152043</v>
      </c>
      <c r="W1378" s="8">
        <f t="shared" ref="W1378:W1409" si="737">$G$14*M1378*T1378</f>
        <v>582.30243051238222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-190.33284377884175</v>
      </c>
      <c r="AB1378" s="8">
        <f t="shared" si="731"/>
        <v>-18498.048761913811</v>
      </c>
      <c r="AC1378" s="8">
        <f t="shared" ref="AC1378:AC1409" si="741">IFERROR(_xlfn.IFNA(SUM(Y1378:AB1378),0),0)</f>
        <v>-18688.381605692652</v>
      </c>
      <c r="AD1378" s="8">
        <f t="shared" si="732"/>
        <v>75.270454268702153</v>
      </c>
      <c r="AE1378" s="8">
        <f t="shared" ref="AE1378:AE1409" si="742">IFERROR(_xlfn.IFNA(SUM(AC1378:AD1378),0),0)</f>
        <v>-18613.111151423949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2514.151377497386</v>
      </c>
      <c r="M1379" s="14">
        <f t="shared" si="735"/>
        <v>769177</v>
      </c>
      <c r="N1379" s="13"/>
      <c r="O1379" s="12">
        <f>1000*(IF(I37&lt;18,VLOOKUP(I37,'[1]Mortality (No Interventions) H'!$B$10:$O$129,4),VLOOKUP(I37,'[1]Mortality (Interventions) H'!$B$26:$AV$128,34)))</f>
        <v>261.09206008831944</v>
      </c>
      <c r="P1379" s="11">
        <v>0</v>
      </c>
      <c r="Q1379" s="10">
        <f t="shared" ref="Q1379:Q1410" si="744">T1378</f>
        <v>7.5704607718689226E-2</v>
      </c>
      <c r="R1379" s="10">
        <f t="shared" ref="R1379:R1410" si="745">O1379*Q1379/1000</f>
        <v>1.976587198745066E-2</v>
      </c>
      <c r="S1379" s="10">
        <f t="shared" ref="S1379:S1410" si="746">MIN(P1379*Q1379,Q1379-R1379)</f>
        <v>0</v>
      </c>
      <c r="T1379" s="9">
        <f t="shared" si="736"/>
        <v>5.5938735731238566E-2</v>
      </c>
      <c r="U1379" s="18"/>
      <c r="V1379" s="8">
        <f t="shared" ref="V1379:V1410" si="747">W1378</f>
        <v>582.30243051238222</v>
      </c>
      <c r="W1379" s="8">
        <f t="shared" si="737"/>
        <v>430.26788933546891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-140.63844949415568</v>
      </c>
      <c r="AB1379" s="8">
        <f t="shared" ref="AB1379:AB1410" si="748">IFERROR(_xlfn.IFNA(-M1379*R1379,0),0)</f>
        <v>-15203.454117691337</v>
      </c>
      <c r="AC1379" s="8">
        <f t="shared" si="741"/>
        <v>-15344.092567185493</v>
      </c>
      <c r="AD1379" s="8">
        <f t="shared" ref="AD1379:AD1410" si="749">IFERROR(_xlfn.IFNA($D$6*SUM(V1379:V1379,Y1379:Z1379),0),0)</f>
        <v>57.123868433264697</v>
      </c>
      <c r="AE1379" s="8">
        <f t="shared" si="742"/>
        <v>-15286.968698752229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2514.151377497386</v>
      </c>
      <c r="M1380" s="14">
        <f t="shared" si="735"/>
        <v>769177</v>
      </c>
      <c r="N1380" s="13"/>
      <c r="O1380" s="12">
        <f>1000*(IF(I38&lt;18,VLOOKUP(I38,'[1]Mortality (No Interventions) H'!$B$10:$O$129,4),VLOOKUP(I38,'[1]Mortality (Interventions) H'!$B$26:$AV$128,34)))</f>
        <v>282.38893136484756</v>
      </c>
      <c r="P1380" s="11">
        <v>0</v>
      </c>
      <c r="Q1380" s="10">
        <f t="shared" si="744"/>
        <v>5.5938735731238566E-2</v>
      </c>
      <c r="R1380" s="10">
        <f t="shared" si="745"/>
        <v>1.5796479805045074E-2</v>
      </c>
      <c r="S1380" s="10">
        <f t="shared" si="746"/>
        <v>0</v>
      </c>
      <c r="T1380" s="9">
        <f t="shared" si="736"/>
        <v>4.0142255926193492E-2</v>
      </c>
      <c r="U1380" s="18"/>
      <c r="V1380" s="8">
        <f t="shared" si="747"/>
        <v>430.26788933546891</v>
      </c>
      <c r="W1380" s="8">
        <f t="shared" si="737"/>
        <v>308.76499986541734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-100.92370803269198</v>
      </c>
      <c r="AB1380" s="8">
        <f t="shared" si="748"/>
        <v>-12150.288947005156</v>
      </c>
      <c r="AC1380" s="8">
        <f t="shared" si="741"/>
        <v>-12251.212655037847</v>
      </c>
      <c r="AD1380" s="8">
        <f t="shared" si="749"/>
        <v>42.209279943809506</v>
      </c>
      <c r="AE1380" s="8">
        <f t="shared" si="742"/>
        <v>-12209.003375094038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2514.151377497386</v>
      </c>
      <c r="M1381" s="14">
        <f t="shared" si="735"/>
        <v>769177</v>
      </c>
      <c r="N1381" s="13"/>
      <c r="O1381" s="12">
        <f>1000*(IF(I39&lt;18,VLOOKUP(I39,'[1]Mortality (No Interventions) H'!$B$10:$O$129,4),VLOOKUP(I39,'[1]Mortality (Interventions) H'!$B$26:$AV$128,34)))</f>
        <v>304.24758011318136</v>
      </c>
      <c r="P1381" s="11">
        <v>0</v>
      </c>
      <c r="Q1381" s="10">
        <f t="shared" si="744"/>
        <v>4.0142255926193492E-2</v>
      </c>
      <c r="R1381" s="10">
        <f t="shared" si="745"/>
        <v>1.2213184225828384E-2</v>
      </c>
      <c r="S1381" s="10">
        <f t="shared" si="746"/>
        <v>0</v>
      </c>
      <c r="T1381" s="9">
        <f t="shared" si="736"/>
        <v>2.7929071700365106E-2</v>
      </c>
      <c r="U1381" s="18"/>
      <c r="V1381" s="8">
        <f t="shared" si="747"/>
        <v>308.76499986541734</v>
      </c>
      <c r="W1381" s="8">
        <f t="shared" si="737"/>
        <v>214.82399583271732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-70.217914087696187</v>
      </c>
      <c r="AB1381" s="8">
        <f t="shared" si="748"/>
        <v>-9394.1004032699984</v>
      </c>
      <c r="AC1381" s="8">
        <f t="shared" si="741"/>
        <v>-9464.3183173576945</v>
      </c>
      <c r="AD1381" s="8">
        <f t="shared" si="749"/>
        <v>30.289846486797444</v>
      </c>
      <c r="AE1381" s="8">
        <f t="shared" si="742"/>
        <v>-9434.0284708708969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2514.151377497386</v>
      </c>
      <c r="M1382" s="14">
        <f t="shared" si="735"/>
        <v>769177</v>
      </c>
      <c r="N1382" s="13"/>
      <c r="O1382" s="12">
        <f>1000*(IF(I40&lt;18,VLOOKUP(I40,'[1]Mortality (No Interventions) H'!$B$10:$O$129,4),VLOOKUP(I40,'[1]Mortality (Interventions) H'!$B$26:$AV$128,34)))</f>
        <v>327.22920635854257</v>
      </c>
      <c r="P1382" s="11">
        <v>0</v>
      </c>
      <c r="Q1382" s="10">
        <f t="shared" si="744"/>
        <v>2.7929071700365106E-2</v>
      </c>
      <c r="R1382" s="10">
        <f t="shared" si="745"/>
        <v>9.1392079668413048E-3</v>
      </c>
      <c r="S1382" s="10">
        <f t="shared" si="746"/>
        <v>0</v>
      </c>
      <c r="T1382" s="9">
        <f t="shared" si="736"/>
        <v>1.8789863733523801E-2</v>
      </c>
      <c r="U1382" s="18"/>
      <c r="V1382" s="8">
        <f t="shared" si="747"/>
        <v>214.82399583271732</v>
      </c>
      <c r="W1382" s="8">
        <f t="shared" si="737"/>
        <v>144.52731016960638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-47.240561788627041</v>
      </c>
      <c r="AB1382" s="8">
        <f t="shared" si="748"/>
        <v>-7029.6685663110948</v>
      </c>
      <c r="AC1382" s="8">
        <f t="shared" si="741"/>
        <v>-7076.9091280997218</v>
      </c>
      <c r="AD1382" s="8">
        <f t="shared" si="749"/>
        <v>21.074233991189569</v>
      </c>
      <c r="AE1382" s="8">
        <f t="shared" si="742"/>
        <v>-7055.8348941085324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2514.151377497386</v>
      </c>
      <c r="M1383" s="14">
        <f t="shared" si="735"/>
        <v>769177</v>
      </c>
      <c r="N1383" s="13"/>
      <c r="O1383" s="12">
        <f>1000*(IF(I41&lt;18,VLOOKUP(I41,'[1]Mortality (No Interventions) H'!$B$10:$O$129,4),VLOOKUP(I41,'[1]Mortality (Interventions) H'!$B$26:$AV$128,34)))</f>
        <v>350.55824657517621</v>
      </c>
      <c r="P1383" s="11">
        <v>0</v>
      </c>
      <c r="Q1383" s="10">
        <f t="shared" si="744"/>
        <v>1.8789863733523801E-2</v>
      </c>
      <c r="R1383" s="10">
        <f t="shared" si="745"/>
        <v>6.5869416838105982E-3</v>
      </c>
      <c r="S1383" s="10">
        <f t="shared" si="746"/>
        <v>0</v>
      </c>
      <c r="T1383" s="9">
        <f t="shared" si="736"/>
        <v>1.2202922049713204E-2</v>
      </c>
      <c r="U1383" s="18"/>
      <c r="V1383" s="8">
        <f t="shared" si="747"/>
        <v>144.52731016960638</v>
      </c>
      <c r="W1383" s="8">
        <f t="shared" si="737"/>
        <v>93.862069734322532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-30.679993280779676</v>
      </c>
      <c r="AB1383" s="8">
        <f t="shared" si="748"/>
        <v>-5066.5240435283849</v>
      </c>
      <c r="AC1383" s="8">
        <f t="shared" si="741"/>
        <v>-5097.2040368091648</v>
      </c>
      <c r="AD1383" s="8">
        <f t="shared" si="749"/>
        <v>14.178129127638387</v>
      </c>
      <c r="AE1383" s="8">
        <f t="shared" si="742"/>
        <v>-5083.0259076815264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2514.151377497386</v>
      </c>
      <c r="M1384" s="14">
        <f t="shared" si="735"/>
        <v>769177</v>
      </c>
      <c r="N1384" s="13"/>
      <c r="O1384" s="12">
        <f>1000*(IF(I42&lt;18,VLOOKUP(I42,'[1]Mortality (No Interventions) H'!$B$10:$O$129,4),VLOOKUP(I42,'[1]Mortality (Interventions) H'!$B$26:$AV$128,34)))</f>
        <v>373.73313131364404</v>
      </c>
      <c r="P1384" s="11">
        <v>0</v>
      </c>
      <c r="Q1384" s="10">
        <f t="shared" si="744"/>
        <v>1.2202922049713204E-2</v>
      </c>
      <c r="R1384" s="10">
        <f t="shared" si="745"/>
        <v>4.5606362688156276E-3</v>
      </c>
      <c r="S1384" s="10">
        <f t="shared" si="746"/>
        <v>0</v>
      </c>
      <c r="T1384" s="9">
        <f t="shared" si="736"/>
        <v>7.6422857808975762E-3</v>
      </c>
      <c r="U1384" s="18"/>
      <c r="V1384" s="8">
        <f t="shared" si="747"/>
        <v>93.862069734322532</v>
      </c>
      <c r="W1384" s="8">
        <f t="shared" si="737"/>
        <v>58.78270450093455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-19.213863323272328</v>
      </c>
      <c r="AB1384" s="8">
        <f t="shared" si="748"/>
        <v>-3507.936523338798</v>
      </c>
      <c r="AC1384" s="8">
        <f t="shared" si="741"/>
        <v>-3527.1503866620701</v>
      </c>
      <c r="AD1384" s="8">
        <f t="shared" si="749"/>
        <v>9.2078690409370409</v>
      </c>
      <c r="AE1384" s="8">
        <f t="shared" si="742"/>
        <v>-3517.942517621133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2514.151377497386</v>
      </c>
      <c r="M1385" s="14">
        <f t="shared" si="735"/>
        <v>769177</v>
      </c>
      <c r="N1385" s="13"/>
      <c r="O1385" s="12">
        <f>1000*(IF(I43&lt;18,VLOOKUP(I43,'[1]Mortality (No Interventions) H'!$B$10:$O$129,4),VLOOKUP(I43,'[1]Mortality (Interventions) H'!$B$26:$AV$128,34)))</f>
        <v>397.62612111212826</v>
      </c>
      <c r="P1385" s="11">
        <v>0</v>
      </c>
      <c r="Q1385" s="10">
        <f t="shared" si="744"/>
        <v>7.6422857808975762E-3</v>
      </c>
      <c r="R1385" s="10">
        <f t="shared" si="745"/>
        <v>3.0387724514886754E-3</v>
      </c>
      <c r="S1385" s="10">
        <f t="shared" si="746"/>
        <v>0</v>
      </c>
      <c r="T1385" s="9">
        <f t="shared" si="736"/>
        <v>4.6035133294089012E-3</v>
      </c>
      <c r="U1385" s="18"/>
      <c r="V1385" s="8">
        <f t="shared" si="747"/>
        <v>58.78270450093455</v>
      </c>
      <c r="W1385" s="8">
        <f t="shared" si="737"/>
        <v>35.409165721747506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-11.573929378460967</v>
      </c>
      <c r="AB1385" s="8">
        <f t="shared" si="748"/>
        <v>-2337.3538779187047</v>
      </c>
      <c r="AC1385" s="8">
        <f t="shared" si="741"/>
        <v>-2348.9278072971656</v>
      </c>
      <c r="AD1385" s="8">
        <f t="shared" si="749"/>
        <v>5.7665833115416794</v>
      </c>
      <c r="AE1385" s="8">
        <f t="shared" si="742"/>
        <v>-2343.161223985624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2514.151377497386</v>
      </c>
      <c r="M1386" s="14">
        <f t="shared" si="735"/>
        <v>769177</v>
      </c>
      <c r="N1386" s="13"/>
      <c r="O1386" s="12">
        <f>1000*(IF(I44&lt;18,VLOOKUP(I44,'[1]Mortality (No Interventions) H'!$B$10:$O$129,4),VLOOKUP(I44,'[1]Mortality (Interventions) H'!$B$26:$AV$128,34)))</f>
        <v>422.11509983501929</v>
      </c>
      <c r="P1386" s="11">
        <v>0</v>
      </c>
      <c r="Q1386" s="10">
        <f t="shared" si="744"/>
        <v>4.6035133294089012E-3</v>
      </c>
      <c r="R1386" s="10">
        <f t="shared" si="745"/>
        <v>1.9432124886352804E-3</v>
      </c>
      <c r="S1386" s="10">
        <f t="shared" si="746"/>
        <v>0</v>
      </c>
      <c r="T1386" s="9">
        <f t="shared" si="736"/>
        <v>2.6603008407736209E-3</v>
      </c>
      <c r="U1386" s="18"/>
      <c r="V1386" s="8">
        <f t="shared" si="747"/>
        <v>35.409165721747506</v>
      </c>
      <c r="W1386" s="8">
        <f t="shared" si="737"/>
        <v>20.462422198037316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-6.6883990233884525</v>
      </c>
      <c r="AB1386" s="8">
        <f t="shared" si="748"/>
        <v>-1494.674352371019</v>
      </c>
      <c r="AC1386" s="8">
        <f t="shared" si="741"/>
        <v>-1501.3627513944075</v>
      </c>
      <c r="AD1386" s="8">
        <f t="shared" si="749"/>
        <v>3.4736391573034306</v>
      </c>
      <c r="AE1386" s="8">
        <f t="shared" si="742"/>
        <v>-1497.889112237104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2514.151377497386</v>
      </c>
      <c r="M1387" s="14">
        <f t="shared" si="735"/>
        <v>769177</v>
      </c>
      <c r="N1387" s="13"/>
      <c r="O1387" s="12">
        <f>1000*(IF(I45&lt;18,VLOOKUP(I45,'[1]Mortality (No Interventions) H'!$B$10:$O$129,4),VLOOKUP(I45,'[1]Mortality (Interventions) H'!$B$26:$AV$128,34)))</f>
        <v>447.05956328810549</v>
      </c>
      <c r="P1387" s="11">
        <v>0</v>
      </c>
      <c r="Q1387" s="10">
        <f t="shared" si="744"/>
        <v>2.6603008407736209E-3</v>
      </c>
      <c r="R1387" s="10">
        <f t="shared" si="745"/>
        <v>1.1893129320912348E-3</v>
      </c>
      <c r="S1387" s="10">
        <f t="shared" si="746"/>
        <v>0</v>
      </c>
      <c r="T1387" s="9">
        <f t="shared" si="736"/>
        <v>1.4709879086823861E-3</v>
      </c>
      <c r="U1387" s="18"/>
      <c r="V1387" s="8">
        <f t="shared" si="747"/>
        <v>20.462422198037316</v>
      </c>
      <c r="W1387" s="8">
        <f t="shared" si="737"/>
        <v>11.314500666365918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-3.69828627689582</v>
      </c>
      <c r="AB1387" s="8">
        <f t="shared" si="748"/>
        <v>-914.79215316713976</v>
      </c>
      <c r="AC1387" s="8">
        <f t="shared" si="741"/>
        <v>-918.49043944403559</v>
      </c>
      <c r="AD1387" s="8">
        <f t="shared" si="749"/>
        <v>2.007363617627461</v>
      </c>
      <c r="AE1387" s="8">
        <f t="shared" si="742"/>
        <v>-916.48307582640814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2514.151377497386</v>
      </c>
      <c r="M1388" s="14">
        <f t="shared" si="735"/>
        <v>769177</v>
      </c>
      <c r="N1388" s="13"/>
      <c r="O1388" s="12">
        <f>1000*(IF(I46&lt;18,VLOOKUP(I46,'[1]Mortality (No Interventions) H'!$B$10:$O$129,4),VLOOKUP(I46,'[1]Mortality (Interventions) H'!$B$26:$AV$128,34)))</f>
        <v>472.3163529471513</v>
      </c>
      <c r="P1388" s="11">
        <v>0</v>
      </c>
      <c r="Q1388" s="10">
        <f t="shared" si="744"/>
        <v>1.4709879086823861E-3</v>
      </c>
      <c r="R1388" s="10">
        <f t="shared" si="745"/>
        <v>6.9477164425822181E-4</v>
      </c>
      <c r="S1388" s="10">
        <f t="shared" si="746"/>
        <v>0</v>
      </c>
      <c r="T1388" s="9">
        <f t="shared" si="736"/>
        <v>7.7621626442416424E-4</v>
      </c>
      <c r="U1388" s="18"/>
      <c r="V1388" s="8">
        <f t="shared" si="747"/>
        <v>11.314500666365918</v>
      </c>
      <c r="W1388" s="8">
        <f t="shared" si="737"/>
        <v>5.970476976209854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-1.9515251904378876</v>
      </c>
      <c r="AB1388" s="8">
        <f t="shared" si="748"/>
        <v>-534.40236901560627</v>
      </c>
      <c r="AC1388" s="8">
        <f t="shared" si="741"/>
        <v>-536.35389420604417</v>
      </c>
      <c r="AD1388" s="8">
        <f t="shared" si="749"/>
        <v>1.1099525153704966</v>
      </c>
      <c r="AE1388" s="8">
        <f t="shared" si="742"/>
        <v>-535.24394169067364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2514.151377497386</v>
      </c>
      <c r="M1389" s="14">
        <f t="shared" si="735"/>
        <v>769177</v>
      </c>
      <c r="N1389" s="13"/>
      <c r="O1389" s="12">
        <f>1000*(IF(I47&lt;18,VLOOKUP(I47,'[1]Mortality (No Interventions) H'!$B$10:$O$129,4),VLOOKUP(I47,'[1]Mortality (Interventions) H'!$B$26:$AV$128,34)))</f>
        <v>497.91081852018266</v>
      </c>
      <c r="P1389" s="11">
        <v>0</v>
      </c>
      <c r="Q1389" s="10">
        <f t="shared" si="744"/>
        <v>7.7621626442416424E-4</v>
      </c>
      <c r="R1389" s="10">
        <f t="shared" si="745"/>
        <v>3.8648647556811414E-4</v>
      </c>
      <c r="S1389" s="10">
        <f t="shared" si="746"/>
        <v>0</v>
      </c>
      <c r="T1389" s="9">
        <f t="shared" si="736"/>
        <v>3.897297888560501E-4</v>
      </c>
      <c r="U1389" s="18"/>
      <c r="V1389" s="8">
        <f t="shared" si="747"/>
        <v>5.970476976209854</v>
      </c>
      <c r="W1389" s="8">
        <f t="shared" si="737"/>
        <v>2.9977118980293005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-0.97983968550420375</v>
      </c>
      <c r="AB1389" s="8">
        <f t="shared" si="748"/>
        <v>-297.27650781805534</v>
      </c>
      <c r="AC1389" s="8">
        <f t="shared" si="741"/>
        <v>-298.25634750355954</v>
      </c>
      <c r="AD1389" s="8">
        <f t="shared" si="749"/>
        <v>0.58570379136618667</v>
      </c>
      <c r="AE1389" s="8">
        <f t="shared" si="742"/>
        <v>-297.67064371219334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2514.151377497386</v>
      </c>
      <c r="M1390" s="14">
        <f t="shared" si="735"/>
        <v>769177</v>
      </c>
      <c r="N1390" s="13"/>
      <c r="O1390" s="12">
        <f>1000*(IF(I48&lt;18,VLOOKUP(I48,'[1]Mortality (No Interventions) H'!$B$10:$O$129,4),VLOOKUP(I48,'[1]Mortality (Interventions) H'!$B$26:$AV$128,34)))</f>
        <v>523.88945111383396</v>
      </c>
      <c r="P1390" s="11">
        <v>0</v>
      </c>
      <c r="Q1390" s="10">
        <f t="shared" si="744"/>
        <v>3.897297888560501E-4</v>
      </c>
      <c r="R1390" s="10">
        <f t="shared" si="745"/>
        <v>2.041753251665065E-4</v>
      </c>
      <c r="S1390" s="10">
        <f t="shared" si="746"/>
        <v>0</v>
      </c>
      <c r="T1390" s="9">
        <f t="shared" si="736"/>
        <v>1.855544636895436E-4</v>
      </c>
      <c r="U1390" s="18"/>
      <c r="V1390" s="8">
        <f t="shared" si="747"/>
        <v>2.9977118980293005</v>
      </c>
      <c r="W1390" s="8">
        <f t="shared" si="737"/>
        <v>1.4272422571733208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-0.46651201048585472</v>
      </c>
      <c r="AB1390" s="8">
        <f t="shared" si="748"/>
        <v>-157.04696408559798</v>
      </c>
      <c r="AC1390" s="8">
        <f t="shared" si="741"/>
        <v>-157.51347609608382</v>
      </c>
      <c r="AD1390" s="8">
        <f t="shared" si="749"/>
        <v>0.2940755371966744</v>
      </c>
      <c r="AE1390" s="8">
        <f t="shared" si="742"/>
        <v>-157.21940055888714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2514.151377497386</v>
      </c>
      <c r="M1391" s="14">
        <f t="shared" si="735"/>
        <v>769177</v>
      </c>
      <c r="N1391" s="13"/>
      <c r="O1391" s="12">
        <f>1000*(IF(I49&lt;18,VLOOKUP(I49,'[1]Mortality (No Interventions) H'!$B$10:$O$129,4),VLOOKUP(I49,'[1]Mortality (Interventions) H'!$B$26:$AV$128,34)))</f>
        <v>550.1180132160373</v>
      </c>
      <c r="P1391" s="11">
        <v>0</v>
      </c>
      <c r="Q1391" s="10">
        <f t="shared" si="744"/>
        <v>1.855544636895436E-4</v>
      </c>
      <c r="R1391" s="10">
        <f t="shared" si="745"/>
        <v>1.0207685290825906E-4</v>
      </c>
      <c r="S1391" s="10">
        <f t="shared" si="746"/>
        <v>0</v>
      </c>
      <c r="T1391" s="9">
        <f t="shared" si="736"/>
        <v>8.3477610781284531E-5</v>
      </c>
      <c r="U1391" s="18"/>
      <c r="V1391" s="8">
        <f t="shared" si="747"/>
        <v>1.4272422571733208</v>
      </c>
      <c r="W1391" s="8">
        <f t="shared" si="737"/>
        <v>0.64209058227916094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-0.20987535013595715</v>
      </c>
      <c r="AB1391" s="8">
        <f t="shared" si="748"/>
        <v>-78.515167489415987</v>
      </c>
      <c r="AC1391" s="8">
        <f t="shared" si="741"/>
        <v>-78.725042839551946</v>
      </c>
      <c r="AD1391" s="8">
        <f t="shared" si="749"/>
        <v>0.14001246542870277</v>
      </c>
      <c r="AE1391" s="8">
        <f t="shared" si="742"/>
        <v>-78.585030374123249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2514.151377497386</v>
      </c>
      <c r="M1392" s="14">
        <f t="shared" si="735"/>
        <v>769177</v>
      </c>
      <c r="N1392" s="13"/>
      <c r="O1392" s="12">
        <f>1000*(IF(I50&lt;18,VLOOKUP(I50,'[1]Mortality (No Interventions) H'!$B$10:$O$129,4),VLOOKUP(I50,'[1]Mortality (Interventions) H'!$B$26:$AV$128,34)))</f>
        <v>576.45996625713451</v>
      </c>
      <c r="P1392" s="11">
        <v>0</v>
      </c>
      <c r="Q1392" s="10">
        <f t="shared" si="744"/>
        <v>8.3477610781284531E-5</v>
      </c>
      <c r="R1392" s="10">
        <f t="shared" si="745"/>
        <v>4.8121500694205486E-5</v>
      </c>
      <c r="S1392" s="10">
        <f t="shared" si="746"/>
        <v>0</v>
      </c>
      <c r="T1392" s="9">
        <f t="shared" si="736"/>
        <v>3.5356110087079045E-5</v>
      </c>
      <c r="U1392" s="18"/>
      <c r="V1392" s="8">
        <f t="shared" si="747"/>
        <v>0.64209058227916094</v>
      </c>
      <c r="W1392" s="8">
        <f t="shared" si="737"/>
        <v>0.271951066884492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-8.8890612878379002E-2</v>
      </c>
      <c r="AB1392" s="8">
        <f t="shared" si="748"/>
        <v>-37.013951539466895</v>
      </c>
      <c r="AC1392" s="8">
        <f t="shared" si="741"/>
        <v>-37.102842152345275</v>
      </c>
      <c r="AD1392" s="8">
        <f t="shared" si="749"/>
        <v>6.2989086121585686E-2</v>
      </c>
      <c r="AE1392" s="8">
        <f t="shared" si="742"/>
        <v>-37.039853066223692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2514.151377497386</v>
      </c>
      <c r="M1393" s="14">
        <f t="shared" si="735"/>
        <v>769177</v>
      </c>
      <c r="N1393" s="13"/>
      <c r="O1393" s="12">
        <f>1000*(IF(I51&lt;18,VLOOKUP(I51,'[1]Mortality (No Interventions) H'!$B$10:$O$129,4),VLOOKUP(I51,'[1]Mortality (Interventions) H'!$B$26:$AV$128,34)))</f>
        <v>606.8784710874877</v>
      </c>
      <c r="P1393" s="11">
        <v>0</v>
      </c>
      <c r="Q1393" s="10">
        <f t="shared" si="744"/>
        <v>3.5356110087079045E-5</v>
      </c>
      <c r="R1393" s="10">
        <f t="shared" si="745"/>
        <v>2.1456862033247433E-5</v>
      </c>
      <c r="S1393" s="10">
        <f t="shared" si="746"/>
        <v>0</v>
      </c>
      <c r="T1393" s="9">
        <f t="shared" si="736"/>
        <v>1.3899248053831612E-5</v>
      </c>
      <c r="U1393" s="18"/>
      <c r="V1393" s="8">
        <f t="shared" si="747"/>
        <v>0.271951066884492</v>
      </c>
      <c r="W1393" s="8">
        <f t="shared" si="737"/>
        <v>0.10690981920302038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-3.4944813640718608E-2</v>
      </c>
      <c r="AB1393" s="8">
        <f t="shared" si="748"/>
        <v>-16.504124768147161</v>
      </c>
      <c r="AC1393" s="8">
        <f t="shared" si="741"/>
        <v>-16.539069581787878</v>
      </c>
      <c r="AD1393" s="8">
        <f t="shared" si="749"/>
        <v>2.6678399661368667E-2</v>
      </c>
      <c r="AE1393" s="8">
        <f t="shared" si="742"/>
        <v>-16.51239118212651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2514.151377497386</v>
      </c>
      <c r="M1394" s="14">
        <f t="shared" si="735"/>
        <v>769177</v>
      </c>
      <c r="N1394" s="13"/>
      <c r="O1394" s="12">
        <f>1000*(IF(I52&lt;18,VLOOKUP(I52,'[1]Mortality (No Interventions) H'!$B$10:$O$129,4),VLOOKUP(I52,'[1]Mortality (Interventions) H'!$B$26:$AV$128,34)))</f>
        <v>637.3981634356403</v>
      </c>
      <c r="P1394" s="11">
        <v>0</v>
      </c>
      <c r="Q1394" s="10">
        <f t="shared" si="744"/>
        <v>1.3899248053831612E-5</v>
      </c>
      <c r="R1394" s="10">
        <f t="shared" si="745"/>
        <v>8.8593551826486677E-6</v>
      </c>
      <c r="S1394" s="10">
        <f t="shared" si="746"/>
        <v>0</v>
      </c>
      <c r="T1394" s="9">
        <f t="shared" si="736"/>
        <v>5.0398928711829446E-6</v>
      </c>
      <c r="U1394" s="18"/>
      <c r="V1394" s="8">
        <f t="shared" si="747"/>
        <v>0.10690981920302038</v>
      </c>
      <c r="W1394" s="8">
        <f t="shared" si="737"/>
        <v>3.8765696789778842E-2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-1.2671053604523856E-2</v>
      </c>
      <c r="AB1394" s="8">
        <f t="shared" si="748"/>
        <v>-6.8144122413241544</v>
      </c>
      <c r="AC1394" s="8">
        <f t="shared" si="741"/>
        <v>-6.8270832949286779</v>
      </c>
      <c r="AD1394" s="8">
        <f t="shared" si="749"/>
        <v>1.0487853263816301E-2</v>
      </c>
      <c r="AE1394" s="8">
        <f t="shared" si="742"/>
        <v>-6.8165954416648615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2514.151377497386</v>
      </c>
      <c r="M1395" s="14">
        <f t="shared" si="735"/>
        <v>769177</v>
      </c>
      <c r="N1395" s="13"/>
      <c r="O1395" s="12">
        <f>1000*(IF(I53&lt;18,VLOOKUP(I53,'[1]Mortality (No Interventions) H'!$B$10:$O$129,4),VLOOKUP(I53,'[1]Mortality (Interventions) H'!$B$26:$AV$128,34)))</f>
        <v>667.98304312924415</v>
      </c>
      <c r="P1395" s="11">
        <v>0</v>
      </c>
      <c r="Q1395" s="10">
        <f t="shared" si="744"/>
        <v>5.0398928711829446E-6</v>
      </c>
      <c r="R1395" s="10">
        <f t="shared" si="745"/>
        <v>3.3665629771381667E-6</v>
      </c>
      <c r="S1395" s="10">
        <f t="shared" si="746"/>
        <v>0</v>
      </c>
      <c r="T1395" s="9">
        <f t="shared" si="736"/>
        <v>1.6733298940447779E-6</v>
      </c>
      <c r="U1395" s="18"/>
      <c r="V1395" s="8">
        <f t="shared" si="747"/>
        <v>3.8765696789778842E-2</v>
      </c>
      <c r="W1395" s="8">
        <f t="shared" si="737"/>
        <v>1.2870868679116802E-2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-4.2070046581202331E-3</v>
      </c>
      <c r="AB1395" s="8">
        <f t="shared" si="748"/>
        <v>-2.5894828110662038</v>
      </c>
      <c r="AC1395" s="8">
        <f t="shared" si="741"/>
        <v>-2.593689815724324</v>
      </c>
      <c r="AD1395" s="8">
        <f t="shared" si="749"/>
        <v>3.8029148550773047E-3</v>
      </c>
      <c r="AE1395" s="8">
        <f t="shared" si="742"/>
        <v>-2.5898869008692467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2514.151377497386</v>
      </c>
      <c r="M1396" s="14">
        <f t="shared" si="735"/>
        <v>769177</v>
      </c>
      <c r="N1396" s="13"/>
      <c r="O1396" s="12">
        <f>1000*(IF(I54&lt;18,VLOOKUP(I54,'[1]Mortality (No Interventions) H'!$B$10:$O$129,4),VLOOKUP(I54,'[1]Mortality (Interventions) H'!$B$26:$AV$128,34)))</f>
        <v>698.59698434862105</v>
      </c>
      <c r="P1396" s="11">
        <v>0</v>
      </c>
      <c r="Q1396" s="10">
        <f t="shared" si="744"/>
        <v>1.6733298940447779E-6</v>
      </c>
      <c r="R1396" s="10">
        <f t="shared" si="745"/>
        <v>1.1689832178000793E-6</v>
      </c>
      <c r="S1396" s="10">
        <f t="shared" si="746"/>
        <v>0</v>
      </c>
      <c r="T1396" s="9">
        <f t="shared" si="736"/>
        <v>5.0434667624469861E-7</v>
      </c>
      <c r="U1396" s="18"/>
      <c r="V1396" s="8">
        <f t="shared" si="747"/>
        <v>1.2870868679116802E-2</v>
      </c>
      <c r="W1396" s="8">
        <f t="shared" si="737"/>
        <v>3.8793186339386855E-3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-1.2680038908168371E-3</v>
      </c>
      <c r="AB1396" s="8">
        <f t="shared" si="748"/>
        <v>-0.89915500451781161</v>
      </c>
      <c r="AC1396" s="8">
        <f t="shared" si="741"/>
        <v>-0.90042300840862843</v>
      </c>
      <c r="AD1396" s="8">
        <f t="shared" si="749"/>
        <v>1.2626322174213583E-3</v>
      </c>
      <c r="AE1396" s="8">
        <f t="shared" si="742"/>
        <v>-0.89916037619120703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2514.151377497386</v>
      </c>
      <c r="M1397" s="14">
        <f t="shared" si="735"/>
        <v>769177</v>
      </c>
      <c r="N1397" s="13"/>
      <c r="O1397" s="12">
        <f>1000*(IF(I55&lt;18,VLOOKUP(I55,'[1]Mortality (No Interventions) H'!$B$10:$O$129,4),VLOOKUP(I55,'[1]Mortality (Interventions) H'!$B$26:$AV$128,34)))</f>
        <v>729.20308103585751</v>
      </c>
      <c r="P1397" s="11">
        <v>0</v>
      </c>
      <c r="Q1397" s="10">
        <f t="shared" si="744"/>
        <v>5.0434667624469861E-7</v>
      </c>
      <c r="R1397" s="10">
        <f t="shared" si="745"/>
        <v>3.6777115022782836E-7</v>
      </c>
      <c r="S1397" s="10">
        <f t="shared" si="746"/>
        <v>0</v>
      </c>
      <c r="T1397" s="9">
        <f t="shared" si="736"/>
        <v>1.3657552601687024E-7</v>
      </c>
      <c r="U1397" s="18"/>
      <c r="V1397" s="8">
        <f t="shared" si="747"/>
        <v>3.8793186339386855E-3</v>
      </c>
      <c r="W1397" s="8">
        <f t="shared" si="737"/>
        <v>1.0505075337507821E-3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-3.4337154686774437E-4</v>
      </c>
      <c r="AB1397" s="8">
        <f t="shared" si="748"/>
        <v>-0.28288111001879035</v>
      </c>
      <c r="AC1397" s="8">
        <f t="shared" si="741"/>
        <v>-0.2832244815656581</v>
      </c>
      <c r="AD1397" s="8">
        <f t="shared" si="749"/>
        <v>3.8056115798938505E-4</v>
      </c>
      <c r="AE1397" s="8">
        <f t="shared" si="742"/>
        <v>-0.2828439204076687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2514.151377497386</v>
      </c>
      <c r="M1398" s="14">
        <f t="shared" si="735"/>
        <v>769177</v>
      </c>
      <c r="N1398" s="13"/>
      <c r="O1398" s="12">
        <f>1000*(IF(I56&lt;18,VLOOKUP(I56,'[1]Mortality (No Interventions) H'!$B$10:$O$129,4),VLOOKUP(I56,'[1]Mortality (Interventions) H'!$B$26:$AV$128,34)))</f>
        <v>759.91638018842309</v>
      </c>
      <c r="P1398" s="11">
        <v>0</v>
      </c>
      <c r="Q1398" s="10">
        <f t="shared" si="744"/>
        <v>1.3657552601687024E-7</v>
      </c>
      <c r="R1398" s="10">
        <f t="shared" si="745"/>
        <v>1.0378597935306985E-7</v>
      </c>
      <c r="S1398" s="10">
        <f t="shared" si="746"/>
        <v>0</v>
      </c>
      <c r="T1398" s="9">
        <f t="shared" si="736"/>
        <v>3.2789546663800397E-8</v>
      </c>
      <c r="U1398" s="18"/>
      <c r="V1398" s="8">
        <f t="shared" si="747"/>
        <v>1.0505075337507821E-3</v>
      </c>
      <c r="W1398" s="8">
        <f t="shared" si="737"/>
        <v>2.5220965134222E-4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-8.2437883912308578E-5</v>
      </c>
      <c r="AB1398" s="8">
        <f t="shared" si="748"/>
        <v>-7.9829788240856209E-2</v>
      </c>
      <c r="AC1398" s="8">
        <f t="shared" si="741"/>
        <v>-7.9912226124768518E-2</v>
      </c>
      <c r="AD1398" s="8">
        <f t="shared" si="749"/>
        <v>1.0305478906095173E-4</v>
      </c>
      <c r="AE1398" s="8">
        <f t="shared" si="742"/>
        <v>-7.9809171335707571E-2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2514.151377497386</v>
      </c>
      <c r="M1399" s="14">
        <f t="shared" si="735"/>
        <v>769177</v>
      </c>
      <c r="N1399" s="13"/>
      <c r="O1399" s="12">
        <f>1000*(IF(I57&lt;18,VLOOKUP(I57,'[1]Mortality (No Interventions) H'!$B$10:$O$129,4),VLOOKUP(I57,'[1]Mortality (Interventions) H'!$B$26:$AV$128,34)))</f>
        <v>790.87708835815579</v>
      </c>
      <c r="P1399" s="11">
        <v>0</v>
      </c>
      <c r="Q1399" s="10">
        <f t="shared" si="744"/>
        <v>3.2789546663800397E-8</v>
      </c>
      <c r="R1399" s="10">
        <f t="shared" si="745"/>
        <v>2.5932501194050339E-8</v>
      </c>
      <c r="S1399" s="10">
        <f t="shared" si="746"/>
        <v>0</v>
      </c>
      <c r="T1399" s="9">
        <f t="shared" si="736"/>
        <v>6.8570454697500573E-9</v>
      </c>
      <c r="U1399" s="18"/>
      <c r="V1399" s="8">
        <f t="shared" si="747"/>
        <v>2.5220965134222E-4</v>
      </c>
      <c r="W1399" s="8">
        <f t="shared" si="737"/>
        <v>5.2742816632859402E-5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-1.7239650313334316E-5</v>
      </c>
      <c r="AB1399" s="8">
        <f t="shared" si="748"/>
        <v>-1.9946683470936057E-2</v>
      </c>
      <c r="AC1399" s="8">
        <f t="shared" si="741"/>
        <v>-1.996392312124939E-2</v>
      </c>
      <c r="AD1399" s="8">
        <f t="shared" si="749"/>
        <v>2.4741766796671785E-5</v>
      </c>
      <c r="AE1399" s="8">
        <f t="shared" si="742"/>
        <v>-1.9939181354452717E-2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2514.151377497386</v>
      </c>
      <c r="M1400" s="14">
        <f t="shared" si="735"/>
        <v>769177</v>
      </c>
      <c r="N1400" s="13"/>
      <c r="O1400" s="12">
        <f>1000*(IF(I58&lt;18,VLOOKUP(I58,'[1]Mortality (No Interventions) H'!$B$10:$O$129,4),VLOOKUP(I58,'[1]Mortality (Interventions) H'!$B$26:$AV$128,34)))</f>
        <v>822.08574029953468</v>
      </c>
      <c r="P1400" s="11">
        <v>0</v>
      </c>
      <c r="Q1400" s="10">
        <f t="shared" si="744"/>
        <v>6.8570454697500573E-9</v>
      </c>
      <c r="R1400" s="10">
        <f t="shared" si="745"/>
        <v>5.6370793012670462E-9</v>
      </c>
      <c r="S1400" s="10">
        <f t="shared" si="746"/>
        <v>0</v>
      </c>
      <c r="T1400" s="9">
        <f t="shared" si="736"/>
        <v>1.2199661684830111E-9</v>
      </c>
      <c r="U1400" s="18"/>
      <c r="V1400" s="8">
        <f t="shared" si="747"/>
        <v>5.2742816632859402E-5</v>
      </c>
      <c r="W1400" s="8">
        <f t="shared" si="737"/>
        <v>9.3836991757525707E-6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-3.0671796229917706E-6</v>
      </c>
      <c r="AB1400" s="8">
        <f t="shared" si="748"/>
        <v>-4.3359117457106829E-3</v>
      </c>
      <c r="AC1400" s="8">
        <f t="shared" si="741"/>
        <v>-4.3389789253336745E-3</v>
      </c>
      <c r="AD1400" s="8">
        <f t="shared" si="749"/>
        <v>5.1740703116835079E-6</v>
      </c>
      <c r="AE1400" s="8">
        <f t="shared" si="742"/>
        <v>-4.3338048550219908E-3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2514.151377497386</v>
      </c>
      <c r="M1401" s="14">
        <f t="shared" si="735"/>
        <v>769177</v>
      </c>
      <c r="N1401" s="13"/>
      <c r="O1401" s="12">
        <f>1000*(IF(I59&lt;18,VLOOKUP(I59,'[1]Mortality (No Interventions) H'!$B$10:$O$129,4),VLOOKUP(I59,'[1]Mortality (Interventions) H'!$B$26:$AV$128,34)))</f>
        <v>853.54287076703804</v>
      </c>
      <c r="P1401" s="11">
        <v>0</v>
      </c>
      <c r="Q1401" s="10">
        <f t="shared" si="744"/>
        <v>1.2199661684830111E-9</v>
      </c>
      <c r="R1401" s="10">
        <f t="shared" si="745"/>
        <v>1.0412934256856534E-9</v>
      </c>
      <c r="S1401" s="10">
        <f t="shared" si="746"/>
        <v>0</v>
      </c>
      <c r="T1401" s="9">
        <f t="shared" si="736"/>
        <v>1.7867274279735771E-10</v>
      </c>
      <c r="U1401" s="18"/>
      <c r="V1401" s="8">
        <f t="shared" si="747"/>
        <v>9.3836991757525707E-6</v>
      </c>
      <c r="W1401" s="8">
        <f t="shared" si="737"/>
        <v>1.3743096428664323E-6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-4.4921032242521301E-7</v>
      </c>
      <c r="AB1401" s="8">
        <f t="shared" si="748"/>
        <v>-8.009389532886138E-4</v>
      </c>
      <c r="AC1401" s="8">
        <f t="shared" si="741"/>
        <v>-8.0138816361103899E-4</v>
      </c>
      <c r="AD1401" s="8">
        <f t="shared" si="749"/>
        <v>9.2054088914132724E-7</v>
      </c>
      <c r="AE1401" s="8">
        <f t="shared" si="742"/>
        <v>-8.0046762272189761E-4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2514.151377497386</v>
      </c>
      <c r="M1402" s="14">
        <f t="shared" si="735"/>
        <v>769177</v>
      </c>
      <c r="N1402" s="13"/>
      <c r="O1402" s="12">
        <f>1000*(IF(I60&lt;18,VLOOKUP(I60,'[1]Mortality (No Interventions) H'!$B$10:$O$129,4),VLOOKUP(I60,'[1]Mortality (Interventions) H'!$B$26:$AV$128,34)))</f>
        <v>1000</v>
      </c>
      <c r="P1402" s="11">
        <v>0</v>
      </c>
      <c r="Q1402" s="10">
        <f t="shared" si="744"/>
        <v>1.7867274279735771E-10</v>
      </c>
      <c r="R1402" s="10">
        <f t="shared" si="745"/>
        <v>1.7867274279735771E-10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1.3743096428664323E-6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-1.374309642866432E-4</v>
      </c>
      <c r="AC1402" s="8">
        <f t="shared" si="741"/>
        <v>-1.374309642866432E-4</v>
      </c>
      <c r="AD1402" s="8">
        <f t="shared" si="749"/>
        <v>1.3481977596519702E-7</v>
      </c>
      <c r="AE1402" s="8">
        <f t="shared" si="742"/>
        <v>-1.37296144510678E-4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2514.151377497386</v>
      </c>
      <c r="M1403" s="14">
        <f t="shared" si="735"/>
        <v>769177</v>
      </c>
      <c r="N1403" s="13"/>
      <c r="O1403" s="12" t="e">
        <f>1000*(IF(I61&lt;18,VLOOKUP(I61,'[1]Mortality (No Interventions) H'!$B$10:$O$129,4),VLOOKUP(I61,'[1]Mortality (Interventions) H'!$B$26:$AV$128,34)))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2514.151377497386</v>
      </c>
      <c r="M1404" s="14">
        <f t="shared" si="735"/>
        <v>769177</v>
      </c>
      <c r="N1404" s="13"/>
      <c r="O1404" s="12" t="e">
        <f>1000*(IF(I62&lt;18,VLOOKUP(I62,'[1]Mortality (No Interventions) H'!$B$10:$O$129,4),VLOOKUP(I62,'[1]Mortality (Interventions) H'!$B$26:$AV$128,34)))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2514.151377497386</v>
      </c>
      <c r="M1405" s="14">
        <f t="shared" si="735"/>
        <v>769177</v>
      </c>
      <c r="N1405" s="13"/>
      <c r="O1405" s="12" t="e">
        <f>1000*(IF(I63&lt;18,VLOOKUP(I63,'[1]Mortality (No Interventions) H'!$B$10:$O$129,4),VLOOKUP(I63,'[1]Mortality (Interventions) H'!$B$26:$AV$128,34)))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2514.151377497386</v>
      </c>
      <c r="M1406" s="14">
        <f t="shared" si="735"/>
        <v>769177</v>
      </c>
      <c r="N1406" s="13"/>
      <c r="O1406" s="12" t="e">
        <f>1000*(IF(I64&lt;18,VLOOKUP(I64,'[1]Mortality (No Interventions) H'!$B$10:$O$129,4),VLOOKUP(I64,'[1]Mortality (Interventions) H'!$B$26:$AV$128,34)))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2514.151377497386</v>
      </c>
      <c r="M1407" s="14">
        <f t="shared" si="735"/>
        <v>769177</v>
      </c>
      <c r="N1407" s="13"/>
      <c r="O1407" s="12" t="e">
        <f>1000*(IF(I65&lt;18,VLOOKUP(I65,'[1]Mortality (No Interventions) H'!$B$10:$O$129,4),VLOOKUP(I65,'[1]Mortality (Interventions) H'!$B$26:$AV$128,34)))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2514.151377497386</v>
      </c>
      <c r="M1408" s="14">
        <f t="shared" si="735"/>
        <v>769177</v>
      </c>
      <c r="N1408" s="13"/>
      <c r="O1408" s="12" t="e">
        <f>1000*(IF(I66&lt;18,VLOOKUP(I66,'[1]Mortality (No Interventions) H'!$B$10:$O$129,4),VLOOKUP(I66,'[1]Mortality (Interventions) H'!$B$26:$AV$128,34)))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2514.151377497386</v>
      </c>
      <c r="M1409" s="14">
        <f t="shared" si="735"/>
        <v>769177</v>
      </c>
      <c r="N1409" s="13"/>
      <c r="O1409" s="12" t="e">
        <f>1000*(IF(I67&lt;18,VLOOKUP(I67,'[1]Mortality (No Interventions) H'!$B$10:$O$129,4),VLOOKUP(I67,'[1]Mortality (Interventions) H'!$B$26:$AV$128,34)))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2514.151377497386</v>
      </c>
      <c r="M1410" s="14">
        <f t="shared" ref="M1410:M1441" si="752">$E$11</f>
        <v>769177</v>
      </c>
      <c r="N1410" s="13"/>
      <c r="O1410" s="12" t="e">
        <f>1000*(IF(I68&lt;18,VLOOKUP(I68,'[1]Mortality (No Interventions) H'!$B$10:$O$129,4),VLOOKUP(I68,'[1]Mortality (Interventions) H'!$B$26:$AV$128,34)))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2514.151377497386</v>
      </c>
      <c r="M1411" s="14">
        <f t="shared" si="752"/>
        <v>769177</v>
      </c>
      <c r="N1411" s="13"/>
      <c r="O1411" s="12" t="e">
        <f>1000*(IF(I69&lt;18,VLOOKUP(I69,'[1]Mortality (No Interventions) H'!$B$10:$O$129,4),VLOOKUP(I69,'[1]Mortality (Interventions) H'!$B$26:$AV$128,34)))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2514.151377497386</v>
      </c>
      <c r="M1412" s="14">
        <f t="shared" si="752"/>
        <v>769177</v>
      </c>
      <c r="N1412" s="13"/>
      <c r="O1412" s="12" t="e">
        <f>1000*(IF(I70&lt;18,VLOOKUP(I70,'[1]Mortality (No Interventions) H'!$B$10:$O$129,4),VLOOKUP(I70,'[1]Mortality (Interventions) H'!$B$26:$AV$128,34)))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2514.151377497386</v>
      </c>
      <c r="M1413" s="14">
        <f t="shared" si="752"/>
        <v>769177</v>
      </c>
      <c r="N1413" s="13"/>
      <c r="O1413" s="12" t="e">
        <f>1000*(IF(I71&lt;18,VLOOKUP(I71,'[1]Mortality (No Interventions) H'!$B$10:$O$129,4),VLOOKUP(I71,'[1]Mortality (Interventions) H'!$B$26:$AV$128,34)))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2514.151377497386</v>
      </c>
      <c r="M1414" s="14">
        <f t="shared" si="752"/>
        <v>769177</v>
      </c>
      <c r="N1414" s="13"/>
      <c r="O1414" s="12" t="e">
        <f>1000*(IF(I72&lt;18,VLOOKUP(I72,'[1]Mortality (No Interventions) H'!$B$10:$O$129,4),VLOOKUP(I72,'[1]Mortality (Interventions) H'!$B$26:$AV$128,34)))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2514.151377497386</v>
      </c>
      <c r="M1415" s="14">
        <f t="shared" si="752"/>
        <v>769177</v>
      </c>
      <c r="N1415" s="13"/>
      <c r="O1415" s="12" t="e">
        <f>1000*(IF(I73&lt;18,VLOOKUP(I73,'[1]Mortality (No Interventions) H'!$B$10:$O$129,4),VLOOKUP(I73,'[1]Mortality (Interventions) H'!$B$26:$AV$128,34)))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2514.151377497386</v>
      </c>
      <c r="M1416" s="14">
        <f t="shared" si="752"/>
        <v>769177</v>
      </c>
      <c r="N1416" s="13"/>
      <c r="O1416" s="12" t="e">
        <f>1000*(IF(I74&lt;18,VLOOKUP(I74,'[1]Mortality (No Interventions) H'!$B$10:$O$129,4),VLOOKUP(I74,'[1]Mortality (Interventions) H'!$B$26:$AV$128,34)))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2514.151377497386</v>
      </c>
      <c r="M1417" s="14">
        <f t="shared" si="752"/>
        <v>769177</v>
      </c>
      <c r="N1417" s="13"/>
      <c r="O1417" s="12" t="e">
        <f>1000*(IF(I75&lt;18,VLOOKUP(I75,'[1]Mortality (No Interventions) H'!$B$10:$O$129,4),VLOOKUP(I75,'[1]Mortality (Interventions) H'!$B$26:$AV$128,34)))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2514.151377497386</v>
      </c>
      <c r="M1418" s="14">
        <f t="shared" si="752"/>
        <v>769177</v>
      </c>
      <c r="N1418" s="13"/>
      <c r="O1418" s="12" t="e">
        <f>1000*(IF(I76&lt;18,VLOOKUP(I76,'[1]Mortality (No Interventions) H'!$B$10:$O$129,4),VLOOKUP(I76,'[1]Mortality (Interventions) H'!$B$26:$AV$128,34)))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2514.151377497386</v>
      </c>
      <c r="M1419" s="14">
        <f t="shared" si="752"/>
        <v>769177</v>
      </c>
      <c r="N1419" s="13"/>
      <c r="O1419" s="12" t="e">
        <f>1000*(IF(I77&lt;18,VLOOKUP(I77,'[1]Mortality (No Interventions) H'!$B$10:$O$129,4),VLOOKUP(I77,'[1]Mortality (Interventions) H'!$B$26:$AV$128,34)))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2514.151377497386</v>
      </c>
      <c r="M1420" s="14">
        <f t="shared" si="752"/>
        <v>769177</v>
      </c>
      <c r="N1420" s="13"/>
      <c r="O1420" s="12" t="e">
        <f>1000*(IF(I78&lt;18,VLOOKUP(I78,'[1]Mortality (No Interventions) H'!$B$10:$O$129,4),VLOOKUP(I78,'[1]Mortality (Interventions) H'!$B$26:$AV$128,34)))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2514.151377497386</v>
      </c>
      <c r="M1421" s="14">
        <f t="shared" si="752"/>
        <v>769177</v>
      </c>
      <c r="N1421" s="13"/>
      <c r="O1421" s="12" t="e">
        <f>1000*(IF(I79&lt;18,VLOOKUP(I79,'[1]Mortality (No Interventions) H'!$B$10:$O$129,4),VLOOKUP(I79,'[1]Mortality (Interventions) H'!$B$26:$AV$128,34)))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2514.151377497386</v>
      </c>
      <c r="M1422" s="14">
        <f t="shared" si="752"/>
        <v>769177</v>
      </c>
      <c r="O1422" s="12" t="e">
        <f>1000*(IF(I80&lt;18,VLOOKUP(I80,'[1]Mortality (No Interventions) H'!$B$10:$O$129,4),VLOOKUP(I80,'[1]Mortality (Interventions) H'!$B$26:$AV$128,34)))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2514.151377497386</v>
      </c>
      <c r="M1423" s="14">
        <f t="shared" si="752"/>
        <v>769177</v>
      </c>
      <c r="O1423" s="12" t="e">
        <f>1000*(IF(I81&lt;18,VLOOKUP(I81,'[1]Mortality (No Interventions) H'!$B$10:$O$129,4),VLOOKUP(I81,'[1]Mortality (Interventions) H'!$B$26:$AV$128,34)))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2514.151377497386</v>
      </c>
      <c r="M1424" s="14">
        <f t="shared" si="752"/>
        <v>769177</v>
      </c>
      <c r="O1424" s="12" t="e">
        <f>1000*(IF(I82&lt;18,VLOOKUP(I82,'[1]Mortality (No Interventions) H'!$B$10:$O$129,4),VLOOKUP(I82,'[1]Mortality (Interventions) H'!$B$26:$AV$128,34)))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2514.151377497386</v>
      </c>
      <c r="M1425" s="14">
        <f t="shared" si="752"/>
        <v>769177</v>
      </c>
      <c r="O1425" s="12" t="e">
        <f>1000*(IF(I83&lt;18,VLOOKUP(I83,'[1]Mortality (No Interventions) H'!$B$10:$O$129,4),VLOOKUP(I83,'[1]Mortality (Interventions) H'!$B$26:$AV$128,34)))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2514.151377497386</v>
      </c>
      <c r="M1426" s="14">
        <f t="shared" si="752"/>
        <v>769177</v>
      </c>
      <c r="O1426" s="12" t="e">
        <f>1000*(IF(I84&lt;18,VLOOKUP(I84,'[1]Mortality (No Interventions) H'!$B$10:$O$129,4),VLOOKUP(I84,'[1]Mortality (Interventions) H'!$B$26:$AV$128,34)))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2514.151377497386</v>
      </c>
      <c r="M1427" s="14">
        <f t="shared" si="752"/>
        <v>769177</v>
      </c>
      <c r="O1427" s="12" t="e">
        <f>1000*(IF(I85&lt;18,VLOOKUP(I85,'[1]Mortality (No Interventions) H'!$B$10:$O$129,4),VLOOKUP(I85,'[1]Mortality (Interventions) H'!$B$26:$AV$128,34)))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2514.151377497386</v>
      </c>
      <c r="M1428" s="14">
        <f t="shared" si="752"/>
        <v>769177</v>
      </c>
      <c r="O1428" s="12" t="e">
        <f>1000*(IF(I86&lt;18,VLOOKUP(I86,'[1]Mortality (No Interventions) H'!$B$10:$O$129,4),VLOOKUP(I86,'[1]Mortality (Interventions) H'!$B$26:$AV$128,34)))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2514.151377497386</v>
      </c>
      <c r="M1429" s="14">
        <f t="shared" si="752"/>
        <v>769177</v>
      </c>
      <c r="O1429" s="12" t="e">
        <f>1000*(IF(I87&lt;18,VLOOKUP(I87,'[1]Mortality (No Interventions) H'!$B$10:$O$129,4),VLOOKUP(I87,'[1]Mortality (Interventions) H'!$B$26:$AV$128,34)))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2514.151377497386</v>
      </c>
      <c r="M1430" s="14">
        <f t="shared" si="752"/>
        <v>769177</v>
      </c>
      <c r="O1430" s="12" t="e">
        <f>1000*(IF(I88&lt;18,VLOOKUP(I88,'[1]Mortality (No Interventions) H'!$B$10:$O$129,4),VLOOKUP(I88,'[1]Mortality (Interventions) H'!$B$26:$AV$128,34)))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2514.151377497386</v>
      </c>
      <c r="M1431" s="14">
        <f t="shared" si="752"/>
        <v>769177</v>
      </c>
      <c r="O1431" s="12" t="e">
        <f>1000*(IF(I89&lt;18,VLOOKUP(I89,'[1]Mortality (No Interventions) H'!$B$10:$O$129,4),VLOOKUP(I89,'[1]Mortality (Interventions) H'!$B$26:$AV$128,34)))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2514.151377497386</v>
      </c>
      <c r="M1432" s="14">
        <f t="shared" si="752"/>
        <v>769177</v>
      </c>
      <c r="O1432" s="12" t="e">
        <f>1000*(IF(I90&lt;18,VLOOKUP(I90,'[1]Mortality (No Interventions) H'!$B$10:$O$129,4),VLOOKUP(I90,'[1]Mortality (Interventions) H'!$B$26:$AV$128,34)))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2514.151377497386</v>
      </c>
      <c r="M1433" s="14">
        <f t="shared" si="752"/>
        <v>769177</v>
      </c>
      <c r="O1433" s="12" t="e">
        <f>1000*(IF(I91&lt;18,VLOOKUP(I91,'[1]Mortality (No Interventions) H'!$B$10:$O$129,4),VLOOKUP(I91,'[1]Mortality (Interventions) H'!$B$26:$AV$128,34)))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2514.151377497386</v>
      </c>
      <c r="M1434" s="14">
        <f t="shared" si="752"/>
        <v>769177</v>
      </c>
      <c r="O1434" s="12" t="e">
        <f>1000*(IF(I92&lt;18,VLOOKUP(I92,'[1]Mortality (No Interventions) H'!$B$10:$O$129,4),VLOOKUP(I92,'[1]Mortality (Interventions) H'!$B$26:$AV$128,34)))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2514.151377497386</v>
      </c>
      <c r="M1435" s="14">
        <f t="shared" si="752"/>
        <v>769177</v>
      </c>
      <c r="O1435" s="12" t="e">
        <f>1000*(IF(I93&lt;18,VLOOKUP(I93,'[1]Mortality (No Interventions) H'!$B$10:$O$129,4),VLOOKUP(I93,'[1]Mortality (Interventions) H'!$B$26:$AV$128,34)))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2514.151377497386</v>
      </c>
      <c r="M1436" s="14">
        <f t="shared" si="752"/>
        <v>769177</v>
      </c>
      <c r="O1436" s="12" t="e">
        <f>1000*(IF(I94&lt;18,VLOOKUP(I94,'[1]Mortality (No Interventions) H'!$B$10:$O$129,4),VLOOKUP(I94,'[1]Mortality (Interventions) H'!$B$26:$AV$128,34)))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2514.151377497386</v>
      </c>
      <c r="M1437" s="14">
        <f t="shared" si="752"/>
        <v>769177</v>
      </c>
      <c r="O1437" s="12" t="e">
        <f>1000*(IF(I95&lt;18,VLOOKUP(I95,'[1]Mortality (No Interventions) H'!$B$10:$O$129,4),VLOOKUP(I95,'[1]Mortality (Interventions) H'!$B$26:$AV$128,34)))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2514.151377497386</v>
      </c>
      <c r="M1438" s="14">
        <f t="shared" si="752"/>
        <v>769177</v>
      </c>
      <c r="O1438" s="12" t="e">
        <f>1000*(IF(I96&lt;18,VLOOKUP(I96,'[1]Mortality (No Interventions) H'!$B$10:$O$129,4),VLOOKUP(I96,'[1]Mortality (Interventions) H'!$B$26:$AV$128,34)))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2514.151377497386</v>
      </c>
      <c r="M1439" s="14">
        <f t="shared" si="752"/>
        <v>769177</v>
      </c>
      <c r="O1439" s="12" t="e">
        <f>1000*(IF(I97&lt;18,VLOOKUP(I97,'[1]Mortality (No Interventions) H'!$B$10:$O$129,4),VLOOKUP(I97,'[1]Mortality (Interventions) H'!$B$26:$AV$128,34)))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2514.151377497386</v>
      </c>
      <c r="M1440" s="14">
        <f t="shared" si="752"/>
        <v>769177</v>
      </c>
      <c r="O1440" s="12" t="e">
        <f>1000*(IF(I98&lt;18,VLOOKUP(I98,'[1]Mortality (No Interventions) H'!$B$10:$O$129,4),VLOOKUP(I98,'[1]Mortality (Interventions) H'!$B$26:$AV$128,34)))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2514.151377497386</v>
      </c>
      <c r="M1441" s="14">
        <f t="shared" si="752"/>
        <v>769177</v>
      </c>
      <c r="O1441" s="12" t="e">
        <f>1000*(IF(I99&lt;18,VLOOKUP(I99,'[1]Mortality (No Interventions) H'!$B$10:$O$129,4),VLOOKUP(I99,'[1]Mortality (Interventions) H'!$B$26:$AV$128,34)))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2514.151377497386</v>
      </c>
      <c r="M1442" s="14">
        <f t="shared" ref="M1442:M1466" si="769">$E$11</f>
        <v>769177</v>
      </c>
      <c r="O1442" s="12" t="e">
        <f>1000*(IF(I100&lt;18,VLOOKUP(I100,'[1]Mortality (No Interventions) H'!$B$10:$O$129,4),VLOOKUP(I100,'[1]Mortality (Interventions) H'!$B$26:$AV$128,34)))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2514.151377497386</v>
      </c>
      <c r="M1443" s="14">
        <f t="shared" si="769"/>
        <v>769177</v>
      </c>
      <c r="O1443" s="12" t="e">
        <f>1000*(IF(I101&lt;18,VLOOKUP(I101,'[1]Mortality (No Interventions) H'!$B$10:$O$129,4),VLOOKUP(I101,'[1]Mortality (Interventions) H'!$B$26:$AV$128,34)))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2514.151377497386</v>
      </c>
      <c r="M1444" s="14">
        <f t="shared" si="769"/>
        <v>769177</v>
      </c>
      <c r="O1444" s="12" t="e">
        <f>1000*(IF(I102&lt;18,VLOOKUP(I102,'[1]Mortality (No Interventions) H'!$B$10:$O$129,4),VLOOKUP(I102,'[1]Mortality (Interventions) H'!$B$26:$AV$128,34)))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2514.151377497386</v>
      </c>
      <c r="M1445" s="14">
        <f t="shared" si="769"/>
        <v>769177</v>
      </c>
      <c r="O1445" s="12" t="e">
        <f>1000*(IF(I103&lt;18,VLOOKUP(I103,'[1]Mortality (No Interventions) H'!$B$10:$O$129,4),VLOOKUP(I103,'[1]Mortality (Interventions) H'!$B$26:$AV$128,34)))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2514.151377497386</v>
      </c>
      <c r="M1446" s="14">
        <f t="shared" si="769"/>
        <v>769177</v>
      </c>
      <c r="O1446" s="12" t="e">
        <f>1000*(IF(I104&lt;18,VLOOKUP(I104,'[1]Mortality (No Interventions) H'!$B$10:$O$129,4),VLOOKUP(I104,'[1]Mortality (Interventions) H'!$B$26:$AV$128,34)))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2514.151377497386</v>
      </c>
      <c r="M1447" s="14">
        <f t="shared" si="769"/>
        <v>769177</v>
      </c>
      <c r="O1447" s="12" t="e">
        <f>1000*(IF(I105&lt;18,VLOOKUP(I105,'[1]Mortality (No Interventions) H'!$B$10:$O$129,4),VLOOKUP(I105,'[1]Mortality (Interventions) H'!$B$26:$AV$128,34)))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2514.151377497386</v>
      </c>
      <c r="M1448" s="14">
        <f t="shared" si="769"/>
        <v>769177</v>
      </c>
      <c r="O1448" s="12" t="e">
        <f>1000*(IF(I106&lt;18,VLOOKUP(I106,'[1]Mortality (No Interventions) H'!$B$10:$O$129,4),VLOOKUP(I106,'[1]Mortality (Interventions) H'!$B$26:$AV$128,34)))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2514.151377497386</v>
      </c>
      <c r="M1449" s="14">
        <f t="shared" si="769"/>
        <v>769177</v>
      </c>
      <c r="O1449" s="12" t="e">
        <f>1000*(IF(I107&lt;18,VLOOKUP(I107,'[1]Mortality (No Interventions) H'!$B$10:$O$129,4),VLOOKUP(I107,'[1]Mortality (Interventions) H'!$B$26:$AV$128,34)))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2514.151377497386</v>
      </c>
      <c r="M1450" s="14">
        <f t="shared" si="769"/>
        <v>769177</v>
      </c>
      <c r="O1450" s="12" t="e">
        <f>1000*(IF(I108&lt;18,VLOOKUP(I108,'[1]Mortality (No Interventions) H'!$B$10:$O$129,4),VLOOKUP(I108,'[1]Mortality (Interventions) H'!$B$26:$AV$128,34)))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2514.151377497386</v>
      </c>
      <c r="M1451" s="14">
        <f t="shared" si="769"/>
        <v>769177</v>
      </c>
      <c r="O1451" s="12" t="e">
        <f>1000*(IF(I109&lt;18,VLOOKUP(I109,'[1]Mortality (No Interventions) H'!$B$10:$O$129,4),VLOOKUP(I109,'[1]Mortality (Interventions) H'!$B$26:$AV$128,34)))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2514.151377497386</v>
      </c>
      <c r="M1452" s="14">
        <f t="shared" si="769"/>
        <v>769177</v>
      </c>
      <c r="O1452" s="12" t="e">
        <f>1000*(IF(I110&lt;18,VLOOKUP(I110,'[1]Mortality (No Interventions) H'!$B$10:$O$129,4),VLOOKUP(I110,'[1]Mortality (Interventions) H'!$B$26:$AV$128,34)))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2514.151377497386</v>
      </c>
      <c r="M1453" s="14">
        <f t="shared" si="769"/>
        <v>769177</v>
      </c>
      <c r="O1453" s="12" t="e">
        <f>1000*(IF(I111&lt;18,VLOOKUP(I111,'[1]Mortality (No Interventions) H'!$B$10:$O$129,4),VLOOKUP(I111,'[1]Mortality (Interventions) H'!$B$26:$AV$128,34)))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2514.151377497386</v>
      </c>
      <c r="M1454" s="14">
        <f t="shared" si="769"/>
        <v>769177</v>
      </c>
      <c r="O1454" s="12" t="e">
        <f>1000*(IF(I112&lt;18,VLOOKUP(I112,'[1]Mortality (No Interventions) H'!$B$10:$O$129,4),VLOOKUP(I112,'[1]Mortality (Interventions) H'!$B$26:$AV$128,34)))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2514.151377497386</v>
      </c>
      <c r="M1455" s="14">
        <f t="shared" si="769"/>
        <v>769177</v>
      </c>
      <c r="O1455" s="12" t="e">
        <f>1000*(IF(I113&lt;18,VLOOKUP(I113,'[1]Mortality (No Interventions) H'!$B$10:$O$129,4),VLOOKUP(I113,'[1]Mortality (Interventions) H'!$B$26:$AV$128,34)))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2514.151377497386</v>
      </c>
      <c r="M1456" s="14">
        <f t="shared" si="769"/>
        <v>769177</v>
      </c>
      <c r="O1456" s="12" t="e">
        <f>1000*(IF(I114&lt;18,VLOOKUP(I114,'[1]Mortality (No Interventions) H'!$B$10:$O$129,4),VLOOKUP(I114,'[1]Mortality (Interventions) H'!$B$26:$AV$128,34)))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2514.151377497386</v>
      </c>
      <c r="M1457" s="14">
        <f t="shared" si="769"/>
        <v>769177</v>
      </c>
      <c r="O1457" s="12" t="e">
        <f>1000*(IF(I115&lt;18,VLOOKUP(I115,'[1]Mortality (No Interventions) H'!$B$10:$O$129,4),VLOOKUP(I115,'[1]Mortality (Interventions) H'!$B$26:$AV$128,34)))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2514.151377497386</v>
      </c>
      <c r="M1458" s="14">
        <f t="shared" si="769"/>
        <v>769177</v>
      </c>
      <c r="O1458" s="12" t="e">
        <f>1000*(IF(I116&lt;18,VLOOKUP(I116,'[1]Mortality (No Interventions) H'!$B$10:$O$129,4),VLOOKUP(I116,'[1]Mortality (Interventions) H'!$B$26:$AV$128,34)))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2514.151377497386</v>
      </c>
      <c r="M1459" s="14">
        <f t="shared" si="769"/>
        <v>769177</v>
      </c>
      <c r="O1459" s="12" t="e">
        <f>1000*(IF(I117&lt;18,VLOOKUP(I117,'[1]Mortality (No Interventions) H'!$B$10:$O$129,4),VLOOKUP(I117,'[1]Mortality (Interventions) H'!$B$26:$AV$128,34)))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2514.151377497386</v>
      </c>
      <c r="M1460" s="14">
        <f t="shared" si="769"/>
        <v>769177</v>
      </c>
      <c r="O1460" s="12" t="e">
        <f>1000*(IF(I118&lt;18,VLOOKUP(I118,'[1]Mortality (No Interventions) H'!$B$10:$O$129,4),VLOOKUP(I118,'[1]Mortality (Interventions) H'!$B$26:$AV$128,34)))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2514.151377497386</v>
      </c>
      <c r="M1461" s="14">
        <f t="shared" si="769"/>
        <v>769177</v>
      </c>
      <c r="O1461" s="12" t="e">
        <f>1000*(IF(I119&lt;18,VLOOKUP(I119,'[1]Mortality (No Interventions) H'!$B$10:$O$129,4),VLOOKUP(I119,'[1]Mortality (Interventions) H'!$B$26:$AV$128,34)))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2514.151377497386</v>
      </c>
      <c r="M1462" s="14">
        <f t="shared" si="769"/>
        <v>769177</v>
      </c>
      <c r="O1462" s="12" t="e">
        <f>1000*(IF(I120&lt;18,VLOOKUP(I120,'[1]Mortality (No Interventions) H'!$B$10:$O$129,4),VLOOKUP(I120,'[1]Mortality (Interventions) H'!$B$26:$AV$128,34)))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2514.151377497386</v>
      </c>
      <c r="M1463" s="14">
        <f t="shared" si="769"/>
        <v>769177</v>
      </c>
      <c r="O1463" s="12" t="e">
        <f>1000*(IF(I121&lt;18,VLOOKUP(I121,'[1]Mortality (No Interventions) H'!$B$10:$O$129,4),VLOOKUP(I121,'[1]Mortality (Interventions) H'!$B$26:$AV$128,34)))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2514.151377497386</v>
      </c>
      <c r="M1464" s="14">
        <f t="shared" si="769"/>
        <v>769177</v>
      </c>
      <c r="O1464" s="12" t="e">
        <f>1000*(IF(I122&lt;18,VLOOKUP(I122,'[1]Mortality (No Interventions) H'!$B$10:$O$129,4),VLOOKUP(I122,'[1]Mortality (Interventions) H'!$B$26:$AV$128,34)))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2514.151377497386</v>
      </c>
      <c r="M1465" s="14">
        <f t="shared" si="769"/>
        <v>769177</v>
      </c>
      <c r="O1465" s="12" t="e">
        <f>1000*(IF(I123&lt;18,VLOOKUP(I123,'[1]Mortality (No Interventions) H'!$B$10:$O$129,4),VLOOKUP(I123,'[1]Mortality (Interventions) H'!$B$26:$AV$128,34)))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2514.151377497386</v>
      </c>
      <c r="M1466" s="14">
        <f t="shared" si="769"/>
        <v>769177</v>
      </c>
      <c r="O1466" s="12" t="e">
        <f>1000*(IF(I124&lt;18,VLOOKUP(I124,'[1]Mortality (No Interventions) H'!$B$10:$O$129,4),VLOOKUP(I124,'[1]Mortality (Interventions) H'!$B$26:$AV$128,34)))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462930.16494494159</v>
      </c>
      <c r="Z1471" s="2">
        <f t="shared" si="786"/>
        <v>-11573.254123623541</v>
      </c>
      <c r="AA1471" s="2">
        <f t="shared" si="786"/>
        <v>-52772.197276680687</v>
      </c>
      <c r="AB1471" s="2">
        <f t="shared" si="786"/>
        <v>-769176.99999999965</v>
      </c>
      <c r="AC1471" s="2">
        <f t="shared" si="786"/>
        <v>-370592.28645536257</v>
      </c>
      <c r="AD1471" s="2">
        <f t="shared" si="786"/>
        <v>15891.978052434946</v>
      </c>
      <c r="AE1471" s="2">
        <f t="shared" si="786"/>
        <v>-354700.30840292759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462930.16494494159</v>
      </c>
      <c r="Z1473" s="2">
        <f t="shared" si="787"/>
        <v>-11573.254123623541</v>
      </c>
      <c r="AA1473" s="2">
        <f t="shared" si="787"/>
        <v>-22759.057345807643</v>
      </c>
      <c r="AB1473" s="2">
        <f t="shared" si="787"/>
        <v>-148341.49509043558</v>
      </c>
      <c r="AC1473" s="2">
        <f t="shared" si="787"/>
        <v>280256.35838507477</v>
      </c>
      <c r="AD1473" s="2">
        <f t="shared" si="787"/>
        <v>6208.3550490956404</v>
      </c>
      <c r="AE1473" s="2">
        <f t="shared" si="787"/>
        <v>286464.71343417047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462930.16494494159</v>
      </c>
      <c r="Z1475" s="2">
        <f t="shared" si="788"/>
        <v>-11573.254123623541</v>
      </c>
      <c r="AA1475" s="2">
        <f t="shared" si="788"/>
        <v>-36159.197448364648</v>
      </c>
      <c r="AB1475" s="2">
        <f t="shared" si="788"/>
        <v>-379401.97710723046</v>
      </c>
      <c r="AC1475" s="2">
        <f t="shared" si="788"/>
        <v>35795.736265722895</v>
      </c>
      <c r="AD1475" s="2">
        <f t="shared" si="788"/>
        <v>10497.311779541735</v>
      </c>
      <c r="AE1475" s="2">
        <f t="shared" si="788"/>
        <v>46293.048045264732</v>
      </c>
    </row>
    <row r="1479" spans="1:40" ht="19" customHeight="1" x14ac:dyDescent="0.15">
      <c r="A1479" s="1"/>
      <c r="G1479" s="1" t="s">
        <v>11</v>
      </c>
      <c r="H1479" s="50">
        <v>459528.81460365339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459528.81460365339</v>
      </c>
      <c r="K1480" s="14">
        <f>J1480*$C$10</f>
        <v>11488.220365091336</v>
      </c>
      <c r="L1480" s="15">
        <f>$C$1490</f>
        <v>4798.2402551807381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459528.81460365339</v>
      </c>
      <c r="Z1480" s="8">
        <f t="shared" ref="Z1480:Z1511" si="793">IFERROR(_xlfn.IFNA(-$T1480*K1480,0),0)</f>
        <v>-11488.220365091336</v>
      </c>
      <c r="AA1480" s="8">
        <f t="shared" ref="AA1480:AA1511" si="794">IFERROR(_xlfn.IFNA(-$T1480*L1480,0),0)</f>
        <v>-4798.2402551807381</v>
      </c>
      <c r="AB1480" s="8"/>
      <c r="AC1480" s="8">
        <f t="shared" ref="AC1480:AC1511" si="795">IFERROR(_xlfn.IFNA(SUM(Y1480:AB1480),0),0)</f>
        <v>443242.3539833813</v>
      </c>
      <c r="AD1480" s="8"/>
      <c r="AE1480" s="8">
        <f t="shared" ref="AE1480:AE1511" si="796">IFERROR(_xlfn.IFNA(SUM(AC1480:AD1480),0),0)</f>
        <v>443242.3539833813</v>
      </c>
      <c r="AG1480" s="46">
        <f>AE1609</f>
        <v>45952.912832412694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H'!$B$10:$O$129,4),VLOOKUP(I5,'[1]Mortality (Interventions) H'!$B$26:$AV$128,37)))</f>
        <v>8.1051447093446249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8.1051447093446246E-3</v>
      </c>
      <c r="S1481" s="10">
        <f t="shared" ref="S1481:S1512" si="800">MIN(P1481*Q1481,Q1481-R1481)</f>
        <v>0</v>
      </c>
      <c r="T1481" s="9">
        <f t="shared" si="790"/>
        <v>0.99189485529065535</v>
      </c>
      <c r="U1481" s="18"/>
      <c r="V1481" s="8">
        <f t="shared" ref="V1481:V1512" si="801">W1480</f>
        <v>7691.77</v>
      </c>
      <c r="W1481" s="8">
        <f t="shared" si="791"/>
        <v>7629.4270910790046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-6234.2908920995706</v>
      </c>
      <c r="AC1481" s="8">
        <f t="shared" si="795"/>
        <v>-6234.2908920995706</v>
      </c>
      <c r="AD1481" s="8">
        <f t="shared" ref="AD1481:AD1512" si="803">IFERROR(_xlfn.IFNA($D$6*SUM(V1481:V1481,Y1481:Z1481),0),0)</f>
        <v>754.56263700000011</v>
      </c>
      <c r="AE1481" s="8">
        <f t="shared" si="796"/>
        <v>-5479.7282550995706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2500.5961821624715</v>
      </c>
      <c r="M1482" s="14">
        <f t="shared" si="789"/>
        <v>769177</v>
      </c>
      <c r="N1482" s="13"/>
      <c r="O1482" s="12">
        <f>1000*(IF(I6&lt;18,VLOOKUP(I6,'[1]Mortality (No Interventions) H'!$B$10:$O$129,4),VLOOKUP(I6,'[1]Mortality (Interventions) H'!$B$26:$AV$128,37)))</f>
        <v>8.9470526123912784</v>
      </c>
      <c r="P1482" s="11">
        <v>0</v>
      </c>
      <c r="Q1482" s="10">
        <f t="shared" si="798"/>
        <v>0.99189485529065535</v>
      </c>
      <c r="R1482" s="10">
        <f t="shared" si="799"/>
        <v>8.8745354562457281E-3</v>
      </c>
      <c r="S1482" s="10">
        <f t="shared" si="800"/>
        <v>0</v>
      </c>
      <c r="T1482" s="9">
        <f t="shared" si="790"/>
        <v>0.98302031983440963</v>
      </c>
      <c r="U1482" s="18"/>
      <c r="V1482" s="8">
        <f t="shared" si="801"/>
        <v>7629.4270910790046</v>
      </c>
      <c r="W1482" s="8">
        <f t="shared" si="791"/>
        <v>7561.1662054927174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-2458.1368587660563</v>
      </c>
      <c r="AB1482" s="8">
        <f t="shared" si="802"/>
        <v>-6826.0885586287204</v>
      </c>
      <c r="AC1482" s="8">
        <f t="shared" si="795"/>
        <v>-9284.2254173947767</v>
      </c>
      <c r="AD1482" s="8">
        <f t="shared" si="803"/>
        <v>748.44679763485044</v>
      </c>
      <c r="AE1482" s="8">
        <f t="shared" si="796"/>
        <v>-8535.7786197599271</v>
      </c>
      <c r="AF1482" s="1" t="s">
        <v>34</v>
      </c>
      <c r="AG1482" s="44">
        <f>AE1609/Y1609</f>
        <v>0.10000006827003304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2500.5961821624715</v>
      </c>
      <c r="M1483" s="14">
        <f t="shared" si="789"/>
        <v>769177</v>
      </c>
      <c r="N1483" s="13"/>
      <c r="O1483" s="12">
        <f>1000*(IF(I7&lt;18,VLOOKUP(I7,'[1]Mortality (No Interventions) H'!$B$10:$O$129,4),VLOOKUP(I7,'[1]Mortality (Interventions) H'!$B$26:$AV$128,37)))</f>
        <v>9.851845882511574</v>
      </c>
      <c r="P1483" s="11">
        <v>0</v>
      </c>
      <c r="Q1483" s="10">
        <f t="shared" si="798"/>
        <v>0.98302031983440963</v>
      </c>
      <c r="R1483" s="10">
        <f t="shared" si="799"/>
        <v>9.6845646903858384E-3</v>
      </c>
      <c r="S1483" s="10">
        <f t="shared" si="800"/>
        <v>0</v>
      </c>
      <c r="T1483" s="9">
        <f t="shared" si="790"/>
        <v>0.97333575514402382</v>
      </c>
      <c r="U1483" s="18"/>
      <c r="V1483" s="8">
        <f t="shared" si="801"/>
        <v>7561.1662054927174</v>
      </c>
      <c r="W1483" s="8">
        <f t="shared" si="791"/>
        <v>7486.6747613441485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-2433.9196732753721</v>
      </c>
      <c r="AB1483" s="8">
        <f t="shared" si="802"/>
        <v>-7449.144414856908</v>
      </c>
      <c r="AC1483" s="8">
        <f t="shared" si="795"/>
        <v>-9883.0640881322797</v>
      </c>
      <c r="AD1483" s="8">
        <f t="shared" si="803"/>
        <v>741.75040475883566</v>
      </c>
      <c r="AE1483" s="8">
        <f t="shared" si="796"/>
        <v>-9141.3136833734443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2500.5961821624715</v>
      </c>
      <c r="M1484" s="14">
        <f t="shared" si="789"/>
        <v>769177</v>
      </c>
      <c r="N1484" s="13"/>
      <c r="O1484" s="12">
        <f>1000*(IF(I8&lt;18,VLOOKUP(I8,'[1]Mortality (No Interventions) H'!$B$10:$O$129,4),VLOOKUP(I8,'[1]Mortality (Interventions) H'!$B$26:$AV$128,37)))</f>
        <v>10.820533028514472</v>
      </c>
      <c r="P1484" s="11">
        <v>0</v>
      </c>
      <c r="Q1484" s="10">
        <f t="shared" si="798"/>
        <v>0.97333575514402382</v>
      </c>
      <c r="R1484" s="10">
        <f t="shared" si="799"/>
        <v>1.0532011686369984E-2</v>
      </c>
      <c r="S1484" s="10">
        <f t="shared" si="800"/>
        <v>0</v>
      </c>
      <c r="T1484" s="9">
        <f t="shared" si="790"/>
        <v>0.96280374345765385</v>
      </c>
      <c r="U1484" s="18"/>
      <c r="V1484" s="8">
        <f t="shared" si="801"/>
        <v>7486.6747613441485</v>
      </c>
      <c r="W1484" s="8">
        <f t="shared" si="791"/>
        <v>7405.6649498152783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-2407.5833650619447</v>
      </c>
      <c r="AB1484" s="8">
        <f t="shared" si="802"/>
        <v>-8100.981152887005</v>
      </c>
      <c r="AC1484" s="8">
        <f t="shared" si="795"/>
        <v>-10508.564517948949</v>
      </c>
      <c r="AD1484" s="8">
        <f t="shared" si="803"/>
        <v>734.44279408786099</v>
      </c>
      <c r="AE1484" s="8">
        <f t="shared" si="796"/>
        <v>-9774.121723861088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2500.5961821624715</v>
      </c>
      <c r="M1485" s="14">
        <f t="shared" si="789"/>
        <v>769177</v>
      </c>
      <c r="N1485" s="13"/>
      <c r="O1485" s="12">
        <f>1000*(IF(I9&lt;18,VLOOKUP(I9,'[1]Mortality (No Interventions) H'!$B$10:$O$129,4),VLOOKUP(I9,'[1]Mortality (Interventions) H'!$B$26:$AV$128,37)))</f>
        <v>11.914555351957741</v>
      </c>
      <c r="P1485" s="11">
        <v>0</v>
      </c>
      <c r="Q1485" s="10">
        <f t="shared" si="798"/>
        <v>0.96280374345765385</v>
      </c>
      <c r="R1485" s="10">
        <f t="shared" si="799"/>
        <v>1.1471378494498337E-2</v>
      </c>
      <c r="S1485" s="10">
        <f t="shared" si="800"/>
        <v>0</v>
      </c>
      <c r="T1485" s="9">
        <f t="shared" si="790"/>
        <v>0.95133236496315554</v>
      </c>
      <c r="U1485" s="18"/>
      <c r="V1485" s="8">
        <f t="shared" si="801"/>
        <v>7405.6649498152783</v>
      </c>
      <c r="W1485" s="8">
        <f t="shared" si="791"/>
        <v>7317.4297448526513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-2378.8980797944619</v>
      </c>
      <c r="AB1485" s="8">
        <f t="shared" si="802"/>
        <v>-8823.5204962627467</v>
      </c>
      <c r="AC1485" s="8">
        <f t="shared" si="795"/>
        <v>-11202.418576057209</v>
      </c>
      <c r="AD1485" s="8">
        <f t="shared" si="803"/>
        <v>726.49573157687882</v>
      </c>
      <c r="AE1485" s="8">
        <f t="shared" si="796"/>
        <v>-10475.92284448033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2500.5961821624715</v>
      </c>
      <c r="M1486" s="14">
        <f t="shared" si="789"/>
        <v>769177</v>
      </c>
      <c r="N1486" s="13"/>
      <c r="O1486" s="12">
        <f>1000*(IF(I10&lt;18,VLOOKUP(I10,'[1]Mortality (No Interventions) H'!$B$10:$O$129,4),VLOOKUP(I10,'[1]Mortality (Interventions) H'!$B$26:$AV$128,37)))</f>
        <v>13.152196817329756</v>
      </c>
      <c r="P1486" s="11">
        <v>0</v>
      </c>
      <c r="Q1486" s="10">
        <f t="shared" si="798"/>
        <v>0.95133236496315554</v>
      </c>
      <c r="R1486" s="10">
        <f t="shared" si="799"/>
        <v>1.2512110502691205E-2</v>
      </c>
      <c r="S1486" s="10">
        <f t="shared" si="800"/>
        <v>0</v>
      </c>
      <c r="T1486" s="9">
        <f t="shared" si="790"/>
        <v>0.93882025446046435</v>
      </c>
      <c r="U1486" s="18"/>
      <c r="V1486" s="8">
        <f t="shared" si="801"/>
        <v>7317.4297448526513</v>
      </c>
      <c r="W1486" s="8">
        <f t="shared" si="791"/>
        <v>7221.189468651366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-2347.6103440406373</v>
      </c>
      <c r="AB1486" s="8">
        <f t="shared" si="802"/>
        <v>-9624.0276201285124</v>
      </c>
      <c r="AC1486" s="8">
        <f t="shared" si="795"/>
        <v>-11971.637964169149</v>
      </c>
      <c r="AD1486" s="8">
        <f t="shared" si="803"/>
        <v>717.83985797004516</v>
      </c>
      <c r="AE1486" s="8">
        <f t="shared" si="796"/>
        <v>-11253.798106199105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2500.5961821624715</v>
      </c>
      <c r="M1487" s="14">
        <f t="shared" si="789"/>
        <v>769177</v>
      </c>
      <c r="N1487" s="13"/>
      <c r="O1487" s="12">
        <f>1000*(IF(I11&lt;18,VLOOKUP(I11,'[1]Mortality (No Interventions) H'!$B$10:$O$129,4),VLOOKUP(I11,'[1]Mortality (Interventions) H'!$B$26:$AV$128,37)))</f>
        <v>14.573768053186097</v>
      </c>
      <c r="P1487" s="11">
        <v>0</v>
      </c>
      <c r="Q1487" s="10">
        <f t="shared" si="798"/>
        <v>0.93882025446046435</v>
      </c>
      <c r="R1487" s="10">
        <f t="shared" si="799"/>
        <v>1.3682148632139958E-2</v>
      </c>
      <c r="S1487" s="10">
        <f t="shared" si="800"/>
        <v>0</v>
      </c>
      <c r="T1487" s="9">
        <f t="shared" si="790"/>
        <v>0.92513810582832434</v>
      </c>
      <c r="U1487" s="18"/>
      <c r="V1487" s="8">
        <f t="shared" si="801"/>
        <v>7221.189468651366</v>
      </c>
      <c r="W1487" s="8">
        <f t="shared" si="791"/>
        <v>7115.9495282671305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-2313.3968154073282</v>
      </c>
      <c r="AB1487" s="8">
        <f t="shared" si="802"/>
        <v>-10523.994038423516</v>
      </c>
      <c r="AC1487" s="8">
        <f t="shared" si="795"/>
        <v>-12837.390853830844</v>
      </c>
      <c r="AD1487" s="8">
        <f t="shared" si="803"/>
        <v>708.39868687469902</v>
      </c>
      <c r="AE1487" s="8">
        <f t="shared" si="796"/>
        <v>-12128.992166956145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2500.5961821624715</v>
      </c>
      <c r="M1488" s="14">
        <f t="shared" si="789"/>
        <v>769177</v>
      </c>
      <c r="N1488" s="13"/>
      <c r="O1488" s="12">
        <f>1000*(IF(I12&lt;18,VLOOKUP(I12,'[1]Mortality (No Interventions) H'!$B$10:$O$129,4),VLOOKUP(I12,'[1]Mortality (Interventions) H'!$B$26:$AV$128,37)))</f>
        <v>16.217667510157874</v>
      </c>
      <c r="P1488" s="11">
        <v>0</v>
      </c>
      <c r="Q1488" s="10">
        <f t="shared" si="798"/>
        <v>0.92513810582832434</v>
      </c>
      <c r="R1488" s="10">
        <f t="shared" si="799"/>
        <v>1.5003582201301014E-2</v>
      </c>
      <c r="S1488" s="10">
        <f t="shared" si="800"/>
        <v>0</v>
      </c>
      <c r="T1488" s="9">
        <f t="shared" si="790"/>
        <v>0.9101345236270233</v>
      </c>
      <c r="U1488" s="18"/>
      <c r="V1488" s="8">
        <f t="shared" si="801"/>
        <v>7115.9495282671305</v>
      </c>
      <c r="W1488" s="8">
        <f t="shared" si="791"/>
        <v>7000.545424798629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-2275.8789150359939</v>
      </c>
      <c r="AB1488" s="8">
        <f t="shared" si="802"/>
        <v>-11540.410346850111</v>
      </c>
      <c r="AC1488" s="8">
        <f t="shared" si="795"/>
        <v>-13816.289261886104</v>
      </c>
      <c r="AD1488" s="8">
        <f t="shared" si="803"/>
        <v>698.07464872300557</v>
      </c>
      <c r="AE1488" s="8">
        <f t="shared" si="796"/>
        <v>-13118.214613163098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2500.5961821624715</v>
      </c>
      <c r="M1489" s="14">
        <f t="shared" si="789"/>
        <v>769177</v>
      </c>
      <c r="N1489" s="13"/>
      <c r="O1489" s="12">
        <f>1000*(IF(I13&lt;18,VLOOKUP(I13,'[1]Mortality (No Interventions) H'!$B$10:$O$129,4),VLOOKUP(I13,'[1]Mortality (Interventions) H'!$B$26:$AV$128,37)))</f>
        <v>18.119869892647582</v>
      </c>
      <c r="P1489" s="11">
        <v>0</v>
      </c>
      <c r="Q1489" s="10">
        <f t="shared" si="798"/>
        <v>0.9101345236270233</v>
      </c>
      <c r="R1489" s="10">
        <f t="shared" si="799"/>
        <v>1.6491519152928451E-2</v>
      </c>
      <c r="S1489" s="10">
        <f t="shared" si="800"/>
        <v>0</v>
      </c>
      <c r="T1489" s="9">
        <f t="shared" si="790"/>
        <v>0.89364300447409484</v>
      </c>
      <c r="U1489" s="18"/>
      <c r="V1489" s="8">
        <f t="shared" si="801"/>
        <v>7000.545424798629</v>
      </c>
      <c r="W1489" s="8">
        <f t="shared" si="791"/>
        <v>6873.696452523709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-2234.6402852041219</v>
      </c>
      <c r="AB1489" s="8">
        <f t="shared" si="802"/>
        <v>-12684.897227492047</v>
      </c>
      <c r="AC1489" s="8">
        <f t="shared" si="795"/>
        <v>-14919.53751269617</v>
      </c>
      <c r="AD1489" s="8">
        <f t="shared" si="803"/>
        <v>686.75350617274557</v>
      </c>
      <c r="AE1489" s="8">
        <f t="shared" si="796"/>
        <v>-14232.784006523425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4798.2402551807381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2500.5961821624715</v>
      </c>
      <c r="M1490" s="14">
        <f t="shared" si="789"/>
        <v>769177</v>
      </c>
      <c r="N1490" s="13"/>
      <c r="O1490" s="12">
        <f>1000*(IF(I14&lt;18,VLOOKUP(I14,'[1]Mortality (No Interventions) H'!$B$10:$O$129,4),VLOOKUP(I14,'[1]Mortality (Interventions) H'!$B$26:$AV$128,37)))</f>
        <v>20.389882209026382</v>
      </c>
      <c r="P1490" s="11">
        <v>0</v>
      </c>
      <c r="Q1490" s="10">
        <f t="shared" si="798"/>
        <v>0.89364300447409484</v>
      </c>
      <c r="R1490" s="10">
        <f t="shared" si="799"/>
        <v>1.8221275598147228E-2</v>
      </c>
      <c r="S1490" s="10">
        <f t="shared" si="800"/>
        <v>0</v>
      </c>
      <c r="T1490" s="9">
        <f t="shared" si="790"/>
        <v>0.8754217288759476</v>
      </c>
      <c r="U1490" s="18"/>
      <c r="V1490" s="8">
        <f t="shared" si="801"/>
        <v>6873.696452523709</v>
      </c>
      <c r="W1490" s="8">
        <f t="shared" si="791"/>
        <v>6733.5425915161477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-2189.0762330092648</v>
      </c>
      <c r="AB1490" s="8">
        <f t="shared" si="802"/>
        <v>-14015.38610075609</v>
      </c>
      <c r="AC1490" s="8">
        <f t="shared" si="795"/>
        <v>-16204.462333765354</v>
      </c>
      <c r="AD1490" s="8">
        <f t="shared" si="803"/>
        <v>674.3096219925759</v>
      </c>
      <c r="AE1490" s="8">
        <f t="shared" si="796"/>
        <v>-15530.152711772778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2500.5961821624715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2500.5961821624715</v>
      </c>
      <c r="M1491" s="14">
        <f t="shared" si="789"/>
        <v>769177</v>
      </c>
      <c r="N1491" s="13"/>
      <c r="O1491" s="12">
        <f>1000*(IF(I15&lt;18,VLOOKUP(I15,'[1]Mortality (No Interventions) H'!$B$10:$O$129,4),VLOOKUP(I15,'[1]Mortality (Interventions) H'!$B$26:$AV$128,37)))</f>
        <v>23.01740692901949</v>
      </c>
      <c r="P1491" s="11">
        <v>0</v>
      </c>
      <c r="Q1491" s="10">
        <f t="shared" si="798"/>
        <v>0.8754217288759476</v>
      </c>
      <c r="R1491" s="10">
        <f t="shared" si="799"/>
        <v>2.014993816804346E-2</v>
      </c>
      <c r="S1491" s="10">
        <f t="shared" si="800"/>
        <v>0</v>
      </c>
      <c r="T1491" s="9">
        <f t="shared" si="790"/>
        <v>0.85527179070790416</v>
      </c>
      <c r="U1491" s="18"/>
      <c r="V1491" s="8">
        <f t="shared" si="801"/>
        <v>6733.5425915161477</v>
      </c>
      <c r="W1491" s="8">
        <f t="shared" si="791"/>
        <v>6578.5539016133362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-2138.6893745554453</v>
      </c>
      <c r="AB1491" s="8">
        <f t="shared" si="802"/>
        <v>-15498.868990281164</v>
      </c>
      <c r="AC1491" s="8">
        <f t="shared" si="795"/>
        <v>-17637.558364836608</v>
      </c>
      <c r="AD1491" s="8">
        <f t="shared" si="803"/>
        <v>660.56052822773415</v>
      </c>
      <c r="AE1491" s="8">
        <f t="shared" si="796"/>
        <v>-16976.997836608873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2500.5961821624715</v>
      </c>
      <c r="M1492" s="14">
        <f t="shared" si="789"/>
        <v>769177</v>
      </c>
      <c r="N1492" s="13"/>
      <c r="O1492" s="12">
        <f>1000*(IF(I16&lt;18,VLOOKUP(I16,'[1]Mortality (No Interventions) H'!$B$10:$O$129,4),VLOOKUP(I16,'[1]Mortality (Interventions) H'!$B$26:$AV$128,37)))</f>
        <v>26.047366697379751</v>
      </c>
      <c r="P1492" s="11">
        <v>0</v>
      </c>
      <c r="Q1492" s="10">
        <f t="shared" si="798"/>
        <v>0.85527179070790416</v>
      </c>
      <c r="R1492" s="10">
        <f t="shared" si="799"/>
        <v>2.2277577958493406E-2</v>
      </c>
      <c r="S1492" s="10">
        <f t="shared" si="800"/>
        <v>0</v>
      </c>
      <c r="T1492" s="9">
        <f t="shared" si="790"/>
        <v>0.83299421274941077</v>
      </c>
      <c r="U1492" s="18"/>
      <c r="V1492" s="8">
        <f t="shared" si="801"/>
        <v>6578.5539016133362</v>
      </c>
      <c r="W1492" s="8">
        <f t="shared" si="791"/>
        <v>6407.1998957995356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-2082.98214816461</v>
      </c>
      <c r="AB1492" s="8">
        <f t="shared" si="802"/>
        <v>-17135.400581380083</v>
      </c>
      <c r="AC1492" s="8">
        <f t="shared" si="795"/>
        <v>-19218.382729544694</v>
      </c>
      <c r="AD1492" s="8">
        <f t="shared" si="803"/>
        <v>645.35613774826834</v>
      </c>
      <c r="AE1492" s="8">
        <f t="shared" si="796"/>
        <v>-18573.026591796424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2500.5961821624715</v>
      </c>
      <c r="M1493" s="14">
        <f t="shared" si="789"/>
        <v>769177</v>
      </c>
      <c r="N1493" s="13"/>
      <c r="O1493" s="12">
        <f>1000*(IF(I17&lt;18,VLOOKUP(I17,'[1]Mortality (No Interventions) H'!$B$10:$O$129,4),VLOOKUP(I17,'[1]Mortality (Interventions) H'!$B$26:$AV$128,37)))</f>
        <v>29.561130315956486</v>
      </c>
      <c r="P1493" s="11">
        <v>0</v>
      </c>
      <c r="Q1493" s="10">
        <f t="shared" si="798"/>
        <v>0.83299421274941077</v>
      </c>
      <c r="R1493" s="10">
        <f t="shared" si="799"/>
        <v>2.4624250475522913E-2</v>
      </c>
      <c r="S1493" s="10">
        <f t="shared" si="800"/>
        <v>0</v>
      </c>
      <c r="T1493" s="9">
        <f t="shared" si="790"/>
        <v>0.8083699622738878</v>
      </c>
      <c r="U1493" s="18"/>
      <c r="V1493" s="8">
        <f t="shared" si="801"/>
        <v>6407.1998957995356</v>
      </c>
      <c r="W1493" s="8">
        <f t="shared" si="791"/>
        <v>6217.7958247194219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-2021.4068414369049</v>
      </c>
      <c r="AB1493" s="8">
        <f t="shared" si="802"/>
        <v>-18940.407108011288</v>
      </c>
      <c r="AC1493" s="8">
        <f t="shared" si="795"/>
        <v>-20961.813949448195</v>
      </c>
      <c r="AD1493" s="8">
        <f t="shared" si="803"/>
        <v>628.54630977793454</v>
      </c>
      <c r="AE1493" s="8">
        <f t="shared" si="796"/>
        <v>-20333.267639670259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2500.5961821624715</v>
      </c>
      <c r="M1494" s="14">
        <f t="shared" si="789"/>
        <v>769177</v>
      </c>
      <c r="N1494" s="13"/>
      <c r="O1494" s="12">
        <f>1000*(IF(I18&lt;18,VLOOKUP(I18,'[1]Mortality (No Interventions) H'!$B$10:$O$129,4),VLOOKUP(I18,'[1]Mortality (Interventions) H'!$B$26:$AV$128,37)))</f>
        <v>33.510700862728854</v>
      </c>
      <c r="P1494" s="11">
        <v>0</v>
      </c>
      <c r="Q1494" s="10">
        <f t="shared" si="798"/>
        <v>0.8083699622738878</v>
      </c>
      <c r="R1494" s="10">
        <f t="shared" si="799"/>
        <v>2.7089043992175661E-2</v>
      </c>
      <c r="S1494" s="10">
        <f t="shared" si="800"/>
        <v>0</v>
      </c>
      <c r="T1494" s="9">
        <f t="shared" si="790"/>
        <v>0.78128091828171209</v>
      </c>
      <c r="U1494" s="18"/>
      <c r="V1494" s="8">
        <f t="shared" si="801"/>
        <v>6217.7958247194219</v>
      </c>
      <c r="W1494" s="8">
        <f t="shared" si="791"/>
        <v>6009.4331288117246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-1953.6680814516392</v>
      </c>
      <c r="AB1494" s="8">
        <f t="shared" si="802"/>
        <v>-20836.269590769698</v>
      </c>
      <c r="AC1494" s="8">
        <f t="shared" si="795"/>
        <v>-22789.937672221338</v>
      </c>
      <c r="AD1494" s="8">
        <f t="shared" si="803"/>
        <v>609.96577040497539</v>
      </c>
      <c r="AE1494" s="8">
        <f t="shared" si="796"/>
        <v>-22179.971901816363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2500.5961821624715</v>
      </c>
      <c r="M1495" s="14">
        <f t="shared" si="789"/>
        <v>769177</v>
      </c>
      <c r="N1495" s="13"/>
      <c r="O1495" s="12">
        <f>1000*(IF(I19&lt;18,VLOOKUP(I19,'[1]Mortality (No Interventions) H'!$B$10:$O$129,4),VLOOKUP(I19,'[1]Mortality (Interventions) H'!$B$26:$AV$128,37)))</f>
        <v>37.929420965513565</v>
      </c>
      <c r="P1495" s="11">
        <v>0</v>
      </c>
      <c r="Q1495" s="10">
        <f t="shared" si="798"/>
        <v>0.78128091828171209</v>
      </c>
      <c r="R1495" s="10">
        <f t="shared" si="799"/>
        <v>2.9633532841830061E-2</v>
      </c>
      <c r="S1495" s="10">
        <f t="shared" si="800"/>
        <v>0</v>
      </c>
      <c r="T1495" s="9">
        <f t="shared" si="790"/>
        <v>0.75164738543988208</v>
      </c>
      <c r="U1495" s="18"/>
      <c r="V1495" s="8">
        <f t="shared" si="801"/>
        <v>6009.4331288117246</v>
      </c>
      <c r="W1495" s="8">
        <f t="shared" si="791"/>
        <v>5781.4988099049224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-1879.5665823633728</v>
      </c>
      <c r="AB1495" s="8">
        <f t="shared" si="802"/>
        <v>-22793.43189068032</v>
      </c>
      <c r="AC1495" s="8">
        <f t="shared" si="795"/>
        <v>-24672.998473043692</v>
      </c>
      <c r="AD1495" s="8">
        <f t="shared" si="803"/>
        <v>589.5253899364302</v>
      </c>
      <c r="AE1495" s="8">
        <f t="shared" si="796"/>
        <v>-24083.473083107263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2500.5961821624715</v>
      </c>
      <c r="M1496" s="14">
        <f t="shared" si="789"/>
        <v>769177</v>
      </c>
      <c r="N1496" s="13"/>
      <c r="O1496" s="12">
        <f>1000*(IF(I20&lt;18,VLOOKUP(I20,'[1]Mortality (No Interventions) H'!$B$10:$O$129,4),VLOOKUP(I20,'[1]Mortality (Interventions) H'!$B$26:$AV$128,37)))</f>
        <v>42.781532288932958</v>
      </c>
      <c r="P1496" s="11">
        <v>0</v>
      </c>
      <c r="Q1496" s="10">
        <f t="shared" si="798"/>
        <v>0.75164738543988208</v>
      </c>
      <c r="R1496" s="10">
        <f t="shared" si="799"/>
        <v>3.2156626890088351E-2</v>
      </c>
      <c r="S1496" s="10">
        <f t="shared" si="800"/>
        <v>0</v>
      </c>
      <c r="T1496" s="9">
        <f t="shared" si="790"/>
        <v>0.71949075854979372</v>
      </c>
      <c r="U1496" s="18"/>
      <c r="V1496" s="8">
        <f t="shared" si="801"/>
        <v>5781.4988099049224</v>
      </c>
      <c r="W1496" s="8">
        <f t="shared" si="791"/>
        <v>5534.1574318905468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-1799.1558439307948</v>
      </c>
      <c r="AB1496" s="8">
        <f t="shared" si="802"/>
        <v>-24734.137801437486</v>
      </c>
      <c r="AC1496" s="8">
        <f t="shared" si="795"/>
        <v>-26533.293645368281</v>
      </c>
      <c r="AD1496" s="8">
        <f t="shared" si="803"/>
        <v>567.16503325167298</v>
      </c>
      <c r="AE1496" s="8">
        <f t="shared" si="796"/>
        <v>-25966.128612116609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2500.5961821624715</v>
      </c>
      <c r="M1497" s="14">
        <f t="shared" si="789"/>
        <v>769177</v>
      </c>
      <c r="N1497" s="13"/>
      <c r="O1497" s="12">
        <f>1000*(IF(I21&lt;18,VLOOKUP(I21,'[1]Mortality (No Interventions) H'!$B$10:$O$129,4),VLOOKUP(I21,'[1]Mortality (Interventions) H'!$B$26:$AV$128,37)))</f>
        <v>48.145210900642283</v>
      </c>
      <c r="P1497" s="11">
        <v>0</v>
      </c>
      <c r="Q1497" s="10">
        <f t="shared" si="798"/>
        <v>0.71949075854979372</v>
      </c>
      <c r="R1497" s="10">
        <f t="shared" si="799"/>
        <v>3.4640034311442913E-2</v>
      </c>
      <c r="S1497" s="10">
        <f t="shared" si="800"/>
        <v>0</v>
      </c>
      <c r="T1497" s="9">
        <f t="shared" si="790"/>
        <v>0.68485072423835081</v>
      </c>
      <c r="U1497" s="18"/>
      <c r="V1497" s="8">
        <f t="shared" si="801"/>
        <v>5534.1574318905468</v>
      </c>
      <c r="W1497" s="8">
        <f t="shared" si="791"/>
        <v>5267.7142551748202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-1712.5351063816236</v>
      </c>
      <c r="AB1497" s="8">
        <f t="shared" si="802"/>
        <v>-26644.317671572724</v>
      </c>
      <c r="AC1497" s="8">
        <f t="shared" si="795"/>
        <v>-28356.852777954347</v>
      </c>
      <c r="AD1497" s="8">
        <f t="shared" si="803"/>
        <v>542.90084406846267</v>
      </c>
      <c r="AE1497" s="8">
        <f t="shared" si="796"/>
        <v>-27813.951933885885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2500.5961821624715</v>
      </c>
      <c r="M1498" s="14">
        <f t="shared" si="789"/>
        <v>769177</v>
      </c>
      <c r="N1498" s="13"/>
      <c r="O1498" s="12">
        <f>1000*(IF(I22&lt;18,VLOOKUP(I22,'[1]Mortality (No Interventions) H'!$B$10:$O$129,4),VLOOKUP(I22,'[1]Mortality (Interventions) H'!$B$26:$AV$128,37)))</f>
        <v>54.207482059091781</v>
      </c>
      <c r="P1498" s="11">
        <v>0</v>
      </c>
      <c r="Q1498" s="10">
        <f t="shared" si="798"/>
        <v>0.68485072423835081</v>
      </c>
      <c r="R1498" s="10">
        <f t="shared" si="799"/>
        <v>3.7124033347306414E-2</v>
      </c>
      <c r="S1498" s="10">
        <f t="shared" si="800"/>
        <v>0</v>
      </c>
      <c r="T1498" s="9">
        <f t="shared" si="790"/>
        <v>0.6477266908910444</v>
      </c>
      <c r="U1498" s="18"/>
      <c r="V1498" s="8">
        <f t="shared" si="801"/>
        <v>5267.7142551748202</v>
      </c>
      <c r="W1498" s="8">
        <f t="shared" si="791"/>
        <v>4982.1647291950085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-1619.702890326877</v>
      </c>
      <c r="AB1498" s="8">
        <f t="shared" si="802"/>
        <v>-28554.952597981104</v>
      </c>
      <c r="AC1498" s="8">
        <f t="shared" si="795"/>
        <v>-30174.655488307981</v>
      </c>
      <c r="AD1498" s="8">
        <f t="shared" si="803"/>
        <v>516.76276843264986</v>
      </c>
      <c r="AE1498" s="8">
        <f t="shared" si="796"/>
        <v>-29657.89271987533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2500.5961821624715</v>
      </c>
      <c r="M1499" s="14">
        <f t="shared" si="789"/>
        <v>769177</v>
      </c>
      <c r="N1499" s="13"/>
      <c r="O1499" s="12">
        <f>1000*(IF(I23&lt;18,VLOOKUP(I23,'[1]Mortality (No Interventions) H'!$B$10:$O$129,4),VLOOKUP(I23,'[1]Mortality (Interventions) H'!$B$26:$AV$128,37)))</f>
        <v>61.0512404419121</v>
      </c>
      <c r="P1499" s="11">
        <v>0</v>
      </c>
      <c r="Q1499" s="10">
        <f t="shared" si="798"/>
        <v>0.6477266908910444</v>
      </c>
      <c r="R1499" s="10">
        <f t="shared" si="799"/>
        <v>3.9544517946233225E-2</v>
      </c>
      <c r="S1499" s="10">
        <f t="shared" si="800"/>
        <v>0</v>
      </c>
      <c r="T1499" s="9">
        <f t="shared" si="790"/>
        <v>0.60818217294481114</v>
      </c>
      <c r="U1499" s="18"/>
      <c r="V1499" s="8">
        <f t="shared" si="801"/>
        <v>4982.1647291950085</v>
      </c>
      <c r="W1499" s="8">
        <f t="shared" si="791"/>
        <v>4677.9973923917105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-1520.8180197250706</v>
      </c>
      <c r="AB1499" s="8">
        <f t="shared" si="802"/>
        <v>-30416.733680329835</v>
      </c>
      <c r="AC1499" s="8">
        <f t="shared" si="795"/>
        <v>-31937.551700054904</v>
      </c>
      <c r="AD1499" s="8">
        <f t="shared" si="803"/>
        <v>488.75035993403037</v>
      </c>
      <c r="AE1499" s="8">
        <f t="shared" si="796"/>
        <v>-31448.801340120874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2500.5961821624715</v>
      </c>
      <c r="M1500" s="14">
        <f t="shared" si="789"/>
        <v>769177</v>
      </c>
      <c r="N1500" s="13"/>
      <c r="O1500" s="12">
        <f>1000*(IF(I24&lt;18,VLOOKUP(I24,'[1]Mortality (No Interventions) H'!$B$10:$O$129,4),VLOOKUP(I24,'[1]Mortality (Interventions) H'!$B$26:$AV$128,37)))</f>
        <v>68.804534592947448</v>
      </c>
      <c r="P1500" s="11">
        <v>0</v>
      </c>
      <c r="Q1500" s="10">
        <f t="shared" si="798"/>
        <v>0.60818217294481114</v>
      </c>
      <c r="R1500" s="10">
        <f t="shared" si="799"/>
        <v>4.1845691357195208E-2</v>
      </c>
      <c r="S1500" s="10">
        <f t="shared" si="800"/>
        <v>0</v>
      </c>
      <c r="T1500" s="9">
        <f t="shared" si="790"/>
        <v>0.56633648158761596</v>
      </c>
      <c r="U1500" s="18"/>
      <c r="V1500" s="8">
        <f t="shared" si="801"/>
        <v>4677.9973923917105</v>
      </c>
      <c r="W1500" s="8">
        <f t="shared" si="791"/>
        <v>4356.129958981177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-1416.1788436773193</v>
      </c>
      <c r="AB1500" s="8">
        <f t="shared" si="802"/>
        <v>-32186.743341053338</v>
      </c>
      <c r="AC1500" s="8">
        <f t="shared" si="795"/>
        <v>-33602.922184730654</v>
      </c>
      <c r="AD1500" s="8">
        <f t="shared" si="803"/>
        <v>458.91154419362681</v>
      </c>
      <c r="AE1500" s="8">
        <f t="shared" si="796"/>
        <v>-33144.010640537024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2500.5961821624715</v>
      </c>
      <c r="M1501" s="14">
        <f t="shared" si="789"/>
        <v>769177</v>
      </c>
      <c r="N1501" s="13"/>
      <c r="O1501" s="12">
        <f>1000*(IF(I25&lt;18,VLOOKUP(I25,'[1]Mortality (No Interventions) H'!$B$10:$O$129,4),VLOOKUP(I25,'[1]Mortality (Interventions) H'!$B$26:$AV$128,37)))</f>
        <v>77.232502743742998</v>
      </c>
      <c r="P1501" s="11">
        <v>0</v>
      </c>
      <c r="Q1501" s="10">
        <f t="shared" si="798"/>
        <v>0.56633648158761596</v>
      </c>
      <c r="R1501" s="10">
        <f t="shared" si="799"/>
        <v>4.3739583868097308E-2</v>
      </c>
      <c r="S1501" s="10">
        <f t="shared" si="800"/>
        <v>0</v>
      </c>
      <c r="T1501" s="9">
        <f t="shared" si="790"/>
        <v>0.52259689771951867</v>
      </c>
      <c r="U1501" s="18"/>
      <c r="V1501" s="8">
        <f t="shared" si="801"/>
        <v>4356.129958981177</v>
      </c>
      <c r="W1501" s="8">
        <f t="shared" si="791"/>
        <v>4019.6951399720624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-1306.8038072473801</v>
      </c>
      <c r="AB1501" s="8">
        <f t="shared" si="802"/>
        <v>-33643.48190091148</v>
      </c>
      <c r="AC1501" s="8">
        <f t="shared" si="795"/>
        <v>-34950.285708158859</v>
      </c>
      <c r="AD1501" s="8">
        <f t="shared" si="803"/>
        <v>427.3363489760535</v>
      </c>
      <c r="AE1501" s="8">
        <f t="shared" si="796"/>
        <v>-34522.949359182807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2500.5961821624715</v>
      </c>
      <c r="M1502" s="14">
        <f t="shared" si="789"/>
        <v>769177</v>
      </c>
      <c r="N1502" s="13"/>
      <c r="O1502" s="12">
        <f>1000*(IF(I26&lt;18,VLOOKUP(I26,'[1]Mortality (No Interventions) H'!$B$10:$O$129,4),VLOOKUP(I26,'[1]Mortality (Interventions) H'!$B$26:$AV$128,37)))</f>
        <v>86.105168014565578</v>
      </c>
      <c r="P1502" s="11">
        <v>0</v>
      </c>
      <c r="Q1502" s="10">
        <f t="shared" si="798"/>
        <v>0.52259689771951867</v>
      </c>
      <c r="R1502" s="10">
        <f t="shared" si="799"/>
        <v>4.4998293682029893E-2</v>
      </c>
      <c r="S1502" s="10">
        <f t="shared" si="800"/>
        <v>0</v>
      </c>
      <c r="T1502" s="9">
        <f t="shared" si="790"/>
        <v>0.47759860403748877</v>
      </c>
      <c r="U1502" s="18"/>
      <c r="V1502" s="8">
        <f t="shared" si="801"/>
        <v>4019.6951399720624</v>
      </c>
      <c r="W1502" s="8">
        <f t="shared" si="791"/>
        <v>3673.578614577435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-1194.2812458622705</v>
      </c>
      <c r="AB1502" s="8">
        <f t="shared" si="802"/>
        <v>-34611.65253946271</v>
      </c>
      <c r="AC1502" s="8">
        <f t="shared" si="795"/>
        <v>-35805.933785324982</v>
      </c>
      <c r="AD1502" s="8">
        <f t="shared" si="803"/>
        <v>394.33209323125936</v>
      </c>
      <c r="AE1502" s="8">
        <f t="shared" si="796"/>
        <v>-35411.601692093725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2500.5961821624715</v>
      </c>
      <c r="M1503" s="14">
        <f t="shared" si="789"/>
        <v>769177</v>
      </c>
      <c r="N1503" s="13"/>
      <c r="O1503" s="12">
        <f>1000*(IF(I27&lt;18,VLOOKUP(I27,'[1]Mortality (No Interventions) H'!$B$10:$O$129,4),VLOOKUP(I27,'[1]Mortality (Interventions) H'!$B$26:$AV$128,37)))</f>
        <v>95.842242897892106</v>
      </c>
      <c r="P1503" s="11">
        <v>0</v>
      </c>
      <c r="Q1503" s="10">
        <f t="shared" si="798"/>
        <v>0.47759860403748877</v>
      </c>
      <c r="R1503" s="10">
        <f t="shared" si="799"/>
        <v>4.5774121415855192E-2</v>
      </c>
      <c r="S1503" s="10">
        <f t="shared" si="800"/>
        <v>0</v>
      </c>
      <c r="T1503" s="9">
        <f t="shared" si="790"/>
        <v>0.43182448262163359</v>
      </c>
      <c r="U1503" s="18"/>
      <c r="V1503" s="8">
        <f t="shared" si="801"/>
        <v>3673.578614577435</v>
      </c>
      <c r="W1503" s="8">
        <f t="shared" si="791"/>
        <v>3321.4946006946029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-1079.8186526079414</v>
      </c>
      <c r="AB1503" s="8">
        <f t="shared" si="802"/>
        <v>-35208.401388283251</v>
      </c>
      <c r="AC1503" s="8">
        <f t="shared" si="795"/>
        <v>-36288.220040891196</v>
      </c>
      <c r="AD1503" s="8">
        <f t="shared" si="803"/>
        <v>360.3780620900464</v>
      </c>
      <c r="AE1503" s="8">
        <f t="shared" si="796"/>
        <v>-35927.841978801152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2500.5961821624715</v>
      </c>
      <c r="M1504" s="14">
        <f t="shared" si="789"/>
        <v>769177</v>
      </c>
      <c r="N1504" s="13"/>
      <c r="O1504" s="12">
        <f>1000*(IF(I28&lt;18,VLOOKUP(I28,'[1]Mortality (No Interventions) H'!$B$10:$O$129,4),VLOOKUP(I28,'[1]Mortality (Interventions) H'!$B$26:$AV$128,37)))</f>
        <v>106.42203775780845</v>
      </c>
      <c r="P1504" s="11">
        <v>0</v>
      </c>
      <c r="Q1504" s="10">
        <f t="shared" si="798"/>
        <v>0.43182448262163359</v>
      </c>
      <c r="R1504" s="10">
        <f t="shared" si="799"/>
        <v>4.5955641394305587E-2</v>
      </c>
      <c r="S1504" s="10">
        <f t="shared" si="800"/>
        <v>0</v>
      </c>
      <c r="T1504" s="9">
        <f t="shared" si="790"/>
        <v>0.38586884122732801</v>
      </c>
      <c r="U1504" s="18"/>
      <c r="V1504" s="8">
        <f t="shared" si="801"/>
        <v>3321.4946006946029</v>
      </c>
      <c r="W1504" s="8">
        <f t="shared" si="791"/>
        <v>2968.0143768871249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-964.90215118851324</v>
      </c>
      <c r="AB1504" s="8">
        <f t="shared" si="802"/>
        <v>-35348.022380747789</v>
      </c>
      <c r="AC1504" s="8">
        <f t="shared" si="795"/>
        <v>-36312.924531936304</v>
      </c>
      <c r="AD1504" s="8">
        <f t="shared" si="803"/>
        <v>325.83862032814056</v>
      </c>
      <c r="AE1504" s="8">
        <f t="shared" si="796"/>
        <v>-35987.085911608163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2500.5961821624715</v>
      </c>
      <c r="M1505" s="14">
        <f t="shared" si="789"/>
        <v>769177</v>
      </c>
      <c r="N1505" s="13"/>
      <c r="O1505" s="12">
        <f>1000*(IF(I29&lt;18,VLOOKUP(I29,'[1]Mortality (No Interventions) H'!$B$10:$O$129,4),VLOOKUP(I29,'[1]Mortality (Interventions) H'!$B$26:$AV$128,37)))</f>
        <v>118.13545047921733</v>
      </c>
      <c r="P1505" s="11">
        <v>0</v>
      </c>
      <c r="Q1505" s="10">
        <f t="shared" si="798"/>
        <v>0.38586884122732801</v>
      </c>
      <c r="R1505" s="10">
        <f t="shared" si="799"/>
        <v>4.558478938428398E-2</v>
      </c>
      <c r="S1505" s="10">
        <f t="shared" si="800"/>
        <v>0</v>
      </c>
      <c r="T1505" s="9">
        <f t="shared" si="790"/>
        <v>0.340284051843044</v>
      </c>
      <c r="U1505" s="18"/>
      <c r="V1505" s="8">
        <f t="shared" si="801"/>
        <v>2968.0143768871249</v>
      </c>
      <c r="W1505" s="8">
        <f t="shared" si="791"/>
        <v>2617.3866614447707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-850.91300088949231</v>
      </c>
      <c r="AB1505" s="8">
        <f t="shared" si="802"/>
        <v>-35062.771544235402</v>
      </c>
      <c r="AC1505" s="8">
        <f t="shared" si="795"/>
        <v>-35913.684545124896</v>
      </c>
      <c r="AD1505" s="8">
        <f t="shared" si="803"/>
        <v>291.16221037262699</v>
      </c>
      <c r="AE1505" s="8">
        <f t="shared" si="796"/>
        <v>-35622.52233475227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2500.5961821624715</v>
      </c>
      <c r="M1506" s="14">
        <f t="shared" si="789"/>
        <v>769177</v>
      </c>
      <c r="N1506" s="13"/>
      <c r="O1506" s="12">
        <f>1000*(IF(I30&lt;18,VLOOKUP(I30,'[1]Mortality (No Interventions) H'!$B$10:$O$129,4),VLOOKUP(I30,'[1]Mortality (Interventions) H'!$B$26:$AV$128,37)))</f>
        <v>131.14820624599236</v>
      </c>
      <c r="P1506" s="11">
        <v>0</v>
      </c>
      <c r="Q1506" s="10">
        <f t="shared" si="798"/>
        <v>0.340284051843044</v>
      </c>
      <c r="R1506" s="10">
        <f t="shared" si="799"/>
        <v>4.4627643013333489E-2</v>
      </c>
      <c r="S1506" s="10">
        <f t="shared" si="800"/>
        <v>0</v>
      </c>
      <c r="T1506" s="9">
        <f t="shared" si="790"/>
        <v>0.2956564088297105</v>
      </c>
      <c r="U1506" s="18"/>
      <c r="V1506" s="8">
        <f t="shared" si="801"/>
        <v>2617.3866614447707</v>
      </c>
      <c r="W1506" s="8">
        <f t="shared" si="791"/>
        <v>2274.1210957441026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-739.31728715144095</v>
      </c>
      <c r="AB1506" s="8">
        <f t="shared" si="802"/>
        <v>-34326.556570066816</v>
      </c>
      <c r="AC1506" s="8">
        <f t="shared" si="795"/>
        <v>-35065.873857218256</v>
      </c>
      <c r="AD1506" s="8">
        <f t="shared" si="803"/>
        <v>256.76563148773204</v>
      </c>
      <c r="AE1506" s="8">
        <f t="shared" si="796"/>
        <v>-34809.108225730524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2500.5961821624715</v>
      </c>
      <c r="M1507" s="14">
        <f t="shared" si="789"/>
        <v>769177</v>
      </c>
      <c r="N1507" s="13"/>
      <c r="O1507" s="12">
        <f>1000*(IF(I31&lt;18,VLOOKUP(I31,'[1]Mortality (No Interventions) H'!$B$10:$O$129,4),VLOOKUP(I31,'[1]Mortality (Interventions) H'!$B$26:$AV$128,37)))</f>
        <v>144.19626482095393</v>
      </c>
      <c r="P1507" s="11">
        <v>0</v>
      </c>
      <c r="Q1507" s="10">
        <f t="shared" si="798"/>
        <v>0.2956564088297105</v>
      </c>
      <c r="R1507" s="10">
        <f t="shared" si="799"/>
        <v>4.2632549823621156E-2</v>
      </c>
      <c r="S1507" s="10">
        <f t="shared" si="800"/>
        <v>0</v>
      </c>
      <c r="T1507" s="9">
        <f t="shared" si="790"/>
        <v>0.25302385900608937</v>
      </c>
      <c r="U1507" s="18"/>
      <c r="V1507" s="8">
        <f t="shared" si="801"/>
        <v>2274.1210957441026</v>
      </c>
      <c r="W1507" s="8">
        <f t="shared" si="791"/>
        <v>1946.2013279872681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-632.7104958266425</v>
      </c>
      <c r="AB1507" s="8">
        <f t="shared" si="802"/>
        <v>-32791.976775683448</v>
      </c>
      <c r="AC1507" s="8">
        <f t="shared" si="795"/>
        <v>-33424.687271510091</v>
      </c>
      <c r="AD1507" s="8">
        <f t="shared" si="803"/>
        <v>223.09127949249648</v>
      </c>
      <c r="AE1507" s="8">
        <f t="shared" si="796"/>
        <v>-33201.595992017596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2500.5961821624715</v>
      </c>
      <c r="M1508" s="14">
        <f t="shared" si="789"/>
        <v>769177</v>
      </c>
      <c r="N1508" s="13"/>
      <c r="O1508" s="12">
        <f>1000*(IF(I32&lt;18,VLOOKUP(I32,'[1]Mortality (No Interventions) H'!$B$10:$O$129,4),VLOOKUP(I32,'[1]Mortality (Interventions) H'!$B$26:$AV$128,37)))</f>
        <v>158.36167491909114</v>
      </c>
      <c r="P1508" s="11">
        <v>0</v>
      </c>
      <c r="Q1508" s="10">
        <f t="shared" si="798"/>
        <v>0.25302385900608937</v>
      </c>
      <c r="R1508" s="10">
        <f t="shared" si="799"/>
        <v>4.0069282106696275E-2</v>
      </c>
      <c r="S1508" s="10">
        <f t="shared" si="800"/>
        <v>0</v>
      </c>
      <c r="T1508" s="9">
        <f t="shared" si="790"/>
        <v>0.21295457689939309</v>
      </c>
      <c r="U1508" s="18"/>
      <c r="V1508" s="8">
        <f t="shared" si="801"/>
        <v>1946.2013279872681</v>
      </c>
      <c r="W1508" s="8">
        <f t="shared" si="791"/>
        <v>1637.9976259574448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-532.5134019686468</v>
      </c>
      <c r="AB1508" s="8">
        <f t="shared" si="802"/>
        <v>-30820.370202982322</v>
      </c>
      <c r="AC1508" s="8">
        <f t="shared" si="795"/>
        <v>-31352.88360495097</v>
      </c>
      <c r="AD1508" s="8">
        <f t="shared" si="803"/>
        <v>190.92235027555103</v>
      </c>
      <c r="AE1508" s="8">
        <f t="shared" si="796"/>
        <v>-31161.961254675418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2500.5961821624715</v>
      </c>
      <c r="M1509" s="14">
        <f t="shared" si="789"/>
        <v>769177</v>
      </c>
      <c r="N1509" s="13"/>
      <c r="O1509" s="12">
        <f>1000*(IF(I33&lt;18,VLOOKUP(I33,'[1]Mortality (No Interventions) H'!$B$10:$O$129,4),VLOOKUP(I33,'[1]Mortality (Interventions) H'!$B$26:$AV$128,37)))</f>
        <v>173.30425079357005</v>
      </c>
      <c r="P1509" s="11">
        <v>0</v>
      </c>
      <c r="Q1509" s="10">
        <f t="shared" si="798"/>
        <v>0.21295457689939309</v>
      </c>
      <c r="R1509" s="10">
        <f t="shared" si="799"/>
        <v>3.6905933402611016E-2</v>
      </c>
      <c r="S1509" s="10">
        <f t="shared" si="800"/>
        <v>0</v>
      </c>
      <c r="T1509" s="9">
        <f t="shared" si="790"/>
        <v>0.17604864349678206</v>
      </c>
      <c r="U1509" s="18"/>
      <c r="V1509" s="8">
        <f t="shared" si="801"/>
        <v>1637.9976259574448</v>
      </c>
      <c r="W1509" s="8">
        <f t="shared" si="791"/>
        <v>1354.1256745892435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-440.22656580293523</v>
      </c>
      <c r="AB1509" s="8">
        <f t="shared" si="802"/>
        <v>-28387.195136820133</v>
      </c>
      <c r="AC1509" s="8">
        <f t="shared" si="795"/>
        <v>-28827.421702623069</v>
      </c>
      <c r="AD1509" s="8">
        <f t="shared" si="803"/>
        <v>160.68756710642535</v>
      </c>
      <c r="AE1509" s="8">
        <f t="shared" si="796"/>
        <v>-28666.734135516643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2500.5961821624715</v>
      </c>
      <c r="M1510" s="14">
        <f t="shared" si="789"/>
        <v>769177</v>
      </c>
      <c r="N1510" s="13"/>
      <c r="O1510" s="12">
        <f>1000*(IF(I34&lt;18,VLOOKUP(I34,'[1]Mortality (No Interventions) H'!$B$10:$O$129,4),VLOOKUP(I34,'[1]Mortality (Interventions) H'!$B$26:$AV$128,37)))</f>
        <v>188.85581041538478</v>
      </c>
      <c r="P1510" s="11">
        <v>0</v>
      </c>
      <c r="Q1510" s="10">
        <f t="shared" si="798"/>
        <v>0.17604864349678206</v>
      </c>
      <c r="R1510" s="10">
        <f t="shared" si="799"/>
        <v>3.3247809240113939E-2</v>
      </c>
      <c r="S1510" s="10">
        <f t="shared" si="800"/>
        <v>0</v>
      </c>
      <c r="T1510" s="9">
        <f t="shared" si="790"/>
        <v>0.14280083425666812</v>
      </c>
      <c r="U1510" s="18"/>
      <c r="V1510" s="8">
        <f t="shared" si="801"/>
        <v>1354.1256745892435</v>
      </c>
      <c r="W1510" s="8">
        <f t="shared" si="791"/>
        <v>1098.3911729104123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-357.08722095184015</v>
      </c>
      <c r="AB1510" s="8">
        <f t="shared" si="802"/>
        <v>-25573.450167883118</v>
      </c>
      <c r="AC1510" s="8">
        <f t="shared" si="795"/>
        <v>-25930.537388834957</v>
      </c>
      <c r="AD1510" s="8">
        <f t="shared" si="803"/>
        <v>132.83972867720479</v>
      </c>
      <c r="AE1510" s="8">
        <f t="shared" si="796"/>
        <v>-25797.697660157752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2500.5961821624715</v>
      </c>
      <c r="M1511" s="14">
        <f t="shared" si="789"/>
        <v>769177</v>
      </c>
      <c r="N1511" s="13"/>
      <c r="O1511" s="12">
        <f>1000*(IF(I35&lt;18,VLOOKUP(I35,'[1]Mortality (No Interventions) H'!$B$10:$O$129,4),VLOOKUP(I35,'[1]Mortality (Interventions) H'!$B$26:$AV$128,37)))</f>
        <v>205.6269972005251</v>
      </c>
      <c r="P1511" s="11">
        <v>0</v>
      </c>
      <c r="Q1511" s="10">
        <f t="shared" si="798"/>
        <v>0.14280083425666812</v>
      </c>
      <c r="R1511" s="10">
        <f t="shared" si="799"/>
        <v>2.9363706745928541E-2</v>
      </c>
      <c r="S1511" s="10">
        <f t="shared" si="800"/>
        <v>0</v>
      </c>
      <c r="T1511" s="9">
        <f t="shared" si="790"/>
        <v>0.11343712751073957</v>
      </c>
      <c r="U1511" s="18"/>
      <c r="V1511" s="8">
        <f t="shared" si="801"/>
        <v>1098.3911729104123</v>
      </c>
      <c r="W1511" s="8">
        <f t="shared" si="791"/>
        <v>872.53229427328142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-283.66044796883284</v>
      </c>
      <c r="AB1511" s="8">
        <f t="shared" si="802"/>
        <v>-22585.887863713077</v>
      </c>
      <c r="AC1511" s="8">
        <f t="shared" si="795"/>
        <v>-22869.548311681909</v>
      </c>
      <c r="AD1511" s="8">
        <f t="shared" si="803"/>
        <v>107.75217406251144</v>
      </c>
      <c r="AE1511" s="8">
        <f t="shared" si="796"/>
        <v>-22761.796137619396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2500.5961821624715</v>
      </c>
      <c r="M1512" s="14">
        <f t="shared" ref="M1512:M1543" si="806">$E$11</f>
        <v>769177</v>
      </c>
      <c r="N1512" s="13"/>
      <c r="O1512" s="12">
        <f>1000*(IF(I36&lt;18,VLOOKUP(I36,'[1]Mortality (No Interventions) H'!$B$10:$O$129,4),VLOOKUP(I36,'[1]Mortality (Interventions) H'!$B$26:$AV$128,37)))</f>
        <v>223.00372783533439</v>
      </c>
      <c r="P1512" s="11">
        <v>0</v>
      </c>
      <c r="Q1512" s="10">
        <f t="shared" si="798"/>
        <v>0.11343712751073957</v>
      </c>
      <c r="R1512" s="10">
        <f t="shared" si="799"/>
        <v>2.5296902309827091E-2</v>
      </c>
      <c r="S1512" s="10">
        <f t="shared" si="800"/>
        <v>0</v>
      </c>
      <c r="T1512" s="9">
        <f t="shared" ref="T1512:T1543" si="807">Q1512-SUM(R1512:S1512)</f>
        <v>8.8140225200912484E-2</v>
      </c>
      <c r="U1512" s="18"/>
      <c r="V1512" s="8">
        <f t="shared" si="801"/>
        <v>872.53229427328142</v>
      </c>
      <c r="W1512" s="8">
        <f t="shared" ref="W1512:W1543" si="808">$G$14*M1512*T1512</f>
        <v>677.95433999362263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-220.40311063234222</v>
      </c>
      <c r="AB1512" s="8">
        <f t="shared" si="802"/>
        <v>-19457.795427965873</v>
      </c>
      <c r="AC1512" s="8">
        <f t="shared" ref="AC1512:AC1543" si="812">IFERROR(_xlfn.IFNA(SUM(Y1512:AB1512),0),0)</f>
        <v>-19678.198538598215</v>
      </c>
      <c r="AD1512" s="8">
        <f t="shared" si="803"/>
        <v>85.595418068208915</v>
      </c>
      <c r="AE1512" s="8">
        <f t="shared" ref="AE1512:AE1543" si="813">IFERROR(_xlfn.IFNA(SUM(AC1512:AD1512),0),0)</f>
        <v>-19592.603120530006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2500.5961821624715</v>
      </c>
      <c r="M1513" s="14">
        <f t="shared" si="806"/>
        <v>769177</v>
      </c>
      <c r="N1513" s="13"/>
      <c r="O1513" s="12">
        <f>1000*(IF(I37&lt;18,VLOOKUP(I37,'[1]Mortality (No Interventions) H'!$B$10:$O$129,4),VLOOKUP(I37,'[1]Mortality (Interventions) H'!$B$26:$AV$128,37)))</f>
        <v>241.5101555816955</v>
      </c>
      <c r="P1513" s="11">
        <v>0</v>
      </c>
      <c r="Q1513" s="10">
        <f t="shared" ref="Q1513:Q1544" si="815">T1512</f>
        <v>8.8140225200912484E-2</v>
      </c>
      <c r="R1513" s="10">
        <f t="shared" ref="R1513:R1544" si="816">O1513*Q1513/1000</f>
        <v>2.1286759501278053E-2</v>
      </c>
      <c r="S1513" s="10">
        <f t="shared" ref="S1513:S1544" si="817">MIN(P1513*Q1513,Q1513-R1513)</f>
        <v>0</v>
      </c>
      <c r="T1513" s="9">
        <f t="shared" si="807"/>
        <v>6.6853465699634435E-2</v>
      </c>
      <c r="U1513" s="18"/>
      <c r="V1513" s="8">
        <f t="shared" ref="V1513:V1544" si="818">W1512</f>
        <v>677.95433999362263</v>
      </c>
      <c r="W1513" s="8">
        <f t="shared" si="808"/>
        <v>514.22148186447714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-167.17352109283561</v>
      </c>
      <c r="AB1513" s="8">
        <f t="shared" ref="AB1513:AB1544" si="819">IFERROR(_xlfn.IFNA(-M1513*R1513,0),0)</f>
        <v>-16373.285812914548</v>
      </c>
      <c r="AC1513" s="8">
        <f t="shared" si="812"/>
        <v>-16540.459334007384</v>
      </c>
      <c r="AD1513" s="8">
        <f t="shared" ref="AD1513:AD1544" si="820">IFERROR(_xlfn.IFNA($D$6*SUM(V1513:V1513,Y1513:Z1513),0),0)</f>
        <v>66.507320753374387</v>
      </c>
      <c r="AE1513" s="8">
        <f t="shared" si="813"/>
        <v>-16473.952013254009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2500.5961821624715</v>
      </c>
      <c r="M1514" s="14">
        <f t="shared" si="806"/>
        <v>769177</v>
      </c>
      <c r="N1514" s="13"/>
      <c r="O1514" s="12">
        <f>1000*(IF(I38&lt;18,VLOOKUP(I38,'[1]Mortality (No Interventions) H'!$B$10:$O$129,4),VLOOKUP(I38,'[1]Mortality (Interventions) H'!$B$26:$AV$128,37)))</f>
        <v>261.20976151248396</v>
      </c>
      <c r="P1514" s="11">
        <v>0</v>
      </c>
      <c r="Q1514" s="10">
        <f t="shared" si="815"/>
        <v>6.6853465699634435E-2</v>
      </c>
      <c r="R1514" s="10">
        <f t="shared" si="816"/>
        <v>1.7462777831684536E-2</v>
      </c>
      <c r="S1514" s="10">
        <f t="shared" si="817"/>
        <v>0</v>
      </c>
      <c r="T1514" s="9">
        <f t="shared" si="807"/>
        <v>4.9390687867949895E-2</v>
      </c>
      <c r="U1514" s="18"/>
      <c r="V1514" s="8">
        <f t="shared" si="818"/>
        <v>514.22148186447714</v>
      </c>
      <c r="W1514" s="8">
        <f t="shared" si="808"/>
        <v>379.90181122206099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-123.50616551697381</v>
      </c>
      <c r="AB1514" s="8">
        <f t="shared" si="819"/>
        <v>-13431.967064241617</v>
      </c>
      <c r="AC1514" s="8">
        <f t="shared" si="812"/>
        <v>-13555.473229758591</v>
      </c>
      <c r="AD1514" s="8">
        <f t="shared" si="820"/>
        <v>50.445127370905212</v>
      </c>
      <c r="AE1514" s="8">
        <f t="shared" si="813"/>
        <v>-13505.028102387685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2500.5961821624715</v>
      </c>
      <c r="M1515" s="14">
        <f t="shared" si="806"/>
        <v>769177</v>
      </c>
      <c r="N1515" s="13"/>
      <c r="O1515" s="12">
        <f>1000*(IF(I39&lt;18,VLOOKUP(I39,'[1]Mortality (No Interventions) H'!$B$10:$O$129,4),VLOOKUP(I39,'[1]Mortality (Interventions) H'!$B$26:$AV$128,37)))</f>
        <v>281.42901160469279</v>
      </c>
      <c r="P1515" s="11">
        <v>0</v>
      </c>
      <c r="Q1515" s="10">
        <f t="shared" si="815"/>
        <v>4.9390687867949895E-2</v>
      </c>
      <c r="R1515" s="10">
        <f t="shared" si="816"/>
        <v>1.3899972469153031E-2</v>
      </c>
      <c r="S1515" s="10">
        <f t="shared" si="817"/>
        <v>0</v>
      </c>
      <c r="T1515" s="9">
        <f t="shared" si="807"/>
        <v>3.5490715398796863E-2</v>
      </c>
      <c r="U1515" s="18"/>
      <c r="V1515" s="8">
        <f t="shared" si="818"/>
        <v>379.90181122206099</v>
      </c>
      <c r="W1515" s="8">
        <f t="shared" si="808"/>
        <v>272.98641998300377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-88.747947428446267</v>
      </c>
      <c r="AB1515" s="8">
        <f t="shared" si="819"/>
        <v>-10691.539123905721</v>
      </c>
      <c r="AC1515" s="8">
        <f t="shared" si="812"/>
        <v>-10780.287071334167</v>
      </c>
      <c r="AD1515" s="8">
        <f t="shared" si="820"/>
        <v>37.268367680884182</v>
      </c>
      <c r="AE1515" s="8">
        <f t="shared" si="813"/>
        <v>-10743.018703653283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2500.5961821624715</v>
      </c>
      <c r="M1516" s="14">
        <f t="shared" si="806"/>
        <v>769177</v>
      </c>
      <c r="N1516" s="13"/>
      <c r="O1516" s="12">
        <f>1000*(IF(I40&lt;18,VLOOKUP(I40,'[1]Mortality (No Interventions) H'!$B$10:$O$129,4),VLOOKUP(I40,'[1]Mortality (Interventions) H'!$B$26:$AV$128,37)))</f>
        <v>302.68701588165192</v>
      </c>
      <c r="P1516" s="11">
        <v>0</v>
      </c>
      <c r="Q1516" s="10">
        <f t="shared" si="815"/>
        <v>3.5490715398796863E-2</v>
      </c>
      <c r="R1516" s="10">
        <f t="shared" si="816"/>
        <v>1.0742578735566815E-2</v>
      </c>
      <c r="S1516" s="10">
        <f t="shared" si="817"/>
        <v>0</v>
      </c>
      <c r="T1516" s="9">
        <f t="shared" si="807"/>
        <v>2.4748136663230048E-2</v>
      </c>
      <c r="U1516" s="18"/>
      <c r="V1516" s="8">
        <f t="shared" si="818"/>
        <v>272.98641998300377</v>
      </c>
      <c r="W1516" s="8">
        <f t="shared" si="808"/>
        <v>190.356975142133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-61.885096055708139</v>
      </c>
      <c r="AB1516" s="8">
        <f t="shared" si="819"/>
        <v>-8262.9444840870765</v>
      </c>
      <c r="AC1516" s="8">
        <f t="shared" si="812"/>
        <v>-8324.8295801427848</v>
      </c>
      <c r="AD1516" s="8">
        <f t="shared" si="820"/>
        <v>26.77996780033267</v>
      </c>
      <c r="AE1516" s="8">
        <f t="shared" si="813"/>
        <v>-8298.0496123424527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2500.5961821624715</v>
      </c>
      <c r="M1517" s="14">
        <f t="shared" si="806"/>
        <v>769177</v>
      </c>
      <c r="N1517" s="13"/>
      <c r="O1517" s="12">
        <f>1000*(IF(I41&lt;18,VLOOKUP(I41,'[1]Mortality (No Interventions) H'!$B$10:$O$129,4),VLOOKUP(I41,'[1]Mortality (Interventions) H'!$B$26:$AV$128,37)))</f>
        <v>324.26637808203799</v>
      </c>
      <c r="P1517" s="11">
        <v>0</v>
      </c>
      <c r="Q1517" s="10">
        <f t="shared" si="815"/>
        <v>2.4748136663230048E-2</v>
      </c>
      <c r="R1517" s="10">
        <f t="shared" si="816"/>
        <v>8.0249886400649006E-3</v>
      </c>
      <c r="S1517" s="10">
        <f t="shared" si="817"/>
        <v>0</v>
      </c>
      <c r="T1517" s="9">
        <f t="shared" si="807"/>
        <v>1.6723148023165147E-2</v>
      </c>
      <c r="U1517" s="18"/>
      <c r="V1517" s="8">
        <f t="shared" si="818"/>
        <v>190.356975142133</v>
      </c>
      <c r="W1517" s="8">
        <f t="shared" si="808"/>
        <v>128.63060827014098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-41.81784010046465</v>
      </c>
      <c r="AB1517" s="8">
        <f t="shared" si="819"/>
        <v>-6172.6366871992004</v>
      </c>
      <c r="AC1517" s="8">
        <f t="shared" si="812"/>
        <v>-6214.4545272996647</v>
      </c>
      <c r="AD1517" s="8">
        <f t="shared" si="820"/>
        <v>18.674019261443249</v>
      </c>
      <c r="AE1517" s="8">
        <f t="shared" si="813"/>
        <v>-6195.7805080382213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2500.5961821624715</v>
      </c>
      <c r="M1518" s="14">
        <f t="shared" si="806"/>
        <v>769177</v>
      </c>
      <c r="N1518" s="13"/>
      <c r="O1518" s="12">
        <f>1000*(IF(I42&lt;18,VLOOKUP(I42,'[1]Mortality (No Interventions) H'!$B$10:$O$129,4),VLOOKUP(I42,'[1]Mortality (Interventions) H'!$B$26:$AV$128,37)))</f>
        <v>345.70314646512077</v>
      </c>
      <c r="P1518" s="11">
        <v>0</v>
      </c>
      <c r="Q1518" s="10">
        <f t="shared" si="815"/>
        <v>1.6723148023165147E-2</v>
      </c>
      <c r="R1518" s="10">
        <f t="shared" si="816"/>
        <v>5.7812448904101558E-3</v>
      </c>
      <c r="S1518" s="10">
        <f t="shared" si="817"/>
        <v>0</v>
      </c>
      <c r="T1518" s="9">
        <f t="shared" si="807"/>
        <v>1.094190313275499E-2</v>
      </c>
      <c r="U1518" s="18"/>
      <c r="V1518" s="8">
        <f t="shared" si="818"/>
        <v>128.63060827014098</v>
      </c>
      <c r="W1518" s="8">
        <f t="shared" si="808"/>
        <v>84.162602259430855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-27.361281199358714</v>
      </c>
      <c r="AB1518" s="8">
        <f t="shared" si="819"/>
        <v>-4446.8006010710124</v>
      </c>
      <c r="AC1518" s="8">
        <f t="shared" si="812"/>
        <v>-4474.1618822703713</v>
      </c>
      <c r="AD1518" s="8">
        <f t="shared" si="820"/>
        <v>12.618662671300831</v>
      </c>
      <c r="AE1518" s="8">
        <f t="shared" si="813"/>
        <v>-4461.5432195990707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2500.5961821624715</v>
      </c>
      <c r="M1519" s="14">
        <f t="shared" si="806"/>
        <v>769177</v>
      </c>
      <c r="N1519" s="13"/>
      <c r="O1519" s="12">
        <f>1000*(IF(I43&lt;18,VLOOKUP(I43,'[1]Mortality (No Interventions) H'!$B$10:$O$129,4),VLOOKUP(I43,'[1]Mortality (Interventions) H'!$B$26:$AV$128,37)))</f>
        <v>367.80416202871862</v>
      </c>
      <c r="P1519" s="11">
        <v>0</v>
      </c>
      <c r="Q1519" s="10">
        <f t="shared" si="815"/>
        <v>1.094190313275499E-2</v>
      </c>
      <c r="R1519" s="10">
        <f t="shared" si="816"/>
        <v>4.024477512742361E-3</v>
      </c>
      <c r="S1519" s="10">
        <f t="shared" si="817"/>
        <v>0</v>
      </c>
      <c r="T1519" s="9">
        <f t="shared" si="807"/>
        <v>6.9174256200126294E-3</v>
      </c>
      <c r="U1519" s="18"/>
      <c r="V1519" s="8">
        <f t="shared" si="818"/>
        <v>84.162602259430855</v>
      </c>
      <c r="W1519" s="8">
        <f t="shared" si="808"/>
        <v>53.207246861244542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-17.297688095796449</v>
      </c>
      <c r="AB1519" s="8">
        <f t="shared" si="819"/>
        <v>-3095.5355398186312</v>
      </c>
      <c r="AC1519" s="8">
        <f t="shared" si="812"/>
        <v>-3112.8332279144274</v>
      </c>
      <c r="AD1519" s="8">
        <f t="shared" si="820"/>
        <v>8.2563512816501667</v>
      </c>
      <c r="AE1519" s="8">
        <f t="shared" si="813"/>
        <v>-3104.5768766327774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2500.5961821624715</v>
      </c>
      <c r="M1520" s="14">
        <f t="shared" si="806"/>
        <v>769177</v>
      </c>
      <c r="N1520" s="13"/>
      <c r="O1520" s="12">
        <f>1000*(IF(I44&lt;18,VLOOKUP(I44,'[1]Mortality (No Interventions) H'!$B$10:$O$129,4),VLOOKUP(I44,'[1]Mortality (Interventions) H'!$B$26:$AV$128,37)))</f>
        <v>390.45646734739279</v>
      </c>
      <c r="P1520" s="11">
        <v>0</v>
      </c>
      <c r="Q1520" s="10">
        <f t="shared" si="815"/>
        <v>6.9174256200126294E-3</v>
      </c>
      <c r="R1520" s="10">
        <f t="shared" si="816"/>
        <v>2.70095357072848E-3</v>
      </c>
      <c r="S1520" s="10">
        <f t="shared" si="817"/>
        <v>0</v>
      </c>
      <c r="T1520" s="9">
        <f t="shared" si="807"/>
        <v>4.2164720492841494E-3</v>
      </c>
      <c r="U1520" s="18"/>
      <c r="V1520" s="8">
        <f t="shared" si="818"/>
        <v>53.207246861244542</v>
      </c>
      <c r="W1520" s="8">
        <f t="shared" si="808"/>
        <v>32.432133214522345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-10.543693908634717</v>
      </c>
      <c r="AB1520" s="8">
        <f t="shared" si="819"/>
        <v>-2077.5113646722202</v>
      </c>
      <c r="AC1520" s="8">
        <f t="shared" si="812"/>
        <v>-2088.0550585808551</v>
      </c>
      <c r="AD1520" s="8">
        <f t="shared" si="820"/>
        <v>5.2196309170880903</v>
      </c>
      <c r="AE1520" s="8">
        <f t="shared" si="813"/>
        <v>-2082.8354276637669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2500.5961821624715</v>
      </c>
      <c r="M1521" s="14">
        <f t="shared" si="806"/>
        <v>769177</v>
      </c>
      <c r="N1521" s="13"/>
      <c r="O1521" s="12">
        <f>1000*(IF(I45&lt;18,VLOOKUP(I45,'[1]Mortality (No Interventions) H'!$B$10:$O$129,4),VLOOKUP(I45,'[1]Mortality (Interventions) H'!$B$26:$AV$128,37)))</f>
        <v>413.53009604149753</v>
      </c>
      <c r="P1521" s="11">
        <v>0</v>
      </c>
      <c r="Q1521" s="10">
        <f t="shared" si="815"/>
        <v>4.2164720492841494E-3</v>
      </c>
      <c r="R1521" s="10">
        <f t="shared" si="816"/>
        <v>1.7436380914967642E-3</v>
      </c>
      <c r="S1521" s="10">
        <f t="shared" si="817"/>
        <v>0</v>
      </c>
      <c r="T1521" s="9">
        <f t="shared" si="807"/>
        <v>2.4728339577873852E-3</v>
      </c>
      <c r="U1521" s="18"/>
      <c r="V1521" s="8">
        <f t="shared" si="818"/>
        <v>32.432133214522345</v>
      </c>
      <c r="W1521" s="8">
        <f t="shared" si="808"/>
        <v>19.020470051490278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-6.1835591539648496</v>
      </c>
      <c r="AB1521" s="8">
        <f t="shared" si="819"/>
        <v>-1341.1663163032067</v>
      </c>
      <c r="AC1521" s="8">
        <f t="shared" si="812"/>
        <v>-1347.3498754571715</v>
      </c>
      <c r="AD1521" s="8">
        <f t="shared" si="820"/>
        <v>3.1815922683446423</v>
      </c>
      <c r="AE1521" s="8">
        <f t="shared" si="813"/>
        <v>-1344.1682831888268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2500.5961821624715</v>
      </c>
      <c r="M1522" s="14">
        <f t="shared" si="806"/>
        <v>769177</v>
      </c>
      <c r="N1522" s="13"/>
      <c r="O1522" s="12">
        <f>1000*(IF(I46&lt;18,VLOOKUP(I46,'[1]Mortality (No Interventions) H'!$B$10:$O$129,4),VLOOKUP(I46,'[1]Mortality (Interventions) H'!$B$26:$AV$128,37)))</f>
        <v>436.89262647611497</v>
      </c>
      <c r="P1522" s="11">
        <v>0</v>
      </c>
      <c r="Q1522" s="10">
        <f t="shared" si="815"/>
        <v>2.4728339577873852E-3</v>
      </c>
      <c r="R1522" s="10">
        <f t="shared" si="816"/>
        <v>1.0803629226570572E-3</v>
      </c>
      <c r="S1522" s="10">
        <f t="shared" si="817"/>
        <v>0</v>
      </c>
      <c r="T1522" s="9">
        <f t="shared" si="807"/>
        <v>1.3924710351303281E-3</v>
      </c>
      <c r="U1522" s="18"/>
      <c r="V1522" s="8">
        <f t="shared" si="818"/>
        <v>19.020470051490278</v>
      </c>
      <c r="W1522" s="8">
        <f t="shared" si="808"/>
        <v>10.710566933884405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-3.4820077542187229</v>
      </c>
      <c r="AB1522" s="8">
        <f t="shared" si="819"/>
        <v>-830.99031176058725</v>
      </c>
      <c r="AC1522" s="8">
        <f t="shared" si="812"/>
        <v>-834.47231951480592</v>
      </c>
      <c r="AD1522" s="8">
        <f t="shared" si="820"/>
        <v>1.8659081120511964</v>
      </c>
      <c r="AE1522" s="8">
        <f t="shared" si="813"/>
        <v>-832.6064114027547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2500.5961821624715</v>
      </c>
      <c r="M1523" s="14">
        <f t="shared" si="806"/>
        <v>769177</v>
      </c>
      <c r="N1523" s="13"/>
      <c r="O1523" s="12">
        <f>1000*(IF(I47&lt;18,VLOOKUP(I47,'[1]Mortality (No Interventions) H'!$B$10:$O$129,4),VLOOKUP(I47,'[1]Mortality (Interventions) H'!$B$26:$AV$128,37)))</f>
        <v>460.56750713116895</v>
      </c>
      <c r="P1523" s="11">
        <v>0</v>
      </c>
      <c r="Q1523" s="10">
        <f t="shared" si="815"/>
        <v>1.3924710351303281E-3</v>
      </c>
      <c r="R1523" s="10">
        <f t="shared" si="816"/>
        <v>6.4132691340233359E-4</v>
      </c>
      <c r="S1523" s="10">
        <f t="shared" si="817"/>
        <v>0</v>
      </c>
      <c r="T1523" s="9">
        <f t="shared" si="807"/>
        <v>7.5114412172799447E-4</v>
      </c>
      <c r="U1523" s="18"/>
      <c r="V1523" s="8">
        <f t="shared" si="818"/>
        <v>10.710566933884405</v>
      </c>
      <c r="W1523" s="8">
        <f t="shared" si="808"/>
        <v>5.777627821183736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-1.8783081230468057</v>
      </c>
      <c r="AB1523" s="8">
        <f t="shared" si="819"/>
        <v>-493.29391127006676</v>
      </c>
      <c r="AC1523" s="8">
        <f t="shared" si="812"/>
        <v>-495.17221939311355</v>
      </c>
      <c r="AD1523" s="8">
        <f t="shared" si="820"/>
        <v>1.0507066162140601</v>
      </c>
      <c r="AE1523" s="8">
        <f t="shared" si="813"/>
        <v>-494.12151277689946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2500.5961821624715</v>
      </c>
      <c r="M1524" s="14">
        <f t="shared" si="806"/>
        <v>769177</v>
      </c>
      <c r="N1524" s="13"/>
      <c r="O1524" s="12">
        <f>1000*(IF(I48&lt;18,VLOOKUP(I48,'[1]Mortality (No Interventions) H'!$B$10:$O$129,4),VLOOKUP(I48,'[1]Mortality (Interventions) H'!$B$26:$AV$128,37)))</f>
        <v>484.59774228029653</v>
      </c>
      <c r="P1524" s="11">
        <v>0</v>
      </c>
      <c r="Q1524" s="10">
        <f t="shared" si="815"/>
        <v>7.5114412172799447E-4</v>
      </c>
      <c r="R1524" s="10">
        <f t="shared" si="816"/>
        <v>3.6400274551650236E-4</v>
      </c>
      <c r="S1524" s="10">
        <f t="shared" si="817"/>
        <v>0</v>
      </c>
      <c r="T1524" s="9">
        <f t="shared" si="807"/>
        <v>3.8714137621149211E-4</v>
      </c>
      <c r="U1524" s="18"/>
      <c r="V1524" s="8">
        <f t="shared" si="818"/>
        <v>5.777627821183736</v>
      </c>
      <c r="W1524" s="8">
        <f t="shared" si="808"/>
        <v>2.9778024233022689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-0.96808424731158216</v>
      </c>
      <c r="AB1524" s="8">
        <f t="shared" si="819"/>
        <v>-279.98253978814671</v>
      </c>
      <c r="AC1524" s="8">
        <f t="shared" si="812"/>
        <v>-280.9506240354583</v>
      </c>
      <c r="AD1524" s="8">
        <f t="shared" si="820"/>
        <v>0.56678528925812455</v>
      </c>
      <c r="AE1524" s="8">
        <f t="shared" si="813"/>
        <v>-280.38383874620018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2500.5961821624715</v>
      </c>
      <c r="M1525" s="14">
        <f t="shared" si="806"/>
        <v>769177</v>
      </c>
      <c r="N1525" s="13"/>
      <c r="O1525" s="12">
        <f>1000*(IF(I49&lt;18,VLOOKUP(I49,'[1]Mortality (No Interventions) H'!$B$10:$O$129,4),VLOOKUP(I49,'[1]Mortality (Interventions) H'!$B$26:$AV$128,37)))</f>
        <v>508.85916222483451</v>
      </c>
      <c r="P1525" s="11">
        <v>0</v>
      </c>
      <c r="Q1525" s="10">
        <f t="shared" si="815"/>
        <v>3.8714137621149211E-4</v>
      </c>
      <c r="R1525" s="10">
        <f t="shared" si="816"/>
        <v>1.9700043636154934E-4</v>
      </c>
      <c r="S1525" s="10">
        <f t="shared" si="817"/>
        <v>0</v>
      </c>
      <c r="T1525" s="9">
        <f t="shared" si="807"/>
        <v>1.9014093984994276E-4</v>
      </c>
      <c r="U1525" s="18"/>
      <c r="V1525" s="8">
        <f t="shared" si="818"/>
        <v>2.9778024233022689</v>
      </c>
      <c r="W1525" s="8">
        <f t="shared" si="808"/>
        <v>1.4625203769095942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-0.47546570826155099</v>
      </c>
      <c r="AB1525" s="8">
        <f t="shared" si="819"/>
        <v>-151.52820463926744</v>
      </c>
      <c r="AC1525" s="8">
        <f t="shared" si="812"/>
        <v>-152.00367034752898</v>
      </c>
      <c r="AD1525" s="8">
        <f t="shared" si="820"/>
        <v>0.2921224177259526</v>
      </c>
      <c r="AE1525" s="8">
        <f t="shared" si="813"/>
        <v>-151.71154792980303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2500.5961821624715</v>
      </c>
      <c r="M1526" s="14">
        <f t="shared" si="806"/>
        <v>769177</v>
      </c>
      <c r="N1526" s="13"/>
      <c r="O1526" s="12">
        <f>1000*(IF(I50&lt;18,VLOOKUP(I50,'[1]Mortality (No Interventions) H'!$B$10:$O$129,4),VLOOKUP(I50,'[1]Mortality (Interventions) H'!$B$26:$AV$128,37)))</f>
        <v>533.22546878784942</v>
      </c>
      <c r="P1526" s="11">
        <v>0</v>
      </c>
      <c r="Q1526" s="10">
        <f t="shared" si="815"/>
        <v>1.9014093984994276E-4</v>
      </c>
      <c r="R1526" s="10">
        <f t="shared" si="816"/>
        <v>1.0138799178724801E-4</v>
      </c>
      <c r="S1526" s="10">
        <f t="shared" si="817"/>
        <v>0</v>
      </c>
      <c r="T1526" s="9">
        <f t="shared" si="807"/>
        <v>8.8752948062694749E-5</v>
      </c>
      <c r="U1526" s="18"/>
      <c r="V1526" s="8">
        <f t="shared" si="818"/>
        <v>1.4625203769095942</v>
      </c>
      <c r="W1526" s="8">
        <f t="shared" si="808"/>
        <v>0.68266726332019367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-0.22193528308123861</v>
      </c>
      <c r="AB1526" s="8">
        <f t="shared" si="819"/>
        <v>-77.985311358940066</v>
      </c>
      <c r="AC1526" s="8">
        <f t="shared" si="812"/>
        <v>-78.207246642021303</v>
      </c>
      <c r="AD1526" s="8">
        <f t="shared" si="820"/>
        <v>0.14347324897483121</v>
      </c>
      <c r="AE1526" s="8">
        <f t="shared" si="813"/>
        <v>-78.063773393046475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2500.5961821624715</v>
      </c>
      <c r="M1527" s="14">
        <f t="shared" si="806"/>
        <v>769177</v>
      </c>
      <c r="N1527" s="13"/>
      <c r="O1527" s="12">
        <f>1000*(IF(I51&lt;18,VLOOKUP(I51,'[1]Mortality (No Interventions) H'!$B$10:$O$129,4),VLOOKUP(I51,'[1]Mortality (Interventions) H'!$B$26:$AV$128,37)))</f>
        <v>561.36258575592615</v>
      </c>
      <c r="P1527" s="11">
        <v>0</v>
      </c>
      <c r="Q1527" s="10">
        <f t="shared" si="815"/>
        <v>8.8752948062694749E-5</v>
      </c>
      <c r="R1527" s="10">
        <f t="shared" si="816"/>
        <v>4.9822584417935735E-5</v>
      </c>
      <c r="S1527" s="10">
        <f t="shared" si="817"/>
        <v>0</v>
      </c>
      <c r="T1527" s="9">
        <f t="shared" si="807"/>
        <v>3.8930363644759014E-5</v>
      </c>
      <c r="U1527" s="18"/>
      <c r="V1527" s="8">
        <f t="shared" si="818"/>
        <v>0.68266726332019367</v>
      </c>
      <c r="W1527" s="8">
        <f t="shared" si="808"/>
        <v>0.29944340317184803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-9.7349118700281068E-2</v>
      </c>
      <c r="AB1527" s="8">
        <f t="shared" si="819"/>
        <v>-38.322386014834557</v>
      </c>
      <c r="AC1527" s="8">
        <f t="shared" si="812"/>
        <v>-38.419735133534836</v>
      </c>
      <c r="AD1527" s="8">
        <f t="shared" si="820"/>
        <v>6.696965853171101E-2</v>
      </c>
      <c r="AE1527" s="8">
        <f t="shared" si="813"/>
        <v>-38.352765475003125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2500.5961821624715</v>
      </c>
      <c r="M1528" s="14">
        <f t="shared" si="806"/>
        <v>769177</v>
      </c>
      <c r="N1528" s="13"/>
      <c r="O1528" s="12">
        <f>1000*(IF(I52&lt;18,VLOOKUP(I52,'[1]Mortality (No Interventions) H'!$B$10:$O$129,4),VLOOKUP(I52,'[1]Mortality (Interventions) H'!$B$26:$AV$128,37)))</f>
        <v>589.59330117796731</v>
      </c>
      <c r="P1528" s="11">
        <v>0</v>
      </c>
      <c r="Q1528" s="10">
        <f t="shared" si="815"/>
        <v>3.8930363644759014E-5</v>
      </c>
      <c r="R1528" s="10">
        <f t="shared" si="816"/>
        <v>2.2953081617372192E-5</v>
      </c>
      <c r="S1528" s="10">
        <f t="shared" si="817"/>
        <v>0</v>
      </c>
      <c r="T1528" s="9">
        <f t="shared" si="807"/>
        <v>1.5977282027386823E-5</v>
      </c>
      <c r="U1528" s="18"/>
      <c r="V1528" s="8">
        <f t="shared" si="818"/>
        <v>0.29944340317184803</v>
      </c>
      <c r="W1528" s="8">
        <f t="shared" si="808"/>
        <v>0.12289357857979315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-3.9952730439016558E-2</v>
      </c>
      <c r="AB1528" s="8">
        <f t="shared" si="819"/>
        <v>-17.654982459205492</v>
      </c>
      <c r="AC1528" s="8">
        <f t="shared" si="812"/>
        <v>-17.694935189644507</v>
      </c>
      <c r="AD1528" s="8">
        <f t="shared" si="820"/>
        <v>2.9375397851158294E-2</v>
      </c>
      <c r="AE1528" s="8">
        <f t="shared" si="813"/>
        <v>-17.665559791793349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2500.5961821624715</v>
      </c>
      <c r="M1529" s="14">
        <f t="shared" si="806"/>
        <v>769177</v>
      </c>
      <c r="N1529" s="13"/>
      <c r="O1529" s="12">
        <f>1000*(IF(I53&lt;18,VLOOKUP(I53,'[1]Mortality (No Interventions) H'!$B$10:$O$129,4),VLOOKUP(I53,'[1]Mortality (Interventions) H'!$B$26:$AV$128,37)))</f>
        <v>617.88431489455081</v>
      </c>
      <c r="P1529" s="11">
        <v>0</v>
      </c>
      <c r="Q1529" s="10">
        <f t="shared" si="815"/>
        <v>1.5977282027386823E-5</v>
      </c>
      <c r="R1529" s="10">
        <f t="shared" si="816"/>
        <v>9.8721119593689267E-6</v>
      </c>
      <c r="S1529" s="10">
        <f t="shared" si="817"/>
        <v>0</v>
      </c>
      <c r="T1529" s="9">
        <f t="shared" si="807"/>
        <v>6.105170068017896E-6</v>
      </c>
      <c r="U1529" s="18"/>
      <c r="V1529" s="8">
        <f t="shared" si="818"/>
        <v>0.12289357857979315</v>
      </c>
      <c r="W1529" s="8">
        <f t="shared" si="808"/>
        <v>4.6959563974078015E-2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-1.5266564963538147E-2</v>
      </c>
      <c r="AB1529" s="8">
        <f t="shared" si="819"/>
        <v>-7.5934014605715126</v>
      </c>
      <c r="AC1529" s="8">
        <f t="shared" si="812"/>
        <v>-7.6086680255350503</v>
      </c>
      <c r="AD1529" s="8">
        <f t="shared" si="820"/>
        <v>1.2055860058677708E-2</v>
      </c>
      <c r="AE1529" s="8">
        <f t="shared" si="813"/>
        <v>-7.5966121654763725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2500.5961821624715</v>
      </c>
      <c r="M1530" s="14">
        <f t="shared" si="806"/>
        <v>769177</v>
      </c>
      <c r="N1530" s="13"/>
      <c r="O1530" s="12">
        <f>1000*(IF(I54&lt;18,VLOOKUP(I54,'[1]Mortality (No Interventions) H'!$B$10:$O$129,4),VLOOKUP(I54,'[1]Mortality (Interventions) H'!$B$26:$AV$128,37)))</f>
        <v>646.2022105224745</v>
      </c>
      <c r="P1530" s="11">
        <v>0</v>
      </c>
      <c r="Q1530" s="10">
        <f t="shared" si="815"/>
        <v>6.105170068017896E-6</v>
      </c>
      <c r="R1530" s="10">
        <f t="shared" si="816"/>
        <v>3.9451743935688103E-6</v>
      </c>
      <c r="S1530" s="10">
        <f t="shared" si="817"/>
        <v>0</v>
      </c>
      <c r="T1530" s="9">
        <f t="shared" si="807"/>
        <v>2.1599956744490857E-6</v>
      </c>
      <c r="U1530" s="18"/>
      <c r="V1530" s="8">
        <f t="shared" si="818"/>
        <v>4.6959563974078015E-2</v>
      </c>
      <c r="W1530" s="8">
        <f t="shared" si="808"/>
        <v>1.6614189928857246E-2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-5.4012769370148364E-3</v>
      </c>
      <c r="AB1530" s="8">
        <f t="shared" si="819"/>
        <v>-3.034537404522077</v>
      </c>
      <c r="AC1530" s="8">
        <f t="shared" si="812"/>
        <v>-3.0399386814590916</v>
      </c>
      <c r="AD1530" s="8">
        <f t="shared" si="820"/>
        <v>4.6067332258570536E-3</v>
      </c>
      <c r="AE1530" s="8">
        <f t="shared" si="813"/>
        <v>-3.0353319482332344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2500.5961821624715</v>
      </c>
      <c r="M1531" s="14">
        <f t="shared" si="806"/>
        <v>769177</v>
      </c>
      <c r="N1531" s="13"/>
      <c r="O1531" s="12">
        <f>1000*(IF(I55&lt;18,VLOOKUP(I55,'[1]Mortality (No Interventions) H'!$B$10:$O$129,4),VLOOKUP(I55,'[1]Mortality (Interventions) H'!$B$26:$AV$128,37)))</f>
        <v>674.51284995816832</v>
      </c>
      <c r="P1531" s="11">
        <v>0</v>
      </c>
      <c r="Q1531" s="10">
        <f t="shared" si="815"/>
        <v>2.1599956744490857E-6</v>
      </c>
      <c r="R1531" s="10">
        <f t="shared" si="816"/>
        <v>1.4569448382699689E-6</v>
      </c>
      <c r="S1531" s="10">
        <f t="shared" si="817"/>
        <v>0</v>
      </c>
      <c r="T1531" s="9">
        <f t="shared" si="807"/>
        <v>7.0305083617911682E-7</v>
      </c>
      <c r="U1531" s="18"/>
      <c r="V1531" s="8">
        <f t="shared" si="818"/>
        <v>1.6614189928857246E-2</v>
      </c>
      <c r="W1531" s="8">
        <f t="shared" si="808"/>
        <v>5.4077053301974454E-3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-1.7580462368156327E-3</v>
      </c>
      <c r="AB1531" s="8">
        <f t="shared" si="819"/>
        <v>-1.1206484598659798</v>
      </c>
      <c r="AC1531" s="8">
        <f t="shared" si="812"/>
        <v>-1.1224065061027955</v>
      </c>
      <c r="AD1531" s="8">
        <f t="shared" si="820"/>
        <v>1.6298520320208959E-3</v>
      </c>
      <c r="AE1531" s="8">
        <f t="shared" si="813"/>
        <v>-1.1207766540707746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2500.5961821624715</v>
      </c>
      <c r="M1532" s="14">
        <f t="shared" si="806"/>
        <v>769177</v>
      </c>
      <c r="N1532" s="13"/>
      <c r="O1532" s="12">
        <f>1000*(IF(I56&lt;18,VLOOKUP(I56,'[1]Mortality (No Interventions) H'!$B$10:$O$129,4),VLOOKUP(I56,'[1]Mortality (Interventions) H'!$B$26:$AV$128,37)))</f>
        <v>702.92265167429139</v>
      </c>
      <c r="P1532" s="11">
        <v>0</v>
      </c>
      <c r="Q1532" s="10">
        <f t="shared" si="815"/>
        <v>7.0305083617911682E-7</v>
      </c>
      <c r="R1532" s="10">
        <f t="shared" si="816"/>
        <v>4.9419035802885262E-7</v>
      </c>
      <c r="S1532" s="10">
        <f t="shared" si="817"/>
        <v>0</v>
      </c>
      <c r="T1532" s="9">
        <f t="shared" si="807"/>
        <v>2.0886047815026419E-7</v>
      </c>
      <c r="U1532" s="18"/>
      <c r="V1532" s="8">
        <f t="shared" si="818"/>
        <v>5.4077053301974454E-3</v>
      </c>
      <c r="W1532" s="8">
        <f t="shared" si="808"/>
        <v>1.6065067600218577E-3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-5.2227571426717893E-4</v>
      </c>
      <c r="AB1532" s="8">
        <f t="shared" si="819"/>
        <v>-0.38011985701755879</v>
      </c>
      <c r="AC1532" s="8">
        <f t="shared" si="812"/>
        <v>-0.38064213273182596</v>
      </c>
      <c r="AD1532" s="8">
        <f t="shared" si="820"/>
        <v>5.3049589289236939E-4</v>
      </c>
      <c r="AE1532" s="8">
        <f t="shared" si="813"/>
        <v>-0.38011163683893356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2500.5961821624715</v>
      </c>
      <c r="M1533" s="14">
        <f t="shared" si="806"/>
        <v>769177</v>
      </c>
      <c r="N1533" s="13"/>
      <c r="O1533" s="12">
        <f>1000*(IF(I57&lt;18,VLOOKUP(I57,'[1]Mortality (No Interventions) H'!$B$10:$O$129,4),VLOOKUP(I57,'[1]Mortality (Interventions) H'!$B$26:$AV$128,37)))</f>
        <v>731.56130673129417</v>
      </c>
      <c r="P1533" s="11">
        <v>0</v>
      </c>
      <c r="Q1533" s="10">
        <f t="shared" si="815"/>
        <v>2.0886047815026419E-7</v>
      </c>
      <c r="R1533" s="10">
        <f t="shared" si="816"/>
        <v>1.527942443201302E-7</v>
      </c>
      <c r="S1533" s="10">
        <f t="shared" si="817"/>
        <v>0</v>
      </c>
      <c r="T1533" s="9">
        <f t="shared" si="807"/>
        <v>5.6066233830133997E-8</v>
      </c>
      <c r="U1533" s="18"/>
      <c r="V1533" s="8">
        <f t="shared" si="818"/>
        <v>1.6065067600218577E-3</v>
      </c>
      <c r="W1533" s="8">
        <f t="shared" si="808"/>
        <v>4.3124857538760981E-4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-1.4019901026386146E-4</v>
      </c>
      <c r="AB1533" s="8">
        <f t="shared" si="819"/>
        <v>-0.11752581846342479</v>
      </c>
      <c r="AC1533" s="8">
        <f t="shared" si="812"/>
        <v>-0.11766601747368866</v>
      </c>
      <c r="AD1533" s="8">
        <f t="shared" si="820"/>
        <v>1.5759831315814425E-4</v>
      </c>
      <c r="AE1533" s="8">
        <f t="shared" si="813"/>
        <v>-0.11750841916053051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2500.5961821624715</v>
      </c>
      <c r="M1534" s="14">
        <f t="shared" si="806"/>
        <v>769177</v>
      </c>
      <c r="N1534" s="13"/>
      <c r="O1534" s="12">
        <f>1000*(IF(I58&lt;18,VLOOKUP(I58,'[1]Mortality (No Interventions) H'!$B$10:$O$129,4),VLOOKUP(I58,'[1]Mortality (Interventions) H'!$B$26:$AV$128,37)))</f>
        <v>760.42930977706953</v>
      </c>
      <c r="P1534" s="11">
        <v>0</v>
      </c>
      <c r="Q1534" s="10">
        <f t="shared" si="815"/>
        <v>5.6066233830133997E-8</v>
      </c>
      <c r="R1534" s="10">
        <f t="shared" si="816"/>
        <v>4.2634407493248584E-8</v>
      </c>
      <c r="S1534" s="10">
        <f t="shared" si="817"/>
        <v>0</v>
      </c>
      <c r="T1534" s="9">
        <f t="shared" si="807"/>
        <v>1.3431826336885413E-8</v>
      </c>
      <c r="U1534" s="18"/>
      <c r="V1534" s="8">
        <f t="shared" si="818"/>
        <v>4.3124857538760981E-4</v>
      </c>
      <c r="W1534" s="8">
        <f t="shared" si="808"/>
        <v>1.0331451886326512E-4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-3.3587573657484995E-5</v>
      </c>
      <c r="AB1534" s="8">
        <f t="shared" si="819"/>
        <v>-3.2793405652434465E-2</v>
      </c>
      <c r="AC1534" s="8">
        <f t="shared" si="812"/>
        <v>-3.2826993226091949E-2</v>
      </c>
      <c r="AD1534" s="8">
        <f t="shared" si="820"/>
        <v>4.2305485245524523E-5</v>
      </c>
      <c r="AE1534" s="8">
        <f t="shared" si="813"/>
        <v>-3.2784687740846426E-2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2500.5961821624715</v>
      </c>
      <c r="M1535" s="14">
        <f t="shared" si="806"/>
        <v>769177</v>
      </c>
      <c r="N1535" s="13"/>
      <c r="O1535" s="12">
        <f>1000*(IF(I59&lt;18,VLOOKUP(I59,'[1]Mortality (No Interventions) H'!$B$10:$O$129,4),VLOOKUP(I59,'[1]Mortality (Interventions) H'!$B$26:$AV$128,37)))</f>
        <v>789.52715545951025</v>
      </c>
      <c r="P1535" s="11">
        <v>0</v>
      </c>
      <c r="Q1535" s="10">
        <f t="shared" si="815"/>
        <v>1.3431826336885413E-8</v>
      </c>
      <c r="R1535" s="10">
        <f t="shared" si="816"/>
        <v>1.0604791640387273E-8</v>
      </c>
      <c r="S1535" s="10">
        <f t="shared" si="817"/>
        <v>0</v>
      </c>
      <c r="T1535" s="9">
        <f t="shared" si="807"/>
        <v>2.8270346964981397E-9</v>
      </c>
      <c r="U1535" s="18"/>
      <c r="V1535" s="8">
        <f t="shared" si="818"/>
        <v>1.0331451886326512E-4</v>
      </c>
      <c r="W1535" s="8">
        <f t="shared" si="808"/>
        <v>2.1744900667483497E-5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-7.0692721689040892E-6</v>
      </c>
      <c r="AB1535" s="8">
        <f t="shared" si="819"/>
        <v>-8.1569618195781613E-3</v>
      </c>
      <c r="AC1535" s="8">
        <f t="shared" si="812"/>
        <v>-8.1640310917470652E-3</v>
      </c>
      <c r="AD1535" s="8">
        <f t="shared" si="820"/>
        <v>1.0135154300486309E-5</v>
      </c>
      <c r="AE1535" s="8">
        <f t="shared" si="813"/>
        <v>-8.1538959374465782E-3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2500.5961821624715</v>
      </c>
      <c r="M1536" s="14">
        <f t="shared" si="806"/>
        <v>769177</v>
      </c>
      <c r="N1536" s="13"/>
      <c r="O1536" s="12">
        <f>1000*(IF(I60&lt;18,VLOOKUP(I60,'[1]Mortality (No Interventions) H'!$B$10:$O$129,4),VLOOKUP(I60,'[1]Mortality (Interventions) H'!$B$26:$AV$128,37)))</f>
        <v>1000</v>
      </c>
      <c r="P1536" s="11">
        <v>0</v>
      </c>
      <c r="Q1536" s="10">
        <f t="shared" si="815"/>
        <v>2.8270346964981397E-9</v>
      </c>
      <c r="R1536" s="10">
        <f t="shared" si="816"/>
        <v>2.8270346964981401E-9</v>
      </c>
      <c r="S1536" s="10">
        <f t="shared" si="817"/>
        <v>-4.1359030627651384E-25</v>
      </c>
      <c r="T1536" s="9">
        <f t="shared" si="807"/>
        <v>0</v>
      </c>
      <c r="U1536" s="18"/>
      <c r="V1536" s="8">
        <f t="shared" si="818"/>
        <v>2.1744900667483497E-5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-2.1744900667483497E-3</v>
      </c>
      <c r="AC1536" s="8">
        <f t="shared" si="812"/>
        <v>-2.1744900667483497E-3</v>
      </c>
      <c r="AD1536" s="8">
        <f t="shared" si="820"/>
        <v>2.1331747554801311E-6</v>
      </c>
      <c r="AE1536" s="8">
        <f t="shared" si="813"/>
        <v>-2.1723568919928696E-3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2500.5961821624715</v>
      </c>
      <c r="M1537" s="14">
        <f t="shared" si="806"/>
        <v>769177</v>
      </c>
      <c r="N1537" s="13"/>
      <c r="O1537" s="12" t="e">
        <f>1000*(IF(I61&lt;18,VLOOKUP(I61,'[1]Mortality (No Interventions) H'!$B$10:$O$129,4),VLOOKUP(I61,'[1]Mortality (Interventions) H'!$B$26:$AV$128,37)))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2500.5961821624715</v>
      </c>
      <c r="M1538" s="14">
        <f t="shared" si="806"/>
        <v>769177</v>
      </c>
      <c r="N1538" s="13"/>
      <c r="O1538" s="12" t="e">
        <f>1000*(IF(I62&lt;18,VLOOKUP(I62,'[1]Mortality (No Interventions) H'!$B$10:$O$129,4),VLOOKUP(I62,'[1]Mortality (Interventions) H'!$B$26:$AV$128,37)))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2500.5961821624715</v>
      </c>
      <c r="M1539" s="14">
        <f t="shared" si="806"/>
        <v>769177</v>
      </c>
      <c r="N1539" s="13"/>
      <c r="O1539" s="12" t="e">
        <f>1000*(IF(I63&lt;18,VLOOKUP(I63,'[1]Mortality (No Interventions) H'!$B$10:$O$129,4),VLOOKUP(I63,'[1]Mortality (Interventions) H'!$B$26:$AV$128,37)))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2500.5961821624715</v>
      </c>
      <c r="M1540" s="14">
        <f t="shared" si="806"/>
        <v>769177</v>
      </c>
      <c r="N1540" s="13"/>
      <c r="O1540" s="12" t="e">
        <f>1000*(IF(I64&lt;18,VLOOKUP(I64,'[1]Mortality (No Interventions) H'!$B$10:$O$129,4),VLOOKUP(I64,'[1]Mortality (Interventions) H'!$B$26:$AV$128,37)))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2500.5961821624715</v>
      </c>
      <c r="M1541" s="14">
        <f t="shared" si="806"/>
        <v>769177</v>
      </c>
      <c r="N1541" s="13"/>
      <c r="O1541" s="12" t="e">
        <f>1000*(IF(I65&lt;18,VLOOKUP(I65,'[1]Mortality (No Interventions) H'!$B$10:$O$129,4),VLOOKUP(I65,'[1]Mortality (Interventions) H'!$B$26:$AV$128,37)))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2500.5961821624715</v>
      </c>
      <c r="M1542" s="14">
        <f t="shared" si="806"/>
        <v>769177</v>
      </c>
      <c r="N1542" s="13"/>
      <c r="O1542" s="12" t="e">
        <f>1000*(IF(I66&lt;18,VLOOKUP(I66,'[1]Mortality (No Interventions) H'!$B$10:$O$129,4),VLOOKUP(I66,'[1]Mortality (Interventions) H'!$B$26:$AV$128,37)))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2500.5961821624715</v>
      </c>
      <c r="M1543" s="14">
        <f t="shared" si="806"/>
        <v>769177</v>
      </c>
      <c r="N1543" s="13"/>
      <c r="O1543" s="12" t="e">
        <f>1000*(IF(I67&lt;18,VLOOKUP(I67,'[1]Mortality (No Interventions) H'!$B$10:$O$129,4),VLOOKUP(I67,'[1]Mortality (Interventions) H'!$B$26:$AV$128,37)))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2500.5961821624715</v>
      </c>
      <c r="M1544" s="14">
        <f t="shared" ref="M1544:M1575" si="822">$E$11</f>
        <v>769177</v>
      </c>
      <c r="N1544" s="13"/>
      <c r="O1544" s="12" t="e">
        <f>1000*(IF(I68&lt;18,VLOOKUP(I68,'[1]Mortality (No Interventions) H'!$B$10:$O$129,4),VLOOKUP(I68,'[1]Mortality (Interventions) H'!$B$26:$AV$128,37)))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2500.5961821624715</v>
      </c>
      <c r="M1545" s="14">
        <f t="shared" si="822"/>
        <v>769177</v>
      </c>
      <c r="N1545" s="13"/>
      <c r="O1545" s="12" t="e">
        <f>1000*(IF(I69&lt;18,VLOOKUP(I69,'[1]Mortality (No Interventions) H'!$B$10:$O$129,4),VLOOKUP(I69,'[1]Mortality (Interventions) H'!$B$26:$AV$128,37)))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2500.5961821624715</v>
      </c>
      <c r="M1546" s="14">
        <f t="shared" si="822"/>
        <v>769177</v>
      </c>
      <c r="N1546" s="13"/>
      <c r="O1546" s="12" t="e">
        <f>1000*(IF(I70&lt;18,VLOOKUP(I70,'[1]Mortality (No Interventions) H'!$B$10:$O$129,4),VLOOKUP(I70,'[1]Mortality (Interventions) H'!$B$26:$AV$128,37)))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2500.5961821624715</v>
      </c>
      <c r="M1547" s="14">
        <f t="shared" si="822"/>
        <v>769177</v>
      </c>
      <c r="N1547" s="13"/>
      <c r="O1547" s="12" t="e">
        <f>1000*(IF(I71&lt;18,VLOOKUP(I71,'[1]Mortality (No Interventions) H'!$B$10:$O$129,4),VLOOKUP(I71,'[1]Mortality (Interventions) H'!$B$26:$AV$128,37)))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2500.5961821624715</v>
      </c>
      <c r="M1548" s="14">
        <f t="shared" si="822"/>
        <v>769177</v>
      </c>
      <c r="N1548" s="13"/>
      <c r="O1548" s="12" t="e">
        <f>1000*(IF(I72&lt;18,VLOOKUP(I72,'[1]Mortality (No Interventions) H'!$B$10:$O$129,4),VLOOKUP(I72,'[1]Mortality (Interventions) H'!$B$26:$AV$128,37)))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2500.5961821624715</v>
      </c>
      <c r="M1549" s="14">
        <f t="shared" si="822"/>
        <v>769177</v>
      </c>
      <c r="N1549" s="13"/>
      <c r="O1549" s="12" t="e">
        <f>1000*(IF(I73&lt;18,VLOOKUP(I73,'[1]Mortality (No Interventions) H'!$B$10:$O$129,4),VLOOKUP(I73,'[1]Mortality (Interventions) H'!$B$26:$AV$128,37)))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2500.5961821624715</v>
      </c>
      <c r="M1550" s="14">
        <f t="shared" si="822"/>
        <v>769177</v>
      </c>
      <c r="N1550" s="13"/>
      <c r="O1550" s="12" t="e">
        <f>1000*(IF(I74&lt;18,VLOOKUP(I74,'[1]Mortality (No Interventions) H'!$B$10:$O$129,4),VLOOKUP(I74,'[1]Mortality (Interventions) H'!$B$26:$AV$128,37)))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2500.5961821624715</v>
      </c>
      <c r="M1551" s="14">
        <f t="shared" si="822"/>
        <v>769177</v>
      </c>
      <c r="N1551" s="13"/>
      <c r="O1551" s="12" t="e">
        <f>1000*(IF(I75&lt;18,VLOOKUP(I75,'[1]Mortality (No Interventions) H'!$B$10:$O$129,4),VLOOKUP(I75,'[1]Mortality (Interventions) H'!$B$26:$AV$128,37)))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2500.5961821624715</v>
      </c>
      <c r="M1552" s="14">
        <f t="shared" si="822"/>
        <v>769177</v>
      </c>
      <c r="N1552" s="13"/>
      <c r="O1552" s="12" t="e">
        <f>1000*(IF(I76&lt;18,VLOOKUP(I76,'[1]Mortality (No Interventions) H'!$B$10:$O$129,4),VLOOKUP(I76,'[1]Mortality (Interventions) H'!$B$26:$AV$128,37)))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2500.5961821624715</v>
      </c>
      <c r="M1553" s="14">
        <f t="shared" si="822"/>
        <v>769177</v>
      </c>
      <c r="N1553" s="13"/>
      <c r="O1553" s="12" t="e">
        <f>1000*(IF(I77&lt;18,VLOOKUP(I77,'[1]Mortality (No Interventions) H'!$B$10:$O$129,4),VLOOKUP(I77,'[1]Mortality (Interventions) H'!$B$26:$AV$128,37)))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2500.5961821624715</v>
      </c>
      <c r="M1554" s="14">
        <f t="shared" si="822"/>
        <v>769177</v>
      </c>
      <c r="N1554" s="13"/>
      <c r="O1554" s="12" t="e">
        <f>1000*(IF(I78&lt;18,VLOOKUP(I78,'[1]Mortality (No Interventions) H'!$B$10:$O$129,4),VLOOKUP(I78,'[1]Mortality (Interventions) H'!$B$26:$AV$128,37)))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2500.5961821624715</v>
      </c>
      <c r="M1555" s="14">
        <f t="shared" si="822"/>
        <v>769177</v>
      </c>
      <c r="N1555" s="13"/>
      <c r="O1555" s="12" t="e">
        <f>1000*(IF(I79&lt;18,VLOOKUP(I79,'[1]Mortality (No Interventions) H'!$B$10:$O$129,4),VLOOKUP(I79,'[1]Mortality (Interventions) H'!$B$26:$AV$128,37)))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2500.5961821624715</v>
      </c>
      <c r="M1556" s="14">
        <f t="shared" si="822"/>
        <v>769177</v>
      </c>
      <c r="O1556" s="12" t="e">
        <f>1000*(IF(I80&lt;18,VLOOKUP(I80,'[1]Mortality (No Interventions) H'!$B$10:$O$129,4),VLOOKUP(I80,'[1]Mortality (Interventions) H'!$B$26:$AV$128,37)))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2500.5961821624715</v>
      </c>
      <c r="M1557" s="14">
        <f t="shared" si="822"/>
        <v>769177</v>
      </c>
      <c r="O1557" s="12" t="e">
        <f>1000*(IF(I81&lt;18,VLOOKUP(I81,'[1]Mortality (No Interventions) H'!$B$10:$O$129,4),VLOOKUP(I81,'[1]Mortality (Interventions) H'!$B$26:$AV$128,37)))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2500.5961821624715</v>
      </c>
      <c r="M1558" s="14">
        <f t="shared" si="822"/>
        <v>769177</v>
      </c>
      <c r="O1558" s="12" t="e">
        <f>1000*(IF(I82&lt;18,VLOOKUP(I82,'[1]Mortality (No Interventions) H'!$B$10:$O$129,4),VLOOKUP(I82,'[1]Mortality (Interventions) H'!$B$26:$AV$128,37)))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2500.5961821624715</v>
      </c>
      <c r="M1559" s="14">
        <f t="shared" si="822"/>
        <v>769177</v>
      </c>
      <c r="O1559" s="12" t="e">
        <f>1000*(IF(I83&lt;18,VLOOKUP(I83,'[1]Mortality (No Interventions) H'!$B$10:$O$129,4),VLOOKUP(I83,'[1]Mortality (Interventions) H'!$B$26:$AV$128,37)))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2500.5961821624715</v>
      </c>
      <c r="M1560" s="14">
        <f t="shared" si="822"/>
        <v>769177</v>
      </c>
      <c r="O1560" s="12" t="e">
        <f>1000*(IF(I84&lt;18,VLOOKUP(I84,'[1]Mortality (No Interventions) H'!$B$10:$O$129,4),VLOOKUP(I84,'[1]Mortality (Interventions) H'!$B$26:$AV$128,37)))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2500.5961821624715</v>
      </c>
      <c r="M1561" s="14">
        <f t="shared" si="822"/>
        <v>769177</v>
      </c>
      <c r="O1561" s="12" t="e">
        <f>1000*(IF(I85&lt;18,VLOOKUP(I85,'[1]Mortality (No Interventions) H'!$B$10:$O$129,4),VLOOKUP(I85,'[1]Mortality (Interventions) H'!$B$26:$AV$128,37)))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2500.5961821624715</v>
      </c>
      <c r="M1562" s="14">
        <f t="shared" si="822"/>
        <v>769177</v>
      </c>
      <c r="O1562" s="12" t="e">
        <f>1000*(IF(I86&lt;18,VLOOKUP(I86,'[1]Mortality (No Interventions) H'!$B$10:$O$129,4),VLOOKUP(I86,'[1]Mortality (Interventions) H'!$B$26:$AV$128,37)))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2500.5961821624715</v>
      </c>
      <c r="M1563" s="14">
        <f t="shared" si="822"/>
        <v>769177</v>
      </c>
      <c r="O1563" s="12" t="e">
        <f>1000*(IF(I87&lt;18,VLOOKUP(I87,'[1]Mortality (No Interventions) H'!$B$10:$O$129,4),VLOOKUP(I87,'[1]Mortality (Interventions) H'!$B$26:$AV$128,37)))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2500.5961821624715</v>
      </c>
      <c r="M1564" s="14">
        <f t="shared" si="822"/>
        <v>769177</v>
      </c>
      <c r="O1564" s="12" t="e">
        <f>1000*(IF(I88&lt;18,VLOOKUP(I88,'[1]Mortality (No Interventions) H'!$B$10:$O$129,4),VLOOKUP(I88,'[1]Mortality (Interventions) H'!$B$26:$AV$128,37)))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2500.5961821624715</v>
      </c>
      <c r="M1565" s="14">
        <f t="shared" si="822"/>
        <v>769177</v>
      </c>
      <c r="O1565" s="12" t="e">
        <f>1000*(IF(I89&lt;18,VLOOKUP(I89,'[1]Mortality (No Interventions) H'!$B$10:$O$129,4),VLOOKUP(I89,'[1]Mortality (Interventions) H'!$B$26:$AV$128,37)))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2500.5961821624715</v>
      </c>
      <c r="M1566" s="14">
        <f t="shared" si="822"/>
        <v>769177</v>
      </c>
      <c r="O1566" s="12" t="e">
        <f>1000*(IF(I90&lt;18,VLOOKUP(I90,'[1]Mortality (No Interventions) H'!$B$10:$O$129,4),VLOOKUP(I90,'[1]Mortality (Interventions) H'!$B$26:$AV$128,37)))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2500.5961821624715</v>
      </c>
      <c r="M1567" s="14">
        <f t="shared" si="822"/>
        <v>769177</v>
      </c>
      <c r="O1567" s="12" t="e">
        <f>1000*(IF(I91&lt;18,VLOOKUP(I91,'[1]Mortality (No Interventions) H'!$B$10:$O$129,4),VLOOKUP(I91,'[1]Mortality (Interventions) H'!$B$26:$AV$128,37)))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2500.5961821624715</v>
      </c>
      <c r="M1568" s="14">
        <f t="shared" si="822"/>
        <v>769177</v>
      </c>
      <c r="O1568" s="12" t="e">
        <f>1000*(IF(I92&lt;18,VLOOKUP(I92,'[1]Mortality (No Interventions) H'!$B$10:$O$129,4),VLOOKUP(I92,'[1]Mortality (Interventions) H'!$B$26:$AV$128,37)))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2500.5961821624715</v>
      </c>
      <c r="M1569" s="14">
        <f t="shared" si="822"/>
        <v>769177</v>
      </c>
      <c r="O1569" s="12" t="e">
        <f>1000*(IF(I93&lt;18,VLOOKUP(I93,'[1]Mortality (No Interventions) H'!$B$10:$O$129,4),VLOOKUP(I93,'[1]Mortality (Interventions) H'!$B$26:$AV$128,37)))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2500.5961821624715</v>
      </c>
      <c r="M1570" s="14">
        <f t="shared" si="822"/>
        <v>769177</v>
      </c>
      <c r="O1570" s="12" t="e">
        <f>1000*(IF(I94&lt;18,VLOOKUP(I94,'[1]Mortality (No Interventions) H'!$B$10:$O$129,4),VLOOKUP(I94,'[1]Mortality (Interventions) H'!$B$26:$AV$128,37)))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2500.5961821624715</v>
      </c>
      <c r="M1571" s="14">
        <f t="shared" si="822"/>
        <v>769177</v>
      </c>
      <c r="O1571" s="12" t="e">
        <f>1000*(IF(I95&lt;18,VLOOKUP(I95,'[1]Mortality (No Interventions) H'!$B$10:$O$129,4),VLOOKUP(I95,'[1]Mortality (Interventions) H'!$B$26:$AV$128,37)))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2500.5961821624715</v>
      </c>
      <c r="M1572" s="14">
        <f t="shared" si="822"/>
        <v>769177</v>
      </c>
      <c r="O1572" s="12" t="e">
        <f>1000*(IF(I96&lt;18,VLOOKUP(I96,'[1]Mortality (No Interventions) H'!$B$10:$O$129,4),VLOOKUP(I96,'[1]Mortality (Interventions) H'!$B$26:$AV$128,37)))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2500.5961821624715</v>
      </c>
      <c r="M1573" s="14">
        <f t="shared" si="822"/>
        <v>769177</v>
      </c>
      <c r="O1573" s="12" t="e">
        <f>1000*(IF(I97&lt;18,VLOOKUP(I97,'[1]Mortality (No Interventions) H'!$B$10:$O$129,4),VLOOKUP(I97,'[1]Mortality (Interventions) H'!$B$26:$AV$128,37)))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2500.5961821624715</v>
      </c>
      <c r="M1574" s="14">
        <f t="shared" si="822"/>
        <v>769177</v>
      </c>
      <c r="O1574" s="12" t="e">
        <f>1000*(IF(I98&lt;18,VLOOKUP(I98,'[1]Mortality (No Interventions) H'!$B$10:$O$129,4),VLOOKUP(I98,'[1]Mortality (Interventions) H'!$B$26:$AV$128,37)))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2500.5961821624715</v>
      </c>
      <c r="M1575" s="14">
        <f t="shared" si="822"/>
        <v>769177</v>
      </c>
      <c r="O1575" s="12" t="e">
        <f>1000*(IF(I99&lt;18,VLOOKUP(I99,'[1]Mortality (No Interventions) H'!$B$10:$O$129,4),VLOOKUP(I99,'[1]Mortality (Interventions) H'!$B$26:$AV$128,37)))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2500.5961821624715</v>
      </c>
      <c r="M1576" s="14">
        <f t="shared" ref="M1576:M1600" si="839">$E$11</f>
        <v>769177</v>
      </c>
      <c r="O1576" s="12" t="e">
        <f>1000*(IF(I100&lt;18,VLOOKUP(I100,'[1]Mortality (No Interventions) H'!$B$10:$O$129,4),VLOOKUP(I100,'[1]Mortality (Interventions) H'!$B$26:$AV$128,37)))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2500.5961821624715</v>
      </c>
      <c r="M1577" s="14">
        <f t="shared" si="839"/>
        <v>769177</v>
      </c>
      <c r="O1577" s="12" t="e">
        <f>1000*(IF(I101&lt;18,VLOOKUP(I101,'[1]Mortality (No Interventions) H'!$B$10:$O$129,4),VLOOKUP(I101,'[1]Mortality (Interventions) H'!$B$26:$AV$128,37)))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2500.5961821624715</v>
      </c>
      <c r="M1578" s="14">
        <f t="shared" si="839"/>
        <v>769177</v>
      </c>
      <c r="O1578" s="12" t="e">
        <f>1000*(IF(I102&lt;18,VLOOKUP(I102,'[1]Mortality (No Interventions) H'!$B$10:$O$129,4),VLOOKUP(I102,'[1]Mortality (Interventions) H'!$B$26:$AV$128,37)))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2500.5961821624715</v>
      </c>
      <c r="M1579" s="14">
        <f t="shared" si="839"/>
        <v>769177</v>
      </c>
      <c r="O1579" s="12" t="e">
        <f>1000*(IF(I103&lt;18,VLOOKUP(I103,'[1]Mortality (No Interventions) H'!$B$10:$O$129,4),VLOOKUP(I103,'[1]Mortality (Interventions) H'!$B$26:$AV$128,37)))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2500.5961821624715</v>
      </c>
      <c r="M1580" s="14">
        <f t="shared" si="839"/>
        <v>769177</v>
      </c>
      <c r="O1580" s="12" t="e">
        <f>1000*(IF(I104&lt;18,VLOOKUP(I104,'[1]Mortality (No Interventions) H'!$B$10:$O$129,4),VLOOKUP(I104,'[1]Mortality (Interventions) H'!$B$26:$AV$128,37)))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2500.5961821624715</v>
      </c>
      <c r="M1581" s="14">
        <f t="shared" si="839"/>
        <v>769177</v>
      </c>
      <c r="O1581" s="12" t="e">
        <f>1000*(IF(I105&lt;18,VLOOKUP(I105,'[1]Mortality (No Interventions) H'!$B$10:$O$129,4),VLOOKUP(I105,'[1]Mortality (Interventions) H'!$B$26:$AV$128,37)))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2500.5961821624715</v>
      </c>
      <c r="M1582" s="14">
        <f t="shared" si="839"/>
        <v>769177</v>
      </c>
      <c r="O1582" s="12" t="e">
        <f>1000*(IF(I106&lt;18,VLOOKUP(I106,'[1]Mortality (No Interventions) H'!$B$10:$O$129,4),VLOOKUP(I106,'[1]Mortality (Interventions) H'!$B$26:$AV$128,37)))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2500.5961821624715</v>
      </c>
      <c r="M1583" s="14">
        <f t="shared" si="839"/>
        <v>769177</v>
      </c>
      <c r="O1583" s="12" t="e">
        <f>1000*(IF(I107&lt;18,VLOOKUP(I107,'[1]Mortality (No Interventions) H'!$B$10:$O$129,4),VLOOKUP(I107,'[1]Mortality (Interventions) H'!$B$26:$AV$128,37)))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2500.5961821624715</v>
      </c>
      <c r="M1584" s="14">
        <f t="shared" si="839"/>
        <v>769177</v>
      </c>
      <c r="O1584" s="12" t="e">
        <f>1000*(IF(I108&lt;18,VLOOKUP(I108,'[1]Mortality (No Interventions) H'!$B$10:$O$129,4),VLOOKUP(I108,'[1]Mortality (Interventions) H'!$B$26:$AV$128,37)))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2500.5961821624715</v>
      </c>
      <c r="M1585" s="14">
        <f t="shared" si="839"/>
        <v>769177</v>
      </c>
      <c r="O1585" s="12" t="e">
        <f>1000*(IF(I109&lt;18,VLOOKUP(I109,'[1]Mortality (No Interventions) H'!$B$10:$O$129,4),VLOOKUP(I109,'[1]Mortality (Interventions) H'!$B$26:$AV$128,37)))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2500.5961821624715</v>
      </c>
      <c r="M1586" s="14">
        <f t="shared" si="839"/>
        <v>769177</v>
      </c>
      <c r="O1586" s="12" t="e">
        <f>1000*(IF(I110&lt;18,VLOOKUP(I110,'[1]Mortality (No Interventions) H'!$B$10:$O$129,4),VLOOKUP(I110,'[1]Mortality (Interventions) H'!$B$26:$AV$128,37)))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2500.5961821624715</v>
      </c>
      <c r="M1587" s="14">
        <f t="shared" si="839"/>
        <v>769177</v>
      </c>
      <c r="O1587" s="12" t="e">
        <f>1000*(IF(I111&lt;18,VLOOKUP(I111,'[1]Mortality (No Interventions) H'!$B$10:$O$129,4),VLOOKUP(I111,'[1]Mortality (Interventions) H'!$B$26:$AV$128,37)))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2500.5961821624715</v>
      </c>
      <c r="M1588" s="14">
        <f t="shared" si="839"/>
        <v>769177</v>
      </c>
      <c r="O1588" s="12" t="e">
        <f>1000*(IF(I112&lt;18,VLOOKUP(I112,'[1]Mortality (No Interventions) H'!$B$10:$O$129,4),VLOOKUP(I112,'[1]Mortality (Interventions) H'!$B$26:$AV$128,37)))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2500.5961821624715</v>
      </c>
      <c r="M1589" s="14">
        <f t="shared" si="839"/>
        <v>769177</v>
      </c>
      <c r="O1589" s="12" t="e">
        <f>1000*(IF(I113&lt;18,VLOOKUP(I113,'[1]Mortality (No Interventions) H'!$B$10:$O$129,4),VLOOKUP(I113,'[1]Mortality (Interventions) H'!$B$26:$AV$128,37)))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2500.5961821624715</v>
      </c>
      <c r="M1590" s="14">
        <f t="shared" si="839"/>
        <v>769177</v>
      </c>
      <c r="O1590" s="12" t="e">
        <f>1000*(IF(I114&lt;18,VLOOKUP(I114,'[1]Mortality (No Interventions) H'!$B$10:$O$129,4),VLOOKUP(I114,'[1]Mortality (Interventions) H'!$B$26:$AV$128,37)))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2500.5961821624715</v>
      </c>
      <c r="M1591" s="14">
        <f t="shared" si="839"/>
        <v>769177</v>
      </c>
      <c r="O1591" s="12" t="e">
        <f>1000*(IF(I115&lt;18,VLOOKUP(I115,'[1]Mortality (No Interventions) H'!$B$10:$O$129,4),VLOOKUP(I115,'[1]Mortality (Interventions) H'!$B$26:$AV$128,37)))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2500.5961821624715</v>
      </c>
      <c r="M1592" s="14">
        <f t="shared" si="839"/>
        <v>769177</v>
      </c>
      <c r="O1592" s="12" t="e">
        <f>1000*(IF(I116&lt;18,VLOOKUP(I116,'[1]Mortality (No Interventions) H'!$B$10:$O$129,4),VLOOKUP(I116,'[1]Mortality (Interventions) H'!$B$26:$AV$128,37)))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2500.5961821624715</v>
      </c>
      <c r="M1593" s="14">
        <f t="shared" si="839"/>
        <v>769177</v>
      </c>
      <c r="O1593" s="12" t="e">
        <f>1000*(IF(I117&lt;18,VLOOKUP(I117,'[1]Mortality (No Interventions) H'!$B$10:$O$129,4),VLOOKUP(I117,'[1]Mortality (Interventions) H'!$B$26:$AV$128,37)))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2500.5961821624715</v>
      </c>
      <c r="M1594" s="14">
        <f t="shared" si="839"/>
        <v>769177</v>
      </c>
      <c r="O1594" s="12" t="e">
        <f>1000*(IF(I118&lt;18,VLOOKUP(I118,'[1]Mortality (No Interventions) H'!$B$10:$O$129,4),VLOOKUP(I118,'[1]Mortality (Interventions) H'!$B$26:$AV$128,37)))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2500.5961821624715</v>
      </c>
      <c r="M1595" s="14">
        <f t="shared" si="839"/>
        <v>769177</v>
      </c>
      <c r="O1595" s="12" t="e">
        <f>1000*(IF(I119&lt;18,VLOOKUP(I119,'[1]Mortality (No Interventions) H'!$B$10:$O$129,4),VLOOKUP(I119,'[1]Mortality (Interventions) H'!$B$26:$AV$128,37)))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2500.5961821624715</v>
      </c>
      <c r="M1596" s="14">
        <f t="shared" si="839"/>
        <v>769177</v>
      </c>
      <c r="O1596" s="12" t="e">
        <f>1000*(IF(I120&lt;18,VLOOKUP(I120,'[1]Mortality (No Interventions) H'!$B$10:$O$129,4),VLOOKUP(I120,'[1]Mortality (Interventions) H'!$B$26:$AV$128,37)))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2500.5961821624715</v>
      </c>
      <c r="M1597" s="14">
        <f t="shared" si="839"/>
        <v>769177</v>
      </c>
      <c r="O1597" s="12" t="e">
        <f>1000*(IF(I121&lt;18,VLOOKUP(I121,'[1]Mortality (No Interventions) H'!$B$10:$O$129,4),VLOOKUP(I121,'[1]Mortality (Interventions) H'!$B$26:$AV$128,37)))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2500.5961821624715</v>
      </c>
      <c r="M1598" s="14">
        <f t="shared" si="839"/>
        <v>769177</v>
      </c>
      <c r="O1598" s="12" t="e">
        <f>1000*(IF(I122&lt;18,VLOOKUP(I122,'[1]Mortality (No Interventions) H'!$B$10:$O$129,4),VLOOKUP(I122,'[1]Mortality (Interventions) H'!$B$26:$AV$128,37)))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2500.5961821624715</v>
      </c>
      <c r="M1599" s="14">
        <f t="shared" si="839"/>
        <v>769177</v>
      </c>
      <c r="O1599" s="12" t="e">
        <f>1000*(IF(I123&lt;18,VLOOKUP(I123,'[1]Mortality (No Interventions) H'!$B$10:$O$129,4),VLOOKUP(I123,'[1]Mortality (Interventions) H'!$B$26:$AV$128,37)))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2500.5961821624715</v>
      </c>
      <c r="M1600" s="14">
        <f t="shared" si="839"/>
        <v>769177</v>
      </c>
      <c r="O1600" s="12" t="e">
        <f>1000*(IF(I124&lt;18,VLOOKUP(I124,'[1]Mortality (No Interventions) H'!$B$10:$O$129,4),VLOOKUP(I124,'[1]Mortality (Interventions) H'!$B$26:$AV$128,37)))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459528.81460365339</v>
      </c>
      <c r="Z1605" s="2">
        <f t="shared" si="855"/>
        <v>-11488.220365091336</v>
      </c>
      <c r="AA1605" s="2">
        <f t="shared" si="855"/>
        <v>-53136.424969424821</v>
      </c>
      <c r="AB1605" s="2">
        <f t="shared" si="855"/>
        <v>-769176.99999999965</v>
      </c>
      <c r="AC1605" s="2">
        <f t="shared" si="855"/>
        <v>-374272.83073086262</v>
      </c>
      <c r="AD1605" s="2">
        <f t="shared" si="855"/>
        <v>16089.206272794807</v>
      </c>
      <c r="AE1605" s="2">
        <f t="shared" si="855"/>
        <v>-358183.62445806776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459528.81460365339</v>
      </c>
      <c r="Z1607" s="2">
        <f t="shared" si="856"/>
        <v>-11488.220365091336</v>
      </c>
      <c r="AA1607" s="2">
        <f t="shared" si="856"/>
        <v>-22713.147953325293</v>
      </c>
      <c r="AB1607" s="2">
        <f t="shared" si="856"/>
        <v>-146098.50628318777</v>
      </c>
      <c r="AC1607" s="2">
        <f t="shared" si="856"/>
        <v>279228.94000204885</v>
      </c>
      <c r="AD1607" s="2">
        <f t="shared" si="856"/>
        <v>6230.7849371681177</v>
      </c>
      <c r="AE1607" s="2">
        <f t="shared" si="856"/>
        <v>285459.72493921709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459528.81460365339</v>
      </c>
      <c r="Z1609" s="2">
        <f t="shared" si="857"/>
        <v>-11488.220365091336</v>
      </c>
      <c r="AA1609" s="2">
        <f t="shared" si="857"/>
        <v>-36234.240672386273</v>
      </c>
      <c r="AB1609" s="2">
        <f t="shared" si="857"/>
        <v>-376430.77217266528</v>
      </c>
      <c r="AC1609" s="2">
        <f t="shared" si="857"/>
        <v>35375.581393510627</v>
      </c>
      <c r="AD1609" s="2">
        <f t="shared" si="857"/>
        <v>10577.331438902069</v>
      </c>
      <c r="AE1609" s="2">
        <f t="shared" si="857"/>
        <v>45952.912832412694</v>
      </c>
    </row>
    <row r="1614" spans="1:40" ht="19" customHeight="1" x14ac:dyDescent="0.15">
      <c r="A1614" s="1"/>
      <c r="G1614" s="1" t="s">
        <v>11</v>
      </c>
      <c r="H1614" s="50">
        <v>458222.29185463849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458222.29185463849</v>
      </c>
      <c r="K1615" s="14">
        <f>J1615*$C$10</f>
        <v>11455.557296365963</v>
      </c>
      <c r="L1615" s="15">
        <f>$C$1625</f>
        <v>4781.5536474018463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458222.29185463849</v>
      </c>
      <c r="Z1615" s="8">
        <f t="shared" ref="Z1615:Z1646" si="862">IFERROR(_xlfn.IFNA(-$T1615*K1615,0),0)</f>
        <v>-11455.557296365963</v>
      </c>
      <c r="AA1615" s="8">
        <f t="shared" ref="AA1615:AA1646" si="863">IFERROR(_xlfn.IFNA(-$T1615*L1615,0),0)</f>
        <v>-4781.5536474018463</v>
      </c>
      <c r="AB1615" s="8"/>
      <c r="AC1615" s="8">
        <f t="shared" ref="AC1615:AC1646" si="864">IFERROR(_xlfn.IFNA(SUM(Y1615:AB1615),0),0)</f>
        <v>441985.18091087067</v>
      </c>
      <c r="AD1615" s="8"/>
      <c r="AE1615" s="8">
        <f t="shared" ref="AE1615:AE1646" si="865">IFERROR(_xlfn.IFNA(SUM(AC1615:AD1615),0),0)</f>
        <v>441985.18091087067</v>
      </c>
      <c r="AG1615" s="46">
        <f>AE1744</f>
        <v>45822.260979193728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H'!$B$10:$O$129,4),VLOOKUP(I5,'[1]Mortality (Interventions) H'!$B$26:$AV$128,40)))</f>
        <v>7.8951668671336241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7.8951668671336239E-3</v>
      </c>
      <c r="S1616" s="10">
        <f t="shared" ref="S1616:S1647" si="869">MIN(P1616*Q1616,Q1616-R1616)</f>
        <v>0</v>
      </c>
      <c r="T1616" s="9">
        <f t="shared" si="859"/>
        <v>0.99210483313286635</v>
      </c>
      <c r="U1616" s="18"/>
      <c r="V1616" s="8">
        <f t="shared" ref="V1616:V1647" si="870">W1615</f>
        <v>7691.77</v>
      </c>
      <c r="W1616" s="8">
        <f t="shared" si="860"/>
        <v>7631.0421923463882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-6072.7807653612399</v>
      </c>
      <c r="AC1616" s="8">
        <f t="shared" si="864"/>
        <v>-6072.7807653612399</v>
      </c>
      <c r="AD1616" s="8">
        <f t="shared" ref="AD1616:AD1647" si="872">IFERROR(_xlfn.IFNA($D$6*SUM(V1616:V1616,Y1616:Z1616),0),0)</f>
        <v>754.56263700000011</v>
      </c>
      <c r="AE1616" s="8">
        <f t="shared" si="865"/>
        <v>-5318.2181283612399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2490.4421881286544</v>
      </c>
      <c r="M1617" s="14">
        <f t="shared" si="858"/>
        <v>769177</v>
      </c>
      <c r="N1617" s="13"/>
      <c r="O1617" s="12">
        <f>1000*(IF(I6&lt;18,VLOOKUP(I6,'[1]Mortality (No Interventions) H'!$B$10:$O$129,4),VLOOKUP(I6,'[1]Mortality (Interventions) H'!$B$26:$AV$128,40)))</f>
        <v>8.7152636846091198</v>
      </c>
      <c r="P1617" s="11">
        <v>0</v>
      </c>
      <c r="Q1617" s="10">
        <f t="shared" si="867"/>
        <v>0.99210483313286635</v>
      </c>
      <c r="R1617" s="10">
        <f t="shared" si="868"/>
        <v>8.6464552235280615E-3</v>
      </c>
      <c r="S1617" s="10">
        <f t="shared" si="869"/>
        <v>0</v>
      </c>
      <c r="T1617" s="9">
        <f t="shared" si="859"/>
        <v>0.98345837790933832</v>
      </c>
      <c r="U1617" s="18"/>
      <c r="V1617" s="8">
        <f t="shared" si="870"/>
        <v>7631.0421923463882</v>
      </c>
      <c r="W1617" s="8">
        <f t="shared" si="860"/>
        <v>7564.5356474517121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-2449.2462346139896</v>
      </c>
      <c r="AB1617" s="8">
        <f t="shared" si="871"/>
        <v>-6650.6544894676435</v>
      </c>
      <c r="AC1617" s="8">
        <f t="shared" si="864"/>
        <v>-9099.9007240816336</v>
      </c>
      <c r="AD1617" s="8">
        <f t="shared" si="872"/>
        <v>748.6052390691807</v>
      </c>
      <c r="AE1617" s="8">
        <f t="shared" si="865"/>
        <v>-8351.2954850124534</v>
      </c>
      <c r="AF1617" s="1" t="s">
        <v>34</v>
      </c>
      <c r="AG1617" s="44">
        <f>AE1744/Y1744</f>
        <v>0.10000006938494797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2490.4421881286544</v>
      </c>
      <c r="M1618" s="14">
        <f t="shared" si="858"/>
        <v>769177</v>
      </c>
      <c r="N1618" s="13"/>
      <c r="O1618" s="12">
        <f>1000*(IF(I7&lt;18,VLOOKUP(I7,'[1]Mortality (No Interventions) H'!$B$10:$O$129,4),VLOOKUP(I7,'[1]Mortality (Interventions) H'!$B$26:$AV$128,40)))</f>
        <v>9.5966167145708603</v>
      </c>
      <c r="P1618" s="11">
        <v>0</v>
      </c>
      <c r="Q1618" s="10">
        <f t="shared" si="867"/>
        <v>0.98345837790933832</v>
      </c>
      <c r="R1618" s="10">
        <f t="shared" si="868"/>
        <v>9.4378731075295021E-3</v>
      </c>
      <c r="S1618" s="10">
        <f t="shared" si="869"/>
        <v>0</v>
      </c>
      <c r="T1618" s="9">
        <f t="shared" si="859"/>
        <v>0.9740205048018088</v>
      </c>
      <c r="U1618" s="18"/>
      <c r="V1618" s="8">
        <f t="shared" si="870"/>
        <v>7564.5356474517121</v>
      </c>
      <c r="W1618" s="8">
        <f t="shared" si="860"/>
        <v>7491.9416982194089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-2425.7417572607933</v>
      </c>
      <c r="AB1618" s="8">
        <f t="shared" si="871"/>
        <v>-7259.3949232302202</v>
      </c>
      <c r="AC1618" s="8">
        <f t="shared" si="864"/>
        <v>-9685.136680491014</v>
      </c>
      <c r="AD1618" s="8">
        <f t="shared" si="872"/>
        <v>742.08094701501295</v>
      </c>
      <c r="AE1618" s="8">
        <f t="shared" si="865"/>
        <v>-8943.0557334760015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2490.4421881286544</v>
      </c>
      <c r="M1619" s="14">
        <f t="shared" si="858"/>
        <v>769177</v>
      </c>
      <c r="N1619" s="13"/>
      <c r="O1619" s="12">
        <f>1000*(IF(I8&lt;18,VLOOKUP(I8,'[1]Mortality (No Interventions) H'!$B$10:$O$129,4),VLOOKUP(I8,'[1]Mortality (Interventions) H'!$B$26:$AV$128,40)))</f>
        <v>10.540208338656585</v>
      </c>
      <c r="P1619" s="11">
        <v>0</v>
      </c>
      <c r="Q1619" s="10">
        <f t="shared" si="867"/>
        <v>0.9740205048018088</v>
      </c>
      <c r="R1619" s="10">
        <f t="shared" si="868"/>
        <v>1.0266379046734522E-2</v>
      </c>
      <c r="S1619" s="10">
        <f t="shared" si="869"/>
        <v>0</v>
      </c>
      <c r="T1619" s="9">
        <f t="shared" si="859"/>
        <v>0.96375412575507424</v>
      </c>
      <c r="U1619" s="18"/>
      <c r="V1619" s="8">
        <f t="shared" si="870"/>
        <v>7491.9416982194089</v>
      </c>
      <c r="W1619" s="8">
        <f t="shared" si="860"/>
        <v>7412.9750718591076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-2400.1739337634854</v>
      </c>
      <c r="AB1619" s="8">
        <f t="shared" si="871"/>
        <v>-7896.6626360301188</v>
      </c>
      <c r="AC1619" s="8">
        <f t="shared" si="864"/>
        <v>-10296.836569793604</v>
      </c>
      <c r="AD1619" s="8">
        <f t="shared" si="872"/>
        <v>734.95948059532407</v>
      </c>
      <c r="AE1619" s="8">
        <f t="shared" si="865"/>
        <v>-9561.8770891982804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2490.4421881286544</v>
      </c>
      <c r="M1620" s="14">
        <f t="shared" si="858"/>
        <v>769177</v>
      </c>
      <c r="N1620" s="13"/>
      <c r="O1620" s="12">
        <f>1000*(IF(I9&lt;18,VLOOKUP(I9,'[1]Mortality (No Interventions) H'!$B$10:$O$129,4),VLOOKUP(I9,'[1]Mortality (Interventions) H'!$B$26:$AV$128,40)))</f>
        <v>11.60588811486039</v>
      </c>
      <c r="P1620" s="11">
        <v>0</v>
      </c>
      <c r="Q1620" s="10">
        <f t="shared" si="867"/>
        <v>0.96375412575507424</v>
      </c>
      <c r="R1620" s="10">
        <f t="shared" si="868"/>
        <v>1.1185222553748481E-2</v>
      </c>
      <c r="S1620" s="10">
        <f t="shared" si="869"/>
        <v>0</v>
      </c>
      <c r="T1620" s="9">
        <f t="shared" si="859"/>
        <v>0.95256890320132581</v>
      </c>
      <c r="U1620" s="18"/>
      <c r="V1620" s="8">
        <f t="shared" si="870"/>
        <v>7412.9750718591076</v>
      </c>
      <c r="W1620" s="8">
        <f t="shared" si="860"/>
        <v>7326.9409125768625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-2372.3177836320224</v>
      </c>
      <c r="AB1620" s="8">
        <f t="shared" si="871"/>
        <v>-8603.4159282245946</v>
      </c>
      <c r="AC1620" s="8">
        <f t="shared" si="864"/>
        <v>-10975.733711856617</v>
      </c>
      <c r="AD1620" s="8">
        <f t="shared" si="872"/>
        <v>727.21285454937856</v>
      </c>
      <c r="AE1620" s="8">
        <f t="shared" si="865"/>
        <v>-10248.52085730724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2490.4421881286544</v>
      </c>
      <c r="M1621" s="14">
        <f t="shared" si="858"/>
        <v>769177</v>
      </c>
      <c r="N1621" s="13"/>
      <c r="O1621" s="12">
        <f>1000*(IF(I10&lt;18,VLOOKUP(I10,'[1]Mortality (No Interventions) H'!$B$10:$O$129,4),VLOOKUP(I10,'[1]Mortality (Interventions) H'!$B$26:$AV$128,40)))</f>
        <v>12.947758524832404</v>
      </c>
      <c r="P1621" s="11">
        <v>0</v>
      </c>
      <c r="Q1621" s="10">
        <f t="shared" si="867"/>
        <v>0.95256890320132581</v>
      </c>
      <c r="R1621" s="10">
        <f t="shared" si="868"/>
        <v>1.2333632136915218E-2</v>
      </c>
      <c r="S1621" s="10">
        <f t="shared" si="869"/>
        <v>0</v>
      </c>
      <c r="T1621" s="9">
        <f t="shared" si="859"/>
        <v>0.94023527106441063</v>
      </c>
      <c r="U1621" s="18"/>
      <c r="V1621" s="8">
        <f t="shared" si="870"/>
        <v>7326.9409125768625</v>
      </c>
      <c r="W1621" s="8">
        <f t="shared" si="860"/>
        <v>7232.0734509151025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-2341.6015858253891</v>
      </c>
      <c r="AB1621" s="8">
        <f t="shared" si="871"/>
        <v>-9486.7461661760371</v>
      </c>
      <c r="AC1621" s="8">
        <f t="shared" si="864"/>
        <v>-11828.347752001426</v>
      </c>
      <c r="AD1621" s="8">
        <f t="shared" si="872"/>
        <v>718.77290352379021</v>
      </c>
      <c r="AE1621" s="8">
        <f t="shared" si="865"/>
        <v>-11109.574848477636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2490.4421881286544</v>
      </c>
      <c r="M1622" s="14">
        <f t="shared" si="858"/>
        <v>769177</v>
      </c>
      <c r="N1622" s="13"/>
      <c r="O1622" s="12">
        <f>1000*(IF(I11&lt;18,VLOOKUP(I11,'[1]Mortality (No Interventions) H'!$B$10:$O$129,4),VLOOKUP(I11,'[1]Mortality (Interventions) H'!$B$26:$AV$128,40)))</f>
        <v>14.34723279847336</v>
      </c>
      <c r="P1622" s="11">
        <v>0</v>
      </c>
      <c r="Q1622" s="10">
        <f t="shared" si="867"/>
        <v>0.94023527106441063</v>
      </c>
      <c r="R1622" s="10">
        <f t="shared" si="868"/>
        <v>1.3489774319296804E-2</v>
      </c>
      <c r="S1622" s="10">
        <f t="shared" si="869"/>
        <v>0</v>
      </c>
      <c r="T1622" s="9">
        <f t="shared" si="859"/>
        <v>0.92674549674511386</v>
      </c>
      <c r="U1622" s="18"/>
      <c r="V1622" s="8">
        <f t="shared" si="870"/>
        <v>7232.0734509151025</v>
      </c>
      <c r="W1622" s="8">
        <f t="shared" si="860"/>
        <v>7128.3132094991652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-2308.006082752278</v>
      </c>
      <c r="AB1622" s="8">
        <f t="shared" si="871"/>
        <v>-10376.024141593758</v>
      </c>
      <c r="AC1622" s="8">
        <f t="shared" si="864"/>
        <v>-12684.030224346036</v>
      </c>
      <c r="AD1622" s="8">
        <f t="shared" si="872"/>
        <v>709.46640553477164</v>
      </c>
      <c r="AE1622" s="8">
        <f t="shared" si="865"/>
        <v>-11974.563818811264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2490.4421881286544</v>
      </c>
      <c r="M1623" s="14">
        <f t="shared" si="858"/>
        <v>769177</v>
      </c>
      <c r="N1623" s="13"/>
      <c r="O1623" s="12">
        <f>1000*(IF(I12&lt;18,VLOOKUP(I12,'[1]Mortality (No Interventions) H'!$B$10:$O$129,4),VLOOKUP(I12,'[1]Mortality (Interventions) H'!$B$26:$AV$128,40)))</f>
        <v>15.965579414145056</v>
      </c>
      <c r="P1623" s="11">
        <v>0</v>
      </c>
      <c r="Q1623" s="10">
        <f t="shared" si="867"/>
        <v>0.92674549674511386</v>
      </c>
      <c r="R1623" s="10">
        <f t="shared" si="868"/>
        <v>1.4796028824985423E-2</v>
      </c>
      <c r="S1623" s="10">
        <f t="shared" si="869"/>
        <v>0</v>
      </c>
      <c r="T1623" s="9">
        <f t="shared" si="859"/>
        <v>0.91194946792012843</v>
      </c>
      <c r="U1623" s="18"/>
      <c r="V1623" s="8">
        <f t="shared" si="870"/>
        <v>7128.3132094991652</v>
      </c>
      <c r="W1623" s="8">
        <f t="shared" si="860"/>
        <v>7014.5055588640071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-2271.1574283497666</v>
      </c>
      <c r="AB1623" s="8">
        <f t="shared" si="871"/>
        <v>-11380.765063515813</v>
      </c>
      <c r="AC1623" s="8">
        <f t="shared" si="864"/>
        <v>-13651.92249186558</v>
      </c>
      <c r="AD1623" s="8">
        <f t="shared" si="872"/>
        <v>699.28752585186817</v>
      </c>
      <c r="AE1623" s="8">
        <f t="shared" si="865"/>
        <v>-12952.634966013711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2490.4421881286544</v>
      </c>
      <c r="M1624" s="14">
        <f t="shared" si="858"/>
        <v>769177</v>
      </c>
      <c r="N1624" s="13"/>
      <c r="O1624" s="12">
        <f>1000*(IF(I13&lt;18,VLOOKUP(I13,'[1]Mortality (No Interventions) H'!$B$10:$O$129,4),VLOOKUP(I13,'[1]Mortality (Interventions) H'!$B$26:$AV$128,40)))</f>
        <v>17.838213883953571</v>
      </c>
      <c r="P1624" s="11">
        <v>0</v>
      </c>
      <c r="Q1624" s="10">
        <f t="shared" si="867"/>
        <v>0.91194946792012843</v>
      </c>
      <c r="R1624" s="10">
        <f t="shared" si="868"/>
        <v>1.6267549660116905E-2</v>
      </c>
      <c r="S1624" s="10">
        <f t="shared" si="869"/>
        <v>0</v>
      </c>
      <c r="T1624" s="9">
        <f t="shared" si="859"/>
        <v>0.89568191826001153</v>
      </c>
      <c r="U1624" s="18"/>
      <c r="V1624" s="8">
        <f t="shared" si="870"/>
        <v>7014.5055588640071</v>
      </c>
      <c r="W1624" s="8">
        <f t="shared" si="860"/>
        <v>6889.3793084148092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-2230.6440363787337</v>
      </c>
      <c r="AB1624" s="8">
        <f t="shared" si="871"/>
        <v>-12512.62504491974</v>
      </c>
      <c r="AC1624" s="8">
        <f t="shared" si="864"/>
        <v>-14743.269081298473</v>
      </c>
      <c r="AD1624" s="8">
        <f t="shared" si="872"/>
        <v>688.12299532455916</v>
      </c>
      <c r="AE1624" s="8">
        <f t="shared" si="865"/>
        <v>-14055.146085973915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4781.5536474018463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2490.4421881286544</v>
      </c>
      <c r="M1625" s="14">
        <f t="shared" si="858"/>
        <v>769177</v>
      </c>
      <c r="N1625" s="13"/>
      <c r="O1625" s="12">
        <f>1000*(IF(I14&lt;18,VLOOKUP(I14,'[1]Mortality (No Interventions) H'!$B$10:$O$129,4),VLOOKUP(I14,'[1]Mortality (Interventions) H'!$B$26:$AV$128,40)))</f>
        <v>20.072941034792809</v>
      </c>
      <c r="P1625" s="11">
        <v>0</v>
      </c>
      <c r="Q1625" s="10">
        <f t="shared" si="867"/>
        <v>0.89568191826001153</v>
      </c>
      <c r="R1625" s="10">
        <f t="shared" si="868"/>
        <v>1.7978970331163326E-2</v>
      </c>
      <c r="S1625" s="10">
        <f t="shared" si="869"/>
        <v>0</v>
      </c>
      <c r="T1625" s="9">
        <f t="shared" si="859"/>
        <v>0.87770294792884818</v>
      </c>
      <c r="U1625" s="18"/>
      <c r="V1625" s="8">
        <f t="shared" si="870"/>
        <v>6889.3793084148092</v>
      </c>
      <c r="W1625" s="8">
        <f t="shared" si="860"/>
        <v>6751.0892037906769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-2185.8684501668909</v>
      </c>
      <c r="AB1625" s="8">
        <f t="shared" si="871"/>
        <v>-13829.010462413215</v>
      </c>
      <c r="AC1625" s="8">
        <f t="shared" si="864"/>
        <v>-16014.878912580105</v>
      </c>
      <c r="AD1625" s="8">
        <f t="shared" si="872"/>
        <v>675.8481101554928</v>
      </c>
      <c r="AE1625" s="8">
        <f t="shared" si="865"/>
        <v>-15339.030802424611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2490.4421881286544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2490.4421881286544</v>
      </c>
      <c r="M1626" s="14">
        <f t="shared" si="858"/>
        <v>769177</v>
      </c>
      <c r="N1626" s="13"/>
      <c r="O1626" s="12">
        <f>1000*(IF(I15&lt;18,VLOOKUP(I15,'[1]Mortality (No Interventions) H'!$B$10:$O$129,4),VLOOKUP(I15,'[1]Mortality (Interventions) H'!$B$26:$AV$128,40)))</f>
        <v>22.659623401625407</v>
      </c>
      <c r="P1626" s="11">
        <v>0</v>
      </c>
      <c r="Q1626" s="10">
        <f t="shared" si="867"/>
        <v>0.87770294792884818</v>
      </c>
      <c r="R1626" s="10">
        <f t="shared" si="868"/>
        <v>1.9888418258564133E-2</v>
      </c>
      <c r="S1626" s="10">
        <f t="shared" si="869"/>
        <v>0</v>
      </c>
      <c r="T1626" s="9">
        <f t="shared" si="859"/>
        <v>0.85781452967028404</v>
      </c>
      <c r="U1626" s="18"/>
      <c r="V1626" s="8">
        <f t="shared" si="870"/>
        <v>6751.0892037906769</v>
      </c>
      <c r="W1626" s="8">
        <f t="shared" si="860"/>
        <v>6598.1120648820015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-2136.3374942806149</v>
      </c>
      <c r="AB1626" s="8">
        <f t="shared" si="871"/>
        <v>-15297.713890867584</v>
      </c>
      <c r="AC1626" s="8">
        <f t="shared" si="864"/>
        <v>-17434.051385148199</v>
      </c>
      <c r="AD1626" s="8">
        <f t="shared" si="872"/>
        <v>662.28185089186547</v>
      </c>
      <c r="AE1626" s="8">
        <f t="shared" si="865"/>
        <v>-16771.769534256335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2490.4421881286544</v>
      </c>
      <c r="M1627" s="14">
        <f t="shared" si="858"/>
        <v>769177</v>
      </c>
      <c r="N1627" s="13"/>
      <c r="O1627" s="12">
        <f>1000*(IF(I16&lt;18,VLOOKUP(I16,'[1]Mortality (No Interventions) H'!$B$10:$O$129,4),VLOOKUP(I16,'[1]Mortality (Interventions) H'!$B$26:$AV$128,40)))</f>
        <v>25.642485349752089</v>
      </c>
      <c r="P1627" s="11">
        <v>0</v>
      </c>
      <c r="Q1627" s="10">
        <f t="shared" si="867"/>
        <v>0.85781452967028404</v>
      </c>
      <c r="R1627" s="10">
        <f t="shared" si="868"/>
        <v>2.1996496509874737E-2</v>
      </c>
      <c r="S1627" s="10">
        <f t="shared" si="869"/>
        <v>0</v>
      </c>
      <c r="T1627" s="9">
        <f t="shared" si="859"/>
        <v>0.83581803316040926</v>
      </c>
      <c r="U1627" s="18"/>
      <c r="V1627" s="8">
        <f t="shared" si="870"/>
        <v>6598.1120648820015</v>
      </c>
      <c r="W1627" s="8">
        <f t="shared" si="860"/>
        <v>6428.9200729222412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-2081.5564913813978</v>
      </c>
      <c r="AB1627" s="8">
        <f t="shared" si="871"/>
        <v>-16919.199195975922</v>
      </c>
      <c r="AC1627" s="8">
        <f t="shared" si="864"/>
        <v>-19000.755687357319</v>
      </c>
      <c r="AD1627" s="8">
        <f t="shared" si="872"/>
        <v>647.27479356492438</v>
      </c>
      <c r="AE1627" s="8">
        <f t="shared" si="865"/>
        <v>-18353.480893792395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2490.4421881286544</v>
      </c>
      <c r="M1628" s="14">
        <f t="shared" si="858"/>
        <v>769177</v>
      </c>
      <c r="N1628" s="13"/>
      <c r="O1628" s="12">
        <f>1000*(IF(I17&lt;18,VLOOKUP(I17,'[1]Mortality (No Interventions) H'!$B$10:$O$129,4),VLOOKUP(I17,'[1]Mortality (Interventions) H'!$B$26:$AV$128,40)))</f>
        <v>29.101630880993426</v>
      </c>
      <c r="P1628" s="11">
        <v>0</v>
      </c>
      <c r="Q1628" s="10">
        <f t="shared" si="867"/>
        <v>0.83581803316040926</v>
      </c>
      <c r="R1628" s="10">
        <f t="shared" si="868"/>
        <v>2.4323667884712154E-2</v>
      </c>
      <c r="S1628" s="10">
        <f t="shared" si="869"/>
        <v>0</v>
      </c>
      <c r="T1628" s="9">
        <f t="shared" si="859"/>
        <v>0.81149436527569707</v>
      </c>
      <c r="U1628" s="18"/>
      <c r="V1628" s="8">
        <f t="shared" si="870"/>
        <v>6428.9200729222412</v>
      </c>
      <c r="W1628" s="8">
        <f t="shared" si="860"/>
        <v>6241.8280139966491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-2020.9798027112806</v>
      </c>
      <c r="AB1628" s="8">
        <f t="shared" si="871"/>
        <v>-18709.205892559239</v>
      </c>
      <c r="AC1628" s="8">
        <f t="shared" si="864"/>
        <v>-20730.18569527052</v>
      </c>
      <c r="AD1628" s="8">
        <f t="shared" si="872"/>
        <v>630.67705915367185</v>
      </c>
      <c r="AE1628" s="8">
        <f t="shared" si="865"/>
        <v>-20099.508636116847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2490.4421881286544</v>
      </c>
      <c r="M1629" s="14">
        <f t="shared" si="858"/>
        <v>769177</v>
      </c>
      <c r="N1629" s="13"/>
      <c r="O1629" s="12">
        <f>1000*(IF(I18&lt;18,VLOOKUP(I18,'[1]Mortality (No Interventions) H'!$B$10:$O$129,4),VLOOKUP(I18,'[1]Mortality (Interventions) H'!$B$26:$AV$128,40)))</f>
        <v>32.989809139473998</v>
      </c>
      <c r="P1629" s="11">
        <v>0</v>
      </c>
      <c r="Q1629" s="10">
        <f t="shared" si="867"/>
        <v>0.81149436527569707</v>
      </c>
      <c r="R1629" s="10">
        <f t="shared" si="868"/>
        <v>2.6771044228203842E-2</v>
      </c>
      <c r="S1629" s="10">
        <f t="shared" si="869"/>
        <v>0</v>
      </c>
      <c r="T1629" s="9">
        <f t="shared" si="859"/>
        <v>0.78472332104749321</v>
      </c>
      <c r="U1629" s="18"/>
      <c r="V1629" s="8">
        <f t="shared" si="870"/>
        <v>6241.8280139966491</v>
      </c>
      <c r="W1629" s="8">
        <f t="shared" si="860"/>
        <v>6035.9112991334769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-1954.3080647451036</v>
      </c>
      <c r="AB1629" s="8">
        <f t="shared" si="871"/>
        <v>-20591.671486317147</v>
      </c>
      <c r="AC1629" s="8">
        <f t="shared" si="864"/>
        <v>-22545.97955106225</v>
      </c>
      <c r="AD1629" s="8">
        <f t="shared" si="872"/>
        <v>612.32332817307133</v>
      </c>
      <c r="AE1629" s="8">
        <f t="shared" si="865"/>
        <v>-21933.656222889178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2490.4421881286544</v>
      </c>
      <c r="M1630" s="14">
        <f t="shared" si="858"/>
        <v>769177</v>
      </c>
      <c r="N1630" s="13"/>
      <c r="O1630" s="12">
        <f>1000*(IF(I19&lt;18,VLOOKUP(I19,'[1]Mortality (No Interventions) H'!$B$10:$O$129,4),VLOOKUP(I19,'[1]Mortality (Interventions) H'!$B$26:$AV$128,40)))</f>
        <v>37.339844473821636</v>
      </c>
      <c r="P1630" s="11">
        <v>0</v>
      </c>
      <c r="Q1630" s="10">
        <f t="shared" si="867"/>
        <v>0.78472332104749321</v>
      </c>
      <c r="R1630" s="10">
        <f t="shared" si="868"/>
        <v>2.9301446762894201E-2</v>
      </c>
      <c r="S1630" s="10">
        <f t="shared" si="869"/>
        <v>0</v>
      </c>
      <c r="T1630" s="9">
        <f t="shared" si="859"/>
        <v>0.75542187428459906</v>
      </c>
      <c r="U1630" s="18"/>
      <c r="V1630" s="8">
        <f t="shared" si="870"/>
        <v>6035.9112991334769</v>
      </c>
      <c r="W1630" s="8">
        <f t="shared" si="860"/>
        <v>5810.5313099660507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-1881.334505553586</v>
      </c>
      <c r="AB1630" s="8">
        <f t="shared" si="871"/>
        <v>-22537.998916742672</v>
      </c>
      <c r="AC1630" s="8">
        <f t="shared" si="864"/>
        <v>-24419.333422296259</v>
      </c>
      <c r="AD1630" s="8">
        <f t="shared" si="872"/>
        <v>592.12289844499412</v>
      </c>
      <c r="AE1630" s="8">
        <f t="shared" si="865"/>
        <v>-23827.210523851263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2490.4421881286544</v>
      </c>
      <c r="M1631" s="14">
        <f t="shared" si="858"/>
        <v>769177</v>
      </c>
      <c r="N1631" s="13"/>
      <c r="O1631" s="12">
        <f>1000*(IF(I20&lt;18,VLOOKUP(I20,'[1]Mortality (No Interventions) H'!$B$10:$O$129,4),VLOOKUP(I20,'[1]Mortality (Interventions) H'!$B$26:$AV$128,40)))</f>
        <v>42.116534377706017</v>
      </c>
      <c r="P1631" s="11">
        <v>0</v>
      </c>
      <c r="Q1631" s="10">
        <f t="shared" si="867"/>
        <v>0.75542187428459906</v>
      </c>
      <c r="R1631" s="10">
        <f t="shared" si="868"/>
        <v>3.1815751337978433E-2</v>
      </c>
      <c r="S1631" s="10">
        <f t="shared" si="869"/>
        <v>0</v>
      </c>
      <c r="T1631" s="9">
        <f t="shared" si="859"/>
        <v>0.72360612294662063</v>
      </c>
      <c r="U1631" s="18"/>
      <c r="V1631" s="8">
        <f t="shared" si="870"/>
        <v>5810.5313099660507</v>
      </c>
      <c r="W1631" s="8">
        <f t="shared" si="860"/>
        <v>5565.8118682971281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-1802.0992161744739</v>
      </c>
      <c r="AB1631" s="8">
        <f t="shared" si="871"/>
        <v>-24471.944166892237</v>
      </c>
      <c r="AC1631" s="8">
        <f t="shared" si="864"/>
        <v>-26274.04338306671</v>
      </c>
      <c r="AD1631" s="8">
        <f t="shared" si="872"/>
        <v>570.01312150766967</v>
      </c>
      <c r="AE1631" s="8">
        <f t="shared" si="865"/>
        <v>-25704.030261559041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2490.4421881286544</v>
      </c>
      <c r="M1632" s="14">
        <f t="shared" si="858"/>
        <v>769177</v>
      </c>
      <c r="N1632" s="13"/>
      <c r="O1632" s="12">
        <f>1000*(IF(I21&lt;18,VLOOKUP(I21,'[1]Mortality (No Interventions) H'!$B$10:$O$129,4),VLOOKUP(I21,'[1]Mortality (Interventions) H'!$B$26:$AV$128,40)))</f>
        <v>47.396839746746288</v>
      </c>
      <c r="P1632" s="11">
        <v>0</v>
      </c>
      <c r="Q1632" s="10">
        <f t="shared" si="867"/>
        <v>0.72360612294662063</v>
      </c>
      <c r="R1632" s="10">
        <f t="shared" si="868"/>
        <v>3.429664344906537E-2</v>
      </c>
      <c r="S1632" s="10">
        <f t="shared" si="869"/>
        <v>0</v>
      </c>
      <c r="T1632" s="9">
        <f t="shared" si="859"/>
        <v>0.68930947949755528</v>
      </c>
      <c r="U1632" s="18"/>
      <c r="V1632" s="8">
        <f t="shared" si="870"/>
        <v>5565.8118682971281</v>
      </c>
      <c r="W1632" s="8">
        <f t="shared" si="860"/>
        <v>5302.009975114911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-1716.6854084177153</v>
      </c>
      <c r="AB1632" s="8">
        <f t="shared" si="871"/>
        <v>-26380.189318221754</v>
      </c>
      <c r="AC1632" s="8">
        <f t="shared" si="864"/>
        <v>-28096.874726639468</v>
      </c>
      <c r="AD1632" s="8">
        <f t="shared" si="872"/>
        <v>546.00614427994833</v>
      </c>
      <c r="AE1632" s="8">
        <f t="shared" si="865"/>
        <v>-27550.868582359519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2490.4421881286544</v>
      </c>
      <c r="M1633" s="14">
        <f t="shared" si="858"/>
        <v>769177</v>
      </c>
      <c r="N1633" s="13"/>
      <c r="O1633" s="12">
        <f>1000*(IF(I22&lt;18,VLOOKUP(I22,'[1]Mortality (No Interventions) H'!$B$10:$O$129,4),VLOOKUP(I22,'[1]Mortality (Interventions) H'!$B$26:$AV$128,40)))</f>
        <v>53.364878711023003</v>
      </c>
      <c r="P1633" s="11">
        <v>0</v>
      </c>
      <c r="Q1633" s="10">
        <f t="shared" si="867"/>
        <v>0.68930947949755528</v>
      </c>
      <c r="R1633" s="10">
        <f t="shared" si="868"/>
        <v>3.6784916767745438E-2</v>
      </c>
      <c r="S1633" s="10">
        <f t="shared" si="869"/>
        <v>0</v>
      </c>
      <c r="T1633" s="9">
        <f t="shared" si="859"/>
        <v>0.65252456272980985</v>
      </c>
      <c r="U1633" s="18"/>
      <c r="V1633" s="8">
        <f t="shared" si="870"/>
        <v>5302.009975114911</v>
      </c>
      <c r="W1633" s="8">
        <f t="shared" si="860"/>
        <v>5019.0688558682696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-1625.074699812521</v>
      </c>
      <c r="AB1633" s="8">
        <f t="shared" si="871"/>
        <v>-28294.111924664132</v>
      </c>
      <c r="AC1633" s="8">
        <f t="shared" si="864"/>
        <v>-29919.186624476653</v>
      </c>
      <c r="AD1633" s="8">
        <f t="shared" si="872"/>
        <v>520.12717855877281</v>
      </c>
      <c r="AE1633" s="8">
        <f t="shared" si="865"/>
        <v>-29399.059445917879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2490.4421881286544</v>
      </c>
      <c r="M1634" s="14">
        <f t="shared" si="858"/>
        <v>769177</v>
      </c>
      <c r="N1634" s="13"/>
      <c r="O1634" s="12">
        <f>1000*(IF(I23&lt;18,VLOOKUP(I23,'[1]Mortality (No Interventions) H'!$B$10:$O$129,4),VLOOKUP(I23,'[1]Mortality (Interventions) H'!$B$26:$AV$128,40)))</f>
        <v>60.102257429861659</v>
      </c>
      <c r="P1634" s="11">
        <v>0</v>
      </c>
      <c r="Q1634" s="10">
        <f t="shared" si="867"/>
        <v>0.65252456272980985</v>
      </c>
      <c r="R1634" s="10">
        <f t="shared" si="868"/>
        <v>3.9218199248494949E-2</v>
      </c>
      <c r="S1634" s="10">
        <f t="shared" si="869"/>
        <v>0</v>
      </c>
      <c r="T1634" s="9">
        <f t="shared" si="859"/>
        <v>0.61330636348131495</v>
      </c>
      <c r="U1634" s="18"/>
      <c r="V1634" s="8">
        <f t="shared" si="870"/>
        <v>5019.0688558682696</v>
      </c>
      <c r="W1634" s="8">
        <f t="shared" si="860"/>
        <v>4717.4114874346742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-1527.4040418616339</v>
      </c>
      <c r="AB1634" s="8">
        <f t="shared" si="871"/>
        <v>-30165.736843359598</v>
      </c>
      <c r="AC1634" s="8">
        <f t="shared" si="864"/>
        <v>-31693.140885221233</v>
      </c>
      <c r="AD1634" s="8">
        <f t="shared" si="872"/>
        <v>492.37065476067727</v>
      </c>
      <c r="AE1634" s="8">
        <f t="shared" si="865"/>
        <v>-31200.770230460555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2490.4421881286544</v>
      </c>
      <c r="M1635" s="14">
        <f t="shared" si="858"/>
        <v>769177</v>
      </c>
      <c r="N1635" s="13"/>
      <c r="O1635" s="12">
        <f>1000*(IF(I24&lt;18,VLOOKUP(I24,'[1]Mortality (No Interventions) H'!$B$10:$O$129,4),VLOOKUP(I24,'[1]Mortality (Interventions) H'!$B$26:$AV$128,40)))</f>
        <v>67.735034055233228</v>
      </c>
      <c r="P1635" s="11">
        <v>0</v>
      </c>
      <c r="Q1635" s="10">
        <f t="shared" si="867"/>
        <v>0.61330636348131495</v>
      </c>
      <c r="R1635" s="10">
        <f t="shared" si="868"/>
        <v>4.1542327416698117E-2</v>
      </c>
      <c r="S1635" s="10">
        <f t="shared" si="869"/>
        <v>0</v>
      </c>
      <c r="T1635" s="9">
        <f t="shared" si="859"/>
        <v>0.57176403606461679</v>
      </c>
      <c r="U1635" s="18"/>
      <c r="V1635" s="8">
        <f t="shared" si="870"/>
        <v>4717.4114874346742</v>
      </c>
      <c r="W1635" s="8">
        <f t="shared" si="860"/>
        <v>4397.877459680738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-1423.945277070035</v>
      </c>
      <c r="AB1635" s="8">
        <f t="shared" si="871"/>
        <v>-31953.402775393606</v>
      </c>
      <c r="AC1635" s="8">
        <f t="shared" si="864"/>
        <v>-33377.34805246364</v>
      </c>
      <c r="AD1635" s="8">
        <f t="shared" si="872"/>
        <v>462.77806691734156</v>
      </c>
      <c r="AE1635" s="8">
        <f t="shared" si="865"/>
        <v>-32914.569985546295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2490.4421881286544</v>
      </c>
      <c r="M1636" s="14">
        <f t="shared" si="858"/>
        <v>769177</v>
      </c>
      <c r="N1636" s="13"/>
      <c r="O1636" s="12">
        <f>1000*(IF(I25&lt;18,VLOOKUP(I25,'[1]Mortality (No Interventions) H'!$B$10:$O$129,4),VLOOKUP(I25,'[1]Mortality (Interventions) H'!$B$26:$AV$128,40)))</f>
        <v>76.03199751974698</v>
      </c>
      <c r="P1636" s="11">
        <v>0</v>
      </c>
      <c r="Q1636" s="10">
        <f t="shared" si="867"/>
        <v>0.57176403606461679</v>
      </c>
      <c r="R1636" s="10">
        <f t="shared" si="868"/>
        <v>4.3472361771945467E-2</v>
      </c>
      <c r="S1636" s="10">
        <f t="shared" si="869"/>
        <v>0</v>
      </c>
      <c r="T1636" s="9">
        <f t="shared" si="859"/>
        <v>0.52829167429267132</v>
      </c>
      <c r="U1636" s="18"/>
      <c r="V1636" s="8">
        <f t="shared" si="870"/>
        <v>4397.877459680738</v>
      </c>
      <c r="W1636" s="8">
        <f t="shared" si="860"/>
        <v>4063.4980515741408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-1315.6798732955908</v>
      </c>
      <c r="AB1636" s="8">
        <f t="shared" si="871"/>
        <v>-33437.940810659697</v>
      </c>
      <c r="AC1636" s="8">
        <f t="shared" si="864"/>
        <v>-34753.620683955291</v>
      </c>
      <c r="AD1636" s="8">
        <f t="shared" si="872"/>
        <v>431.43177879468044</v>
      </c>
      <c r="AE1636" s="8">
        <f t="shared" si="865"/>
        <v>-34322.188905160612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2490.4421881286544</v>
      </c>
      <c r="M1637" s="14">
        <f t="shared" si="858"/>
        <v>769177</v>
      </c>
      <c r="N1637" s="13"/>
      <c r="O1637" s="12">
        <f>1000*(IF(I26&lt;18,VLOOKUP(I26,'[1]Mortality (No Interventions) H'!$B$10:$O$129,4),VLOOKUP(I26,'[1]Mortality (Interventions) H'!$B$26:$AV$128,40)))</f>
        <v>84.766745713821038</v>
      </c>
      <c r="P1637" s="11">
        <v>0</v>
      </c>
      <c r="Q1637" s="10">
        <f t="shared" si="867"/>
        <v>0.52829167429267132</v>
      </c>
      <c r="R1637" s="10">
        <f t="shared" si="868"/>
        <v>4.4781566017495632E-2</v>
      </c>
      <c r="S1637" s="10">
        <f t="shared" si="869"/>
        <v>0</v>
      </c>
      <c r="T1637" s="9">
        <f t="shared" si="859"/>
        <v>0.48351010827517571</v>
      </c>
      <c r="U1637" s="18"/>
      <c r="V1637" s="8">
        <f t="shared" si="870"/>
        <v>4063.4980515741408</v>
      </c>
      <c r="W1637" s="8">
        <f t="shared" si="860"/>
        <v>3719.0485455277485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-1204.1539720351511</v>
      </c>
      <c r="AB1637" s="8">
        <f t="shared" si="871"/>
        <v>-34444.950604639234</v>
      </c>
      <c r="AC1637" s="8">
        <f t="shared" si="864"/>
        <v>-35649.104576674385</v>
      </c>
      <c r="AD1637" s="8">
        <f t="shared" si="872"/>
        <v>398.62915885942323</v>
      </c>
      <c r="AE1637" s="8">
        <f t="shared" si="865"/>
        <v>-35250.47541781496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2490.4421881286544</v>
      </c>
      <c r="M1638" s="14">
        <f t="shared" si="858"/>
        <v>769177</v>
      </c>
      <c r="N1638" s="13"/>
      <c r="O1638" s="12">
        <f>1000*(IF(I27&lt;18,VLOOKUP(I27,'[1]Mortality (No Interventions) H'!$B$10:$O$129,4),VLOOKUP(I27,'[1]Mortality (Interventions) H'!$B$26:$AV$128,40)))</f>
        <v>94.352467101551809</v>
      </c>
      <c r="P1638" s="11">
        <v>0</v>
      </c>
      <c r="Q1638" s="10">
        <f t="shared" si="867"/>
        <v>0.48351010827517571</v>
      </c>
      <c r="R1638" s="10">
        <f t="shared" si="868"/>
        <v>4.5620371584301267E-2</v>
      </c>
      <c r="S1638" s="10">
        <f t="shared" si="869"/>
        <v>0</v>
      </c>
      <c r="T1638" s="9">
        <f t="shared" si="859"/>
        <v>0.43788973669087444</v>
      </c>
      <c r="U1638" s="18"/>
      <c r="V1638" s="8">
        <f t="shared" si="870"/>
        <v>3719.0485455277485</v>
      </c>
      <c r="W1638" s="8">
        <f t="shared" si="860"/>
        <v>3368.1471399867673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-1090.5390740035016</v>
      </c>
      <c r="AB1638" s="8">
        <f t="shared" si="871"/>
        <v>-35090.140554098092</v>
      </c>
      <c r="AC1638" s="8">
        <f t="shared" si="864"/>
        <v>-36180.679628101592</v>
      </c>
      <c r="AD1638" s="8">
        <f t="shared" si="872"/>
        <v>364.83866231627218</v>
      </c>
      <c r="AE1638" s="8">
        <f t="shared" si="865"/>
        <v>-35815.840965785319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2490.4421881286544</v>
      </c>
      <c r="M1639" s="14">
        <f t="shared" si="858"/>
        <v>769177</v>
      </c>
      <c r="N1639" s="13"/>
      <c r="O1639" s="12">
        <f>1000*(IF(I28&lt;18,VLOOKUP(I28,'[1]Mortality (No Interventions) H'!$B$10:$O$129,4),VLOOKUP(I28,'[1]Mortality (Interventions) H'!$B$26:$AV$128,40)))</f>
        <v>104.76780919162489</v>
      </c>
      <c r="P1639" s="11">
        <v>0</v>
      </c>
      <c r="Q1639" s="10">
        <f t="shared" si="867"/>
        <v>0.43788973669087444</v>
      </c>
      <c r="R1639" s="10">
        <f t="shared" si="868"/>
        <v>4.5876748380600393E-2</v>
      </c>
      <c r="S1639" s="10">
        <f t="shared" si="869"/>
        <v>0</v>
      </c>
      <c r="T1639" s="9">
        <f t="shared" si="859"/>
        <v>0.39201298831027404</v>
      </c>
      <c r="U1639" s="18"/>
      <c r="V1639" s="8">
        <f t="shared" si="870"/>
        <v>3368.1471399867673</v>
      </c>
      <c r="W1639" s="8">
        <f t="shared" si="860"/>
        <v>3015.2737430953166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-976.28568438229149</v>
      </c>
      <c r="AB1639" s="8">
        <f t="shared" si="871"/>
        <v>-35287.339689145068</v>
      </c>
      <c r="AC1639" s="8">
        <f t="shared" si="864"/>
        <v>-36263.625373527357</v>
      </c>
      <c r="AD1639" s="8">
        <f t="shared" si="872"/>
        <v>330.41523443270188</v>
      </c>
      <c r="AE1639" s="8">
        <f t="shared" si="865"/>
        <v>-35933.210139094655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2490.4421881286544</v>
      </c>
      <c r="M1640" s="14">
        <f t="shared" si="858"/>
        <v>769177</v>
      </c>
      <c r="N1640" s="13"/>
      <c r="O1640" s="12">
        <f>1000*(IF(I29&lt;18,VLOOKUP(I29,'[1]Mortality (No Interventions) H'!$B$10:$O$129,4),VLOOKUP(I29,'[1]Mortality (Interventions) H'!$B$26:$AV$128,40)))</f>
        <v>116.29914814016213</v>
      </c>
      <c r="P1640" s="11">
        <v>0</v>
      </c>
      <c r="Q1640" s="10">
        <f t="shared" si="867"/>
        <v>0.39201298831027404</v>
      </c>
      <c r="R1640" s="10">
        <f t="shared" si="868"/>
        <v>4.5590776600364209E-2</v>
      </c>
      <c r="S1640" s="10">
        <f t="shared" si="869"/>
        <v>0</v>
      </c>
      <c r="T1640" s="9">
        <f t="shared" si="859"/>
        <v>0.34642221170990983</v>
      </c>
      <c r="U1640" s="18"/>
      <c r="V1640" s="8">
        <f t="shared" si="870"/>
        <v>3015.2737430953166</v>
      </c>
      <c r="W1640" s="8">
        <f t="shared" si="860"/>
        <v>2664.5999753639335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-862.7444909471958</v>
      </c>
      <c r="AB1640" s="8">
        <f t="shared" si="871"/>
        <v>-35067.376773138341</v>
      </c>
      <c r="AC1640" s="8">
        <f t="shared" si="864"/>
        <v>-35930.121264085537</v>
      </c>
      <c r="AD1640" s="8">
        <f t="shared" si="872"/>
        <v>295.79835419765055</v>
      </c>
      <c r="AE1640" s="8">
        <f t="shared" si="865"/>
        <v>-35634.322909887887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2490.4421881286544</v>
      </c>
      <c r="M1641" s="14">
        <f t="shared" si="858"/>
        <v>769177</v>
      </c>
      <c r="N1641" s="13"/>
      <c r="O1641" s="12">
        <f>1000*(IF(I30&lt;18,VLOOKUP(I30,'[1]Mortality (No Interventions) H'!$B$10:$O$129,4),VLOOKUP(I30,'[1]Mortality (Interventions) H'!$B$26:$AV$128,40)))</f>
        <v>135.9048769388522</v>
      </c>
      <c r="P1641" s="11">
        <v>0</v>
      </c>
      <c r="Q1641" s="10">
        <f t="shared" si="867"/>
        <v>0.34642221170990983</v>
      </c>
      <c r="R1641" s="10">
        <f t="shared" si="868"/>
        <v>4.7080468051320296E-2</v>
      </c>
      <c r="S1641" s="10">
        <f t="shared" si="869"/>
        <v>0</v>
      </c>
      <c r="T1641" s="9">
        <f t="shared" si="859"/>
        <v>0.29934174365858957</v>
      </c>
      <c r="U1641" s="18"/>
      <c r="V1641" s="8">
        <f t="shared" si="870"/>
        <v>2664.5999753639335</v>
      </c>
      <c r="W1641" s="8">
        <f t="shared" si="860"/>
        <v>2302.4678436208296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-745.49330707534455</v>
      </c>
      <c r="AB1641" s="8">
        <f t="shared" si="871"/>
        <v>-36213.213174310389</v>
      </c>
      <c r="AC1641" s="8">
        <f t="shared" si="864"/>
        <v>-36958.706481385736</v>
      </c>
      <c r="AD1641" s="8">
        <f t="shared" si="872"/>
        <v>261.39725758320191</v>
      </c>
      <c r="AE1641" s="8">
        <f t="shared" si="865"/>
        <v>-36697.309223802535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2490.4421881286544</v>
      </c>
      <c r="M1642" s="14">
        <f t="shared" si="858"/>
        <v>769177</v>
      </c>
      <c r="N1642" s="13"/>
      <c r="O1642" s="12">
        <f>1000*(IF(I31&lt;18,VLOOKUP(I31,'[1]Mortality (No Interventions) H'!$B$10:$O$129,4),VLOOKUP(I31,'[1]Mortality (Interventions) H'!$B$26:$AV$128,40)))</f>
        <v>149.42618116161029</v>
      </c>
      <c r="P1642" s="11">
        <v>0</v>
      </c>
      <c r="Q1642" s="10">
        <f t="shared" si="867"/>
        <v>0.29934174365858957</v>
      </c>
      <c r="R1642" s="10">
        <f t="shared" si="868"/>
        <v>4.4729493617160714E-2</v>
      </c>
      <c r="S1642" s="10">
        <f t="shared" si="869"/>
        <v>0</v>
      </c>
      <c r="T1642" s="9">
        <f t="shared" si="859"/>
        <v>0.25461225004142884</v>
      </c>
      <c r="U1642" s="18"/>
      <c r="V1642" s="8">
        <f t="shared" si="870"/>
        <v>2302.4678436208296</v>
      </c>
      <c r="W1642" s="8">
        <f t="shared" si="860"/>
        <v>1958.4188665011613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-634.09708911753614</v>
      </c>
      <c r="AB1642" s="8">
        <f t="shared" si="871"/>
        <v>-34404.897711966827</v>
      </c>
      <c r="AC1642" s="8">
        <f t="shared" si="864"/>
        <v>-35038.994801084365</v>
      </c>
      <c r="AD1642" s="8">
        <f t="shared" si="872"/>
        <v>225.87209545920339</v>
      </c>
      <c r="AE1642" s="8">
        <f t="shared" si="865"/>
        <v>-34813.122705625159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2490.4421881286544</v>
      </c>
      <c r="M1643" s="14">
        <f t="shared" si="858"/>
        <v>769177</v>
      </c>
      <c r="N1643" s="13"/>
      <c r="O1643" s="12">
        <f>1000*(IF(I32&lt;18,VLOOKUP(I32,'[1]Mortality (No Interventions) H'!$B$10:$O$129,4),VLOOKUP(I32,'[1]Mortality (Interventions) H'!$B$26:$AV$128,40)))</f>
        <v>164.10536261045715</v>
      </c>
      <c r="P1643" s="11">
        <v>0</v>
      </c>
      <c r="Q1643" s="10">
        <f t="shared" si="867"/>
        <v>0.25461225004142884</v>
      </c>
      <c r="R1643" s="10">
        <f t="shared" si="868"/>
        <v>4.1783235618113063E-2</v>
      </c>
      <c r="S1643" s="10">
        <f t="shared" si="869"/>
        <v>0</v>
      </c>
      <c r="T1643" s="9">
        <f t="shared" si="859"/>
        <v>0.21282901442331578</v>
      </c>
      <c r="U1643" s="18"/>
      <c r="V1643" s="8">
        <f t="shared" si="870"/>
        <v>1958.4188665011613</v>
      </c>
      <c r="W1643" s="8">
        <f t="shared" si="860"/>
        <v>1637.0318282708276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-530.03835637766747</v>
      </c>
      <c r="AB1643" s="8">
        <f t="shared" si="871"/>
        <v>-32138.703823033353</v>
      </c>
      <c r="AC1643" s="8">
        <f t="shared" si="864"/>
        <v>-32668.74217941102</v>
      </c>
      <c r="AD1643" s="8">
        <f t="shared" si="872"/>
        <v>192.12089080376393</v>
      </c>
      <c r="AE1643" s="8">
        <f t="shared" si="865"/>
        <v>-32476.621288607257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2490.4421881286544</v>
      </c>
      <c r="M1644" s="14">
        <f t="shared" si="858"/>
        <v>769177</v>
      </c>
      <c r="N1644" s="13"/>
      <c r="O1644" s="12">
        <f>1000*(IF(I33&lt;18,VLOOKUP(I33,'[1]Mortality (No Interventions) H'!$B$10:$O$129,4),VLOOKUP(I33,'[1]Mortality (Interventions) H'!$B$26:$AV$128,40)))</f>
        <v>179.58989719540935</v>
      </c>
      <c r="P1644" s="11">
        <v>0</v>
      </c>
      <c r="Q1644" s="10">
        <f t="shared" si="867"/>
        <v>0.21282901442331578</v>
      </c>
      <c r="R1644" s="10">
        <f t="shared" si="868"/>
        <v>3.8221940820483573E-2</v>
      </c>
      <c r="S1644" s="10">
        <f t="shared" si="869"/>
        <v>0</v>
      </c>
      <c r="T1644" s="9">
        <f t="shared" si="859"/>
        <v>0.1746070736028322</v>
      </c>
      <c r="U1644" s="18"/>
      <c r="V1644" s="8">
        <f t="shared" si="870"/>
        <v>1637.0318282708276</v>
      </c>
      <c r="W1644" s="8">
        <f t="shared" si="860"/>
        <v>1343.0374505260568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-434.84882244617842</v>
      </c>
      <c r="AB1644" s="8">
        <f t="shared" si="871"/>
        <v>-29399.437774477094</v>
      </c>
      <c r="AC1644" s="8">
        <f t="shared" si="864"/>
        <v>-29834.286596923273</v>
      </c>
      <c r="AD1644" s="8">
        <f t="shared" si="872"/>
        <v>160.59282235336821</v>
      </c>
      <c r="AE1644" s="8">
        <f t="shared" si="865"/>
        <v>-29673.693774569907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2490.4421881286544</v>
      </c>
      <c r="M1645" s="14">
        <f t="shared" si="858"/>
        <v>769177</v>
      </c>
      <c r="N1645" s="13"/>
      <c r="O1645" s="12">
        <f>1000*(IF(I34&lt;18,VLOOKUP(I34,'[1]Mortality (No Interventions) H'!$B$10:$O$129,4),VLOOKUP(I34,'[1]Mortality (Interventions) H'!$B$26:$AV$128,40)))</f>
        <v>195.70550302112414</v>
      </c>
      <c r="P1645" s="11">
        <v>0</v>
      </c>
      <c r="Q1645" s="10">
        <f t="shared" si="867"/>
        <v>0.1746070736028322</v>
      </c>
      <c r="R1645" s="10">
        <f t="shared" si="868"/>
        <v>3.4171565170488728E-2</v>
      </c>
      <c r="S1645" s="10">
        <f t="shared" si="869"/>
        <v>0</v>
      </c>
      <c r="T1645" s="9">
        <f t="shared" si="859"/>
        <v>0.14043550843234348</v>
      </c>
      <c r="U1645" s="18"/>
      <c r="V1645" s="8">
        <f t="shared" si="870"/>
        <v>1343.0374505260568</v>
      </c>
      <c r="W1645" s="8">
        <f t="shared" si="860"/>
        <v>1080.1976306946467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-349.74651491120557</v>
      </c>
      <c r="AB1645" s="8">
        <f t="shared" si="871"/>
        <v>-26283.98198314101</v>
      </c>
      <c r="AC1645" s="8">
        <f t="shared" si="864"/>
        <v>-26633.728498052216</v>
      </c>
      <c r="AD1645" s="8">
        <f t="shared" si="872"/>
        <v>131.75197389660619</v>
      </c>
      <c r="AE1645" s="8">
        <f t="shared" si="865"/>
        <v>-26501.976524155609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2490.4421881286544</v>
      </c>
      <c r="M1646" s="14">
        <f t="shared" si="858"/>
        <v>769177</v>
      </c>
      <c r="N1646" s="13"/>
      <c r="O1646" s="12">
        <f>1000*(IF(I35&lt;18,VLOOKUP(I35,'[1]Mortality (No Interventions) H'!$B$10:$O$129,4),VLOOKUP(I35,'[1]Mortality (Interventions) H'!$B$26:$AV$128,40)))</f>
        <v>213.08497119225399</v>
      </c>
      <c r="P1646" s="11">
        <v>0</v>
      </c>
      <c r="Q1646" s="10">
        <f t="shared" si="867"/>
        <v>0.14043550843234348</v>
      </c>
      <c r="R1646" s="10">
        <f t="shared" si="868"/>
        <v>2.9924696268675454E-2</v>
      </c>
      <c r="S1646" s="10">
        <f t="shared" si="869"/>
        <v>0</v>
      </c>
      <c r="T1646" s="9">
        <f t="shared" si="859"/>
        <v>0.11051081216366802</v>
      </c>
      <c r="U1646" s="18"/>
      <c r="V1646" s="8">
        <f t="shared" si="870"/>
        <v>1080.1976306946467</v>
      </c>
      <c r="W1646" s="8">
        <f t="shared" si="860"/>
        <v>850.02374967613684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-275.22078885676012</v>
      </c>
      <c r="AB1646" s="8">
        <f t="shared" si="871"/>
        <v>-23017.388101850978</v>
      </c>
      <c r="AC1646" s="8">
        <f t="shared" si="864"/>
        <v>-23292.608890707739</v>
      </c>
      <c r="AD1646" s="8">
        <f t="shared" si="872"/>
        <v>105.96738757114485</v>
      </c>
      <c r="AE1646" s="8">
        <f t="shared" si="865"/>
        <v>-23186.641503136594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2490.4421881286544</v>
      </c>
      <c r="M1647" s="14">
        <f t="shared" ref="M1647:M1678" si="875">$E$11</f>
        <v>769177</v>
      </c>
      <c r="N1647" s="13"/>
      <c r="O1647" s="12">
        <f>1000*(IF(I36&lt;18,VLOOKUP(I36,'[1]Mortality (No Interventions) H'!$B$10:$O$129,4),VLOOKUP(I36,'[1]Mortality (Interventions) H'!$B$26:$AV$128,40)))</f>
        <v>231.09194594335173</v>
      </c>
      <c r="P1647" s="11">
        <v>0</v>
      </c>
      <c r="Q1647" s="10">
        <f t="shared" si="867"/>
        <v>0.11051081216366802</v>
      </c>
      <c r="R1647" s="10">
        <f t="shared" si="868"/>
        <v>2.5538158630682269E-2</v>
      </c>
      <c r="S1647" s="10">
        <f t="shared" si="869"/>
        <v>0</v>
      </c>
      <c r="T1647" s="9">
        <f t="shared" ref="T1647:T1678" si="876">Q1647-SUM(R1647:S1647)</f>
        <v>8.4972653532985748E-2</v>
      </c>
      <c r="U1647" s="18"/>
      <c r="V1647" s="8">
        <f t="shared" si="870"/>
        <v>850.02374967613684</v>
      </c>
      <c r="W1647" s="8">
        <f t="shared" ref="W1647:W1678" si="877">$G$14*M1647*T1647</f>
        <v>653.59010726541385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-211.61948119578707</v>
      </c>
      <c r="AB1647" s="8">
        <f t="shared" si="871"/>
        <v>-19643.364241072297</v>
      </c>
      <c r="AC1647" s="8">
        <f t="shared" ref="AC1647:AC1678" si="881">IFERROR(_xlfn.IFNA(SUM(Y1647:AB1647),0),0)</f>
        <v>-19854.983722268084</v>
      </c>
      <c r="AD1647" s="8">
        <f t="shared" si="872"/>
        <v>83.387329843229026</v>
      </c>
      <c r="AE1647" s="8">
        <f t="shared" ref="AE1647:AE1678" si="882">IFERROR(_xlfn.IFNA(SUM(AC1647:AD1647),0),0)</f>
        <v>-19771.596392424854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2490.4421881286544</v>
      </c>
      <c r="M1648" s="14">
        <f t="shared" si="875"/>
        <v>769177</v>
      </c>
      <c r="N1648" s="13"/>
      <c r="O1648" s="12">
        <f>1000*(IF(I37&lt;18,VLOOKUP(I37,'[1]Mortality (No Interventions) H'!$B$10:$O$129,4),VLOOKUP(I37,'[1]Mortality (Interventions) H'!$B$26:$AV$128,40)))</f>
        <v>250.26959127636837</v>
      </c>
      <c r="P1648" s="11">
        <v>0</v>
      </c>
      <c r="Q1648" s="10">
        <f t="shared" ref="Q1648:Q1679" si="884">T1647</f>
        <v>8.4972653532985748E-2</v>
      </c>
      <c r="R1648" s="10">
        <f t="shared" ref="R1648:R1679" si="885">O1648*Q1648/1000</f>
        <v>2.1266071269368803E-2</v>
      </c>
      <c r="S1648" s="10">
        <f t="shared" ref="S1648:S1679" si="886">MIN(P1648*Q1648,Q1648-R1648)</f>
        <v>0</v>
      </c>
      <c r="T1648" s="9">
        <f t="shared" si="876"/>
        <v>6.3706582263616945E-2</v>
      </c>
      <c r="U1648" s="18"/>
      <c r="V1648" s="8">
        <f t="shared" ref="V1648:V1679" si="887">W1647</f>
        <v>653.59010726541385</v>
      </c>
      <c r="W1648" s="8">
        <f t="shared" si="877"/>
        <v>490.01637825782092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-158.65756013080031</v>
      </c>
      <c r="AB1648" s="8">
        <f t="shared" ref="AB1648:AB1679" si="888">IFERROR(_xlfn.IFNA(-M1648*R1648,0),0)</f>
        <v>-16357.372900759288</v>
      </c>
      <c r="AC1648" s="8">
        <f t="shared" si="881"/>
        <v>-16516.030460890088</v>
      </c>
      <c r="AD1648" s="8">
        <f t="shared" ref="AD1648:AD1679" si="889">IFERROR(_xlfn.IFNA($D$6*SUM(V1648:V1648,Y1648:Z1648),0),0)</f>
        <v>64.117189522737107</v>
      </c>
      <c r="AE1648" s="8">
        <f t="shared" si="882"/>
        <v>-16451.91327136735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2490.4421881286544</v>
      </c>
      <c r="M1649" s="14">
        <f t="shared" si="875"/>
        <v>769177</v>
      </c>
      <c r="N1649" s="13"/>
      <c r="O1649" s="12">
        <f>1000*(IF(I38&lt;18,VLOOKUP(I38,'[1]Mortality (No Interventions) H'!$B$10:$O$129,4),VLOOKUP(I38,'[1]Mortality (Interventions) H'!$B$26:$AV$128,40)))</f>
        <v>270.68369068651185</v>
      </c>
      <c r="P1649" s="11">
        <v>0</v>
      </c>
      <c r="Q1649" s="10">
        <f t="shared" si="884"/>
        <v>6.3706582263616945E-2</v>
      </c>
      <c r="R1649" s="10">
        <f t="shared" si="885"/>
        <v>1.7244332808139709E-2</v>
      </c>
      <c r="S1649" s="10">
        <f t="shared" si="886"/>
        <v>0</v>
      </c>
      <c r="T1649" s="9">
        <f t="shared" si="876"/>
        <v>4.6462249455477236E-2</v>
      </c>
      <c r="U1649" s="18"/>
      <c r="V1649" s="8">
        <f t="shared" si="887"/>
        <v>490.01637825782092</v>
      </c>
      <c r="W1649" s="8">
        <f t="shared" si="877"/>
        <v>357.37693649415615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-115.7115461992781</v>
      </c>
      <c r="AB1649" s="8">
        <f t="shared" si="888"/>
        <v>-13263.944176366476</v>
      </c>
      <c r="AC1649" s="8">
        <f t="shared" si="881"/>
        <v>-13379.655722565754</v>
      </c>
      <c r="AD1649" s="8">
        <f t="shared" si="889"/>
        <v>48.070606707092239</v>
      </c>
      <c r="AE1649" s="8">
        <f t="shared" si="882"/>
        <v>-13331.585115858663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2490.4421881286544</v>
      </c>
      <c r="M1650" s="14">
        <f t="shared" si="875"/>
        <v>769177</v>
      </c>
      <c r="N1650" s="13"/>
      <c r="O1650" s="12">
        <f>1000*(IF(I39&lt;18,VLOOKUP(I39,'[1]Mortality (No Interventions) H'!$B$10:$O$129,4),VLOOKUP(I39,'[1]Mortality (Interventions) H'!$B$26:$AV$128,40)))</f>
        <v>291.63628145564024</v>
      </c>
      <c r="P1650" s="11">
        <v>0</v>
      </c>
      <c r="Q1650" s="10">
        <f t="shared" si="884"/>
        <v>4.6462249455477236E-2</v>
      </c>
      <c r="R1650" s="10">
        <f t="shared" si="885"/>
        <v>1.3550077659259727E-2</v>
      </c>
      <c r="S1650" s="10">
        <f t="shared" si="886"/>
        <v>0</v>
      </c>
      <c r="T1650" s="9">
        <f t="shared" si="876"/>
        <v>3.2912171796217513E-2</v>
      </c>
      <c r="U1650" s="18"/>
      <c r="V1650" s="8">
        <f t="shared" si="887"/>
        <v>357.37693649415615</v>
      </c>
      <c r="W1650" s="8">
        <f t="shared" si="877"/>
        <v>253.15285565699199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-81.965861144238133</v>
      </c>
      <c r="AB1650" s="8">
        <f t="shared" si="888"/>
        <v>-10422.40808371642</v>
      </c>
      <c r="AC1650" s="8">
        <f t="shared" si="881"/>
        <v>-10504.373944860658</v>
      </c>
      <c r="AD1650" s="8">
        <f t="shared" si="889"/>
        <v>35.058677470076724</v>
      </c>
      <c r="AE1650" s="8">
        <f t="shared" si="882"/>
        <v>-10469.315267390581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2490.4421881286544</v>
      </c>
      <c r="M1651" s="14">
        <f t="shared" si="875"/>
        <v>769177</v>
      </c>
      <c r="N1651" s="13"/>
      <c r="O1651" s="12">
        <f>1000*(IF(I40&lt;18,VLOOKUP(I40,'[1]Mortality (No Interventions) H'!$B$10:$O$129,4),VLOOKUP(I40,'[1]Mortality (Interventions) H'!$B$26:$AV$128,40)))</f>
        <v>313.66530143176368</v>
      </c>
      <c r="P1651" s="11">
        <v>0</v>
      </c>
      <c r="Q1651" s="10">
        <f t="shared" si="884"/>
        <v>3.2912171796217513E-2</v>
      </c>
      <c r="R1651" s="10">
        <f t="shared" si="885"/>
        <v>1.0323406287234556E-2</v>
      </c>
      <c r="S1651" s="10">
        <f t="shared" si="886"/>
        <v>0</v>
      </c>
      <c r="T1651" s="9">
        <f t="shared" si="876"/>
        <v>2.2588765508982957E-2</v>
      </c>
      <c r="U1651" s="18"/>
      <c r="V1651" s="8">
        <f t="shared" si="887"/>
        <v>253.15285565699199</v>
      </c>
      <c r="W1651" s="8">
        <f t="shared" si="877"/>
        <v>173.74758887902985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-56.256014601316593</v>
      </c>
      <c r="AB1651" s="8">
        <f t="shared" si="888"/>
        <v>-7940.5266777962142</v>
      </c>
      <c r="AC1651" s="8">
        <f t="shared" si="881"/>
        <v>-7996.7826923975308</v>
      </c>
      <c r="AD1651" s="8">
        <f t="shared" si="889"/>
        <v>24.834295139950918</v>
      </c>
      <c r="AE1651" s="8">
        <f t="shared" si="882"/>
        <v>-7971.9483972575799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2490.4421881286544</v>
      </c>
      <c r="M1652" s="14">
        <f t="shared" si="875"/>
        <v>769177</v>
      </c>
      <c r="N1652" s="13"/>
      <c r="O1652" s="12">
        <f>1000*(IF(I41&lt;18,VLOOKUP(I41,'[1]Mortality (No Interventions) H'!$B$10:$O$129,4),VLOOKUP(I41,'[1]Mortality (Interventions) H'!$B$26:$AV$128,40)))</f>
        <v>336.0273348000394</v>
      </c>
      <c r="P1652" s="11">
        <v>0</v>
      </c>
      <c r="Q1652" s="10">
        <f t="shared" si="884"/>
        <v>2.2588765508982957E-2</v>
      </c>
      <c r="R1652" s="10">
        <f t="shared" si="885"/>
        <v>7.5904426704065985E-3</v>
      </c>
      <c r="S1652" s="10">
        <f t="shared" si="886"/>
        <v>0</v>
      </c>
      <c r="T1652" s="9">
        <f t="shared" si="876"/>
        <v>1.4998322838576359E-2</v>
      </c>
      <c r="U1652" s="18"/>
      <c r="V1652" s="8">
        <f t="shared" si="887"/>
        <v>173.74758887902985</v>
      </c>
      <c r="W1652" s="8">
        <f t="shared" si="877"/>
        <v>115.36364966007649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-37.352455948364081</v>
      </c>
      <c r="AB1652" s="8">
        <f t="shared" si="888"/>
        <v>-5838.3939218953365</v>
      </c>
      <c r="AC1652" s="8">
        <f t="shared" si="881"/>
        <v>-5875.7463778437004</v>
      </c>
      <c r="AD1652" s="8">
        <f t="shared" si="889"/>
        <v>17.044638469032829</v>
      </c>
      <c r="AE1652" s="8">
        <f t="shared" si="882"/>
        <v>-5858.7017393746673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2490.4421881286544</v>
      </c>
      <c r="M1653" s="14">
        <f t="shared" si="875"/>
        <v>769177</v>
      </c>
      <c r="N1653" s="13"/>
      <c r="O1653" s="12">
        <f>1000*(IF(I42&lt;18,VLOOKUP(I42,'[1]Mortality (No Interventions) H'!$B$10:$O$129,4),VLOOKUP(I42,'[1]Mortality (Interventions) H'!$B$26:$AV$128,40)))</f>
        <v>358.24160255452932</v>
      </c>
      <c r="P1653" s="11">
        <v>0</v>
      </c>
      <c r="Q1653" s="10">
        <f t="shared" si="884"/>
        <v>1.4998322838576359E-2</v>
      </c>
      <c r="R1653" s="10">
        <f t="shared" si="885"/>
        <v>5.3730232093217919E-3</v>
      </c>
      <c r="S1653" s="10">
        <f t="shared" si="886"/>
        <v>0</v>
      </c>
      <c r="T1653" s="9">
        <f t="shared" si="876"/>
        <v>9.6252996292545672E-3</v>
      </c>
      <c r="U1653" s="18"/>
      <c r="V1653" s="8">
        <f t="shared" si="887"/>
        <v>115.36364966007649</v>
      </c>
      <c r="W1653" s="8">
        <f t="shared" si="877"/>
        <v>74.035590929311411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-23.971252270074672</v>
      </c>
      <c r="AB1653" s="8">
        <f t="shared" si="888"/>
        <v>-4132.8058730765079</v>
      </c>
      <c r="AC1653" s="8">
        <f t="shared" si="881"/>
        <v>-4156.7771253465826</v>
      </c>
      <c r="AD1653" s="8">
        <f t="shared" si="889"/>
        <v>11.317174031653504</v>
      </c>
      <c r="AE1653" s="8">
        <f t="shared" si="882"/>
        <v>-4145.4599513149287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2490.4421881286544</v>
      </c>
      <c r="M1654" s="14">
        <f t="shared" si="875"/>
        <v>769177</v>
      </c>
      <c r="N1654" s="13"/>
      <c r="O1654" s="12">
        <f>1000*(IF(I43&lt;18,VLOOKUP(I43,'[1]Mortality (No Interventions) H'!$B$10:$O$129,4),VLOOKUP(I43,'[1]Mortality (Interventions) H'!$B$26:$AV$128,40)))</f>
        <v>381.14420935618517</v>
      </c>
      <c r="P1654" s="11">
        <v>0</v>
      </c>
      <c r="Q1654" s="10">
        <f t="shared" si="884"/>
        <v>9.6252996292545672E-3</v>
      </c>
      <c r="R1654" s="10">
        <f t="shared" si="885"/>
        <v>3.6686272170086145E-3</v>
      </c>
      <c r="S1654" s="10">
        <f t="shared" si="886"/>
        <v>0</v>
      </c>
      <c r="T1654" s="9">
        <f t="shared" si="876"/>
        <v>5.9566724122459523E-3</v>
      </c>
      <c r="U1654" s="18"/>
      <c r="V1654" s="8">
        <f t="shared" si="887"/>
        <v>74.035590929311411</v>
      </c>
      <c r="W1654" s="8">
        <f t="shared" si="877"/>
        <v>45.817354160341054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-14.834748276319399</v>
      </c>
      <c r="AB1654" s="8">
        <f t="shared" si="888"/>
        <v>-2821.8236768970351</v>
      </c>
      <c r="AC1654" s="8">
        <f t="shared" si="881"/>
        <v>-2836.6584251733543</v>
      </c>
      <c r="AD1654" s="8">
        <f t="shared" si="889"/>
        <v>7.2628914701654503</v>
      </c>
      <c r="AE1654" s="8">
        <f t="shared" si="882"/>
        <v>-2829.3955337031889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2490.4421881286544</v>
      </c>
      <c r="M1655" s="14">
        <f t="shared" si="875"/>
        <v>769177</v>
      </c>
      <c r="N1655" s="13"/>
      <c r="O1655" s="12">
        <f>1000*(IF(I44&lt;18,VLOOKUP(I44,'[1]Mortality (No Interventions) H'!$B$10:$O$129,4),VLOOKUP(I44,'[1]Mortality (Interventions) H'!$B$26:$AV$128,40)))</f>
        <v>404.61810087812728</v>
      </c>
      <c r="P1655" s="11">
        <v>0</v>
      </c>
      <c r="Q1655" s="10">
        <f t="shared" si="884"/>
        <v>5.9566724122459523E-3</v>
      </c>
      <c r="R1655" s="10">
        <f t="shared" si="885"/>
        <v>2.4101774789960905E-3</v>
      </c>
      <c r="S1655" s="10">
        <f t="shared" si="886"/>
        <v>0</v>
      </c>
      <c r="T1655" s="9">
        <f t="shared" si="876"/>
        <v>3.5464949332498618E-3</v>
      </c>
      <c r="U1655" s="18"/>
      <c r="V1655" s="8">
        <f t="shared" si="887"/>
        <v>45.817354160341054</v>
      </c>
      <c r="W1655" s="8">
        <f t="shared" si="877"/>
        <v>27.278823332723292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-8.832340601749971</v>
      </c>
      <c r="AB1655" s="8">
        <f t="shared" si="888"/>
        <v>-1853.853082761776</v>
      </c>
      <c r="AC1655" s="8">
        <f t="shared" si="881"/>
        <v>-1862.6854233635261</v>
      </c>
      <c r="AD1655" s="8">
        <f t="shared" si="889"/>
        <v>4.4946824431294576</v>
      </c>
      <c r="AE1655" s="8">
        <f t="shared" si="882"/>
        <v>-1858.1907409203966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2490.4421881286544</v>
      </c>
      <c r="M1656" s="14">
        <f t="shared" si="875"/>
        <v>769177</v>
      </c>
      <c r="N1656" s="13"/>
      <c r="O1656" s="12">
        <f>1000*(IF(I45&lt;18,VLOOKUP(I45,'[1]Mortality (No Interventions) H'!$B$10:$O$129,4),VLOOKUP(I45,'[1]Mortality (Interventions) H'!$B$26:$AV$128,40)))</f>
        <v>428.52859693419435</v>
      </c>
      <c r="P1656" s="11">
        <v>0</v>
      </c>
      <c r="Q1656" s="10">
        <f t="shared" si="884"/>
        <v>3.5464949332498618E-3</v>
      </c>
      <c r="R1656" s="10">
        <f t="shared" si="885"/>
        <v>1.5197744977797924E-3</v>
      </c>
      <c r="S1656" s="10">
        <f t="shared" si="886"/>
        <v>0</v>
      </c>
      <c r="T1656" s="9">
        <f t="shared" si="876"/>
        <v>2.0267204354700694E-3</v>
      </c>
      <c r="U1656" s="18"/>
      <c r="V1656" s="8">
        <f t="shared" si="887"/>
        <v>27.278823332723292</v>
      </c>
      <c r="W1656" s="8">
        <f t="shared" si="877"/>
        <v>15.589067443935617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-5.0474300760371387</v>
      </c>
      <c r="AB1656" s="8">
        <f t="shared" si="888"/>
        <v>-1168.9755888787674</v>
      </c>
      <c r="AC1656" s="8">
        <f t="shared" si="881"/>
        <v>-1174.0230189548047</v>
      </c>
      <c r="AD1656" s="8">
        <f t="shared" si="889"/>
        <v>2.6760525689401553</v>
      </c>
      <c r="AE1656" s="8">
        <f t="shared" si="882"/>
        <v>-1171.3469663858646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2490.4421881286544</v>
      </c>
      <c r="M1657" s="14">
        <f t="shared" si="875"/>
        <v>769177</v>
      </c>
      <c r="N1657" s="13"/>
      <c r="O1657" s="12">
        <f>1000*(IF(I46&lt;18,VLOOKUP(I46,'[1]Mortality (No Interventions) H'!$B$10:$O$129,4),VLOOKUP(I46,'[1]Mortality (Interventions) H'!$B$26:$AV$128,40)))</f>
        <v>452.73847303224352</v>
      </c>
      <c r="P1657" s="11">
        <v>0</v>
      </c>
      <c r="Q1657" s="10">
        <f t="shared" si="884"/>
        <v>2.0267204354700694E-3</v>
      </c>
      <c r="R1657" s="10">
        <f t="shared" si="885"/>
        <v>9.1757431521796284E-4</v>
      </c>
      <c r="S1657" s="10">
        <f t="shared" si="886"/>
        <v>0</v>
      </c>
      <c r="T1657" s="9">
        <f t="shared" si="876"/>
        <v>1.1091461202521065E-3</v>
      </c>
      <c r="U1657" s="18"/>
      <c r="V1657" s="8">
        <f t="shared" si="887"/>
        <v>15.589067443935617</v>
      </c>
      <c r="W1657" s="8">
        <f t="shared" si="877"/>
        <v>8.5312968533715452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-2.7622642906750636</v>
      </c>
      <c r="AB1657" s="8">
        <f t="shared" si="888"/>
        <v>-705.77705905640698</v>
      </c>
      <c r="AC1657" s="8">
        <f t="shared" si="881"/>
        <v>-708.53932334708202</v>
      </c>
      <c r="AD1657" s="8">
        <f t="shared" si="889"/>
        <v>1.5292875162500841</v>
      </c>
      <c r="AE1657" s="8">
        <f t="shared" si="882"/>
        <v>-707.01003583083195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2490.4421881286544</v>
      </c>
      <c r="M1658" s="14">
        <f t="shared" si="875"/>
        <v>769177</v>
      </c>
      <c r="N1658" s="13"/>
      <c r="O1658" s="12">
        <f>1000*(IF(I47&lt;18,VLOOKUP(I47,'[1]Mortality (No Interventions) H'!$B$10:$O$129,4),VLOOKUP(I47,'[1]Mortality (Interventions) H'!$B$26:$AV$128,40)))</f>
        <v>477.27202811520101</v>
      </c>
      <c r="P1658" s="11">
        <v>0</v>
      </c>
      <c r="Q1658" s="10">
        <f t="shared" si="884"/>
        <v>1.1091461202521065E-3</v>
      </c>
      <c r="R1658" s="10">
        <f t="shared" si="885"/>
        <v>5.2936441828882951E-4</v>
      </c>
      <c r="S1658" s="10">
        <f t="shared" si="886"/>
        <v>0</v>
      </c>
      <c r="T1658" s="9">
        <f t="shared" si="876"/>
        <v>5.7978170196327703E-4</v>
      </c>
      <c r="U1658" s="18"/>
      <c r="V1658" s="8">
        <f t="shared" si="887"/>
        <v>8.5312968533715452</v>
      </c>
      <c r="W1658" s="8">
        <f t="shared" si="877"/>
        <v>4.4595475017100759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-1.443912810474379</v>
      </c>
      <c r="AB1658" s="8">
        <f t="shared" si="888"/>
        <v>-407.17493516614701</v>
      </c>
      <c r="AC1658" s="8">
        <f t="shared" si="881"/>
        <v>-408.6188479766214</v>
      </c>
      <c r="AD1658" s="8">
        <f t="shared" si="889"/>
        <v>0.83692022131574861</v>
      </c>
      <c r="AE1658" s="8">
        <f t="shared" si="882"/>
        <v>-407.78192775530567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2490.4421881286544</v>
      </c>
      <c r="M1659" s="14">
        <f t="shared" si="875"/>
        <v>769177</v>
      </c>
      <c r="N1659" s="13"/>
      <c r="O1659" s="12">
        <f>1000*(IF(I48&lt;18,VLOOKUP(I48,'[1]Mortality (No Interventions) H'!$B$10:$O$129,4),VLOOKUP(I48,'[1]Mortality (Interventions) H'!$B$26:$AV$128,40)))</f>
        <v>502.17382619719842</v>
      </c>
      <c r="P1659" s="11">
        <v>0</v>
      </c>
      <c r="Q1659" s="10">
        <f t="shared" si="884"/>
        <v>5.7978170196327703E-4</v>
      </c>
      <c r="R1659" s="10">
        <f t="shared" si="885"/>
        <v>2.9115119563402256E-4</v>
      </c>
      <c r="S1659" s="10">
        <f t="shared" si="886"/>
        <v>0</v>
      </c>
      <c r="T1659" s="9">
        <f t="shared" si="876"/>
        <v>2.8863050632925446E-4</v>
      </c>
      <c r="U1659" s="18"/>
      <c r="V1659" s="8">
        <f t="shared" si="887"/>
        <v>4.4595475017100759</v>
      </c>
      <c r="W1659" s="8">
        <f t="shared" si="877"/>
        <v>2.2200794696681698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-0.71881758974330989</v>
      </c>
      <c r="AB1659" s="8">
        <f t="shared" si="888"/>
        <v>-223.94680320419059</v>
      </c>
      <c r="AC1659" s="8">
        <f t="shared" si="881"/>
        <v>-224.6656207939339</v>
      </c>
      <c r="AD1659" s="8">
        <f t="shared" si="889"/>
        <v>0.43748160991775847</v>
      </c>
      <c r="AE1659" s="8">
        <f t="shared" si="882"/>
        <v>-224.22813918401613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2490.4421881286544</v>
      </c>
      <c r="M1660" s="14">
        <f t="shared" si="875"/>
        <v>769177</v>
      </c>
      <c r="N1660" s="13"/>
      <c r="O1660" s="12">
        <f>1000*(IF(I49&lt;18,VLOOKUP(I49,'[1]Mortality (No Interventions) H'!$B$10:$O$129,4),VLOOKUP(I49,'[1]Mortality (Interventions) H'!$B$26:$AV$128,40)))</f>
        <v>527.31519401537253</v>
      </c>
      <c r="P1660" s="11">
        <v>0</v>
      </c>
      <c r="Q1660" s="10">
        <f t="shared" si="884"/>
        <v>2.8863050632925446E-4</v>
      </c>
      <c r="R1660" s="10">
        <f t="shared" si="885"/>
        <v>1.5219925144376603E-4</v>
      </c>
      <c r="S1660" s="10">
        <f t="shared" si="886"/>
        <v>0</v>
      </c>
      <c r="T1660" s="9">
        <f t="shared" si="876"/>
        <v>1.3643125488548843E-4</v>
      </c>
      <c r="U1660" s="18"/>
      <c r="V1660" s="8">
        <f t="shared" si="887"/>
        <v>2.2200794696681698</v>
      </c>
      <c r="W1660" s="8">
        <f t="shared" si="877"/>
        <v>1.0493978333905534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-0.33977415294615398</v>
      </c>
      <c r="AB1660" s="8">
        <f t="shared" si="888"/>
        <v>-117.06816362776162</v>
      </c>
      <c r="AC1660" s="8">
        <f t="shared" si="881"/>
        <v>-117.40793778070777</v>
      </c>
      <c r="AD1660" s="8">
        <f t="shared" si="889"/>
        <v>0.21778979597444748</v>
      </c>
      <c r="AE1660" s="8">
        <f t="shared" si="882"/>
        <v>-117.19014798473331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2490.4421881286544</v>
      </c>
      <c r="M1661" s="14">
        <f t="shared" si="875"/>
        <v>769177</v>
      </c>
      <c r="N1661" s="13"/>
      <c r="O1661" s="12">
        <f>1000*(IF(I50&lt;18,VLOOKUP(I50,'[1]Mortality (No Interventions) H'!$B$10:$O$129,4),VLOOKUP(I50,'[1]Mortality (Interventions) H'!$B$26:$AV$128,40)))</f>
        <v>552.56525262989578</v>
      </c>
      <c r="P1661" s="11">
        <v>0</v>
      </c>
      <c r="Q1661" s="10">
        <f t="shared" si="884"/>
        <v>1.3643125488548843E-4</v>
      </c>
      <c r="R1661" s="10">
        <f t="shared" si="885"/>
        <v>7.5387170822413616E-5</v>
      </c>
      <c r="S1661" s="10">
        <f t="shared" si="886"/>
        <v>0</v>
      </c>
      <c r="T1661" s="9">
        <f t="shared" si="876"/>
        <v>6.1044084063074813E-5</v>
      </c>
      <c r="U1661" s="18"/>
      <c r="V1661" s="8">
        <f t="shared" si="887"/>
        <v>1.0493978333905534</v>
      </c>
      <c r="W1661" s="8">
        <f t="shared" si="877"/>
        <v>0.46953705447383698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-0.15202676228635356</v>
      </c>
      <c r="AB1661" s="8">
        <f t="shared" si="888"/>
        <v>-57.986077891671641</v>
      </c>
      <c r="AC1661" s="8">
        <f t="shared" si="881"/>
        <v>-58.138104653957996</v>
      </c>
      <c r="AD1661" s="8">
        <f t="shared" si="889"/>
        <v>0.10294592745561329</v>
      </c>
      <c r="AE1661" s="8">
        <f t="shared" si="882"/>
        <v>-58.035158726502381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2490.4421881286544</v>
      </c>
      <c r="M1662" s="14">
        <f t="shared" si="875"/>
        <v>769177</v>
      </c>
      <c r="N1662" s="13"/>
      <c r="O1662" s="12">
        <f>1000*(IF(I51&lt;18,VLOOKUP(I51,'[1]Mortality (No Interventions) H'!$B$10:$O$129,4),VLOOKUP(I51,'[1]Mortality (Interventions) H'!$B$26:$AV$128,40)))</f>
        <v>581.72288679370592</v>
      </c>
      <c r="P1662" s="11">
        <v>0</v>
      </c>
      <c r="Q1662" s="10">
        <f t="shared" si="884"/>
        <v>6.1044084063074813E-5</v>
      </c>
      <c r="R1662" s="10">
        <f t="shared" si="885"/>
        <v>3.5510740802849535E-5</v>
      </c>
      <c r="S1662" s="10">
        <f t="shared" si="886"/>
        <v>0</v>
      </c>
      <c r="T1662" s="9">
        <f t="shared" si="876"/>
        <v>2.5533343260225278E-5</v>
      </c>
      <c r="U1662" s="18"/>
      <c r="V1662" s="8">
        <f t="shared" si="887"/>
        <v>0.46953705447383698</v>
      </c>
      <c r="W1662" s="8">
        <f t="shared" si="877"/>
        <v>0.19639660368870301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-6.3589315259235474E-2</v>
      </c>
      <c r="AB1662" s="8">
        <f t="shared" si="888"/>
        <v>-27.314045078513395</v>
      </c>
      <c r="AC1662" s="8">
        <f t="shared" si="881"/>
        <v>-27.377634393772631</v>
      </c>
      <c r="AD1662" s="8">
        <f t="shared" si="889"/>
        <v>4.6061585043883413E-2</v>
      </c>
      <c r="AE1662" s="8">
        <f t="shared" si="882"/>
        <v>-27.331572808728748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2490.4421881286544</v>
      </c>
      <c r="M1663" s="14">
        <f t="shared" si="875"/>
        <v>769177</v>
      </c>
      <c r="N1663" s="13"/>
      <c r="O1663" s="12">
        <f>1000*(IF(I52&lt;18,VLOOKUP(I52,'[1]Mortality (No Interventions) H'!$B$10:$O$129,4),VLOOKUP(I52,'[1]Mortality (Interventions) H'!$B$26:$AV$128,40)))</f>
        <v>610.97751417405948</v>
      </c>
      <c r="P1663" s="11">
        <v>0</v>
      </c>
      <c r="Q1663" s="10">
        <f t="shared" si="884"/>
        <v>2.5533343260225278E-5</v>
      </c>
      <c r="R1663" s="10">
        <f t="shared" si="885"/>
        <v>1.5600298593685415E-5</v>
      </c>
      <c r="S1663" s="10">
        <f t="shared" si="886"/>
        <v>0</v>
      </c>
      <c r="T1663" s="9">
        <f t="shared" si="876"/>
        <v>9.9330446665398637E-6</v>
      </c>
      <c r="U1663" s="18"/>
      <c r="V1663" s="8">
        <f t="shared" si="887"/>
        <v>0.19639660368870301</v>
      </c>
      <c r="W1663" s="8">
        <f t="shared" si="877"/>
        <v>7.6402694974751328E-2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-2.4737673494117197E-2</v>
      </c>
      <c r="AB1663" s="8">
        <f t="shared" si="888"/>
        <v>-11.999390871395166</v>
      </c>
      <c r="AC1663" s="8">
        <f t="shared" si="881"/>
        <v>-12.024128544889283</v>
      </c>
      <c r="AD1663" s="8">
        <f t="shared" si="889"/>
        <v>1.9266506821861765E-2</v>
      </c>
      <c r="AE1663" s="8">
        <f t="shared" si="882"/>
        <v>-12.004862038067422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2490.4421881286544</v>
      </c>
      <c r="M1664" s="14">
        <f t="shared" si="875"/>
        <v>769177</v>
      </c>
      <c r="N1664" s="13"/>
      <c r="O1664" s="12">
        <f>1000*(IF(I53&lt;18,VLOOKUP(I53,'[1]Mortality (No Interventions) H'!$B$10:$O$129,4),VLOOKUP(I53,'[1]Mortality (Interventions) H'!$B$26:$AV$128,40)))</f>
        <v>640.29462683373151</v>
      </c>
      <c r="P1664" s="11">
        <v>0</v>
      </c>
      <c r="Q1664" s="10">
        <f t="shared" si="884"/>
        <v>9.9330446665398637E-6</v>
      </c>
      <c r="R1664" s="10">
        <f t="shared" si="885"/>
        <v>6.3600751280849285E-6</v>
      </c>
      <c r="S1664" s="10">
        <f t="shared" si="886"/>
        <v>0</v>
      </c>
      <c r="T1664" s="9">
        <f t="shared" si="876"/>
        <v>3.5729695384549352E-6</v>
      </c>
      <c r="U1664" s="18"/>
      <c r="V1664" s="8">
        <f t="shared" si="887"/>
        <v>7.6402694974751328E-2</v>
      </c>
      <c r="W1664" s="8">
        <f t="shared" si="877"/>
        <v>2.748245990680152E-2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-8.8982740754667364E-3</v>
      </c>
      <c r="AB1664" s="8">
        <f t="shared" si="888"/>
        <v>-4.8920235067949811</v>
      </c>
      <c r="AC1664" s="8">
        <f t="shared" si="881"/>
        <v>-4.9009217808704477</v>
      </c>
      <c r="AD1664" s="8">
        <f t="shared" si="889"/>
        <v>7.4951043770231061E-3</v>
      </c>
      <c r="AE1664" s="8">
        <f t="shared" si="882"/>
        <v>-4.8934266764934247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2490.4421881286544</v>
      </c>
      <c r="M1665" s="14">
        <f t="shared" si="875"/>
        <v>769177</v>
      </c>
      <c r="N1665" s="13"/>
      <c r="O1665" s="12">
        <f>1000*(IF(I54&lt;18,VLOOKUP(I54,'[1]Mortality (No Interventions) H'!$B$10:$O$129,4),VLOOKUP(I54,'[1]Mortality (Interventions) H'!$B$26:$AV$128,40)))</f>
        <v>669.63959639634663</v>
      </c>
      <c r="P1665" s="11">
        <v>0</v>
      </c>
      <c r="Q1665" s="10">
        <f t="shared" si="884"/>
        <v>3.5729695384549352E-6</v>
      </c>
      <c r="R1665" s="10">
        <f t="shared" si="885"/>
        <v>2.3926018796674038E-6</v>
      </c>
      <c r="S1665" s="10">
        <f t="shared" si="886"/>
        <v>0</v>
      </c>
      <c r="T1665" s="9">
        <f t="shared" si="876"/>
        <v>1.1803676587875314E-6</v>
      </c>
      <c r="U1665" s="18"/>
      <c r="V1665" s="8">
        <f t="shared" si="887"/>
        <v>2.748245990680152E-2</v>
      </c>
      <c r="W1665" s="8">
        <f t="shared" si="877"/>
        <v>9.0791165468321715E-3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-2.9396374149471163E-3</v>
      </c>
      <c r="AB1665" s="8">
        <f t="shared" si="888"/>
        <v>-1.8403343359969346</v>
      </c>
      <c r="AC1665" s="8">
        <f t="shared" si="881"/>
        <v>-1.8432739734118817</v>
      </c>
      <c r="AD1665" s="8">
        <f t="shared" si="889"/>
        <v>2.6960293168572292E-3</v>
      </c>
      <c r="AE1665" s="8">
        <f t="shared" si="882"/>
        <v>-1.8405779440950245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2490.4421881286544</v>
      </c>
      <c r="M1666" s="14">
        <f t="shared" si="875"/>
        <v>769177</v>
      </c>
      <c r="N1666" s="13"/>
      <c r="O1666" s="12">
        <f>1000*(IF(I55&lt;18,VLOOKUP(I55,'[1]Mortality (No Interventions) H'!$B$10:$O$129,4),VLOOKUP(I55,'[1]Mortality (Interventions) H'!$B$26:$AV$128,40)))</f>
        <v>698.97704658877547</v>
      </c>
      <c r="P1666" s="11">
        <v>0</v>
      </c>
      <c r="Q1666" s="10">
        <f t="shared" si="884"/>
        <v>1.1803676587875314E-6</v>
      </c>
      <c r="R1666" s="10">
        <f t="shared" si="885"/>
        <v>8.2504990002821615E-7</v>
      </c>
      <c r="S1666" s="10">
        <f t="shared" si="886"/>
        <v>0</v>
      </c>
      <c r="T1666" s="9">
        <f t="shared" si="876"/>
        <v>3.5531775875931522E-7</v>
      </c>
      <c r="U1666" s="18"/>
      <c r="V1666" s="8">
        <f t="shared" si="887"/>
        <v>9.0791165468321715E-3</v>
      </c>
      <c r="W1666" s="8">
        <f t="shared" si="877"/>
        <v>2.7330224772921384E-3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-8.8489833660551837E-4</v>
      </c>
      <c r="AB1666" s="8">
        <f t="shared" si="888"/>
        <v>-0.63460940695400325</v>
      </c>
      <c r="AC1666" s="8">
        <f t="shared" si="881"/>
        <v>-0.6354943052906088</v>
      </c>
      <c r="AD1666" s="8">
        <f t="shared" si="889"/>
        <v>8.9066133324423608E-4</v>
      </c>
      <c r="AE1666" s="8">
        <f t="shared" si="882"/>
        <v>-0.63460364395736457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2490.4421881286544</v>
      </c>
      <c r="M1667" s="14">
        <f t="shared" si="875"/>
        <v>769177</v>
      </c>
      <c r="N1667" s="13"/>
      <c r="O1667" s="12">
        <f>1000*(IF(I56&lt;18,VLOOKUP(I56,'[1]Mortality (No Interventions) H'!$B$10:$O$129,4),VLOOKUP(I56,'[1]Mortality (Interventions) H'!$B$26:$AV$128,40)))</f>
        <v>728.41725562102738</v>
      </c>
      <c r="P1667" s="11">
        <v>0</v>
      </c>
      <c r="Q1667" s="10">
        <f t="shared" si="884"/>
        <v>3.5531775875931522E-7</v>
      </c>
      <c r="R1667" s="10">
        <f t="shared" si="885"/>
        <v>2.5881958670887464E-7</v>
      </c>
      <c r="S1667" s="10">
        <f t="shared" si="886"/>
        <v>0</v>
      </c>
      <c r="T1667" s="9">
        <f t="shared" si="876"/>
        <v>9.6498172050440584E-8</v>
      </c>
      <c r="U1667" s="18"/>
      <c r="V1667" s="8">
        <f t="shared" si="887"/>
        <v>2.7330224772921384E-3</v>
      </c>
      <c r="W1667" s="8">
        <f t="shared" si="877"/>
        <v>7.4224174483241746E-4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-2.4032311875171459E-4</v>
      </c>
      <c r="AB1667" s="8">
        <f t="shared" si="888"/>
        <v>-0.19907807324597207</v>
      </c>
      <c r="AC1667" s="8">
        <f t="shared" si="881"/>
        <v>-0.19931839636472379</v>
      </c>
      <c r="AD1667" s="8">
        <f t="shared" si="889"/>
        <v>2.6810950502235878E-4</v>
      </c>
      <c r="AE1667" s="8">
        <f t="shared" si="882"/>
        <v>-0.19905028685970144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2490.4421881286544</v>
      </c>
      <c r="M1668" s="14">
        <f t="shared" si="875"/>
        <v>769177</v>
      </c>
      <c r="N1668" s="13"/>
      <c r="O1668" s="12">
        <f>1000*(IF(I57&lt;18,VLOOKUP(I57,'[1]Mortality (No Interventions) H'!$B$10:$O$129,4),VLOOKUP(I57,'[1]Mortality (Interventions) H'!$B$26:$AV$128,40)))</f>
        <v>758.09461837439812</v>
      </c>
      <c r="P1668" s="11">
        <v>0</v>
      </c>
      <c r="Q1668" s="10">
        <f t="shared" si="884"/>
        <v>9.6498172050440584E-8</v>
      </c>
      <c r="R1668" s="10">
        <f t="shared" si="885"/>
        <v>7.3154744914405769E-8</v>
      </c>
      <c r="S1668" s="10">
        <f t="shared" si="886"/>
        <v>0</v>
      </c>
      <c r="T1668" s="9">
        <f t="shared" si="876"/>
        <v>2.3343427136034815E-8</v>
      </c>
      <c r="U1668" s="18"/>
      <c r="V1668" s="8">
        <f t="shared" si="887"/>
        <v>7.4224174483241746E-4</v>
      </c>
      <c r="W1668" s="8">
        <f t="shared" si="877"/>
        <v>1.7955227254213852E-4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-5.813545575508835E-5</v>
      </c>
      <c r="AB1668" s="8">
        <f t="shared" si="888"/>
        <v>-5.6268947229027887E-2</v>
      </c>
      <c r="AC1668" s="8">
        <f t="shared" si="881"/>
        <v>-5.6327082684782974E-2</v>
      </c>
      <c r="AD1668" s="8">
        <f t="shared" si="889"/>
        <v>7.2813915168060158E-5</v>
      </c>
      <c r="AE1668" s="8">
        <f t="shared" si="882"/>
        <v>-5.6254268769614917E-2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2490.4421881286544</v>
      </c>
      <c r="M1669" s="14">
        <f t="shared" si="875"/>
        <v>769177</v>
      </c>
      <c r="N1669" s="13"/>
      <c r="O1669" s="12">
        <f>1000*(IF(I58&lt;18,VLOOKUP(I58,'[1]Mortality (No Interventions) H'!$B$10:$O$129,4),VLOOKUP(I58,'[1]Mortality (Interventions) H'!$B$26:$AV$128,40)))</f>
        <v>788.00964743737791</v>
      </c>
      <c r="P1669" s="11">
        <v>0</v>
      </c>
      <c r="Q1669" s="10">
        <f t="shared" si="884"/>
        <v>2.3343427136034815E-8</v>
      </c>
      <c r="R1669" s="10">
        <f t="shared" si="885"/>
        <v>1.8394845787446916E-8</v>
      </c>
      <c r="S1669" s="10">
        <f t="shared" si="886"/>
        <v>0</v>
      </c>
      <c r="T1669" s="9">
        <f t="shared" si="876"/>
        <v>4.9485813485878984E-9</v>
      </c>
      <c r="U1669" s="18"/>
      <c r="V1669" s="8">
        <f t="shared" si="887"/>
        <v>1.7955227254213852E-4</v>
      </c>
      <c r="W1669" s="8">
        <f t="shared" si="877"/>
        <v>3.8063349559627939E-5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-1.2324155761909893E-5</v>
      </c>
      <c r="AB1669" s="8">
        <f t="shared" si="888"/>
        <v>-1.4148892298251057E-2</v>
      </c>
      <c r="AC1669" s="8">
        <f t="shared" si="881"/>
        <v>-1.4161216454012967E-2</v>
      </c>
      <c r="AD1669" s="8">
        <f t="shared" si="889"/>
        <v>1.7614077936383792E-5</v>
      </c>
      <c r="AE1669" s="8">
        <f t="shared" si="882"/>
        <v>-1.4143602376076583E-2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2490.4421881286544</v>
      </c>
      <c r="M1670" s="14">
        <f t="shared" si="875"/>
        <v>769177</v>
      </c>
      <c r="N1670" s="13"/>
      <c r="O1670" s="12">
        <f>1000*(IF(I59&lt;18,VLOOKUP(I59,'[1]Mortality (No Interventions) H'!$B$10:$O$129,4),VLOOKUP(I59,'[1]Mortality (Interventions) H'!$B$26:$AV$128,40)))</f>
        <v>818.16285539845626</v>
      </c>
      <c r="P1670" s="11">
        <v>0</v>
      </c>
      <c r="Q1670" s="10">
        <f t="shared" si="884"/>
        <v>4.9485813485878984E-9</v>
      </c>
      <c r="R1670" s="10">
        <f t="shared" si="885"/>
        <v>4.0487454463322178E-9</v>
      </c>
      <c r="S1670" s="10">
        <f t="shared" si="886"/>
        <v>0</v>
      </c>
      <c r="T1670" s="9">
        <f t="shared" si="876"/>
        <v>8.9983590225568059E-10</v>
      </c>
      <c r="U1670" s="18"/>
      <c r="V1670" s="8">
        <f t="shared" si="887"/>
        <v>3.8063349559627939E-5</v>
      </c>
      <c r="W1670" s="8">
        <f t="shared" si="877"/>
        <v>6.9213307978931767E-6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-2.240989293370359E-6</v>
      </c>
      <c r="AB1670" s="8">
        <f t="shared" si="888"/>
        <v>-3.1142018761734763E-3</v>
      </c>
      <c r="AC1670" s="8">
        <f t="shared" si="881"/>
        <v>-3.1164428654668467E-3</v>
      </c>
      <c r="AD1670" s="8">
        <f t="shared" si="889"/>
        <v>3.7340145917995011E-6</v>
      </c>
      <c r="AE1670" s="8">
        <f t="shared" si="882"/>
        <v>-3.1127088508750471E-3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2490.4421881286544</v>
      </c>
      <c r="M1671" s="14">
        <f t="shared" si="875"/>
        <v>769177</v>
      </c>
      <c r="N1671" s="13"/>
      <c r="O1671" s="12">
        <f>1000*(IF(I60&lt;18,VLOOKUP(I60,'[1]Mortality (No Interventions) H'!$B$10:$O$129,4),VLOOKUP(I60,'[1]Mortality (Interventions) H'!$B$26:$AV$128,40)))</f>
        <v>1000</v>
      </c>
      <c r="P1671" s="11">
        <v>0</v>
      </c>
      <c r="Q1671" s="10">
        <f t="shared" si="884"/>
        <v>8.9983590225568059E-10</v>
      </c>
      <c r="R1671" s="10">
        <f t="shared" si="885"/>
        <v>8.9983590225568059E-10</v>
      </c>
      <c r="S1671" s="10">
        <f t="shared" si="886"/>
        <v>0</v>
      </c>
      <c r="T1671" s="9">
        <f t="shared" si="876"/>
        <v>0</v>
      </c>
      <c r="U1671" s="18"/>
      <c r="V1671" s="8">
        <f t="shared" si="887"/>
        <v>6.9213307978931767E-6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-6.9213307978931767E-4</v>
      </c>
      <c r="AC1671" s="8">
        <f t="shared" si="881"/>
        <v>-6.9213307978931767E-4</v>
      </c>
      <c r="AD1671" s="8">
        <f t="shared" si="889"/>
        <v>6.789825512733207E-7</v>
      </c>
      <c r="AE1671" s="8">
        <f t="shared" si="882"/>
        <v>-6.9145409723804431E-4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2490.4421881286544</v>
      </c>
      <c r="M1672" s="14">
        <f t="shared" si="875"/>
        <v>769177</v>
      </c>
      <c r="N1672" s="13"/>
      <c r="O1672" s="12" t="e">
        <f>1000*(IF(I61&lt;18,VLOOKUP(I61,'[1]Mortality (No Interventions) H'!$B$10:$O$129,4),VLOOKUP(I61,'[1]Mortality (Interventions) H'!$B$26:$AV$128,40)))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2490.4421881286544</v>
      </c>
      <c r="M1673" s="14">
        <f t="shared" si="875"/>
        <v>769177</v>
      </c>
      <c r="N1673" s="13"/>
      <c r="O1673" s="12" t="e">
        <f>1000*(IF(I62&lt;18,VLOOKUP(I62,'[1]Mortality (No Interventions) H'!$B$10:$O$129,4),VLOOKUP(I62,'[1]Mortality (Interventions) H'!$B$26:$AV$128,40)))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2490.4421881286544</v>
      </c>
      <c r="M1674" s="14">
        <f t="shared" si="875"/>
        <v>769177</v>
      </c>
      <c r="N1674" s="13"/>
      <c r="O1674" s="12" t="e">
        <f>1000*(IF(I63&lt;18,VLOOKUP(I63,'[1]Mortality (No Interventions) H'!$B$10:$O$129,4),VLOOKUP(I63,'[1]Mortality (Interventions) H'!$B$26:$AV$128,40)))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2490.4421881286544</v>
      </c>
      <c r="M1675" s="14">
        <f t="shared" si="875"/>
        <v>769177</v>
      </c>
      <c r="N1675" s="13"/>
      <c r="O1675" s="12" t="e">
        <f>1000*(IF(I64&lt;18,VLOOKUP(I64,'[1]Mortality (No Interventions) H'!$B$10:$O$129,4),VLOOKUP(I64,'[1]Mortality (Interventions) H'!$B$26:$AV$128,40)))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2490.4421881286544</v>
      </c>
      <c r="M1676" s="14">
        <f t="shared" si="875"/>
        <v>769177</v>
      </c>
      <c r="N1676" s="13"/>
      <c r="O1676" s="12" t="e">
        <f>1000*(IF(I65&lt;18,VLOOKUP(I65,'[1]Mortality (No Interventions) H'!$B$10:$O$129,4),VLOOKUP(I65,'[1]Mortality (Interventions) H'!$B$26:$AV$128,40)))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2490.4421881286544</v>
      </c>
      <c r="M1677" s="14">
        <f t="shared" si="875"/>
        <v>769177</v>
      </c>
      <c r="N1677" s="13"/>
      <c r="O1677" s="12" t="e">
        <f>1000*(IF(I66&lt;18,VLOOKUP(I66,'[1]Mortality (No Interventions) H'!$B$10:$O$129,4),VLOOKUP(I66,'[1]Mortality (Interventions) H'!$B$26:$AV$128,40)))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2490.4421881286544</v>
      </c>
      <c r="M1678" s="14">
        <f t="shared" si="875"/>
        <v>769177</v>
      </c>
      <c r="N1678" s="13"/>
      <c r="O1678" s="12" t="e">
        <f>1000*(IF(I67&lt;18,VLOOKUP(I67,'[1]Mortality (No Interventions) H'!$B$10:$O$129,4),VLOOKUP(I67,'[1]Mortality (Interventions) H'!$B$26:$AV$128,40)))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2490.4421881286544</v>
      </c>
      <c r="M1679" s="14">
        <f t="shared" ref="M1679:M1710" si="892">$E$11</f>
        <v>769177</v>
      </c>
      <c r="N1679" s="13"/>
      <c r="O1679" s="12" t="e">
        <f>1000*(IF(I68&lt;18,VLOOKUP(I68,'[1]Mortality (No Interventions) H'!$B$10:$O$129,4),VLOOKUP(I68,'[1]Mortality (Interventions) H'!$B$26:$AV$128,40)))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2490.4421881286544</v>
      </c>
      <c r="M1680" s="14">
        <f t="shared" si="892"/>
        <v>769177</v>
      </c>
      <c r="N1680" s="13"/>
      <c r="O1680" s="12" t="e">
        <f>1000*(IF(I69&lt;18,VLOOKUP(I69,'[1]Mortality (No Interventions) H'!$B$10:$O$129,4),VLOOKUP(I69,'[1]Mortality (Interventions) H'!$B$26:$AV$128,40)))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2490.4421881286544</v>
      </c>
      <c r="M1681" s="14">
        <f t="shared" si="892"/>
        <v>769177</v>
      </c>
      <c r="N1681" s="13"/>
      <c r="O1681" s="12" t="e">
        <f>1000*(IF(I70&lt;18,VLOOKUP(I70,'[1]Mortality (No Interventions) H'!$B$10:$O$129,4),VLOOKUP(I70,'[1]Mortality (Interventions) H'!$B$26:$AV$128,40)))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2490.4421881286544</v>
      </c>
      <c r="M1682" s="14">
        <f t="shared" si="892"/>
        <v>769177</v>
      </c>
      <c r="N1682" s="13"/>
      <c r="O1682" s="12" t="e">
        <f>1000*(IF(I71&lt;18,VLOOKUP(I71,'[1]Mortality (No Interventions) H'!$B$10:$O$129,4),VLOOKUP(I71,'[1]Mortality (Interventions) H'!$B$26:$AV$128,40)))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2490.4421881286544</v>
      </c>
      <c r="M1683" s="14">
        <f t="shared" si="892"/>
        <v>769177</v>
      </c>
      <c r="N1683" s="13"/>
      <c r="O1683" s="12" t="e">
        <f>1000*(IF(I72&lt;18,VLOOKUP(I72,'[1]Mortality (No Interventions) H'!$B$10:$O$129,4),VLOOKUP(I72,'[1]Mortality (Interventions) H'!$B$26:$AV$128,40)))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2490.4421881286544</v>
      </c>
      <c r="M1684" s="14">
        <f t="shared" si="892"/>
        <v>769177</v>
      </c>
      <c r="N1684" s="13"/>
      <c r="O1684" s="12" t="e">
        <f>1000*(IF(I73&lt;18,VLOOKUP(I73,'[1]Mortality (No Interventions) H'!$B$10:$O$129,4),VLOOKUP(I73,'[1]Mortality (Interventions) H'!$B$26:$AV$128,40)))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2490.4421881286544</v>
      </c>
      <c r="M1685" s="14">
        <f t="shared" si="892"/>
        <v>769177</v>
      </c>
      <c r="N1685" s="13"/>
      <c r="O1685" s="12" t="e">
        <f>1000*(IF(I74&lt;18,VLOOKUP(I74,'[1]Mortality (No Interventions) H'!$B$10:$O$129,4),VLOOKUP(I74,'[1]Mortality (Interventions) H'!$B$26:$AV$128,40)))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2490.4421881286544</v>
      </c>
      <c r="M1686" s="14">
        <f t="shared" si="892"/>
        <v>769177</v>
      </c>
      <c r="N1686" s="13"/>
      <c r="O1686" s="12" t="e">
        <f>1000*(IF(I75&lt;18,VLOOKUP(I75,'[1]Mortality (No Interventions) H'!$B$10:$O$129,4),VLOOKUP(I75,'[1]Mortality (Interventions) H'!$B$26:$AV$128,40)))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2490.4421881286544</v>
      </c>
      <c r="M1687" s="14">
        <f t="shared" si="892"/>
        <v>769177</v>
      </c>
      <c r="N1687" s="13"/>
      <c r="O1687" s="12" t="e">
        <f>1000*(IF(I76&lt;18,VLOOKUP(I76,'[1]Mortality (No Interventions) H'!$B$10:$O$129,4),VLOOKUP(I76,'[1]Mortality (Interventions) H'!$B$26:$AV$128,40)))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2490.4421881286544</v>
      </c>
      <c r="M1688" s="14">
        <f t="shared" si="892"/>
        <v>769177</v>
      </c>
      <c r="N1688" s="13"/>
      <c r="O1688" s="12" t="e">
        <f>1000*(IF(I77&lt;18,VLOOKUP(I77,'[1]Mortality (No Interventions) H'!$B$10:$O$129,4),VLOOKUP(I77,'[1]Mortality (Interventions) H'!$B$26:$AV$128,40)))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2490.4421881286544</v>
      </c>
      <c r="M1689" s="14">
        <f t="shared" si="892"/>
        <v>769177</v>
      </c>
      <c r="N1689" s="13"/>
      <c r="O1689" s="12" t="e">
        <f>1000*(IF(I78&lt;18,VLOOKUP(I78,'[1]Mortality (No Interventions) H'!$B$10:$O$129,4),VLOOKUP(I78,'[1]Mortality (Interventions) H'!$B$26:$AV$128,40)))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2490.4421881286544</v>
      </c>
      <c r="M1690" s="14">
        <f t="shared" si="892"/>
        <v>769177</v>
      </c>
      <c r="N1690" s="13"/>
      <c r="O1690" s="12" t="e">
        <f>1000*(IF(I79&lt;18,VLOOKUP(I79,'[1]Mortality (No Interventions) H'!$B$10:$O$129,4),VLOOKUP(I79,'[1]Mortality (Interventions) H'!$B$26:$AV$128,40)))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2490.4421881286544</v>
      </c>
      <c r="M1691" s="14">
        <f t="shared" si="892"/>
        <v>769177</v>
      </c>
      <c r="O1691" s="12" t="e">
        <f>1000*(IF(I80&lt;18,VLOOKUP(I80,'[1]Mortality (No Interventions) H'!$B$10:$O$129,4),VLOOKUP(I80,'[1]Mortality (Interventions) H'!$B$26:$AV$128,40)))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2490.4421881286544</v>
      </c>
      <c r="M1692" s="14">
        <f t="shared" si="892"/>
        <v>769177</v>
      </c>
      <c r="O1692" s="12" t="e">
        <f>1000*(IF(I81&lt;18,VLOOKUP(I81,'[1]Mortality (No Interventions) H'!$B$10:$O$129,4),VLOOKUP(I81,'[1]Mortality (Interventions) H'!$B$26:$AV$128,40)))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2490.4421881286544</v>
      </c>
      <c r="M1693" s="14">
        <f t="shared" si="892"/>
        <v>769177</v>
      </c>
      <c r="O1693" s="12" t="e">
        <f>1000*(IF(I82&lt;18,VLOOKUP(I82,'[1]Mortality (No Interventions) H'!$B$10:$O$129,4),VLOOKUP(I82,'[1]Mortality (Interventions) H'!$B$26:$AV$128,40)))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2490.4421881286544</v>
      </c>
      <c r="M1694" s="14">
        <f t="shared" si="892"/>
        <v>769177</v>
      </c>
      <c r="O1694" s="12" t="e">
        <f>1000*(IF(I83&lt;18,VLOOKUP(I83,'[1]Mortality (No Interventions) H'!$B$10:$O$129,4),VLOOKUP(I83,'[1]Mortality (Interventions) H'!$B$26:$AV$128,40)))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2490.4421881286544</v>
      </c>
      <c r="M1695" s="14">
        <f t="shared" si="892"/>
        <v>769177</v>
      </c>
      <c r="O1695" s="12" t="e">
        <f>1000*(IF(I84&lt;18,VLOOKUP(I84,'[1]Mortality (No Interventions) H'!$B$10:$O$129,4),VLOOKUP(I84,'[1]Mortality (Interventions) H'!$B$26:$AV$128,40)))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2490.4421881286544</v>
      </c>
      <c r="M1696" s="14">
        <f t="shared" si="892"/>
        <v>769177</v>
      </c>
      <c r="O1696" s="12" t="e">
        <f>1000*(IF(I85&lt;18,VLOOKUP(I85,'[1]Mortality (No Interventions) H'!$B$10:$O$129,4),VLOOKUP(I85,'[1]Mortality (Interventions) H'!$B$26:$AV$128,40)))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2490.4421881286544</v>
      </c>
      <c r="M1697" s="14">
        <f t="shared" si="892"/>
        <v>769177</v>
      </c>
      <c r="O1697" s="12" t="e">
        <f>1000*(IF(I86&lt;18,VLOOKUP(I86,'[1]Mortality (No Interventions) H'!$B$10:$O$129,4),VLOOKUP(I86,'[1]Mortality (Interventions) H'!$B$26:$AV$128,40)))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2490.4421881286544</v>
      </c>
      <c r="M1698" s="14">
        <f t="shared" si="892"/>
        <v>769177</v>
      </c>
      <c r="O1698" s="12" t="e">
        <f>1000*(IF(I87&lt;18,VLOOKUP(I87,'[1]Mortality (No Interventions) H'!$B$10:$O$129,4),VLOOKUP(I87,'[1]Mortality (Interventions) H'!$B$26:$AV$128,40)))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2490.4421881286544</v>
      </c>
      <c r="M1699" s="14">
        <f t="shared" si="892"/>
        <v>769177</v>
      </c>
      <c r="O1699" s="12" t="e">
        <f>1000*(IF(I88&lt;18,VLOOKUP(I88,'[1]Mortality (No Interventions) H'!$B$10:$O$129,4),VLOOKUP(I88,'[1]Mortality (Interventions) H'!$B$26:$AV$128,40)))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2490.4421881286544</v>
      </c>
      <c r="M1700" s="14">
        <f t="shared" si="892"/>
        <v>769177</v>
      </c>
      <c r="O1700" s="12" t="e">
        <f>1000*(IF(I89&lt;18,VLOOKUP(I89,'[1]Mortality (No Interventions) H'!$B$10:$O$129,4),VLOOKUP(I89,'[1]Mortality (Interventions) H'!$B$26:$AV$128,40)))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2490.4421881286544</v>
      </c>
      <c r="M1701" s="14">
        <f t="shared" si="892"/>
        <v>769177</v>
      </c>
      <c r="O1701" s="12" t="e">
        <f>1000*(IF(I90&lt;18,VLOOKUP(I90,'[1]Mortality (No Interventions) H'!$B$10:$O$129,4),VLOOKUP(I90,'[1]Mortality (Interventions) H'!$B$26:$AV$128,40)))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2490.4421881286544</v>
      </c>
      <c r="M1702" s="14">
        <f t="shared" si="892"/>
        <v>769177</v>
      </c>
      <c r="O1702" s="12" t="e">
        <f>1000*(IF(I91&lt;18,VLOOKUP(I91,'[1]Mortality (No Interventions) H'!$B$10:$O$129,4),VLOOKUP(I91,'[1]Mortality (Interventions) H'!$B$26:$AV$128,40)))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2490.4421881286544</v>
      </c>
      <c r="M1703" s="14">
        <f t="shared" si="892"/>
        <v>769177</v>
      </c>
      <c r="O1703" s="12" t="e">
        <f>1000*(IF(I92&lt;18,VLOOKUP(I92,'[1]Mortality (No Interventions) H'!$B$10:$O$129,4),VLOOKUP(I92,'[1]Mortality (Interventions) H'!$B$26:$AV$128,40)))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2490.4421881286544</v>
      </c>
      <c r="M1704" s="14">
        <f t="shared" si="892"/>
        <v>769177</v>
      </c>
      <c r="O1704" s="12" t="e">
        <f>1000*(IF(I93&lt;18,VLOOKUP(I93,'[1]Mortality (No Interventions) H'!$B$10:$O$129,4),VLOOKUP(I93,'[1]Mortality (Interventions) H'!$B$26:$AV$128,40)))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2490.4421881286544</v>
      </c>
      <c r="M1705" s="14">
        <f t="shared" si="892"/>
        <v>769177</v>
      </c>
      <c r="O1705" s="12" t="e">
        <f>1000*(IF(I94&lt;18,VLOOKUP(I94,'[1]Mortality (No Interventions) H'!$B$10:$O$129,4),VLOOKUP(I94,'[1]Mortality (Interventions) H'!$B$26:$AV$128,40)))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2490.4421881286544</v>
      </c>
      <c r="M1706" s="14">
        <f t="shared" si="892"/>
        <v>769177</v>
      </c>
      <c r="O1706" s="12" t="e">
        <f>1000*(IF(I95&lt;18,VLOOKUP(I95,'[1]Mortality (No Interventions) H'!$B$10:$O$129,4),VLOOKUP(I95,'[1]Mortality (Interventions) H'!$B$26:$AV$128,40)))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2490.4421881286544</v>
      </c>
      <c r="M1707" s="14">
        <f t="shared" si="892"/>
        <v>769177</v>
      </c>
      <c r="O1707" s="12" t="e">
        <f>1000*(IF(I96&lt;18,VLOOKUP(I96,'[1]Mortality (No Interventions) H'!$B$10:$O$129,4),VLOOKUP(I96,'[1]Mortality (Interventions) H'!$B$26:$AV$128,40)))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2490.4421881286544</v>
      </c>
      <c r="M1708" s="14">
        <f t="shared" si="892"/>
        <v>769177</v>
      </c>
      <c r="O1708" s="12" t="e">
        <f>1000*(IF(I97&lt;18,VLOOKUP(I97,'[1]Mortality (No Interventions) H'!$B$10:$O$129,4),VLOOKUP(I97,'[1]Mortality (Interventions) H'!$B$26:$AV$128,40)))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2490.4421881286544</v>
      </c>
      <c r="M1709" s="14">
        <f t="shared" si="892"/>
        <v>769177</v>
      </c>
      <c r="O1709" s="12" t="e">
        <f>1000*(IF(I98&lt;18,VLOOKUP(I98,'[1]Mortality (No Interventions) H'!$B$10:$O$129,4),VLOOKUP(I98,'[1]Mortality (Interventions) H'!$B$26:$AV$128,40)))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2490.4421881286544</v>
      </c>
      <c r="M1710" s="14">
        <f t="shared" si="892"/>
        <v>769177</v>
      </c>
      <c r="O1710" s="12" t="e">
        <f>1000*(IF(I99&lt;18,VLOOKUP(I99,'[1]Mortality (No Interventions) H'!$B$10:$O$129,4),VLOOKUP(I99,'[1]Mortality (Interventions) H'!$B$26:$AV$128,40)))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2490.4421881286544</v>
      </c>
      <c r="M1711" s="14">
        <f t="shared" ref="M1711:M1735" si="909">$E$11</f>
        <v>769177</v>
      </c>
      <c r="O1711" s="12" t="e">
        <f>1000*(IF(I100&lt;18,VLOOKUP(I100,'[1]Mortality (No Interventions) H'!$B$10:$O$129,4),VLOOKUP(I100,'[1]Mortality (Interventions) H'!$B$26:$AV$128,40)))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2490.4421881286544</v>
      </c>
      <c r="M1712" s="14">
        <f t="shared" si="909"/>
        <v>769177</v>
      </c>
      <c r="O1712" s="12" t="e">
        <f>1000*(IF(I101&lt;18,VLOOKUP(I101,'[1]Mortality (No Interventions) H'!$B$10:$O$129,4),VLOOKUP(I101,'[1]Mortality (Interventions) H'!$B$26:$AV$128,40)))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2490.4421881286544</v>
      </c>
      <c r="M1713" s="14">
        <f t="shared" si="909"/>
        <v>769177</v>
      </c>
      <c r="O1713" s="12" t="e">
        <f>1000*(IF(I102&lt;18,VLOOKUP(I102,'[1]Mortality (No Interventions) H'!$B$10:$O$129,4),VLOOKUP(I102,'[1]Mortality (Interventions) H'!$B$26:$AV$128,40)))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2490.4421881286544</v>
      </c>
      <c r="M1714" s="14">
        <f t="shared" si="909"/>
        <v>769177</v>
      </c>
      <c r="O1714" s="12" t="e">
        <f>1000*(IF(I103&lt;18,VLOOKUP(I103,'[1]Mortality (No Interventions) H'!$B$10:$O$129,4),VLOOKUP(I103,'[1]Mortality (Interventions) H'!$B$26:$AV$128,40)))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2490.4421881286544</v>
      </c>
      <c r="M1715" s="14">
        <f t="shared" si="909"/>
        <v>769177</v>
      </c>
      <c r="O1715" s="12" t="e">
        <f>1000*(IF(I104&lt;18,VLOOKUP(I104,'[1]Mortality (No Interventions) H'!$B$10:$O$129,4),VLOOKUP(I104,'[1]Mortality (Interventions) H'!$B$26:$AV$128,40)))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2490.4421881286544</v>
      </c>
      <c r="M1716" s="14">
        <f t="shared" si="909"/>
        <v>769177</v>
      </c>
      <c r="O1716" s="12" t="e">
        <f>1000*(IF(I105&lt;18,VLOOKUP(I105,'[1]Mortality (No Interventions) H'!$B$10:$O$129,4),VLOOKUP(I105,'[1]Mortality (Interventions) H'!$B$26:$AV$128,40)))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2490.4421881286544</v>
      </c>
      <c r="M1717" s="14">
        <f t="shared" si="909"/>
        <v>769177</v>
      </c>
      <c r="O1717" s="12" t="e">
        <f>1000*(IF(I106&lt;18,VLOOKUP(I106,'[1]Mortality (No Interventions) H'!$B$10:$O$129,4),VLOOKUP(I106,'[1]Mortality (Interventions) H'!$B$26:$AV$128,40)))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2490.4421881286544</v>
      </c>
      <c r="M1718" s="14">
        <f t="shared" si="909"/>
        <v>769177</v>
      </c>
      <c r="O1718" s="12" t="e">
        <f>1000*(IF(I107&lt;18,VLOOKUP(I107,'[1]Mortality (No Interventions) H'!$B$10:$O$129,4),VLOOKUP(I107,'[1]Mortality (Interventions) H'!$B$26:$AV$128,40)))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2490.4421881286544</v>
      </c>
      <c r="M1719" s="14">
        <f t="shared" si="909"/>
        <v>769177</v>
      </c>
      <c r="O1719" s="12" t="e">
        <f>1000*(IF(I108&lt;18,VLOOKUP(I108,'[1]Mortality (No Interventions) H'!$B$10:$O$129,4),VLOOKUP(I108,'[1]Mortality (Interventions) H'!$B$26:$AV$128,40)))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2490.4421881286544</v>
      </c>
      <c r="M1720" s="14">
        <f t="shared" si="909"/>
        <v>769177</v>
      </c>
      <c r="O1720" s="12" t="e">
        <f>1000*(IF(I109&lt;18,VLOOKUP(I109,'[1]Mortality (No Interventions) H'!$B$10:$O$129,4),VLOOKUP(I109,'[1]Mortality (Interventions) H'!$B$26:$AV$128,40)))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2490.4421881286544</v>
      </c>
      <c r="M1721" s="14">
        <f t="shared" si="909"/>
        <v>769177</v>
      </c>
      <c r="O1721" s="12" t="e">
        <f>1000*(IF(I110&lt;18,VLOOKUP(I110,'[1]Mortality (No Interventions) H'!$B$10:$O$129,4),VLOOKUP(I110,'[1]Mortality (Interventions) H'!$B$26:$AV$128,40)))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2490.4421881286544</v>
      </c>
      <c r="M1722" s="14">
        <f t="shared" si="909"/>
        <v>769177</v>
      </c>
      <c r="O1722" s="12" t="e">
        <f>1000*(IF(I111&lt;18,VLOOKUP(I111,'[1]Mortality (No Interventions) H'!$B$10:$O$129,4),VLOOKUP(I111,'[1]Mortality (Interventions) H'!$B$26:$AV$128,40)))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2490.4421881286544</v>
      </c>
      <c r="M1723" s="14">
        <f t="shared" si="909"/>
        <v>769177</v>
      </c>
      <c r="O1723" s="12" t="e">
        <f>1000*(IF(I112&lt;18,VLOOKUP(I112,'[1]Mortality (No Interventions) H'!$B$10:$O$129,4),VLOOKUP(I112,'[1]Mortality (Interventions) H'!$B$26:$AV$128,40)))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2490.4421881286544</v>
      </c>
      <c r="M1724" s="14">
        <f t="shared" si="909"/>
        <v>769177</v>
      </c>
      <c r="O1724" s="12" t="e">
        <f>1000*(IF(I113&lt;18,VLOOKUP(I113,'[1]Mortality (No Interventions) H'!$B$10:$O$129,4),VLOOKUP(I113,'[1]Mortality (Interventions) H'!$B$26:$AV$128,40)))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2490.4421881286544</v>
      </c>
      <c r="M1725" s="14">
        <f t="shared" si="909"/>
        <v>769177</v>
      </c>
      <c r="O1725" s="12" t="e">
        <f>1000*(IF(I114&lt;18,VLOOKUP(I114,'[1]Mortality (No Interventions) H'!$B$10:$O$129,4),VLOOKUP(I114,'[1]Mortality (Interventions) H'!$B$26:$AV$128,40)))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2490.4421881286544</v>
      </c>
      <c r="M1726" s="14">
        <f t="shared" si="909"/>
        <v>769177</v>
      </c>
      <c r="O1726" s="12" t="e">
        <f>1000*(IF(I115&lt;18,VLOOKUP(I115,'[1]Mortality (No Interventions) H'!$B$10:$O$129,4),VLOOKUP(I115,'[1]Mortality (Interventions) H'!$B$26:$AV$128,40)))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2490.4421881286544</v>
      </c>
      <c r="M1727" s="14">
        <f t="shared" si="909"/>
        <v>769177</v>
      </c>
      <c r="O1727" s="12" t="e">
        <f>1000*(IF(I116&lt;18,VLOOKUP(I116,'[1]Mortality (No Interventions) H'!$B$10:$O$129,4),VLOOKUP(I116,'[1]Mortality (Interventions) H'!$B$26:$AV$128,40)))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2490.4421881286544</v>
      </c>
      <c r="M1728" s="14">
        <f t="shared" si="909"/>
        <v>769177</v>
      </c>
      <c r="O1728" s="12" t="e">
        <f>1000*(IF(I117&lt;18,VLOOKUP(I117,'[1]Mortality (No Interventions) H'!$B$10:$O$129,4),VLOOKUP(I117,'[1]Mortality (Interventions) H'!$B$26:$AV$128,40)))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2490.4421881286544</v>
      </c>
      <c r="M1729" s="14">
        <f t="shared" si="909"/>
        <v>769177</v>
      </c>
      <c r="O1729" s="12" t="e">
        <f>1000*(IF(I118&lt;18,VLOOKUP(I118,'[1]Mortality (No Interventions) H'!$B$10:$O$129,4),VLOOKUP(I118,'[1]Mortality (Interventions) H'!$B$26:$AV$128,40)))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2490.4421881286544</v>
      </c>
      <c r="M1730" s="14">
        <f t="shared" si="909"/>
        <v>769177</v>
      </c>
      <c r="O1730" s="12" t="e">
        <f>1000*(IF(I119&lt;18,VLOOKUP(I119,'[1]Mortality (No Interventions) H'!$B$10:$O$129,4),VLOOKUP(I119,'[1]Mortality (Interventions) H'!$B$26:$AV$128,40)))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2490.4421881286544</v>
      </c>
      <c r="M1731" s="14">
        <f t="shared" si="909"/>
        <v>769177</v>
      </c>
      <c r="O1731" s="12" t="e">
        <f>1000*(IF(I120&lt;18,VLOOKUP(I120,'[1]Mortality (No Interventions) H'!$B$10:$O$129,4),VLOOKUP(I120,'[1]Mortality (Interventions) H'!$B$26:$AV$128,40)))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2490.4421881286544</v>
      </c>
      <c r="M1732" s="14">
        <f t="shared" si="909"/>
        <v>769177</v>
      </c>
      <c r="O1732" s="12" t="e">
        <f>1000*(IF(I121&lt;18,VLOOKUP(I121,'[1]Mortality (No Interventions) H'!$B$10:$O$129,4),VLOOKUP(I121,'[1]Mortality (Interventions) H'!$B$26:$AV$128,40)))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2490.4421881286544</v>
      </c>
      <c r="M1733" s="14">
        <f t="shared" si="909"/>
        <v>769177</v>
      </c>
      <c r="O1733" s="12" t="e">
        <f>1000*(IF(I122&lt;18,VLOOKUP(I122,'[1]Mortality (No Interventions) H'!$B$10:$O$129,4),VLOOKUP(I122,'[1]Mortality (Interventions) H'!$B$26:$AV$128,40)))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2490.4421881286544</v>
      </c>
      <c r="M1734" s="14">
        <f t="shared" si="909"/>
        <v>769177</v>
      </c>
      <c r="O1734" s="12" t="e">
        <f>1000*(IF(I123&lt;18,VLOOKUP(I123,'[1]Mortality (No Interventions) H'!$B$10:$O$129,4),VLOOKUP(I123,'[1]Mortality (Interventions) H'!$B$26:$AV$128,40)))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2490.4421881286544</v>
      </c>
      <c r="M1735" s="14">
        <f t="shared" si="909"/>
        <v>769177</v>
      </c>
      <c r="O1735" s="12" t="e">
        <f>1000*(IF(I124&lt;18,VLOOKUP(I124,'[1]Mortality (No Interventions) H'!$B$10:$O$129,4),VLOOKUP(I124,'[1]Mortality (Interventions) H'!$B$26:$AV$128,40)))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458222.29185463849</v>
      </c>
      <c r="Z1740" s="2">
        <f t="shared" si="926"/>
        <v>-11455.557296365963</v>
      </c>
      <c r="AA1740" s="2">
        <f t="shared" si="926"/>
        <v>-53074.650764474361</v>
      </c>
      <c r="AB1740" s="2">
        <f t="shared" si="926"/>
        <v>-769176.99999999977</v>
      </c>
      <c r="AC1740" s="2">
        <f t="shared" si="926"/>
        <v>-375484.91620620195</v>
      </c>
      <c r="AD1740" s="2">
        <f t="shared" si="926"/>
        <v>16135.174546714636</v>
      </c>
      <c r="AE1740" s="2">
        <f t="shared" si="926"/>
        <v>-359349.74165948713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458222.29185463849</v>
      </c>
      <c r="Z1742" s="2">
        <f t="shared" si="927"/>
        <v>-11455.557296365963</v>
      </c>
      <c r="AA1742" s="2">
        <f t="shared" si="927"/>
        <v>-22669.546698968392</v>
      </c>
      <c r="AB1742" s="2">
        <f t="shared" si="927"/>
        <v>-144820.811626418</v>
      </c>
      <c r="AC1742" s="2">
        <f t="shared" si="927"/>
        <v>279276.37623288616</v>
      </c>
      <c r="AD1742" s="2">
        <f t="shared" si="927"/>
        <v>6243.5618837358143</v>
      </c>
      <c r="AE1742" s="2">
        <f t="shared" si="927"/>
        <v>285519.93811662192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458222.29185463849</v>
      </c>
      <c r="Z1744" s="2">
        <f t="shared" si="928"/>
        <v>-11455.557296365963</v>
      </c>
      <c r="AA1744" s="2">
        <f t="shared" si="928"/>
        <v>-36187.789836434233</v>
      </c>
      <c r="AB1744" s="2">
        <f t="shared" si="928"/>
        <v>-375362.77809890284</v>
      </c>
      <c r="AC1744" s="2">
        <f t="shared" si="928"/>
        <v>35216.166622935387</v>
      </c>
      <c r="AD1744" s="2">
        <f t="shared" si="928"/>
        <v>10606.094356258289</v>
      </c>
      <c r="AE1744" s="2">
        <f t="shared" si="928"/>
        <v>45822.260979193728</v>
      </c>
    </row>
    <row r="1748" spans="1:40" ht="19" customHeight="1" x14ac:dyDescent="0.15">
      <c r="A1748" s="1"/>
      <c r="G1748" s="1" t="s">
        <v>11</v>
      </c>
      <c r="H1748" s="50">
        <v>468134.7723675103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468134.7723675103</v>
      </c>
      <c r="K1749" s="14">
        <f>J1749*$C$10</f>
        <v>11703.369309187758</v>
      </c>
      <c r="L1749" s="15">
        <f>$C$1759</f>
        <v>4674.7062315612757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468134.7723675103</v>
      </c>
      <c r="Z1749" s="8">
        <f t="shared" ref="Z1749:Z1780" si="933">IFERROR(_xlfn.IFNA(-$T1749*K1749,0),0)</f>
        <v>-11703.369309187758</v>
      </c>
      <c r="AA1749" s="8">
        <f t="shared" ref="AA1749:AA1780" si="934">IFERROR(_xlfn.IFNA(-$T1749*L1749,0),0)</f>
        <v>-4674.7062315612757</v>
      </c>
      <c r="AB1749" s="8"/>
      <c r="AC1749" s="8">
        <f t="shared" ref="AC1749:AC1780" si="935">IFERROR(_xlfn.IFNA(SUM(Y1749:AB1749),0),0)</f>
        <v>451756.6968267613</v>
      </c>
      <c r="AD1749" s="8"/>
      <c r="AE1749" s="8">
        <f t="shared" ref="AE1749:AE1780" si="936">IFERROR(_xlfn.IFNA(SUM(AC1749:AD1749),0),0)</f>
        <v>451756.6968267613</v>
      </c>
      <c r="AG1749" s="46">
        <f>AE1878</f>
        <v>46813.507986550685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H'!$B$10:$O$129,4),VLOOKUP(I5,'[1]Mortality (Interventions) H'!$B$26:$AV$128,43)))</f>
        <v>9.3911936523500081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9.3911936523500082E-3</v>
      </c>
      <c r="S1750" s="10">
        <f t="shared" ref="S1750:S1781" si="940">MIN(P1750*Q1750,Q1750-R1750)</f>
        <v>0</v>
      </c>
      <c r="T1750" s="9">
        <f t="shared" si="930"/>
        <v>0.99060880634765003</v>
      </c>
      <c r="U1750" s="18"/>
      <c r="V1750" s="8">
        <f t="shared" ref="V1750:V1781" si="941">W1749</f>
        <v>7691.77</v>
      </c>
      <c r="W1750" s="8">
        <f t="shared" si="931"/>
        <v>7619.5350984006645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-7223.4901599336226</v>
      </c>
      <c r="AC1750" s="8">
        <f t="shared" si="935"/>
        <v>-7223.4901599336226</v>
      </c>
      <c r="AD1750" s="8">
        <f t="shared" ref="AD1750:AD1781" si="943">IFERROR(_xlfn.IFNA($D$6*SUM(V1750:V1750,Y1750:Z1750),0),0)</f>
        <v>754.56263700000011</v>
      </c>
      <c r="AE1750" s="8">
        <f t="shared" si="936"/>
        <v>-6468.9275229336226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2334.0323697237236</v>
      </c>
      <c r="M1751" s="14">
        <f t="shared" si="929"/>
        <v>769177</v>
      </c>
      <c r="N1751" s="13"/>
      <c r="O1751" s="12">
        <f>1000*(IF(I6&lt;18,VLOOKUP(I6,'[1]Mortality (No Interventions) H'!$B$10:$O$129,4),VLOOKUP(I6,'[1]Mortality (Interventions) H'!$B$26:$AV$128,43)))</f>
        <v>10.323025324621856</v>
      </c>
      <c r="P1751" s="11">
        <v>0</v>
      </c>
      <c r="Q1751" s="10">
        <f t="shared" si="938"/>
        <v>0.99060880634765003</v>
      </c>
      <c r="R1751" s="10">
        <f t="shared" si="939"/>
        <v>1.0226079794720219E-2</v>
      </c>
      <c r="S1751" s="10">
        <f t="shared" si="940"/>
        <v>0</v>
      </c>
      <c r="T1751" s="9">
        <f t="shared" si="930"/>
        <v>0.9803827265529298</v>
      </c>
      <c r="U1751" s="18"/>
      <c r="V1751" s="8">
        <f t="shared" si="941"/>
        <v>7619.5350984006645</v>
      </c>
      <c r="W1751" s="8">
        <f t="shared" si="931"/>
        <v>7540.8784446180289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-2288.2450184925401</v>
      </c>
      <c r="AB1751" s="8">
        <f t="shared" si="942"/>
        <v>-7865.665378263514</v>
      </c>
      <c r="AC1751" s="8">
        <f t="shared" si="935"/>
        <v>-10153.910396756055</v>
      </c>
      <c r="AD1751" s="8">
        <f t="shared" si="943"/>
        <v>747.47639315310528</v>
      </c>
      <c r="AE1751" s="8">
        <f t="shared" si="936"/>
        <v>-9406.4340036029498</v>
      </c>
      <c r="AF1751" s="1" t="s">
        <v>34</v>
      </c>
      <c r="AG1751" s="44">
        <f>AE1878/Y1878</f>
        <v>0.10000006568578425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2334.0323697237236</v>
      </c>
      <c r="M1752" s="14">
        <f t="shared" si="929"/>
        <v>769177</v>
      </c>
      <c r="N1752" s="13"/>
      <c r="O1752" s="12">
        <f>1000*(IF(I7&lt;18,VLOOKUP(I7,'[1]Mortality (No Interventions) H'!$B$10:$O$129,4),VLOOKUP(I7,'[1]Mortality (Interventions) H'!$B$26:$AV$128,43)))</f>
        <v>11.319292788678373</v>
      </c>
      <c r="P1752" s="11">
        <v>0</v>
      </c>
      <c r="Q1752" s="10">
        <f t="shared" si="938"/>
        <v>0.9803827265529298</v>
      </c>
      <c r="R1752" s="10">
        <f t="shared" si="939"/>
        <v>1.1097239126815421E-2</v>
      </c>
      <c r="S1752" s="10">
        <f t="shared" si="940"/>
        <v>0</v>
      </c>
      <c r="T1752" s="9">
        <f t="shared" si="930"/>
        <v>0.96928548742611442</v>
      </c>
      <c r="U1752" s="18"/>
      <c r="V1752" s="8">
        <f t="shared" si="941"/>
        <v>7540.8784446180289</v>
      </c>
      <c r="W1752" s="8">
        <f t="shared" si="931"/>
        <v>7455.5210336195642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-2262.3437031559884</v>
      </c>
      <c r="AB1752" s="8">
        <f t="shared" si="942"/>
        <v>-8535.7410998465057</v>
      </c>
      <c r="AC1752" s="8">
        <f t="shared" si="935"/>
        <v>-10798.084803002494</v>
      </c>
      <c r="AD1752" s="8">
        <f t="shared" si="943"/>
        <v>739.76017541702868</v>
      </c>
      <c r="AE1752" s="8">
        <f t="shared" si="936"/>
        <v>-10058.324627585465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2334.0323697237236</v>
      </c>
      <c r="M1753" s="14">
        <f t="shared" si="929"/>
        <v>769177</v>
      </c>
      <c r="N1753" s="13"/>
      <c r="O1753" s="12">
        <f>1000*(IF(I8&lt;18,VLOOKUP(I8,'[1]Mortality (No Interventions) H'!$B$10:$O$129,4),VLOOKUP(I8,'[1]Mortality (Interventions) H'!$B$26:$AV$128,43)))</f>
        <v>12.380342562935184</v>
      </c>
      <c r="P1753" s="11">
        <v>0</v>
      </c>
      <c r="Q1753" s="10">
        <f t="shared" si="938"/>
        <v>0.96928548742611442</v>
      </c>
      <c r="R1753" s="10">
        <f t="shared" si="939"/>
        <v>1.2000086375616901E-2</v>
      </c>
      <c r="S1753" s="10">
        <f t="shared" si="940"/>
        <v>0</v>
      </c>
      <c r="T1753" s="9">
        <f t="shared" si="930"/>
        <v>0.95728540105049753</v>
      </c>
      <c r="U1753" s="18"/>
      <c r="V1753" s="8">
        <f t="shared" si="941"/>
        <v>7455.5210336195642</v>
      </c>
      <c r="W1753" s="8">
        <f t="shared" si="931"/>
        <v>7363.2191292381858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-2234.3351131158179</v>
      </c>
      <c r="AB1753" s="8">
        <f t="shared" si="942"/>
        <v>-9230.1904381378808</v>
      </c>
      <c r="AC1753" s="8">
        <f t="shared" si="935"/>
        <v>-11464.525551253699</v>
      </c>
      <c r="AD1753" s="8">
        <f t="shared" si="943"/>
        <v>731.38661339807925</v>
      </c>
      <c r="AE1753" s="8">
        <f t="shared" si="936"/>
        <v>-10733.13893785562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2334.0323697237236</v>
      </c>
      <c r="M1754" s="14">
        <f t="shared" si="929"/>
        <v>769177</v>
      </c>
      <c r="N1754" s="13"/>
      <c r="O1754" s="12">
        <f>1000*(IF(I9&lt;18,VLOOKUP(I9,'[1]Mortality (No Interventions) H'!$B$10:$O$129,4),VLOOKUP(I9,'[1]Mortality (Interventions) H'!$B$26:$AV$128,43)))</f>
        <v>13.575372158594284</v>
      </c>
      <c r="P1754" s="11">
        <v>0</v>
      </c>
      <c r="Q1754" s="10">
        <f t="shared" si="938"/>
        <v>0.95728540105049753</v>
      </c>
      <c r="R1754" s="10">
        <f t="shared" si="939"/>
        <v>1.2995505581249688E-2</v>
      </c>
      <c r="S1754" s="10">
        <f t="shared" si="940"/>
        <v>0</v>
      </c>
      <c r="T1754" s="9">
        <f t="shared" si="930"/>
        <v>0.9442898954692478</v>
      </c>
      <c r="U1754" s="18"/>
      <c r="V1754" s="8">
        <f t="shared" si="941"/>
        <v>7363.2191292381858</v>
      </c>
      <c r="W1754" s="8">
        <f t="shared" si="931"/>
        <v>7263.2606892734966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-2204.0031824282555</v>
      </c>
      <c r="AB1754" s="8">
        <f t="shared" si="942"/>
        <v>-9995.8439964688914</v>
      </c>
      <c r="AC1754" s="8">
        <f t="shared" si="935"/>
        <v>-12199.847178897147</v>
      </c>
      <c r="AD1754" s="8">
        <f t="shared" si="943"/>
        <v>722.33179657826611</v>
      </c>
      <c r="AE1754" s="8">
        <f t="shared" si="936"/>
        <v>-11477.515382318881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2334.0323697237236</v>
      </c>
      <c r="M1755" s="14">
        <f t="shared" si="929"/>
        <v>769177</v>
      </c>
      <c r="N1755" s="13"/>
      <c r="O1755" s="12">
        <f>1000*(IF(I10&lt;18,VLOOKUP(I10,'[1]Mortality (No Interventions) H'!$B$10:$O$129,4),VLOOKUP(I10,'[1]Mortality (Interventions) H'!$B$26:$AV$128,43)))</f>
        <v>15.082223332535555</v>
      </c>
      <c r="P1755" s="11">
        <v>0</v>
      </c>
      <c r="Q1755" s="10">
        <f t="shared" si="938"/>
        <v>0.9442898954692478</v>
      </c>
      <c r="R1755" s="10">
        <f t="shared" si="939"/>
        <v>1.424199109412385E-2</v>
      </c>
      <c r="S1755" s="10">
        <f t="shared" si="940"/>
        <v>0</v>
      </c>
      <c r="T1755" s="9">
        <f t="shared" si="930"/>
        <v>0.93004790437512397</v>
      </c>
      <c r="U1755" s="18"/>
      <c r="V1755" s="8">
        <f t="shared" si="941"/>
        <v>7263.2606892734966</v>
      </c>
      <c r="W1755" s="8">
        <f t="shared" si="931"/>
        <v>7153.7145694354476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-2170.7619142052536</v>
      </c>
      <c r="AB1755" s="8">
        <f t="shared" si="942"/>
        <v>-10954.6119838049</v>
      </c>
      <c r="AC1755" s="8">
        <f t="shared" si="935"/>
        <v>-13125.373898010153</v>
      </c>
      <c r="AD1755" s="8">
        <f t="shared" si="943"/>
        <v>712.5258736177301</v>
      </c>
      <c r="AE1755" s="8">
        <f t="shared" si="936"/>
        <v>-12412.848024392424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2334.0323697237236</v>
      </c>
      <c r="M1756" s="14">
        <f t="shared" si="929"/>
        <v>769177</v>
      </c>
      <c r="N1756" s="13"/>
      <c r="O1756" s="12">
        <f>1000*(IF(I11&lt;18,VLOOKUP(I11,'[1]Mortality (No Interventions) H'!$B$10:$O$129,4),VLOOKUP(I11,'[1]Mortality (Interventions) H'!$B$26:$AV$128,43)))</f>
        <v>16.643466403697513</v>
      </c>
      <c r="P1756" s="11">
        <v>0</v>
      </c>
      <c r="Q1756" s="10">
        <f t="shared" si="938"/>
        <v>0.93004790437512397</v>
      </c>
      <c r="R1756" s="10">
        <f t="shared" si="939"/>
        <v>1.5479221050296654E-2</v>
      </c>
      <c r="S1756" s="10">
        <f t="shared" si="940"/>
        <v>0</v>
      </c>
      <c r="T1756" s="9">
        <f t="shared" si="930"/>
        <v>0.91456868332482733</v>
      </c>
      <c r="U1756" s="18"/>
      <c r="V1756" s="8">
        <f t="shared" si="941"/>
        <v>7153.7145694354476</v>
      </c>
      <c r="W1756" s="8">
        <f t="shared" si="931"/>
        <v>7034.6519613374076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-2134.6329112157523</v>
      </c>
      <c r="AB1756" s="8">
        <f t="shared" si="942"/>
        <v>-11906.260809804029</v>
      </c>
      <c r="AC1756" s="8">
        <f t="shared" si="935"/>
        <v>-14040.893721019782</v>
      </c>
      <c r="AD1756" s="8">
        <f t="shared" si="943"/>
        <v>701.77939926161741</v>
      </c>
      <c r="AE1756" s="8">
        <f t="shared" si="936"/>
        <v>-13339.114321758165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2334.0323697237236</v>
      </c>
      <c r="M1757" s="14">
        <f t="shared" si="929"/>
        <v>769177</v>
      </c>
      <c r="N1757" s="13"/>
      <c r="O1757" s="12">
        <f>1000*(IF(I12&lt;18,VLOOKUP(I12,'[1]Mortality (No Interventions) H'!$B$10:$O$129,4),VLOOKUP(I12,'[1]Mortality (Interventions) H'!$B$26:$AV$128,43)))</f>
        <v>18.444741569651395</v>
      </c>
      <c r="P1757" s="11">
        <v>0</v>
      </c>
      <c r="Q1757" s="10">
        <f t="shared" si="938"/>
        <v>0.91456868332482733</v>
      </c>
      <c r="R1757" s="10">
        <f t="shared" si="939"/>
        <v>1.6868983011622783E-2</v>
      </c>
      <c r="S1757" s="10">
        <f t="shared" si="940"/>
        <v>0</v>
      </c>
      <c r="T1757" s="9">
        <f t="shared" si="930"/>
        <v>0.89769970031320456</v>
      </c>
      <c r="U1757" s="18"/>
      <c r="V1757" s="8">
        <f t="shared" si="941"/>
        <v>7034.6519613374076</v>
      </c>
      <c r="W1757" s="8">
        <f t="shared" si="931"/>
        <v>6904.8996238780983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-2095.2601588223051</v>
      </c>
      <c r="AB1757" s="8">
        <f t="shared" si="942"/>
        <v>-12975.233745930978</v>
      </c>
      <c r="AC1757" s="8">
        <f t="shared" si="935"/>
        <v>-15070.493904753283</v>
      </c>
      <c r="AD1757" s="8">
        <f t="shared" si="943"/>
        <v>690.0993574071997</v>
      </c>
      <c r="AE1757" s="8">
        <f t="shared" si="936"/>
        <v>-14380.394547346083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2334.0323697237236</v>
      </c>
      <c r="M1758" s="14">
        <f t="shared" si="929"/>
        <v>769177</v>
      </c>
      <c r="N1758" s="13"/>
      <c r="O1758" s="12">
        <f>1000*(IF(I13&lt;18,VLOOKUP(I13,'[1]Mortality (No Interventions) H'!$B$10:$O$129,4),VLOOKUP(I13,'[1]Mortality (Interventions) H'!$B$26:$AV$128,43)))</f>
        <v>20.523850293367055</v>
      </c>
      <c r="P1758" s="11">
        <v>0</v>
      </c>
      <c r="Q1758" s="10">
        <f t="shared" si="938"/>
        <v>0.89769970031320456</v>
      </c>
      <c r="R1758" s="10">
        <f t="shared" si="939"/>
        <v>1.842425425762868E-2</v>
      </c>
      <c r="S1758" s="10">
        <f t="shared" si="940"/>
        <v>0</v>
      </c>
      <c r="T1758" s="9">
        <f t="shared" si="930"/>
        <v>0.87927544605557584</v>
      </c>
      <c r="U1758" s="18"/>
      <c r="V1758" s="8">
        <f t="shared" si="941"/>
        <v>6904.8996238780983</v>
      </c>
      <c r="W1758" s="8">
        <f t="shared" si="931"/>
        <v>6763.1844977068968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-2052.25735299698</v>
      </c>
      <c r="AB1758" s="8">
        <f t="shared" si="942"/>
        <v>-14171.512617120055</v>
      </c>
      <c r="AC1758" s="8">
        <f t="shared" si="935"/>
        <v>-16223.769970117035</v>
      </c>
      <c r="AD1758" s="8">
        <f t="shared" si="943"/>
        <v>677.37065310244145</v>
      </c>
      <c r="AE1758" s="8">
        <f t="shared" si="936"/>
        <v>-15546.399317014593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4674.7062315612757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2334.0323697237236</v>
      </c>
      <c r="M1759" s="14">
        <f t="shared" si="929"/>
        <v>769177</v>
      </c>
      <c r="N1759" s="13"/>
      <c r="O1759" s="12">
        <f>1000*(IF(I14&lt;18,VLOOKUP(I14,'[1]Mortality (No Interventions) H'!$B$10:$O$129,4),VLOOKUP(I14,'[1]Mortality (Interventions) H'!$B$26:$AV$128,43)))</f>
        <v>23.000926496561789</v>
      </c>
      <c r="P1759" s="11">
        <v>0</v>
      </c>
      <c r="Q1759" s="10">
        <f t="shared" si="938"/>
        <v>0.87927544605557584</v>
      </c>
      <c r="R1759" s="10">
        <f t="shared" si="939"/>
        <v>2.0224149904955881E-2</v>
      </c>
      <c r="S1759" s="10">
        <f t="shared" si="940"/>
        <v>0</v>
      </c>
      <c r="T1759" s="9">
        <f t="shared" si="930"/>
        <v>0.85905129615061993</v>
      </c>
      <c r="U1759" s="18"/>
      <c r="V1759" s="8">
        <f t="shared" si="941"/>
        <v>6763.1844977068968</v>
      </c>
      <c r="W1759" s="8">
        <f t="shared" si="931"/>
        <v>6607.6249881924541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-2005.0535324686678</v>
      </c>
      <c r="AB1759" s="8">
        <f t="shared" si="942"/>
        <v>-15555.950951444251</v>
      </c>
      <c r="AC1759" s="8">
        <f t="shared" si="935"/>
        <v>-17561.004483912919</v>
      </c>
      <c r="AD1759" s="8">
        <f t="shared" si="943"/>
        <v>663.4683992250466</v>
      </c>
      <c r="AE1759" s="8">
        <f t="shared" si="936"/>
        <v>-16897.536084687872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2334.0323697237236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2334.0323697237236</v>
      </c>
      <c r="M1760" s="14">
        <f t="shared" si="929"/>
        <v>769177</v>
      </c>
      <c r="N1760" s="13"/>
      <c r="O1760" s="12">
        <f>1000*(IF(I15&lt;18,VLOOKUP(I15,'[1]Mortality (No Interventions) H'!$B$10:$O$129,4),VLOOKUP(I15,'[1]Mortality (Interventions) H'!$B$26:$AV$128,43)))</f>
        <v>25.859556306341915</v>
      </c>
      <c r="P1760" s="11">
        <v>0</v>
      </c>
      <c r="Q1760" s="10">
        <f t="shared" si="938"/>
        <v>0.85905129615061993</v>
      </c>
      <c r="R1760" s="10">
        <f t="shared" si="939"/>
        <v>2.2214685362842962E-2</v>
      </c>
      <c r="S1760" s="10">
        <f t="shared" si="940"/>
        <v>0</v>
      </c>
      <c r="T1760" s="9">
        <f t="shared" si="930"/>
        <v>0.83683661078777694</v>
      </c>
      <c r="U1760" s="18"/>
      <c r="V1760" s="8">
        <f t="shared" si="941"/>
        <v>6607.6249881924541</v>
      </c>
      <c r="W1760" s="8">
        <f t="shared" si="931"/>
        <v>6436.754737759099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-1953.2037377485644</v>
      </c>
      <c r="AB1760" s="8">
        <f t="shared" si="942"/>
        <v>-17087.025043335459</v>
      </c>
      <c r="AC1760" s="8">
        <f t="shared" si="935"/>
        <v>-19040.228781084024</v>
      </c>
      <c r="AD1760" s="8">
        <f t="shared" si="943"/>
        <v>648.20801134167982</v>
      </c>
      <c r="AE1760" s="8">
        <f t="shared" si="936"/>
        <v>-18392.020769742343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2334.0323697237236</v>
      </c>
      <c r="M1761" s="14">
        <f t="shared" si="929"/>
        <v>769177</v>
      </c>
      <c r="N1761" s="13"/>
      <c r="O1761" s="12">
        <f>1000*(IF(I16&lt;18,VLOOKUP(I16,'[1]Mortality (No Interventions) H'!$B$10:$O$129,4),VLOOKUP(I16,'[1]Mortality (Interventions) H'!$B$26:$AV$128,43)))</f>
        <v>29.145379133673206</v>
      </c>
      <c r="P1761" s="11">
        <v>0</v>
      </c>
      <c r="Q1761" s="10">
        <f t="shared" si="938"/>
        <v>0.83683661078777694</v>
      </c>
      <c r="R1761" s="10">
        <f t="shared" si="939"/>
        <v>2.4389920294347882E-2</v>
      </c>
      <c r="S1761" s="10">
        <f t="shared" si="940"/>
        <v>0</v>
      </c>
      <c r="T1761" s="9">
        <f t="shared" si="930"/>
        <v>0.8124466904934291</v>
      </c>
      <c r="U1761" s="18"/>
      <c r="V1761" s="8">
        <f t="shared" si="941"/>
        <v>6436.754737759099</v>
      </c>
      <c r="W1761" s="8">
        <f t="shared" si="931"/>
        <v>6249.1530805366438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-1896.2768742865749</v>
      </c>
      <c r="AB1761" s="8">
        <f t="shared" si="942"/>
        <v>-18760.16572224562</v>
      </c>
      <c r="AC1761" s="8">
        <f t="shared" si="935"/>
        <v>-20656.442596532193</v>
      </c>
      <c r="AD1761" s="8">
        <f t="shared" si="943"/>
        <v>631.4456397741676</v>
      </c>
      <c r="AE1761" s="8">
        <f t="shared" si="936"/>
        <v>-20024.996956758026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2334.0323697237236</v>
      </c>
      <c r="M1762" s="14">
        <f t="shared" si="929"/>
        <v>769177</v>
      </c>
      <c r="N1762" s="13"/>
      <c r="O1762" s="12">
        <f>1000*(IF(I17&lt;18,VLOOKUP(I17,'[1]Mortality (No Interventions) H'!$B$10:$O$129,4),VLOOKUP(I17,'[1]Mortality (Interventions) H'!$B$26:$AV$128,43)))</f>
        <v>32.943916361313235</v>
      </c>
      <c r="P1762" s="11">
        <v>0</v>
      </c>
      <c r="Q1762" s="10">
        <f t="shared" si="938"/>
        <v>0.8124466904934291</v>
      </c>
      <c r="R1762" s="10">
        <f t="shared" si="939"/>
        <v>2.6765175819641267E-2</v>
      </c>
      <c r="S1762" s="10">
        <f t="shared" si="940"/>
        <v>0</v>
      </c>
      <c r="T1762" s="9">
        <f t="shared" si="930"/>
        <v>0.78568151467378788</v>
      </c>
      <c r="U1762" s="18"/>
      <c r="V1762" s="8">
        <f t="shared" si="941"/>
        <v>6249.1530805366438</v>
      </c>
      <c r="W1762" s="8">
        <f t="shared" si="931"/>
        <v>6043.2815041224021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-1833.8060875421857</v>
      </c>
      <c r="AB1762" s="8">
        <f t="shared" si="942"/>
        <v>-20587.157641424212</v>
      </c>
      <c r="AC1762" s="8">
        <f t="shared" si="935"/>
        <v>-22420.963728966399</v>
      </c>
      <c r="AD1762" s="8">
        <f t="shared" si="943"/>
        <v>613.04191720064478</v>
      </c>
      <c r="AE1762" s="8">
        <f t="shared" si="936"/>
        <v>-21807.921811765755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2334.0323697237236</v>
      </c>
      <c r="M1763" s="14">
        <f t="shared" si="929"/>
        <v>769177</v>
      </c>
      <c r="N1763" s="13"/>
      <c r="O1763" s="12">
        <f>1000*(IF(I18&lt;18,VLOOKUP(I18,'[1]Mortality (No Interventions) H'!$B$10:$O$129,4),VLOOKUP(I18,'[1]Mortality (Interventions) H'!$B$26:$AV$128,43)))</f>
        <v>37.195726387152675</v>
      </c>
      <c r="P1763" s="11">
        <v>0</v>
      </c>
      <c r="Q1763" s="10">
        <f t="shared" si="938"/>
        <v>0.78568151467378788</v>
      </c>
      <c r="R1763" s="10">
        <f t="shared" si="939"/>
        <v>2.9223994647249892E-2</v>
      </c>
      <c r="S1763" s="10">
        <f t="shared" si="940"/>
        <v>0</v>
      </c>
      <c r="T1763" s="9">
        <f t="shared" si="930"/>
        <v>0.75645752002653799</v>
      </c>
      <c r="U1763" s="18"/>
      <c r="V1763" s="8">
        <f t="shared" si="941"/>
        <v>6043.2815041224021</v>
      </c>
      <c r="W1763" s="8">
        <f t="shared" si="931"/>
        <v>5818.4972588145247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-1765.5963380628716</v>
      </c>
      <c r="AB1763" s="8">
        <f t="shared" si="942"/>
        <v>-22478.424530787732</v>
      </c>
      <c r="AC1763" s="8">
        <f t="shared" si="935"/>
        <v>-24244.020868850603</v>
      </c>
      <c r="AD1763" s="8">
        <f t="shared" si="943"/>
        <v>592.84591555440772</v>
      </c>
      <c r="AE1763" s="8">
        <f t="shared" si="936"/>
        <v>-23651.174953296195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2334.0323697237236</v>
      </c>
      <c r="M1764" s="14">
        <f t="shared" si="929"/>
        <v>769177</v>
      </c>
      <c r="N1764" s="13"/>
      <c r="O1764" s="12">
        <f>1000*(IF(I19&lt;18,VLOOKUP(I19,'[1]Mortality (No Interventions) H'!$B$10:$O$129,4),VLOOKUP(I19,'[1]Mortality (Interventions) H'!$B$26:$AV$128,43)))</f>
        <v>41.932240633865</v>
      </c>
      <c r="P1764" s="11">
        <v>0</v>
      </c>
      <c r="Q1764" s="10">
        <f t="shared" si="938"/>
        <v>0.75645752002653799</v>
      </c>
      <c r="R1764" s="10">
        <f t="shared" si="939"/>
        <v>3.1719958759049545E-2</v>
      </c>
      <c r="S1764" s="10">
        <f t="shared" si="940"/>
        <v>0</v>
      </c>
      <c r="T1764" s="9">
        <f t="shared" si="930"/>
        <v>0.72473756126748845</v>
      </c>
      <c r="U1764" s="18"/>
      <c r="V1764" s="8">
        <f t="shared" si="941"/>
        <v>5818.4972588145247</v>
      </c>
      <c r="W1764" s="8">
        <f t="shared" si="931"/>
        <v>5574.5146316304299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-1691.5609275529484</v>
      </c>
      <c r="AB1764" s="8">
        <f t="shared" si="942"/>
        <v>-24398.262718409453</v>
      </c>
      <c r="AC1764" s="8">
        <f t="shared" si="935"/>
        <v>-26089.823645962402</v>
      </c>
      <c r="AD1764" s="8">
        <f t="shared" si="943"/>
        <v>570.79458108970493</v>
      </c>
      <c r="AE1764" s="8">
        <f t="shared" si="936"/>
        <v>-25519.029064872699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2334.0323697237236</v>
      </c>
      <c r="M1765" s="14">
        <f t="shared" si="929"/>
        <v>769177</v>
      </c>
      <c r="N1765" s="13"/>
      <c r="O1765" s="12">
        <f>1000*(IF(I20&lt;18,VLOOKUP(I20,'[1]Mortality (No Interventions) H'!$B$10:$O$129,4),VLOOKUP(I20,'[1]Mortality (Interventions) H'!$B$26:$AV$128,43)))</f>
        <v>47.108300895427348</v>
      </c>
      <c r="P1765" s="11">
        <v>0</v>
      </c>
      <c r="Q1765" s="10">
        <f t="shared" si="938"/>
        <v>0.72473756126748845</v>
      </c>
      <c r="R1765" s="10">
        <f t="shared" si="939"/>
        <v>3.4141155106407063E-2</v>
      </c>
      <c r="S1765" s="10">
        <f t="shared" si="940"/>
        <v>0</v>
      </c>
      <c r="T1765" s="9">
        <f t="shared" si="930"/>
        <v>0.69059640616108142</v>
      </c>
      <c r="U1765" s="18"/>
      <c r="V1765" s="8">
        <f t="shared" si="941"/>
        <v>5574.5146316304299</v>
      </c>
      <c r="W1765" s="8">
        <f t="shared" si="931"/>
        <v>5311.9087190176215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-1611.874366394836</v>
      </c>
      <c r="AB1765" s="8">
        <f t="shared" si="942"/>
        <v>-26260.591261280864</v>
      </c>
      <c r="AC1765" s="8">
        <f t="shared" si="935"/>
        <v>-27872.465627675701</v>
      </c>
      <c r="AD1765" s="8">
        <f t="shared" si="943"/>
        <v>546.85988536294519</v>
      </c>
      <c r="AE1765" s="8">
        <f t="shared" si="936"/>
        <v>-27325.605742312757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2334.0323697237236</v>
      </c>
      <c r="M1766" s="14">
        <f t="shared" si="929"/>
        <v>769177</v>
      </c>
      <c r="N1766" s="13"/>
      <c r="O1766" s="12">
        <f>1000*(IF(I21&lt;18,VLOOKUP(I21,'[1]Mortality (No Interventions) H'!$B$10:$O$129,4),VLOOKUP(I21,'[1]Mortality (Interventions) H'!$B$26:$AV$128,43)))</f>
        <v>52.804424858768996</v>
      </c>
      <c r="P1766" s="11">
        <v>0</v>
      </c>
      <c r="Q1766" s="10">
        <f t="shared" si="938"/>
        <v>0.69059640616108142</v>
      </c>
      <c r="R1766" s="10">
        <f t="shared" si="939"/>
        <v>3.6466546036868733E-2</v>
      </c>
      <c r="S1766" s="10">
        <f t="shared" si="940"/>
        <v>0</v>
      </c>
      <c r="T1766" s="9">
        <f t="shared" si="930"/>
        <v>0.6541298601242127</v>
      </c>
      <c r="U1766" s="18"/>
      <c r="V1766" s="8">
        <f t="shared" si="941"/>
        <v>5311.9087190176215</v>
      </c>
      <c r="W1766" s="8">
        <f t="shared" si="931"/>
        <v>5031.4164342076156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-1526.7602675327639</v>
      </c>
      <c r="AB1766" s="8">
        <f t="shared" si="942"/>
        <v>-28049.22848100058</v>
      </c>
      <c r="AC1766" s="8">
        <f t="shared" si="935"/>
        <v>-29575.988748533346</v>
      </c>
      <c r="AD1766" s="8">
        <f t="shared" si="943"/>
        <v>521.09824533562869</v>
      </c>
      <c r="AE1766" s="8">
        <f t="shared" si="936"/>
        <v>-29054.890503197716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2334.0323697237236</v>
      </c>
      <c r="M1767" s="14">
        <f t="shared" si="929"/>
        <v>769177</v>
      </c>
      <c r="N1767" s="13"/>
      <c r="O1767" s="12">
        <f>1000*(IF(I22&lt;18,VLOOKUP(I22,'[1]Mortality (No Interventions) H'!$B$10:$O$129,4),VLOOKUP(I22,'[1]Mortality (Interventions) H'!$B$26:$AV$128,43)))</f>
        <v>59.218771268613281</v>
      </c>
      <c r="P1767" s="11">
        <v>0</v>
      </c>
      <c r="Q1767" s="10">
        <f t="shared" si="938"/>
        <v>0.6541298601242127</v>
      </c>
      <c r="R1767" s="10">
        <f t="shared" si="939"/>
        <v>3.8736766566665748E-2</v>
      </c>
      <c r="S1767" s="10">
        <f t="shared" si="940"/>
        <v>0</v>
      </c>
      <c r="T1767" s="9">
        <f t="shared" si="930"/>
        <v>0.6153930935575469</v>
      </c>
      <c r="U1767" s="18"/>
      <c r="V1767" s="8">
        <f t="shared" si="941"/>
        <v>5031.4164342076156</v>
      </c>
      <c r="W1767" s="8">
        <f t="shared" si="931"/>
        <v>4733.4621352331324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-1436.3474004677344</v>
      </c>
      <c r="AB1767" s="8">
        <f t="shared" si="942"/>
        <v>-29795.429897448259</v>
      </c>
      <c r="AC1767" s="8">
        <f t="shared" si="935"/>
        <v>-31231.777297915993</v>
      </c>
      <c r="AD1767" s="8">
        <f t="shared" si="943"/>
        <v>493.58195219576714</v>
      </c>
      <c r="AE1767" s="8">
        <f t="shared" si="936"/>
        <v>-30738.195345720225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2334.0323697237236</v>
      </c>
      <c r="M1768" s="14">
        <f t="shared" si="929"/>
        <v>769177</v>
      </c>
      <c r="N1768" s="13"/>
      <c r="O1768" s="12">
        <f>1000*(IF(I23&lt;18,VLOOKUP(I23,'[1]Mortality (No Interventions) H'!$B$10:$O$129,4),VLOOKUP(I23,'[1]Mortality (Interventions) H'!$B$26:$AV$128,43)))</f>
        <v>66.433073540946538</v>
      </c>
      <c r="P1768" s="11">
        <v>0</v>
      </c>
      <c r="Q1768" s="10">
        <f t="shared" si="938"/>
        <v>0.6153930935575469</v>
      </c>
      <c r="R1768" s="10">
        <f t="shared" si="939"/>
        <v>4.0882454640899103E-2</v>
      </c>
      <c r="S1768" s="10">
        <f t="shared" si="940"/>
        <v>0</v>
      </c>
      <c r="T1768" s="9">
        <f t="shared" si="930"/>
        <v>0.57451063891664778</v>
      </c>
      <c r="U1768" s="18"/>
      <c r="V1768" s="8">
        <f t="shared" si="941"/>
        <v>4733.4621352331324</v>
      </c>
      <c r="W1768" s="8">
        <f t="shared" si="931"/>
        <v>4419.0036970999045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-1340.9264279821139</v>
      </c>
      <c r="AB1768" s="8">
        <f t="shared" si="942"/>
        <v>-31445.843813322848</v>
      </c>
      <c r="AC1768" s="8">
        <f t="shared" si="935"/>
        <v>-32786.770241304963</v>
      </c>
      <c r="AD1768" s="8">
        <f t="shared" si="943"/>
        <v>464.35263546637032</v>
      </c>
      <c r="AE1768" s="8">
        <f t="shared" si="936"/>
        <v>-32322.417605838593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2334.0323697237236</v>
      </c>
      <c r="M1769" s="14">
        <f t="shared" si="929"/>
        <v>769177</v>
      </c>
      <c r="N1769" s="13"/>
      <c r="O1769" s="12">
        <f>1000*(IF(I24&lt;18,VLOOKUP(I24,'[1]Mortality (No Interventions) H'!$B$10:$O$129,4),VLOOKUP(I24,'[1]Mortality (Interventions) H'!$B$26:$AV$128,43)))</f>
        <v>74.576727092355839</v>
      </c>
      <c r="P1769" s="11">
        <v>0</v>
      </c>
      <c r="Q1769" s="10">
        <f t="shared" si="938"/>
        <v>0.57451063891664778</v>
      </c>
      <c r="R1769" s="10">
        <f t="shared" si="939"/>
        <v>4.2845123130141827E-2</v>
      </c>
      <c r="S1769" s="10">
        <f t="shared" si="940"/>
        <v>0</v>
      </c>
      <c r="T1769" s="9">
        <f t="shared" si="930"/>
        <v>0.531665515786506</v>
      </c>
      <c r="U1769" s="18"/>
      <c r="V1769" s="8">
        <f t="shared" si="941"/>
        <v>4419.0036970999045</v>
      </c>
      <c r="W1769" s="8">
        <f t="shared" si="931"/>
        <v>4089.4488643611735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-1240.9245237115645</v>
      </c>
      <c r="AB1769" s="8">
        <f t="shared" si="942"/>
        <v>-32955.483273873098</v>
      </c>
      <c r="AC1769" s="8">
        <f t="shared" si="935"/>
        <v>-34196.407797584659</v>
      </c>
      <c r="AD1769" s="8">
        <f t="shared" si="943"/>
        <v>433.50426268550063</v>
      </c>
      <c r="AE1769" s="8">
        <f t="shared" si="936"/>
        <v>-33762.90353489916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2334.0323697237236</v>
      </c>
      <c r="M1770" s="14">
        <f t="shared" si="929"/>
        <v>769177</v>
      </c>
      <c r="N1770" s="13"/>
      <c r="O1770" s="12">
        <f>1000*(IF(I25&lt;18,VLOOKUP(I25,'[1]Mortality (No Interventions) H'!$B$10:$O$129,4),VLOOKUP(I25,'[1]Mortality (Interventions) H'!$B$26:$AV$128,43)))</f>
        <v>83.385287084888063</v>
      </c>
      <c r="P1770" s="11">
        <v>0</v>
      </c>
      <c r="Q1770" s="10">
        <f t="shared" si="938"/>
        <v>0.531665515786506</v>
      </c>
      <c r="R1770" s="10">
        <f t="shared" si="939"/>
        <v>4.4333081666992888E-2</v>
      </c>
      <c r="S1770" s="10">
        <f t="shared" si="940"/>
        <v>0</v>
      </c>
      <c r="T1770" s="9">
        <f t="shared" si="930"/>
        <v>0.4873324341195131</v>
      </c>
      <c r="U1770" s="18"/>
      <c r="V1770" s="8">
        <f t="shared" si="941"/>
        <v>4089.4488643611735</v>
      </c>
      <c r="W1770" s="8">
        <f t="shared" si="931"/>
        <v>3748.4489967874474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-1137.4496760511977</v>
      </c>
      <c r="AB1770" s="8">
        <f t="shared" si="942"/>
        <v>-34099.986757372586</v>
      </c>
      <c r="AC1770" s="8">
        <f t="shared" si="935"/>
        <v>-35237.436433423783</v>
      </c>
      <c r="AD1770" s="8">
        <f t="shared" si="943"/>
        <v>401.17493359383116</v>
      </c>
      <c r="AE1770" s="8">
        <f t="shared" si="936"/>
        <v>-34836.261499829954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2334.0323697237236</v>
      </c>
      <c r="M1771" s="14">
        <f t="shared" si="929"/>
        <v>769177</v>
      </c>
      <c r="N1771" s="13"/>
      <c r="O1771" s="12">
        <f>1000*(IF(I26&lt;18,VLOOKUP(I26,'[1]Mortality (No Interventions) H'!$B$10:$O$129,4),VLOOKUP(I26,'[1]Mortality (Interventions) H'!$B$26:$AV$128,43)))</f>
        <v>92.603671260947976</v>
      </c>
      <c r="P1771" s="11">
        <v>0</v>
      </c>
      <c r="Q1771" s="10">
        <f t="shared" si="938"/>
        <v>0.4873324341195131</v>
      </c>
      <c r="R1771" s="10">
        <f t="shared" si="939"/>
        <v>4.5128772524000979E-2</v>
      </c>
      <c r="S1771" s="10">
        <f t="shared" si="940"/>
        <v>0</v>
      </c>
      <c r="T1771" s="9">
        <f t="shared" si="930"/>
        <v>0.44220366159551211</v>
      </c>
      <c r="U1771" s="18"/>
      <c r="V1771" s="8">
        <f t="shared" si="941"/>
        <v>3748.4489967874474</v>
      </c>
      <c r="W1771" s="8">
        <f t="shared" si="931"/>
        <v>3401.3288581505126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-1032.1176601742807</v>
      </c>
      <c r="AB1771" s="8">
        <f t="shared" si="942"/>
        <v>-34712.013863693501</v>
      </c>
      <c r="AC1771" s="8">
        <f t="shared" si="935"/>
        <v>-35744.131523867778</v>
      </c>
      <c r="AD1771" s="8">
        <f t="shared" si="943"/>
        <v>367.72284658484864</v>
      </c>
      <c r="AE1771" s="8">
        <f t="shared" si="936"/>
        <v>-35376.408677282932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2334.0323697237236</v>
      </c>
      <c r="M1772" s="14">
        <f t="shared" si="929"/>
        <v>769177</v>
      </c>
      <c r="N1772" s="13"/>
      <c r="O1772" s="12">
        <f>1000*(IF(I27&lt;18,VLOOKUP(I27,'[1]Mortality (No Interventions) H'!$B$10:$O$129,4),VLOOKUP(I27,'[1]Mortality (Interventions) H'!$B$26:$AV$128,43)))</f>
        <v>102.67676436490605</v>
      </c>
      <c r="P1772" s="11">
        <v>0</v>
      </c>
      <c r="Q1772" s="10">
        <f t="shared" si="938"/>
        <v>0.44220366159551211</v>
      </c>
      <c r="R1772" s="10">
        <f t="shared" si="939"/>
        <v>4.5404041162941049E-2</v>
      </c>
      <c r="S1772" s="10">
        <f t="shared" si="940"/>
        <v>0</v>
      </c>
      <c r="T1772" s="9">
        <f t="shared" si="930"/>
        <v>0.39679962043257105</v>
      </c>
      <c r="U1772" s="18"/>
      <c r="V1772" s="8">
        <f t="shared" si="941"/>
        <v>3401.3288581505126</v>
      </c>
      <c r="W1772" s="8">
        <f t="shared" si="931"/>
        <v>3052.0914164546371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-926.14315838370783</v>
      </c>
      <c r="AB1772" s="8">
        <f t="shared" si="942"/>
        <v>-34923.74416958751</v>
      </c>
      <c r="AC1772" s="8">
        <f t="shared" si="935"/>
        <v>-35849.887327971221</v>
      </c>
      <c r="AD1772" s="8">
        <f t="shared" si="943"/>
        <v>333.67036098456532</v>
      </c>
      <c r="AE1772" s="8">
        <f t="shared" si="936"/>
        <v>-35516.216966986656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2334.0323697237236</v>
      </c>
      <c r="M1773" s="14">
        <f t="shared" si="929"/>
        <v>769177</v>
      </c>
      <c r="N1773" s="13"/>
      <c r="O1773" s="12">
        <f>1000*(IF(I28&lt;18,VLOOKUP(I28,'[1]Mortality (No Interventions) H'!$B$10:$O$129,4),VLOOKUP(I28,'[1]Mortality (Interventions) H'!$B$26:$AV$128,43)))</f>
        <v>113.57153588911505</v>
      </c>
      <c r="P1773" s="11">
        <v>0</v>
      </c>
      <c r="Q1773" s="10">
        <f t="shared" si="938"/>
        <v>0.39679962043257105</v>
      </c>
      <c r="R1773" s="10">
        <f t="shared" si="939"/>
        <v>4.5065142332744973E-2</v>
      </c>
      <c r="S1773" s="10">
        <f t="shared" si="940"/>
        <v>0</v>
      </c>
      <c r="T1773" s="9">
        <f t="shared" si="930"/>
        <v>0.35173447809982605</v>
      </c>
      <c r="U1773" s="18"/>
      <c r="V1773" s="8">
        <f t="shared" si="941"/>
        <v>3052.0914164546371</v>
      </c>
      <c r="W1773" s="8">
        <f t="shared" si="931"/>
        <v>2705.4607066138992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-820.95965743287411</v>
      </c>
      <c r="AB1773" s="8">
        <f t="shared" si="942"/>
        <v>-34663.070984073784</v>
      </c>
      <c r="AC1773" s="8">
        <f t="shared" si="935"/>
        <v>-35484.030641506659</v>
      </c>
      <c r="AD1773" s="8">
        <f t="shared" si="943"/>
        <v>299.41016795419989</v>
      </c>
      <c r="AE1773" s="8">
        <f t="shared" si="936"/>
        <v>-35184.620473552459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2334.0323697237236</v>
      </c>
      <c r="M1774" s="14">
        <f t="shared" si="929"/>
        <v>769177</v>
      </c>
      <c r="N1774" s="13"/>
      <c r="O1774" s="12">
        <f>1000*(IF(I29&lt;18,VLOOKUP(I29,'[1]Mortality (No Interventions) H'!$B$10:$O$129,4),VLOOKUP(I29,'[1]Mortality (Interventions) H'!$B$26:$AV$128,43)))</f>
        <v>125.58776907774185</v>
      </c>
      <c r="P1774" s="11">
        <v>0</v>
      </c>
      <c r="Q1774" s="10">
        <f t="shared" si="938"/>
        <v>0.35173447809982605</v>
      </c>
      <c r="R1774" s="10">
        <f t="shared" si="939"/>
        <v>4.4173548412281001E-2</v>
      </c>
      <c r="S1774" s="10">
        <f t="shared" si="940"/>
        <v>0</v>
      </c>
      <c r="T1774" s="9">
        <f t="shared" si="930"/>
        <v>0.30756092968754506</v>
      </c>
      <c r="U1774" s="18"/>
      <c r="V1774" s="8">
        <f t="shared" si="941"/>
        <v>2705.4607066138992</v>
      </c>
      <c r="W1774" s="8">
        <f t="shared" si="931"/>
        <v>2365.6879321427687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-717.85716555305237</v>
      </c>
      <c r="AB1774" s="8">
        <f t="shared" si="942"/>
        <v>-33977.277447113061</v>
      </c>
      <c r="AC1774" s="8">
        <f t="shared" si="935"/>
        <v>-34695.134612666116</v>
      </c>
      <c r="AD1774" s="8">
        <f t="shared" si="943"/>
        <v>265.40569531882352</v>
      </c>
      <c r="AE1774" s="8">
        <f t="shared" si="936"/>
        <v>-34429.728917347289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2334.0323697237236</v>
      </c>
      <c r="M1775" s="14">
        <f t="shared" si="929"/>
        <v>769177</v>
      </c>
      <c r="N1775" s="13"/>
      <c r="O1775" s="12">
        <f>1000*(IF(I30&lt;18,VLOOKUP(I30,'[1]Mortality (No Interventions) H'!$B$10:$O$129,4),VLOOKUP(I30,'[1]Mortality (Interventions) H'!$B$26:$AV$128,43)))</f>
        <v>146.19800040536867</v>
      </c>
      <c r="P1775" s="11">
        <v>0</v>
      </c>
      <c r="Q1775" s="10">
        <f t="shared" si="938"/>
        <v>0.30756092968754506</v>
      </c>
      <c r="R1775" s="10">
        <f t="shared" si="939"/>
        <v>4.496479292313528E-2</v>
      </c>
      <c r="S1775" s="10">
        <f t="shared" si="940"/>
        <v>0</v>
      </c>
      <c r="T1775" s="9">
        <f t="shared" si="930"/>
        <v>0.26259613676440979</v>
      </c>
      <c r="U1775" s="18"/>
      <c r="V1775" s="8">
        <f t="shared" si="941"/>
        <v>2365.6879321427687</v>
      </c>
      <c r="W1775" s="8">
        <f t="shared" si="931"/>
        <v>2019.8290868803845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-612.90788337253036</v>
      </c>
      <c r="AB1775" s="8">
        <f t="shared" si="942"/>
        <v>-34585.884526238427</v>
      </c>
      <c r="AC1775" s="8">
        <f t="shared" si="935"/>
        <v>-35198.792409610956</v>
      </c>
      <c r="AD1775" s="8">
        <f t="shared" si="943"/>
        <v>232.07398614320562</v>
      </c>
      <c r="AE1775" s="8">
        <f t="shared" si="936"/>
        <v>-34966.718423467748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2334.0323697237236</v>
      </c>
      <c r="M1776" s="14">
        <f t="shared" si="929"/>
        <v>769177</v>
      </c>
      <c r="N1776" s="13"/>
      <c r="O1776" s="12">
        <f>1000*(IF(I31&lt;18,VLOOKUP(I31,'[1]Mortality (No Interventions) H'!$B$10:$O$129,4),VLOOKUP(I31,'[1]Mortality (Interventions) H'!$B$26:$AV$128,43)))</f>
        <v>160.13085478211559</v>
      </c>
      <c r="P1776" s="11">
        <v>0</v>
      </c>
      <c r="Q1776" s="10">
        <f t="shared" si="938"/>
        <v>0.26259613676440979</v>
      </c>
      <c r="R1776" s="10">
        <f t="shared" si="939"/>
        <v>4.2049743842566274E-2</v>
      </c>
      <c r="S1776" s="10">
        <f t="shared" si="940"/>
        <v>0</v>
      </c>
      <c r="T1776" s="9">
        <f t="shared" si="930"/>
        <v>0.22054639292184353</v>
      </c>
      <c r="U1776" s="18"/>
      <c r="V1776" s="8">
        <f t="shared" si="941"/>
        <v>2019.8290868803845</v>
      </c>
      <c r="W1776" s="8">
        <f t="shared" si="931"/>
        <v>1696.3921286844484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-514.76242010538988</v>
      </c>
      <c r="AB1776" s="8">
        <f t="shared" si="942"/>
        <v>-32343.695819593599</v>
      </c>
      <c r="AC1776" s="8">
        <f t="shared" si="935"/>
        <v>-32858.458239698986</v>
      </c>
      <c r="AD1776" s="8">
        <f t="shared" si="943"/>
        <v>198.14523342296573</v>
      </c>
      <c r="AE1776" s="8">
        <f t="shared" si="936"/>
        <v>-32660.313006276021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2334.0323697237236</v>
      </c>
      <c r="M1777" s="14">
        <f t="shared" si="929"/>
        <v>769177</v>
      </c>
      <c r="N1777" s="13"/>
      <c r="O1777" s="12">
        <f>1000*(IF(I32&lt;18,VLOOKUP(I32,'[1]Mortality (No Interventions) H'!$B$10:$O$129,4),VLOOKUP(I32,'[1]Mortality (Interventions) H'!$B$26:$AV$128,43)))</f>
        <v>175.19404383673876</v>
      </c>
      <c r="P1777" s="11">
        <v>0</v>
      </c>
      <c r="Q1777" s="10">
        <f t="shared" si="938"/>
        <v>0.22054639292184353</v>
      </c>
      <c r="R1777" s="10">
        <f t="shared" si="939"/>
        <v>3.8638414429584066E-2</v>
      </c>
      <c r="S1777" s="10">
        <f t="shared" si="940"/>
        <v>0</v>
      </c>
      <c r="T1777" s="9">
        <f t="shared" si="930"/>
        <v>0.18190797849225945</v>
      </c>
      <c r="U1777" s="18"/>
      <c r="V1777" s="8">
        <f t="shared" si="941"/>
        <v>1696.3921286844484</v>
      </c>
      <c r="W1777" s="8">
        <f t="shared" si="931"/>
        <v>1399.1943317274065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-424.57911011194045</v>
      </c>
      <c r="AB1777" s="8">
        <f t="shared" si="942"/>
        <v>-29719.779695704183</v>
      </c>
      <c r="AC1777" s="8">
        <f t="shared" si="935"/>
        <v>-30144.358805816122</v>
      </c>
      <c r="AD1777" s="8">
        <f t="shared" si="943"/>
        <v>166.41606782394439</v>
      </c>
      <c r="AE1777" s="8">
        <f t="shared" si="936"/>
        <v>-29977.942737992176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2334.0323697237236</v>
      </c>
      <c r="M1778" s="14">
        <f t="shared" si="929"/>
        <v>769177</v>
      </c>
      <c r="N1778" s="13"/>
      <c r="O1778" s="12">
        <f>1000*(IF(I33&lt;18,VLOOKUP(I33,'[1]Mortality (No Interventions) H'!$B$10:$O$129,4),VLOOKUP(I33,'[1]Mortality (Interventions) H'!$B$26:$AV$128,43)))</f>
        <v>190.99982259258951</v>
      </c>
      <c r="P1778" s="11">
        <v>0</v>
      </c>
      <c r="Q1778" s="10">
        <f t="shared" si="938"/>
        <v>0.18190797849225945</v>
      </c>
      <c r="R1778" s="10">
        <f t="shared" si="939"/>
        <v>3.4744391620198142E-2</v>
      </c>
      <c r="S1778" s="10">
        <f t="shared" si="940"/>
        <v>0</v>
      </c>
      <c r="T1778" s="9">
        <f t="shared" si="930"/>
        <v>0.14716358687206132</v>
      </c>
      <c r="U1778" s="18"/>
      <c r="V1778" s="8">
        <f t="shared" si="941"/>
        <v>1399.1943317274065</v>
      </c>
      <c r="W1778" s="8">
        <f t="shared" si="931"/>
        <v>1131.9484625949151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-343.48457540404036</v>
      </c>
      <c r="AB1778" s="8">
        <f t="shared" si="942"/>
        <v>-26724.586913249146</v>
      </c>
      <c r="AC1778" s="8">
        <f t="shared" si="935"/>
        <v>-27068.071488653186</v>
      </c>
      <c r="AD1778" s="8">
        <f t="shared" si="943"/>
        <v>137.26096394245857</v>
      </c>
      <c r="AE1778" s="8">
        <f t="shared" si="936"/>
        <v>-26930.810524710727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2334.0323697237236</v>
      </c>
      <c r="M1779" s="14">
        <f t="shared" si="929"/>
        <v>769177</v>
      </c>
      <c r="N1779" s="13"/>
      <c r="O1779" s="12">
        <f>1000*(IF(I34&lt;18,VLOOKUP(I34,'[1]Mortality (No Interventions) H'!$B$10:$O$129,4),VLOOKUP(I34,'[1]Mortality (Interventions) H'!$B$26:$AV$128,43)))</f>
        <v>207.35514168319989</v>
      </c>
      <c r="P1779" s="11">
        <v>0</v>
      </c>
      <c r="Q1779" s="10">
        <f t="shared" si="938"/>
        <v>0.14716358687206132</v>
      </c>
      <c r="R1779" s="10">
        <f t="shared" si="939"/>
        <v>3.0515126406464171E-2</v>
      </c>
      <c r="S1779" s="10">
        <f t="shared" si="940"/>
        <v>0</v>
      </c>
      <c r="T1779" s="9">
        <f t="shared" si="930"/>
        <v>0.11664846046559715</v>
      </c>
      <c r="U1779" s="18"/>
      <c r="V1779" s="8">
        <f t="shared" si="941"/>
        <v>1131.9484625949151</v>
      </c>
      <c r="W1779" s="8">
        <f t="shared" si="931"/>
        <v>897.23312875546628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-272.26128260514179</v>
      </c>
      <c r="AB1779" s="8">
        <f t="shared" si="942"/>
        <v>-23471.53338394489</v>
      </c>
      <c r="AC1779" s="8">
        <f t="shared" si="935"/>
        <v>-23743.794666550031</v>
      </c>
      <c r="AD1779" s="8">
        <f t="shared" si="943"/>
        <v>111.04414418056118</v>
      </c>
      <c r="AE1779" s="8">
        <f t="shared" si="936"/>
        <v>-23632.750522369472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2334.0323697237236</v>
      </c>
      <c r="M1780" s="14">
        <f t="shared" si="929"/>
        <v>769177</v>
      </c>
      <c r="N1780" s="13"/>
      <c r="O1780" s="12">
        <f>1000*(IF(I35&lt;18,VLOOKUP(I35,'[1]Mortality (No Interventions) H'!$B$10:$O$129,4),VLOOKUP(I35,'[1]Mortality (Interventions) H'!$B$26:$AV$128,43)))</f>
        <v>224.92175565097671</v>
      </c>
      <c r="P1780" s="11">
        <v>0</v>
      </c>
      <c r="Q1780" s="10">
        <f t="shared" si="938"/>
        <v>0.11664846046559715</v>
      </c>
      <c r="R1780" s="10">
        <f t="shared" si="939"/>
        <v>2.6236776521905661E-2</v>
      </c>
      <c r="S1780" s="10">
        <f t="shared" si="940"/>
        <v>0</v>
      </c>
      <c r="T1780" s="9">
        <f t="shared" si="930"/>
        <v>9.0411683943691493E-2</v>
      </c>
      <c r="U1780" s="18"/>
      <c r="V1780" s="8">
        <f t="shared" si="941"/>
        <v>897.23312875546628</v>
      </c>
      <c r="W1780" s="8">
        <f t="shared" si="931"/>
        <v>695.42587820756796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-211.02379692580658</v>
      </c>
      <c r="AB1780" s="8">
        <f t="shared" si="942"/>
        <v>-20180.725054789829</v>
      </c>
      <c r="AC1780" s="8">
        <f t="shared" si="935"/>
        <v>-20391.748851715634</v>
      </c>
      <c r="AD1780" s="8">
        <f t="shared" si="943"/>
        <v>88.018569930911255</v>
      </c>
      <c r="AE1780" s="8">
        <f t="shared" si="936"/>
        <v>-20303.730281784723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2334.0323697237236</v>
      </c>
      <c r="M1781" s="14">
        <f t="shared" ref="M1781:M1812" si="946">$E$11</f>
        <v>769177</v>
      </c>
      <c r="N1781" s="13"/>
      <c r="O1781" s="12">
        <f>1000*(IF(I36&lt;18,VLOOKUP(I36,'[1]Mortality (No Interventions) H'!$B$10:$O$129,4),VLOOKUP(I36,'[1]Mortality (Interventions) H'!$B$26:$AV$128,43)))</f>
        <v>243.01688289748006</v>
      </c>
      <c r="P1781" s="11">
        <v>0</v>
      </c>
      <c r="Q1781" s="10">
        <f t="shared" si="938"/>
        <v>9.0411683943691493E-2</v>
      </c>
      <c r="R1781" s="10">
        <f t="shared" si="939"/>
        <v>2.1971565609508054E-2</v>
      </c>
      <c r="S1781" s="10">
        <f t="shared" si="940"/>
        <v>0</v>
      </c>
      <c r="T1781" s="9">
        <f t="shared" ref="T1781:T1812" si="947">Q1781-SUM(R1781:S1781)</f>
        <v>6.8440118334183439E-2</v>
      </c>
      <c r="U1781" s="18"/>
      <c r="V1781" s="8">
        <f t="shared" si="941"/>
        <v>695.42587820756796</v>
      </c>
      <c r="W1781" s="8">
        <f t="shared" ref="W1781:W1812" si="948">$G$14*M1781*T1781</f>
        <v>526.42564899932222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-159.74145157970622</v>
      </c>
      <c r="AB1781" s="8">
        <f t="shared" si="942"/>
        <v>-16900.022920824576</v>
      </c>
      <c r="AC1781" s="8">
        <f t="shared" ref="AC1781:AC1812" si="952">IFERROR(_xlfn.IFNA(SUM(Y1781:AB1781),0),0)</f>
        <v>-17059.764372404283</v>
      </c>
      <c r="AD1781" s="8">
        <f t="shared" si="943"/>
        <v>68.221278652162425</v>
      </c>
      <c r="AE1781" s="8">
        <f t="shared" ref="AE1781:AE1812" si="953">IFERROR(_xlfn.IFNA(SUM(AC1781:AD1781),0),0)</f>
        <v>-16991.54309375212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2334.0323697237236</v>
      </c>
      <c r="M1782" s="14">
        <f t="shared" si="946"/>
        <v>769177</v>
      </c>
      <c r="N1782" s="13"/>
      <c r="O1782" s="12">
        <f>1000*(IF(I37&lt;18,VLOOKUP(I37,'[1]Mortality (No Interventions) H'!$B$10:$O$129,4),VLOOKUP(I37,'[1]Mortality (Interventions) H'!$B$26:$AV$128,43)))</f>
        <v>262.20368141919073</v>
      </c>
      <c r="P1782" s="11">
        <v>0</v>
      </c>
      <c r="Q1782" s="10">
        <f t="shared" ref="Q1782:Q1813" si="955">T1781</f>
        <v>6.8440118334183439E-2</v>
      </c>
      <c r="R1782" s="10">
        <f t="shared" ref="R1782:R1813" si="956">O1782*Q1782/1000</f>
        <v>1.794525098398795E-2</v>
      </c>
      <c r="S1782" s="10">
        <f t="shared" ref="S1782:S1813" si="957">MIN(P1782*Q1782,Q1782-R1782)</f>
        <v>0</v>
      </c>
      <c r="T1782" s="9">
        <f t="shared" si="947"/>
        <v>5.0494867350195489E-2</v>
      </c>
      <c r="U1782" s="18"/>
      <c r="V1782" s="8">
        <f t="shared" ref="V1782:V1813" si="958">W1781</f>
        <v>526.42564899932222</v>
      </c>
      <c r="W1782" s="8">
        <f t="shared" si="948"/>
        <v>388.39490583821316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-117.85665490026186</v>
      </c>
      <c r="AB1782" s="8">
        <f t="shared" ref="AB1782:AB1813" si="959">IFERROR(_xlfn.IFNA(-M1782*R1782,0),0)</f>
        <v>-13803.074316110899</v>
      </c>
      <c r="AC1782" s="8">
        <f t="shared" si="952"/>
        <v>-13920.930971011161</v>
      </c>
      <c r="AD1782" s="8">
        <f t="shared" ref="AD1782:AD1813" si="960">IFERROR(_xlfn.IFNA($D$6*SUM(V1782:V1782,Y1782:Z1782),0),0)</f>
        <v>51.642356166833515</v>
      </c>
      <c r="AE1782" s="8">
        <f t="shared" si="953"/>
        <v>-13869.288614844327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2334.0323697237236</v>
      </c>
      <c r="M1783" s="14">
        <f t="shared" si="946"/>
        <v>769177</v>
      </c>
      <c r="N1783" s="13"/>
      <c r="O1783" s="12">
        <f>1000*(IF(I38&lt;18,VLOOKUP(I38,'[1]Mortality (No Interventions) H'!$B$10:$O$129,4),VLOOKUP(I38,'[1]Mortality (Interventions) H'!$B$26:$AV$128,43)))</f>
        <v>282.53866038465952</v>
      </c>
      <c r="P1783" s="11">
        <v>0</v>
      </c>
      <c r="Q1783" s="10">
        <f t="shared" si="955"/>
        <v>5.0494867350195489E-2</v>
      </c>
      <c r="R1783" s="10">
        <f t="shared" si="956"/>
        <v>1.4266752177425316E-2</v>
      </c>
      <c r="S1783" s="10">
        <f t="shared" si="957"/>
        <v>0</v>
      </c>
      <c r="T1783" s="9">
        <f t="shared" si="947"/>
        <v>3.6228115172770171E-2</v>
      </c>
      <c r="U1783" s="18"/>
      <c r="V1783" s="8">
        <f t="shared" si="958"/>
        <v>388.39490583821316</v>
      </c>
      <c r="W1783" s="8">
        <f t="shared" si="948"/>
        <v>278.65832944245841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-84.557593507324754</v>
      </c>
      <c r="AB1783" s="8">
        <f t="shared" si="959"/>
        <v>-10973.657639575473</v>
      </c>
      <c r="AC1783" s="8">
        <f t="shared" si="952"/>
        <v>-11058.215233082798</v>
      </c>
      <c r="AD1783" s="8">
        <f t="shared" si="960"/>
        <v>38.101540262728712</v>
      </c>
      <c r="AE1783" s="8">
        <f t="shared" si="953"/>
        <v>-11020.113692820069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2334.0323697237236</v>
      </c>
      <c r="M1784" s="14">
        <f t="shared" si="946"/>
        <v>769177</v>
      </c>
      <c r="N1784" s="13"/>
      <c r="O1784" s="12">
        <f>1000*(IF(I39&lt;18,VLOOKUP(I39,'[1]Mortality (No Interventions) H'!$B$10:$O$129,4),VLOOKUP(I39,'[1]Mortality (Interventions) H'!$B$26:$AV$128,43)))</f>
        <v>303.28324546939984</v>
      </c>
      <c r="P1784" s="11">
        <v>0</v>
      </c>
      <c r="Q1784" s="10">
        <f t="shared" si="955"/>
        <v>3.6228115172770171E-2</v>
      </c>
      <c r="R1784" s="10">
        <f t="shared" si="956"/>
        <v>1.0987380346836944E-2</v>
      </c>
      <c r="S1784" s="10">
        <f t="shared" si="957"/>
        <v>0</v>
      </c>
      <c r="T1784" s="9">
        <f t="shared" si="947"/>
        <v>2.5240734825933225E-2</v>
      </c>
      <c r="U1784" s="18"/>
      <c r="V1784" s="8">
        <f t="shared" si="958"/>
        <v>278.65832944245841</v>
      </c>
      <c r="W1784" s="8">
        <f t="shared" si="948"/>
        <v>194.1459269120684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-58.912692119341045</v>
      </c>
      <c r="AB1784" s="8">
        <f t="shared" si="959"/>
        <v>-8451.2402530390009</v>
      </c>
      <c r="AC1784" s="8">
        <f t="shared" si="952"/>
        <v>-8510.152945158341</v>
      </c>
      <c r="AD1784" s="8">
        <f t="shared" si="960"/>
        <v>27.336382118305171</v>
      </c>
      <c r="AE1784" s="8">
        <f t="shared" si="953"/>
        <v>-8482.8165630400363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2334.0323697237236</v>
      </c>
      <c r="M1785" s="14">
        <f t="shared" si="946"/>
        <v>769177</v>
      </c>
      <c r="N1785" s="13"/>
      <c r="O1785" s="12">
        <f>1000*(IF(I40&lt;18,VLOOKUP(I40,'[1]Mortality (No Interventions) H'!$B$10:$O$129,4),VLOOKUP(I40,'[1]Mortality (Interventions) H'!$B$26:$AV$128,43)))</f>
        <v>324.99026968345817</v>
      </c>
      <c r="P1785" s="11">
        <v>0</v>
      </c>
      <c r="Q1785" s="10">
        <f t="shared" si="955"/>
        <v>2.5240734825933225E-2</v>
      </c>
      <c r="R1785" s="10">
        <f t="shared" si="956"/>
        <v>8.2029932180886934E-3</v>
      </c>
      <c r="S1785" s="10">
        <f t="shared" si="957"/>
        <v>0</v>
      </c>
      <c r="T1785" s="9">
        <f t="shared" si="947"/>
        <v>1.7037741607844534E-2</v>
      </c>
      <c r="U1785" s="18"/>
      <c r="V1785" s="8">
        <f t="shared" si="958"/>
        <v>194.1459269120684</v>
      </c>
      <c r="W1785" s="8">
        <f t="shared" si="948"/>
        <v>131.05038976697037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-39.766640419697865</v>
      </c>
      <c r="AB1785" s="8">
        <f t="shared" si="959"/>
        <v>-6309.5537145098069</v>
      </c>
      <c r="AC1785" s="8">
        <f t="shared" si="952"/>
        <v>-6349.3203549295049</v>
      </c>
      <c r="AD1785" s="8">
        <f t="shared" si="960"/>
        <v>19.045715430073912</v>
      </c>
      <c r="AE1785" s="8">
        <f t="shared" si="953"/>
        <v>-6330.274639499431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2334.0323697237236</v>
      </c>
      <c r="M1786" s="14">
        <f t="shared" si="946"/>
        <v>769177</v>
      </c>
      <c r="N1786" s="13"/>
      <c r="O1786" s="12">
        <f>1000*(IF(I41&lt;18,VLOOKUP(I41,'[1]Mortality (No Interventions) H'!$B$10:$O$129,4),VLOOKUP(I41,'[1]Mortality (Interventions) H'!$B$26:$AV$128,43)))</f>
        <v>346.88170492257899</v>
      </c>
      <c r="P1786" s="11">
        <v>0</v>
      </c>
      <c r="Q1786" s="10">
        <f t="shared" si="955"/>
        <v>1.7037741607844534E-2</v>
      </c>
      <c r="R1786" s="10">
        <f t="shared" si="956"/>
        <v>5.9100808569594737E-3</v>
      </c>
      <c r="S1786" s="10">
        <f t="shared" si="957"/>
        <v>0</v>
      </c>
      <c r="T1786" s="9">
        <f t="shared" si="947"/>
        <v>1.112766075088506E-2</v>
      </c>
      <c r="U1786" s="18"/>
      <c r="V1786" s="8">
        <f t="shared" si="958"/>
        <v>131.05038976697037</v>
      </c>
      <c r="W1786" s="8">
        <f t="shared" si="948"/>
        <v>85.591407133835176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-25.972320391869925</v>
      </c>
      <c r="AB1786" s="8">
        <f t="shared" si="959"/>
        <v>-4545.8982633135174</v>
      </c>
      <c r="AC1786" s="8">
        <f t="shared" si="952"/>
        <v>-4571.8705837053876</v>
      </c>
      <c r="AD1786" s="8">
        <f t="shared" si="960"/>
        <v>12.856043236139794</v>
      </c>
      <c r="AE1786" s="8">
        <f t="shared" si="953"/>
        <v>-4559.0145404692475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2334.0323697237236</v>
      </c>
      <c r="M1787" s="14">
        <f t="shared" si="946"/>
        <v>769177</v>
      </c>
      <c r="N1787" s="13"/>
      <c r="O1787" s="12">
        <f>1000*(IF(I42&lt;18,VLOOKUP(I42,'[1]Mortality (No Interventions) H'!$B$10:$O$129,4),VLOOKUP(I42,'[1]Mortality (Interventions) H'!$B$26:$AV$128,43)))</f>
        <v>368.46103384997235</v>
      </c>
      <c r="P1787" s="11">
        <v>0</v>
      </c>
      <c r="Q1787" s="10">
        <f t="shared" si="955"/>
        <v>1.112766075088506E-2</v>
      </c>
      <c r="R1787" s="10">
        <f t="shared" si="956"/>
        <v>4.1001093846028689E-3</v>
      </c>
      <c r="S1787" s="10">
        <f t="shared" si="957"/>
        <v>0</v>
      </c>
      <c r="T1787" s="9">
        <f t="shared" si="947"/>
        <v>7.0275513662821911E-3</v>
      </c>
      <c r="U1787" s="18"/>
      <c r="V1787" s="8">
        <f t="shared" si="958"/>
        <v>85.591407133835176</v>
      </c>
      <c r="W1787" s="8">
        <f t="shared" si="948"/>
        <v>54.054308772628374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-16.402532368798813</v>
      </c>
      <c r="AB1787" s="8">
        <f t="shared" si="959"/>
        <v>-3153.7098361206808</v>
      </c>
      <c r="AC1787" s="8">
        <f t="shared" si="952"/>
        <v>-3170.1123684894796</v>
      </c>
      <c r="AD1787" s="8">
        <f t="shared" si="960"/>
        <v>8.3965170398292308</v>
      </c>
      <c r="AE1787" s="8">
        <f t="shared" si="953"/>
        <v>-3161.7158514496505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2334.0323697237236</v>
      </c>
      <c r="M1788" s="14">
        <f t="shared" si="946"/>
        <v>769177</v>
      </c>
      <c r="N1788" s="13"/>
      <c r="O1788" s="12">
        <f>1000*(IF(I43&lt;18,VLOOKUP(I43,'[1]Mortality (No Interventions) H'!$B$10:$O$129,4),VLOOKUP(I43,'[1]Mortality (Interventions) H'!$B$26:$AV$128,43)))</f>
        <v>390.58849064996707</v>
      </c>
      <c r="P1788" s="11">
        <v>0</v>
      </c>
      <c r="Q1788" s="10">
        <f t="shared" si="955"/>
        <v>7.0275513662821911E-3</v>
      </c>
      <c r="R1788" s="10">
        <f t="shared" si="956"/>
        <v>2.7448806811212752E-3</v>
      </c>
      <c r="S1788" s="10">
        <f t="shared" si="957"/>
        <v>0</v>
      </c>
      <c r="T1788" s="9">
        <f t="shared" si="947"/>
        <v>4.2826706851609164E-3</v>
      </c>
      <c r="U1788" s="18"/>
      <c r="V1788" s="8">
        <f t="shared" si="958"/>
        <v>54.054308772628374</v>
      </c>
      <c r="W1788" s="8">
        <f t="shared" si="948"/>
        <v>32.941317896000186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-9.995892008032456</v>
      </c>
      <c r="AB1788" s="8">
        <f t="shared" si="959"/>
        <v>-2111.2990876628191</v>
      </c>
      <c r="AC1788" s="8">
        <f t="shared" si="952"/>
        <v>-2121.2949796708517</v>
      </c>
      <c r="AD1788" s="8">
        <f t="shared" si="960"/>
        <v>5.3027276905948435</v>
      </c>
      <c r="AE1788" s="8">
        <f t="shared" si="953"/>
        <v>-2115.9922519802567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2334.0323697237236</v>
      </c>
      <c r="M1789" s="14">
        <f t="shared" si="946"/>
        <v>769177</v>
      </c>
      <c r="N1789" s="13"/>
      <c r="O1789" s="12">
        <f>1000*(IF(I44&lt;18,VLOOKUP(I44,'[1]Mortality (No Interventions) H'!$B$10:$O$129,4),VLOOKUP(I44,'[1]Mortality (Interventions) H'!$B$26:$AV$128,43)))</f>
        <v>413.13858578251154</v>
      </c>
      <c r="P1789" s="11">
        <v>0</v>
      </c>
      <c r="Q1789" s="10">
        <f t="shared" si="955"/>
        <v>4.2826706851609164E-3</v>
      </c>
      <c r="R1789" s="10">
        <f t="shared" si="956"/>
        <v>1.7693365102396008E-3</v>
      </c>
      <c r="S1789" s="10">
        <f t="shared" si="957"/>
        <v>0</v>
      </c>
      <c r="T1789" s="9">
        <f t="shared" si="947"/>
        <v>2.5133341749213156E-3</v>
      </c>
      <c r="U1789" s="18"/>
      <c r="V1789" s="8">
        <f t="shared" si="958"/>
        <v>32.941317896000186</v>
      </c>
      <c r="W1789" s="8">
        <f t="shared" si="948"/>
        <v>19.33198840663453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-5.8662033201992179</v>
      </c>
      <c r="AB1789" s="8">
        <f t="shared" si="959"/>
        <v>-1360.9329489365655</v>
      </c>
      <c r="AC1789" s="8">
        <f t="shared" si="952"/>
        <v>-1366.7991522567647</v>
      </c>
      <c r="AD1789" s="8">
        <f t="shared" si="960"/>
        <v>3.2315432855976183</v>
      </c>
      <c r="AE1789" s="8">
        <f t="shared" si="953"/>
        <v>-1363.5676089711671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2334.0323697237236</v>
      </c>
      <c r="M1790" s="14">
        <f t="shared" si="946"/>
        <v>769177</v>
      </c>
      <c r="N1790" s="13"/>
      <c r="O1790" s="12">
        <f>1000*(IF(I45&lt;18,VLOOKUP(I45,'[1]Mortality (No Interventions) H'!$B$10:$O$129,4),VLOOKUP(I45,'[1]Mortality (Interventions) H'!$B$26:$AV$128,43)))</f>
        <v>435.96971365615292</v>
      </c>
      <c r="P1790" s="11">
        <v>0</v>
      </c>
      <c r="Q1790" s="10">
        <f t="shared" si="955"/>
        <v>2.5133341749213156E-3</v>
      </c>
      <c r="R1790" s="10">
        <f t="shared" si="956"/>
        <v>1.0957375805626692E-3</v>
      </c>
      <c r="S1790" s="10">
        <f t="shared" si="957"/>
        <v>0</v>
      </c>
      <c r="T1790" s="9">
        <f t="shared" si="947"/>
        <v>1.4175965943586464E-3</v>
      </c>
      <c r="U1790" s="18"/>
      <c r="V1790" s="8">
        <f t="shared" si="958"/>
        <v>19.33198840663453</v>
      </c>
      <c r="W1790" s="8">
        <f t="shared" si="948"/>
        <v>10.903826956590006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-3.3087163384431917</v>
      </c>
      <c r="AB1790" s="8">
        <f t="shared" si="959"/>
        <v>-842.81614500445221</v>
      </c>
      <c r="AC1790" s="8">
        <f t="shared" si="952"/>
        <v>-846.12486134289543</v>
      </c>
      <c r="AD1790" s="8">
        <f t="shared" si="960"/>
        <v>1.8964680626908474</v>
      </c>
      <c r="AE1790" s="8">
        <f t="shared" si="953"/>
        <v>-844.22839328020461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2334.0323697237236</v>
      </c>
      <c r="M1791" s="14">
        <f t="shared" si="946"/>
        <v>769177</v>
      </c>
      <c r="N1791" s="13"/>
      <c r="O1791" s="12">
        <f>1000*(IF(I46&lt;18,VLOOKUP(I46,'[1]Mortality (No Interventions) H'!$B$10:$O$129,4),VLOOKUP(I46,'[1]Mortality (Interventions) H'!$B$26:$AV$128,43)))</f>
        <v>458.93973121074947</v>
      </c>
      <c r="P1791" s="11">
        <v>0</v>
      </c>
      <c r="Q1791" s="10">
        <f t="shared" si="955"/>
        <v>1.4175965943586464E-3</v>
      </c>
      <c r="R1791" s="10">
        <f t="shared" si="956"/>
        <v>6.5059139998023107E-4</v>
      </c>
      <c r="S1791" s="10">
        <f t="shared" si="957"/>
        <v>0</v>
      </c>
      <c r="T1791" s="9">
        <f t="shared" si="947"/>
        <v>7.6700519437841535E-4</v>
      </c>
      <c r="U1791" s="18"/>
      <c r="V1791" s="8">
        <f t="shared" si="958"/>
        <v>10.903826956590006</v>
      </c>
      <c r="W1791" s="8">
        <f t="shared" si="948"/>
        <v>5.8996275439640637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-1.7902149514254579</v>
      </c>
      <c r="AB1791" s="8">
        <f t="shared" si="959"/>
        <v>-500.41994126259419</v>
      </c>
      <c r="AC1791" s="8">
        <f t="shared" si="952"/>
        <v>-502.21015621401966</v>
      </c>
      <c r="AD1791" s="8">
        <f t="shared" si="960"/>
        <v>1.0696654244414796</v>
      </c>
      <c r="AE1791" s="8">
        <f t="shared" si="953"/>
        <v>-501.14049078957817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2334.0323697237236</v>
      </c>
      <c r="M1792" s="14">
        <f t="shared" si="946"/>
        <v>769177</v>
      </c>
      <c r="N1792" s="13"/>
      <c r="O1792" s="12">
        <f>1000*(IF(I47&lt;18,VLOOKUP(I47,'[1]Mortality (No Interventions) H'!$B$10:$O$129,4),VLOOKUP(I47,'[1]Mortality (Interventions) H'!$B$26:$AV$128,43)))</f>
        <v>482.07168524760687</v>
      </c>
      <c r="P1792" s="11">
        <v>0</v>
      </c>
      <c r="Q1792" s="10">
        <f t="shared" si="955"/>
        <v>7.6700519437841535E-4</v>
      </c>
      <c r="R1792" s="10">
        <f t="shared" si="956"/>
        <v>3.6975148664767098E-4</v>
      </c>
      <c r="S1792" s="10">
        <f t="shared" si="957"/>
        <v>0</v>
      </c>
      <c r="T1792" s="9">
        <f t="shared" si="947"/>
        <v>3.9725370773074437E-4</v>
      </c>
      <c r="U1792" s="18"/>
      <c r="V1792" s="8">
        <f t="shared" si="958"/>
        <v>5.8996275439640637</v>
      </c>
      <c r="W1792" s="8">
        <f t="shared" si="948"/>
        <v>3.0555841515121078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-0.92720301283632478</v>
      </c>
      <c r="AB1792" s="8">
        <f t="shared" si="959"/>
        <v>-284.40433924519562</v>
      </c>
      <c r="AC1792" s="8">
        <f t="shared" si="952"/>
        <v>-285.33154225803196</v>
      </c>
      <c r="AD1792" s="8">
        <f t="shared" si="960"/>
        <v>0.5787534620628747</v>
      </c>
      <c r="AE1792" s="8">
        <f t="shared" si="953"/>
        <v>-284.75278879596908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2334.0323697237236</v>
      </c>
      <c r="M1793" s="14">
        <f t="shared" si="946"/>
        <v>769177</v>
      </c>
      <c r="N1793" s="13"/>
      <c r="O1793" s="12">
        <f>1000*(IF(I48&lt;18,VLOOKUP(I48,'[1]Mortality (No Interventions) H'!$B$10:$O$129,4),VLOOKUP(I48,'[1]Mortality (Interventions) H'!$B$26:$AV$128,43)))</f>
        <v>505.40868826779439</v>
      </c>
      <c r="P1793" s="11">
        <v>0</v>
      </c>
      <c r="Q1793" s="10">
        <f t="shared" si="955"/>
        <v>3.9725370773074437E-4</v>
      </c>
      <c r="R1793" s="10">
        <f t="shared" si="956"/>
        <v>2.007754753337133E-4</v>
      </c>
      <c r="S1793" s="10">
        <f t="shared" si="957"/>
        <v>0</v>
      </c>
      <c r="T1793" s="9">
        <f t="shared" si="947"/>
        <v>1.9647823239703107E-4</v>
      </c>
      <c r="U1793" s="18"/>
      <c r="V1793" s="8">
        <f t="shared" si="958"/>
        <v>3.0555841515121078</v>
      </c>
      <c r="W1793" s="8">
        <f t="shared" si="948"/>
        <v>1.5112653736045119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-0.45858655436077095</v>
      </c>
      <c r="AB1793" s="8">
        <f t="shared" si="959"/>
        <v>-154.43187779075959</v>
      </c>
      <c r="AC1793" s="8">
        <f t="shared" si="952"/>
        <v>-154.89046434512036</v>
      </c>
      <c r="AD1793" s="8">
        <f t="shared" si="960"/>
        <v>0.29975280526333781</v>
      </c>
      <c r="AE1793" s="8">
        <f t="shared" si="953"/>
        <v>-154.59071153985704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2334.0323697237236</v>
      </c>
      <c r="M1794" s="14">
        <f t="shared" si="946"/>
        <v>769177</v>
      </c>
      <c r="N1794" s="13"/>
      <c r="O1794" s="12">
        <f>1000*(IF(I49&lt;18,VLOOKUP(I49,'[1]Mortality (No Interventions) H'!$B$10:$O$129,4),VLOOKUP(I49,'[1]Mortality (Interventions) H'!$B$26:$AV$128,43)))</f>
        <v>528.81950633655811</v>
      </c>
      <c r="P1794" s="11">
        <v>0</v>
      </c>
      <c r="Q1794" s="10">
        <f t="shared" si="955"/>
        <v>1.9647823239703107E-4</v>
      </c>
      <c r="R1794" s="10">
        <f t="shared" si="956"/>
        <v>1.0390152186207751E-4</v>
      </c>
      <c r="S1794" s="10">
        <f t="shared" si="957"/>
        <v>0</v>
      </c>
      <c r="T1794" s="9">
        <f t="shared" si="947"/>
        <v>9.2576710534953563E-5</v>
      </c>
      <c r="U1794" s="18"/>
      <c r="V1794" s="8">
        <f t="shared" si="958"/>
        <v>1.5112653736045119</v>
      </c>
      <c r="W1794" s="8">
        <f t="shared" si="948"/>
        <v>0.71207876479143983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-0.21607703907112488</v>
      </c>
      <c r="AB1794" s="8">
        <f t="shared" si="959"/>
        <v>-79.91866088130719</v>
      </c>
      <c r="AC1794" s="8">
        <f t="shared" si="952"/>
        <v>-80.134737920378313</v>
      </c>
      <c r="AD1794" s="8">
        <f t="shared" si="960"/>
        <v>0.14825513315060262</v>
      </c>
      <c r="AE1794" s="8">
        <f t="shared" si="953"/>
        <v>-79.986482787227715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2334.0323697237236</v>
      </c>
      <c r="M1795" s="14">
        <f t="shared" si="946"/>
        <v>769177</v>
      </c>
      <c r="N1795" s="13"/>
      <c r="O1795" s="12">
        <f>1000*(IF(I50&lt;18,VLOOKUP(I50,'[1]Mortality (No Interventions) H'!$B$10:$O$129,4),VLOOKUP(I50,'[1]Mortality (Interventions) H'!$B$26:$AV$128,43)))</f>
        <v>552.17256666356036</v>
      </c>
      <c r="P1795" s="11">
        <v>0</v>
      </c>
      <c r="Q1795" s="10">
        <f t="shared" si="955"/>
        <v>9.2576710534953563E-5</v>
      </c>
      <c r="R1795" s="10">
        <f t="shared" si="956"/>
        <v>5.111831986935478E-5</v>
      </c>
      <c r="S1795" s="10">
        <f t="shared" si="957"/>
        <v>0</v>
      </c>
      <c r="T1795" s="9">
        <f t="shared" si="947"/>
        <v>4.1458390665598783E-5</v>
      </c>
      <c r="U1795" s="18"/>
      <c r="V1795" s="8">
        <f t="shared" si="958"/>
        <v>0.71207876479143983</v>
      </c>
      <c r="W1795" s="8">
        <f t="shared" si="948"/>
        <v>0.31888840556993275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-9.6765225810159436E-2</v>
      </c>
      <c r="AB1795" s="8">
        <f t="shared" si="959"/>
        <v>-39.319035922150704</v>
      </c>
      <c r="AC1795" s="8">
        <f t="shared" si="952"/>
        <v>-39.415801147960863</v>
      </c>
      <c r="AD1795" s="8">
        <f t="shared" si="960"/>
        <v>6.9854926826040248E-2</v>
      </c>
      <c r="AE1795" s="8">
        <f t="shared" si="953"/>
        <v>-39.345946221134824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2334.0323697237236</v>
      </c>
      <c r="M1796" s="14">
        <f t="shared" si="946"/>
        <v>769177</v>
      </c>
      <c r="N1796" s="13"/>
      <c r="O1796" s="12">
        <f>1000*(IF(I51&lt;18,VLOOKUP(I51,'[1]Mortality (No Interventions) H'!$B$10:$O$129,4),VLOOKUP(I51,'[1]Mortality (Interventions) H'!$B$26:$AV$128,43)))</f>
        <v>579.25122657667703</v>
      </c>
      <c r="P1796" s="11">
        <v>0</v>
      </c>
      <c r="Q1796" s="10">
        <f t="shared" si="955"/>
        <v>4.1458390665598783E-5</v>
      </c>
      <c r="R1796" s="10">
        <f t="shared" si="956"/>
        <v>2.4014823644943153E-5</v>
      </c>
      <c r="S1796" s="10">
        <f t="shared" si="957"/>
        <v>0</v>
      </c>
      <c r="T1796" s="9">
        <f t="shared" si="947"/>
        <v>1.744356702065563E-5</v>
      </c>
      <c r="U1796" s="18"/>
      <c r="V1796" s="8">
        <f t="shared" si="958"/>
        <v>0.31888840556993275</v>
      </c>
      <c r="W1796" s="8">
        <f t="shared" si="948"/>
        <v>0.13417190550246835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-4.0713850069655451E-2</v>
      </c>
      <c r="AB1796" s="8">
        <f t="shared" si="959"/>
        <v>-18.47165000674644</v>
      </c>
      <c r="AC1796" s="8">
        <f t="shared" si="952"/>
        <v>-18.512363856816094</v>
      </c>
      <c r="AD1796" s="8">
        <f t="shared" si="960"/>
        <v>3.1282952586410402E-2</v>
      </c>
      <c r="AE1796" s="8">
        <f t="shared" si="953"/>
        <v>-18.481080904229685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2334.0323697237236</v>
      </c>
      <c r="M1797" s="14">
        <f t="shared" si="946"/>
        <v>769177</v>
      </c>
      <c r="N1797" s="13"/>
      <c r="O1797" s="12">
        <f>1000*(IF(I52&lt;18,VLOOKUP(I52,'[1]Mortality (No Interventions) H'!$B$10:$O$129,4),VLOOKUP(I52,'[1]Mortality (Interventions) H'!$B$26:$AV$128,43)))</f>
        <v>606.23504758218485</v>
      </c>
      <c r="P1797" s="11">
        <v>0</v>
      </c>
      <c r="Q1797" s="10">
        <f t="shared" si="955"/>
        <v>1.744356702065563E-5</v>
      </c>
      <c r="R1797" s="10">
        <f t="shared" si="956"/>
        <v>1.0574901682770196E-5</v>
      </c>
      <c r="S1797" s="10">
        <f t="shared" si="957"/>
        <v>0</v>
      </c>
      <c r="T1797" s="9">
        <f t="shared" si="947"/>
        <v>6.868665337885434E-6</v>
      </c>
      <c r="U1797" s="18"/>
      <c r="V1797" s="8">
        <f t="shared" si="958"/>
        <v>0.13417190550246835</v>
      </c>
      <c r="W1797" s="8">
        <f t="shared" si="948"/>
        <v>5.2832193985987048E-2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-1.603168723542394E-2</v>
      </c>
      <c r="AB1797" s="8">
        <f t="shared" si="959"/>
        <v>-8.1339711516481312</v>
      </c>
      <c r="AC1797" s="8">
        <f t="shared" si="952"/>
        <v>-8.1500028388835553</v>
      </c>
      <c r="AD1797" s="8">
        <f t="shared" si="960"/>
        <v>1.3162263929792146E-2</v>
      </c>
      <c r="AE1797" s="8">
        <f t="shared" si="953"/>
        <v>-8.1368405749537622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2334.0323697237236</v>
      </c>
      <c r="M1798" s="14">
        <f t="shared" si="946"/>
        <v>769177</v>
      </c>
      <c r="N1798" s="13"/>
      <c r="O1798" s="12">
        <f>1000*(IF(I53&lt;18,VLOOKUP(I53,'[1]Mortality (No Interventions) H'!$B$10:$O$129,4),VLOOKUP(I53,'[1]Mortality (Interventions) H'!$B$26:$AV$128,43)))</f>
        <v>633.09091028874195</v>
      </c>
      <c r="P1798" s="11">
        <v>0</v>
      </c>
      <c r="Q1798" s="10">
        <f t="shared" si="955"/>
        <v>6.868665337885434E-6</v>
      </c>
      <c r="R1798" s="10">
        <f t="shared" si="956"/>
        <v>4.3484895912306191E-6</v>
      </c>
      <c r="S1798" s="10">
        <f t="shared" si="957"/>
        <v>0</v>
      </c>
      <c r="T1798" s="9">
        <f t="shared" si="947"/>
        <v>2.5201757466548148E-6</v>
      </c>
      <c r="U1798" s="18"/>
      <c r="V1798" s="8">
        <f t="shared" si="958"/>
        <v>5.2832193985987048E-2</v>
      </c>
      <c r="W1798" s="8">
        <f t="shared" si="948"/>
        <v>1.9384612202847106E-2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-5.8821717700849917E-3</v>
      </c>
      <c r="AB1798" s="8">
        <f t="shared" si="959"/>
        <v>-3.3447581783139939</v>
      </c>
      <c r="AC1798" s="8">
        <f t="shared" si="952"/>
        <v>-3.3506403500840789</v>
      </c>
      <c r="AD1798" s="8">
        <f t="shared" si="960"/>
        <v>5.1828382300253299E-3</v>
      </c>
      <c r="AE1798" s="8">
        <f t="shared" si="953"/>
        <v>-3.3454575118540535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2334.0323697237236</v>
      </c>
      <c r="M1799" s="14">
        <f t="shared" si="946"/>
        <v>769177</v>
      </c>
      <c r="N1799" s="13"/>
      <c r="O1799" s="12">
        <f>1000*(IF(I54&lt;18,VLOOKUP(I54,'[1]Mortality (No Interventions) H'!$B$10:$O$129,4),VLOOKUP(I54,'[1]Mortality (Interventions) H'!$B$26:$AV$128,43)))</f>
        <v>659.78604077369846</v>
      </c>
      <c r="P1799" s="11">
        <v>0</v>
      </c>
      <c r="Q1799" s="10">
        <f t="shared" si="955"/>
        <v>2.5201757466548148E-6</v>
      </c>
      <c r="R1799" s="10">
        <f t="shared" si="956"/>
        <v>1.6627767779392796E-6</v>
      </c>
      <c r="S1799" s="10">
        <f t="shared" si="957"/>
        <v>0</v>
      </c>
      <c r="T1799" s="9">
        <f t="shared" si="947"/>
        <v>8.5739896871553521E-7</v>
      </c>
      <c r="U1799" s="18"/>
      <c r="V1799" s="8">
        <f t="shared" si="958"/>
        <v>1.9384612202847106E-2</v>
      </c>
      <c r="W1799" s="8">
        <f t="shared" si="948"/>
        <v>6.5949156655970929E-3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-2.0011969467497973E-3</v>
      </c>
      <c r="AB1799" s="8">
        <f t="shared" si="959"/>
        <v>-1.2789696537250013</v>
      </c>
      <c r="AC1799" s="8">
        <f t="shared" si="952"/>
        <v>-1.280970850671751</v>
      </c>
      <c r="AD1799" s="8">
        <f t="shared" si="960"/>
        <v>1.9016304570993012E-3</v>
      </c>
      <c r="AE1799" s="8">
        <f t="shared" si="953"/>
        <v>-1.2790692202146516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2334.0323697237236</v>
      </c>
      <c r="M1800" s="14">
        <f t="shared" si="946"/>
        <v>769177</v>
      </c>
      <c r="N1800" s="13"/>
      <c r="O1800" s="12">
        <f>1000*(IF(I55&lt;18,VLOOKUP(I55,'[1]Mortality (No Interventions) H'!$B$10:$O$129,4),VLOOKUP(I55,'[1]Mortality (Interventions) H'!$B$26:$AV$128,43)))</f>
        <v>686.28738848611715</v>
      </c>
      <c r="P1800" s="11">
        <v>0</v>
      </c>
      <c r="Q1800" s="10">
        <f t="shared" si="955"/>
        <v>8.5739896871553521E-7</v>
      </c>
      <c r="R1800" s="10">
        <f t="shared" si="956"/>
        <v>5.8842209913047469E-7</v>
      </c>
      <c r="S1800" s="10">
        <f t="shared" si="957"/>
        <v>0</v>
      </c>
      <c r="T1800" s="9">
        <f t="shared" si="947"/>
        <v>2.6897686958506052E-7</v>
      </c>
      <c r="U1800" s="18"/>
      <c r="V1800" s="8">
        <f t="shared" si="958"/>
        <v>6.5949156655970929E-3</v>
      </c>
      <c r="W1800" s="8">
        <f t="shared" si="948"/>
        <v>2.0689082161682811E-3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-6.2780072031848777E-4</v>
      </c>
      <c r="AB1800" s="8">
        <f t="shared" si="959"/>
        <v>-0.45260074494288111</v>
      </c>
      <c r="AC1800" s="8">
        <f t="shared" si="952"/>
        <v>-0.45322854566319959</v>
      </c>
      <c r="AD1800" s="8">
        <f t="shared" si="960"/>
        <v>6.4696122679507484E-4</v>
      </c>
      <c r="AE1800" s="8">
        <f t="shared" si="953"/>
        <v>-0.4525815844364045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2334.0323697237236</v>
      </c>
      <c r="M1801" s="14">
        <f t="shared" si="946"/>
        <v>769177</v>
      </c>
      <c r="N1801" s="13"/>
      <c r="O1801" s="12">
        <f>1000*(IF(I56&lt;18,VLOOKUP(I56,'[1]Mortality (No Interventions) H'!$B$10:$O$129,4),VLOOKUP(I56,'[1]Mortality (Interventions) H'!$B$26:$AV$128,43)))</f>
        <v>712.70487545504784</v>
      </c>
      <c r="P1801" s="11">
        <v>0</v>
      </c>
      <c r="Q1801" s="10">
        <f t="shared" si="955"/>
        <v>2.6897686958506052E-7</v>
      </c>
      <c r="R1801" s="10">
        <f t="shared" si="956"/>
        <v>1.9170112633790919E-7</v>
      </c>
      <c r="S1801" s="10">
        <f t="shared" si="957"/>
        <v>0</v>
      </c>
      <c r="T1801" s="9">
        <f t="shared" si="947"/>
        <v>7.7275743247151327E-8</v>
      </c>
      <c r="U1801" s="18"/>
      <c r="V1801" s="8">
        <f t="shared" si="958"/>
        <v>2.0689082161682811E-3</v>
      </c>
      <c r="W1801" s="8">
        <f t="shared" si="948"/>
        <v>5.9438724363614125E-4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-1.8036408613331063E-4</v>
      </c>
      <c r="AB1801" s="8">
        <f t="shared" si="959"/>
        <v>-0.14745209725321398</v>
      </c>
      <c r="AC1801" s="8">
        <f t="shared" si="952"/>
        <v>-0.14763246133934729</v>
      </c>
      <c r="AD1801" s="8">
        <f t="shared" si="960"/>
        <v>2.029598960061084E-4</v>
      </c>
      <c r="AE1801" s="8">
        <f t="shared" si="953"/>
        <v>-0.14742950144334119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2334.0323697237236</v>
      </c>
      <c r="M1802" s="14">
        <f t="shared" si="946"/>
        <v>769177</v>
      </c>
      <c r="N1802" s="13"/>
      <c r="O1802" s="12">
        <f>1000*(IF(I57&lt;18,VLOOKUP(I57,'[1]Mortality (No Interventions) H'!$B$10:$O$129,4),VLOOKUP(I57,'[1]Mortality (Interventions) H'!$B$26:$AV$128,43)))</f>
        <v>739.17041393355225</v>
      </c>
      <c r="P1802" s="11">
        <v>0</v>
      </c>
      <c r="Q1802" s="10">
        <f t="shared" si="955"/>
        <v>7.7275743247151327E-8</v>
      </c>
      <c r="R1802" s="10">
        <f t="shared" si="956"/>
        <v>5.7119943123019753E-8</v>
      </c>
      <c r="S1802" s="10">
        <f t="shared" si="957"/>
        <v>0</v>
      </c>
      <c r="T1802" s="9">
        <f t="shared" si="947"/>
        <v>2.0155800124131574E-8</v>
      </c>
      <c r="U1802" s="18"/>
      <c r="V1802" s="8">
        <f t="shared" si="958"/>
        <v>5.9438724363614125E-4</v>
      </c>
      <c r="W1802" s="8">
        <f t="shared" si="948"/>
        <v>1.5503377872079152E-4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-4.7044289927404539E-5</v>
      </c>
      <c r="AB1802" s="8">
        <f t="shared" si="959"/>
        <v>-4.3935346491534966E-2</v>
      </c>
      <c r="AC1802" s="8">
        <f t="shared" si="952"/>
        <v>-4.398239078146237E-2</v>
      </c>
      <c r="AD1802" s="8">
        <f t="shared" si="960"/>
        <v>5.8309388600705461E-5</v>
      </c>
      <c r="AE1802" s="8">
        <f t="shared" si="953"/>
        <v>-4.3924081392861664E-2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2334.0323697237236</v>
      </c>
      <c r="M1803" s="14">
        <f t="shared" si="946"/>
        <v>769177</v>
      </c>
      <c r="N1803" s="13"/>
      <c r="O1803" s="12">
        <f>1000*(IF(I58&lt;18,VLOOKUP(I58,'[1]Mortality (No Interventions) H'!$B$10:$O$129,4),VLOOKUP(I58,'[1]Mortality (Interventions) H'!$B$26:$AV$128,43)))</f>
        <v>765.68400392163073</v>
      </c>
      <c r="P1803" s="11">
        <v>0</v>
      </c>
      <c r="Q1803" s="10">
        <f t="shared" si="955"/>
        <v>2.0155800124131574E-8</v>
      </c>
      <c r="R1803" s="10">
        <f t="shared" si="956"/>
        <v>1.5432973741289167E-8</v>
      </c>
      <c r="S1803" s="10">
        <f t="shared" si="957"/>
        <v>0</v>
      </c>
      <c r="T1803" s="9">
        <f t="shared" si="947"/>
        <v>4.7228263828424076E-9</v>
      </c>
      <c r="U1803" s="18"/>
      <c r="V1803" s="8">
        <f t="shared" si="958"/>
        <v>1.5503377872079152E-4</v>
      </c>
      <c r="W1803" s="8">
        <f t="shared" si="948"/>
        <v>3.632689428675575E-5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-1.1023229654139387E-5</v>
      </c>
      <c r="AB1803" s="8">
        <f t="shared" si="959"/>
        <v>-1.1870688443403577E-2</v>
      </c>
      <c r="AC1803" s="8">
        <f t="shared" si="952"/>
        <v>-1.1881711673057717E-2</v>
      </c>
      <c r="AD1803" s="8">
        <f t="shared" si="960"/>
        <v>1.520881369250965E-5</v>
      </c>
      <c r="AE1803" s="8">
        <f t="shared" si="953"/>
        <v>-1.1866502859365207E-2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2334.0323697237236</v>
      </c>
      <c r="M1804" s="14">
        <f t="shared" si="946"/>
        <v>769177</v>
      </c>
      <c r="N1804" s="13"/>
      <c r="O1804" s="12">
        <f>1000*(IF(I59&lt;18,VLOOKUP(I59,'[1]Mortality (No Interventions) H'!$B$10:$O$129,4),VLOOKUP(I59,'[1]Mortality (Interventions) H'!$B$26:$AV$128,43)))</f>
        <v>792.24564541928316</v>
      </c>
      <c r="P1804" s="11">
        <v>0</v>
      </c>
      <c r="Q1804" s="10">
        <f t="shared" si="955"/>
        <v>4.7228263828424076E-9</v>
      </c>
      <c r="R1804" s="10">
        <f t="shared" si="956"/>
        <v>3.7416386358782017E-9</v>
      </c>
      <c r="S1804" s="10">
        <f t="shared" si="957"/>
        <v>0</v>
      </c>
      <c r="T1804" s="9">
        <f t="shared" si="947"/>
        <v>9.811877469642059E-10</v>
      </c>
      <c r="U1804" s="18"/>
      <c r="V1804" s="8">
        <f t="shared" si="958"/>
        <v>3.632689428675575E-5</v>
      </c>
      <c r="W1804" s="8">
        <f t="shared" si="948"/>
        <v>7.5470704764668703E-6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-2.2901239621907469E-6</v>
      </c>
      <c r="AB1804" s="8">
        <f t="shared" si="959"/>
        <v>-2.8779823810288875E-3</v>
      </c>
      <c r="AC1804" s="8">
        <f t="shared" si="952"/>
        <v>-2.8802725049910782E-3</v>
      </c>
      <c r="AD1804" s="8">
        <f t="shared" si="960"/>
        <v>3.5636683295307395E-6</v>
      </c>
      <c r="AE1804" s="8">
        <f t="shared" si="953"/>
        <v>-2.8767088366615473E-3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2334.0323697237236</v>
      </c>
      <c r="M1805" s="14">
        <f t="shared" si="946"/>
        <v>769177</v>
      </c>
      <c r="N1805" s="13"/>
      <c r="O1805" s="12">
        <f>1000*(IF(I60&lt;18,VLOOKUP(I60,'[1]Mortality (No Interventions) H'!$B$10:$O$129,4),VLOOKUP(I60,'[1]Mortality (Interventions) H'!$B$26:$AV$128,43)))</f>
        <v>1000</v>
      </c>
      <c r="P1805" s="11">
        <v>0</v>
      </c>
      <c r="Q1805" s="10">
        <f t="shared" si="955"/>
        <v>9.811877469642059E-10</v>
      </c>
      <c r="R1805" s="10">
        <f t="shared" si="956"/>
        <v>9.811877469642059E-10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7.5470704764668703E-6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-7.5470704764668702E-4</v>
      </c>
      <c r="AC1805" s="8">
        <f t="shared" si="952"/>
        <v>-7.5470704764668702E-4</v>
      </c>
      <c r="AD1805" s="8">
        <f t="shared" si="960"/>
        <v>7.4036761374140008E-7</v>
      </c>
      <c r="AE1805" s="8">
        <f t="shared" si="953"/>
        <v>-7.5396668003294566E-4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2334.0323697237236</v>
      </c>
      <c r="M1806" s="14">
        <f t="shared" si="946"/>
        <v>769177</v>
      </c>
      <c r="N1806" s="13"/>
      <c r="O1806" s="12" t="e">
        <f>1000*(IF(I61&lt;18,VLOOKUP(I61,'[1]Mortality (No Interventions) H'!$B$10:$O$129,4),VLOOKUP(I61,'[1]Mortality (Interventions) H'!$B$26:$AV$128,43)))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2334.0323697237236</v>
      </c>
      <c r="M1807" s="14">
        <f t="shared" si="946"/>
        <v>769177</v>
      </c>
      <c r="N1807" s="13"/>
      <c r="O1807" s="12" t="e">
        <f>1000*(IF(I62&lt;18,VLOOKUP(I62,'[1]Mortality (No Interventions) H'!$B$10:$O$129,4),VLOOKUP(I62,'[1]Mortality (Interventions) H'!$B$26:$AV$128,43)))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2334.0323697237236</v>
      </c>
      <c r="M1808" s="14">
        <f t="shared" si="946"/>
        <v>769177</v>
      </c>
      <c r="N1808" s="13"/>
      <c r="O1808" s="12" t="e">
        <f>1000*(IF(I63&lt;18,VLOOKUP(I63,'[1]Mortality (No Interventions) H'!$B$10:$O$129,4),VLOOKUP(I63,'[1]Mortality (Interventions) H'!$B$26:$AV$128,43)))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2334.0323697237236</v>
      </c>
      <c r="M1809" s="14">
        <f t="shared" si="946"/>
        <v>769177</v>
      </c>
      <c r="N1809" s="13"/>
      <c r="O1809" s="12" t="e">
        <f>1000*(IF(I64&lt;18,VLOOKUP(I64,'[1]Mortality (No Interventions) H'!$B$10:$O$129,4),VLOOKUP(I64,'[1]Mortality (Interventions) H'!$B$26:$AV$128,43)))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2334.0323697237236</v>
      </c>
      <c r="M1810" s="14">
        <f t="shared" si="946"/>
        <v>769177</v>
      </c>
      <c r="N1810" s="13"/>
      <c r="O1810" s="12" t="e">
        <f>1000*(IF(I65&lt;18,VLOOKUP(I65,'[1]Mortality (No Interventions) H'!$B$10:$O$129,4),VLOOKUP(I65,'[1]Mortality (Interventions) H'!$B$26:$AV$128,43)))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2334.0323697237236</v>
      </c>
      <c r="M1811" s="14">
        <f t="shared" si="946"/>
        <v>769177</v>
      </c>
      <c r="N1811" s="13"/>
      <c r="O1811" s="12" t="e">
        <f>1000*(IF(I66&lt;18,VLOOKUP(I66,'[1]Mortality (No Interventions) H'!$B$10:$O$129,4),VLOOKUP(I66,'[1]Mortality (Interventions) H'!$B$26:$AV$128,43)))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2334.0323697237236</v>
      </c>
      <c r="M1812" s="14">
        <f t="shared" si="946"/>
        <v>769177</v>
      </c>
      <c r="N1812" s="13"/>
      <c r="O1812" s="12" t="e">
        <f>1000*(IF(I67&lt;18,VLOOKUP(I67,'[1]Mortality (No Interventions) H'!$B$10:$O$129,4),VLOOKUP(I67,'[1]Mortality (Interventions) H'!$B$26:$AV$128,43)))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2334.0323697237236</v>
      </c>
      <c r="M1813" s="14">
        <f t="shared" ref="M1813:M1844" si="963">$E$11</f>
        <v>769177</v>
      </c>
      <c r="N1813" s="13"/>
      <c r="O1813" s="12" t="e">
        <f>1000*(IF(I68&lt;18,VLOOKUP(I68,'[1]Mortality (No Interventions) H'!$B$10:$O$129,4),VLOOKUP(I68,'[1]Mortality (Interventions) H'!$B$26:$AV$128,43)))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2334.0323697237236</v>
      </c>
      <c r="M1814" s="14">
        <f t="shared" si="963"/>
        <v>769177</v>
      </c>
      <c r="N1814" s="13"/>
      <c r="O1814" s="12" t="e">
        <f>1000*(IF(I69&lt;18,VLOOKUP(I69,'[1]Mortality (No Interventions) H'!$B$10:$O$129,4),VLOOKUP(I69,'[1]Mortality (Interventions) H'!$B$26:$AV$128,43)))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2334.0323697237236</v>
      </c>
      <c r="M1815" s="14">
        <f t="shared" si="963"/>
        <v>769177</v>
      </c>
      <c r="N1815" s="13"/>
      <c r="O1815" s="12" t="e">
        <f>1000*(IF(I70&lt;18,VLOOKUP(I70,'[1]Mortality (No Interventions) H'!$B$10:$O$129,4),VLOOKUP(I70,'[1]Mortality (Interventions) H'!$B$26:$AV$128,43)))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2334.0323697237236</v>
      </c>
      <c r="M1816" s="14">
        <f t="shared" si="963"/>
        <v>769177</v>
      </c>
      <c r="N1816" s="13"/>
      <c r="O1816" s="12" t="e">
        <f>1000*(IF(I71&lt;18,VLOOKUP(I71,'[1]Mortality (No Interventions) H'!$B$10:$O$129,4),VLOOKUP(I71,'[1]Mortality (Interventions) H'!$B$26:$AV$128,43)))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2334.0323697237236</v>
      </c>
      <c r="M1817" s="14">
        <f t="shared" si="963"/>
        <v>769177</v>
      </c>
      <c r="N1817" s="13"/>
      <c r="O1817" s="12" t="e">
        <f>1000*(IF(I72&lt;18,VLOOKUP(I72,'[1]Mortality (No Interventions) H'!$B$10:$O$129,4),VLOOKUP(I72,'[1]Mortality (Interventions) H'!$B$26:$AV$128,43)))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2334.0323697237236</v>
      </c>
      <c r="M1818" s="14">
        <f t="shared" si="963"/>
        <v>769177</v>
      </c>
      <c r="N1818" s="13"/>
      <c r="O1818" s="12" t="e">
        <f>1000*(IF(I73&lt;18,VLOOKUP(I73,'[1]Mortality (No Interventions) H'!$B$10:$O$129,4),VLOOKUP(I73,'[1]Mortality (Interventions) H'!$B$26:$AV$128,43)))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2334.0323697237236</v>
      </c>
      <c r="M1819" s="14">
        <f t="shared" si="963"/>
        <v>769177</v>
      </c>
      <c r="N1819" s="13"/>
      <c r="O1819" s="12" t="e">
        <f>1000*(IF(I74&lt;18,VLOOKUP(I74,'[1]Mortality (No Interventions) H'!$B$10:$O$129,4),VLOOKUP(I74,'[1]Mortality (Interventions) H'!$B$26:$AV$128,43)))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2334.0323697237236</v>
      </c>
      <c r="M1820" s="14">
        <f t="shared" si="963"/>
        <v>769177</v>
      </c>
      <c r="N1820" s="13"/>
      <c r="O1820" s="12" t="e">
        <f>1000*(IF(I75&lt;18,VLOOKUP(I75,'[1]Mortality (No Interventions) H'!$B$10:$O$129,4),VLOOKUP(I75,'[1]Mortality (Interventions) H'!$B$26:$AV$128,43)))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2334.0323697237236</v>
      </c>
      <c r="M1821" s="14">
        <f t="shared" si="963"/>
        <v>769177</v>
      </c>
      <c r="N1821" s="13"/>
      <c r="O1821" s="12" t="e">
        <f>1000*(IF(I76&lt;18,VLOOKUP(I76,'[1]Mortality (No Interventions) H'!$B$10:$O$129,4),VLOOKUP(I76,'[1]Mortality (Interventions) H'!$B$26:$AV$128,43)))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2334.0323697237236</v>
      </c>
      <c r="M1822" s="14">
        <f t="shared" si="963"/>
        <v>769177</v>
      </c>
      <c r="N1822" s="13"/>
      <c r="O1822" s="12" t="e">
        <f>1000*(IF(I77&lt;18,VLOOKUP(I77,'[1]Mortality (No Interventions) H'!$B$10:$O$129,4),VLOOKUP(I77,'[1]Mortality (Interventions) H'!$B$26:$AV$128,43)))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2334.0323697237236</v>
      </c>
      <c r="M1823" s="14">
        <f t="shared" si="963"/>
        <v>769177</v>
      </c>
      <c r="N1823" s="13"/>
      <c r="O1823" s="12" t="e">
        <f>1000*(IF(I78&lt;18,VLOOKUP(I78,'[1]Mortality (No Interventions) H'!$B$10:$O$129,4),VLOOKUP(I78,'[1]Mortality (Interventions) H'!$B$26:$AV$128,43)))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2334.0323697237236</v>
      </c>
      <c r="M1824" s="14">
        <f t="shared" si="963"/>
        <v>769177</v>
      </c>
      <c r="N1824" s="13"/>
      <c r="O1824" s="12" t="e">
        <f>1000*(IF(I79&lt;18,VLOOKUP(I79,'[1]Mortality (No Interventions) H'!$B$10:$O$129,4),VLOOKUP(I79,'[1]Mortality (Interventions) H'!$B$26:$AV$128,43)))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2334.0323697237236</v>
      </c>
      <c r="M1825" s="14">
        <f t="shared" si="963"/>
        <v>769177</v>
      </c>
      <c r="O1825" s="12" t="e">
        <f>1000*(IF(I80&lt;18,VLOOKUP(I80,'[1]Mortality (No Interventions) H'!$B$10:$O$129,4),VLOOKUP(I80,'[1]Mortality (Interventions) H'!$B$26:$AV$128,43)))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2334.0323697237236</v>
      </c>
      <c r="M1826" s="14">
        <f t="shared" si="963"/>
        <v>769177</v>
      </c>
      <c r="O1826" s="12" t="e">
        <f>1000*(IF(I81&lt;18,VLOOKUP(I81,'[1]Mortality (No Interventions) H'!$B$10:$O$129,4),VLOOKUP(I81,'[1]Mortality (Interventions) H'!$B$26:$AV$128,43)))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2334.0323697237236</v>
      </c>
      <c r="M1827" s="14">
        <f t="shared" si="963"/>
        <v>769177</v>
      </c>
      <c r="O1827" s="12" t="e">
        <f>1000*(IF(I82&lt;18,VLOOKUP(I82,'[1]Mortality (No Interventions) H'!$B$10:$O$129,4),VLOOKUP(I82,'[1]Mortality (Interventions) H'!$B$26:$AV$128,43)))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2334.0323697237236</v>
      </c>
      <c r="M1828" s="14">
        <f t="shared" si="963"/>
        <v>769177</v>
      </c>
      <c r="O1828" s="12" t="e">
        <f>1000*(IF(I83&lt;18,VLOOKUP(I83,'[1]Mortality (No Interventions) H'!$B$10:$O$129,4),VLOOKUP(I83,'[1]Mortality (Interventions) H'!$B$26:$AV$128,43)))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2334.0323697237236</v>
      </c>
      <c r="M1829" s="14">
        <f t="shared" si="963"/>
        <v>769177</v>
      </c>
      <c r="O1829" s="12" t="e">
        <f>1000*(IF(I84&lt;18,VLOOKUP(I84,'[1]Mortality (No Interventions) H'!$B$10:$O$129,4),VLOOKUP(I84,'[1]Mortality (Interventions) H'!$B$26:$AV$128,43)))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2334.0323697237236</v>
      </c>
      <c r="M1830" s="14">
        <f t="shared" si="963"/>
        <v>769177</v>
      </c>
      <c r="O1830" s="12" t="e">
        <f>1000*(IF(I85&lt;18,VLOOKUP(I85,'[1]Mortality (No Interventions) H'!$B$10:$O$129,4),VLOOKUP(I85,'[1]Mortality (Interventions) H'!$B$26:$AV$128,43)))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2334.0323697237236</v>
      </c>
      <c r="M1831" s="14">
        <f t="shared" si="963"/>
        <v>769177</v>
      </c>
      <c r="O1831" s="12" t="e">
        <f>1000*(IF(I86&lt;18,VLOOKUP(I86,'[1]Mortality (No Interventions) H'!$B$10:$O$129,4),VLOOKUP(I86,'[1]Mortality (Interventions) H'!$B$26:$AV$128,43)))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2334.0323697237236</v>
      </c>
      <c r="M1832" s="14">
        <f t="shared" si="963"/>
        <v>769177</v>
      </c>
      <c r="O1832" s="12" t="e">
        <f>1000*(IF(I87&lt;18,VLOOKUP(I87,'[1]Mortality (No Interventions) H'!$B$10:$O$129,4),VLOOKUP(I87,'[1]Mortality (Interventions) H'!$B$26:$AV$128,43)))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2334.0323697237236</v>
      </c>
      <c r="M1833" s="14">
        <f t="shared" si="963"/>
        <v>769177</v>
      </c>
      <c r="O1833" s="12" t="e">
        <f>1000*(IF(I88&lt;18,VLOOKUP(I88,'[1]Mortality (No Interventions) H'!$B$10:$O$129,4),VLOOKUP(I88,'[1]Mortality (Interventions) H'!$B$26:$AV$128,43)))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2334.0323697237236</v>
      </c>
      <c r="M1834" s="14">
        <f t="shared" si="963"/>
        <v>769177</v>
      </c>
      <c r="O1834" s="12" t="e">
        <f>1000*(IF(I89&lt;18,VLOOKUP(I89,'[1]Mortality (No Interventions) H'!$B$10:$O$129,4),VLOOKUP(I89,'[1]Mortality (Interventions) H'!$B$26:$AV$128,43)))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2334.0323697237236</v>
      </c>
      <c r="M1835" s="14">
        <f t="shared" si="963"/>
        <v>769177</v>
      </c>
      <c r="O1835" s="12" t="e">
        <f>1000*(IF(I90&lt;18,VLOOKUP(I90,'[1]Mortality (No Interventions) H'!$B$10:$O$129,4),VLOOKUP(I90,'[1]Mortality (Interventions) H'!$B$26:$AV$128,43)))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2334.0323697237236</v>
      </c>
      <c r="M1836" s="14">
        <f t="shared" si="963"/>
        <v>769177</v>
      </c>
      <c r="O1836" s="12" t="e">
        <f>1000*(IF(I91&lt;18,VLOOKUP(I91,'[1]Mortality (No Interventions) H'!$B$10:$O$129,4),VLOOKUP(I91,'[1]Mortality (Interventions) H'!$B$26:$AV$128,43)))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2334.0323697237236</v>
      </c>
      <c r="M1837" s="14">
        <f t="shared" si="963"/>
        <v>769177</v>
      </c>
      <c r="O1837" s="12" t="e">
        <f>1000*(IF(I92&lt;18,VLOOKUP(I92,'[1]Mortality (No Interventions) H'!$B$10:$O$129,4),VLOOKUP(I92,'[1]Mortality (Interventions) H'!$B$26:$AV$128,43)))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2334.0323697237236</v>
      </c>
      <c r="M1838" s="14">
        <f t="shared" si="963"/>
        <v>769177</v>
      </c>
      <c r="O1838" s="12" t="e">
        <f>1000*(IF(I93&lt;18,VLOOKUP(I93,'[1]Mortality (No Interventions) H'!$B$10:$O$129,4),VLOOKUP(I93,'[1]Mortality (Interventions) H'!$B$26:$AV$128,43)))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2334.0323697237236</v>
      </c>
      <c r="M1839" s="14">
        <f t="shared" si="963"/>
        <v>769177</v>
      </c>
      <c r="O1839" s="12" t="e">
        <f>1000*(IF(I94&lt;18,VLOOKUP(I94,'[1]Mortality (No Interventions) H'!$B$10:$O$129,4),VLOOKUP(I94,'[1]Mortality (Interventions) H'!$B$26:$AV$128,43)))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2334.0323697237236</v>
      </c>
      <c r="M1840" s="14">
        <f t="shared" si="963"/>
        <v>769177</v>
      </c>
      <c r="O1840" s="12" t="e">
        <f>1000*(IF(I95&lt;18,VLOOKUP(I95,'[1]Mortality (No Interventions) H'!$B$10:$O$129,4),VLOOKUP(I95,'[1]Mortality (Interventions) H'!$B$26:$AV$128,43)))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2334.0323697237236</v>
      </c>
      <c r="M1841" s="14">
        <f t="shared" si="963"/>
        <v>769177</v>
      </c>
      <c r="O1841" s="12" t="e">
        <f>1000*(IF(I96&lt;18,VLOOKUP(I96,'[1]Mortality (No Interventions) H'!$B$10:$O$129,4),VLOOKUP(I96,'[1]Mortality (Interventions) H'!$B$26:$AV$128,43)))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2334.0323697237236</v>
      </c>
      <c r="M1842" s="14">
        <f t="shared" si="963"/>
        <v>769177</v>
      </c>
      <c r="O1842" s="12" t="e">
        <f>1000*(IF(I97&lt;18,VLOOKUP(I97,'[1]Mortality (No Interventions) H'!$B$10:$O$129,4),VLOOKUP(I97,'[1]Mortality (Interventions) H'!$B$26:$AV$128,43)))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2334.0323697237236</v>
      </c>
      <c r="M1843" s="14">
        <f t="shared" si="963"/>
        <v>769177</v>
      </c>
      <c r="O1843" s="12" t="e">
        <f>1000*(IF(I98&lt;18,VLOOKUP(I98,'[1]Mortality (No Interventions) H'!$B$10:$O$129,4),VLOOKUP(I98,'[1]Mortality (Interventions) H'!$B$26:$AV$128,43)))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2334.0323697237236</v>
      </c>
      <c r="M1844" s="14">
        <f t="shared" si="963"/>
        <v>769177</v>
      </c>
      <c r="O1844" s="12" t="e">
        <f>1000*(IF(I99&lt;18,VLOOKUP(I99,'[1]Mortality (No Interventions) H'!$B$10:$O$129,4),VLOOKUP(I99,'[1]Mortality (Interventions) H'!$B$26:$AV$128,43)))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2334.0323697237236</v>
      </c>
      <c r="M1845" s="14">
        <f t="shared" ref="M1845:M1869" si="980">$E$11</f>
        <v>769177</v>
      </c>
      <c r="O1845" s="12" t="e">
        <f>1000*(IF(I100&lt;18,VLOOKUP(I100,'[1]Mortality (No Interventions) H'!$B$10:$O$129,4),VLOOKUP(I100,'[1]Mortality (Interventions) H'!$B$26:$AV$128,43)))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2334.0323697237236</v>
      </c>
      <c r="M1846" s="14">
        <f t="shared" si="980"/>
        <v>769177</v>
      </c>
      <c r="O1846" s="12" t="e">
        <f>1000*(IF(I101&lt;18,VLOOKUP(I101,'[1]Mortality (No Interventions) H'!$B$10:$O$129,4),VLOOKUP(I101,'[1]Mortality (Interventions) H'!$B$26:$AV$128,43)))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2334.0323697237236</v>
      </c>
      <c r="M1847" s="14">
        <f t="shared" si="980"/>
        <v>769177</v>
      </c>
      <c r="O1847" s="12" t="e">
        <f>1000*(IF(I102&lt;18,VLOOKUP(I102,'[1]Mortality (No Interventions) H'!$B$10:$O$129,4),VLOOKUP(I102,'[1]Mortality (Interventions) H'!$B$26:$AV$128,43)))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2334.0323697237236</v>
      </c>
      <c r="M1848" s="14">
        <f t="shared" si="980"/>
        <v>769177</v>
      </c>
      <c r="O1848" s="12" t="e">
        <f>1000*(IF(I103&lt;18,VLOOKUP(I103,'[1]Mortality (No Interventions) H'!$B$10:$O$129,4),VLOOKUP(I103,'[1]Mortality (Interventions) H'!$B$26:$AV$128,43)))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2334.0323697237236</v>
      </c>
      <c r="M1849" s="14">
        <f t="shared" si="980"/>
        <v>769177</v>
      </c>
      <c r="O1849" s="12" t="e">
        <f>1000*(IF(I104&lt;18,VLOOKUP(I104,'[1]Mortality (No Interventions) H'!$B$10:$O$129,4),VLOOKUP(I104,'[1]Mortality (Interventions) H'!$B$26:$AV$128,43)))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2334.0323697237236</v>
      </c>
      <c r="M1850" s="14">
        <f t="shared" si="980"/>
        <v>769177</v>
      </c>
      <c r="O1850" s="12" t="e">
        <f>1000*(IF(I105&lt;18,VLOOKUP(I105,'[1]Mortality (No Interventions) H'!$B$10:$O$129,4),VLOOKUP(I105,'[1]Mortality (Interventions) H'!$B$26:$AV$128,43)))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2334.0323697237236</v>
      </c>
      <c r="M1851" s="14">
        <f t="shared" si="980"/>
        <v>769177</v>
      </c>
      <c r="O1851" s="12" t="e">
        <f>1000*(IF(I106&lt;18,VLOOKUP(I106,'[1]Mortality (No Interventions) H'!$B$10:$O$129,4),VLOOKUP(I106,'[1]Mortality (Interventions) H'!$B$26:$AV$128,43)))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2334.0323697237236</v>
      </c>
      <c r="M1852" s="14">
        <f t="shared" si="980"/>
        <v>769177</v>
      </c>
      <c r="O1852" s="12" t="e">
        <f>1000*(IF(I107&lt;18,VLOOKUP(I107,'[1]Mortality (No Interventions) H'!$B$10:$O$129,4),VLOOKUP(I107,'[1]Mortality (Interventions) H'!$B$26:$AV$128,43)))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2334.0323697237236</v>
      </c>
      <c r="M1853" s="14">
        <f t="shared" si="980"/>
        <v>769177</v>
      </c>
      <c r="O1853" s="12" t="e">
        <f>1000*(IF(I108&lt;18,VLOOKUP(I108,'[1]Mortality (No Interventions) H'!$B$10:$O$129,4),VLOOKUP(I108,'[1]Mortality (Interventions) H'!$B$26:$AV$128,43)))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2334.0323697237236</v>
      </c>
      <c r="M1854" s="14">
        <f t="shared" si="980"/>
        <v>769177</v>
      </c>
      <c r="O1854" s="12" t="e">
        <f>1000*(IF(I109&lt;18,VLOOKUP(I109,'[1]Mortality (No Interventions) H'!$B$10:$O$129,4),VLOOKUP(I109,'[1]Mortality (Interventions) H'!$B$26:$AV$128,43)))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2334.0323697237236</v>
      </c>
      <c r="M1855" s="14">
        <f t="shared" si="980"/>
        <v>769177</v>
      </c>
      <c r="O1855" s="12" t="e">
        <f>1000*(IF(I110&lt;18,VLOOKUP(I110,'[1]Mortality (No Interventions) H'!$B$10:$O$129,4),VLOOKUP(I110,'[1]Mortality (Interventions) H'!$B$26:$AV$128,43)))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2334.0323697237236</v>
      </c>
      <c r="M1856" s="14">
        <f t="shared" si="980"/>
        <v>769177</v>
      </c>
      <c r="O1856" s="12" t="e">
        <f>1000*(IF(I111&lt;18,VLOOKUP(I111,'[1]Mortality (No Interventions) H'!$B$10:$O$129,4),VLOOKUP(I111,'[1]Mortality (Interventions) H'!$B$26:$AV$128,43)))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2334.0323697237236</v>
      </c>
      <c r="M1857" s="14">
        <f t="shared" si="980"/>
        <v>769177</v>
      </c>
      <c r="O1857" s="12" t="e">
        <f>1000*(IF(I112&lt;18,VLOOKUP(I112,'[1]Mortality (No Interventions) H'!$B$10:$O$129,4),VLOOKUP(I112,'[1]Mortality (Interventions) H'!$B$26:$AV$128,43)))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2334.0323697237236</v>
      </c>
      <c r="M1858" s="14">
        <f t="shared" si="980"/>
        <v>769177</v>
      </c>
      <c r="O1858" s="12" t="e">
        <f>1000*(IF(I113&lt;18,VLOOKUP(I113,'[1]Mortality (No Interventions) H'!$B$10:$O$129,4),VLOOKUP(I113,'[1]Mortality (Interventions) H'!$B$26:$AV$128,43)))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2334.0323697237236</v>
      </c>
      <c r="M1859" s="14">
        <f t="shared" si="980"/>
        <v>769177</v>
      </c>
      <c r="O1859" s="12" t="e">
        <f>1000*(IF(I114&lt;18,VLOOKUP(I114,'[1]Mortality (No Interventions) H'!$B$10:$O$129,4),VLOOKUP(I114,'[1]Mortality (Interventions) H'!$B$26:$AV$128,43)))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2334.0323697237236</v>
      </c>
      <c r="M1860" s="14">
        <f t="shared" si="980"/>
        <v>769177</v>
      </c>
      <c r="O1860" s="12" t="e">
        <f>1000*(IF(I115&lt;18,VLOOKUP(I115,'[1]Mortality (No Interventions) H'!$B$10:$O$129,4),VLOOKUP(I115,'[1]Mortality (Interventions) H'!$B$26:$AV$128,43)))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2334.0323697237236</v>
      </c>
      <c r="M1861" s="14">
        <f t="shared" si="980"/>
        <v>769177</v>
      </c>
      <c r="O1861" s="12" t="e">
        <f>1000*(IF(I116&lt;18,VLOOKUP(I116,'[1]Mortality (No Interventions) H'!$B$10:$O$129,4),VLOOKUP(I116,'[1]Mortality (Interventions) H'!$B$26:$AV$128,43)))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2334.0323697237236</v>
      </c>
      <c r="M1862" s="14">
        <f t="shared" si="980"/>
        <v>769177</v>
      </c>
      <c r="O1862" s="12" t="e">
        <f>1000*(IF(I117&lt;18,VLOOKUP(I117,'[1]Mortality (No Interventions) H'!$B$10:$O$129,4),VLOOKUP(I117,'[1]Mortality (Interventions) H'!$B$26:$AV$128,43)))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2334.0323697237236</v>
      </c>
      <c r="M1863" s="14">
        <f t="shared" si="980"/>
        <v>769177</v>
      </c>
      <c r="O1863" s="12" t="e">
        <f>1000*(IF(I118&lt;18,VLOOKUP(I118,'[1]Mortality (No Interventions) H'!$B$10:$O$129,4),VLOOKUP(I118,'[1]Mortality (Interventions) H'!$B$26:$AV$128,43)))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2334.0323697237236</v>
      </c>
      <c r="M1864" s="14">
        <f t="shared" si="980"/>
        <v>769177</v>
      </c>
      <c r="O1864" s="12" t="e">
        <f>1000*(IF(I119&lt;18,VLOOKUP(I119,'[1]Mortality (No Interventions) H'!$B$10:$O$129,4),VLOOKUP(I119,'[1]Mortality (Interventions) H'!$B$26:$AV$128,43)))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2334.0323697237236</v>
      </c>
      <c r="M1865" s="14">
        <f t="shared" si="980"/>
        <v>769177</v>
      </c>
      <c r="O1865" s="12" t="e">
        <f>1000*(IF(I120&lt;18,VLOOKUP(I120,'[1]Mortality (No Interventions) H'!$B$10:$O$129,4),VLOOKUP(I120,'[1]Mortality (Interventions) H'!$B$26:$AV$128,43)))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2334.0323697237236</v>
      </c>
      <c r="M1866" s="14">
        <f t="shared" si="980"/>
        <v>769177</v>
      </c>
      <c r="O1866" s="12" t="e">
        <f>1000*(IF(I121&lt;18,VLOOKUP(I121,'[1]Mortality (No Interventions) H'!$B$10:$O$129,4),VLOOKUP(I121,'[1]Mortality (Interventions) H'!$B$26:$AV$128,43)))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2334.0323697237236</v>
      </c>
      <c r="M1867" s="14">
        <f t="shared" si="980"/>
        <v>769177</v>
      </c>
      <c r="O1867" s="12" t="e">
        <f>1000*(IF(I122&lt;18,VLOOKUP(I122,'[1]Mortality (No Interventions) H'!$B$10:$O$129,4),VLOOKUP(I122,'[1]Mortality (Interventions) H'!$B$26:$AV$128,43)))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2334.0323697237236</v>
      </c>
      <c r="M1868" s="14">
        <f t="shared" si="980"/>
        <v>769177</v>
      </c>
      <c r="O1868" s="12" t="e">
        <f>1000*(IF(I123&lt;18,VLOOKUP(I123,'[1]Mortality (No Interventions) H'!$B$10:$O$129,4),VLOOKUP(I123,'[1]Mortality (Interventions) H'!$B$26:$AV$128,43)))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2334.0323697237236</v>
      </c>
      <c r="M1869" s="14">
        <f t="shared" si="980"/>
        <v>769177</v>
      </c>
      <c r="O1869" s="12" t="e">
        <f>1000*(IF(I124&lt;18,VLOOKUP(I124,'[1]Mortality (No Interventions) H'!$B$10:$O$129,4),VLOOKUP(I124,'[1]Mortality (Interventions) H'!$B$26:$AV$128,43)))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468134.7723675103</v>
      </c>
      <c r="Z1874" s="2">
        <f t="shared" si="997"/>
        <v>-11703.369309187758</v>
      </c>
      <c r="AA1874" s="2">
        <f t="shared" si="997"/>
        <v>-47958.357497030593</v>
      </c>
      <c r="AB1874" s="2">
        <f t="shared" si="997"/>
        <v>-769177.00000000023</v>
      </c>
      <c r="AC1874" s="2">
        <f t="shared" si="997"/>
        <v>-360703.95443870802</v>
      </c>
      <c r="AD1874" s="2">
        <f t="shared" si="997"/>
        <v>15495.086625172909</v>
      </c>
      <c r="AE1874" s="2">
        <f t="shared" si="997"/>
        <v>-345208.86781353521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468134.7723675103</v>
      </c>
      <c r="Z1876" s="2">
        <f t="shared" si="998"/>
        <v>-11703.369309187758</v>
      </c>
      <c r="AA1876" s="2">
        <f t="shared" si="998"/>
        <v>-21065.650096789843</v>
      </c>
      <c r="AB1876" s="2">
        <f t="shared" si="998"/>
        <v>-155913.75791219217</v>
      </c>
      <c r="AC1876" s="2">
        <f t="shared" si="998"/>
        <v>279451.99504934048</v>
      </c>
      <c r="AD1876" s="2">
        <f t="shared" si="998"/>
        <v>6132.6324208780716</v>
      </c>
      <c r="AE1876" s="2">
        <f t="shared" si="998"/>
        <v>285584.62747021858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468134.7723675103</v>
      </c>
      <c r="Z1878" s="2">
        <f t="shared" si="999"/>
        <v>-11703.369309187758</v>
      </c>
      <c r="AA1878" s="2">
        <f t="shared" si="999"/>
        <v>-33125.151897481854</v>
      </c>
      <c r="AB1878" s="2">
        <f t="shared" si="999"/>
        <v>-386791.0543933048</v>
      </c>
      <c r="AC1878" s="2">
        <f t="shared" si="999"/>
        <v>36515.196767535876</v>
      </c>
      <c r="AD1878" s="2">
        <f t="shared" si="999"/>
        <v>10298.311219014819</v>
      </c>
      <c r="AE1878" s="2">
        <f t="shared" si="999"/>
        <v>46813.507986550685</v>
      </c>
    </row>
    <row r="1883" spans="1:40" ht="19" customHeight="1" x14ac:dyDescent="0.15">
      <c r="A1883" s="1"/>
      <c r="G1883" s="1" t="s">
        <v>11</v>
      </c>
      <c r="H1883" s="50">
        <v>454252.06100943888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454252.06100943888</v>
      </c>
      <c r="K1884" s="14">
        <f>J1884*$C$10</f>
        <v>11356.301525235973</v>
      </c>
      <c r="L1884" s="15">
        <f>$C$1894</f>
        <v>4740.9012429805607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454252.06100943888</v>
      </c>
      <c r="Z1884" s="8">
        <f t="shared" ref="Z1884:Z1915" si="1004">IFERROR(_xlfn.IFNA(-$T1884*K1884,0),0)</f>
        <v>-11356.301525235973</v>
      </c>
      <c r="AA1884" s="8">
        <f t="shared" ref="AA1884:AA1915" si="1005">IFERROR(_xlfn.IFNA(-$T1884*L1884,0),0)</f>
        <v>-4740.9012429805607</v>
      </c>
      <c r="AB1884" s="8"/>
      <c r="AC1884" s="8">
        <f t="shared" ref="AC1884:AC1915" si="1006">IFERROR(_xlfn.IFNA(SUM(Y1884:AB1884),0),0)</f>
        <v>438154.85824122233</v>
      </c>
      <c r="AD1884" s="8"/>
      <c r="AE1884" s="8">
        <f t="shared" ref="AE1884:AE1915" si="1007">IFERROR(_xlfn.IFNA(SUM(AC1884:AD1884),0),0)</f>
        <v>438154.85824122233</v>
      </c>
      <c r="AG1884" s="46">
        <f>AE2013</f>
        <v>45425.238090694009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H'!$B$10:$O$129,4),VLOOKUP(I5,'[1]Mortality (Interventions) H'!$B$26:$AV$128,46)))</f>
        <v>7.6188360267839466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7.6188360267839469E-3</v>
      </c>
      <c r="S1885" s="10">
        <f t="shared" ref="S1885:S1916" si="1011">MIN(P1885*Q1885,Q1885-R1885)</f>
        <v>0</v>
      </c>
      <c r="T1885" s="9">
        <f t="shared" si="1001"/>
        <v>0.99238116397321607</v>
      </c>
      <c r="U1885" s="18"/>
      <c r="V1885" s="8">
        <f t="shared" ref="V1885:V1916" si="1012">W1884</f>
        <v>7691.77</v>
      </c>
      <c r="W1885" s="8">
        <f t="shared" si="1002"/>
        <v>7633.1676656142645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-5860.2334385735958</v>
      </c>
      <c r="AC1885" s="8">
        <f t="shared" si="1006"/>
        <v>-5860.2334385735958</v>
      </c>
      <c r="AD1885" s="8">
        <f t="shared" ref="AD1885:AD1916" si="1014">IFERROR(_xlfn.IFNA($D$6*SUM(V1885:V1885,Y1885:Z1885),0),0)</f>
        <v>754.56263700000011</v>
      </c>
      <c r="AE1885" s="8">
        <f t="shared" si="1007"/>
        <v>-5105.6708015735958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2469.6409379333663</v>
      </c>
      <c r="M1886" s="14">
        <f t="shared" si="1000"/>
        <v>769177</v>
      </c>
      <c r="N1886" s="13"/>
      <c r="O1886" s="12">
        <f>1000*(IF(I6&lt;18,VLOOKUP(I6,'[1]Mortality (No Interventions) H'!$B$10:$O$129,4),VLOOKUP(I6,'[1]Mortality (Interventions) H'!$B$26:$AV$128,46)))</f>
        <v>8.4102294556478014</v>
      </c>
      <c r="P1886" s="11">
        <v>0</v>
      </c>
      <c r="Q1886" s="10">
        <f t="shared" si="1009"/>
        <v>0.99238116397321607</v>
      </c>
      <c r="R1886" s="10">
        <f t="shared" si="1010"/>
        <v>8.3461532964775927E-3</v>
      </c>
      <c r="S1886" s="10">
        <f t="shared" si="1011"/>
        <v>0</v>
      </c>
      <c r="T1886" s="9">
        <f t="shared" si="1001"/>
        <v>0.98403501067673849</v>
      </c>
      <c r="U1886" s="18"/>
      <c r="V1886" s="8">
        <f t="shared" si="1012"/>
        <v>7633.1676656142645</v>
      </c>
      <c r="W1886" s="8">
        <f t="shared" si="1002"/>
        <v>7568.9709740730168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-2430.2131467269705</v>
      </c>
      <c r="AB1886" s="8">
        <f t="shared" si="1013"/>
        <v>-6419.6691541247455</v>
      </c>
      <c r="AC1886" s="8">
        <f t="shared" si="1006"/>
        <v>-8849.8823008517156</v>
      </c>
      <c r="AD1886" s="8">
        <f t="shared" si="1014"/>
        <v>748.81374799675939</v>
      </c>
      <c r="AE1886" s="8">
        <f t="shared" si="1007"/>
        <v>-8101.0685528549566</v>
      </c>
      <c r="AF1886" s="1" t="s">
        <v>34</v>
      </c>
      <c r="AG1886" s="44">
        <f>AE2013/Y2013</f>
        <v>0.10000007042290585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2469.6409379333663</v>
      </c>
      <c r="M1887" s="14">
        <f t="shared" si="1000"/>
        <v>769177</v>
      </c>
      <c r="N1887" s="13"/>
      <c r="O1887" s="12">
        <f>1000*(IF(I7&lt;18,VLOOKUP(I7,'[1]Mortality (No Interventions) H'!$B$10:$O$129,4),VLOOKUP(I7,'[1]Mortality (Interventions) H'!$B$26:$AV$128,46)))</f>
        <v>9.260735129560878</v>
      </c>
      <c r="P1887" s="11">
        <v>0</v>
      </c>
      <c r="Q1887" s="10">
        <f t="shared" si="1009"/>
        <v>0.98403501067673849</v>
      </c>
      <c r="R1887" s="10">
        <f t="shared" si="1010"/>
        <v>9.112887592091886E-3</v>
      </c>
      <c r="S1887" s="10">
        <f t="shared" si="1011"/>
        <v>0</v>
      </c>
      <c r="T1887" s="9">
        <f t="shared" si="1001"/>
        <v>0.97492212308464665</v>
      </c>
      <c r="U1887" s="18"/>
      <c r="V1887" s="8">
        <f t="shared" si="1012"/>
        <v>7568.9709740730168</v>
      </c>
      <c r="W1887" s="8">
        <f t="shared" si="1002"/>
        <v>7498.8767386787931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-2407.7075864667554</v>
      </c>
      <c r="AB1887" s="8">
        <f t="shared" si="1013"/>
        <v>-7009.4235394224606</v>
      </c>
      <c r="AC1887" s="8">
        <f t="shared" si="1006"/>
        <v>-9417.1311258892165</v>
      </c>
      <c r="AD1887" s="8">
        <f t="shared" si="1014"/>
        <v>742.51605255656295</v>
      </c>
      <c r="AE1887" s="8">
        <f t="shared" si="1007"/>
        <v>-8674.615073332654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2469.6409379333663</v>
      </c>
      <c r="M1888" s="14">
        <f t="shared" si="1000"/>
        <v>769177</v>
      </c>
      <c r="N1888" s="13"/>
      <c r="O1888" s="12">
        <f>1000*(IF(I8&lt;18,VLOOKUP(I8,'[1]Mortality (No Interventions) H'!$B$10:$O$129,4),VLOOKUP(I8,'[1]Mortality (Interventions) H'!$B$26:$AV$128,46)))</f>
        <v>10.171301046803602</v>
      </c>
      <c r="P1888" s="11">
        <v>0</v>
      </c>
      <c r="Q1888" s="10">
        <f t="shared" si="1009"/>
        <v>0.97492212308464665</v>
      </c>
      <c r="R1888" s="10">
        <f t="shared" si="1010"/>
        <v>9.9162264110828572E-3</v>
      </c>
      <c r="S1888" s="10">
        <f t="shared" si="1011"/>
        <v>0</v>
      </c>
      <c r="T1888" s="9">
        <f t="shared" si="1001"/>
        <v>0.96500589667356385</v>
      </c>
      <c r="U1888" s="18"/>
      <c r="V1888" s="8">
        <f t="shared" si="1012"/>
        <v>7498.8767386787931</v>
      </c>
      <c r="W1888" s="8">
        <f t="shared" si="1002"/>
        <v>7422.6034058568184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-2383.2180677721294</v>
      </c>
      <c r="AB1888" s="8">
        <f t="shared" si="1013"/>
        <v>-7627.3332821974791</v>
      </c>
      <c r="AC1888" s="8">
        <f t="shared" si="1006"/>
        <v>-10010.551349969608</v>
      </c>
      <c r="AD1888" s="8">
        <f t="shared" si="1014"/>
        <v>735.63980806438963</v>
      </c>
      <c r="AE1888" s="8">
        <f t="shared" si="1007"/>
        <v>-9274.9115419052177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2469.6409379333663</v>
      </c>
      <c r="M1889" s="14">
        <f t="shared" si="1000"/>
        <v>769177</v>
      </c>
      <c r="N1889" s="13"/>
      <c r="O1889" s="12">
        <f>1000*(IF(I9&lt;18,VLOOKUP(I9,'[1]Mortality (No Interventions) H'!$B$10:$O$129,4),VLOOKUP(I9,'[1]Mortality (Interventions) H'!$B$26:$AV$128,46)))</f>
        <v>11.199682030840277</v>
      </c>
      <c r="P1889" s="11">
        <v>0</v>
      </c>
      <c r="Q1889" s="10">
        <f t="shared" si="1009"/>
        <v>0.96500589667356385</v>
      </c>
      <c r="R1889" s="10">
        <f t="shared" si="1010"/>
        <v>1.0807759200629824E-2</v>
      </c>
      <c r="S1889" s="10">
        <f t="shared" si="1011"/>
        <v>0</v>
      </c>
      <c r="T1889" s="9">
        <f t="shared" si="1001"/>
        <v>0.95419813747293403</v>
      </c>
      <c r="U1889" s="18"/>
      <c r="V1889" s="8">
        <f t="shared" si="1012"/>
        <v>7422.6034058568184</v>
      </c>
      <c r="W1889" s="8">
        <f t="shared" si="1002"/>
        <v>7339.4726078701906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-2356.5267832029281</v>
      </c>
      <c r="AB1889" s="8">
        <f t="shared" si="1013"/>
        <v>-8313.0797986628459</v>
      </c>
      <c r="AC1889" s="8">
        <f t="shared" si="1006"/>
        <v>-10669.606581865773</v>
      </c>
      <c r="AD1889" s="8">
        <f t="shared" si="1014"/>
        <v>728.15739411455388</v>
      </c>
      <c r="AE1889" s="8">
        <f t="shared" si="1007"/>
        <v>-9941.4491877512191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2469.6409379333663</v>
      </c>
      <c r="M1890" s="14">
        <f t="shared" si="1000"/>
        <v>769177</v>
      </c>
      <c r="N1890" s="13"/>
      <c r="O1890" s="12">
        <f>1000*(IF(I10&lt;18,VLOOKUP(I10,'[1]Mortality (No Interventions) H'!$B$10:$O$129,4),VLOOKUP(I10,'[1]Mortality (Interventions) H'!$B$26:$AV$128,46)))</f>
        <v>12.494586976463268</v>
      </c>
      <c r="P1890" s="11">
        <v>0</v>
      </c>
      <c r="Q1890" s="10">
        <f t="shared" si="1009"/>
        <v>0.95419813747293403</v>
      </c>
      <c r="R1890" s="10">
        <f t="shared" si="1010"/>
        <v>1.1922311621434827E-2</v>
      </c>
      <c r="S1890" s="10">
        <f t="shared" si="1011"/>
        <v>0</v>
      </c>
      <c r="T1890" s="9">
        <f t="shared" si="1001"/>
        <v>0.94227582585149916</v>
      </c>
      <c r="U1890" s="18"/>
      <c r="V1890" s="8">
        <f t="shared" si="1012"/>
        <v>7339.4726078701906</v>
      </c>
      <c r="W1890" s="8">
        <f t="shared" si="1002"/>
        <v>7247.768929009786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-2327.0829543478339</v>
      </c>
      <c r="AB1890" s="8">
        <f t="shared" si="1013"/>
        <v>-9170.3678860403761</v>
      </c>
      <c r="AC1890" s="8">
        <f t="shared" si="1006"/>
        <v>-11497.45084038821</v>
      </c>
      <c r="AD1890" s="8">
        <f t="shared" si="1014"/>
        <v>720.00226283206575</v>
      </c>
      <c r="AE1890" s="8">
        <f t="shared" si="1007"/>
        <v>-10777.448577556144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2469.6409379333663</v>
      </c>
      <c r="M1891" s="14">
        <f t="shared" si="1000"/>
        <v>769177</v>
      </c>
      <c r="N1891" s="13"/>
      <c r="O1891" s="12">
        <f>1000*(IF(I11&lt;18,VLOOKUP(I11,'[1]Mortality (No Interventions) H'!$B$10:$O$129,4),VLOOKUP(I11,'[1]Mortality (Interventions) H'!$B$26:$AV$128,46)))</f>
        <v>13.845079650526792</v>
      </c>
      <c r="P1891" s="11">
        <v>0</v>
      </c>
      <c r="Q1891" s="10">
        <f t="shared" si="1009"/>
        <v>0.94227582585149916</v>
      </c>
      <c r="R1891" s="10">
        <f t="shared" si="1010"/>
        <v>1.3045883861679918E-2</v>
      </c>
      <c r="S1891" s="10">
        <f t="shared" si="1011"/>
        <v>0</v>
      </c>
      <c r="T1891" s="9">
        <f t="shared" si="1001"/>
        <v>0.92922994198981923</v>
      </c>
      <c r="U1891" s="18"/>
      <c r="V1891" s="8">
        <f t="shared" si="1012"/>
        <v>7247.768929009786</v>
      </c>
      <c r="W1891" s="8">
        <f t="shared" si="1002"/>
        <v>7147.4229908990319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-2294.8643054915046</v>
      </c>
      <c r="AB1891" s="8">
        <f t="shared" si="1013"/>
        <v>-10034.593811075374</v>
      </c>
      <c r="AC1891" s="8">
        <f t="shared" si="1006"/>
        <v>-12329.458116566879</v>
      </c>
      <c r="AD1891" s="8">
        <f t="shared" si="1014"/>
        <v>711.00613193586003</v>
      </c>
      <c r="AE1891" s="8">
        <f t="shared" si="1007"/>
        <v>-11618.45198463102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2469.6409379333663</v>
      </c>
      <c r="M1892" s="14">
        <f t="shared" si="1000"/>
        <v>769177</v>
      </c>
      <c r="N1892" s="13"/>
      <c r="O1892" s="12">
        <f>1000*(IF(I12&lt;18,VLOOKUP(I12,'[1]Mortality (No Interventions) H'!$B$10:$O$129,4),VLOOKUP(I12,'[1]Mortality (Interventions) H'!$B$26:$AV$128,46)))</f>
        <v>15.406784134649978</v>
      </c>
      <c r="P1892" s="11">
        <v>0</v>
      </c>
      <c r="Q1892" s="10">
        <f t="shared" si="1009"/>
        <v>0.92922994198981923</v>
      </c>
      <c r="R1892" s="10">
        <f t="shared" si="1010"/>
        <v>1.4316445127690466E-2</v>
      </c>
      <c r="S1892" s="10">
        <f t="shared" si="1011"/>
        <v>0</v>
      </c>
      <c r="T1892" s="9">
        <f t="shared" si="1001"/>
        <v>0.91491349686212875</v>
      </c>
      <c r="U1892" s="18"/>
      <c r="V1892" s="8">
        <f t="shared" si="1012"/>
        <v>7147.4229908990319</v>
      </c>
      <c r="W1892" s="8">
        <f t="shared" si="1002"/>
        <v>7037.3041877592168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-2259.5078265184839</v>
      </c>
      <c r="AB1892" s="8">
        <f t="shared" si="1013"/>
        <v>-11011.88031398157</v>
      </c>
      <c r="AC1892" s="8">
        <f t="shared" si="1006"/>
        <v>-13271.388140500054</v>
      </c>
      <c r="AD1892" s="8">
        <f t="shared" si="1014"/>
        <v>701.1621954071951</v>
      </c>
      <c r="AE1892" s="8">
        <f t="shared" si="1007"/>
        <v>-12570.22594509286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2469.6409379333663</v>
      </c>
      <c r="M1893" s="14">
        <f t="shared" si="1000"/>
        <v>769177</v>
      </c>
      <c r="N1893" s="13"/>
      <c r="O1893" s="12">
        <f>1000*(IF(I13&lt;18,VLOOKUP(I13,'[1]Mortality (No Interventions) H'!$B$10:$O$129,4),VLOOKUP(I13,'[1]Mortality (Interventions) H'!$B$26:$AV$128,46)))</f>
        <v>17.213876398015199</v>
      </c>
      <c r="P1893" s="11">
        <v>0</v>
      </c>
      <c r="Q1893" s="10">
        <f t="shared" si="1009"/>
        <v>0.91491349686212875</v>
      </c>
      <c r="R1893" s="10">
        <f t="shared" si="1010"/>
        <v>1.5749207849860551E-2</v>
      </c>
      <c r="S1893" s="10">
        <f t="shared" si="1011"/>
        <v>0</v>
      </c>
      <c r="T1893" s="9">
        <f t="shared" si="1001"/>
        <v>0.89916428901226819</v>
      </c>
      <c r="U1893" s="18"/>
      <c r="V1893" s="8">
        <f t="shared" si="1012"/>
        <v>7037.3041877592168</v>
      </c>
      <c r="W1893" s="8">
        <f t="shared" si="1002"/>
        <v>6916.1649032958949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-2220.6129380724465</v>
      </c>
      <c r="AB1893" s="8">
        <f t="shared" si="1013"/>
        <v>-12113.928446332189</v>
      </c>
      <c r="AC1893" s="8">
        <f t="shared" si="1006"/>
        <v>-14334.541384404636</v>
      </c>
      <c r="AD1893" s="8">
        <f t="shared" si="1014"/>
        <v>690.35954081917919</v>
      </c>
      <c r="AE1893" s="8">
        <f t="shared" si="1007"/>
        <v>-13644.181843585457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4740.9012429805607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2469.6409379333663</v>
      </c>
      <c r="M1894" s="14">
        <f t="shared" si="1000"/>
        <v>769177</v>
      </c>
      <c r="N1894" s="13"/>
      <c r="O1894" s="12">
        <f>1000*(IF(I14&lt;18,VLOOKUP(I14,'[1]Mortality (No Interventions) H'!$B$10:$O$129,4),VLOOKUP(I14,'[1]Mortality (Interventions) H'!$B$26:$AV$128,46)))</f>
        <v>19.370388098575059</v>
      </c>
      <c r="P1894" s="11">
        <v>0</v>
      </c>
      <c r="Q1894" s="10">
        <f t="shared" si="1009"/>
        <v>0.89916428901226819</v>
      </c>
      <c r="R1894" s="10">
        <f t="shared" si="1010"/>
        <v>1.7417161242546945E-2</v>
      </c>
      <c r="S1894" s="10">
        <f t="shared" si="1011"/>
        <v>0</v>
      </c>
      <c r="T1894" s="9">
        <f t="shared" si="1001"/>
        <v>0.8817471277697212</v>
      </c>
      <c r="U1894" s="18"/>
      <c r="V1894" s="8">
        <f t="shared" si="1012"/>
        <v>6916.1649032958949</v>
      </c>
      <c r="W1894" s="8">
        <f t="shared" si="1002"/>
        <v>6782.1961049653091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-2177.5988036452659</v>
      </c>
      <c r="AB1894" s="8">
        <f t="shared" si="1013"/>
        <v>-13396.87983305853</v>
      </c>
      <c r="AC1894" s="8">
        <f t="shared" si="1006"/>
        <v>-15574.478636703796</v>
      </c>
      <c r="AD1894" s="8">
        <f t="shared" si="1014"/>
        <v>678.47577701332739</v>
      </c>
      <c r="AE1894" s="8">
        <f t="shared" si="1007"/>
        <v>-14896.002859690469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2469.6409379333663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2469.6409379333663</v>
      </c>
      <c r="M1895" s="14">
        <f t="shared" si="1000"/>
        <v>769177</v>
      </c>
      <c r="N1895" s="13"/>
      <c r="O1895" s="12">
        <f>1000*(IF(I15&lt;18,VLOOKUP(I15,'[1]Mortality (No Interventions) H'!$B$10:$O$129,4),VLOOKUP(I15,'[1]Mortality (Interventions) H'!$B$26:$AV$128,46)))</f>
        <v>21.866536582568518</v>
      </c>
      <c r="P1895" s="11">
        <v>0</v>
      </c>
      <c r="Q1895" s="10">
        <f t="shared" si="1009"/>
        <v>0.8817471277697212</v>
      </c>
      <c r="R1895" s="10">
        <f t="shared" si="1010"/>
        <v>1.9280755825951325E-2</v>
      </c>
      <c r="S1895" s="10">
        <f t="shared" si="1011"/>
        <v>0</v>
      </c>
      <c r="T1895" s="9">
        <f t="shared" si="1001"/>
        <v>0.86246637194376985</v>
      </c>
      <c r="U1895" s="18"/>
      <c r="V1895" s="8">
        <f t="shared" si="1012"/>
        <v>6782.1961049653091</v>
      </c>
      <c r="W1895" s="8">
        <f t="shared" si="1002"/>
        <v>6633.8929657259314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-2129.9822597431994</v>
      </c>
      <c r="AB1895" s="8">
        <f t="shared" si="1013"/>
        <v>-14830.313923937762</v>
      </c>
      <c r="AC1895" s="8">
        <f t="shared" si="1006"/>
        <v>-16960.296183680963</v>
      </c>
      <c r="AD1895" s="8">
        <f t="shared" si="1014"/>
        <v>665.33343789709681</v>
      </c>
      <c r="AE1895" s="8">
        <f t="shared" si="1007"/>
        <v>-16294.962745783865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2469.6409379333663</v>
      </c>
      <c r="M1896" s="14">
        <f t="shared" si="1000"/>
        <v>769177</v>
      </c>
      <c r="N1896" s="13"/>
      <c r="O1896" s="12">
        <f>1000*(IF(I16&lt;18,VLOOKUP(I16,'[1]Mortality (No Interventions) H'!$B$10:$O$129,4),VLOOKUP(I16,'[1]Mortality (Interventions) H'!$B$26:$AV$128,46)))</f>
        <v>24.744998362510763</v>
      </c>
      <c r="P1896" s="11">
        <v>0</v>
      </c>
      <c r="Q1896" s="10">
        <f t="shared" si="1009"/>
        <v>0.86246637194376985</v>
      </c>
      <c r="R1896" s="10">
        <f t="shared" si="1010"/>
        <v>2.1341728961469183E-2</v>
      </c>
      <c r="S1896" s="10">
        <f t="shared" si="1011"/>
        <v>0</v>
      </c>
      <c r="T1896" s="9">
        <f t="shared" si="1001"/>
        <v>0.84112464298230072</v>
      </c>
      <c r="U1896" s="18"/>
      <c r="V1896" s="8">
        <f t="shared" si="1012"/>
        <v>6633.8929657259314</v>
      </c>
      <c r="W1896" s="8">
        <f t="shared" si="1002"/>
        <v>6469.7372951519719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-2077.2758522136769</v>
      </c>
      <c r="AB1896" s="8">
        <f t="shared" si="1013"/>
        <v>-16415.567057395983</v>
      </c>
      <c r="AC1896" s="8">
        <f t="shared" si="1006"/>
        <v>-18492.842909609659</v>
      </c>
      <c r="AD1896" s="8">
        <f t="shared" si="1014"/>
        <v>650.78489993771393</v>
      </c>
      <c r="AE1896" s="8">
        <f t="shared" si="1007"/>
        <v>-17842.058009671946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2469.6409379333663</v>
      </c>
      <c r="M1897" s="14">
        <f t="shared" si="1000"/>
        <v>769177</v>
      </c>
      <c r="N1897" s="13"/>
      <c r="O1897" s="12">
        <f>1000*(IF(I17&lt;18,VLOOKUP(I17,'[1]Mortality (No Interventions) H'!$B$10:$O$129,4),VLOOKUP(I17,'[1]Mortality (Interventions) H'!$B$26:$AV$128,46)))</f>
        <v>28.083073800158658</v>
      </c>
      <c r="P1897" s="11">
        <v>0</v>
      </c>
      <c r="Q1897" s="10">
        <f t="shared" si="1009"/>
        <v>0.84112464298230072</v>
      </c>
      <c r="R1897" s="10">
        <f t="shared" si="1010"/>
        <v>2.3621365424004052E-2</v>
      </c>
      <c r="S1897" s="10">
        <f t="shared" si="1011"/>
        <v>0</v>
      </c>
      <c r="T1897" s="9">
        <f t="shared" si="1001"/>
        <v>0.81750327755829666</v>
      </c>
      <c r="U1897" s="18"/>
      <c r="V1897" s="8">
        <f t="shared" si="1012"/>
        <v>6469.7372951519719</v>
      </c>
      <c r="W1897" s="8">
        <f t="shared" si="1002"/>
        <v>6288.0471852245801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-2018.9395611526729</v>
      </c>
      <c r="AB1897" s="8">
        <f t="shared" si="1013"/>
        <v>-18169.010992739164</v>
      </c>
      <c r="AC1897" s="8">
        <f t="shared" si="1006"/>
        <v>-20187.950553891838</v>
      </c>
      <c r="AD1897" s="8">
        <f t="shared" si="1014"/>
        <v>634.68122865440853</v>
      </c>
      <c r="AE1897" s="8">
        <f t="shared" si="1007"/>
        <v>-19553.26932523743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2469.6409379333663</v>
      </c>
      <c r="M1898" s="14">
        <f t="shared" si="1000"/>
        <v>769177</v>
      </c>
      <c r="N1898" s="13"/>
      <c r="O1898" s="12">
        <f>1000*(IF(I18&lt;18,VLOOKUP(I18,'[1]Mortality (No Interventions) H'!$B$10:$O$129,4),VLOOKUP(I18,'[1]Mortality (Interventions) H'!$B$26:$AV$128,46)))</f>
        <v>31.835165819592408</v>
      </c>
      <c r="P1898" s="11">
        <v>0</v>
      </c>
      <c r="Q1898" s="10">
        <f t="shared" si="1009"/>
        <v>0.81750327755829666</v>
      </c>
      <c r="R1898" s="10">
        <f t="shared" si="1010"/>
        <v>2.6025352399128648E-2</v>
      </c>
      <c r="S1898" s="10">
        <f t="shared" si="1011"/>
        <v>0</v>
      </c>
      <c r="T1898" s="9">
        <f t="shared" si="1001"/>
        <v>0.79147792515916804</v>
      </c>
      <c r="U1898" s="18"/>
      <c r="V1898" s="8">
        <f t="shared" si="1012"/>
        <v>6288.0471852245801</v>
      </c>
      <c r="W1898" s="8">
        <f t="shared" si="1002"/>
        <v>6087.8661604015342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-1954.6662854436424</v>
      </c>
      <c r="AB1898" s="8">
        <f t="shared" si="1013"/>
        <v>-20018.102482304577</v>
      </c>
      <c r="AC1898" s="8">
        <f t="shared" si="1006"/>
        <v>-21972.768767748221</v>
      </c>
      <c r="AD1898" s="8">
        <f t="shared" si="1014"/>
        <v>616.85742887053129</v>
      </c>
      <c r="AE1898" s="8">
        <f t="shared" si="1007"/>
        <v>-21355.91133887769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2469.6409379333663</v>
      </c>
      <c r="M1899" s="14">
        <f t="shared" si="1000"/>
        <v>769177</v>
      </c>
      <c r="N1899" s="13"/>
      <c r="O1899" s="12">
        <f>1000*(IF(I19&lt;18,VLOOKUP(I19,'[1]Mortality (No Interventions) H'!$B$10:$O$129,4),VLOOKUP(I19,'[1]Mortality (Interventions) H'!$B$26:$AV$128,46)))</f>
        <v>36.032949917237886</v>
      </c>
      <c r="P1899" s="11">
        <v>0</v>
      </c>
      <c r="Q1899" s="10">
        <f t="shared" si="1009"/>
        <v>0.79147792515916804</v>
      </c>
      <c r="R1899" s="10">
        <f t="shared" si="1010"/>
        <v>2.8519284437859657E-2</v>
      </c>
      <c r="S1899" s="10">
        <f t="shared" si="1011"/>
        <v>0</v>
      </c>
      <c r="T1899" s="9">
        <f t="shared" si="1001"/>
        <v>0.76295864072130837</v>
      </c>
      <c r="U1899" s="18"/>
      <c r="V1899" s="8">
        <f t="shared" si="1012"/>
        <v>6087.8661604015342</v>
      </c>
      <c r="W1899" s="8">
        <f t="shared" si="1002"/>
        <v>5868.5023839409387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-1884.2338930753383</v>
      </c>
      <c r="AB1899" s="8">
        <f t="shared" si="1013"/>
        <v>-21936.377646059576</v>
      </c>
      <c r="AC1899" s="8">
        <f t="shared" si="1006"/>
        <v>-23820.611539134916</v>
      </c>
      <c r="AD1899" s="8">
        <f t="shared" si="1014"/>
        <v>597.21967033539056</v>
      </c>
      <c r="AE1899" s="8">
        <f t="shared" si="1007"/>
        <v>-23223.391868799525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2469.6409379333663</v>
      </c>
      <c r="M1900" s="14">
        <f t="shared" si="1000"/>
        <v>769177</v>
      </c>
      <c r="N1900" s="13"/>
      <c r="O1900" s="12">
        <f>1000*(IF(I20&lt;18,VLOOKUP(I20,'[1]Mortality (No Interventions) H'!$B$10:$O$129,4),VLOOKUP(I20,'[1]Mortality (Interventions) H'!$B$26:$AV$128,46)))</f>
        <v>40.642455674486307</v>
      </c>
      <c r="P1900" s="11">
        <v>0</v>
      </c>
      <c r="Q1900" s="10">
        <f t="shared" si="1009"/>
        <v>0.76295864072130837</v>
      </c>
      <c r="R1900" s="10">
        <f t="shared" si="1010"/>
        <v>3.1008512736982099E-2</v>
      </c>
      <c r="S1900" s="10">
        <f t="shared" si="1011"/>
        <v>0</v>
      </c>
      <c r="T1900" s="9">
        <f t="shared" si="1001"/>
        <v>0.73195012798432624</v>
      </c>
      <c r="U1900" s="18"/>
      <c r="V1900" s="8">
        <f t="shared" si="1012"/>
        <v>5868.5023839409387</v>
      </c>
      <c r="W1900" s="8">
        <f t="shared" si="1002"/>
        <v>5629.9920359260013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-1807.654000595659</v>
      </c>
      <c r="AB1900" s="8">
        <f t="shared" si="1013"/>
        <v>-23851.034801493679</v>
      </c>
      <c r="AC1900" s="8">
        <f t="shared" si="1006"/>
        <v>-25658.688802089338</v>
      </c>
      <c r="AD1900" s="8">
        <f t="shared" si="1014"/>
        <v>575.70008386460609</v>
      </c>
      <c r="AE1900" s="8">
        <f t="shared" si="1007"/>
        <v>-25082.988718224733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2469.6409379333663</v>
      </c>
      <c r="M1901" s="14">
        <f t="shared" si="1000"/>
        <v>769177</v>
      </c>
      <c r="N1901" s="13"/>
      <c r="O1901" s="12">
        <f>1000*(IF(I21&lt;18,VLOOKUP(I21,'[1]Mortality (No Interventions) H'!$B$10:$O$129,4),VLOOKUP(I21,'[1]Mortality (Interventions) H'!$B$26:$AV$128,46)))</f>
        <v>45.73795035561016</v>
      </c>
      <c r="P1901" s="11">
        <v>0</v>
      </c>
      <c r="Q1901" s="10">
        <f t="shared" si="1009"/>
        <v>0.73195012798432624</v>
      </c>
      <c r="R1901" s="10">
        <f t="shared" si="1010"/>
        <v>3.3477898616529618E-2</v>
      </c>
      <c r="S1901" s="10">
        <f t="shared" si="1011"/>
        <v>0</v>
      </c>
      <c r="T1901" s="9">
        <f t="shared" si="1001"/>
        <v>0.69847222936779663</v>
      </c>
      <c r="U1901" s="18"/>
      <c r="V1901" s="8">
        <f t="shared" si="1012"/>
        <v>5629.9920359260013</v>
      </c>
      <c r="W1901" s="8">
        <f t="shared" si="1002"/>
        <v>5372.4877396843376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-1724.9756116562946</v>
      </c>
      <c r="AB1901" s="8">
        <f t="shared" si="1013"/>
        <v>-25750.429624166401</v>
      </c>
      <c r="AC1901" s="8">
        <f t="shared" si="1006"/>
        <v>-27475.405235822695</v>
      </c>
      <c r="AD1901" s="8">
        <f t="shared" si="1014"/>
        <v>552.30221872434072</v>
      </c>
      <c r="AE1901" s="8">
        <f t="shared" si="1007"/>
        <v>-26923.103017098354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2469.6409379333663</v>
      </c>
      <c r="M1902" s="14">
        <f t="shared" si="1000"/>
        <v>769177</v>
      </c>
      <c r="N1902" s="13"/>
      <c r="O1902" s="12">
        <f>1000*(IF(I22&lt;18,VLOOKUP(I22,'[1]Mortality (No Interventions) H'!$B$10:$O$129,4),VLOOKUP(I22,'[1]Mortality (Interventions) H'!$B$26:$AV$128,46)))</f>
        <v>51.497107956137192</v>
      </c>
      <c r="P1902" s="11">
        <v>0</v>
      </c>
      <c r="Q1902" s="10">
        <f t="shared" si="1009"/>
        <v>0.69847222936779663</v>
      </c>
      <c r="R1902" s="10">
        <f t="shared" si="1010"/>
        <v>3.596929980011724E-2</v>
      </c>
      <c r="S1902" s="10">
        <f t="shared" si="1011"/>
        <v>0</v>
      </c>
      <c r="T1902" s="9">
        <f t="shared" si="1001"/>
        <v>0.66250292956767942</v>
      </c>
      <c r="U1902" s="18"/>
      <c r="V1902" s="8">
        <f t="shared" si="1012"/>
        <v>5372.4877396843376</v>
      </c>
      <c r="W1902" s="8">
        <f t="shared" si="1002"/>
        <v>5095.8201585607894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-1636.1443563611267</v>
      </c>
      <c r="AB1902" s="8">
        <f t="shared" si="1013"/>
        <v>-27666.758112354779</v>
      </c>
      <c r="AC1902" s="8">
        <f t="shared" si="1006"/>
        <v>-29302.902468715907</v>
      </c>
      <c r="AD1902" s="8">
        <f t="shared" si="1014"/>
        <v>527.04104726303353</v>
      </c>
      <c r="AE1902" s="8">
        <f t="shared" si="1007"/>
        <v>-28775.861421452875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2469.6409379333663</v>
      </c>
      <c r="M1903" s="14">
        <f t="shared" si="1000"/>
        <v>769177</v>
      </c>
      <c r="N1903" s="13"/>
      <c r="O1903" s="12">
        <f>1000*(IF(I23&lt;18,VLOOKUP(I23,'[1]Mortality (No Interventions) H'!$B$10:$O$129,4),VLOOKUP(I23,'[1]Mortality (Interventions) H'!$B$26:$AV$128,46)))</f>
        <v>57.998678419816493</v>
      </c>
      <c r="P1903" s="11">
        <v>0</v>
      </c>
      <c r="Q1903" s="10">
        <f t="shared" si="1009"/>
        <v>0.66250292956767942</v>
      </c>
      <c r="R1903" s="10">
        <f t="shared" si="1010"/>
        <v>3.8424294364182175E-2</v>
      </c>
      <c r="S1903" s="10">
        <f t="shared" si="1011"/>
        <v>0</v>
      </c>
      <c r="T1903" s="9">
        <f t="shared" si="1001"/>
        <v>0.62407863520349727</v>
      </c>
      <c r="U1903" s="18"/>
      <c r="V1903" s="8">
        <f t="shared" si="1012"/>
        <v>5095.8201585607894</v>
      </c>
      <c r="W1903" s="8">
        <f t="shared" si="1002"/>
        <v>4800.2693238992042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-1541.2501459881403</v>
      </c>
      <c r="AB1903" s="8">
        <f t="shared" si="1013"/>
        <v>-29555.083466158554</v>
      </c>
      <c r="AC1903" s="8">
        <f t="shared" si="1006"/>
        <v>-31096.333612146693</v>
      </c>
      <c r="AD1903" s="8">
        <f t="shared" si="1014"/>
        <v>499.89995755481345</v>
      </c>
      <c r="AE1903" s="8">
        <f t="shared" si="1007"/>
        <v>-30596.433654591878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2469.6409379333663</v>
      </c>
      <c r="M1904" s="14">
        <f t="shared" si="1000"/>
        <v>769177</v>
      </c>
      <c r="N1904" s="13"/>
      <c r="O1904" s="12">
        <f>1000*(IF(I24&lt;18,VLOOKUP(I24,'[1]Mortality (No Interventions) H'!$B$10:$O$129,4),VLOOKUP(I24,'[1]Mortality (Interventions) H'!$B$26:$AV$128,46)))</f>
        <v>65.36430786330007</v>
      </c>
      <c r="P1904" s="11">
        <v>0</v>
      </c>
      <c r="Q1904" s="10">
        <f t="shared" si="1009"/>
        <v>0.62407863520349727</v>
      </c>
      <c r="R1904" s="10">
        <f t="shared" si="1010"/>
        <v>4.0792468042349532E-2</v>
      </c>
      <c r="S1904" s="10">
        <f t="shared" si="1011"/>
        <v>0</v>
      </c>
      <c r="T1904" s="9">
        <f t="shared" si="1001"/>
        <v>0.58328616716114778</v>
      </c>
      <c r="U1904" s="18"/>
      <c r="V1904" s="8">
        <f t="shared" si="1012"/>
        <v>4800.2693238992042</v>
      </c>
      <c r="W1904" s="8">
        <f t="shared" si="1002"/>
        <v>4486.5030419851018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-1440.5073969514153</v>
      </c>
      <c r="AB1904" s="8">
        <f t="shared" si="1013"/>
        <v>-31376.628191410287</v>
      </c>
      <c r="AC1904" s="8">
        <f t="shared" si="1006"/>
        <v>-32817.1355883617</v>
      </c>
      <c r="AD1904" s="8">
        <f t="shared" si="1014"/>
        <v>470.90642067451199</v>
      </c>
      <c r="AE1904" s="8">
        <f t="shared" si="1007"/>
        <v>-32346.229167687186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2469.6409379333663</v>
      </c>
      <c r="M1905" s="14">
        <f t="shared" si="1000"/>
        <v>769177</v>
      </c>
      <c r="N1905" s="13"/>
      <c r="O1905" s="12">
        <f>1000*(IF(I25&lt;18,VLOOKUP(I25,'[1]Mortality (No Interventions) H'!$B$10:$O$129,4),VLOOKUP(I25,'[1]Mortality (Interventions) H'!$B$26:$AV$128,46)))</f>
        <v>73.370877606555837</v>
      </c>
      <c r="P1905" s="11">
        <v>0</v>
      </c>
      <c r="Q1905" s="10">
        <f t="shared" si="1009"/>
        <v>0.58328616716114778</v>
      </c>
      <c r="R1905" s="10">
        <f t="shared" si="1010"/>
        <v>4.2796217980377638E-2</v>
      </c>
      <c r="S1905" s="10">
        <f t="shared" si="1011"/>
        <v>0</v>
      </c>
      <c r="T1905" s="9">
        <f t="shared" si="1001"/>
        <v>0.5404899491807702</v>
      </c>
      <c r="U1905" s="18"/>
      <c r="V1905" s="8">
        <f t="shared" si="1012"/>
        <v>4486.5030419851018</v>
      </c>
      <c r="W1905" s="8">
        <f t="shared" si="1002"/>
        <v>4157.3243764101735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-1334.8161050383549</v>
      </c>
      <c r="AB1905" s="8">
        <f t="shared" si="1013"/>
        <v>-32917.866557492933</v>
      </c>
      <c r="AC1905" s="8">
        <f t="shared" si="1006"/>
        <v>-34252.68266253129</v>
      </c>
      <c r="AD1905" s="8">
        <f t="shared" si="1014"/>
        <v>440.12594841873852</v>
      </c>
      <c r="AE1905" s="8">
        <f t="shared" si="1007"/>
        <v>-33812.55671411255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2469.6409379333663</v>
      </c>
      <c r="M1906" s="14">
        <f t="shared" si="1000"/>
        <v>769177</v>
      </c>
      <c r="N1906" s="13"/>
      <c r="O1906" s="12">
        <f>1000*(IF(I26&lt;18,VLOOKUP(I26,'[1]Mortality (No Interventions) H'!$B$10:$O$129,4),VLOOKUP(I26,'[1]Mortality (Interventions) H'!$B$26:$AV$128,46)))</f>
        <v>81.799909613837286</v>
      </c>
      <c r="P1906" s="11">
        <v>0</v>
      </c>
      <c r="Q1906" s="10">
        <f t="shared" si="1009"/>
        <v>0.5404899491807702</v>
      </c>
      <c r="R1906" s="10">
        <f t="shared" si="1010"/>
        <v>4.4212028990174512E-2</v>
      </c>
      <c r="S1906" s="10">
        <f t="shared" si="1011"/>
        <v>0</v>
      </c>
      <c r="T1906" s="9">
        <f t="shared" si="1001"/>
        <v>0.49627792019059569</v>
      </c>
      <c r="U1906" s="18"/>
      <c r="V1906" s="8">
        <f t="shared" si="1012"/>
        <v>4157.3243764101735</v>
      </c>
      <c r="W1906" s="8">
        <f t="shared" si="1002"/>
        <v>3817.2556181844184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-1225.628268295123</v>
      </c>
      <c r="AB1906" s="8">
        <f t="shared" si="1013"/>
        <v>-34006.875822575457</v>
      </c>
      <c r="AC1906" s="8">
        <f t="shared" si="1006"/>
        <v>-35232.504090870578</v>
      </c>
      <c r="AD1906" s="8">
        <f t="shared" si="1014"/>
        <v>407.83352132583803</v>
      </c>
      <c r="AE1906" s="8">
        <f t="shared" si="1007"/>
        <v>-34824.670569544738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2469.6409379333663</v>
      </c>
      <c r="M1907" s="14">
        <f t="shared" si="1000"/>
        <v>769177</v>
      </c>
      <c r="N1907" s="13"/>
      <c r="O1907" s="12">
        <f>1000*(IF(I27&lt;18,VLOOKUP(I27,'[1]Mortality (No Interventions) H'!$B$10:$O$129,4),VLOOKUP(I27,'[1]Mortality (Interventions) H'!$B$26:$AV$128,46)))</f>
        <v>91.050130752997489</v>
      </c>
      <c r="P1907" s="11">
        <v>0</v>
      </c>
      <c r="Q1907" s="10">
        <f t="shared" si="1009"/>
        <v>0.49627792019059569</v>
      </c>
      <c r="R1907" s="10">
        <f t="shared" si="1010"/>
        <v>4.5186169523179387E-2</v>
      </c>
      <c r="S1907" s="10">
        <f t="shared" si="1011"/>
        <v>0</v>
      </c>
      <c r="T1907" s="9">
        <f t="shared" si="1001"/>
        <v>0.4510917506674163</v>
      </c>
      <c r="U1907" s="18"/>
      <c r="V1907" s="8">
        <f t="shared" si="1012"/>
        <v>3817.2556181844184</v>
      </c>
      <c r="W1907" s="8">
        <f t="shared" si="1002"/>
        <v>3469.693995031113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-1114.0346542122822</v>
      </c>
      <c r="AB1907" s="8">
        <f t="shared" si="1013"/>
        <v>-34756.162315330548</v>
      </c>
      <c r="AC1907" s="8">
        <f t="shared" si="1006"/>
        <v>-35870.196969542827</v>
      </c>
      <c r="AD1907" s="8">
        <f t="shared" si="1014"/>
        <v>374.47277614389145</v>
      </c>
      <c r="AE1907" s="8">
        <f t="shared" si="1007"/>
        <v>-35495.724193398935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2469.6409379333663</v>
      </c>
      <c r="M1908" s="14">
        <f t="shared" si="1000"/>
        <v>769177</v>
      </c>
      <c r="N1908" s="13"/>
      <c r="O1908" s="12">
        <f>1000*(IF(I28&lt;18,VLOOKUP(I28,'[1]Mortality (No Interventions) H'!$B$10:$O$129,4),VLOOKUP(I28,'[1]Mortality (Interventions) H'!$B$26:$AV$128,46)))</f>
        <v>101.10093586991802</v>
      </c>
      <c r="P1908" s="11">
        <v>0</v>
      </c>
      <c r="Q1908" s="10">
        <f t="shared" si="1009"/>
        <v>0.4510917506674163</v>
      </c>
      <c r="R1908" s="10">
        <f t="shared" si="1010"/>
        <v>4.5605798155675503E-2</v>
      </c>
      <c r="S1908" s="10">
        <f t="shared" si="1011"/>
        <v>0</v>
      </c>
      <c r="T1908" s="9">
        <f t="shared" si="1001"/>
        <v>0.4054859525117408</v>
      </c>
      <c r="U1908" s="18"/>
      <c r="V1908" s="8">
        <f t="shared" si="1012"/>
        <v>3469.693995031113</v>
      </c>
      <c r="W1908" s="8">
        <f t="shared" si="1002"/>
        <v>3118.9046849512329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-1001.4047080798999</v>
      </c>
      <c r="AB1908" s="8">
        <f t="shared" si="1013"/>
        <v>-35078.931007988016</v>
      </c>
      <c r="AC1908" s="8">
        <f t="shared" si="1006"/>
        <v>-36080.335716067915</v>
      </c>
      <c r="AD1908" s="8">
        <f t="shared" si="1014"/>
        <v>340.3769809125522</v>
      </c>
      <c r="AE1908" s="8">
        <f t="shared" si="1007"/>
        <v>-35739.958735155364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2469.6409379333663</v>
      </c>
      <c r="M1909" s="14">
        <f t="shared" si="1000"/>
        <v>769177</v>
      </c>
      <c r="N1909" s="13"/>
      <c r="O1909" s="12">
        <f>1000*(IF(I29&lt;18,VLOOKUP(I29,'[1]Mortality (No Interventions) H'!$B$10:$O$129,4),VLOOKUP(I29,'[1]Mortality (Interventions) H'!$B$26:$AV$128,46)))</f>
        <v>112.22867795525646</v>
      </c>
      <c r="P1909" s="11">
        <v>0</v>
      </c>
      <c r="Q1909" s="10">
        <f t="shared" si="1009"/>
        <v>0.4054859525117408</v>
      </c>
      <c r="R1909" s="10">
        <f t="shared" si="1010"/>
        <v>4.5507152379820573E-2</v>
      </c>
      <c r="S1909" s="10">
        <f t="shared" si="1011"/>
        <v>0</v>
      </c>
      <c r="T1909" s="9">
        <f t="shared" si="1001"/>
        <v>0.35997880013192024</v>
      </c>
      <c r="U1909" s="18"/>
      <c r="V1909" s="8">
        <f t="shared" si="1012"/>
        <v>3118.9046849512329</v>
      </c>
      <c r="W1909" s="8">
        <f t="shared" si="1002"/>
        <v>2768.8741354907002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-889.01838159392332</v>
      </c>
      <c r="AB1909" s="8">
        <f t="shared" si="1013"/>
        <v>-35003.054946053249</v>
      </c>
      <c r="AC1909" s="8">
        <f t="shared" si="1006"/>
        <v>-35892.073327647173</v>
      </c>
      <c r="AD1909" s="8">
        <f t="shared" si="1014"/>
        <v>305.96454959371596</v>
      </c>
      <c r="AE1909" s="8">
        <f t="shared" si="1007"/>
        <v>-35586.108778053458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2469.6409379333663</v>
      </c>
      <c r="M1910" s="14">
        <f t="shared" si="1000"/>
        <v>769177</v>
      </c>
      <c r="N1910" s="13"/>
      <c r="O1910" s="12">
        <f>1000*(IF(I30&lt;18,VLOOKUP(I30,'[1]Mortality (No Interventions) H'!$B$10:$O$129,4),VLOOKUP(I30,'[1]Mortality (Interventions) H'!$B$26:$AV$128,46)))</f>
        <v>131.14820624599236</v>
      </c>
      <c r="P1910" s="11">
        <v>0</v>
      </c>
      <c r="Q1910" s="10">
        <f t="shared" si="1009"/>
        <v>0.35997880013192024</v>
      </c>
      <c r="R1910" s="10">
        <f t="shared" si="1010"/>
        <v>4.7210573923885939E-2</v>
      </c>
      <c r="S1910" s="10">
        <f t="shared" si="1011"/>
        <v>0</v>
      </c>
      <c r="T1910" s="9">
        <f t="shared" si="1001"/>
        <v>0.31276822620803429</v>
      </c>
      <c r="U1910" s="18"/>
      <c r="V1910" s="8">
        <f t="shared" si="1012"/>
        <v>2768.8741354907002</v>
      </c>
      <c r="W1910" s="8">
        <f t="shared" si="1002"/>
        <v>2405.7412593001723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-772.42521552816515</v>
      </c>
      <c r="AB1910" s="8">
        <f t="shared" si="1013"/>
        <v>-36313.287619052811</v>
      </c>
      <c r="AC1910" s="8">
        <f t="shared" si="1006"/>
        <v>-37085.712834580976</v>
      </c>
      <c r="AD1910" s="8">
        <f t="shared" si="1014"/>
        <v>271.6265526916377</v>
      </c>
      <c r="AE1910" s="8">
        <f t="shared" si="1007"/>
        <v>-36814.086281889337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2469.6409379333663</v>
      </c>
      <c r="M1911" s="14">
        <f t="shared" si="1000"/>
        <v>769177</v>
      </c>
      <c r="N1911" s="13"/>
      <c r="O1911" s="12">
        <f>1000*(IF(I31&lt;18,VLOOKUP(I31,'[1]Mortality (No Interventions) H'!$B$10:$O$129,4),VLOOKUP(I31,'[1]Mortality (Interventions) H'!$B$26:$AV$128,46)))</f>
        <v>144.19626482095393</v>
      </c>
      <c r="P1911" s="11">
        <v>0</v>
      </c>
      <c r="Q1911" s="10">
        <f t="shared" si="1009"/>
        <v>0.31276822620803429</v>
      </c>
      <c r="R1911" s="10">
        <f t="shared" si="1010"/>
        <v>4.5100009973873742E-2</v>
      </c>
      <c r="S1911" s="10">
        <f t="shared" si="1011"/>
        <v>0</v>
      </c>
      <c r="T1911" s="9">
        <f t="shared" si="1001"/>
        <v>0.26766821623416054</v>
      </c>
      <c r="U1911" s="18"/>
      <c r="V1911" s="8">
        <f t="shared" si="1012"/>
        <v>2405.7412593001723</v>
      </c>
      <c r="W1911" s="8">
        <f t="shared" si="1002"/>
        <v>2058.8423555834293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-661.04438459548339</v>
      </c>
      <c r="AB1911" s="8">
        <f t="shared" si="1013"/>
        <v>-34689.890371674286</v>
      </c>
      <c r="AC1911" s="8">
        <f t="shared" si="1006"/>
        <v>-35350.934756269773</v>
      </c>
      <c r="AD1911" s="8">
        <f t="shared" si="1014"/>
        <v>236.00321753734693</v>
      </c>
      <c r="AE1911" s="8">
        <f t="shared" si="1007"/>
        <v>-35114.931538732424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2469.6409379333663</v>
      </c>
      <c r="M1912" s="14">
        <f t="shared" si="1000"/>
        <v>769177</v>
      </c>
      <c r="N1912" s="13"/>
      <c r="O1912" s="12">
        <f>1000*(IF(I32&lt;18,VLOOKUP(I32,'[1]Mortality (No Interventions) H'!$B$10:$O$129,4),VLOOKUP(I32,'[1]Mortality (Interventions) H'!$B$26:$AV$128,46)))</f>
        <v>158.36167491909114</v>
      </c>
      <c r="P1912" s="11">
        <v>0</v>
      </c>
      <c r="Q1912" s="10">
        <f t="shared" si="1009"/>
        <v>0.26766821623416054</v>
      </c>
      <c r="R1912" s="10">
        <f t="shared" si="1010"/>
        <v>4.2388387045447125E-2</v>
      </c>
      <c r="S1912" s="10">
        <f t="shared" si="1011"/>
        <v>0</v>
      </c>
      <c r="T1912" s="9">
        <f t="shared" si="1001"/>
        <v>0.22527982918871342</v>
      </c>
      <c r="U1912" s="18"/>
      <c r="V1912" s="8">
        <f t="shared" si="1012"/>
        <v>2058.8423555834293</v>
      </c>
      <c r="W1912" s="8">
        <f t="shared" si="1002"/>
        <v>1732.8006317588704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-556.36028865508274</v>
      </c>
      <c r="AB1912" s="8">
        <f t="shared" si="1013"/>
        <v>-32604.172382455883</v>
      </c>
      <c r="AC1912" s="8">
        <f t="shared" si="1006"/>
        <v>-33160.532671110966</v>
      </c>
      <c r="AD1912" s="8">
        <f t="shared" si="1014"/>
        <v>201.97243508273442</v>
      </c>
      <c r="AE1912" s="8">
        <f t="shared" si="1007"/>
        <v>-32958.560236028236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2469.6409379333663</v>
      </c>
      <c r="M1913" s="14">
        <f t="shared" si="1000"/>
        <v>769177</v>
      </c>
      <c r="N1913" s="13"/>
      <c r="O1913" s="12">
        <f>1000*(IF(I33&lt;18,VLOOKUP(I33,'[1]Mortality (No Interventions) H'!$B$10:$O$129,4),VLOOKUP(I33,'[1]Mortality (Interventions) H'!$B$26:$AV$128,46)))</f>
        <v>173.30425079357005</v>
      </c>
      <c r="P1913" s="11">
        <v>0</v>
      </c>
      <c r="Q1913" s="10">
        <f t="shared" si="1009"/>
        <v>0.22527982918871342</v>
      </c>
      <c r="R1913" s="10">
        <f t="shared" si="1010"/>
        <v>3.9041952016453413E-2</v>
      </c>
      <c r="S1913" s="10">
        <f t="shared" si="1011"/>
        <v>0</v>
      </c>
      <c r="T1913" s="9">
        <f t="shared" si="1001"/>
        <v>0.18623787717226001</v>
      </c>
      <c r="U1913" s="18"/>
      <c r="V1913" s="8">
        <f t="shared" si="1012"/>
        <v>1732.8006317588704</v>
      </c>
      <c r="W1913" s="8">
        <f t="shared" si="1002"/>
        <v>1432.4989164972744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-459.94068565841928</v>
      </c>
      <c r="AB1913" s="8">
        <f t="shared" si="1013"/>
        <v>-30030.171526159585</v>
      </c>
      <c r="AC1913" s="8">
        <f t="shared" si="1006"/>
        <v>-30490.112211818006</v>
      </c>
      <c r="AD1913" s="8">
        <f t="shared" si="1014"/>
        <v>169.98774197554519</v>
      </c>
      <c r="AE1913" s="8">
        <f t="shared" si="1007"/>
        <v>-30320.12446984246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2469.6409379333663</v>
      </c>
      <c r="M1914" s="14">
        <f t="shared" si="1000"/>
        <v>769177</v>
      </c>
      <c r="N1914" s="13"/>
      <c r="O1914" s="12">
        <f>1000*(IF(I34&lt;18,VLOOKUP(I34,'[1]Mortality (No Interventions) H'!$B$10:$O$129,4),VLOOKUP(I34,'[1]Mortality (Interventions) H'!$B$26:$AV$128,46)))</f>
        <v>188.85581041538478</v>
      </c>
      <c r="P1914" s="11">
        <v>0</v>
      </c>
      <c r="Q1914" s="10">
        <f t="shared" si="1009"/>
        <v>0.18623787717226001</v>
      </c>
      <c r="R1914" s="10">
        <f t="shared" si="1010"/>
        <v>3.5172105223408051E-2</v>
      </c>
      <c r="S1914" s="10">
        <f t="shared" si="1011"/>
        <v>0</v>
      </c>
      <c r="T1914" s="9">
        <f t="shared" si="1001"/>
        <v>0.15106577194885196</v>
      </c>
      <c r="U1914" s="18"/>
      <c r="V1914" s="8">
        <f t="shared" si="1012"/>
        <v>1432.4989164972744</v>
      </c>
      <c r="W1914" s="8">
        <f t="shared" si="1002"/>
        <v>1161.963172703021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-373.07821472539075</v>
      </c>
      <c r="AB1914" s="8">
        <f t="shared" si="1013"/>
        <v>-27053.574379425336</v>
      </c>
      <c r="AC1914" s="8">
        <f t="shared" si="1006"/>
        <v>-27426.652594150728</v>
      </c>
      <c r="AD1914" s="8">
        <f t="shared" si="1014"/>
        <v>140.52814370838263</v>
      </c>
      <c r="AE1914" s="8">
        <f t="shared" si="1007"/>
        <v>-27286.124450442345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2469.6409379333663</v>
      </c>
      <c r="M1915" s="14">
        <f t="shared" si="1000"/>
        <v>769177</v>
      </c>
      <c r="N1915" s="13"/>
      <c r="O1915" s="12">
        <f>1000*(IF(I35&lt;18,VLOOKUP(I35,'[1]Mortality (No Interventions) H'!$B$10:$O$129,4),VLOOKUP(I35,'[1]Mortality (Interventions) H'!$B$26:$AV$128,46)))</f>
        <v>205.6269972005251</v>
      </c>
      <c r="P1915" s="11">
        <v>0</v>
      </c>
      <c r="Q1915" s="10">
        <f t="shared" si="1009"/>
        <v>0.15106577194885196</v>
      </c>
      <c r="R1915" s="10">
        <f t="shared" si="1010"/>
        <v>3.1063201065621743E-2</v>
      </c>
      <c r="S1915" s="10">
        <f t="shared" si="1011"/>
        <v>0</v>
      </c>
      <c r="T1915" s="9">
        <f t="shared" si="1001"/>
        <v>0.12000257088323021</v>
      </c>
      <c r="U1915" s="18"/>
      <c r="V1915" s="8">
        <f t="shared" si="1012"/>
        <v>1161.963172703021</v>
      </c>
      <c r="W1915" s="8">
        <f t="shared" si="1002"/>
        <v>923.03217464250372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-296.36326171047597</v>
      </c>
      <c r="AB1915" s="8">
        <f t="shared" si="1013"/>
        <v>-23893.099806051734</v>
      </c>
      <c r="AC1915" s="8">
        <f t="shared" si="1006"/>
        <v>-24189.463067762212</v>
      </c>
      <c r="AD1915" s="8">
        <f t="shared" si="1014"/>
        <v>113.98858724216636</v>
      </c>
      <c r="AE1915" s="8">
        <f t="shared" si="1007"/>
        <v>-24075.474480520046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2469.6409379333663</v>
      </c>
      <c r="M1916" s="14">
        <f t="shared" ref="M1916:M1947" si="1017">$E$11</f>
        <v>769177</v>
      </c>
      <c r="N1916" s="13"/>
      <c r="O1916" s="12">
        <f>1000*(IF(I36&lt;18,VLOOKUP(I36,'[1]Mortality (No Interventions) H'!$B$10:$O$129,4),VLOOKUP(I36,'[1]Mortality (Interventions) H'!$B$26:$AV$128,46)))</f>
        <v>223.00372783533439</v>
      </c>
      <c r="P1916" s="11">
        <v>0</v>
      </c>
      <c r="Q1916" s="10">
        <f t="shared" si="1009"/>
        <v>0.12000257088323021</v>
      </c>
      <c r="R1916" s="10">
        <f t="shared" si="1010"/>
        <v>2.6761020656784294E-2</v>
      </c>
      <c r="S1916" s="10">
        <f t="shared" si="1011"/>
        <v>0</v>
      </c>
      <c r="T1916" s="9">
        <f t="shared" ref="T1916:T1947" si="1018">Q1916-SUM(R1916:S1916)</f>
        <v>9.3241550226445924E-2</v>
      </c>
      <c r="U1916" s="18"/>
      <c r="V1916" s="8">
        <f t="shared" si="1012"/>
        <v>923.03217464250372</v>
      </c>
      <c r="W1916" s="8">
        <f t="shared" ref="W1916:W1947" si="1019">$G$14*M1916*T1916</f>
        <v>717.19255878526997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-230.27314955560101</v>
      </c>
      <c r="AB1916" s="8">
        <f t="shared" si="1013"/>
        <v>-20583.961585723373</v>
      </c>
      <c r="AC1916" s="8">
        <f t="shared" ref="AC1916:AC1947" si="1023">IFERROR(_xlfn.IFNA(SUM(Y1916:AB1916),0),0)</f>
        <v>-20814.234735278973</v>
      </c>
      <c r="AD1916" s="8">
        <f t="shared" si="1014"/>
        <v>90.549456332429628</v>
      </c>
      <c r="AE1916" s="8">
        <f t="shared" ref="AE1916:AE1947" si="1024">IFERROR(_xlfn.IFNA(SUM(AC1916:AD1916),0),0)</f>
        <v>-20723.685278946545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2469.6409379333663</v>
      </c>
      <c r="M1917" s="14">
        <f t="shared" si="1017"/>
        <v>769177</v>
      </c>
      <c r="N1917" s="13"/>
      <c r="O1917" s="12">
        <f>1000*(IF(I37&lt;18,VLOOKUP(I37,'[1]Mortality (No Interventions) H'!$B$10:$O$129,4),VLOOKUP(I37,'[1]Mortality (Interventions) H'!$B$26:$AV$128,46)))</f>
        <v>241.5101555816955</v>
      </c>
      <c r="P1917" s="11">
        <v>0</v>
      </c>
      <c r="Q1917" s="10">
        <f t="shared" ref="Q1917:Q1948" si="1026">T1916</f>
        <v>9.3241550226445924E-2</v>
      </c>
      <c r="R1917" s="10">
        <f t="shared" ref="R1917:R1948" si="1027">O1917*Q1917/1000</f>
        <v>2.2518781301867432E-2</v>
      </c>
      <c r="S1917" s="10">
        <f t="shared" ref="S1917:S1948" si="1028">MIN(P1917*Q1917,Q1917-R1917)</f>
        <v>0</v>
      </c>
      <c r="T1917" s="9">
        <f t="shared" si="1018"/>
        <v>7.0722768924578489E-2</v>
      </c>
      <c r="U1917" s="18"/>
      <c r="V1917" s="8">
        <f t="shared" ref="V1917:V1948" si="1029">W1916</f>
        <v>717.19255878526997</v>
      </c>
      <c r="W1917" s="8">
        <f t="shared" si="1019"/>
        <v>543.98327233100508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-174.65984538014075</v>
      </c>
      <c r="AB1917" s="8">
        <f t="shared" ref="AB1917:AB1948" si="1030">IFERROR(_xlfn.IFNA(-M1917*R1917,0),0)</f>
        <v>-17320.928645426487</v>
      </c>
      <c r="AC1917" s="8">
        <f t="shared" si="1023"/>
        <v>-17495.588490806629</v>
      </c>
      <c r="AD1917" s="8">
        <f t="shared" ref="AD1917:AD1948" si="1031">IFERROR(_xlfn.IFNA($D$6*SUM(V1917:V1917,Y1917:Z1917),0),0)</f>
        <v>70.356590016834986</v>
      </c>
      <c r="AE1917" s="8">
        <f t="shared" si="1024"/>
        <v>-17425.231900789793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2469.6409379333663</v>
      </c>
      <c r="M1918" s="14">
        <f t="shared" si="1017"/>
        <v>769177</v>
      </c>
      <c r="N1918" s="13"/>
      <c r="O1918" s="12">
        <f>1000*(IF(I38&lt;18,VLOOKUP(I38,'[1]Mortality (No Interventions) H'!$B$10:$O$129,4),VLOOKUP(I38,'[1]Mortality (Interventions) H'!$B$26:$AV$128,46)))</f>
        <v>261.20976151248396</v>
      </c>
      <c r="P1918" s="11">
        <v>0</v>
      </c>
      <c r="Q1918" s="10">
        <f t="shared" si="1026"/>
        <v>7.0722768924578489E-2</v>
      </c>
      <c r="R1918" s="10">
        <f t="shared" si="1027"/>
        <v>1.847347760429166E-2</v>
      </c>
      <c r="S1918" s="10">
        <f t="shared" si="1028"/>
        <v>0</v>
      </c>
      <c r="T1918" s="9">
        <f t="shared" si="1018"/>
        <v>5.2249291320286828E-2</v>
      </c>
      <c r="U1918" s="18"/>
      <c r="V1918" s="8">
        <f t="shared" si="1029"/>
        <v>543.98327233100508</v>
      </c>
      <c r="W1918" s="8">
        <f t="shared" si="1019"/>
        <v>401.88953149864261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-129.03698882258686</v>
      </c>
      <c r="AB1918" s="8">
        <f t="shared" si="1030"/>
        <v>-14209.374083236247</v>
      </c>
      <c r="AC1918" s="8">
        <f t="shared" si="1023"/>
        <v>-14338.411072058834</v>
      </c>
      <c r="AD1918" s="8">
        <f t="shared" si="1031"/>
        <v>53.364759015671602</v>
      </c>
      <c r="AE1918" s="8">
        <f t="shared" si="1024"/>
        <v>-14285.046313043162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2469.6409379333663</v>
      </c>
      <c r="M1919" s="14">
        <f t="shared" si="1017"/>
        <v>769177</v>
      </c>
      <c r="N1919" s="13"/>
      <c r="O1919" s="12">
        <f>1000*(IF(I39&lt;18,VLOOKUP(I39,'[1]Mortality (No Interventions) H'!$B$10:$O$129,4),VLOOKUP(I39,'[1]Mortality (Interventions) H'!$B$26:$AV$128,46)))</f>
        <v>281.42901160469279</v>
      </c>
      <c r="P1919" s="11">
        <v>0</v>
      </c>
      <c r="Q1919" s="10">
        <f t="shared" si="1026"/>
        <v>5.2249291320286828E-2</v>
      </c>
      <c r="R1919" s="10">
        <f t="shared" si="1027"/>
        <v>1.4704466413313976E-2</v>
      </c>
      <c r="S1919" s="10">
        <f t="shared" si="1028"/>
        <v>0</v>
      </c>
      <c r="T1919" s="9">
        <f t="shared" si="1018"/>
        <v>3.7544824906972848E-2</v>
      </c>
      <c r="U1919" s="18"/>
      <c r="V1919" s="8">
        <f t="shared" si="1029"/>
        <v>401.88953149864261</v>
      </c>
      <c r="W1919" s="8">
        <f t="shared" si="1019"/>
        <v>288.78615787470659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-92.722236597800432</v>
      </c>
      <c r="AB1919" s="8">
        <f t="shared" si="1030"/>
        <v>-11310.337362393604</v>
      </c>
      <c r="AC1919" s="8">
        <f t="shared" si="1023"/>
        <v>-11403.059598991404</v>
      </c>
      <c r="AD1919" s="8">
        <f t="shared" si="1031"/>
        <v>39.42536304001684</v>
      </c>
      <c r="AE1919" s="8">
        <f t="shared" si="1024"/>
        <v>-11363.634235951387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2469.6409379333663</v>
      </c>
      <c r="M1920" s="14">
        <f t="shared" si="1017"/>
        <v>769177</v>
      </c>
      <c r="N1920" s="13"/>
      <c r="O1920" s="12">
        <f>1000*(IF(I40&lt;18,VLOOKUP(I40,'[1]Mortality (No Interventions) H'!$B$10:$O$129,4),VLOOKUP(I40,'[1]Mortality (Interventions) H'!$B$26:$AV$128,46)))</f>
        <v>302.68701588165192</v>
      </c>
      <c r="P1920" s="11">
        <v>0</v>
      </c>
      <c r="Q1920" s="10">
        <f t="shared" si="1026"/>
        <v>3.7544824906972848E-2</v>
      </c>
      <c r="R1920" s="10">
        <f t="shared" si="1027"/>
        <v>1.136433101289073E-2</v>
      </c>
      <c r="S1920" s="10">
        <f t="shared" si="1028"/>
        <v>0</v>
      </c>
      <c r="T1920" s="9">
        <f t="shared" si="1018"/>
        <v>2.618049389408212E-2</v>
      </c>
      <c r="U1920" s="18"/>
      <c r="V1920" s="8">
        <f t="shared" si="1029"/>
        <v>288.78615787470659</v>
      </c>
      <c r="W1920" s="8">
        <f t="shared" si="1019"/>
        <v>201.37433751968405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-64.656419496139733</v>
      </c>
      <c r="AB1920" s="8">
        <f t="shared" si="1030"/>
        <v>-8741.1820355022537</v>
      </c>
      <c r="AC1920" s="8">
        <f t="shared" si="1023"/>
        <v>-8805.838454998393</v>
      </c>
      <c r="AD1920" s="8">
        <f t="shared" si="1031"/>
        <v>28.329922087508717</v>
      </c>
      <c r="AE1920" s="8">
        <f t="shared" si="1024"/>
        <v>-8777.5085329108842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2469.6409379333663</v>
      </c>
      <c r="M1921" s="14">
        <f t="shared" si="1017"/>
        <v>769177</v>
      </c>
      <c r="N1921" s="13"/>
      <c r="O1921" s="12">
        <f>1000*(IF(I41&lt;18,VLOOKUP(I41,'[1]Mortality (No Interventions) H'!$B$10:$O$129,4),VLOOKUP(I41,'[1]Mortality (Interventions) H'!$B$26:$AV$128,46)))</f>
        <v>324.26637808203799</v>
      </c>
      <c r="P1921" s="11">
        <v>0</v>
      </c>
      <c r="Q1921" s="10">
        <f t="shared" si="1026"/>
        <v>2.618049389408212E-2</v>
      </c>
      <c r="R1921" s="10">
        <f t="shared" si="1027"/>
        <v>8.4894539314329196E-3</v>
      </c>
      <c r="S1921" s="10">
        <f t="shared" si="1028"/>
        <v>0</v>
      </c>
      <c r="T1921" s="9">
        <f t="shared" si="1018"/>
        <v>1.7691039962649202E-2</v>
      </c>
      <c r="U1921" s="18"/>
      <c r="V1921" s="8">
        <f t="shared" si="1029"/>
        <v>201.37433751968405</v>
      </c>
      <c r="W1921" s="8">
        <f t="shared" si="1019"/>
        <v>136.07541045350627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-43.690516526373642</v>
      </c>
      <c r="AB1921" s="8">
        <f t="shared" si="1030"/>
        <v>-6529.8927066177785</v>
      </c>
      <c r="AC1921" s="8">
        <f t="shared" si="1023"/>
        <v>-6573.5832231441518</v>
      </c>
      <c r="AD1921" s="8">
        <f t="shared" si="1031"/>
        <v>19.754822510681006</v>
      </c>
      <c r="AE1921" s="8">
        <f t="shared" si="1024"/>
        <v>-6553.8284006334707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2469.6409379333663</v>
      </c>
      <c r="M1922" s="14">
        <f t="shared" si="1017"/>
        <v>769177</v>
      </c>
      <c r="N1922" s="13"/>
      <c r="O1922" s="12">
        <f>1000*(IF(I42&lt;18,VLOOKUP(I42,'[1]Mortality (No Interventions) H'!$B$10:$O$129,4),VLOOKUP(I42,'[1]Mortality (Interventions) H'!$B$26:$AV$128,46)))</f>
        <v>345.70314646512077</v>
      </c>
      <c r="P1922" s="11">
        <v>0</v>
      </c>
      <c r="Q1922" s="10">
        <f t="shared" si="1026"/>
        <v>1.7691039962649202E-2</v>
      </c>
      <c r="R1922" s="10">
        <f t="shared" si="1027"/>
        <v>6.1158481793280213E-3</v>
      </c>
      <c r="S1922" s="10">
        <f t="shared" si="1028"/>
        <v>0</v>
      </c>
      <c r="T1922" s="9">
        <f t="shared" si="1018"/>
        <v>1.1575191783321181E-2</v>
      </c>
      <c r="U1922" s="18"/>
      <c r="V1922" s="8">
        <f t="shared" si="1029"/>
        <v>136.07541045350627</v>
      </c>
      <c r="W1922" s="8">
        <f t="shared" si="1019"/>
        <v>89.03371290319636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-28.586567492519915</v>
      </c>
      <c r="AB1922" s="8">
        <f t="shared" si="1030"/>
        <v>-4704.1697550309891</v>
      </c>
      <c r="AC1922" s="8">
        <f t="shared" si="1023"/>
        <v>-4732.756322523509</v>
      </c>
      <c r="AD1922" s="8">
        <f t="shared" si="1031"/>
        <v>13.348997765488965</v>
      </c>
      <c r="AE1922" s="8">
        <f t="shared" si="1024"/>
        <v>-4719.40732475802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2469.6409379333663</v>
      </c>
      <c r="M1923" s="14">
        <f t="shared" si="1017"/>
        <v>769177</v>
      </c>
      <c r="N1923" s="13"/>
      <c r="O1923" s="12">
        <f>1000*(IF(I43&lt;18,VLOOKUP(I43,'[1]Mortality (No Interventions) H'!$B$10:$O$129,4),VLOOKUP(I43,'[1]Mortality (Interventions) H'!$B$26:$AV$128,46)))</f>
        <v>367.80416202871862</v>
      </c>
      <c r="P1923" s="11">
        <v>0</v>
      </c>
      <c r="Q1923" s="10">
        <f t="shared" si="1026"/>
        <v>1.1575191783321181E-2</v>
      </c>
      <c r="R1923" s="10">
        <f t="shared" si="1027"/>
        <v>4.2574037141861554E-3</v>
      </c>
      <c r="S1923" s="10">
        <f t="shared" si="1028"/>
        <v>0</v>
      </c>
      <c r="T1923" s="9">
        <f t="shared" si="1018"/>
        <v>7.3177880691350254E-3</v>
      </c>
      <c r="U1923" s="18"/>
      <c r="V1923" s="8">
        <f t="shared" si="1029"/>
        <v>89.03371290319636</v>
      </c>
      <c r="W1923" s="8">
        <f t="shared" si="1019"/>
        <v>56.286742736530719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-18.072308990656222</v>
      </c>
      <c r="AB1923" s="8">
        <f t="shared" si="1030"/>
        <v>-3274.6970166665647</v>
      </c>
      <c r="AC1923" s="8">
        <f t="shared" si="1023"/>
        <v>-3292.7693256572211</v>
      </c>
      <c r="AD1923" s="8">
        <f t="shared" si="1031"/>
        <v>8.734207235803563</v>
      </c>
      <c r="AE1923" s="8">
        <f t="shared" si="1024"/>
        <v>-3284.0351184214173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2469.6409379333663</v>
      </c>
      <c r="M1924" s="14">
        <f t="shared" si="1017"/>
        <v>769177</v>
      </c>
      <c r="N1924" s="13"/>
      <c r="O1924" s="12">
        <f>1000*(IF(I44&lt;18,VLOOKUP(I44,'[1]Mortality (No Interventions) H'!$B$10:$O$129,4),VLOOKUP(I44,'[1]Mortality (Interventions) H'!$B$26:$AV$128,46)))</f>
        <v>390.45646734739279</v>
      </c>
      <c r="P1924" s="11">
        <v>0</v>
      </c>
      <c r="Q1924" s="10">
        <f t="shared" si="1026"/>
        <v>7.3177880691350254E-3</v>
      </c>
      <c r="R1924" s="10">
        <f t="shared" si="1027"/>
        <v>2.8572776782713606E-3</v>
      </c>
      <c r="S1924" s="10">
        <f t="shared" si="1028"/>
        <v>0</v>
      </c>
      <c r="T1924" s="9">
        <f t="shared" si="1018"/>
        <v>4.4605103908636652E-3</v>
      </c>
      <c r="U1924" s="18"/>
      <c r="V1924" s="8">
        <f t="shared" si="1029"/>
        <v>56.286742736530719</v>
      </c>
      <c r="W1924" s="8">
        <f t="shared" si="1019"/>
        <v>34.309220009133419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-11.015859065354068</v>
      </c>
      <c r="AB1924" s="8">
        <f t="shared" si="1030"/>
        <v>-2197.7522727397304</v>
      </c>
      <c r="AC1924" s="8">
        <f t="shared" si="1023"/>
        <v>-2208.7681318050845</v>
      </c>
      <c r="AD1924" s="8">
        <f t="shared" si="1031"/>
        <v>5.5217294624536644</v>
      </c>
      <c r="AE1924" s="8">
        <f t="shared" si="1024"/>
        <v>-2203.246402342631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2469.6409379333663</v>
      </c>
      <c r="M1925" s="14">
        <f t="shared" si="1017"/>
        <v>769177</v>
      </c>
      <c r="N1925" s="13"/>
      <c r="O1925" s="12">
        <f>1000*(IF(I45&lt;18,VLOOKUP(I45,'[1]Mortality (No Interventions) H'!$B$10:$O$129,4),VLOOKUP(I45,'[1]Mortality (Interventions) H'!$B$26:$AV$128,46)))</f>
        <v>413.53009604149753</v>
      </c>
      <c r="P1925" s="11">
        <v>0</v>
      </c>
      <c r="Q1925" s="10">
        <f t="shared" si="1026"/>
        <v>4.4605103908636652E-3</v>
      </c>
      <c r="R1925" s="10">
        <f t="shared" si="1027"/>
        <v>1.8445552903279491E-3</v>
      </c>
      <c r="S1925" s="10">
        <f t="shared" si="1028"/>
        <v>0</v>
      </c>
      <c r="T1925" s="9">
        <f t="shared" si="1018"/>
        <v>2.6159551005357161E-3</v>
      </c>
      <c r="U1925" s="18"/>
      <c r="V1925" s="8">
        <f t="shared" si="1029"/>
        <v>34.309220009133419</v>
      </c>
      <c r="W1925" s="8">
        <f t="shared" si="1019"/>
        <v>20.121324963647606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-6.4604698080785994</v>
      </c>
      <c r="AB1925" s="8">
        <f t="shared" si="1030"/>
        <v>-1418.7895045485809</v>
      </c>
      <c r="AC1925" s="8">
        <f t="shared" si="1023"/>
        <v>-1425.2499743566595</v>
      </c>
      <c r="AD1925" s="8">
        <f t="shared" si="1031"/>
        <v>3.3657344828959888</v>
      </c>
      <c r="AE1925" s="8">
        <f t="shared" si="1024"/>
        <v>-1421.8842398737636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2469.6409379333663</v>
      </c>
      <c r="M1926" s="14">
        <f t="shared" si="1017"/>
        <v>769177</v>
      </c>
      <c r="N1926" s="13"/>
      <c r="O1926" s="12">
        <f>1000*(IF(I46&lt;18,VLOOKUP(I46,'[1]Mortality (No Interventions) H'!$B$10:$O$129,4),VLOOKUP(I46,'[1]Mortality (Interventions) H'!$B$26:$AV$128,46)))</f>
        <v>436.89262647611497</v>
      </c>
      <c r="P1926" s="11">
        <v>0</v>
      </c>
      <c r="Q1926" s="10">
        <f t="shared" si="1026"/>
        <v>2.6159551005357161E-3</v>
      </c>
      <c r="R1926" s="10">
        <f t="shared" si="1027"/>
        <v>1.1428914946166385E-3</v>
      </c>
      <c r="S1926" s="10">
        <f t="shared" si="1028"/>
        <v>0</v>
      </c>
      <c r="T1926" s="9">
        <f t="shared" si="1018"/>
        <v>1.4730636059190776E-3</v>
      </c>
      <c r="U1926" s="18"/>
      <c r="V1926" s="8">
        <f t="shared" si="1029"/>
        <v>20.121324963647606</v>
      </c>
      <c r="W1926" s="8">
        <f t="shared" si="1019"/>
        <v>11.330466452100184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-3.6379381853574975</v>
      </c>
      <c r="AB1926" s="8">
        <f t="shared" si="1030"/>
        <v>-879.08585115474216</v>
      </c>
      <c r="AC1926" s="8">
        <f t="shared" si="1023"/>
        <v>-882.72378934009964</v>
      </c>
      <c r="AD1926" s="8">
        <f t="shared" si="1031"/>
        <v>1.9739019789338303</v>
      </c>
      <c r="AE1926" s="8">
        <f t="shared" si="1024"/>
        <v>-880.74988736116586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2469.6409379333663</v>
      </c>
      <c r="M1927" s="14">
        <f t="shared" si="1017"/>
        <v>769177</v>
      </c>
      <c r="N1927" s="13"/>
      <c r="O1927" s="12">
        <f>1000*(IF(I47&lt;18,VLOOKUP(I47,'[1]Mortality (No Interventions) H'!$B$10:$O$129,4),VLOOKUP(I47,'[1]Mortality (Interventions) H'!$B$26:$AV$128,46)))</f>
        <v>460.56750713116895</v>
      </c>
      <c r="P1927" s="11">
        <v>0</v>
      </c>
      <c r="Q1927" s="10">
        <f t="shared" si="1026"/>
        <v>1.4730636059190776E-3</v>
      </c>
      <c r="R1927" s="10">
        <f t="shared" si="1027"/>
        <v>6.7844523282380024E-4</v>
      </c>
      <c r="S1927" s="10">
        <f t="shared" si="1028"/>
        <v>0</v>
      </c>
      <c r="T1927" s="9">
        <f t="shared" si="1018"/>
        <v>7.9461837309527741E-4</v>
      </c>
      <c r="U1927" s="18"/>
      <c r="V1927" s="8">
        <f t="shared" si="1029"/>
        <v>11.330466452100184</v>
      </c>
      <c r="W1927" s="8">
        <f t="shared" si="1019"/>
        <v>6.112021763623062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-1.9624220642301065</v>
      </c>
      <c r="AB1927" s="8">
        <f t="shared" si="1030"/>
        <v>-521.84446884771216</v>
      </c>
      <c r="AC1927" s="8">
        <f t="shared" si="1023"/>
        <v>-523.80689091194222</v>
      </c>
      <c r="AD1927" s="8">
        <f t="shared" si="1031"/>
        <v>1.1115187589510283</v>
      </c>
      <c r="AE1927" s="8">
        <f t="shared" si="1024"/>
        <v>-522.69537215299124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2469.6409379333663</v>
      </c>
      <c r="M1928" s="14">
        <f t="shared" si="1017"/>
        <v>769177</v>
      </c>
      <c r="N1928" s="13"/>
      <c r="O1928" s="12">
        <f>1000*(IF(I48&lt;18,VLOOKUP(I48,'[1]Mortality (No Interventions) H'!$B$10:$O$129,4),VLOOKUP(I48,'[1]Mortality (Interventions) H'!$B$26:$AV$128,46)))</f>
        <v>484.59774228029653</v>
      </c>
      <c r="P1928" s="11">
        <v>0</v>
      </c>
      <c r="Q1928" s="10">
        <f t="shared" si="1026"/>
        <v>7.9461837309527741E-4</v>
      </c>
      <c r="R1928" s="10">
        <f t="shared" si="1027"/>
        <v>3.8507026957641376E-4</v>
      </c>
      <c r="S1928" s="10">
        <f t="shared" si="1028"/>
        <v>0</v>
      </c>
      <c r="T1928" s="9">
        <f t="shared" si="1018"/>
        <v>4.0954810351886365E-4</v>
      </c>
      <c r="U1928" s="18"/>
      <c r="V1928" s="8">
        <f t="shared" si="1029"/>
        <v>6.112021763623062</v>
      </c>
      <c r="W1928" s="8">
        <f t="shared" si="1019"/>
        <v>3.1501498162032902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-1.0114367625031577</v>
      </c>
      <c r="AB1928" s="8">
        <f t="shared" si="1030"/>
        <v>-296.18719474197718</v>
      </c>
      <c r="AC1928" s="8">
        <f t="shared" si="1023"/>
        <v>-297.19863150448032</v>
      </c>
      <c r="AD1928" s="8">
        <f t="shared" si="1031"/>
        <v>0.59958933501142242</v>
      </c>
      <c r="AE1928" s="8">
        <f t="shared" si="1024"/>
        <v>-296.59904216946887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2469.6409379333663</v>
      </c>
      <c r="M1929" s="14">
        <f t="shared" si="1017"/>
        <v>769177</v>
      </c>
      <c r="N1929" s="13"/>
      <c r="O1929" s="12">
        <f>1000*(IF(I49&lt;18,VLOOKUP(I49,'[1]Mortality (No Interventions) H'!$B$10:$O$129,4),VLOOKUP(I49,'[1]Mortality (Interventions) H'!$B$26:$AV$128,46)))</f>
        <v>508.85916222483451</v>
      </c>
      <c r="P1929" s="11">
        <v>0</v>
      </c>
      <c r="Q1929" s="10">
        <f t="shared" si="1026"/>
        <v>4.0954810351886365E-4</v>
      </c>
      <c r="R1929" s="10">
        <f t="shared" si="1027"/>
        <v>2.0840230484737876E-4</v>
      </c>
      <c r="S1929" s="10">
        <f t="shared" si="1028"/>
        <v>0</v>
      </c>
      <c r="T1929" s="9">
        <f t="shared" si="1018"/>
        <v>2.0114579867148489E-4</v>
      </c>
      <c r="U1929" s="18"/>
      <c r="V1929" s="8">
        <f t="shared" si="1029"/>
        <v>3.1501498162032902</v>
      </c>
      <c r="W1929" s="8">
        <f t="shared" si="1019"/>
        <v>1.5471672198473674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-0.49675789889240202</v>
      </c>
      <c r="AB1929" s="8">
        <f t="shared" si="1030"/>
        <v>-160.29825963559225</v>
      </c>
      <c r="AC1929" s="8">
        <f t="shared" si="1023"/>
        <v>-160.79501753448466</v>
      </c>
      <c r="AD1929" s="8">
        <f t="shared" si="1031"/>
        <v>0.3090296969695428</v>
      </c>
      <c r="AE1929" s="8">
        <f t="shared" si="1024"/>
        <v>-160.48598783751513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2469.6409379333663</v>
      </c>
      <c r="M1930" s="14">
        <f t="shared" si="1017"/>
        <v>769177</v>
      </c>
      <c r="N1930" s="13"/>
      <c r="O1930" s="12">
        <f>1000*(IF(I50&lt;18,VLOOKUP(I50,'[1]Mortality (No Interventions) H'!$B$10:$O$129,4),VLOOKUP(I50,'[1]Mortality (Interventions) H'!$B$26:$AV$128,46)))</f>
        <v>533.22546878784942</v>
      </c>
      <c r="P1930" s="11">
        <v>0</v>
      </c>
      <c r="Q1930" s="10">
        <f t="shared" si="1026"/>
        <v>2.0114579867148489E-4</v>
      </c>
      <c r="R1930" s="10">
        <f t="shared" si="1027"/>
        <v>1.072560627913089E-4</v>
      </c>
      <c r="S1930" s="10">
        <f t="shared" si="1028"/>
        <v>0</v>
      </c>
      <c r="T1930" s="9">
        <f t="shared" si="1018"/>
        <v>9.388973588017599E-5</v>
      </c>
      <c r="U1930" s="18"/>
      <c r="V1930" s="8">
        <f t="shared" si="1029"/>
        <v>1.5471672198473674</v>
      </c>
      <c r="W1930" s="8">
        <f t="shared" si="1019"/>
        <v>0.72217825375106137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-0.23187393538143386</v>
      </c>
      <c r="AB1930" s="8">
        <f t="shared" si="1030"/>
        <v>-82.498896609630606</v>
      </c>
      <c r="AC1930" s="8">
        <f t="shared" si="1023"/>
        <v>-82.730770545012035</v>
      </c>
      <c r="AD1930" s="8">
        <f t="shared" si="1031"/>
        <v>0.15177710426702676</v>
      </c>
      <c r="AE1930" s="8">
        <f t="shared" si="1024"/>
        <v>-82.578993440745009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2469.6409379333663</v>
      </c>
      <c r="M1931" s="14">
        <f t="shared" si="1017"/>
        <v>769177</v>
      </c>
      <c r="N1931" s="13"/>
      <c r="O1931" s="12">
        <f>1000*(IF(I51&lt;18,VLOOKUP(I51,'[1]Mortality (No Interventions) H'!$B$10:$O$129,4),VLOOKUP(I51,'[1]Mortality (Interventions) H'!$B$26:$AV$128,46)))</f>
        <v>561.36258575592615</v>
      </c>
      <c r="P1931" s="11">
        <v>0</v>
      </c>
      <c r="Q1931" s="10">
        <f t="shared" si="1026"/>
        <v>9.388973588017599E-5</v>
      </c>
      <c r="R1931" s="10">
        <f t="shared" si="1027"/>
        <v>5.2706184909636553E-5</v>
      </c>
      <c r="S1931" s="10">
        <f t="shared" si="1028"/>
        <v>0</v>
      </c>
      <c r="T1931" s="9">
        <f t="shared" si="1018"/>
        <v>4.1183550970539438E-5</v>
      </c>
      <c r="U1931" s="18"/>
      <c r="V1931" s="8">
        <f t="shared" si="1029"/>
        <v>0.72217825375106137</v>
      </c>
      <c r="W1931" s="8">
        <f t="shared" si="1019"/>
        <v>0.31677440184866618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-0.10170858344630962</v>
      </c>
      <c r="AB1931" s="8">
        <f t="shared" si="1030"/>
        <v>-40.540385190239512</v>
      </c>
      <c r="AC1931" s="8">
        <f t="shared" si="1023"/>
        <v>-40.642093773685822</v>
      </c>
      <c r="AD1931" s="8">
        <f t="shared" si="1031"/>
        <v>7.0845686692979123E-2</v>
      </c>
      <c r="AE1931" s="8">
        <f t="shared" si="1024"/>
        <v>-40.571248086992846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2469.6409379333663</v>
      </c>
      <c r="M1932" s="14">
        <f t="shared" si="1017"/>
        <v>769177</v>
      </c>
      <c r="N1932" s="13"/>
      <c r="O1932" s="12">
        <f>1000*(IF(I52&lt;18,VLOOKUP(I52,'[1]Mortality (No Interventions) H'!$B$10:$O$129,4),VLOOKUP(I52,'[1]Mortality (Interventions) H'!$B$26:$AV$128,46)))</f>
        <v>589.59330117796731</v>
      </c>
      <c r="P1932" s="11">
        <v>0</v>
      </c>
      <c r="Q1932" s="10">
        <f t="shared" si="1026"/>
        <v>4.1183550970539438E-5</v>
      </c>
      <c r="R1932" s="10">
        <f t="shared" si="1027"/>
        <v>2.4281545770951426E-5</v>
      </c>
      <c r="S1932" s="10">
        <f t="shared" si="1028"/>
        <v>0</v>
      </c>
      <c r="T1932" s="9">
        <f t="shared" si="1018"/>
        <v>1.6902005199588012E-5</v>
      </c>
      <c r="U1932" s="18"/>
      <c r="V1932" s="8">
        <f t="shared" si="1029"/>
        <v>0.31677440184866618</v>
      </c>
      <c r="W1932" s="8">
        <f t="shared" si="1019"/>
        <v>0.13000633653403509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-4.1741883974065169E-2</v>
      </c>
      <c r="AB1932" s="8">
        <f t="shared" si="1030"/>
        <v>-18.676806531463104</v>
      </c>
      <c r="AC1932" s="8">
        <f t="shared" si="1023"/>
        <v>-18.718548415437169</v>
      </c>
      <c r="AD1932" s="8">
        <f t="shared" si="1031"/>
        <v>3.1075568821354153E-2</v>
      </c>
      <c r="AE1932" s="8">
        <f t="shared" si="1024"/>
        <v>-18.687472846615815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2469.6409379333663</v>
      </c>
      <c r="M1933" s="14">
        <f t="shared" si="1017"/>
        <v>769177</v>
      </c>
      <c r="N1933" s="13"/>
      <c r="O1933" s="12">
        <f>1000*(IF(I53&lt;18,VLOOKUP(I53,'[1]Mortality (No Interventions) H'!$B$10:$O$129,4),VLOOKUP(I53,'[1]Mortality (Interventions) H'!$B$26:$AV$128,46)))</f>
        <v>617.88431489455081</v>
      </c>
      <c r="P1933" s="11">
        <v>0</v>
      </c>
      <c r="Q1933" s="10">
        <f t="shared" si="1026"/>
        <v>1.6902005199588012E-5</v>
      </c>
      <c r="R1933" s="10">
        <f t="shared" si="1027"/>
        <v>1.0443483903091574E-5</v>
      </c>
      <c r="S1933" s="10">
        <f t="shared" si="1028"/>
        <v>0</v>
      </c>
      <c r="T1933" s="9">
        <f t="shared" si="1018"/>
        <v>6.4585212964964378E-6</v>
      </c>
      <c r="U1933" s="18"/>
      <c r="V1933" s="8">
        <f t="shared" si="1029"/>
        <v>0.13000633653403509</v>
      </c>
      <c r="W1933" s="8">
        <f t="shared" si="1019"/>
        <v>4.967746035275241E-2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-1.5950228592342085E-2</v>
      </c>
      <c r="AB1933" s="8">
        <f t="shared" si="1030"/>
        <v>-8.0328876181282673</v>
      </c>
      <c r="AC1933" s="8">
        <f t="shared" si="1023"/>
        <v>-8.048837846720609</v>
      </c>
      <c r="AD1933" s="8">
        <f t="shared" si="1031"/>
        <v>1.2753621613988844E-2</v>
      </c>
      <c r="AE1933" s="8">
        <f t="shared" si="1024"/>
        <v>-8.0360842251066202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2469.6409379333663</v>
      </c>
      <c r="M1934" s="14">
        <f t="shared" si="1017"/>
        <v>769177</v>
      </c>
      <c r="N1934" s="13"/>
      <c r="O1934" s="12">
        <f>1000*(IF(I54&lt;18,VLOOKUP(I54,'[1]Mortality (No Interventions) H'!$B$10:$O$129,4),VLOOKUP(I54,'[1]Mortality (Interventions) H'!$B$26:$AV$128,46)))</f>
        <v>646.2022105224745</v>
      </c>
      <c r="P1934" s="11">
        <v>0</v>
      </c>
      <c r="Q1934" s="10">
        <f t="shared" si="1026"/>
        <v>6.4585212964964378E-6</v>
      </c>
      <c r="R1934" s="10">
        <f t="shared" si="1027"/>
        <v>4.1735107385024766E-6</v>
      </c>
      <c r="S1934" s="10">
        <f t="shared" si="1028"/>
        <v>0</v>
      </c>
      <c r="T1934" s="9">
        <f t="shared" si="1018"/>
        <v>2.2850105579939612E-6</v>
      </c>
      <c r="U1934" s="18"/>
      <c r="V1934" s="8">
        <f t="shared" si="1029"/>
        <v>4.967746035275241E-2</v>
      </c>
      <c r="W1934" s="8">
        <f t="shared" si="1019"/>
        <v>1.7575775659661213E-2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-5.6431556176318514E-3</v>
      </c>
      <c r="AB1934" s="8">
        <f t="shared" si="1030"/>
        <v>-3.2101684693091195</v>
      </c>
      <c r="AC1934" s="8">
        <f t="shared" si="1023"/>
        <v>-3.2158116249267512</v>
      </c>
      <c r="AD1934" s="8">
        <f t="shared" si="1031"/>
        <v>4.8733588606050121E-3</v>
      </c>
      <c r="AE1934" s="8">
        <f t="shared" si="1024"/>
        <v>-3.2109382660661461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2469.6409379333663</v>
      </c>
      <c r="M1935" s="14">
        <f t="shared" si="1017"/>
        <v>769177</v>
      </c>
      <c r="N1935" s="13"/>
      <c r="O1935" s="12">
        <f>1000*(IF(I55&lt;18,VLOOKUP(I55,'[1]Mortality (No Interventions) H'!$B$10:$O$129,4),VLOOKUP(I55,'[1]Mortality (Interventions) H'!$B$26:$AV$128,46)))</f>
        <v>674.51284995816832</v>
      </c>
      <c r="P1935" s="11">
        <v>0</v>
      </c>
      <c r="Q1935" s="10">
        <f t="shared" si="1026"/>
        <v>2.2850105579939612E-6</v>
      </c>
      <c r="R1935" s="10">
        <f t="shared" si="1027"/>
        <v>1.5412689836570113E-6</v>
      </c>
      <c r="S1935" s="10">
        <f t="shared" si="1028"/>
        <v>0</v>
      </c>
      <c r="T1935" s="9">
        <f t="shared" si="1018"/>
        <v>7.4374157433694992E-7</v>
      </c>
      <c r="U1935" s="18"/>
      <c r="V1935" s="8">
        <f t="shared" si="1029"/>
        <v>1.7575775659661213E-2</v>
      </c>
      <c r="W1935" s="8">
        <f t="shared" si="1019"/>
        <v>5.7206891292377214E-3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-1.8367746392255436E-3</v>
      </c>
      <c r="AB1935" s="8">
        <f t="shared" si="1030"/>
        <v>-1.1855086530423489</v>
      </c>
      <c r="AC1935" s="8">
        <f t="shared" si="1023"/>
        <v>-1.1873454276815745</v>
      </c>
      <c r="AD1935" s="8">
        <f t="shared" si="1031"/>
        <v>1.7241835922127652E-3</v>
      </c>
      <c r="AE1935" s="8">
        <f t="shared" si="1024"/>
        <v>-1.1856212440893616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2469.6409379333663</v>
      </c>
      <c r="M1936" s="14">
        <f t="shared" si="1017"/>
        <v>769177</v>
      </c>
      <c r="N1936" s="13"/>
      <c r="O1936" s="12">
        <f>1000*(IF(I56&lt;18,VLOOKUP(I56,'[1]Mortality (No Interventions) H'!$B$10:$O$129,4),VLOOKUP(I56,'[1]Mortality (Interventions) H'!$B$26:$AV$128,46)))</f>
        <v>702.92265167429139</v>
      </c>
      <c r="P1936" s="11">
        <v>0</v>
      </c>
      <c r="Q1936" s="10">
        <f t="shared" si="1026"/>
        <v>7.4374157433694992E-7</v>
      </c>
      <c r="R1936" s="10">
        <f t="shared" si="1027"/>
        <v>5.2279279959334099E-7</v>
      </c>
      <c r="S1936" s="10">
        <f t="shared" si="1028"/>
        <v>0</v>
      </c>
      <c r="T1936" s="9">
        <f t="shared" si="1018"/>
        <v>2.2094877474360893E-7</v>
      </c>
      <c r="U1936" s="18"/>
      <c r="V1936" s="8">
        <f t="shared" si="1029"/>
        <v>5.7206891292377214E-3</v>
      </c>
      <c r="W1936" s="8">
        <f t="shared" si="1019"/>
        <v>1.699487157109649E-3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-5.4566413929303442E-4</v>
      </c>
      <c r="AB1936" s="8">
        <f t="shared" si="1030"/>
        <v>-0.40212019721280723</v>
      </c>
      <c r="AC1936" s="8">
        <f t="shared" si="1023"/>
        <v>-0.40266586135210025</v>
      </c>
      <c r="AD1936" s="8">
        <f t="shared" si="1031"/>
        <v>5.6119960357822046E-4</v>
      </c>
      <c r="AE1936" s="8">
        <f t="shared" si="1024"/>
        <v>-0.40210466174852205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2469.6409379333663</v>
      </c>
      <c r="M1937" s="14">
        <f t="shared" si="1017"/>
        <v>769177</v>
      </c>
      <c r="N1937" s="13"/>
      <c r="O1937" s="12">
        <f>1000*(IF(I57&lt;18,VLOOKUP(I57,'[1]Mortality (No Interventions) H'!$B$10:$O$129,4),VLOOKUP(I57,'[1]Mortality (Interventions) H'!$B$26:$AV$128,46)))</f>
        <v>731.56130673129417</v>
      </c>
      <c r="P1937" s="11">
        <v>0</v>
      </c>
      <c r="Q1937" s="10">
        <f t="shared" si="1026"/>
        <v>2.2094877474360893E-7</v>
      </c>
      <c r="R1937" s="10">
        <f t="shared" si="1027"/>
        <v>1.6163757437211293E-7</v>
      </c>
      <c r="S1937" s="10">
        <f t="shared" si="1028"/>
        <v>0</v>
      </c>
      <c r="T1937" s="9">
        <f t="shared" si="1018"/>
        <v>5.9311200371496003E-8</v>
      </c>
      <c r="U1937" s="18"/>
      <c r="V1937" s="8">
        <f t="shared" si="1029"/>
        <v>1.699487157109649E-3</v>
      </c>
      <c r="W1937" s="8">
        <f t="shared" si="1019"/>
        <v>4.5620811168146181E-4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-1.4647736851541521E-4</v>
      </c>
      <c r="AB1937" s="8">
        <f t="shared" si="1030"/>
        <v>-0.12432790454281871</v>
      </c>
      <c r="AC1937" s="8">
        <f t="shared" si="1023"/>
        <v>-0.12447438191133413</v>
      </c>
      <c r="AD1937" s="8">
        <f t="shared" si="1031"/>
        <v>1.6671969011245659E-4</v>
      </c>
      <c r="AE1937" s="8">
        <f t="shared" si="1024"/>
        <v>-0.12430766222122167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2469.6409379333663</v>
      </c>
      <c r="M1938" s="14">
        <f t="shared" si="1017"/>
        <v>769177</v>
      </c>
      <c r="N1938" s="13"/>
      <c r="O1938" s="12">
        <f>1000*(IF(I58&lt;18,VLOOKUP(I58,'[1]Mortality (No Interventions) H'!$B$10:$O$129,4),VLOOKUP(I58,'[1]Mortality (Interventions) H'!$B$26:$AV$128,46)))</f>
        <v>760.42930977706953</v>
      </c>
      <c r="P1938" s="11">
        <v>0</v>
      </c>
      <c r="Q1938" s="10">
        <f t="shared" si="1026"/>
        <v>5.9311200371496003E-8</v>
      </c>
      <c r="R1938" s="10">
        <f t="shared" si="1027"/>
        <v>4.5101975160546179E-8</v>
      </c>
      <c r="S1938" s="10">
        <f t="shared" si="1028"/>
        <v>0</v>
      </c>
      <c r="T1938" s="9">
        <f t="shared" si="1018"/>
        <v>1.4209225210949824E-8</v>
      </c>
      <c r="U1938" s="18"/>
      <c r="V1938" s="8">
        <f t="shared" si="1029"/>
        <v>4.5620811168146181E-4</v>
      </c>
      <c r="W1938" s="8">
        <f t="shared" si="1019"/>
        <v>1.0929409220082753E-4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-3.5091684277276558E-5</v>
      </c>
      <c r="AB1938" s="8">
        <f t="shared" si="1030"/>
        <v>-3.469140194806343E-2</v>
      </c>
      <c r="AC1938" s="8">
        <f t="shared" si="1023"/>
        <v>-3.4726493632340705E-2</v>
      </c>
      <c r="AD1938" s="8">
        <f t="shared" si="1031"/>
        <v>4.4754015755951406E-5</v>
      </c>
      <c r="AE1938" s="8">
        <f t="shared" si="1024"/>
        <v>-3.4681739616584752E-2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2469.6409379333663</v>
      </c>
      <c r="M1939" s="14">
        <f t="shared" si="1017"/>
        <v>769177</v>
      </c>
      <c r="N1939" s="13"/>
      <c r="O1939" s="12">
        <f>1000*(IF(I59&lt;18,VLOOKUP(I59,'[1]Mortality (No Interventions) H'!$B$10:$O$129,4),VLOOKUP(I59,'[1]Mortality (Interventions) H'!$B$26:$AV$128,46)))</f>
        <v>789.52715545951025</v>
      </c>
      <c r="P1939" s="11">
        <v>0</v>
      </c>
      <c r="Q1939" s="10">
        <f t="shared" si="1026"/>
        <v>1.4209225210949824E-8</v>
      </c>
      <c r="R1939" s="10">
        <f t="shared" si="1027"/>
        <v>1.1218569162084773E-8</v>
      </c>
      <c r="S1939" s="10">
        <f t="shared" si="1028"/>
        <v>0</v>
      </c>
      <c r="T1939" s="9">
        <f t="shared" si="1018"/>
        <v>2.9906560488650508E-9</v>
      </c>
      <c r="U1939" s="18"/>
      <c r="V1939" s="8">
        <f t="shared" si="1029"/>
        <v>1.0929409220082753E-4</v>
      </c>
      <c r="W1939" s="8">
        <f t="shared" si="1019"/>
        <v>2.3003438476978731E-5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-7.3858466095551798E-6</v>
      </c>
      <c r="AB1939" s="8">
        <f t="shared" si="1030"/>
        <v>-8.6290653723848799E-3</v>
      </c>
      <c r="AC1939" s="8">
        <f t="shared" si="1023"/>
        <v>-8.6364512189944353E-3</v>
      </c>
      <c r="AD1939" s="8">
        <f t="shared" si="1031"/>
        <v>1.0721750444901182E-5</v>
      </c>
      <c r="AE1939" s="8">
        <f t="shared" si="1024"/>
        <v>-8.6257294685495346E-3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2469.6409379333663</v>
      </c>
      <c r="M1940" s="14">
        <f t="shared" si="1017"/>
        <v>769177</v>
      </c>
      <c r="N1940" s="13"/>
      <c r="O1940" s="12">
        <f>1000*(IF(I60&lt;18,VLOOKUP(I60,'[1]Mortality (No Interventions) H'!$B$10:$O$129,4),VLOOKUP(I60,'[1]Mortality (Interventions) H'!$B$26:$AV$128,46)))</f>
        <v>1000</v>
      </c>
      <c r="P1940" s="11">
        <v>0</v>
      </c>
      <c r="Q1940" s="10">
        <f t="shared" si="1026"/>
        <v>2.9906560488650508E-9</v>
      </c>
      <c r="R1940" s="10">
        <f t="shared" si="1027"/>
        <v>2.9906560488650508E-9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2.3003438476978731E-5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-2.3003438476978731E-3</v>
      </c>
      <c r="AC1940" s="8">
        <f t="shared" si="1023"/>
        <v>-2.3003438476978731E-3</v>
      </c>
      <c r="AD1940" s="8">
        <f t="shared" si="1031"/>
        <v>2.2566373145916137E-6</v>
      </c>
      <c r="AE1940" s="8">
        <f t="shared" si="1024"/>
        <v>-2.2980872103832814E-3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2469.6409379333663</v>
      </c>
      <c r="M1941" s="14">
        <f t="shared" si="1017"/>
        <v>769177</v>
      </c>
      <c r="N1941" s="13"/>
      <c r="O1941" s="12" t="e">
        <f>1000*(IF(I61&lt;18,VLOOKUP(I61,'[1]Mortality (No Interventions) H'!$B$10:$O$129,4),VLOOKUP(I61,'[1]Mortality (Interventions) H'!$B$26:$AV$128,46)))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2469.6409379333663</v>
      </c>
      <c r="M1942" s="14">
        <f t="shared" si="1017"/>
        <v>769177</v>
      </c>
      <c r="N1942" s="13"/>
      <c r="O1942" s="12" t="e">
        <f>1000*(IF(I62&lt;18,VLOOKUP(I62,'[1]Mortality (No Interventions) H'!$B$10:$O$129,4),VLOOKUP(I62,'[1]Mortality (Interventions) H'!$B$26:$AV$128,46)))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2469.6409379333663</v>
      </c>
      <c r="M1943" s="14">
        <f t="shared" si="1017"/>
        <v>769177</v>
      </c>
      <c r="N1943" s="13"/>
      <c r="O1943" s="12" t="e">
        <f>1000*(IF(I63&lt;18,VLOOKUP(I63,'[1]Mortality (No Interventions) H'!$B$10:$O$129,4),VLOOKUP(I63,'[1]Mortality (Interventions) H'!$B$26:$AV$128,46)))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2469.6409379333663</v>
      </c>
      <c r="M1944" s="14">
        <f t="shared" si="1017"/>
        <v>769177</v>
      </c>
      <c r="N1944" s="13"/>
      <c r="O1944" s="12" t="e">
        <f>1000*(IF(I64&lt;18,VLOOKUP(I64,'[1]Mortality (No Interventions) H'!$B$10:$O$129,4),VLOOKUP(I64,'[1]Mortality (Interventions) H'!$B$26:$AV$128,46)))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2469.6409379333663</v>
      </c>
      <c r="M1945" s="14">
        <f t="shared" si="1017"/>
        <v>769177</v>
      </c>
      <c r="N1945" s="13"/>
      <c r="O1945" s="12" t="e">
        <f>1000*(IF(I65&lt;18,VLOOKUP(I65,'[1]Mortality (No Interventions) H'!$B$10:$O$129,4),VLOOKUP(I65,'[1]Mortality (Interventions) H'!$B$26:$AV$128,46)))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2469.6409379333663</v>
      </c>
      <c r="M1946" s="14">
        <f t="shared" si="1017"/>
        <v>769177</v>
      </c>
      <c r="N1946" s="13"/>
      <c r="O1946" s="12" t="e">
        <f>1000*(IF(I66&lt;18,VLOOKUP(I66,'[1]Mortality (No Interventions) H'!$B$10:$O$129,4),VLOOKUP(I66,'[1]Mortality (Interventions) H'!$B$26:$AV$128,46)))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2469.6409379333663</v>
      </c>
      <c r="M1947" s="14">
        <f t="shared" si="1017"/>
        <v>769177</v>
      </c>
      <c r="N1947" s="13"/>
      <c r="O1947" s="12" t="e">
        <f>1000*(IF(I67&lt;18,VLOOKUP(I67,'[1]Mortality (No Interventions) H'!$B$10:$O$129,4),VLOOKUP(I67,'[1]Mortality (Interventions) H'!$B$26:$AV$128,46)))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2469.6409379333663</v>
      </c>
      <c r="M1948" s="14">
        <f t="shared" ref="M1948:M1979" si="1034">$E$11</f>
        <v>769177</v>
      </c>
      <c r="N1948" s="13"/>
      <c r="O1948" s="12" t="e">
        <f>1000*(IF(I68&lt;18,VLOOKUP(I68,'[1]Mortality (No Interventions) H'!$B$10:$O$129,4),VLOOKUP(I68,'[1]Mortality (Interventions) H'!$B$26:$AV$128,46)))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2469.6409379333663</v>
      </c>
      <c r="M1949" s="14">
        <f t="shared" si="1034"/>
        <v>769177</v>
      </c>
      <c r="N1949" s="13"/>
      <c r="O1949" s="12" t="e">
        <f>1000*(IF(I69&lt;18,VLOOKUP(I69,'[1]Mortality (No Interventions) H'!$B$10:$O$129,4),VLOOKUP(I69,'[1]Mortality (Interventions) H'!$B$26:$AV$128,46)))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2469.6409379333663</v>
      </c>
      <c r="M1950" s="14">
        <f t="shared" si="1034"/>
        <v>769177</v>
      </c>
      <c r="N1950" s="13"/>
      <c r="O1950" s="12" t="e">
        <f>1000*(IF(I70&lt;18,VLOOKUP(I70,'[1]Mortality (No Interventions) H'!$B$10:$O$129,4),VLOOKUP(I70,'[1]Mortality (Interventions) H'!$B$26:$AV$128,46)))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2469.6409379333663</v>
      </c>
      <c r="M1951" s="14">
        <f t="shared" si="1034"/>
        <v>769177</v>
      </c>
      <c r="N1951" s="13"/>
      <c r="O1951" s="12" t="e">
        <f>1000*(IF(I71&lt;18,VLOOKUP(I71,'[1]Mortality (No Interventions) H'!$B$10:$O$129,4),VLOOKUP(I71,'[1]Mortality (Interventions) H'!$B$26:$AV$128,46)))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2469.6409379333663</v>
      </c>
      <c r="M1952" s="14">
        <f t="shared" si="1034"/>
        <v>769177</v>
      </c>
      <c r="N1952" s="13"/>
      <c r="O1952" s="12" t="e">
        <f>1000*(IF(I72&lt;18,VLOOKUP(I72,'[1]Mortality (No Interventions) H'!$B$10:$O$129,4),VLOOKUP(I72,'[1]Mortality (Interventions) H'!$B$26:$AV$128,46)))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2469.6409379333663</v>
      </c>
      <c r="M1953" s="14">
        <f t="shared" si="1034"/>
        <v>769177</v>
      </c>
      <c r="N1953" s="13"/>
      <c r="O1953" s="12" t="e">
        <f>1000*(IF(I73&lt;18,VLOOKUP(I73,'[1]Mortality (No Interventions) H'!$B$10:$O$129,4),VLOOKUP(I73,'[1]Mortality (Interventions) H'!$B$26:$AV$128,46)))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2469.6409379333663</v>
      </c>
      <c r="M1954" s="14">
        <f t="shared" si="1034"/>
        <v>769177</v>
      </c>
      <c r="N1954" s="13"/>
      <c r="O1954" s="12" t="e">
        <f>1000*(IF(I74&lt;18,VLOOKUP(I74,'[1]Mortality (No Interventions) H'!$B$10:$O$129,4),VLOOKUP(I74,'[1]Mortality (Interventions) H'!$B$26:$AV$128,46)))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2469.6409379333663</v>
      </c>
      <c r="M1955" s="14">
        <f t="shared" si="1034"/>
        <v>769177</v>
      </c>
      <c r="N1955" s="13"/>
      <c r="O1955" s="12" t="e">
        <f>1000*(IF(I75&lt;18,VLOOKUP(I75,'[1]Mortality (No Interventions) H'!$B$10:$O$129,4),VLOOKUP(I75,'[1]Mortality (Interventions) H'!$B$26:$AV$128,46)))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2469.6409379333663</v>
      </c>
      <c r="M1956" s="14">
        <f t="shared" si="1034"/>
        <v>769177</v>
      </c>
      <c r="N1956" s="13"/>
      <c r="O1956" s="12" t="e">
        <f>1000*(IF(I76&lt;18,VLOOKUP(I76,'[1]Mortality (No Interventions) H'!$B$10:$O$129,4),VLOOKUP(I76,'[1]Mortality (Interventions) H'!$B$26:$AV$128,46)))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2469.6409379333663</v>
      </c>
      <c r="M1957" s="14">
        <f t="shared" si="1034"/>
        <v>769177</v>
      </c>
      <c r="N1957" s="13"/>
      <c r="O1957" s="12" t="e">
        <f>1000*(IF(I77&lt;18,VLOOKUP(I77,'[1]Mortality (No Interventions) H'!$B$10:$O$129,4),VLOOKUP(I77,'[1]Mortality (Interventions) H'!$B$26:$AV$128,46)))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2469.6409379333663</v>
      </c>
      <c r="M1958" s="14">
        <f t="shared" si="1034"/>
        <v>769177</v>
      </c>
      <c r="N1958" s="13"/>
      <c r="O1958" s="12" t="e">
        <f>1000*(IF(I78&lt;18,VLOOKUP(I78,'[1]Mortality (No Interventions) H'!$B$10:$O$129,4),VLOOKUP(I78,'[1]Mortality (Interventions) H'!$B$26:$AV$128,46)))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2469.6409379333663</v>
      </c>
      <c r="M1959" s="14">
        <f t="shared" si="1034"/>
        <v>769177</v>
      </c>
      <c r="N1959" s="13"/>
      <c r="O1959" s="12" t="e">
        <f>1000*(IF(I79&lt;18,VLOOKUP(I79,'[1]Mortality (No Interventions) H'!$B$10:$O$129,4),VLOOKUP(I79,'[1]Mortality (Interventions) H'!$B$26:$AV$128,46)))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2469.6409379333663</v>
      </c>
      <c r="M1960" s="14">
        <f t="shared" si="1034"/>
        <v>769177</v>
      </c>
      <c r="O1960" s="12" t="e">
        <f>1000*(IF(I80&lt;18,VLOOKUP(I80,'[1]Mortality (No Interventions) H'!$B$10:$O$129,4),VLOOKUP(I80,'[1]Mortality (Interventions) H'!$B$26:$AV$128,46)))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2469.6409379333663</v>
      </c>
      <c r="M1961" s="14">
        <f t="shared" si="1034"/>
        <v>769177</v>
      </c>
      <c r="O1961" s="12" t="e">
        <f>1000*(IF(I81&lt;18,VLOOKUP(I81,'[1]Mortality (No Interventions) H'!$B$10:$O$129,4),VLOOKUP(I81,'[1]Mortality (Interventions) H'!$B$26:$AV$128,46)))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2469.6409379333663</v>
      </c>
      <c r="M1962" s="14">
        <f t="shared" si="1034"/>
        <v>769177</v>
      </c>
      <c r="O1962" s="12" t="e">
        <f>1000*(IF(I82&lt;18,VLOOKUP(I82,'[1]Mortality (No Interventions) H'!$B$10:$O$129,4),VLOOKUP(I82,'[1]Mortality (Interventions) H'!$B$26:$AV$128,46)))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2469.6409379333663</v>
      </c>
      <c r="M1963" s="14">
        <f t="shared" si="1034"/>
        <v>769177</v>
      </c>
      <c r="O1963" s="12" t="e">
        <f>1000*(IF(I83&lt;18,VLOOKUP(I83,'[1]Mortality (No Interventions) H'!$B$10:$O$129,4),VLOOKUP(I83,'[1]Mortality (Interventions) H'!$B$26:$AV$128,46)))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2469.6409379333663</v>
      </c>
      <c r="M1964" s="14">
        <f t="shared" si="1034"/>
        <v>769177</v>
      </c>
      <c r="O1964" s="12" t="e">
        <f>1000*(IF(I84&lt;18,VLOOKUP(I84,'[1]Mortality (No Interventions) H'!$B$10:$O$129,4),VLOOKUP(I84,'[1]Mortality (Interventions) H'!$B$26:$AV$128,46)))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2469.6409379333663</v>
      </c>
      <c r="M1965" s="14">
        <f t="shared" si="1034"/>
        <v>769177</v>
      </c>
      <c r="O1965" s="12" t="e">
        <f>1000*(IF(I85&lt;18,VLOOKUP(I85,'[1]Mortality (No Interventions) H'!$B$10:$O$129,4),VLOOKUP(I85,'[1]Mortality (Interventions) H'!$B$26:$AV$128,46)))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2469.6409379333663</v>
      </c>
      <c r="M1966" s="14">
        <f t="shared" si="1034"/>
        <v>769177</v>
      </c>
      <c r="O1966" s="12" t="e">
        <f>1000*(IF(I86&lt;18,VLOOKUP(I86,'[1]Mortality (No Interventions) H'!$B$10:$O$129,4),VLOOKUP(I86,'[1]Mortality (Interventions) H'!$B$26:$AV$128,46)))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2469.6409379333663</v>
      </c>
      <c r="M1967" s="14">
        <f t="shared" si="1034"/>
        <v>769177</v>
      </c>
      <c r="O1967" s="12" t="e">
        <f>1000*(IF(I87&lt;18,VLOOKUP(I87,'[1]Mortality (No Interventions) H'!$B$10:$O$129,4),VLOOKUP(I87,'[1]Mortality (Interventions) H'!$B$26:$AV$128,46)))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2469.6409379333663</v>
      </c>
      <c r="M1968" s="14">
        <f t="shared" si="1034"/>
        <v>769177</v>
      </c>
      <c r="O1968" s="12" t="e">
        <f>1000*(IF(I88&lt;18,VLOOKUP(I88,'[1]Mortality (No Interventions) H'!$B$10:$O$129,4),VLOOKUP(I88,'[1]Mortality (Interventions) H'!$B$26:$AV$128,46)))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2469.6409379333663</v>
      </c>
      <c r="M1969" s="14">
        <f t="shared" si="1034"/>
        <v>769177</v>
      </c>
      <c r="O1969" s="12" t="e">
        <f>1000*(IF(I89&lt;18,VLOOKUP(I89,'[1]Mortality (No Interventions) H'!$B$10:$O$129,4),VLOOKUP(I89,'[1]Mortality (Interventions) H'!$B$26:$AV$128,46)))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2469.6409379333663</v>
      </c>
      <c r="M1970" s="14">
        <f t="shared" si="1034"/>
        <v>769177</v>
      </c>
      <c r="O1970" s="12" t="e">
        <f>1000*(IF(I90&lt;18,VLOOKUP(I90,'[1]Mortality (No Interventions) H'!$B$10:$O$129,4),VLOOKUP(I90,'[1]Mortality (Interventions) H'!$B$26:$AV$128,46)))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2469.6409379333663</v>
      </c>
      <c r="M1971" s="14">
        <f t="shared" si="1034"/>
        <v>769177</v>
      </c>
      <c r="O1971" s="12" t="e">
        <f>1000*(IF(I91&lt;18,VLOOKUP(I91,'[1]Mortality (No Interventions) H'!$B$10:$O$129,4),VLOOKUP(I91,'[1]Mortality (Interventions) H'!$B$26:$AV$128,46)))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2469.6409379333663</v>
      </c>
      <c r="M1972" s="14">
        <f t="shared" si="1034"/>
        <v>769177</v>
      </c>
      <c r="O1972" s="12" t="e">
        <f>1000*(IF(I92&lt;18,VLOOKUP(I92,'[1]Mortality (No Interventions) H'!$B$10:$O$129,4),VLOOKUP(I92,'[1]Mortality (Interventions) H'!$B$26:$AV$128,46)))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2469.6409379333663</v>
      </c>
      <c r="M1973" s="14">
        <f t="shared" si="1034"/>
        <v>769177</v>
      </c>
      <c r="O1973" s="12" t="e">
        <f>1000*(IF(I93&lt;18,VLOOKUP(I93,'[1]Mortality (No Interventions) H'!$B$10:$O$129,4),VLOOKUP(I93,'[1]Mortality (Interventions) H'!$B$26:$AV$128,46)))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2469.6409379333663</v>
      </c>
      <c r="M1974" s="14">
        <f t="shared" si="1034"/>
        <v>769177</v>
      </c>
      <c r="O1974" s="12" t="e">
        <f>1000*(IF(I94&lt;18,VLOOKUP(I94,'[1]Mortality (No Interventions) H'!$B$10:$O$129,4),VLOOKUP(I94,'[1]Mortality (Interventions) H'!$B$26:$AV$128,46)))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2469.6409379333663</v>
      </c>
      <c r="M1975" s="14">
        <f t="shared" si="1034"/>
        <v>769177</v>
      </c>
      <c r="O1975" s="12" t="e">
        <f>1000*(IF(I95&lt;18,VLOOKUP(I95,'[1]Mortality (No Interventions) H'!$B$10:$O$129,4),VLOOKUP(I95,'[1]Mortality (Interventions) H'!$B$26:$AV$128,46)))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2469.6409379333663</v>
      </c>
      <c r="M1976" s="14">
        <f t="shared" si="1034"/>
        <v>769177</v>
      </c>
      <c r="O1976" s="12" t="e">
        <f>1000*(IF(I96&lt;18,VLOOKUP(I96,'[1]Mortality (No Interventions) H'!$B$10:$O$129,4),VLOOKUP(I96,'[1]Mortality (Interventions) H'!$B$26:$AV$128,46)))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2469.6409379333663</v>
      </c>
      <c r="M1977" s="14">
        <f t="shared" si="1034"/>
        <v>769177</v>
      </c>
      <c r="O1977" s="12" t="e">
        <f>1000*(IF(I97&lt;18,VLOOKUP(I97,'[1]Mortality (No Interventions) H'!$B$10:$O$129,4),VLOOKUP(I97,'[1]Mortality (Interventions) H'!$B$26:$AV$128,46)))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2469.6409379333663</v>
      </c>
      <c r="M1978" s="14">
        <f t="shared" si="1034"/>
        <v>769177</v>
      </c>
      <c r="O1978" s="12" t="e">
        <f>1000*(IF(I98&lt;18,VLOOKUP(I98,'[1]Mortality (No Interventions) H'!$B$10:$O$129,4),VLOOKUP(I98,'[1]Mortality (Interventions) H'!$B$26:$AV$128,46)))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2469.6409379333663</v>
      </c>
      <c r="M1979" s="14">
        <f t="shared" si="1034"/>
        <v>769177</v>
      </c>
      <c r="O1979" s="12" t="e">
        <f>1000*(IF(I99&lt;18,VLOOKUP(I99,'[1]Mortality (No Interventions) H'!$B$10:$O$129,4),VLOOKUP(I99,'[1]Mortality (Interventions) H'!$B$26:$AV$128,46)))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2469.6409379333663</v>
      </c>
      <c r="M1980" s="14">
        <f t="shared" ref="M1980:M2004" si="1051">$E$11</f>
        <v>769177</v>
      </c>
      <c r="O1980" s="12" t="e">
        <f>1000*(IF(I100&lt;18,VLOOKUP(I100,'[1]Mortality (No Interventions) H'!$B$10:$O$129,4),VLOOKUP(I100,'[1]Mortality (Interventions) H'!$B$26:$AV$128,46)))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2469.6409379333663</v>
      </c>
      <c r="M1981" s="14">
        <f t="shared" si="1051"/>
        <v>769177</v>
      </c>
      <c r="O1981" s="12" t="e">
        <f>1000*(IF(I101&lt;18,VLOOKUP(I101,'[1]Mortality (No Interventions) H'!$B$10:$O$129,4),VLOOKUP(I101,'[1]Mortality (Interventions) H'!$B$26:$AV$128,46)))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2469.6409379333663</v>
      </c>
      <c r="M1982" s="14">
        <f t="shared" si="1051"/>
        <v>769177</v>
      </c>
      <c r="O1982" s="12" t="e">
        <f>1000*(IF(I102&lt;18,VLOOKUP(I102,'[1]Mortality (No Interventions) H'!$B$10:$O$129,4),VLOOKUP(I102,'[1]Mortality (Interventions) H'!$B$26:$AV$128,46)))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2469.6409379333663</v>
      </c>
      <c r="M1983" s="14">
        <f t="shared" si="1051"/>
        <v>769177</v>
      </c>
      <c r="O1983" s="12" t="e">
        <f>1000*(IF(I103&lt;18,VLOOKUP(I103,'[1]Mortality (No Interventions) H'!$B$10:$O$129,4),VLOOKUP(I103,'[1]Mortality (Interventions) H'!$B$26:$AV$128,46)))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2469.6409379333663</v>
      </c>
      <c r="M1984" s="14">
        <f t="shared" si="1051"/>
        <v>769177</v>
      </c>
      <c r="O1984" s="12" t="e">
        <f>1000*(IF(I104&lt;18,VLOOKUP(I104,'[1]Mortality (No Interventions) H'!$B$10:$O$129,4),VLOOKUP(I104,'[1]Mortality (Interventions) H'!$B$26:$AV$128,46)))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2469.6409379333663</v>
      </c>
      <c r="M1985" s="14">
        <f t="shared" si="1051"/>
        <v>769177</v>
      </c>
      <c r="O1985" s="12" t="e">
        <f>1000*(IF(I105&lt;18,VLOOKUP(I105,'[1]Mortality (No Interventions) H'!$B$10:$O$129,4),VLOOKUP(I105,'[1]Mortality (Interventions) H'!$B$26:$AV$128,46)))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2469.6409379333663</v>
      </c>
      <c r="M1986" s="14">
        <f t="shared" si="1051"/>
        <v>769177</v>
      </c>
      <c r="O1986" s="12" t="e">
        <f>1000*(IF(I106&lt;18,VLOOKUP(I106,'[1]Mortality (No Interventions) H'!$B$10:$O$129,4),VLOOKUP(I106,'[1]Mortality (Interventions) H'!$B$26:$AV$128,46)))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2469.6409379333663</v>
      </c>
      <c r="M1987" s="14">
        <f t="shared" si="1051"/>
        <v>769177</v>
      </c>
      <c r="O1987" s="12" t="e">
        <f>1000*(IF(I107&lt;18,VLOOKUP(I107,'[1]Mortality (No Interventions) H'!$B$10:$O$129,4),VLOOKUP(I107,'[1]Mortality (Interventions) H'!$B$26:$AV$128,46)))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2469.6409379333663</v>
      </c>
      <c r="M1988" s="14">
        <f t="shared" si="1051"/>
        <v>769177</v>
      </c>
      <c r="O1988" s="12" t="e">
        <f>1000*(IF(I108&lt;18,VLOOKUP(I108,'[1]Mortality (No Interventions) H'!$B$10:$O$129,4),VLOOKUP(I108,'[1]Mortality (Interventions) H'!$B$26:$AV$128,46)))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2469.6409379333663</v>
      </c>
      <c r="M1989" s="14">
        <f t="shared" si="1051"/>
        <v>769177</v>
      </c>
      <c r="O1989" s="12" t="e">
        <f>1000*(IF(I109&lt;18,VLOOKUP(I109,'[1]Mortality (No Interventions) H'!$B$10:$O$129,4),VLOOKUP(I109,'[1]Mortality (Interventions) H'!$B$26:$AV$128,46)))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2469.6409379333663</v>
      </c>
      <c r="M1990" s="14">
        <f t="shared" si="1051"/>
        <v>769177</v>
      </c>
      <c r="O1990" s="12" t="e">
        <f>1000*(IF(I110&lt;18,VLOOKUP(I110,'[1]Mortality (No Interventions) H'!$B$10:$O$129,4),VLOOKUP(I110,'[1]Mortality (Interventions) H'!$B$26:$AV$128,46)))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2469.6409379333663</v>
      </c>
      <c r="M1991" s="14">
        <f t="shared" si="1051"/>
        <v>769177</v>
      </c>
      <c r="O1991" s="12" t="e">
        <f>1000*(IF(I111&lt;18,VLOOKUP(I111,'[1]Mortality (No Interventions) H'!$B$10:$O$129,4),VLOOKUP(I111,'[1]Mortality (Interventions) H'!$B$26:$AV$128,46)))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2469.6409379333663</v>
      </c>
      <c r="M1992" s="14">
        <f t="shared" si="1051"/>
        <v>769177</v>
      </c>
      <c r="O1992" s="12" t="e">
        <f>1000*(IF(I112&lt;18,VLOOKUP(I112,'[1]Mortality (No Interventions) H'!$B$10:$O$129,4),VLOOKUP(I112,'[1]Mortality (Interventions) H'!$B$26:$AV$128,46)))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2469.6409379333663</v>
      </c>
      <c r="M1993" s="14">
        <f t="shared" si="1051"/>
        <v>769177</v>
      </c>
      <c r="O1993" s="12" t="e">
        <f>1000*(IF(I113&lt;18,VLOOKUP(I113,'[1]Mortality (No Interventions) H'!$B$10:$O$129,4),VLOOKUP(I113,'[1]Mortality (Interventions) H'!$B$26:$AV$128,46)))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2469.6409379333663</v>
      </c>
      <c r="M1994" s="14">
        <f t="shared" si="1051"/>
        <v>769177</v>
      </c>
      <c r="O1994" s="12" t="e">
        <f>1000*(IF(I114&lt;18,VLOOKUP(I114,'[1]Mortality (No Interventions) H'!$B$10:$O$129,4),VLOOKUP(I114,'[1]Mortality (Interventions) H'!$B$26:$AV$128,46)))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2469.6409379333663</v>
      </c>
      <c r="M1995" s="14">
        <f t="shared" si="1051"/>
        <v>769177</v>
      </c>
      <c r="O1995" s="12" t="e">
        <f>1000*(IF(I115&lt;18,VLOOKUP(I115,'[1]Mortality (No Interventions) H'!$B$10:$O$129,4),VLOOKUP(I115,'[1]Mortality (Interventions) H'!$B$26:$AV$128,46)))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2469.6409379333663</v>
      </c>
      <c r="M1996" s="14">
        <f t="shared" si="1051"/>
        <v>769177</v>
      </c>
      <c r="O1996" s="12" t="e">
        <f>1000*(IF(I116&lt;18,VLOOKUP(I116,'[1]Mortality (No Interventions) H'!$B$10:$O$129,4),VLOOKUP(I116,'[1]Mortality (Interventions) H'!$B$26:$AV$128,46)))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2469.6409379333663</v>
      </c>
      <c r="M1997" s="14">
        <f t="shared" si="1051"/>
        <v>769177</v>
      </c>
      <c r="O1997" s="12" t="e">
        <f>1000*(IF(I117&lt;18,VLOOKUP(I117,'[1]Mortality (No Interventions) H'!$B$10:$O$129,4),VLOOKUP(I117,'[1]Mortality (Interventions) H'!$B$26:$AV$128,46)))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2469.6409379333663</v>
      </c>
      <c r="M1998" s="14">
        <f t="shared" si="1051"/>
        <v>769177</v>
      </c>
      <c r="O1998" s="12" t="e">
        <f>1000*(IF(I118&lt;18,VLOOKUP(I118,'[1]Mortality (No Interventions) H'!$B$10:$O$129,4),VLOOKUP(I118,'[1]Mortality (Interventions) H'!$B$26:$AV$128,46)))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2469.6409379333663</v>
      </c>
      <c r="M1999" s="14">
        <f t="shared" si="1051"/>
        <v>769177</v>
      </c>
      <c r="O1999" s="12" t="e">
        <f>1000*(IF(I119&lt;18,VLOOKUP(I119,'[1]Mortality (No Interventions) H'!$B$10:$O$129,4),VLOOKUP(I119,'[1]Mortality (Interventions) H'!$B$26:$AV$128,46)))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2469.6409379333663</v>
      </c>
      <c r="M2000" s="14">
        <f t="shared" si="1051"/>
        <v>769177</v>
      </c>
      <c r="O2000" s="12" t="e">
        <f>1000*(IF(I120&lt;18,VLOOKUP(I120,'[1]Mortality (No Interventions) H'!$B$10:$O$129,4),VLOOKUP(I120,'[1]Mortality (Interventions) H'!$B$26:$AV$128,46)))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2469.6409379333663</v>
      </c>
      <c r="M2001" s="14">
        <f t="shared" si="1051"/>
        <v>769177</v>
      </c>
      <c r="O2001" s="12" t="e">
        <f>1000*(IF(I121&lt;18,VLOOKUP(I121,'[1]Mortality (No Interventions) H'!$B$10:$O$129,4),VLOOKUP(I121,'[1]Mortality (Interventions) H'!$B$26:$AV$128,46)))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2469.6409379333663</v>
      </c>
      <c r="M2002" s="14">
        <f t="shared" si="1051"/>
        <v>769177</v>
      </c>
      <c r="O2002" s="12" t="e">
        <f>1000*(IF(I122&lt;18,VLOOKUP(I122,'[1]Mortality (No Interventions) H'!$B$10:$O$129,4),VLOOKUP(I122,'[1]Mortality (Interventions) H'!$B$26:$AV$128,46)))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2469.6409379333663</v>
      </c>
      <c r="M2003" s="14">
        <f t="shared" si="1051"/>
        <v>769177</v>
      </c>
      <c r="O2003" s="12" t="e">
        <f>1000*(IF(I123&lt;18,VLOOKUP(I123,'[1]Mortality (No Interventions) H'!$B$10:$O$129,4),VLOOKUP(I123,'[1]Mortality (Interventions) H'!$B$26:$AV$128,46)))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2469.6409379333663</v>
      </c>
      <c r="M2004" s="14">
        <f t="shared" si="1051"/>
        <v>769177</v>
      </c>
      <c r="O2004" s="12" t="e">
        <f>1000*(IF(I124&lt;18,VLOOKUP(I124,'[1]Mortality (No Interventions) H'!$B$10:$O$129,4),VLOOKUP(I124,'[1]Mortality (Interventions) H'!$B$26:$AV$128,46)))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454252.06100943888</v>
      </c>
      <c r="Z2009" s="2">
        <f t="shared" si="1068"/>
        <v>-11356.301525235973</v>
      </c>
      <c r="AA2009" s="2">
        <f t="shared" si="1068"/>
        <v>-53304.659592325537</v>
      </c>
      <c r="AB2009" s="2">
        <f t="shared" si="1068"/>
        <v>-769177.00000000047</v>
      </c>
      <c r="AC2009" s="2">
        <f t="shared" si="1068"/>
        <v>-379585.90010812285</v>
      </c>
      <c r="AD2009" s="2">
        <f t="shared" si="1068"/>
        <v>16341.321853044083</v>
      </c>
      <c r="AE2009" s="2">
        <f t="shared" si="1068"/>
        <v>-363244.57825507876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454252.06100943888</v>
      </c>
      <c r="Z2011" s="2">
        <f t="shared" si="1069"/>
        <v>-11356.301525235973</v>
      </c>
      <c r="AA2011" s="2">
        <f t="shared" si="1069"/>
        <v>-22583.625909331844</v>
      </c>
      <c r="AB2011" s="2">
        <f t="shared" si="1069"/>
        <v>-141905.93192448813</v>
      </c>
      <c r="AC2011" s="2">
        <f t="shared" si="1069"/>
        <v>278406.20165038295</v>
      </c>
      <c r="AD2011" s="2">
        <f t="shared" si="1069"/>
        <v>6272.7106807551136</v>
      </c>
      <c r="AE2011" s="2">
        <f t="shared" si="1069"/>
        <v>284678.91233113804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454252.06100943888</v>
      </c>
      <c r="Z2013" s="2">
        <f t="shared" si="1070"/>
        <v>-11356.301525235973</v>
      </c>
      <c r="AA2013" s="2">
        <f t="shared" si="1070"/>
        <v>-36193.735296240615</v>
      </c>
      <c r="AB2013" s="2">
        <f t="shared" si="1070"/>
        <v>-371974.14224551211</v>
      </c>
      <c r="AC2013" s="2">
        <f t="shared" si="1070"/>
        <v>34727.881942450185</v>
      </c>
      <c r="AD2013" s="2">
        <f t="shared" si="1070"/>
        <v>10697.35614824378</v>
      </c>
      <c r="AE2013" s="2">
        <f t="shared" si="1070"/>
        <v>45425.238090694009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45222-B0D5-0547-8DC3-4A6E71FB8B77}">
  <sheetPr codeName="Sheet21"/>
  <dimension ref="A1:R222"/>
  <sheetViews>
    <sheetView zoomScale="125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2" width="11.6640625" style="68" bestFit="1" customWidth="1"/>
    <col min="3" max="3" width="16" style="68" customWidth="1"/>
    <col min="4" max="4" width="13" style="68" customWidth="1"/>
    <col min="5" max="5" width="14.33203125" style="68" customWidth="1"/>
    <col min="6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96178.142571959106</v>
      </c>
      <c r="C19" s="68">
        <v>97270.918494993632</v>
      </c>
      <c r="D19" s="68">
        <v>95862.219834356758</v>
      </c>
      <c r="E19" s="68">
        <v>95404.992886015854</v>
      </c>
      <c r="F19" s="68">
        <v>94752.031768979141</v>
      </c>
      <c r="G19" s="68">
        <v>93627.18686550016</v>
      </c>
      <c r="H19" s="68">
        <v>93109.951151301299</v>
      </c>
      <c r="I19" s="68">
        <v>94299.456286577377</v>
      </c>
      <c r="J19" s="68">
        <v>93829.947566409988</v>
      </c>
      <c r="K19" s="68">
        <v>92498.49858496587</v>
      </c>
      <c r="L19" s="68">
        <v>92247.314518732179</v>
      </c>
      <c r="M19" s="68">
        <v>91719.409098684482</v>
      </c>
      <c r="N19" s="68">
        <v>90659.33543604544</v>
      </c>
      <c r="O19" s="68">
        <v>90977.320881121792</v>
      </c>
      <c r="P19" s="68">
        <v>89313.457387131813</v>
      </c>
    </row>
    <row r="20" spans="1:16" s="68" customFormat="1" x14ac:dyDescent="0.15">
      <c r="A20">
        <f t="shared" si="0"/>
        <v>19</v>
      </c>
      <c r="B20" s="68">
        <v>100115.88256031148</v>
      </c>
      <c r="C20" s="68">
        <v>101409.51032836743</v>
      </c>
      <c r="D20" s="68">
        <v>99978.022426876298</v>
      </c>
      <c r="E20" s="68">
        <v>99491.627199314011</v>
      </c>
      <c r="F20" s="68">
        <v>98648.670540996987</v>
      </c>
      <c r="G20" s="68">
        <v>97503.424038822137</v>
      </c>
      <c r="H20" s="68">
        <v>96958.001091086015</v>
      </c>
      <c r="I20" s="68">
        <v>98372.343348718874</v>
      </c>
      <c r="J20" s="68">
        <v>97873.48927272312</v>
      </c>
      <c r="K20" s="68">
        <v>96520.557772123822</v>
      </c>
      <c r="L20" s="68">
        <v>96083.273607875453</v>
      </c>
      <c r="M20" s="68">
        <v>95526.869674417467</v>
      </c>
      <c r="N20" s="68">
        <v>94447.807290869561</v>
      </c>
      <c r="O20" s="68">
        <v>94957.097947002141</v>
      </c>
      <c r="P20" s="68">
        <v>93062.36984178712</v>
      </c>
    </row>
    <row r="21" spans="1:16" s="68" customFormat="1" x14ac:dyDescent="0.15">
      <c r="A21">
        <f t="shared" si="0"/>
        <v>20</v>
      </c>
      <c r="B21" s="68">
        <v>104164.4272571817</v>
      </c>
      <c r="C21" s="68">
        <v>105654.87791039419</v>
      </c>
      <c r="D21" s="68">
        <v>104202.40597643037</v>
      </c>
      <c r="E21" s="68">
        <v>103684.84763398299</v>
      </c>
      <c r="F21" s="68">
        <v>102655.58558865461</v>
      </c>
      <c r="G21" s="68">
        <v>101491.04021343651</v>
      </c>
      <c r="H21" s="68">
        <v>100915.66279765473</v>
      </c>
      <c r="I21" s="68">
        <v>102553.42396959859</v>
      </c>
      <c r="J21" s="68">
        <v>102023.27498041683</v>
      </c>
      <c r="K21" s="68">
        <v>100650.39020789946</v>
      </c>
      <c r="L21" s="68">
        <v>100030.07995645111</v>
      </c>
      <c r="M21" s="68">
        <v>99443.53522567304</v>
      </c>
      <c r="N21" s="68">
        <v>98346.342539982244</v>
      </c>
      <c r="O21" s="68">
        <v>99044.260698241793</v>
      </c>
      <c r="P21" s="68">
        <v>96920.737524237033</v>
      </c>
    </row>
    <row r="22" spans="1:16" s="68" customFormat="1" x14ac:dyDescent="0.15">
      <c r="A22">
        <f t="shared" si="0"/>
        <v>21</v>
      </c>
      <c r="B22" s="68">
        <v>108334.58199229636</v>
      </c>
      <c r="C22" s="68">
        <v>110021.39820344391</v>
      </c>
      <c r="D22" s="68">
        <v>108548.97047712468</v>
      </c>
      <c r="E22" s="68">
        <v>107998.49097851248</v>
      </c>
      <c r="F22" s="68">
        <v>106783.35144689224</v>
      </c>
      <c r="G22" s="68">
        <v>105600.09905958953</v>
      </c>
      <c r="H22" s="68">
        <v>104993.25380441485</v>
      </c>
      <c r="I22" s="68">
        <v>106856.03895803668</v>
      </c>
      <c r="J22" s="68">
        <v>106292.85415303023</v>
      </c>
      <c r="K22" s="68">
        <v>104900.9630960722</v>
      </c>
      <c r="L22" s="68">
        <v>104097.53706047848</v>
      </c>
      <c r="M22" s="68">
        <v>103479.34725053277</v>
      </c>
      <c r="N22" s="68">
        <v>102364.57070305959</v>
      </c>
      <c r="O22" s="68">
        <v>103251.48334748365</v>
      </c>
      <c r="P22" s="68">
        <v>100897.98674037984</v>
      </c>
    </row>
    <row r="23" spans="1:16" s="68" customFormat="1" x14ac:dyDescent="0.15">
      <c r="A23">
        <f t="shared" si="0"/>
        <v>22</v>
      </c>
      <c r="B23" s="68">
        <v>112630.4033391874</v>
      </c>
      <c r="C23" s="68">
        <v>114513.39730577089</v>
      </c>
      <c r="D23" s="68">
        <v>113022.0557470645</v>
      </c>
      <c r="E23" s="68">
        <v>112436.84709564404</v>
      </c>
      <c r="F23" s="68">
        <v>111036.00011794864</v>
      </c>
      <c r="G23" s="68">
        <v>109834.65209730717</v>
      </c>
      <c r="H23" s="68">
        <v>109194.77645730277</v>
      </c>
      <c r="I23" s="68">
        <v>111284.49752922669</v>
      </c>
      <c r="J23" s="68">
        <v>110686.48628374124</v>
      </c>
      <c r="K23" s="68">
        <v>109276.54907676521</v>
      </c>
      <c r="L23" s="68">
        <v>108289.6711654291</v>
      </c>
      <c r="M23" s="68">
        <v>107638.28305340756</v>
      </c>
      <c r="N23" s="68">
        <v>106506.48757744808</v>
      </c>
      <c r="O23" s="68">
        <v>107583.00789336345</v>
      </c>
      <c r="P23" s="68">
        <v>104998.08761376786</v>
      </c>
    </row>
    <row r="24" spans="1:16" s="68" customFormat="1" x14ac:dyDescent="0.15">
      <c r="A24">
        <f t="shared" si="0"/>
        <v>23</v>
      </c>
      <c r="B24" s="68">
        <v>117063.00189286078</v>
      </c>
      <c r="C24" s="68">
        <v>119145.36221057871</v>
      </c>
      <c r="D24" s="68">
        <v>117635.5077419421</v>
      </c>
      <c r="E24" s="68">
        <v>117013.98025763048</v>
      </c>
      <c r="F24" s="68">
        <v>115424.39051918131</v>
      </c>
      <c r="G24" s="68">
        <v>114205.13771890236</v>
      </c>
      <c r="H24" s="68">
        <v>113530.79924540494</v>
      </c>
      <c r="I24" s="68">
        <v>115852.30982327767</v>
      </c>
      <c r="J24" s="68">
        <v>115217.89146937239</v>
      </c>
      <c r="K24" s="68">
        <v>113790.27113254889</v>
      </c>
      <c r="L24" s="68">
        <v>112616.68958086168</v>
      </c>
      <c r="M24" s="68">
        <v>111930.67445652995</v>
      </c>
      <c r="N24" s="68">
        <v>110782.03373579211</v>
      </c>
      <c r="O24" s="68">
        <v>112051.64206396823</v>
      </c>
      <c r="P24" s="68">
        <v>109230.76330870182</v>
      </c>
    </row>
    <row r="25" spans="1:16" s="68" customFormat="1" x14ac:dyDescent="0.15">
      <c r="A25">
        <f t="shared" si="0"/>
        <v>24</v>
      </c>
      <c r="B25" s="68">
        <v>121640.12270633252</v>
      </c>
      <c r="C25" s="68">
        <v>123926.72422857373</v>
      </c>
      <c r="D25" s="68">
        <v>122398.4567911952</v>
      </c>
      <c r="E25" s="68">
        <v>121739.09997510786</v>
      </c>
      <c r="F25" s="68">
        <v>119956.13083398117</v>
      </c>
      <c r="G25" s="68">
        <v>118718.96649468222</v>
      </c>
      <c r="H25" s="68">
        <v>118008.77161662003</v>
      </c>
      <c r="I25" s="68">
        <v>120568.42893028757</v>
      </c>
      <c r="J25" s="68">
        <v>119896.09807059879</v>
      </c>
      <c r="K25" s="68">
        <v>118450.87717853191</v>
      </c>
      <c r="L25" s="68">
        <v>117085.87564836552</v>
      </c>
      <c r="M25" s="68">
        <v>116363.84103068526</v>
      </c>
      <c r="N25" s="68">
        <v>115198.34489202977</v>
      </c>
      <c r="O25" s="68">
        <v>116665.96615455131</v>
      </c>
      <c r="P25" s="68">
        <v>113603.02870262609</v>
      </c>
    </row>
    <row r="26" spans="1:16" s="68" customFormat="1" x14ac:dyDescent="0.15">
      <c r="A26">
        <f t="shared" si="0"/>
        <v>25</v>
      </c>
      <c r="B26" s="68">
        <v>126376.69367623048</v>
      </c>
      <c r="C26" s="68">
        <v>128877.07029155655</v>
      </c>
      <c r="D26" s="68">
        <v>127329.53572890298</v>
      </c>
      <c r="E26" s="68">
        <v>126631.18860822755</v>
      </c>
      <c r="F26" s="68">
        <v>124645.78282739288</v>
      </c>
      <c r="G26" s="68">
        <v>123390.05520468194</v>
      </c>
      <c r="H26" s="68">
        <v>122642.833259694</v>
      </c>
      <c r="I26" s="68">
        <v>125451.00810983668</v>
      </c>
      <c r="J26" s="68">
        <v>124739.59637129273</v>
      </c>
      <c r="K26" s="68">
        <v>123275.96789293693</v>
      </c>
      <c r="L26" s="68">
        <v>121710.81104344086</v>
      </c>
      <c r="M26" s="68">
        <v>120951.57878847379</v>
      </c>
      <c r="N26" s="68">
        <v>119768.61634786842</v>
      </c>
      <c r="O26" s="68">
        <v>121443.13106693838</v>
      </c>
      <c r="P26" s="68">
        <v>118127.76445284857</v>
      </c>
    </row>
    <row r="27" spans="1:16" s="68" customFormat="1" x14ac:dyDescent="0.15">
      <c r="A27">
        <f t="shared" si="0"/>
        <v>26</v>
      </c>
      <c r="B27" s="68">
        <v>131277.63825051405</v>
      </c>
      <c r="C27" s="68">
        <v>134001.44902016138</v>
      </c>
      <c r="D27" s="68">
        <v>132433.79749644507</v>
      </c>
      <c r="E27" s="68">
        <v>131695.25330300676</v>
      </c>
      <c r="F27" s="68">
        <v>129498.23436827472</v>
      </c>
      <c r="G27" s="68">
        <v>128223.29133623028</v>
      </c>
      <c r="H27" s="68">
        <v>127437.82945858539</v>
      </c>
      <c r="I27" s="68">
        <v>130505.06532685127</v>
      </c>
      <c r="J27" s="68">
        <v>129753.35859491823</v>
      </c>
      <c r="K27" s="68">
        <v>128270.51929995582</v>
      </c>
      <c r="L27" s="68">
        <v>126496.34756025892</v>
      </c>
      <c r="M27" s="68">
        <v>125698.69724963851</v>
      </c>
      <c r="N27" s="68">
        <v>124497.65721261159</v>
      </c>
      <c r="O27" s="68">
        <v>126388.07754701684</v>
      </c>
      <c r="P27" s="68">
        <v>122809.74384795138</v>
      </c>
    </row>
    <row r="28" spans="1:16" s="68" customFormat="1" x14ac:dyDescent="0.15">
      <c r="A28">
        <f t="shared" si="0"/>
        <v>27</v>
      </c>
      <c r="B28" s="68">
        <v>136344.15943773673</v>
      </c>
      <c r="C28" s="68">
        <v>139299.58956169969</v>
      </c>
      <c r="D28" s="68">
        <v>137711.3316749997</v>
      </c>
      <c r="E28" s="68">
        <v>136931.18853486484</v>
      </c>
      <c r="F28" s="68">
        <v>134514.77701933109</v>
      </c>
      <c r="G28" s="68">
        <v>133220.21117491843</v>
      </c>
      <c r="H28" s="68">
        <v>132395.15174562053</v>
      </c>
      <c r="I28" s="68">
        <v>135730.81848492334</v>
      </c>
      <c r="J28" s="68">
        <v>134937.41226307256</v>
      </c>
      <c r="K28" s="68">
        <v>133434.894987284</v>
      </c>
      <c r="L28" s="68">
        <v>131444.09826882739</v>
      </c>
      <c r="M28" s="68">
        <v>130606.66789081944</v>
      </c>
      <c r="N28" s="68">
        <v>129387.16701752289</v>
      </c>
      <c r="O28" s="68">
        <v>131501.2862682119</v>
      </c>
      <c r="P28" s="68">
        <v>127650.7354065127</v>
      </c>
    </row>
    <row r="29" spans="1:16" s="68" customFormat="1" x14ac:dyDescent="0.15">
      <c r="A29">
        <f t="shared" si="0"/>
        <v>28</v>
      </c>
      <c r="B29" s="68">
        <v>141578.65736525776</v>
      </c>
      <c r="C29" s="68">
        <v>144772.94647148633</v>
      </c>
      <c r="D29" s="68">
        <v>143163.8500844861</v>
      </c>
      <c r="E29" s="68">
        <v>142340.55165141856</v>
      </c>
      <c r="F29" s="68">
        <v>139697.86373344649</v>
      </c>
      <c r="G29" s="68">
        <v>138383.44541324131</v>
      </c>
      <c r="H29" s="68">
        <v>137517.31201331245</v>
      </c>
      <c r="I29" s="68">
        <v>141130.05832679223</v>
      </c>
      <c r="J29" s="68">
        <v>140293.39701466617</v>
      </c>
      <c r="K29" s="68">
        <v>138770.97464405946</v>
      </c>
      <c r="L29" s="68">
        <v>136556.73824596356</v>
      </c>
      <c r="M29" s="68">
        <v>135678.0492579042</v>
      </c>
      <c r="N29" s="68">
        <v>134439.87009366616</v>
      </c>
      <c r="O29" s="68">
        <v>136784.70796028007</v>
      </c>
      <c r="P29" s="68">
        <v>132653.50225858597</v>
      </c>
    </row>
    <row r="30" spans="1:16" s="68" customFormat="1" x14ac:dyDescent="0.15">
      <c r="A30">
        <f t="shared" si="0"/>
        <v>29</v>
      </c>
      <c r="B30" s="68">
        <v>146985.40000992137</v>
      </c>
      <c r="C30" s="68">
        <v>150425.60413408277</v>
      </c>
      <c r="D30" s="68">
        <v>148795.53272544092</v>
      </c>
      <c r="E30" s="68">
        <v>147927.43383230441</v>
      </c>
      <c r="F30" s="68">
        <v>145051.75843098087</v>
      </c>
      <c r="G30" s="68">
        <v>143717.32648230667</v>
      </c>
      <c r="H30" s="68">
        <v>142808.56776911952</v>
      </c>
      <c r="I30" s="68">
        <v>146706.96793386378</v>
      </c>
      <c r="J30" s="68">
        <v>145825.40835145436</v>
      </c>
      <c r="K30" s="68">
        <v>144282.94313911922</v>
      </c>
      <c r="L30" s="68">
        <v>141838.59270047213</v>
      </c>
      <c r="M30" s="68">
        <v>140917.09245402619</v>
      </c>
      <c r="N30" s="68">
        <v>139660.08161659006</v>
      </c>
      <c r="O30" s="68">
        <v>142242.52775052362</v>
      </c>
      <c r="P30" s="68">
        <v>137822.35024869195</v>
      </c>
    </row>
    <row r="31" spans="1:16" s="68" customFormat="1" x14ac:dyDescent="0.15">
      <c r="A31">
        <f t="shared" si="0"/>
        <v>30</v>
      </c>
      <c r="B31" s="68">
        <v>152569.42632475024</v>
      </c>
      <c r="C31" s="68">
        <v>156262.69292141963</v>
      </c>
      <c r="D31" s="68">
        <v>154611.55313113262</v>
      </c>
      <c r="E31" s="68">
        <v>153696.93703018167</v>
      </c>
      <c r="F31" s="68">
        <v>150581.47494659209</v>
      </c>
      <c r="G31" s="68">
        <v>149226.90221290677</v>
      </c>
      <c r="H31" s="68">
        <v>148273.90221971538</v>
      </c>
      <c r="I31" s="68">
        <v>152466.69579454116</v>
      </c>
      <c r="J31" s="68">
        <v>151538.52393279609</v>
      </c>
      <c r="K31" s="68">
        <v>149975.91842514096</v>
      </c>
      <c r="L31" s="68">
        <v>147294.68287412333</v>
      </c>
      <c r="M31" s="68">
        <v>146328.75460700775</v>
      </c>
      <c r="N31" s="68">
        <v>145052.79053714947</v>
      </c>
      <c r="O31" s="68">
        <v>147879.83758358951</v>
      </c>
      <c r="P31" s="68">
        <v>143162.24091061906</v>
      </c>
    </row>
    <row r="32" spans="1:16" s="68" customFormat="1" x14ac:dyDescent="0.15">
      <c r="A32">
        <f t="shared" si="0"/>
        <v>31</v>
      </c>
      <c r="B32" s="68">
        <v>158334.0210263308</v>
      </c>
      <c r="C32" s="68">
        <v>162286.86837840744</v>
      </c>
      <c r="D32" s="68">
        <v>160609.8886912257</v>
      </c>
      <c r="E32" s="68">
        <v>159651.78568619306</v>
      </c>
      <c r="F32" s="68">
        <v>156290.33274963425</v>
      </c>
      <c r="G32" s="68">
        <v>154912.23014939629</v>
      </c>
      <c r="H32" s="68">
        <v>153916.6730098699</v>
      </c>
      <c r="I32" s="68">
        <v>158407.42633656156</v>
      </c>
      <c r="J32" s="68">
        <v>157435.52300211345</v>
      </c>
      <c r="K32" s="68">
        <v>155848.32124992384</v>
      </c>
      <c r="L32" s="68">
        <v>152925.20356979169</v>
      </c>
      <c r="M32" s="68">
        <v>151916.42315990059</v>
      </c>
      <c r="N32" s="68">
        <v>150618.34763371423</v>
      </c>
      <c r="O32" s="68">
        <v>153695.24906703757</v>
      </c>
      <c r="P32" s="68">
        <v>148673.65050394012</v>
      </c>
    </row>
    <row r="33" spans="1:16" s="68" customFormat="1" x14ac:dyDescent="0.15">
      <c r="A33">
        <f t="shared" si="0"/>
        <v>32</v>
      </c>
      <c r="B33" s="68">
        <v>164279.63321810772</v>
      </c>
      <c r="C33" s="68">
        <v>168496.87747571917</v>
      </c>
      <c r="D33" s="68">
        <v>166794.27893847361</v>
      </c>
      <c r="E33" s="68">
        <v>165790.9453427663</v>
      </c>
      <c r="F33" s="68">
        <v>162178.90931044324</v>
      </c>
      <c r="G33" s="68">
        <v>160777.36293277974</v>
      </c>
      <c r="H33" s="68">
        <v>159737.60341611129</v>
      </c>
      <c r="I33" s="68">
        <v>164532.9255851726</v>
      </c>
      <c r="J33" s="68">
        <v>163515.54762840661</v>
      </c>
      <c r="K33" s="68">
        <v>161903.94642925452</v>
      </c>
      <c r="L33" s="68">
        <v>158734.21946138202</v>
      </c>
      <c r="M33" s="68">
        <v>157680.93865068426</v>
      </c>
      <c r="N33" s="68">
        <v>156360.82968868877</v>
      </c>
      <c r="O33" s="68">
        <v>159692.57929022756</v>
      </c>
      <c r="P33" s="68">
        <v>154360.66448295448</v>
      </c>
    </row>
    <row r="34" spans="1:16" s="68" customFormat="1" x14ac:dyDescent="0.15">
      <c r="A34">
        <f t="shared" si="0"/>
        <v>33</v>
      </c>
      <c r="B34" s="68">
        <v>170408.86710612365</v>
      </c>
      <c r="C34" s="68">
        <v>174894.48825745753</v>
      </c>
      <c r="D34" s="68">
        <v>173166.72364646016</v>
      </c>
      <c r="E34" s="68">
        <v>172116.29207714993</v>
      </c>
      <c r="F34" s="68">
        <v>168249.87125823685</v>
      </c>
      <c r="G34" s="68">
        <v>166825.13922622855</v>
      </c>
      <c r="H34" s="68">
        <v>165739.43011386643</v>
      </c>
      <c r="I34" s="68">
        <v>170845.27795368337</v>
      </c>
      <c r="J34" s="68">
        <v>169780.56064091629</v>
      </c>
      <c r="K34" s="68">
        <v>168144.9740705929</v>
      </c>
      <c r="L34" s="68">
        <v>164724.62350494359</v>
      </c>
      <c r="M34" s="68">
        <v>163625.09351886061</v>
      </c>
      <c r="N34" s="68">
        <v>162283.19034545132</v>
      </c>
      <c r="O34" s="68">
        <v>165874.08505219946</v>
      </c>
      <c r="P34" s="68">
        <v>160226.28464179975</v>
      </c>
    </row>
    <row r="35" spans="1:16" s="68" customFormat="1" x14ac:dyDescent="0.15">
      <c r="A35">
        <f t="shared" ref="A35:A66" si="1">A34+1</f>
        <v>34</v>
      </c>
      <c r="B35" s="68">
        <v>176727.83714958292</v>
      </c>
      <c r="C35" s="68">
        <v>181486.27298439058</v>
      </c>
      <c r="D35" s="68">
        <v>179733.77344346888</v>
      </c>
      <c r="E35" s="68">
        <v>178634.33082045315</v>
      </c>
      <c r="F35" s="68">
        <v>174509.28744467566</v>
      </c>
      <c r="G35" s="68">
        <v>173061.62137382888</v>
      </c>
      <c r="H35" s="68">
        <v>171928.16781664471</v>
      </c>
      <c r="I35" s="68">
        <v>177350.97859393939</v>
      </c>
      <c r="J35" s="68">
        <v>176237.01116643523</v>
      </c>
      <c r="K35" s="68">
        <v>174577.83388477151</v>
      </c>
      <c r="L35" s="68">
        <v>170902.43317952415</v>
      </c>
      <c r="M35" s="68">
        <v>169754.85734940608</v>
      </c>
      <c r="N35" s="68">
        <v>168391.39380021556</v>
      </c>
      <c r="O35" s="68">
        <v>172246.14178646373</v>
      </c>
      <c r="P35" s="68">
        <v>166276.43074499062</v>
      </c>
    </row>
    <row r="36" spans="1:16" s="68" customFormat="1" x14ac:dyDescent="0.15">
      <c r="A36">
        <f t="shared" si="1"/>
        <v>35</v>
      </c>
      <c r="B36" s="68">
        <v>183237.97928882777</v>
      </c>
      <c r="C36" s="68">
        <v>188272.40310165402</v>
      </c>
      <c r="D36" s="68">
        <v>186495.93486744686</v>
      </c>
      <c r="E36" s="68">
        <v>185345.40713960284</v>
      </c>
      <c r="F36" s="68">
        <v>180958.69970654597</v>
      </c>
      <c r="G36" s="68">
        <v>179488.60162257683</v>
      </c>
      <c r="H36" s="68">
        <v>178305.4784633806</v>
      </c>
      <c r="I36" s="68">
        <v>184050.67152377978</v>
      </c>
      <c r="J36" s="68">
        <v>182885.38537519882</v>
      </c>
      <c r="K36" s="68">
        <v>181203.3264829168</v>
      </c>
      <c r="L36" s="68">
        <v>177269.535002513</v>
      </c>
      <c r="M36" s="68">
        <v>176071.98858280524</v>
      </c>
      <c r="N36" s="68">
        <v>174687.43327043013</v>
      </c>
      <c r="O36" s="68">
        <v>178809.67640113164</v>
      </c>
      <c r="P36" s="68">
        <v>172513.18159473612</v>
      </c>
    </row>
    <row r="37" spans="1:16" s="68" customFormat="1" x14ac:dyDescent="0.15">
      <c r="A37">
        <f t="shared" si="1"/>
        <v>36</v>
      </c>
      <c r="B37" s="68">
        <v>189944.50087171022</v>
      </c>
      <c r="C37" s="68">
        <v>195258.18663193111</v>
      </c>
      <c r="D37" s="68">
        <v>193458.58015629021</v>
      </c>
      <c r="E37" s="68">
        <v>192254.81613054706</v>
      </c>
      <c r="F37" s="68">
        <v>187603.305380456</v>
      </c>
      <c r="G37" s="68">
        <v>186111.33570088417</v>
      </c>
      <c r="H37" s="68">
        <v>184876.54623458994</v>
      </c>
      <c r="I37" s="68">
        <v>190949.71699389044</v>
      </c>
      <c r="J37" s="68">
        <v>189730.96689024943</v>
      </c>
      <c r="K37" s="68">
        <v>188026.79678944181</v>
      </c>
      <c r="L37" s="68">
        <v>183831.17256418004</v>
      </c>
      <c r="M37" s="68">
        <v>182581.65962675289</v>
      </c>
      <c r="N37" s="68">
        <v>181176.53672613602</v>
      </c>
      <c r="O37" s="68">
        <v>185570.02036586733</v>
      </c>
      <c r="P37" s="68">
        <v>178941.75137204683</v>
      </c>
    </row>
    <row r="38" spans="1:16" s="68" customFormat="1" x14ac:dyDescent="0.15">
      <c r="A38">
        <f t="shared" si="1"/>
        <v>37</v>
      </c>
      <c r="B38" s="68">
        <v>196849.51170288297</v>
      </c>
      <c r="C38" s="68">
        <v>202444.74200436939</v>
      </c>
      <c r="D38" s="68">
        <v>200623.1277130862</v>
      </c>
      <c r="E38" s="68">
        <v>199363.82055407931</v>
      </c>
      <c r="F38" s="68">
        <v>194445.304500414</v>
      </c>
      <c r="G38" s="68">
        <v>192932.25466020554</v>
      </c>
      <c r="H38" s="68">
        <v>191643.67339528498</v>
      </c>
      <c r="I38" s="68">
        <v>198049.64712903221</v>
      </c>
      <c r="J38" s="68">
        <v>196775.1350085563</v>
      </c>
      <c r="K38" s="68">
        <v>195049.90639247265</v>
      </c>
      <c r="L38" s="68">
        <v>190589.85694074308</v>
      </c>
      <c r="M38" s="68">
        <v>189286.25482328108</v>
      </c>
      <c r="N38" s="68">
        <v>187861.30568709422</v>
      </c>
      <c r="O38" s="68">
        <v>192528.93964551907</v>
      </c>
      <c r="P38" s="68">
        <v>185564.8140558099</v>
      </c>
    </row>
    <row r="39" spans="1:16" s="68" customFormat="1" x14ac:dyDescent="0.15">
      <c r="A39">
        <f t="shared" si="1"/>
        <v>38</v>
      </c>
      <c r="B39" s="68">
        <v>203948.99493233522</v>
      </c>
      <c r="C39" s="68">
        <v>209825.04909537607</v>
      </c>
      <c r="D39" s="68">
        <v>207983.30657979645</v>
      </c>
      <c r="E39" s="68">
        <v>206665.84317455083</v>
      </c>
      <c r="F39" s="68">
        <v>201480.9633114654</v>
      </c>
      <c r="G39" s="68">
        <v>199948.18862201547</v>
      </c>
      <c r="H39" s="68">
        <v>198603.45048970619</v>
      </c>
      <c r="I39" s="68">
        <v>205344.54341180087</v>
      </c>
      <c r="J39" s="68">
        <v>204011.67217273603</v>
      </c>
      <c r="K39" s="68">
        <v>202267.14126598745</v>
      </c>
      <c r="L39" s="68">
        <v>197542.67569999982</v>
      </c>
      <c r="M39" s="68">
        <v>196182.62749792688</v>
      </c>
      <c r="N39" s="68">
        <v>194739.12240485544</v>
      </c>
      <c r="O39" s="68">
        <v>199681.24851964819</v>
      </c>
      <c r="P39" s="68">
        <v>192379.99051918517</v>
      </c>
    </row>
    <row r="40" spans="1:16" s="68" customFormat="1" x14ac:dyDescent="0.15">
      <c r="A40">
        <f t="shared" si="1"/>
        <v>39</v>
      </c>
      <c r="B40" s="68">
        <v>211243.04439236887</v>
      </c>
      <c r="C40" s="68">
        <v>217397.71677167347</v>
      </c>
      <c r="D40" s="68">
        <v>215538.1778814299</v>
      </c>
      <c r="E40" s="68">
        <v>214159.72943697113</v>
      </c>
      <c r="F40" s="68">
        <v>208710.53138877411</v>
      </c>
      <c r="G40" s="68">
        <v>207159.74150556212</v>
      </c>
      <c r="H40" s="68">
        <v>205756.30500209969</v>
      </c>
      <c r="I40" s="68">
        <v>212833.65453946943</v>
      </c>
      <c r="J40" s="68">
        <v>211439.61581547058</v>
      </c>
      <c r="K40" s="68">
        <v>209677.96498167663</v>
      </c>
      <c r="L40" s="68">
        <v>204690.37331980356</v>
      </c>
      <c r="M40" s="68">
        <v>203271.34901639898</v>
      </c>
      <c r="N40" s="68">
        <v>201810.89170028243</v>
      </c>
      <c r="O40" s="68">
        <v>207026.58477244229</v>
      </c>
      <c r="P40" s="68">
        <v>199388.31510756296</v>
      </c>
    </row>
    <row r="41" spans="1:16" s="68" customFormat="1" x14ac:dyDescent="0.15">
      <c r="A41">
        <f t="shared" si="1"/>
        <v>40</v>
      </c>
      <c r="B41" s="68">
        <v>218737.13676831286</v>
      </c>
      <c r="C41" s="68">
        <v>225168.54483512571</v>
      </c>
      <c r="D41" s="68">
        <v>223293.62976753764</v>
      </c>
      <c r="E41" s="68">
        <v>221851.25645630644</v>
      </c>
      <c r="F41" s="68">
        <v>216139.4765902365</v>
      </c>
      <c r="G41" s="68">
        <v>214572.47291510573</v>
      </c>
      <c r="H41" s="68">
        <v>213107.69335568472</v>
      </c>
      <c r="I41" s="68">
        <v>220522.8481836688</v>
      </c>
      <c r="J41" s="68">
        <v>219064.72408442435</v>
      </c>
      <c r="K41" s="68">
        <v>217288.22061266957</v>
      </c>
      <c r="L41" s="68">
        <v>212038.49810200062</v>
      </c>
      <c r="M41" s="68">
        <v>210557.86574019116</v>
      </c>
      <c r="N41" s="68">
        <v>209082.14755007401</v>
      </c>
      <c r="O41" s="68">
        <v>214570.77087943451</v>
      </c>
      <c r="P41" s="68">
        <v>206595.30933421961</v>
      </c>
    </row>
    <row r="42" spans="1:16" s="68" customFormat="1" x14ac:dyDescent="0.15">
      <c r="A42">
        <f t="shared" si="1"/>
        <v>41</v>
      </c>
      <c r="B42" s="68">
        <v>226436.20101869077</v>
      </c>
      <c r="C42" s="68">
        <v>233142.5825755288</v>
      </c>
      <c r="D42" s="68">
        <v>231246.21135925379</v>
      </c>
      <c r="E42" s="68">
        <v>229745.48120463538</v>
      </c>
      <c r="F42" s="68">
        <v>223772.73899614162</v>
      </c>
      <c r="G42" s="68">
        <v>222185.08004491989</v>
      </c>
      <c r="H42" s="68">
        <v>220662.56724042457</v>
      </c>
      <c r="I42" s="68">
        <v>228408.93977874177</v>
      </c>
      <c r="J42" s="68">
        <v>226892.05977649568</v>
      </c>
      <c r="K42" s="68">
        <v>225095.02953570741</v>
      </c>
      <c r="L42" s="68">
        <v>219585.95075895346</v>
      </c>
      <c r="M42" s="68">
        <v>218047.13809536339</v>
      </c>
      <c r="N42" s="68">
        <v>216552.0237334535</v>
      </c>
      <c r="O42" s="68">
        <v>222311.17685554238</v>
      </c>
      <c r="P42" s="68">
        <v>214000.29586711447</v>
      </c>
    </row>
    <row r="43" spans="1:16" s="68" customFormat="1" x14ac:dyDescent="0.15">
      <c r="A43">
        <f t="shared" si="1"/>
        <v>42</v>
      </c>
      <c r="B43" s="68">
        <v>234339.34025723313</v>
      </c>
      <c r="C43" s="68">
        <v>241317.25465344958</v>
      </c>
      <c r="D43" s="68">
        <v>239401.55211926566</v>
      </c>
      <c r="E43" s="68">
        <v>237840.11162442705</v>
      </c>
      <c r="F43" s="68">
        <v>231609.61364966849</v>
      </c>
      <c r="G43" s="68">
        <v>230002.90468865869</v>
      </c>
      <c r="H43" s="68">
        <v>228420.44165186165</v>
      </c>
      <c r="I43" s="68">
        <v>236497.54997937352</v>
      </c>
      <c r="J43" s="68">
        <v>234919.56128943482</v>
      </c>
      <c r="K43" s="68">
        <v>233104.00147670988</v>
      </c>
      <c r="L43" s="68">
        <v>227338.0735556398</v>
      </c>
      <c r="M43" s="68">
        <v>225738.85948738328</v>
      </c>
      <c r="N43" s="68">
        <v>224225.86191151006</v>
      </c>
      <c r="O43" s="68">
        <v>230253.40318169902</v>
      </c>
      <c r="P43" s="68">
        <v>221608.61523563575</v>
      </c>
    </row>
    <row r="44" spans="1:16" s="68" customFormat="1" x14ac:dyDescent="0.15">
      <c r="A44">
        <f t="shared" si="1"/>
        <v>43</v>
      </c>
      <c r="B44" s="68">
        <v>242454.25701560246</v>
      </c>
      <c r="C44" s="68">
        <v>249701.26979708901</v>
      </c>
      <c r="D44" s="68">
        <v>247768.30249066983</v>
      </c>
      <c r="E44" s="68">
        <v>246143.73737402479</v>
      </c>
      <c r="F44" s="68">
        <v>239657.73405120839</v>
      </c>
      <c r="G44" s="68">
        <v>238033.56104956416</v>
      </c>
      <c r="H44" s="68">
        <v>236388.86957642878</v>
      </c>
      <c r="I44" s="68">
        <v>244797.23221030601</v>
      </c>
      <c r="J44" s="68">
        <v>243155.7210710599</v>
      </c>
      <c r="K44" s="68">
        <v>241323.57733737136</v>
      </c>
      <c r="L44" s="68">
        <v>235302.41482182947</v>
      </c>
      <c r="M44" s="68">
        <v>233640.51682643406</v>
      </c>
      <c r="N44" s="68">
        <v>232111.13346528407</v>
      </c>
      <c r="O44" s="68">
        <v>238405.7988080139</v>
      </c>
      <c r="P44" s="68">
        <v>229427.67559183636</v>
      </c>
    </row>
    <row r="45" spans="1:16" s="68" customFormat="1" x14ac:dyDescent="0.15">
      <c r="A45">
        <f t="shared" si="1"/>
        <v>44</v>
      </c>
      <c r="B45" s="68">
        <v>250780.75923152888</v>
      </c>
      <c r="C45" s="68">
        <v>258293.06377619531</v>
      </c>
      <c r="D45" s="68">
        <v>256345.2936782343</v>
      </c>
      <c r="E45" s="68">
        <v>254655.04239005313</v>
      </c>
      <c r="F45" s="68">
        <v>247917.08114743192</v>
      </c>
      <c r="G45" s="68">
        <v>246277.35475805262</v>
      </c>
      <c r="H45" s="68">
        <v>244568.03045448285</v>
      </c>
      <c r="I45" s="68">
        <v>253307.01767570592</v>
      </c>
      <c r="J45" s="68">
        <v>251599.42524764015</v>
      </c>
      <c r="K45" s="68">
        <v>249753.01838781819</v>
      </c>
      <c r="L45" s="68">
        <v>243479.43979700707</v>
      </c>
      <c r="M45" s="68">
        <v>241752.45075639788</v>
      </c>
      <c r="N45" s="68">
        <v>240208.48654506347</v>
      </c>
      <c r="O45" s="68">
        <v>246767.81228906158</v>
      </c>
      <c r="P45" s="68">
        <v>237458.27349140038</v>
      </c>
    </row>
    <row r="46" spans="1:16" s="68" customFormat="1" x14ac:dyDescent="0.15">
      <c r="A46">
        <f t="shared" si="1"/>
        <v>45</v>
      </c>
      <c r="B46" s="68">
        <v>259321.80564790941</v>
      </c>
      <c r="C46" s="68">
        <v>267095.22238520265</v>
      </c>
      <c r="D46" s="68">
        <v>265135.33358713507</v>
      </c>
      <c r="E46" s="68">
        <v>263376.71325614303</v>
      </c>
      <c r="F46" s="68">
        <v>256390.6919586279</v>
      </c>
      <c r="G46" s="68">
        <v>254737.52009291927</v>
      </c>
      <c r="H46" s="68">
        <v>252961.05082339339</v>
      </c>
      <c r="I46" s="68">
        <v>262029.79512941785</v>
      </c>
      <c r="J46" s="68">
        <v>260253.44267067456</v>
      </c>
      <c r="K46" s="68">
        <v>258395.30627780312</v>
      </c>
      <c r="L46" s="68">
        <v>251872.45435129831</v>
      </c>
      <c r="M46" s="68">
        <v>250077.86042972558</v>
      </c>
      <c r="N46" s="68">
        <v>248521.3086979395</v>
      </c>
      <c r="O46" s="68">
        <v>255342.50096959216</v>
      </c>
      <c r="P46" s="68">
        <v>245703.86260831304</v>
      </c>
    </row>
    <row r="47" spans="1:16" s="68" customFormat="1" x14ac:dyDescent="0.15">
      <c r="A47">
        <f t="shared" si="1"/>
        <v>46</v>
      </c>
      <c r="B47" s="68">
        <v>268079.36577468773</v>
      </c>
      <c r="C47" s="68">
        <v>276109.10176407627</v>
      </c>
      <c r="D47" s="68">
        <v>274140.06101037731</v>
      </c>
      <c r="E47" s="68">
        <v>272310.25011273607</v>
      </c>
      <c r="F47" s="68">
        <v>265080.64483788365</v>
      </c>
      <c r="G47" s="68">
        <v>263416.38194937911</v>
      </c>
      <c r="H47" s="68">
        <v>261570.13397679961</v>
      </c>
      <c r="I47" s="68">
        <v>270967.31919867871</v>
      </c>
      <c r="J47" s="68">
        <v>269119.39117443742</v>
      </c>
      <c r="K47" s="68">
        <v>267252.3291049028</v>
      </c>
      <c r="L47" s="68">
        <v>260483.8836412509</v>
      </c>
      <c r="M47" s="68">
        <v>258619.05076817411</v>
      </c>
      <c r="N47" s="68">
        <v>257052.13997175734</v>
      </c>
      <c r="O47" s="68">
        <v>264131.86189620738</v>
      </c>
      <c r="P47" s="68">
        <v>254167.07631181282</v>
      </c>
    </row>
    <row r="48" spans="1:16" s="68" customFormat="1" x14ac:dyDescent="0.15">
      <c r="A48">
        <f t="shared" si="1"/>
        <v>47</v>
      </c>
      <c r="B48" s="68">
        <v>277056.99708363303</v>
      </c>
      <c r="C48" s="68">
        <v>285338.13426230953</v>
      </c>
      <c r="D48" s="68">
        <v>283363.1081990737</v>
      </c>
      <c r="E48" s="68">
        <v>281459.15597099951</v>
      </c>
      <c r="F48" s="68">
        <v>273990.55890373117</v>
      </c>
      <c r="G48" s="68">
        <v>272317.7455289996</v>
      </c>
      <c r="H48" s="68">
        <v>270398.96978467837</v>
      </c>
      <c r="I48" s="68">
        <v>280123.27865967207</v>
      </c>
      <c r="J48" s="68">
        <v>278200.83185450733</v>
      </c>
      <c r="K48" s="68">
        <v>276327.84095025004</v>
      </c>
      <c r="L48" s="68">
        <v>269317.58936125756</v>
      </c>
      <c r="M48" s="68">
        <v>267379.76928014291</v>
      </c>
      <c r="N48" s="68">
        <v>265804.90670829482</v>
      </c>
      <c r="O48" s="68">
        <v>273139.70270871103</v>
      </c>
      <c r="P48" s="68">
        <v>262851.89348626754</v>
      </c>
    </row>
    <row r="49" spans="1:16" s="68" customFormat="1" x14ac:dyDescent="0.15">
      <c r="A49">
        <f t="shared" si="1"/>
        <v>48</v>
      </c>
      <c r="B49" s="68">
        <v>286250.32105509011</v>
      </c>
      <c r="C49" s="68">
        <v>294775.73084676533</v>
      </c>
      <c r="D49" s="68">
        <v>292798.52642699488</v>
      </c>
      <c r="E49" s="68">
        <v>290817.25666625862</v>
      </c>
      <c r="F49" s="68">
        <v>283116.35133760021</v>
      </c>
      <c r="G49" s="68">
        <v>281438.05851424317</v>
      </c>
      <c r="H49" s="68">
        <v>279443.81648549682</v>
      </c>
      <c r="I49" s="68">
        <v>289492.05983891565</v>
      </c>
      <c r="J49" s="68">
        <v>287491.92975953198</v>
      </c>
      <c r="K49" s="68">
        <v>285616.61532338103</v>
      </c>
      <c r="L49" s="68">
        <v>278370.2942530819</v>
      </c>
      <c r="M49" s="68">
        <v>276356.55241444428</v>
      </c>
      <c r="N49" s="68">
        <v>274776.64864959754</v>
      </c>
      <c r="O49" s="68">
        <v>282361.1132974723</v>
      </c>
      <c r="P49" s="68">
        <v>271755.61228806555</v>
      </c>
    </row>
    <row r="50" spans="1:16" s="68" customFormat="1" x14ac:dyDescent="0.15">
      <c r="A50">
        <f t="shared" si="1"/>
        <v>49</v>
      </c>
      <c r="B50" s="68">
        <v>295655.04687084747</v>
      </c>
      <c r="C50" s="68">
        <v>304415.59845021128</v>
      </c>
      <c r="D50" s="68">
        <v>302440.65803911811</v>
      </c>
      <c r="E50" s="68">
        <v>300378.65688759438</v>
      </c>
      <c r="F50" s="68">
        <v>292454.02052526147</v>
      </c>
      <c r="G50" s="68">
        <v>290773.85367232503</v>
      </c>
      <c r="H50" s="68">
        <v>288701.00643029955</v>
      </c>
      <c r="I50" s="68">
        <v>299068.32630176807</v>
      </c>
      <c r="J50" s="68">
        <v>296987.11525054596</v>
      </c>
      <c r="K50" s="68">
        <v>295113.68746772932</v>
      </c>
      <c r="L50" s="68">
        <v>287638.80046019598</v>
      </c>
      <c r="M50" s="68">
        <v>285546.00529570866</v>
      </c>
      <c r="N50" s="68">
        <v>283964.47876024077</v>
      </c>
      <c r="O50" s="68">
        <v>291791.43303537101</v>
      </c>
      <c r="P50" s="68">
        <v>280875.59938062826</v>
      </c>
    </row>
    <row r="51" spans="1:16" s="68" customFormat="1" x14ac:dyDescent="0.15">
      <c r="A51">
        <f t="shared" si="1"/>
        <v>50</v>
      </c>
      <c r="B51" s="68">
        <v>305274.25751068804</v>
      </c>
      <c r="C51" s="68">
        <v>314260.86338490981</v>
      </c>
      <c r="D51" s="68">
        <v>312292.9198216137</v>
      </c>
      <c r="E51" s="68">
        <v>310146.55342094519</v>
      </c>
      <c r="F51" s="68">
        <v>302006.7197860381</v>
      </c>
      <c r="G51" s="68">
        <v>300328.55783460068</v>
      </c>
      <c r="H51" s="68">
        <v>298173.77464407339</v>
      </c>
      <c r="I51" s="68">
        <v>308855.54874801973</v>
      </c>
      <c r="J51" s="68">
        <v>306689.64393670991</v>
      </c>
      <c r="K51" s="68">
        <v>304822.59150232136</v>
      </c>
      <c r="L51" s="68">
        <v>297126.5982915574</v>
      </c>
      <c r="M51" s="68">
        <v>294951.43026850838</v>
      </c>
      <c r="N51" s="68">
        <v>293371.96098093607</v>
      </c>
      <c r="O51" s="68">
        <v>301434.24891720043</v>
      </c>
      <c r="P51" s="68">
        <v>290215.47927766811</v>
      </c>
    </row>
    <row r="52" spans="1:16" s="68" customFormat="1" x14ac:dyDescent="0.15">
      <c r="A52">
        <f t="shared" si="1"/>
        <v>51</v>
      </c>
      <c r="B52" s="68">
        <v>315107.41165229195</v>
      </c>
      <c r="C52" s="68">
        <v>324310.17320731952</v>
      </c>
      <c r="D52" s="68">
        <v>322337.2171584692</v>
      </c>
      <c r="E52" s="68">
        <v>320119.81284267775</v>
      </c>
      <c r="F52" s="68">
        <v>311774.08160748129</v>
      </c>
      <c r="G52" s="68">
        <v>310088.81765627</v>
      </c>
      <c r="H52" s="68">
        <v>307861.95509861491</v>
      </c>
      <c r="I52" s="68">
        <v>318836.29824262403</v>
      </c>
      <c r="J52" s="68">
        <v>316598.5628140886</v>
      </c>
      <c r="K52" s="68">
        <v>314726.66921257565</v>
      </c>
      <c r="L52" s="68">
        <v>306820.88472352672</v>
      </c>
      <c r="M52" s="68">
        <v>304572.82659566792</v>
      </c>
      <c r="N52" s="68">
        <v>302986.92825753422</v>
      </c>
      <c r="O52" s="68">
        <v>311273.53348971048</v>
      </c>
      <c r="P52" s="68">
        <v>299763.60452372732</v>
      </c>
    </row>
    <row r="53" spans="1:16" s="68" customFormat="1" x14ac:dyDescent="0.15">
      <c r="A53">
        <f t="shared" si="1"/>
        <v>52</v>
      </c>
      <c r="B53" s="68">
        <v>325156.23976124782</v>
      </c>
      <c r="C53" s="68">
        <v>334565.09951522032</v>
      </c>
      <c r="D53" s="68">
        <v>332590.78605828155</v>
      </c>
      <c r="E53" s="68">
        <v>330300.12138943019</v>
      </c>
      <c r="F53" s="68">
        <v>321757.94103784655</v>
      </c>
      <c r="G53" s="68">
        <v>320068.64494102454</v>
      </c>
      <c r="H53" s="68">
        <v>317767.50478169805</v>
      </c>
      <c r="I53" s="68">
        <v>329027.46358937921</v>
      </c>
      <c r="J53" s="68">
        <v>326715.65361022088</v>
      </c>
      <c r="K53" s="68">
        <v>324842.40986875282</v>
      </c>
      <c r="L53" s="68">
        <v>316735.42302633997</v>
      </c>
      <c r="M53" s="68">
        <v>314412.25193753705</v>
      </c>
      <c r="N53" s="68">
        <v>312822.85783223086</v>
      </c>
      <c r="O53" s="68">
        <v>321325.45140327362</v>
      </c>
      <c r="P53" s="68">
        <v>309533.22001898102</v>
      </c>
    </row>
    <row r="54" spans="1:16" s="68" customFormat="1" x14ac:dyDescent="0.15">
      <c r="A54">
        <f t="shared" si="1"/>
        <v>53</v>
      </c>
      <c r="B54" s="68">
        <v>335413.15039364155</v>
      </c>
      <c r="C54" s="68">
        <v>345015.77831320593</v>
      </c>
      <c r="D54" s="68">
        <v>343044.36216726562</v>
      </c>
      <c r="E54" s="68">
        <v>340678.1027492194</v>
      </c>
      <c r="F54" s="68">
        <v>331951.07233805495</v>
      </c>
      <c r="G54" s="68">
        <v>330261.3344153752</v>
      </c>
      <c r="H54" s="68">
        <v>327883.622108026</v>
      </c>
      <c r="I54" s="68">
        <v>339420.18014584627</v>
      </c>
      <c r="J54" s="68">
        <v>337031.94080845296</v>
      </c>
      <c r="K54" s="68">
        <v>335161.41329113353</v>
      </c>
      <c r="L54" s="68">
        <v>326863.85519908112</v>
      </c>
      <c r="M54" s="68">
        <v>324463.25248937437</v>
      </c>
      <c r="N54" s="68">
        <v>322873.79419414757</v>
      </c>
      <c r="O54" s="68">
        <v>331581.98395891645</v>
      </c>
      <c r="P54" s="68">
        <v>319518.70006742841</v>
      </c>
    </row>
    <row r="55" spans="1:16" s="68" customFormat="1" x14ac:dyDescent="0.15">
      <c r="A55">
        <f t="shared" si="1"/>
        <v>54</v>
      </c>
      <c r="B55" s="68">
        <v>345869.92086705222</v>
      </c>
      <c r="C55" s="68">
        <v>355651.81015139946</v>
      </c>
      <c r="D55" s="68">
        <v>353688.16943318507</v>
      </c>
      <c r="E55" s="68">
        <v>351243.84862938692</v>
      </c>
      <c r="F55" s="68">
        <v>342345.62677336141</v>
      </c>
      <c r="G55" s="68">
        <v>340659.58417976042</v>
      </c>
      <c r="H55" s="68">
        <v>338202.89266715437</v>
      </c>
      <c r="I55" s="68">
        <v>350005.0744509513</v>
      </c>
      <c r="J55" s="68">
        <v>347537.92034370033</v>
      </c>
      <c r="K55" s="68">
        <v>345674.77451455081</v>
      </c>
      <c r="L55" s="68">
        <v>337199.23501293256</v>
      </c>
      <c r="M55" s="68">
        <v>334718.77044543816</v>
      </c>
      <c r="N55" s="68">
        <v>333133.2039180845</v>
      </c>
      <c r="O55" s="68">
        <v>342034.61153602216</v>
      </c>
      <c r="P55" s="68">
        <v>329713.84997023997</v>
      </c>
    </row>
    <row r="56" spans="1:16" s="68" customFormat="1" x14ac:dyDescent="0.15">
      <c r="A56">
        <f t="shared" si="1"/>
        <v>55</v>
      </c>
      <c r="B56" s="68">
        <v>356522.33997227479</v>
      </c>
      <c r="C56" s="68">
        <v>366467.93786270643</v>
      </c>
      <c r="D56" s="68">
        <v>364517.41485156672</v>
      </c>
      <c r="E56" s="68">
        <v>361992.4096282121</v>
      </c>
      <c r="F56" s="68">
        <v>352937.64389356773</v>
      </c>
      <c r="G56" s="68">
        <v>351259.85866800987</v>
      </c>
      <c r="H56" s="68">
        <v>348721.64855837182</v>
      </c>
      <c r="I56" s="68">
        <v>360777.60592100653</v>
      </c>
      <c r="J56" s="68">
        <v>358228.89761908579</v>
      </c>
      <c r="K56" s="68">
        <v>356378.24839229602</v>
      </c>
      <c r="L56" s="68">
        <v>347738.26664073748</v>
      </c>
      <c r="M56" s="68">
        <v>345175.37919006892</v>
      </c>
      <c r="N56" s="68">
        <v>343598.07060336397</v>
      </c>
      <c r="O56" s="68">
        <v>352679.33338377788</v>
      </c>
      <c r="P56" s="68">
        <v>340115.88360050856</v>
      </c>
    </row>
    <row r="57" spans="1:16" s="68" customFormat="1" x14ac:dyDescent="0.15">
      <c r="A57">
        <f t="shared" si="1"/>
        <v>56</v>
      </c>
      <c r="B57" s="68">
        <v>367359.68814706395</v>
      </c>
      <c r="C57" s="68">
        <v>377451.16289786884</v>
      </c>
      <c r="D57" s="68">
        <v>375519.82433542475</v>
      </c>
      <c r="E57" s="68">
        <v>372911.33120037732</v>
      </c>
      <c r="F57" s="68">
        <v>363716.82545010006</v>
      </c>
      <c r="G57" s="68">
        <v>362052.50161831907</v>
      </c>
      <c r="H57" s="68">
        <v>359430.08205421793</v>
      </c>
      <c r="I57" s="68">
        <v>371725.94617103942</v>
      </c>
      <c r="J57" s="68">
        <v>369092.86674088973</v>
      </c>
      <c r="K57" s="68">
        <v>367260.52645412373</v>
      </c>
      <c r="L57" s="68">
        <v>358471.69547247636</v>
      </c>
      <c r="M57" s="68">
        <v>355823.67460109363</v>
      </c>
      <c r="N57" s="68">
        <v>354259.60695749347</v>
      </c>
      <c r="O57" s="68">
        <v>363505.26958150475</v>
      </c>
      <c r="P57" s="68">
        <v>350716.39795660845</v>
      </c>
    </row>
    <row r="58" spans="1:16" s="68" customFormat="1" x14ac:dyDescent="0.15">
      <c r="A58">
        <f t="shared" si="1"/>
        <v>57</v>
      </c>
      <c r="B58" s="68">
        <v>378370.57956243452</v>
      </c>
      <c r="C58" s="68">
        <v>388587.96391471068</v>
      </c>
      <c r="D58" s="68">
        <v>386682.63118031219</v>
      </c>
      <c r="E58" s="68">
        <v>383987.63460481417</v>
      </c>
      <c r="F58" s="68">
        <v>374672.21194809349</v>
      </c>
      <c r="G58" s="68">
        <v>373027.22772737872</v>
      </c>
      <c r="H58" s="68">
        <v>370317.73066693824</v>
      </c>
      <c r="I58" s="68">
        <v>382837.77278375375</v>
      </c>
      <c r="J58" s="68">
        <v>380117.29708543257</v>
      </c>
      <c r="K58" s="68">
        <v>378309.8052464046</v>
      </c>
      <c r="L58" s="68">
        <v>369389.64305559074</v>
      </c>
      <c r="M58" s="68">
        <v>366653.6036881223</v>
      </c>
      <c r="N58" s="68">
        <v>365108.40851938445</v>
      </c>
      <c r="O58" s="68">
        <v>374501.04505603469</v>
      </c>
      <c r="P58" s="68">
        <v>361506.37889532326</v>
      </c>
    </row>
    <row r="59" spans="1:16" s="68" customFormat="1" x14ac:dyDescent="0.15">
      <c r="A59">
        <f t="shared" si="1"/>
        <v>58</v>
      </c>
      <c r="B59" s="68">
        <v>389559.16914107761</v>
      </c>
      <c r="C59" s="68">
        <v>399883.79724612279</v>
      </c>
      <c r="D59" s="68">
        <v>398011.44752059208</v>
      </c>
      <c r="E59" s="68">
        <v>395226.69852096954</v>
      </c>
      <c r="F59" s="68">
        <v>385807.94743221259</v>
      </c>
      <c r="G59" s="68">
        <v>384188.36915203929</v>
      </c>
      <c r="H59" s="68">
        <v>381388.72988922795</v>
      </c>
      <c r="I59" s="68">
        <v>394118.63388666115</v>
      </c>
      <c r="J59" s="68">
        <v>391307.50804518658</v>
      </c>
      <c r="K59" s="68">
        <v>389531.56352213101</v>
      </c>
      <c r="L59" s="68">
        <v>380496.43455569737</v>
      </c>
      <c r="M59" s="68">
        <v>377669.29841765406</v>
      </c>
      <c r="N59" s="68">
        <v>376148.79607997194</v>
      </c>
      <c r="O59" s="68">
        <v>385672.08582728181</v>
      </c>
      <c r="P59" s="68">
        <v>372490.14684950945</v>
      </c>
    </row>
    <row r="60" spans="1:16" s="68" customFormat="1" x14ac:dyDescent="0.15">
      <c r="A60">
        <f t="shared" si="1"/>
        <v>59</v>
      </c>
      <c r="B60" s="68">
        <v>400925.00865529903</v>
      </c>
      <c r="C60" s="68">
        <v>411338.65884882235</v>
      </c>
      <c r="D60" s="68">
        <v>409506.58057801239</v>
      </c>
      <c r="E60" s="68">
        <v>406628.567323405</v>
      </c>
      <c r="F60" s="68">
        <v>397123.68975533702</v>
      </c>
      <c r="G60" s="68">
        <v>395535.9319590134</v>
      </c>
      <c r="H60" s="68">
        <v>392642.86495934316</v>
      </c>
      <c r="I60" s="68">
        <v>405568.90630780713</v>
      </c>
      <c r="J60" s="68">
        <v>402663.61912022863</v>
      </c>
      <c r="K60" s="68">
        <v>400926.26408065954</v>
      </c>
      <c r="L60" s="68">
        <v>391792.18001006945</v>
      </c>
      <c r="M60" s="68">
        <v>388870.65207478643</v>
      </c>
      <c r="N60" s="68">
        <v>387381.00424868189</v>
      </c>
      <c r="O60" s="68">
        <v>397018.9295044709</v>
      </c>
      <c r="P60" s="68">
        <v>383668.04189083329</v>
      </c>
    </row>
    <row r="61" spans="1:16" s="68" customFormat="1" x14ac:dyDescent="0.15">
      <c r="A61">
        <f t="shared" si="1"/>
        <v>60</v>
      </c>
      <c r="B61" s="68">
        <v>412461.47114790563</v>
      </c>
      <c r="C61" s="68">
        <v>422945.1593729973</v>
      </c>
      <c r="D61" s="68">
        <v>421161.53757424338</v>
      </c>
      <c r="E61" s="68">
        <v>418186.25916715519</v>
      </c>
      <c r="F61" s="68">
        <v>408613.06948126951</v>
      </c>
      <c r="G61" s="68">
        <v>407064.26117247192</v>
      </c>
      <c r="H61" s="68">
        <v>404074.07011298533</v>
      </c>
      <c r="I61" s="68">
        <v>417182.3291825013</v>
      </c>
      <c r="J61" s="68">
        <v>414178.89506658667</v>
      </c>
      <c r="K61" s="68">
        <v>412487.8830380977</v>
      </c>
      <c r="L61" s="68">
        <v>403271.46572210395</v>
      </c>
      <c r="M61" s="68">
        <v>400251.85177547031</v>
      </c>
      <c r="N61" s="68">
        <v>398799.90396927291</v>
      </c>
      <c r="O61" s="68">
        <v>408535.78257682174</v>
      </c>
      <c r="P61" s="68">
        <v>395035.17199164053</v>
      </c>
    </row>
    <row r="62" spans="1:16" s="68" customFormat="1" x14ac:dyDescent="0.15">
      <c r="A62">
        <f t="shared" si="1"/>
        <v>61</v>
      </c>
      <c r="B62" s="68">
        <v>424138.66915709432</v>
      </c>
      <c r="C62" s="68">
        <v>434668.61031579279</v>
      </c>
      <c r="D62" s="68">
        <v>432907.65777452872</v>
      </c>
      <c r="E62" s="68">
        <v>429866.08735713421</v>
      </c>
      <c r="F62" s="68">
        <v>420247.05539816926</v>
      </c>
      <c r="G62" s="68">
        <v>418716.61468503193</v>
      </c>
      <c r="H62" s="68">
        <v>415654.31261859118</v>
      </c>
      <c r="I62" s="68">
        <v>428892.07056051714</v>
      </c>
      <c r="J62" s="68">
        <v>425820.56876763847</v>
      </c>
      <c r="K62" s="68">
        <v>424151.83204987564</v>
      </c>
      <c r="L62" s="68">
        <v>414879.0986529059</v>
      </c>
      <c r="M62" s="68">
        <v>411785.64914193063</v>
      </c>
      <c r="N62" s="68">
        <v>410352.14735658688</v>
      </c>
      <c r="O62" s="68">
        <v>420159.80745575047</v>
      </c>
      <c r="P62" s="68">
        <v>406539.70464620658</v>
      </c>
    </row>
    <row r="63" spans="1:16" s="68" customFormat="1" x14ac:dyDescent="0.15">
      <c r="A63">
        <f t="shared" si="1"/>
        <v>62</v>
      </c>
      <c r="B63" s="68">
        <v>435955.58016552357</v>
      </c>
      <c r="C63" s="68">
        <v>446509.03415783268</v>
      </c>
      <c r="D63" s="68">
        <v>444776.73437789769</v>
      </c>
      <c r="E63" s="68">
        <v>441668.1370916809</v>
      </c>
      <c r="F63" s="68">
        <v>432024.69626428658</v>
      </c>
      <c r="G63" s="68">
        <v>430518.04728186107</v>
      </c>
      <c r="H63" s="68">
        <v>427382.73016354529</v>
      </c>
      <c r="I63" s="68">
        <v>440729.12782954908</v>
      </c>
      <c r="J63" s="68">
        <v>437588.75193548418</v>
      </c>
      <c r="K63" s="68">
        <v>435948.07651563309</v>
      </c>
      <c r="L63" s="68">
        <v>426639.63812205783</v>
      </c>
      <c r="M63" s="68">
        <v>423471.37460730167</v>
      </c>
      <c r="N63" s="68">
        <v>422061.59225140751</v>
      </c>
      <c r="O63" s="68">
        <v>431920.2228943049</v>
      </c>
      <c r="P63" s="68">
        <v>418204.8898309982</v>
      </c>
    </row>
    <row r="64" spans="1:16" s="68" customFormat="1" x14ac:dyDescent="0.15">
      <c r="A64">
        <f t="shared" si="1"/>
        <v>63</v>
      </c>
      <c r="B64" s="68">
        <v>447931.94854939287</v>
      </c>
      <c r="C64" s="68">
        <v>458490.77654657973</v>
      </c>
      <c r="D64" s="68">
        <v>456792.81886156462</v>
      </c>
      <c r="E64" s="68">
        <v>453616.03164795856</v>
      </c>
      <c r="F64" s="68">
        <v>443965.2605682807</v>
      </c>
      <c r="G64" s="68">
        <v>442487.63295651041</v>
      </c>
      <c r="H64" s="68">
        <v>439278.04582939431</v>
      </c>
      <c r="I64" s="68">
        <v>452716.95594884758</v>
      </c>
      <c r="J64" s="68">
        <v>449506.48133332364</v>
      </c>
      <c r="K64" s="68">
        <v>447899.42432809289</v>
      </c>
      <c r="L64" s="68">
        <v>438571.59342466394</v>
      </c>
      <c r="M64" s="68">
        <v>435327.19518807321</v>
      </c>
      <c r="N64" s="68">
        <v>433946.23244410177</v>
      </c>
      <c r="O64" s="68">
        <v>443839.28072811919</v>
      </c>
      <c r="P64" s="68">
        <v>430048.41948759678</v>
      </c>
    </row>
    <row r="65" spans="1:16" s="68" customFormat="1" x14ac:dyDescent="0.15">
      <c r="A65">
        <f t="shared" si="1"/>
        <v>64</v>
      </c>
      <c r="B65" s="68">
        <v>460059.51712627779</v>
      </c>
      <c r="C65" s="68">
        <v>470605.29798832885</v>
      </c>
      <c r="D65" s="68">
        <v>468947.81102354848</v>
      </c>
      <c r="E65" s="68">
        <v>465701.47965117655</v>
      </c>
      <c r="F65" s="68">
        <v>456060.72388227662</v>
      </c>
      <c r="G65" s="68">
        <v>454617.77758143021</v>
      </c>
      <c r="H65" s="68">
        <v>451332.51277590467</v>
      </c>
      <c r="I65" s="68">
        <v>464847.66165976052</v>
      </c>
      <c r="J65" s="68">
        <v>461565.6760454363</v>
      </c>
      <c r="K65" s="68">
        <v>459998.23062690179</v>
      </c>
      <c r="L65" s="68">
        <v>450667.64015082549</v>
      </c>
      <c r="M65" s="68">
        <v>447345.63595449686</v>
      </c>
      <c r="N65" s="68">
        <v>445999.01914955536</v>
      </c>
      <c r="O65" s="68">
        <v>455909.54647671612</v>
      </c>
      <c r="P65" s="68">
        <v>442063.36133731145</v>
      </c>
    </row>
    <row r="66" spans="1:16" s="68" customFormat="1" x14ac:dyDescent="0.15">
      <c r="A66">
        <f t="shared" si="1"/>
        <v>65</v>
      </c>
      <c r="B66" s="68">
        <v>472340.56211184117</v>
      </c>
      <c r="C66" s="68">
        <v>482856.5210758773</v>
      </c>
      <c r="D66" s="68">
        <v>481245.81935418461</v>
      </c>
      <c r="E66" s="68">
        <v>477928.25534671085</v>
      </c>
      <c r="F66" s="68">
        <v>468313.30452471285</v>
      </c>
      <c r="G66" s="68">
        <v>466910.91520975559</v>
      </c>
      <c r="H66" s="68">
        <v>463548.29036098265</v>
      </c>
      <c r="I66" s="68">
        <v>477125.23167077382</v>
      </c>
      <c r="J66" s="68">
        <v>473769.99587183946</v>
      </c>
      <c r="K66" s="68">
        <v>472248.34942881705</v>
      </c>
      <c r="L66" s="68">
        <v>462930.16494494159</v>
      </c>
      <c r="M66" s="68">
        <v>459528.81460365339</v>
      </c>
      <c r="N66" s="68">
        <v>458222.29185463849</v>
      </c>
      <c r="O66" s="68">
        <v>468134.7723675103</v>
      </c>
      <c r="P66" s="68">
        <v>454252.06100943888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BBCE-0378-8349-BB27-3487F3BA2214}">
  <sheetPr codeName="Sheet3"/>
  <dimension ref="A1:A419"/>
  <sheetViews>
    <sheetView workbookViewId="0">
      <selection activeCell="F27" sqref="F27"/>
    </sheetView>
  </sheetViews>
  <sheetFormatPr baseColWidth="10" defaultColWidth="11.5" defaultRowHeight="13" x14ac:dyDescent="0.15"/>
  <sheetData>
    <row r="1" spans="1:1" x14ac:dyDescent="0.15">
      <c r="A1" t="s">
        <v>116</v>
      </c>
    </row>
    <row r="2" spans="1:1" x14ac:dyDescent="0.15">
      <c r="A2" t="s">
        <v>49</v>
      </c>
    </row>
    <row r="3" spans="1:1" x14ac:dyDescent="0.15">
      <c r="A3" t="s">
        <v>50</v>
      </c>
    </row>
    <row r="4" spans="1:1" x14ac:dyDescent="0.15">
      <c r="A4" t="s">
        <v>51</v>
      </c>
    </row>
    <row r="5" spans="1:1" x14ac:dyDescent="0.15">
      <c r="A5" t="s">
        <v>52</v>
      </c>
    </row>
    <row r="7" spans="1:1" x14ac:dyDescent="0.15">
      <c r="A7" t="s">
        <v>117</v>
      </c>
    </row>
    <row r="8" spans="1:1" x14ac:dyDescent="0.15">
      <c r="A8" t="s">
        <v>53</v>
      </c>
    </row>
    <row r="9" spans="1:1" x14ac:dyDescent="0.15">
      <c r="A9" t="s">
        <v>118</v>
      </c>
    </row>
    <row r="11" spans="1:1" x14ac:dyDescent="0.15">
      <c r="A11" t="s">
        <v>56</v>
      </c>
    </row>
    <row r="12" spans="1:1" x14ac:dyDescent="0.15">
      <c r="A12" t="s">
        <v>53</v>
      </c>
    </row>
    <row r="13" spans="1:1" x14ac:dyDescent="0.15">
      <c r="A13" t="s">
        <v>57</v>
      </c>
    </row>
    <row r="14" spans="1:1" x14ac:dyDescent="0.15">
      <c r="A14" t="s">
        <v>119</v>
      </c>
    </row>
    <row r="15" spans="1:1" x14ac:dyDescent="0.15">
      <c r="A15" t="s">
        <v>59</v>
      </c>
    </row>
    <row r="16" spans="1:1" x14ac:dyDescent="0.15">
      <c r="A16" t="s">
        <v>120</v>
      </c>
    </row>
    <row r="17" spans="1:1" x14ac:dyDescent="0.15">
      <c r="A17" t="s">
        <v>59</v>
      </c>
    </row>
    <row r="18" spans="1:1" x14ac:dyDescent="0.15">
      <c r="A18" t="s">
        <v>121</v>
      </c>
    </row>
    <row r="19" spans="1:1" x14ac:dyDescent="0.15">
      <c r="A19" t="s">
        <v>59</v>
      </c>
    </row>
    <row r="20" spans="1:1" x14ac:dyDescent="0.15">
      <c r="A20" t="s">
        <v>62</v>
      </c>
    </row>
    <row r="21" spans="1:1" x14ac:dyDescent="0.15">
      <c r="A21" t="s">
        <v>63</v>
      </c>
    </row>
    <row r="23" spans="1:1" x14ac:dyDescent="0.15">
      <c r="A23" t="s">
        <v>122</v>
      </c>
    </row>
    <row r="24" spans="1:1" x14ac:dyDescent="0.15">
      <c r="A24" t="s">
        <v>65</v>
      </c>
    </row>
    <row r="25" spans="1:1" x14ac:dyDescent="0.15">
      <c r="A25" t="s">
        <v>66</v>
      </c>
    </row>
    <row r="26" spans="1:1" x14ac:dyDescent="0.15">
      <c r="A26" t="s">
        <v>67</v>
      </c>
    </row>
    <row r="27" spans="1:1" x14ac:dyDescent="0.15">
      <c r="A27" t="s">
        <v>63</v>
      </c>
    </row>
    <row r="29" spans="1:1" x14ac:dyDescent="0.15">
      <c r="A29" t="s">
        <v>123</v>
      </c>
    </row>
    <row r="30" spans="1:1" x14ac:dyDescent="0.15">
      <c r="A30" t="s">
        <v>49</v>
      </c>
    </row>
    <row r="31" spans="1:1" x14ac:dyDescent="0.15">
      <c r="A31" t="s">
        <v>50</v>
      </c>
    </row>
    <row r="32" spans="1:1" x14ac:dyDescent="0.15">
      <c r="A32" t="s">
        <v>51</v>
      </c>
    </row>
    <row r="33" spans="1:1" x14ac:dyDescent="0.15">
      <c r="A33" t="s">
        <v>52</v>
      </c>
    </row>
    <row r="35" spans="1:1" x14ac:dyDescent="0.15">
      <c r="A35" t="s">
        <v>117</v>
      </c>
    </row>
    <row r="36" spans="1:1" x14ac:dyDescent="0.15">
      <c r="A36" t="s">
        <v>53</v>
      </c>
    </row>
    <row r="37" spans="1:1" x14ac:dyDescent="0.15">
      <c r="A37" t="s">
        <v>118</v>
      </c>
    </row>
    <row r="39" spans="1:1" x14ac:dyDescent="0.15">
      <c r="A39" t="s">
        <v>56</v>
      </c>
    </row>
    <row r="40" spans="1:1" x14ac:dyDescent="0.15">
      <c r="A40" t="s">
        <v>53</v>
      </c>
    </row>
    <row r="41" spans="1:1" x14ac:dyDescent="0.15">
      <c r="A41" t="s">
        <v>57</v>
      </c>
    </row>
    <row r="42" spans="1:1" x14ac:dyDescent="0.15">
      <c r="A42" t="s">
        <v>119</v>
      </c>
    </row>
    <row r="43" spans="1:1" x14ac:dyDescent="0.15">
      <c r="A43" t="s">
        <v>59</v>
      </c>
    </row>
    <row r="44" spans="1:1" x14ac:dyDescent="0.15">
      <c r="A44" t="s">
        <v>124</v>
      </c>
    </row>
    <row r="45" spans="1:1" x14ac:dyDescent="0.15">
      <c r="A45" t="s">
        <v>59</v>
      </c>
    </row>
    <row r="46" spans="1:1" x14ac:dyDescent="0.15">
      <c r="A46" t="s">
        <v>125</v>
      </c>
    </row>
    <row r="47" spans="1:1" x14ac:dyDescent="0.15">
      <c r="A47" t="s">
        <v>59</v>
      </c>
    </row>
    <row r="48" spans="1:1" x14ac:dyDescent="0.15">
      <c r="A48" t="s">
        <v>62</v>
      </c>
    </row>
    <row r="49" spans="1:1" x14ac:dyDescent="0.15">
      <c r="A49" t="s">
        <v>63</v>
      </c>
    </row>
    <row r="51" spans="1:1" x14ac:dyDescent="0.15">
      <c r="A51" t="s">
        <v>126</v>
      </c>
    </row>
    <row r="52" spans="1:1" x14ac:dyDescent="0.15">
      <c r="A52" t="s">
        <v>65</v>
      </c>
    </row>
    <row r="53" spans="1:1" x14ac:dyDescent="0.15">
      <c r="A53" t="s">
        <v>72</v>
      </c>
    </row>
    <row r="54" spans="1:1" x14ac:dyDescent="0.15">
      <c r="A54" t="s">
        <v>67</v>
      </c>
    </row>
    <row r="55" spans="1:1" x14ac:dyDescent="0.15">
      <c r="A55" t="s">
        <v>63</v>
      </c>
    </row>
    <row r="57" spans="1:1" x14ac:dyDescent="0.15">
      <c r="A57" t="s">
        <v>127</v>
      </c>
    </row>
    <row r="58" spans="1:1" x14ac:dyDescent="0.15">
      <c r="A58" t="s">
        <v>49</v>
      </c>
    </row>
    <row r="59" spans="1:1" x14ac:dyDescent="0.15">
      <c r="A59" t="s">
        <v>50</v>
      </c>
    </row>
    <row r="60" spans="1:1" x14ac:dyDescent="0.15">
      <c r="A60" t="s">
        <v>51</v>
      </c>
    </row>
    <row r="61" spans="1:1" x14ac:dyDescent="0.15">
      <c r="A61" t="s">
        <v>52</v>
      </c>
    </row>
    <row r="63" spans="1:1" x14ac:dyDescent="0.15">
      <c r="A63" t="s">
        <v>117</v>
      </c>
    </row>
    <row r="64" spans="1:1" x14ac:dyDescent="0.15">
      <c r="A64" t="s">
        <v>53</v>
      </c>
    </row>
    <row r="65" spans="1:1" x14ac:dyDescent="0.15">
      <c r="A65" t="s">
        <v>118</v>
      </c>
    </row>
    <row r="67" spans="1:1" x14ac:dyDescent="0.15">
      <c r="A67" t="s">
        <v>56</v>
      </c>
    </row>
    <row r="68" spans="1:1" x14ac:dyDescent="0.15">
      <c r="A68" t="s">
        <v>53</v>
      </c>
    </row>
    <row r="69" spans="1:1" x14ac:dyDescent="0.15">
      <c r="A69" t="s">
        <v>57</v>
      </c>
    </row>
    <row r="70" spans="1:1" x14ac:dyDescent="0.15">
      <c r="A70" t="s">
        <v>119</v>
      </c>
    </row>
    <row r="71" spans="1:1" x14ac:dyDescent="0.15">
      <c r="A71" t="s">
        <v>59</v>
      </c>
    </row>
    <row r="72" spans="1:1" x14ac:dyDescent="0.15">
      <c r="A72" t="s">
        <v>128</v>
      </c>
    </row>
    <row r="73" spans="1:1" x14ac:dyDescent="0.15">
      <c r="A73" t="s">
        <v>59</v>
      </c>
    </row>
    <row r="74" spans="1:1" x14ac:dyDescent="0.15">
      <c r="A74" t="s">
        <v>129</v>
      </c>
    </row>
    <row r="75" spans="1:1" x14ac:dyDescent="0.15">
      <c r="A75" t="s">
        <v>59</v>
      </c>
    </row>
    <row r="76" spans="1:1" x14ac:dyDescent="0.15">
      <c r="A76" t="s">
        <v>62</v>
      </c>
    </row>
    <row r="77" spans="1:1" x14ac:dyDescent="0.15">
      <c r="A77" t="s">
        <v>63</v>
      </c>
    </row>
    <row r="79" spans="1:1" x14ac:dyDescent="0.15">
      <c r="A79" t="s">
        <v>130</v>
      </c>
    </row>
    <row r="80" spans="1:1" x14ac:dyDescent="0.15">
      <c r="A80" t="s">
        <v>65</v>
      </c>
    </row>
    <row r="81" spans="1:1" x14ac:dyDescent="0.15">
      <c r="A81" t="s">
        <v>77</v>
      </c>
    </row>
    <row r="82" spans="1:1" x14ac:dyDescent="0.15">
      <c r="A82" t="s">
        <v>67</v>
      </c>
    </row>
    <row r="83" spans="1:1" x14ac:dyDescent="0.15">
      <c r="A83" t="s">
        <v>63</v>
      </c>
    </row>
    <row r="85" spans="1:1" x14ac:dyDescent="0.15">
      <c r="A85" t="s">
        <v>131</v>
      </c>
    </row>
    <row r="86" spans="1:1" x14ac:dyDescent="0.15">
      <c r="A86" t="s">
        <v>49</v>
      </c>
    </row>
    <row r="87" spans="1:1" x14ac:dyDescent="0.15">
      <c r="A87" t="s">
        <v>50</v>
      </c>
    </row>
    <row r="88" spans="1:1" x14ac:dyDescent="0.15">
      <c r="A88" t="s">
        <v>51</v>
      </c>
    </row>
    <row r="89" spans="1:1" x14ac:dyDescent="0.15">
      <c r="A89" t="s">
        <v>52</v>
      </c>
    </row>
    <row r="91" spans="1:1" x14ac:dyDescent="0.15">
      <c r="A91" t="s">
        <v>117</v>
      </c>
    </row>
    <row r="92" spans="1:1" x14ac:dyDescent="0.15">
      <c r="A92" t="s">
        <v>53</v>
      </c>
    </row>
    <row r="93" spans="1:1" x14ac:dyDescent="0.15">
      <c r="A93" t="s">
        <v>118</v>
      </c>
    </row>
    <row r="95" spans="1:1" x14ac:dyDescent="0.15">
      <c r="A95" t="s">
        <v>56</v>
      </c>
    </row>
    <row r="96" spans="1:1" x14ac:dyDescent="0.15">
      <c r="A96" t="s">
        <v>53</v>
      </c>
    </row>
    <row r="97" spans="1:1" x14ac:dyDescent="0.15">
      <c r="A97" t="s">
        <v>57</v>
      </c>
    </row>
    <row r="98" spans="1:1" x14ac:dyDescent="0.15">
      <c r="A98" t="s">
        <v>119</v>
      </c>
    </row>
    <row r="99" spans="1:1" x14ac:dyDescent="0.15">
      <c r="A99" t="s">
        <v>59</v>
      </c>
    </row>
    <row r="100" spans="1:1" x14ac:dyDescent="0.15">
      <c r="A100" t="s">
        <v>132</v>
      </c>
    </row>
    <row r="101" spans="1:1" x14ac:dyDescent="0.15">
      <c r="A101" t="s">
        <v>59</v>
      </c>
    </row>
    <row r="102" spans="1:1" x14ac:dyDescent="0.15">
      <c r="A102" t="s">
        <v>133</v>
      </c>
    </row>
    <row r="103" spans="1:1" x14ac:dyDescent="0.15">
      <c r="A103" t="s">
        <v>59</v>
      </c>
    </row>
    <row r="104" spans="1:1" x14ac:dyDescent="0.15">
      <c r="A104" t="s">
        <v>62</v>
      </c>
    </row>
    <row r="105" spans="1:1" x14ac:dyDescent="0.15">
      <c r="A105" t="s">
        <v>63</v>
      </c>
    </row>
    <row r="107" spans="1:1" x14ac:dyDescent="0.15">
      <c r="A107" t="s">
        <v>134</v>
      </c>
    </row>
    <row r="108" spans="1:1" x14ac:dyDescent="0.15">
      <c r="A108" t="s">
        <v>65</v>
      </c>
    </row>
    <row r="109" spans="1:1" x14ac:dyDescent="0.15">
      <c r="A109" t="s">
        <v>82</v>
      </c>
    </row>
    <row r="110" spans="1:1" x14ac:dyDescent="0.15">
      <c r="A110" t="s">
        <v>67</v>
      </c>
    </row>
    <row r="111" spans="1:1" x14ac:dyDescent="0.15">
      <c r="A111" t="s">
        <v>63</v>
      </c>
    </row>
    <row r="113" spans="1:1" x14ac:dyDescent="0.15">
      <c r="A113" t="s">
        <v>135</v>
      </c>
    </row>
    <row r="114" spans="1:1" x14ac:dyDescent="0.15">
      <c r="A114" t="s">
        <v>49</v>
      </c>
    </row>
    <row r="115" spans="1:1" x14ac:dyDescent="0.15">
      <c r="A115" t="s">
        <v>50</v>
      </c>
    </row>
    <row r="116" spans="1:1" x14ac:dyDescent="0.15">
      <c r="A116" t="s">
        <v>51</v>
      </c>
    </row>
    <row r="117" spans="1:1" x14ac:dyDescent="0.15">
      <c r="A117" t="s">
        <v>52</v>
      </c>
    </row>
    <row r="119" spans="1:1" x14ac:dyDescent="0.15">
      <c r="A119" t="s">
        <v>117</v>
      </c>
    </row>
    <row r="120" spans="1:1" x14ac:dyDescent="0.15">
      <c r="A120" t="s">
        <v>53</v>
      </c>
    </row>
    <row r="121" spans="1:1" x14ac:dyDescent="0.15">
      <c r="A121" t="s">
        <v>118</v>
      </c>
    </row>
    <row r="123" spans="1:1" x14ac:dyDescent="0.15">
      <c r="A123" t="s">
        <v>56</v>
      </c>
    </row>
    <row r="124" spans="1:1" x14ac:dyDescent="0.15">
      <c r="A124" t="s">
        <v>53</v>
      </c>
    </row>
    <row r="125" spans="1:1" x14ac:dyDescent="0.15">
      <c r="A125" t="s">
        <v>57</v>
      </c>
    </row>
    <row r="126" spans="1:1" x14ac:dyDescent="0.15">
      <c r="A126" t="s">
        <v>119</v>
      </c>
    </row>
    <row r="127" spans="1:1" x14ac:dyDescent="0.15">
      <c r="A127" t="s">
        <v>59</v>
      </c>
    </row>
    <row r="128" spans="1:1" x14ac:dyDescent="0.15">
      <c r="A128" t="s">
        <v>136</v>
      </c>
    </row>
    <row r="129" spans="1:1" x14ac:dyDescent="0.15">
      <c r="A129" t="s">
        <v>59</v>
      </c>
    </row>
    <row r="130" spans="1:1" x14ac:dyDescent="0.15">
      <c r="A130" t="s">
        <v>137</v>
      </c>
    </row>
    <row r="131" spans="1:1" x14ac:dyDescent="0.15">
      <c r="A131" t="s">
        <v>59</v>
      </c>
    </row>
    <row r="132" spans="1:1" x14ac:dyDescent="0.15">
      <c r="A132" t="s">
        <v>62</v>
      </c>
    </row>
    <row r="133" spans="1:1" x14ac:dyDescent="0.15">
      <c r="A133" t="s">
        <v>63</v>
      </c>
    </row>
    <row r="135" spans="1:1" x14ac:dyDescent="0.15">
      <c r="A135" t="s">
        <v>138</v>
      </c>
    </row>
    <row r="136" spans="1:1" x14ac:dyDescent="0.15">
      <c r="A136" t="s">
        <v>65</v>
      </c>
    </row>
    <row r="137" spans="1:1" x14ac:dyDescent="0.15">
      <c r="A137" t="s">
        <v>139</v>
      </c>
    </row>
    <row r="138" spans="1:1" x14ac:dyDescent="0.15">
      <c r="A138" t="s">
        <v>67</v>
      </c>
    </row>
    <row r="139" spans="1:1" x14ac:dyDescent="0.15">
      <c r="A139" t="s">
        <v>63</v>
      </c>
    </row>
    <row r="141" spans="1:1" x14ac:dyDescent="0.15">
      <c r="A141" t="s">
        <v>140</v>
      </c>
    </row>
    <row r="142" spans="1:1" x14ac:dyDescent="0.15">
      <c r="A142" t="s">
        <v>49</v>
      </c>
    </row>
    <row r="143" spans="1:1" x14ac:dyDescent="0.15">
      <c r="A143" t="s">
        <v>50</v>
      </c>
    </row>
    <row r="144" spans="1:1" x14ac:dyDescent="0.15">
      <c r="A144" t="s">
        <v>51</v>
      </c>
    </row>
    <row r="145" spans="1:1" x14ac:dyDescent="0.15">
      <c r="A145" t="s">
        <v>52</v>
      </c>
    </row>
    <row r="147" spans="1:1" x14ac:dyDescent="0.15">
      <c r="A147" t="s">
        <v>117</v>
      </c>
    </row>
    <row r="148" spans="1:1" x14ac:dyDescent="0.15">
      <c r="A148" t="s">
        <v>53</v>
      </c>
    </row>
    <row r="149" spans="1:1" x14ac:dyDescent="0.15">
      <c r="A149" t="s">
        <v>118</v>
      </c>
    </row>
    <row r="151" spans="1:1" x14ac:dyDescent="0.15">
      <c r="A151" t="s">
        <v>56</v>
      </c>
    </row>
    <row r="152" spans="1:1" x14ac:dyDescent="0.15">
      <c r="A152" t="s">
        <v>53</v>
      </c>
    </row>
    <row r="153" spans="1:1" x14ac:dyDescent="0.15">
      <c r="A153" t="s">
        <v>57</v>
      </c>
    </row>
    <row r="154" spans="1:1" x14ac:dyDescent="0.15">
      <c r="A154" t="s">
        <v>119</v>
      </c>
    </row>
    <row r="155" spans="1:1" x14ac:dyDescent="0.15">
      <c r="A155" t="s">
        <v>59</v>
      </c>
    </row>
    <row r="156" spans="1:1" x14ac:dyDescent="0.15">
      <c r="A156" t="s">
        <v>141</v>
      </c>
    </row>
    <row r="157" spans="1:1" x14ac:dyDescent="0.15">
      <c r="A157" t="s">
        <v>59</v>
      </c>
    </row>
    <row r="158" spans="1:1" x14ac:dyDescent="0.15">
      <c r="A158" t="s">
        <v>142</v>
      </c>
    </row>
    <row r="159" spans="1:1" x14ac:dyDescent="0.15">
      <c r="A159" t="s">
        <v>59</v>
      </c>
    </row>
    <row r="160" spans="1:1" x14ac:dyDescent="0.15">
      <c r="A160" t="s">
        <v>62</v>
      </c>
    </row>
    <row r="161" spans="1:1" x14ac:dyDescent="0.15">
      <c r="A161" t="s">
        <v>63</v>
      </c>
    </row>
    <row r="163" spans="1:1" x14ac:dyDescent="0.15">
      <c r="A163" t="s">
        <v>143</v>
      </c>
    </row>
    <row r="164" spans="1:1" x14ac:dyDescent="0.15">
      <c r="A164" t="s">
        <v>65</v>
      </c>
    </row>
    <row r="165" spans="1:1" x14ac:dyDescent="0.15">
      <c r="A165" t="s">
        <v>144</v>
      </c>
    </row>
    <row r="166" spans="1:1" x14ac:dyDescent="0.15">
      <c r="A166" t="s">
        <v>67</v>
      </c>
    </row>
    <row r="167" spans="1:1" x14ac:dyDescent="0.15">
      <c r="A167" t="s">
        <v>63</v>
      </c>
    </row>
    <row r="169" spans="1:1" x14ac:dyDescent="0.15">
      <c r="A169" t="s">
        <v>145</v>
      </c>
    </row>
    <row r="170" spans="1:1" x14ac:dyDescent="0.15">
      <c r="A170" t="s">
        <v>49</v>
      </c>
    </row>
    <row r="171" spans="1:1" x14ac:dyDescent="0.15">
      <c r="A171" t="s">
        <v>50</v>
      </c>
    </row>
    <row r="172" spans="1:1" x14ac:dyDescent="0.15">
      <c r="A172" t="s">
        <v>51</v>
      </c>
    </row>
    <row r="173" spans="1:1" x14ac:dyDescent="0.15">
      <c r="A173" t="s">
        <v>52</v>
      </c>
    </row>
    <row r="175" spans="1:1" x14ac:dyDescent="0.15">
      <c r="A175" t="s">
        <v>117</v>
      </c>
    </row>
    <row r="176" spans="1:1" x14ac:dyDescent="0.15">
      <c r="A176" t="s">
        <v>53</v>
      </c>
    </row>
    <row r="177" spans="1:1" x14ac:dyDescent="0.15">
      <c r="A177" t="s">
        <v>118</v>
      </c>
    </row>
    <row r="179" spans="1:1" x14ac:dyDescent="0.15">
      <c r="A179" t="s">
        <v>56</v>
      </c>
    </row>
    <row r="180" spans="1:1" x14ac:dyDescent="0.15">
      <c r="A180" t="s">
        <v>53</v>
      </c>
    </row>
    <row r="181" spans="1:1" x14ac:dyDescent="0.15">
      <c r="A181" t="s">
        <v>57</v>
      </c>
    </row>
    <row r="182" spans="1:1" x14ac:dyDescent="0.15">
      <c r="A182" t="s">
        <v>119</v>
      </c>
    </row>
    <row r="183" spans="1:1" x14ac:dyDescent="0.15">
      <c r="A183" t="s">
        <v>59</v>
      </c>
    </row>
    <row r="184" spans="1:1" x14ac:dyDescent="0.15">
      <c r="A184" t="s">
        <v>146</v>
      </c>
    </row>
    <row r="185" spans="1:1" x14ac:dyDescent="0.15">
      <c r="A185" t="s">
        <v>59</v>
      </c>
    </row>
    <row r="186" spans="1:1" x14ac:dyDescent="0.15">
      <c r="A186" t="s">
        <v>147</v>
      </c>
    </row>
    <row r="187" spans="1:1" x14ac:dyDescent="0.15">
      <c r="A187" t="s">
        <v>59</v>
      </c>
    </row>
    <row r="188" spans="1:1" x14ac:dyDescent="0.15">
      <c r="A188" t="s">
        <v>62</v>
      </c>
    </row>
    <row r="189" spans="1:1" x14ac:dyDescent="0.15">
      <c r="A189" t="s">
        <v>63</v>
      </c>
    </row>
    <row r="191" spans="1:1" x14ac:dyDescent="0.15">
      <c r="A191" t="s">
        <v>148</v>
      </c>
    </row>
    <row r="192" spans="1:1" x14ac:dyDescent="0.15">
      <c r="A192" t="s">
        <v>65</v>
      </c>
    </row>
    <row r="193" spans="1:1" x14ac:dyDescent="0.15">
      <c r="A193" t="s">
        <v>149</v>
      </c>
    </row>
    <row r="194" spans="1:1" x14ac:dyDescent="0.15">
      <c r="A194" t="s">
        <v>67</v>
      </c>
    </row>
    <row r="195" spans="1:1" x14ac:dyDescent="0.15">
      <c r="A195" t="s">
        <v>63</v>
      </c>
    </row>
    <row r="197" spans="1:1" x14ac:dyDescent="0.15">
      <c r="A197" t="s">
        <v>150</v>
      </c>
    </row>
    <row r="198" spans="1:1" x14ac:dyDescent="0.15">
      <c r="A198" t="s">
        <v>49</v>
      </c>
    </row>
    <row r="199" spans="1:1" x14ac:dyDescent="0.15">
      <c r="A199" t="s">
        <v>50</v>
      </c>
    </row>
    <row r="200" spans="1:1" x14ac:dyDescent="0.15">
      <c r="A200" t="s">
        <v>51</v>
      </c>
    </row>
    <row r="201" spans="1:1" x14ac:dyDescent="0.15">
      <c r="A201" t="s">
        <v>52</v>
      </c>
    </row>
    <row r="203" spans="1:1" x14ac:dyDescent="0.15">
      <c r="A203" t="s">
        <v>117</v>
      </c>
    </row>
    <row r="204" spans="1:1" x14ac:dyDescent="0.15">
      <c r="A204" t="s">
        <v>53</v>
      </c>
    </row>
    <row r="205" spans="1:1" x14ac:dyDescent="0.15">
      <c r="A205" t="s">
        <v>118</v>
      </c>
    </row>
    <row r="207" spans="1:1" x14ac:dyDescent="0.15">
      <c r="A207" t="s">
        <v>56</v>
      </c>
    </row>
    <row r="208" spans="1:1" x14ac:dyDescent="0.15">
      <c r="A208" t="s">
        <v>53</v>
      </c>
    </row>
    <row r="209" spans="1:1" x14ac:dyDescent="0.15">
      <c r="A209" t="s">
        <v>57</v>
      </c>
    </row>
    <row r="210" spans="1:1" x14ac:dyDescent="0.15">
      <c r="A210" t="s">
        <v>119</v>
      </c>
    </row>
    <row r="211" spans="1:1" x14ac:dyDescent="0.15">
      <c r="A211" t="s">
        <v>59</v>
      </c>
    </row>
    <row r="212" spans="1:1" x14ac:dyDescent="0.15">
      <c r="A212" t="s">
        <v>151</v>
      </c>
    </row>
    <row r="213" spans="1:1" x14ac:dyDescent="0.15">
      <c r="A213" t="s">
        <v>59</v>
      </c>
    </row>
    <row r="214" spans="1:1" x14ac:dyDescent="0.15">
      <c r="A214" t="s">
        <v>152</v>
      </c>
    </row>
    <row r="215" spans="1:1" x14ac:dyDescent="0.15">
      <c r="A215" t="s">
        <v>59</v>
      </c>
    </row>
    <row r="216" spans="1:1" x14ac:dyDescent="0.15">
      <c r="A216" t="s">
        <v>62</v>
      </c>
    </row>
    <row r="217" spans="1:1" x14ac:dyDescent="0.15">
      <c r="A217" t="s">
        <v>63</v>
      </c>
    </row>
    <row r="219" spans="1:1" x14ac:dyDescent="0.15">
      <c r="A219" t="s">
        <v>153</v>
      </c>
    </row>
    <row r="220" spans="1:1" x14ac:dyDescent="0.15">
      <c r="A220" t="s">
        <v>65</v>
      </c>
    </row>
    <row r="221" spans="1:1" x14ac:dyDescent="0.15">
      <c r="A221" t="s">
        <v>154</v>
      </c>
    </row>
    <row r="222" spans="1:1" x14ac:dyDescent="0.15">
      <c r="A222" t="s">
        <v>67</v>
      </c>
    </row>
    <row r="223" spans="1:1" x14ac:dyDescent="0.15">
      <c r="A223" t="s">
        <v>63</v>
      </c>
    </row>
    <row r="225" spans="1:1" x14ac:dyDescent="0.15">
      <c r="A225" t="s">
        <v>155</v>
      </c>
    </row>
    <row r="226" spans="1:1" x14ac:dyDescent="0.15">
      <c r="A226" t="s">
        <v>49</v>
      </c>
    </row>
    <row r="227" spans="1:1" x14ac:dyDescent="0.15">
      <c r="A227" t="s">
        <v>50</v>
      </c>
    </row>
    <row r="228" spans="1:1" x14ac:dyDescent="0.15">
      <c r="A228" t="s">
        <v>51</v>
      </c>
    </row>
    <row r="229" spans="1:1" x14ac:dyDescent="0.15">
      <c r="A229" t="s">
        <v>52</v>
      </c>
    </row>
    <row r="231" spans="1:1" x14ac:dyDescent="0.15">
      <c r="A231" t="s">
        <v>117</v>
      </c>
    </row>
    <row r="232" spans="1:1" x14ac:dyDescent="0.15">
      <c r="A232" t="s">
        <v>53</v>
      </c>
    </row>
    <row r="233" spans="1:1" x14ac:dyDescent="0.15">
      <c r="A233" t="s">
        <v>118</v>
      </c>
    </row>
    <row r="235" spans="1:1" x14ac:dyDescent="0.15">
      <c r="A235" t="s">
        <v>56</v>
      </c>
    </row>
    <row r="236" spans="1:1" x14ac:dyDescent="0.15">
      <c r="A236" t="s">
        <v>53</v>
      </c>
    </row>
    <row r="237" spans="1:1" x14ac:dyDescent="0.15">
      <c r="A237" t="s">
        <v>57</v>
      </c>
    </row>
    <row r="238" spans="1:1" x14ac:dyDescent="0.15">
      <c r="A238" t="s">
        <v>119</v>
      </c>
    </row>
    <row r="239" spans="1:1" x14ac:dyDescent="0.15">
      <c r="A239" t="s">
        <v>59</v>
      </c>
    </row>
    <row r="240" spans="1:1" x14ac:dyDescent="0.15">
      <c r="A240" t="s">
        <v>156</v>
      </c>
    </row>
    <row r="241" spans="1:1" x14ac:dyDescent="0.15">
      <c r="A241" t="s">
        <v>59</v>
      </c>
    </row>
    <row r="242" spans="1:1" x14ac:dyDescent="0.15">
      <c r="A242" t="s">
        <v>157</v>
      </c>
    </row>
    <row r="243" spans="1:1" x14ac:dyDescent="0.15">
      <c r="A243" t="s">
        <v>59</v>
      </c>
    </row>
    <row r="244" spans="1:1" x14ac:dyDescent="0.15">
      <c r="A244" t="s">
        <v>62</v>
      </c>
    </row>
    <row r="245" spans="1:1" x14ac:dyDescent="0.15">
      <c r="A245" t="s">
        <v>63</v>
      </c>
    </row>
    <row r="247" spans="1:1" x14ac:dyDescent="0.15">
      <c r="A247" t="s">
        <v>158</v>
      </c>
    </row>
    <row r="248" spans="1:1" x14ac:dyDescent="0.15">
      <c r="A248" t="s">
        <v>65</v>
      </c>
    </row>
    <row r="249" spans="1:1" x14ac:dyDescent="0.15">
      <c r="A249" t="s">
        <v>159</v>
      </c>
    </row>
    <row r="250" spans="1:1" x14ac:dyDescent="0.15">
      <c r="A250" t="s">
        <v>67</v>
      </c>
    </row>
    <row r="251" spans="1:1" x14ac:dyDescent="0.15">
      <c r="A251" t="s">
        <v>63</v>
      </c>
    </row>
    <row r="253" spans="1:1" x14ac:dyDescent="0.15">
      <c r="A253" t="s">
        <v>160</v>
      </c>
    </row>
    <row r="254" spans="1:1" x14ac:dyDescent="0.15">
      <c r="A254" t="s">
        <v>49</v>
      </c>
    </row>
    <row r="255" spans="1:1" x14ac:dyDescent="0.15">
      <c r="A255" t="s">
        <v>50</v>
      </c>
    </row>
    <row r="256" spans="1:1" x14ac:dyDescent="0.15">
      <c r="A256" t="s">
        <v>51</v>
      </c>
    </row>
    <row r="257" spans="1:1" x14ac:dyDescent="0.15">
      <c r="A257" t="s">
        <v>52</v>
      </c>
    </row>
    <row r="259" spans="1:1" x14ac:dyDescent="0.15">
      <c r="A259" t="s">
        <v>117</v>
      </c>
    </row>
    <row r="260" spans="1:1" x14ac:dyDescent="0.15">
      <c r="A260" t="s">
        <v>53</v>
      </c>
    </row>
    <row r="261" spans="1:1" x14ac:dyDescent="0.15">
      <c r="A261" t="s">
        <v>118</v>
      </c>
    </row>
    <row r="263" spans="1:1" x14ac:dyDescent="0.15">
      <c r="A263" t="s">
        <v>56</v>
      </c>
    </row>
    <row r="264" spans="1:1" x14ac:dyDescent="0.15">
      <c r="A264" t="s">
        <v>53</v>
      </c>
    </row>
    <row r="265" spans="1:1" x14ac:dyDescent="0.15">
      <c r="A265" t="s">
        <v>57</v>
      </c>
    </row>
    <row r="266" spans="1:1" x14ac:dyDescent="0.15">
      <c r="A266" t="s">
        <v>119</v>
      </c>
    </row>
    <row r="267" spans="1:1" x14ac:dyDescent="0.15">
      <c r="A267" t="s">
        <v>59</v>
      </c>
    </row>
    <row r="268" spans="1:1" x14ac:dyDescent="0.15">
      <c r="A268" t="s">
        <v>161</v>
      </c>
    </row>
    <row r="269" spans="1:1" x14ac:dyDescent="0.15">
      <c r="A269" t="s">
        <v>59</v>
      </c>
    </row>
    <row r="270" spans="1:1" x14ac:dyDescent="0.15">
      <c r="A270" t="s">
        <v>162</v>
      </c>
    </row>
    <row r="271" spans="1:1" x14ac:dyDescent="0.15">
      <c r="A271" t="s">
        <v>59</v>
      </c>
    </row>
    <row r="272" spans="1:1" x14ac:dyDescent="0.15">
      <c r="A272" t="s">
        <v>62</v>
      </c>
    </row>
    <row r="273" spans="1:1" x14ac:dyDescent="0.15">
      <c r="A273" t="s">
        <v>63</v>
      </c>
    </row>
    <row r="275" spans="1:1" x14ac:dyDescent="0.15">
      <c r="A275" t="s">
        <v>163</v>
      </c>
    </row>
    <row r="276" spans="1:1" x14ac:dyDescent="0.15">
      <c r="A276" t="s">
        <v>65</v>
      </c>
    </row>
    <row r="277" spans="1:1" x14ac:dyDescent="0.15">
      <c r="A277" t="s">
        <v>164</v>
      </c>
    </row>
    <row r="278" spans="1:1" x14ac:dyDescent="0.15">
      <c r="A278" t="s">
        <v>67</v>
      </c>
    </row>
    <row r="279" spans="1:1" x14ac:dyDescent="0.15">
      <c r="A279" t="s">
        <v>63</v>
      </c>
    </row>
    <row r="281" spans="1:1" x14ac:dyDescent="0.15">
      <c r="A281" t="s">
        <v>165</v>
      </c>
    </row>
    <row r="282" spans="1:1" x14ac:dyDescent="0.15">
      <c r="A282" t="s">
        <v>49</v>
      </c>
    </row>
    <row r="283" spans="1:1" x14ac:dyDescent="0.15">
      <c r="A283" t="s">
        <v>50</v>
      </c>
    </row>
    <row r="284" spans="1:1" x14ac:dyDescent="0.15">
      <c r="A284" t="s">
        <v>51</v>
      </c>
    </row>
    <row r="285" spans="1:1" x14ac:dyDescent="0.15">
      <c r="A285" t="s">
        <v>52</v>
      </c>
    </row>
    <row r="287" spans="1:1" x14ac:dyDescent="0.15">
      <c r="A287" t="s">
        <v>117</v>
      </c>
    </row>
    <row r="288" spans="1:1" x14ac:dyDescent="0.15">
      <c r="A288" t="s">
        <v>53</v>
      </c>
    </row>
    <row r="289" spans="1:1" x14ac:dyDescent="0.15">
      <c r="A289" t="s">
        <v>118</v>
      </c>
    </row>
    <row r="291" spans="1:1" x14ac:dyDescent="0.15">
      <c r="A291" t="s">
        <v>56</v>
      </c>
    </row>
    <row r="292" spans="1:1" x14ac:dyDescent="0.15">
      <c r="A292" t="s">
        <v>53</v>
      </c>
    </row>
    <row r="293" spans="1:1" x14ac:dyDescent="0.15">
      <c r="A293" t="s">
        <v>57</v>
      </c>
    </row>
    <row r="294" spans="1:1" x14ac:dyDescent="0.15">
      <c r="A294" t="s">
        <v>119</v>
      </c>
    </row>
    <row r="295" spans="1:1" x14ac:dyDescent="0.15">
      <c r="A295" t="s">
        <v>59</v>
      </c>
    </row>
    <row r="296" spans="1:1" x14ac:dyDescent="0.15">
      <c r="A296" t="s">
        <v>166</v>
      </c>
    </row>
    <row r="297" spans="1:1" x14ac:dyDescent="0.15">
      <c r="A297" t="s">
        <v>59</v>
      </c>
    </row>
    <row r="298" spans="1:1" x14ac:dyDescent="0.15">
      <c r="A298" t="s">
        <v>167</v>
      </c>
    </row>
    <row r="299" spans="1:1" x14ac:dyDescent="0.15">
      <c r="A299" t="s">
        <v>59</v>
      </c>
    </row>
    <row r="300" spans="1:1" x14ac:dyDescent="0.15">
      <c r="A300" t="s">
        <v>62</v>
      </c>
    </row>
    <row r="301" spans="1:1" x14ac:dyDescent="0.15">
      <c r="A301" t="s">
        <v>63</v>
      </c>
    </row>
    <row r="303" spans="1:1" x14ac:dyDescent="0.15">
      <c r="A303" t="s">
        <v>168</v>
      </c>
    </row>
    <row r="304" spans="1:1" x14ac:dyDescent="0.15">
      <c r="A304" t="s">
        <v>65</v>
      </c>
    </row>
    <row r="305" spans="1:1" x14ac:dyDescent="0.15">
      <c r="A305" t="s">
        <v>169</v>
      </c>
    </row>
    <row r="306" spans="1:1" x14ac:dyDescent="0.15">
      <c r="A306" t="s">
        <v>67</v>
      </c>
    </row>
    <row r="307" spans="1:1" x14ac:dyDescent="0.15">
      <c r="A307" t="s">
        <v>63</v>
      </c>
    </row>
    <row r="309" spans="1:1" x14ac:dyDescent="0.15">
      <c r="A309" t="s">
        <v>170</v>
      </c>
    </row>
    <row r="310" spans="1:1" x14ac:dyDescent="0.15">
      <c r="A310" t="s">
        <v>49</v>
      </c>
    </row>
    <row r="311" spans="1:1" x14ac:dyDescent="0.15">
      <c r="A311" t="s">
        <v>50</v>
      </c>
    </row>
    <row r="312" spans="1:1" x14ac:dyDescent="0.15">
      <c r="A312" t="s">
        <v>51</v>
      </c>
    </row>
    <row r="313" spans="1:1" x14ac:dyDescent="0.15">
      <c r="A313" t="s">
        <v>52</v>
      </c>
    </row>
    <row r="315" spans="1:1" x14ac:dyDescent="0.15">
      <c r="A315" t="s">
        <v>117</v>
      </c>
    </row>
    <row r="316" spans="1:1" x14ac:dyDescent="0.15">
      <c r="A316" t="s">
        <v>53</v>
      </c>
    </row>
    <row r="317" spans="1:1" x14ac:dyDescent="0.15">
      <c r="A317" t="s">
        <v>118</v>
      </c>
    </row>
    <row r="319" spans="1:1" x14ac:dyDescent="0.15">
      <c r="A319" t="s">
        <v>56</v>
      </c>
    </row>
    <row r="320" spans="1:1" x14ac:dyDescent="0.15">
      <c r="A320" t="s">
        <v>53</v>
      </c>
    </row>
    <row r="321" spans="1:1" x14ac:dyDescent="0.15">
      <c r="A321" t="s">
        <v>57</v>
      </c>
    </row>
    <row r="322" spans="1:1" x14ac:dyDescent="0.15">
      <c r="A322" t="s">
        <v>119</v>
      </c>
    </row>
    <row r="323" spans="1:1" x14ac:dyDescent="0.15">
      <c r="A323" t="s">
        <v>59</v>
      </c>
    </row>
    <row r="324" spans="1:1" x14ac:dyDescent="0.15">
      <c r="A324" t="s">
        <v>171</v>
      </c>
    </row>
    <row r="325" spans="1:1" x14ac:dyDescent="0.15">
      <c r="A325" t="s">
        <v>59</v>
      </c>
    </row>
    <row r="326" spans="1:1" x14ac:dyDescent="0.15">
      <c r="A326" t="s">
        <v>172</v>
      </c>
    </row>
    <row r="327" spans="1:1" x14ac:dyDescent="0.15">
      <c r="A327" t="s">
        <v>59</v>
      </c>
    </row>
    <row r="328" spans="1:1" x14ac:dyDescent="0.15">
      <c r="A328" t="s">
        <v>62</v>
      </c>
    </row>
    <row r="329" spans="1:1" x14ac:dyDescent="0.15">
      <c r="A329" t="s">
        <v>63</v>
      </c>
    </row>
    <row r="331" spans="1:1" x14ac:dyDescent="0.15">
      <c r="A331" t="s">
        <v>173</v>
      </c>
    </row>
    <row r="332" spans="1:1" x14ac:dyDescent="0.15">
      <c r="A332" t="s">
        <v>65</v>
      </c>
    </row>
    <row r="333" spans="1:1" x14ac:dyDescent="0.15">
      <c r="A333" t="s">
        <v>174</v>
      </c>
    </row>
    <row r="334" spans="1:1" x14ac:dyDescent="0.15">
      <c r="A334" t="s">
        <v>67</v>
      </c>
    </row>
    <row r="335" spans="1:1" x14ac:dyDescent="0.15">
      <c r="A335" t="s">
        <v>63</v>
      </c>
    </row>
    <row r="337" spans="1:1" x14ac:dyDescent="0.15">
      <c r="A337" t="s">
        <v>175</v>
      </c>
    </row>
    <row r="338" spans="1:1" x14ac:dyDescent="0.15">
      <c r="A338" t="s">
        <v>49</v>
      </c>
    </row>
    <row r="339" spans="1:1" x14ac:dyDescent="0.15">
      <c r="A339" t="s">
        <v>50</v>
      </c>
    </row>
    <row r="340" spans="1:1" x14ac:dyDescent="0.15">
      <c r="A340" t="s">
        <v>51</v>
      </c>
    </row>
    <row r="341" spans="1:1" x14ac:dyDescent="0.15">
      <c r="A341" t="s">
        <v>52</v>
      </c>
    </row>
    <row r="343" spans="1:1" x14ac:dyDescent="0.15">
      <c r="A343" t="s">
        <v>117</v>
      </c>
    </row>
    <row r="344" spans="1:1" x14ac:dyDescent="0.15">
      <c r="A344" t="s">
        <v>53</v>
      </c>
    </row>
    <row r="345" spans="1:1" x14ac:dyDescent="0.15">
      <c r="A345" t="s">
        <v>118</v>
      </c>
    </row>
    <row r="347" spans="1:1" x14ac:dyDescent="0.15">
      <c r="A347" t="s">
        <v>56</v>
      </c>
    </row>
    <row r="348" spans="1:1" x14ac:dyDescent="0.15">
      <c r="A348" t="s">
        <v>53</v>
      </c>
    </row>
    <row r="349" spans="1:1" x14ac:dyDescent="0.15">
      <c r="A349" t="s">
        <v>57</v>
      </c>
    </row>
    <row r="350" spans="1:1" x14ac:dyDescent="0.15">
      <c r="A350" t="s">
        <v>119</v>
      </c>
    </row>
    <row r="351" spans="1:1" x14ac:dyDescent="0.15">
      <c r="A351" t="s">
        <v>59</v>
      </c>
    </row>
    <row r="352" spans="1:1" x14ac:dyDescent="0.15">
      <c r="A352" t="s">
        <v>176</v>
      </c>
    </row>
    <row r="353" spans="1:1" x14ac:dyDescent="0.15">
      <c r="A353" t="s">
        <v>59</v>
      </c>
    </row>
    <row r="354" spans="1:1" x14ac:dyDescent="0.15">
      <c r="A354" t="s">
        <v>177</v>
      </c>
    </row>
    <row r="355" spans="1:1" x14ac:dyDescent="0.15">
      <c r="A355" t="s">
        <v>59</v>
      </c>
    </row>
    <row r="356" spans="1:1" x14ac:dyDescent="0.15">
      <c r="A356" t="s">
        <v>62</v>
      </c>
    </row>
    <row r="357" spans="1:1" x14ac:dyDescent="0.15">
      <c r="A357" t="s">
        <v>63</v>
      </c>
    </row>
    <row r="359" spans="1:1" x14ac:dyDescent="0.15">
      <c r="A359" t="s">
        <v>178</v>
      </c>
    </row>
    <row r="360" spans="1:1" x14ac:dyDescent="0.15">
      <c r="A360" t="s">
        <v>65</v>
      </c>
    </row>
    <row r="361" spans="1:1" x14ac:dyDescent="0.15">
      <c r="A361" t="s">
        <v>179</v>
      </c>
    </row>
    <row r="362" spans="1:1" x14ac:dyDescent="0.15">
      <c r="A362" t="s">
        <v>67</v>
      </c>
    </row>
    <row r="363" spans="1:1" x14ac:dyDescent="0.15">
      <c r="A363" t="s">
        <v>63</v>
      </c>
    </row>
    <row r="365" spans="1:1" x14ac:dyDescent="0.15">
      <c r="A365" t="s">
        <v>180</v>
      </c>
    </row>
    <row r="366" spans="1:1" x14ac:dyDescent="0.15">
      <c r="A366" t="s">
        <v>49</v>
      </c>
    </row>
    <row r="367" spans="1:1" x14ac:dyDescent="0.15">
      <c r="A367" t="s">
        <v>50</v>
      </c>
    </row>
    <row r="368" spans="1:1" x14ac:dyDescent="0.15">
      <c r="A368" t="s">
        <v>51</v>
      </c>
    </row>
    <row r="369" spans="1:1" x14ac:dyDescent="0.15">
      <c r="A369" t="s">
        <v>52</v>
      </c>
    </row>
    <row r="371" spans="1:1" x14ac:dyDescent="0.15">
      <c r="A371" t="s">
        <v>117</v>
      </c>
    </row>
    <row r="372" spans="1:1" x14ac:dyDescent="0.15">
      <c r="A372" t="s">
        <v>53</v>
      </c>
    </row>
    <row r="373" spans="1:1" x14ac:dyDescent="0.15">
      <c r="A373" t="s">
        <v>118</v>
      </c>
    </row>
    <row r="375" spans="1:1" x14ac:dyDescent="0.15">
      <c r="A375" t="s">
        <v>56</v>
      </c>
    </row>
    <row r="376" spans="1:1" x14ac:dyDescent="0.15">
      <c r="A376" t="s">
        <v>53</v>
      </c>
    </row>
    <row r="377" spans="1:1" x14ac:dyDescent="0.15">
      <c r="A377" t="s">
        <v>57</v>
      </c>
    </row>
    <row r="378" spans="1:1" x14ac:dyDescent="0.15">
      <c r="A378" t="s">
        <v>119</v>
      </c>
    </row>
    <row r="379" spans="1:1" x14ac:dyDescent="0.15">
      <c r="A379" t="s">
        <v>59</v>
      </c>
    </row>
    <row r="380" spans="1:1" x14ac:dyDescent="0.15">
      <c r="A380" t="s">
        <v>181</v>
      </c>
    </row>
    <row r="381" spans="1:1" x14ac:dyDescent="0.15">
      <c r="A381" t="s">
        <v>59</v>
      </c>
    </row>
    <row r="382" spans="1:1" x14ac:dyDescent="0.15">
      <c r="A382" t="s">
        <v>182</v>
      </c>
    </row>
    <row r="383" spans="1:1" x14ac:dyDescent="0.15">
      <c r="A383" t="s">
        <v>59</v>
      </c>
    </row>
    <row r="384" spans="1:1" x14ac:dyDescent="0.15">
      <c r="A384" t="s">
        <v>62</v>
      </c>
    </row>
    <row r="385" spans="1:1" x14ac:dyDescent="0.15">
      <c r="A385" t="s">
        <v>63</v>
      </c>
    </row>
    <row r="387" spans="1:1" x14ac:dyDescent="0.15">
      <c r="A387" t="s">
        <v>183</v>
      </c>
    </row>
    <row r="388" spans="1:1" x14ac:dyDescent="0.15">
      <c r="A388" t="s">
        <v>65</v>
      </c>
    </row>
    <row r="389" spans="1:1" x14ac:dyDescent="0.15">
      <c r="A389" t="s">
        <v>184</v>
      </c>
    </row>
    <row r="390" spans="1:1" x14ac:dyDescent="0.15">
      <c r="A390" t="s">
        <v>67</v>
      </c>
    </row>
    <row r="391" spans="1:1" x14ac:dyDescent="0.15">
      <c r="A391" t="s">
        <v>63</v>
      </c>
    </row>
    <row r="393" spans="1:1" x14ac:dyDescent="0.15">
      <c r="A393" t="s">
        <v>185</v>
      </c>
    </row>
    <row r="394" spans="1:1" x14ac:dyDescent="0.15">
      <c r="A394" t="s">
        <v>49</v>
      </c>
    </row>
    <row r="395" spans="1:1" x14ac:dyDescent="0.15">
      <c r="A395" t="s">
        <v>50</v>
      </c>
    </row>
    <row r="396" spans="1:1" x14ac:dyDescent="0.15">
      <c r="A396" t="s">
        <v>51</v>
      </c>
    </row>
    <row r="397" spans="1:1" x14ac:dyDescent="0.15">
      <c r="A397" t="s">
        <v>52</v>
      </c>
    </row>
    <row r="399" spans="1:1" x14ac:dyDescent="0.15">
      <c r="A399" t="s">
        <v>117</v>
      </c>
    </row>
    <row r="400" spans="1:1" x14ac:dyDescent="0.15">
      <c r="A400" t="s">
        <v>53</v>
      </c>
    </row>
    <row r="401" spans="1:1" x14ac:dyDescent="0.15">
      <c r="A401" t="s">
        <v>118</v>
      </c>
    </row>
    <row r="403" spans="1:1" x14ac:dyDescent="0.15">
      <c r="A403" t="s">
        <v>56</v>
      </c>
    </row>
    <row r="404" spans="1:1" x14ac:dyDescent="0.15">
      <c r="A404" t="s">
        <v>53</v>
      </c>
    </row>
    <row r="405" spans="1:1" x14ac:dyDescent="0.15">
      <c r="A405" t="s">
        <v>57</v>
      </c>
    </row>
    <row r="406" spans="1:1" x14ac:dyDescent="0.15">
      <c r="A406" t="s">
        <v>119</v>
      </c>
    </row>
    <row r="407" spans="1:1" x14ac:dyDescent="0.15">
      <c r="A407" t="s">
        <v>59</v>
      </c>
    </row>
    <row r="408" spans="1:1" x14ac:dyDescent="0.15">
      <c r="A408" t="s">
        <v>186</v>
      </c>
    </row>
    <row r="409" spans="1:1" x14ac:dyDescent="0.15">
      <c r="A409" t="s">
        <v>59</v>
      </c>
    </row>
    <row r="410" spans="1:1" x14ac:dyDescent="0.15">
      <c r="A410" t="s">
        <v>187</v>
      </c>
    </row>
    <row r="411" spans="1:1" x14ac:dyDescent="0.15">
      <c r="A411" t="s">
        <v>59</v>
      </c>
    </row>
    <row r="412" spans="1:1" x14ac:dyDescent="0.15">
      <c r="A412" t="s">
        <v>62</v>
      </c>
    </row>
    <row r="413" spans="1:1" x14ac:dyDescent="0.15">
      <c r="A413" t="s">
        <v>63</v>
      </c>
    </row>
    <row r="415" spans="1:1" x14ac:dyDescent="0.15">
      <c r="A415" t="s">
        <v>188</v>
      </c>
    </row>
    <row r="416" spans="1:1" x14ac:dyDescent="0.15">
      <c r="A416" t="s">
        <v>65</v>
      </c>
    </row>
    <row r="417" spans="1:1" x14ac:dyDescent="0.15">
      <c r="A417" t="s">
        <v>189</v>
      </c>
    </row>
    <row r="418" spans="1:1" x14ac:dyDescent="0.15">
      <c r="A418" t="s">
        <v>67</v>
      </c>
    </row>
    <row r="419" spans="1:1" x14ac:dyDescent="0.15">
      <c r="A419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76A0E-ADA5-274E-8D0F-86CE4FF4BA91}">
  <sheetPr codeName="Sheet23"/>
  <dimension ref="A1:AN2013"/>
  <sheetViews>
    <sheetView topLeftCell="M1" zoomScale="106" workbookViewId="0">
      <pane ySplit="3" topLeftCell="A4" activePane="bottomLeft" state="frozen"/>
      <selection activeCell="F27" sqref="F27"/>
      <selection pane="bottomLeft" activeCell="AA15" sqref="AA15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190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256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476496.43302499555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476496.43302499555</v>
      </c>
      <c r="K4" s="14">
        <f>J4*$C$10</f>
        <v>11912.410825624889</v>
      </c>
      <c r="L4" s="15">
        <f>$C$14</f>
        <v>4969.9864552499557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476496.43302499555</v>
      </c>
      <c r="Z4" s="8">
        <f t="shared" ref="Z4:Z35" si="4">IFERROR(_xlfn.IFNA(-$T4*K4,0),0)</f>
        <v>-11912.410825624889</v>
      </c>
      <c r="AA4" s="8">
        <f t="shared" ref="AA4:AA35" si="5">IFERROR(_xlfn.IFNA(-$T4*L4,0),0)</f>
        <v>-4969.9864552499557</v>
      </c>
      <c r="AB4" s="8"/>
      <c r="AC4" s="8">
        <f t="shared" ref="AC4:AC35" si="6">IFERROR(_xlfn.IFNA(SUM(Y4:AB4),0),0)</f>
        <v>459614.03574412072</v>
      </c>
      <c r="AD4" s="8"/>
      <c r="AE4" s="8">
        <f t="shared" ref="AE4:AE35" si="7">IFERROR(_xlfn.IFNA(SUM(AC4:AD4),0),0)</f>
        <v>459614.03574412072</v>
      </c>
      <c r="AG4" s="46">
        <f>AE133</f>
        <v>47649.67341549875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H'!$B$10:$O$129,7),VLOOKUP(I5,'[1]Mortality (Interventions) H'!$B$136:$AV$256,4)))</f>
        <v>9.5330147235614611</v>
      </c>
      <c r="P5" s="11">
        <v>0</v>
      </c>
      <c r="Q5" s="10">
        <f t="shared" ref="Q5:Q36" si="9">T4</f>
        <v>1</v>
      </c>
      <c r="R5" s="10">
        <f t="shared" ref="R5:R36" si="10">O5*Q5/1000</f>
        <v>9.5330147235614619E-3</v>
      </c>
      <c r="S5" s="10">
        <f t="shared" ref="S5:S36" si="11">MIN(P5*Q5,Q5-R5)</f>
        <v>0</v>
      </c>
      <c r="T5" s="9">
        <f t="shared" si="1"/>
        <v>0.99046698527643851</v>
      </c>
      <c r="U5" s="18"/>
      <c r="V5" s="8">
        <f t="shared" ref="V5:V36" si="12">W4</f>
        <v>7691.77</v>
      </c>
      <c r="W5" s="8">
        <f t="shared" si="2"/>
        <v>7618.4442433397517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-7332.5756660248344</v>
      </c>
      <c r="AC5" s="8">
        <f t="shared" si="6"/>
        <v>-7332.5756660248344</v>
      </c>
      <c r="AD5" s="8">
        <f t="shared" ref="AD5:AD36" si="14">IFERROR(_xlfn.IFNA($D$6*SUM(V5:V5,Y5:Z5),0),0)</f>
        <v>754.56263700000011</v>
      </c>
      <c r="AE5" s="8">
        <f t="shared" si="7"/>
        <v>-6578.0130290248344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2587.5042901249776</v>
      </c>
      <c r="M6" s="14">
        <f t="shared" si="0"/>
        <v>769177</v>
      </c>
      <c r="N6" s="13"/>
      <c r="O6" s="13">
        <f>1000*(IF(I6&lt;18,VLOOKUP(I6,'[1]Mortality (No Interventions) H'!$B$10:$O$129,7),VLOOKUP(I6,'[1]Mortality (Interventions) H'!$B$136:$AV$256,4)))</f>
        <v>10.513670570241008</v>
      </c>
      <c r="P6" s="11">
        <v>0</v>
      </c>
      <c r="Q6" s="10">
        <f t="shared" si="9"/>
        <v>0.99046698527643851</v>
      </c>
      <c r="R6" s="10">
        <f t="shared" si="10"/>
        <v>1.0413443593896225E-2</v>
      </c>
      <c r="S6" s="10">
        <f t="shared" si="11"/>
        <v>0</v>
      </c>
      <c r="T6" s="9">
        <f t="shared" si="1"/>
        <v>0.98005354168254233</v>
      </c>
      <c r="U6" s="18"/>
      <c r="V6" s="8">
        <f t="shared" si="12"/>
        <v>7618.4442433397517</v>
      </c>
      <c r="W6" s="8">
        <f t="shared" si="2"/>
        <v>7538.3464303075289</v>
      </c>
      <c r="X6" s="18"/>
      <c r="Y6" s="8">
        <f t="shared" si="3"/>
        <v>0</v>
      </c>
      <c r="Z6" s="8">
        <f t="shared" si="4"/>
        <v>0</v>
      </c>
      <c r="AA6" s="8">
        <f t="shared" si="5"/>
        <v>-2535.8927436557569</v>
      </c>
      <c r="AB6" s="8">
        <f t="shared" si="13"/>
        <v>-8009.7813032223166</v>
      </c>
      <c r="AC6" s="8">
        <f t="shared" si="6"/>
        <v>-10545.674046878074</v>
      </c>
      <c r="AD6" s="8">
        <f t="shared" si="14"/>
        <v>747.36938027162967</v>
      </c>
      <c r="AE6" s="8">
        <f t="shared" si="7"/>
        <v>-9798.3046666064438</v>
      </c>
      <c r="AF6" s="1" t="s">
        <v>34</v>
      </c>
      <c r="AG6" s="44">
        <f>AE133/Y133</f>
        <v>0.10000006319669384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2587.5042901249776</v>
      </c>
      <c r="M7" s="14">
        <f t="shared" si="0"/>
        <v>769177</v>
      </c>
      <c r="N7" s="13"/>
      <c r="O7" s="13">
        <f>1000*(IF(I7&lt;18,VLOOKUP(I7,'[1]Mortality (No Interventions) H'!$B$10:$O$129,7),VLOOKUP(I7,'[1]Mortality (Interventions) H'!$B$136:$AV$256,4)))</f>
        <v>11.566375281155644</v>
      </c>
      <c r="P7" s="11">
        <v>0</v>
      </c>
      <c r="Q7" s="10">
        <f t="shared" si="9"/>
        <v>0.98005354168254233</v>
      </c>
      <c r="R7" s="10">
        <f t="shared" si="10"/>
        <v>1.1335667058725999E-2</v>
      </c>
      <c r="S7" s="10">
        <f t="shared" si="11"/>
        <v>0</v>
      </c>
      <c r="T7" s="9">
        <f t="shared" si="1"/>
        <v>0.96871787462381631</v>
      </c>
      <c r="U7" s="18"/>
      <c r="V7" s="8">
        <f t="shared" si="12"/>
        <v>7538.3464303075289</v>
      </c>
      <c r="W7" s="8">
        <f t="shared" si="2"/>
        <v>7451.1550864952324</v>
      </c>
      <c r="X7" s="18"/>
      <c r="Y7" s="8">
        <f t="shared" si="3"/>
        <v>0</v>
      </c>
      <c r="Z7" s="8">
        <f t="shared" si="4"/>
        <v>0</v>
      </c>
      <c r="AA7" s="8">
        <f t="shared" si="5"/>
        <v>-2506.5616565098749</v>
      </c>
      <c r="AB7" s="8">
        <f t="shared" si="13"/>
        <v>-8719.1343812296873</v>
      </c>
      <c r="AC7" s="8">
        <f t="shared" si="6"/>
        <v>-11225.696037739563</v>
      </c>
      <c r="AD7" s="8">
        <f t="shared" si="14"/>
        <v>739.51178481316867</v>
      </c>
      <c r="AE7" s="8">
        <f t="shared" si="7"/>
        <v>-10486.184252926394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2587.5042901249776</v>
      </c>
      <c r="M8" s="14">
        <f t="shared" si="0"/>
        <v>769177</v>
      </c>
      <c r="N8" s="13"/>
      <c r="O8" s="13">
        <f>1000*(IF(I8&lt;18,VLOOKUP(I8,'[1]Mortality (No Interventions) H'!$B$10:$O$129,7),VLOOKUP(I8,'[1]Mortality (Interventions) H'!$B$136:$AV$256,4)))</f>
        <v>12.692116018898279</v>
      </c>
      <c r="P8" s="11">
        <v>0</v>
      </c>
      <c r="Q8" s="10">
        <f t="shared" si="9"/>
        <v>0.96871787462381631</v>
      </c>
      <c r="R8" s="10">
        <f t="shared" si="10"/>
        <v>1.2295079654306033E-2</v>
      </c>
      <c r="S8" s="10">
        <f t="shared" si="11"/>
        <v>0</v>
      </c>
      <c r="T8" s="9">
        <f t="shared" si="1"/>
        <v>0.95642279496951033</v>
      </c>
      <c r="U8" s="18"/>
      <c r="V8" s="8">
        <f t="shared" si="12"/>
        <v>7451.1550864952324</v>
      </c>
      <c r="W8" s="8">
        <f t="shared" si="2"/>
        <v>7356.5841616626312</v>
      </c>
      <c r="X8" s="18"/>
      <c r="Y8" s="8">
        <f t="shared" si="3"/>
        <v>0</v>
      </c>
      <c r="Z8" s="8">
        <f t="shared" si="4"/>
        <v>0</v>
      </c>
      <c r="AA8" s="8">
        <f t="shared" si="5"/>
        <v>-2474.7480851569298</v>
      </c>
      <c r="AB8" s="8">
        <f t="shared" si="13"/>
        <v>-9457.0924832601522</v>
      </c>
      <c r="AC8" s="8">
        <f t="shared" si="6"/>
        <v>-11931.840568417083</v>
      </c>
      <c r="AD8" s="8">
        <f t="shared" si="14"/>
        <v>730.95831398518237</v>
      </c>
      <c r="AE8" s="8">
        <f t="shared" si="7"/>
        <v>-11200.882254431901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2587.5042901249776</v>
      </c>
      <c r="M9" s="14">
        <f t="shared" si="0"/>
        <v>769177</v>
      </c>
      <c r="N9" s="13"/>
      <c r="O9" s="13">
        <f>1000*(IF(I9&lt;18,VLOOKUP(I9,'[1]Mortality (No Interventions) H'!$B$10:$O$129,7),VLOOKUP(I9,'[1]Mortality (Interventions) H'!$B$136:$AV$256,4)))</f>
        <v>13.962697763659634</v>
      </c>
      <c r="P9" s="11">
        <v>0</v>
      </c>
      <c r="Q9" s="10">
        <f t="shared" si="9"/>
        <v>0.95642279496951033</v>
      </c>
      <c r="R9" s="10">
        <f t="shared" si="10"/>
        <v>1.3354242420433879E-2</v>
      </c>
      <c r="S9" s="10">
        <f t="shared" si="11"/>
        <v>0</v>
      </c>
      <c r="T9" s="9">
        <f t="shared" si="1"/>
        <v>0.9430685525490764</v>
      </c>
      <c r="U9" s="18"/>
      <c r="V9" s="8">
        <f t="shared" si="12"/>
        <v>7356.5841616626312</v>
      </c>
      <c r="W9" s="8">
        <f t="shared" si="2"/>
        <v>7253.86640044041</v>
      </c>
      <c r="X9" s="18"/>
      <c r="Y9" s="8">
        <f t="shared" si="3"/>
        <v>0</v>
      </c>
      <c r="Z9" s="8">
        <f t="shared" si="4"/>
        <v>0</v>
      </c>
      <c r="AA9" s="8">
        <f t="shared" si="5"/>
        <v>-2440.1939256026881</v>
      </c>
      <c r="AB9" s="8">
        <f t="shared" si="13"/>
        <v>-10271.776122222071</v>
      </c>
      <c r="AC9" s="8">
        <f t="shared" si="6"/>
        <v>-12711.970047824758</v>
      </c>
      <c r="AD9" s="8">
        <f t="shared" si="14"/>
        <v>721.68090625910418</v>
      </c>
      <c r="AE9" s="8">
        <f t="shared" si="7"/>
        <v>-11990.289141565654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2587.5042901249776</v>
      </c>
      <c r="M10" s="14">
        <f t="shared" si="0"/>
        <v>769177</v>
      </c>
      <c r="N10" s="13"/>
      <c r="O10" s="13">
        <f>1000*(IF(I10&lt;18,VLOOKUP(I10,'[1]Mortality (No Interventions) H'!$B$10:$O$129,7),VLOOKUP(I10,'[1]Mortality (Interventions) H'!$B$136:$AV$256,4)))</f>
        <v>15.399135055042924</v>
      </c>
      <c r="P10" s="11">
        <v>0</v>
      </c>
      <c r="Q10" s="10">
        <f t="shared" si="9"/>
        <v>0.9430685525490764</v>
      </c>
      <c r="R10" s="10">
        <f t="shared" si="10"/>
        <v>1.4522440006867072E-2</v>
      </c>
      <c r="S10" s="10">
        <f t="shared" si="11"/>
        <v>0</v>
      </c>
      <c r="T10" s="9">
        <f t="shared" si="1"/>
        <v>0.92854611254220931</v>
      </c>
      <c r="U10" s="18"/>
      <c r="V10" s="8">
        <f t="shared" si="12"/>
        <v>7253.86640044041</v>
      </c>
      <c r="W10" s="8">
        <f t="shared" si="2"/>
        <v>7142.1631320687893</v>
      </c>
      <c r="X10" s="18"/>
      <c r="Y10" s="8">
        <f t="shared" si="3"/>
        <v>0</v>
      </c>
      <c r="Z10" s="8">
        <f t="shared" si="4"/>
        <v>0</v>
      </c>
      <c r="AA10" s="8">
        <f t="shared" si="5"/>
        <v>-2402.6170497818371</v>
      </c>
      <c r="AB10" s="8">
        <f t="shared" si="13"/>
        <v>-11170.326837161994</v>
      </c>
      <c r="AC10" s="8">
        <f t="shared" si="6"/>
        <v>-13572.943886943831</v>
      </c>
      <c r="AD10" s="8">
        <f t="shared" si="14"/>
        <v>711.60429388320426</v>
      </c>
      <c r="AE10" s="8">
        <f t="shared" si="7"/>
        <v>-12861.339593060628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2587.5042901249776</v>
      </c>
      <c r="M11" s="14">
        <f t="shared" si="0"/>
        <v>769177</v>
      </c>
      <c r="N11" s="13"/>
      <c r="O11" s="13">
        <f>1000*(IF(I11&lt;18,VLOOKUP(I11,'[1]Mortality (No Interventions) H'!$B$10:$O$129,7),VLOOKUP(I11,'[1]Mortality (Interventions) H'!$B$136:$AV$256,4)))</f>
        <v>17.048132894382164</v>
      </c>
      <c r="P11" s="11">
        <v>0</v>
      </c>
      <c r="Q11" s="10">
        <f t="shared" si="9"/>
        <v>0.92854611254220931</v>
      </c>
      <c r="R11" s="10">
        <f t="shared" si="10"/>
        <v>1.5829977525181522E-2</v>
      </c>
      <c r="S11" s="10">
        <f t="shared" si="11"/>
        <v>0</v>
      </c>
      <c r="T11" s="9">
        <f t="shared" si="1"/>
        <v>0.91271613501702775</v>
      </c>
      <c r="U11" s="18"/>
      <c r="V11" s="8">
        <f t="shared" si="12"/>
        <v>7142.1631320687893</v>
      </c>
      <c r="W11" s="8">
        <f t="shared" si="2"/>
        <v>7020.4025858399236</v>
      </c>
      <c r="X11" s="18"/>
      <c r="Y11" s="8">
        <f t="shared" si="3"/>
        <v>0</v>
      </c>
      <c r="Z11" s="8">
        <f t="shared" si="4"/>
        <v>0</v>
      </c>
      <c r="AA11" s="8">
        <f t="shared" si="5"/>
        <v>-2361.6569150228474</v>
      </c>
      <c r="AB11" s="8">
        <f t="shared" si="13"/>
        <v>-12176.054622886548</v>
      </c>
      <c r="AC11" s="8">
        <f t="shared" si="6"/>
        <v>-14537.711537909396</v>
      </c>
      <c r="AD11" s="8">
        <f t="shared" si="14"/>
        <v>700.64620325594831</v>
      </c>
      <c r="AE11" s="8">
        <f t="shared" si="7"/>
        <v>-13837.065334653447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2587.5042901249776</v>
      </c>
      <c r="M12" s="14">
        <f t="shared" si="0"/>
        <v>769177</v>
      </c>
      <c r="N12" s="13"/>
      <c r="O12" s="13">
        <f>1000*(IF(I12&lt;18,VLOOKUP(I12,'[1]Mortality (No Interventions) H'!$B$10:$O$129,7),VLOOKUP(I12,'[1]Mortality (Interventions) H'!$B$136:$AV$256,4)))</f>
        <v>18.953992765805804</v>
      </c>
      <c r="P12" s="11">
        <v>0</v>
      </c>
      <c r="Q12" s="10">
        <f t="shared" si="9"/>
        <v>0.91271613501702775</v>
      </c>
      <c r="R12" s="10">
        <f t="shared" si="10"/>
        <v>1.7299615020346978E-2</v>
      </c>
      <c r="S12" s="10">
        <f t="shared" si="11"/>
        <v>0</v>
      </c>
      <c r="T12" s="9">
        <f t="shared" si="1"/>
        <v>0.89541651999668082</v>
      </c>
      <c r="U12" s="18"/>
      <c r="V12" s="8">
        <f t="shared" si="12"/>
        <v>7020.4025858399236</v>
      </c>
      <c r="W12" s="8">
        <f t="shared" si="2"/>
        <v>6887.3379260148704</v>
      </c>
      <c r="X12" s="18"/>
      <c r="Y12" s="8">
        <f t="shared" si="3"/>
        <v>0</v>
      </c>
      <c r="Z12" s="8">
        <f t="shared" si="4"/>
        <v>0</v>
      </c>
      <c r="AA12" s="8">
        <f t="shared" si="5"/>
        <v>-2316.8940869401895</v>
      </c>
      <c r="AB12" s="8">
        <f t="shared" si="13"/>
        <v>-13306.465982505428</v>
      </c>
      <c r="AC12" s="8">
        <f t="shared" si="6"/>
        <v>-15623.360069445618</v>
      </c>
      <c r="AD12" s="8">
        <f t="shared" si="14"/>
        <v>688.70149367089653</v>
      </c>
      <c r="AE12" s="8">
        <f t="shared" si="7"/>
        <v>-14934.658575774722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2587.5042901249776</v>
      </c>
      <c r="M13" s="14">
        <f t="shared" si="0"/>
        <v>769177</v>
      </c>
      <c r="N13" s="13"/>
      <c r="O13" s="13">
        <f>1000*(IF(I13&lt;18,VLOOKUP(I13,'[1]Mortality (No Interventions) H'!$B$10:$O$129,7),VLOOKUP(I13,'[1]Mortality (Interventions) H'!$B$136:$AV$256,4)))</f>
        <v>21.158026199916119</v>
      </c>
      <c r="P13" s="11">
        <v>0</v>
      </c>
      <c r="Q13" s="10">
        <f t="shared" si="9"/>
        <v>0.89541651999668082</v>
      </c>
      <c r="R13" s="10">
        <f t="shared" si="10"/>
        <v>1.8945246189927489E-2</v>
      </c>
      <c r="S13" s="10">
        <f t="shared" si="11"/>
        <v>0</v>
      </c>
      <c r="T13" s="9">
        <f t="shared" si="1"/>
        <v>0.87647127380675327</v>
      </c>
      <c r="U13" s="18"/>
      <c r="V13" s="8">
        <f t="shared" si="12"/>
        <v>6887.3379260148704</v>
      </c>
      <c r="W13" s="8">
        <f t="shared" si="2"/>
        <v>6741.6154497285706</v>
      </c>
      <c r="X13" s="18"/>
      <c r="Y13" s="8">
        <f t="shared" si="3"/>
        <v>0</v>
      </c>
      <c r="Z13" s="8">
        <f t="shared" si="4"/>
        <v>0</v>
      </c>
      <c r="AA13" s="8">
        <f t="shared" si="5"/>
        <v>-2267.8731811462781</v>
      </c>
      <c r="AB13" s="8">
        <f t="shared" si="13"/>
        <v>-14572.247628629857</v>
      </c>
      <c r="AC13" s="8">
        <f t="shared" si="6"/>
        <v>-16840.120809776134</v>
      </c>
      <c r="AD13" s="8">
        <f t="shared" si="14"/>
        <v>675.64785054205879</v>
      </c>
      <c r="AE13" s="8">
        <f t="shared" si="7"/>
        <v>-16164.472959234075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4969.9864552499557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2587.5042901249776</v>
      </c>
      <c r="M14" s="14">
        <f t="shared" si="0"/>
        <v>769177</v>
      </c>
      <c r="N14" s="13"/>
      <c r="O14" s="13">
        <f>1000*(IF(I14&lt;18,VLOOKUP(I14,'[1]Mortality (No Interventions) H'!$B$10:$O$129,7),VLOOKUP(I14,'[1]Mortality (Interventions) H'!$B$136:$AV$256,4)))</f>
        <v>23.787179917523616</v>
      </c>
      <c r="P14" s="11">
        <v>0</v>
      </c>
      <c r="Q14" s="10">
        <f t="shared" si="9"/>
        <v>0.87647127380675327</v>
      </c>
      <c r="R14" s="10">
        <f t="shared" si="10"/>
        <v>2.0848779882582345E-2</v>
      </c>
      <c r="S14" s="10">
        <f t="shared" si="11"/>
        <v>0</v>
      </c>
      <c r="T14" s="9">
        <f t="shared" si="1"/>
        <v>0.85562249392417089</v>
      </c>
      <c r="U14" s="18"/>
      <c r="V14" s="8">
        <f t="shared" si="12"/>
        <v>6741.6154497285706</v>
      </c>
      <c r="W14" s="8">
        <f t="shared" si="2"/>
        <v>6581.2514300911207</v>
      </c>
      <c r="X14" s="18"/>
      <c r="Y14" s="8">
        <f t="shared" si="3"/>
        <v>0</v>
      </c>
      <c r="Z14" s="8">
        <f t="shared" si="4"/>
        <v>0</v>
      </c>
      <c r="AA14" s="8">
        <f t="shared" si="5"/>
        <v>-2213.9268737562247</v>
      </c>
      <c r="AB14" s="8">
        <f t="shared" si="13"/>
        <v>-16036.40196374504</v>
      </c>
      <c r="AC14" s="8">
        <f t="shared" si="6"/>
        <v>-18250.328837501263</v>
      </c>
      <c r="AD14" s="8">
        <f t="shared" si="14"/>
        <v>661.35247561837286</v>
      </c>
      <c r="AE14" s="8">
        <f t="shared" si="7"/>
        <v>-17588.976361882891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2587.5042901249776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2587.5042901249776</v>
      </c>
      <c r="M15" s="14">
        <f t="shared" si="0"/>
        <v>769177</v>
      </c>
      <c r="N15" s="13"/>
      <c r="O15" s="13">
        <f>1000*(IF(I15&lt;18,VLOOKUP(I15,'[1]Mortality (No Interventions) H'!$B$10:$O$129,7),VLOOKUP(I15,'[1]Mortality (Interventions) H'!$B$136:$AV$256,4)))</f>
        <v>26.828303320380677</v>
      </c>
      <c r="P15" s="11">
        <v>0</v>
      </c>
      <c r="Q15" s="10">
        <f t="shared" si="9"/>
        <v>0.85562249392417089</v>
      </c>
      <c r="R15" s="10">
        <f t="shared" si="10"/>
        <v>2.2954899794738227E-2</v>
      </c>
      <c r="S15" s="10">
        <f t="shared" si="11"/>
        <v>0</v>
      </c>
      <c r="T15" s="9">
        <f t="shared" si="1"/>
        <v>0.8326675941294327</v>
      </c>
      <c r="U15" s="18"/>
      <c r="V15" s="8">
        <f t="shared" si="12"/>
        <v>6581.2514300911207</v>
      </c>
      <c r="W15" s="8">
        <f t="shared" si="2"/>
        <v>6404.6876204969467</v>
      </c>
      <c r="X15" s="18"/>
      <c r="Y15" s="8">
        <f t="shared" si="3"/>
        <v>0</v>
      </c>
      <c r="Z15" s="8">
        <f t="shared" si="4"/>
        <v>0</v>
      </c>
      <c r="AA15" s="8">
        <f t="shared" si="5"/>
        <v>-2154.5309720579507</v>
      </c>
      <c r="AB15" s="8">
        <f t="shared" si="13"/>
        <v>-17656.380959417365</v>
      </c>
      <c r="AC15" s="8">
        <f t="shared" si="6"/>
        <v>-19810.911931475315</v>
      </c>
      <c r="AD15" s="8">
        <f t="shared" si="14"/>
        <v>645.62076529193894</v>
      </c>
      <c r="AE15" s="8">
        <f t="shared" si="7"/>
        <v>-19165.291166183375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2587.5042901249776</v>
      </c>
      <c r="M16" s="14">
        <f t="shared" si="0"/>
        <v>769177</v>
      </c>
      <c r="N16" s="13"/>
      <c r="O16" s="13">
        <f>1000*(IF(I16&lt;18,VLOOKUP(I16,'[1]Mortality (No Interventions) H'!$B$10:$O$129,7),VLOOKUP(I16,'[1]Mortality (Interventions) H'!$B$136:$AV$256,4)))</f>
        <v>30.332598289465672</v>
      </c>
      <c r="P16" s="11">
        <v>0</v>
      </c>
      <c r="Q16" s="10">
        <f t="shared" si="9"/>
        <v>0.8326675941294327</v>
      </c>
      <c r="R16" s="10">
        <f t="shared" si="10"/>
        <v>2.5256971641383928E-2</v>
      </c>
      <c r="S16" s="10">
        <f t="shared" si="11"/>
        <v>0</v>
      </c>
      <c r="T16" s="9">
        <f t="shared" si="1"/>
        <v>0.80741062248804873</v>
      </c>
      <c r="U16" s="18"/>
      <c r="V16" s="8">
        <f t="shared" si="12"/>
        <v>6404.6876204969467</v>
      </c>
      <c r="W16" s="8">
        <f t="shared" si="2"/>
        <v>6210.4168037348991</v>
      </c>
      <c r="X16" s="18"/>
      <c r="Y16" s="8">
        <f t="shared" si="3"/>
        <v>0</v>
      </c>
      <c r="Z16" s="8">
        <f t="shared" si="4"/>
        <v>0</v>
      </c>
      <c r="AA16" s="8">
        <f t="shared" si="5"/>
        <v>-2089.1784495803049</v>
      </c>
      <c r="AB16" s="8">
        <f t="shared" si="13"/>
        <v>-19427.081676204765</v>
      </c>
      <c r="AC16" s="8">
        <f t="shared" si="6"/>
        <v>-21516.260125785069</v>
      </c>
      <c r="AD16" s="8">
        <f t="shared" si="14"/>
        <v>628.29985557075054</v>
      </c>
      <c r="AE16" s="8">
        <f t="shared" si="7"/>
        <v>-20887.96027021432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2587.5042901249776</v>
      </c>
      <c r="M17" s="14">
        <f t="shared" si="0"/>
        <v>769177</v>
      </c>
      <c r="N17" s="13"/>
      <c r="O17" s="13">
        <f>1000*(IF(I17&lt;18,VLOOKUP(I17,'[1]Mortality (No Interventions) H'!$B$10:$O$129,7),VLOOKUP(I17,'[1]Mortality (Interventions) H'!$B$136:$AV$256,4)))</f>
        <v>34.39348689026734</v>
      </c>
      <c r="P17" s="11">
        <v>0</v>
      </c>
      <c r="Q17" s="10">
        <f t="shared" si="9"/>
        <v>0.80741062248804873</v>
      </c>
      <c r="R17" s="10">
        <f t="shared" si="10"/>
        <v>2.7769666659605296E-2</v>
      </c>
      <c r="S17" s="10">
        <f t="shared" si="11"/>
        <v>0</v>
      </c>
      <c r="T17" s="9">
        <f t="shared" si="1"/>
        <v>0.77964095582844339</v>
      </c>
      <c r="U17" s="18"/>
      <c r="V17" s="8">
        <f t="shared" si="12"/>
        <v>6210.4168037348991</v>
      </c>
      <c r="W17" s="8">
        <f t="shared" si="2"/>
        <v>5996.8189148125466</v>
      </c>
      <c r="X17" s="18"/>
      <c r="Y17" s="8">
        <f t="shared" si="3"/>
        <v>0</v>
      </c>
      <c r="Z17" s="8">
        <f t="shared" si="4"/>
        <v>0</v>
      </c>
      <c r="AA17" s="8">
        <f t="shared" si="5"/>
        <v>-2017.3243179632354</v>
      </c>
      <c r="AB17" s="8">
        <f t="shared" si="13"/>
        <v>-21359.788892235221</v>
      </c>
      <c r="AC17" s="8">
        <f t="shared" si="6"/>
        <v>-23377.113210198455</v>
      </c>
      <c r="AD17" s="8">
        <f t="shared" si="14"/>
        <v>609.24188844639366</v>
      </c>
      <c r="AE17" s="8">
        <f t="shared" si="7"/>
        <v>-22767.87132175206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2587.5042901249776</v>
      </c>
      <c r="M18" s="14">
        <f t="shared" si="0"/>
        <v>769177</v>
      </c>
      <c r="N18" s="13"/>
      <c r="O18" s="13">
        <f>1000*(IF(I18&lt;18,VLOOKUP(I18,'[1]Mortality (No Interventions) H'!$B$10:$O$129,7),VLOOKUP(I18,'[1]Mortality (Interventions) H'!$B$136:$AV$256,4)))</f>
        <v>38.953677963368598</v>
      </c>
      <c r="P18" s="11">
        <v>0</v>
      </c>
      <c r="Q18" s="10">
        <f t="shared" si="9"/>
        <v>0.77964095582844339</v>
      </c>
      <c r="R18" s="10">
        <f t="shared" si="10"/>
        <v>3.0369882720394068E-2</v>
      </c>
      <c r="S18" s="10">
        <f t="shared" si="11"/>
        <v>0</v>
      </c>
      <c r="T18" s="9">
        <f t="shared" si="1"/>
        <v>0.7492710731080493</v>
      </c>
      <c r="U18" s="18"/>
      <c r="V18" s="8">
        <f t="shared" si="12"/>
        <v>5996.8189148125466</v>
      </c>
      <c r="W18" s="8">
        <f t="shared" si="2"/>
        <v>5763.220762000301</v>
      </c>
      <c r="X18" s="18"/>
      <c r="Y18" s="8">
        <f t="shared" si="3"/>
        <v>0</v>
      </c>
      <c r="Z18" s="8">
        <f t="shared" si="4"/>
        <v>0</v>
      </c>
      <c r="AA18" s="8">
        <f t="shared" si="5"/>
        <v>-1938.7421161336233</v>
      </c>
      <c r="AB18" s="8">
        <f t="shared" si="13"/>
        <v>-23359.81528122455</v>
      </c>
      <c r="AC18" s="8">
        <f t="shared" si="6"/>
        <v>-25298.557397358174</v>
      </c>
      <c r="AD18" s="8">
        <f t="shared" si="14"/>
        <v>588.28793554311085</v>
      </c>
      <c r="AE18" s="8">
        <f t="shared" si="7"/>
        <v>-24710.269461815064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2587.5042901249776</v>
      </c>
      <c r="M19" s="14">
        <f t="shared" si="0"/>
        <v>769177</v>
      </c>
      <c r="N19" s="13"/>
      <c r="O19" s="13">
        <f>1000*(IF(I19&lt;18,VLOOKUP(I19,'[1]Mortality (No Interventions) H'!$B$10:$O$129,7),VLOOKUP(I19,'[1]Mortality (Interventions) H'!$B$136:$AV$256,4)))</f>
        <v>44.05055265873451</v>
      </c>
      <c r="P19" s="11">
        <v>0</v>
      </c>
      <c r="Q19" s="10">
        <f t="shared" si="9"/>
        <v>0.7492710731080493</v>
      </c>
      <c r="R19" s="10">
        <f t="shared" si="10"/>
        <v>3.3005804861612635E-2</v>
      </c>
      <c r="S19" s="10">
        <f t="shared" si="11"/>
        <v>0</v>
      </c>
      <c r="T19" s="9">
        <f t="shared" si="1"/>
        <v>0.71626526824643666</v>
      </c>
      <c r="U19" s="18"/>
      <c r="V19" s="8">
        <f t="shared" si="12"/>
        <v>5763.220762000301</v>
      </c>
      <c r="W19" s="8">
        <f t="shared" si="2"/>
        <v>5509.3477023398946</v>
      </c>
      <c r="X19" s="18"/>
      <c r="Y19" s="8">
        <f t="shared" si="3"/>
        <v>0</v>
      </c>
      <c r="Z19" s="8">
        <f t="shared" si="4"/>
        <v>0</v>
      </c>
      <c r="AA19" s="8">
        <f t="shared" si="5"/>
        <v>-1853.3394544551727</v>
      </c>
      <c r="AB19" s="8">
        <f t="shared" si="13"/>
        <v>-25387.305966040622</v>
      </c>
      <c r="AC19" s="8">
        <f t="shared" si="6"/>
        <v>-27240.645420495795</v>
      </c>
      <c r="AD19" s="8">
        <f t="shared" si="14"/>
        <v>565.37195675222961</v>
      </c>
      <c r="AE19" s="8">
        <f t="shared" si="7"/>
        <v>-26675.273463743564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2587.5042901249776</v>
      </c>
      <c r="M20" s="14">
        <f t="shared" si="0"/>
        <v>769177</v>
      </c>
      <c r="N20" s="13"/>
      <c r="O20" s="13">
        <f>1000*(IF(I20&lt;18,VLOOKUP(I20,'[1]Mortality (No Interventions) H'!$B$10:$O$129,7),VLOOKUP(I20,'[1]Mortality (Interventions) H'!$B$136:$AV$256,4)))</f>
        <v>49.641177782432855</v>
      </c>
      <c r="P20" s="11">
        <v>0</v>
      </c>
      <c r="Q20" s="10">
        <f t="shared" si="9"/>
        <v>0.71626526824643666</v>
      </c>
      <c r="R20" s="10">
        <f t="shared" si="10"/>
        <v>3.5556251520403322E-2</v>
      </c>
      <c r="S20" s="10">
        <f t="shared" si="11"/>
        <v>0</v>
      </c>
      <c r="T20" s="9">
        <f t="shared" si="1"/>
        <v>0.68070901672603334</v>
      </c>
      <c r="U20" s="18"/>
      <c r="V20" s="8">
        <f t="shared" si="12"/>
        <v>5509.3477023398946</v>
      </c>
      <c r="W20" s="8">
        <f t="shared" si="2"/>
        <v>5235.8571935828022</v>
      </c>
      <c r="X20" s="18"/>
      <c r="Y20" s="8">
        <f t="shared" si="3"/>
        <v>0</v>
      </c>
      <c r="Z20" s="8">
        <f t="shared" si="4"/>
        <v>0</v>
      </c>
      <c r="AA20" s="8">
        <f t="shared" si="5"/>
        <v>-1761.3375011053665</v>
      </c>
      <c r="AB20" s="8">
        <f t="shared" si="13"/>
        <v>-27349.050875709265</v>
      </c>
      <c r="AC20" s="8">
        <f t="shared" si="6"/>
        <v>-29110.38837681463</v>
      </c>
      <c r="AD20" s="8">
        <f t="shared" si="14"/>
        <v>540.46700959954364</v>
      </c>
      <c r="AE20" s="8">
        <f t="shared" si="7"/>
        <v>-28569.921367215087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2587.5042901249776</v>
      </c>
      <c r="M21" s="14">
        <f t="shared" si="0"/>
        <v>769177</v>
      </c>
      <c r="N21" s="13"/>
      <c r="O21" s="13">
        <f>1000*(IF(I21&lt;18,VLOOKUP(I21,'[1]Mortality (No Interventions) H'!$B$10:$O$129,7),VLOOKUP(I21,'[1]Mortality (Interventions) H'!$B$136:$AV$256,4)))</f>
        <v>55.814858716029654</v>
      </c>
      <c r="P21" s="11">
        <v>0</v>
      </c>
      <c r="Q21" s="10">
        <f t="shared" si="9"/>
        <v>0.68070901672603334</v>
      </c>
      <c r="R21" s="10">
        <f t="shared" si="10"/>
        <v>3.7993677595291021E-2</v>
      </c>
      <c r="S21" s="10">
        <f t="shared" si="11"/>
        <v>0</v>
      </c>
      <c r="T21" s="9">
        <f t="shared" si="1"/>
        <v>0.6427153391307423</v>
      </c>
      <c r="U21" s="18"/>
      <c r="V21" s="8">
        <f t="shared" si="12"/>
        <v>5235.8571935828022</v>
      </c>
      <c r="W21" s="8">
        <f t="shared" si="2"/>
        <v>4943.6185640656704</v>
      </c>
      <c r="X21" s="18"/>
      <c r="Y21" s="8">
        <f t="shared" si="3"/>
        <v>0</v>
      </c>
      <c r="Z21" s="8">
        <f t="shared" si="4"/>
        <v>0</v>
      </c>
      <c r="AA21" s="8">
        <f t="shared" si="5"/>
        <v>-1663.0286973299255</v>
      </c>
      <c r="AB21" s="8">
        <f t="shared" si="13"/>
        <v>-29223.862951713163</v>
      </c>
      <c r="AC21" s="8">
        <f t="shared" si="6"/>
        <v>-30886.891649043089</v>
      </c>
      <c r="AD21" s="8">
        <f t="shared" si="14"/>
        <v>513.63759069047296</v>
      </c>
      <c r="AE21" s="8">
        <f t="shared" si="7"/>
        <v>-30373.254058352617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2587.5042901249776</v>
      </c>
      <c r="M22" s="14">
        <f t="shared" si="0"/>
        <v>769177</v>
      </c>
      <c r="N22" s="13"/>
      <c r="O22" s="13">
        <f>1000*(IF(I22&lt;18,VLOOKUP(I22,'[1]Mortality (No Interventions) H'!$B$10:$O$129,7),VLOOKUP(I22,'[1]Mortality (Interventions) H'!$B$136:$AV$256,4)))</f>
        <v>62.786657971175259</v>
      </c>
      <c r="P22" s="11">
        <v>0</v>
      </c>
      <c r="Q22" s="10">
        <f t="shared" si="9"/>
        <v>0.6427153391307423</v>
      </c>
      <c r="R22" s="10">
        <f t="shared" si="10"/>
        <v>4.035394817082983E-2</v>
      </c>
      <c r="S22" s="10">
        <f t="shared" si="11"/>
        <v>0</v>
      </c>
      <c r="T22" s="9">
        <f t="shared" si="1"/>
        <v>0.60236139095991248</v>
      </c>
      <c r="U22" s="18"/>
      <c r="V22" s="8">
        <f t="shared" si="12"/>
        <v>4943.6185640656704</v>
      </c>
      <c r="W22" s="8">
        <f t="shared" si="2"/>
        <v>4633.2252761437267</v>
      </c>
      <c r="X22" s="18"/>
      <c r="Y22" s="8">
        <f t="shared" si="3"/>
        <v>0</v>
      </c>
      <c r="Z22" s="8">
        <f t="shared" si="4"/>
        <v>0</v>
      </c>
      <c r="AA22" s="8">
        <f t="shared" si="5"/>
        <v>-1558.6126833144224</v>
      </c>
      <c r="AB22" s="8">
        <f t="shared" si="13"/>
        <v>-31039.328792194377</v>
      </c>
      <c r="AC22" s="8">
        <f t="shared" si="6"/>
        <v>-32597.9414755088</v>
      </c>
      <c r="AD22" s="8">
        <f t="shared" si="14"/>
        <v>484.96898113484229</v>
      </c>
      <c r="AE22" s="8">
        <f t="shared" si="7"/>
        <v>-32112.972494373957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2587.5042901249776</v>
      </c>
      <c r="M23" s="14">
        <f t="shared" si="0"/>
        <v>769177</v>
      </c>
      <c r="N23" s="13"/>
      <c r="O23" s="13">
        <f>1000*(IF(I23&lt;18,VLOOKUP(I23,'[1]Mortality (No Interventions) H'!$B$10:$O$129,7),VLOOKUP(I23,'[1]Mortality (Interventions) H'!$B$136:$AV$256,4)))</f>
        <v>70.650366775548335</v>
      </c>
      <c r="P23" s="11">
        <v>0</v>
      </c>
      <c r="Q23" s="10">
        <f t="shared" si="9"/>
        <v>0.60236139095991248</v>
      </c>
      <c r="R23" s="10">
        <f t="shared" si="10"/>
        <v>4.2557053202747282E-2</v>
      </c>
      <c r="S23" s="10">
        <f t="shared" si="11"/>
        <v>0</v>
      </c>
      <c r="T23" s="9">
        <f t="shared" si="1"/>
        <v>0.5598043377571652</v>
      </c>
      <c r="U23" s="18"/>
      <c r="V23" s="8">
        <f t="shared" si="12"/>
        <v>4633.2252761437267</v>
      </c>
      <c r="W23" s="8">
        <f t="shared" si="2"/>
        <v>4305.8862110304308</v>
      </c>
      <c r="X23" s="18"/>
      <c r="Y23" s="8">
        <f t="shared" si="3"/>
        <v>0</v>
      </c>
      <c r="Z23" s="8">
        <f t="shared" si="4"/>
        <v>0</v>
      </c>
      <c r="AA23" s="8">
        <f t="shared" si="5"/>
        <v>-1448.4961255772369</v>
      </c>
      <c r="AB23" s="8">
        <f t="shared" si="13"/>
        <v>-32733.906511329547</v>
      </c>
      <c r="AC23" s="8">
        <f t="shared" si="6"/>
        <v>-34182.402636906787</v>
      </c>
      <c r="AD23" s="8">
        <f t="shared" si="14"/>
        <v>454.51939958969962</v>
      </c>
      <c r="AE23" s="8">
        <f t="shared" si="7"/>
        <v>-33727.883237317088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2587.5042901249776</v>
      </c>
      <c r="M24" s="14">
        <f t="shared" si="0"/>
        <v>769177</v>
      </c>
      <c r="N24" s="13"/>
      <c r="O24" s="13">
        <f>1000*(IF(I24&lt;18,VLOOKUP(I24,'[1]Mortality (No Interventions) H'!$B$10:$O$129,7),VLOOKUP(I24,'[1]Mortality (Interventions) H'!$B$136:$AV$256,4)))</f>
        <v>79.551648883690902</v>
      </c>
      <c r="P24" s="11">
        <v>0</v>
      </c>
      <c r="Q24" s="10">
        <f t="shared" si="9"/>
        <v>0.5598043377571652</v>
      </c>
      <c r="R24" s="10">
        <f t="shared" si="10"/>
        <v>4.4533358120825116E-2</v>
      </c>
      <c r="S24" s="10">
        <f t="shared" si="11"/>
        <v>0</v>
      </c>
      <c r="T24" s="9">
        <f t="shared" si="1"/>
        <v>0.51527097963634005</v>
      </c>
      <c r="U24" s="18"/>
      <c r="V24" s="8">
        <f t="shared" si="12"/>
        <v>4305.8862110304308</v>
      </c>
      <c r="W24" s="8">
        <f t="shared" si="2"/>
        <v>3963.3458630374116</v>
      </c>
      <c r="X24" s="18"/>
      <c r="Y24" s="8">
        <f t="shared" si="3"/>
        <v>0</v>
      </c>
      <c r="Z24" s="8">
        <f t="shared" si="4"/>
        <v>0</v>
      </c>
      <c r="AA24" s="8">
        <f t="shared" si="5"/>
        <v>-1333.2658703859299</v>
      </c>
      <c r="AB24" s="8">
        <f t="shared" si="13"/>
        <v>-34254.034799301902</v>
      </c>
      <c r="AC24" s="8">
        <f t="shared" si="6"/>
        <v>-35587.300669687829</v>
      </c>
      <c r="AD24" s="8">
        <f t="shared" si="14"/>
        <v>422.40743730208527</v>
      </c>
      <c r="AE24" s="8">
        <f t="shared" si="7"/>
        <v>-35164.893232385744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2587.5042901249776</v>
      </c>
      <c r="M25" s="14">
        <f t="shared" si="0"/>
        <v>769177</v>
      </c>
      <c r="N25" s="13"/>
      <c r="O25" s="13">
        <f>1000*(IF(I25&lt;18,VLOOKUP(I25,'[1]Mortality (No Interventions) H'!$B$10:$O$129,7),VLOOKUP(I25,'[1]Mortality (Interventions) H'!$B$136:$AV$256,4)))</f>
        <v>89.216427220516934</v>
      </c>
      <c r="P25" s="11">
        <v>0</v>
      </c>
      <c r="Q25" s="10">
        <f t="shared" si="9"/>
        <v>0.51527097963634005</v>
      </c>
      <c r="R25" s="10">
        <f t="shared" si="10"/>
        <v>4.5970635853569995E-2</v>
      </c>
      <c r="S25" s="10">
        <f t="shared" si="11"/>
        <v>0</v>
      </c>
      <c r="T25" s="9">
        <f t="shared" si="1"/>
        <v>0.46930034378277008</v>
      </c>
      <c r="U25" s="18"/>
      <c r="V25" s="8">
        <f t="shared" si="12"/>
        <v>3963.3458630374116</v>
      </c>
      <c r="W25" s="8">
        <f t="shared" si="2"/>
        <v>3609.7503052979978</v>
      </c>
      <c r="X25" s="18"/>
      <c r="Y25" s="8">
        <f t="shared" si="3"/>
        <v>0</v>
      </c>
      <c r="Z25" s="8">
        <f t="shared" si="4"/>
        <v>0</v>
      </c>
      <c r="AA25" s="8">
        <f t="shared" si="5"/>
        <v>-1214.3166528950444</v>
      </c>
      <c r="AB25" s="8">
        <f t="shared" si="13"/>
        <v>-35359.555773941407</v>
      </c>
      <c r="AC25" s="8">
        <f t="shared" si="6"/>
        <v>-36573.872426836453</v>
      </c>
      <c r="AD25" s="8">
        <f t="shared" si="14"/>
        <v>388.80422916397009</v>
      </c>
      <c r="AE25" s="8">
        <f t="shared" si="7"/>
        <v>-36185.068197672481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2587.5042901249776</v>
      </c>
      <c r="M26" s="14">
        <f t="shared" si="0"/>
        <v>769177</v>
      </c>
      <c r="N26" s="13"/>
      <c r="O26" s="13">
        <f>1000*(IF(I26&lt;18,VLOOKUP(I26,'[1]Mortality (No Interventions) H'!$B$10:$O$129,7),VLOOKUP(I26,'[1]Mortality (Interventions) H'!$B$136:$AV$256,4)))</f>
        <v>99.377239806084518</v>
      </c>
      <c r="P26" s="11">
        <v>0</v>
      </c>
      <c r="Q26" s="10">
        <f t="shared" si="9"/>
        <v>0.46930034378277008</v>
      </c>
      <c r="R26" s="10">
        <f t="shared" si="10"/>
        <v>4.6637772805178244E-2</v>
      </c>
      <c r="S26" s="10">
        <f t="shared" si="11"/>
        <v>0</v>
      </c>
      <c r="T26" s="9">
        <f t="shared" si="1"/>
        <v>0.42266257097759186</v>
      </c>
      <c r="U26" s="18"/>
      <c r="V26" s="8">
        <f t="shared" si="12"/>
        <v>3609.7503052979978</v>
      </c>
      <c r="W26" s="8">
        <f t="shared" si="2"/>
        <v>3251.0232835683119</v>
      </c>
      <c r="X26" s="18"/>
      <c r="Y26" s="8">
        <f t="shared" si="3"/>
        <v>0</v>
      </c>
      <c r="Z26" s="8">
        <f t="shared" si="4"/>
        <v>0</v>
      </c>
      <c r="AA26" s="8">
        <f t="shared" si="5"/>
        <v>-1093.6412156797717</v>
      </c>
      <c r="AB26" s="8">
        <f t="shared" si="13"/>
        <v>-35872.702172968588</v>
      </c>
      <c r="AC26" s="8">
        <f t="shared" si="6"/>
        <v>-36966.343388648362</v>
      </c>
      <c r="AD26" s="8">
        <f t="shared" si="14"/>
        <v>354.11650494973361</v>
      </c>
      <c r="AE26" s="8">
        <f t="shared" si="7"/>
        <v>-36612.226883698626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2587.5042901249776</v>
      </c>
      <c r="M27" s="14">
        <f t="shared" si="0"/>
        <v>769177</v>
      </c>
      <c r="N27" s="13"/>
      <c r="O27" s="13">
        <f>1000*(IF(I27&lt;18,VLOOKUP(I27,'[1]Mortality (No Interventions) H'!$B$10:$O$129,7),VLOOKUP(I27,'[1]Mortality (Interventions) H'!$B$136:$AV$256,4)))</f>
        <v>110.51674111150062</v>
      </c>
      <c r="P27" s="11">
        <v>0</v>
      </c>
      <c r="Q27" s="10">
        <f t="shared" si="9"/>
        <v>0.42266257097759186</v>
      </c>
      <c r="R27" s="10">
        <f t="shared" si="10"/>
        <v>4.6711289934251776E-2</v>
      </c>
      <c r="S27" s="10">
        <f t="shared" si="11"/>
        <v>0</v>
      </c>
      <c r="T27" s="9">
        <f t="shared" si="1"/>
        <v>0.37595128104334008</v>
      </c>
      <c r="U27" s="18"/>
      <c r="V27" s="8">
        <f t="shared" si="12"/>
        <v>3251.0232835683119</v>
      </c>
      <c r="W27" s="8">
        <f t="shared" si="2"/>
        <v>2891.730784990732</v>
      </c>
      <c r="X27" s="18"/>
      <c r="Y27" s="8">
        <f t="shared" si="3"/>
        <v>0</v>
      </c>
      <c r="Z27" s="8">
        <f t="shared" si="4"/>
        <v>0</v>
      </c>
      <c r="AA27" s="8">
        <f t="shared" si="5"/>
        <v>-972.77555257762367</v>
      </c>
      <c r="AB27" s="8">
        <f t="shared" si="13"/>
        <v>-35929.249857757975</v>
      </c>
      <c r="AC27" s="8">
        <f t="shared" si="6"/>
        <v>-36902.025410335598</v>
      </c>
      <c r="AD27" s="8">
        <f t="shared" si="14"/>
        <v>318.9253841180514</v>
      </c>
      <c r="AE27" s="8">
        <f t="shared" si="7"/>
        <v>-36583.100026217544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2587.5042901249776</v>
      </c>
      <c r="M28" s="14">
        <f t="shared" si="0"/>
        <v>769177</v>
      </c>
      <c r="N28" s="13"/>
      <c r="O28" s="13">
        <f>1000*(IF(I28&lt;18,VLOOKUP(I28,'[1]Mortality (No Interventions) H'!$B$10:$O$129,7),VLOOKUP(I28,'[1]Mortality (Interventions) H'!$B$136:$AV$256,4)))</f>
        <v>122.60733665333444</v>
      </c>
      <c r="P28" s="11">
        <v>0</v>
      </c>
      <c r="Q28" s="10">
        <f t="shared" si="9"/>
        <v>0.37595128104334008</v>
      </c>
      <c r="R28" s="10">
        <f t="shared" si="10"/>
        <v>4.6094385280133147E-2</v>
      </c>
      <c r="S28" s="10">
        <f t="shared" si="11"/>
        <v>0</v>
      </c>
      <c r="T28" s="9">
        <f t="shared" si="1"/>
        <v>0.32985689576320693</v>
      </c>
      <c r="U28" s="18"/>
      <c r="V28" s="8">
        <f t="shared" si="12"/>
        <v>2891.730784990732</v>
      </c>
      <c r="W28" s="8">
        <f t="shared" si="2"/>
        <v>2537.1833751245622</v>
      </c>
      <c r="X28" s="18"/>
      <c r="Y28" s="8">
        <f t="shared" si="3"/>
        <v>0</v>
      </c>
      <c r="Z28" s="8">
        <f t="shared" si="4"/>
        <v>0</v>
      </c>
      <c r="AA28" s="8">
        <f t="shared" si="5"/>
        <v>-853.50613291460547</v>
      </c>
      <c r="AB28" s="8">
        <f t="shared" si="13"/>
        <v>-35454.740986616976</v>
      </c>
      <c r="AC28" s="8">
        <f t="shared" si="6"/>
        <v>-36308.247119531581</v>
      </c>
      <c r="AD28" s="8">
        <f t="shared" si="14"/>
        <v>283.67879000759081</v>
      </c>
      <c r="AE28" s="8">
        <f t="shared" si="7"/>
        <v>-36024.568329523987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2587.5042901249776</v>
      </c>
      <c r="M29" s="14">
        <f t="shared" si="0"/>
        <v>769177</v>
      </c>
      <c r="N29" s="13"/>
      <c r="O29" s="13">
        <f>1000*(IF(I29&lt;18,VLOOKUP(I29,'[1]Mortality (No Interventions) H'!$B$10:$O$129,7),VLOOKUP(I29,'[1]Mortality (Interventions) H'!$B$136:$AV$256,4)))</f>
        <v>135.98133858195348</v>
      </c>
      <c r="P29" s="11">
        <v>0</v>
      </c>
      <c r="Q29" s="10">
        <f t="shared" si="9"/>
        <v>0.32985689576320693</v>
      </c>
      <c r="R29" s="10">
        <f t="shared" si="10"/>
        <v>4.4854382226368776E-2</v>
      </c>
      <c r="S29" s="10">
        <f t="shared" si="11"/>
        <v>0</v>
      </c>
      <c r="T29" s="9">
        <f t="shared" si="1"/>
        <v>0.28500251353683814</v>
      </c>
      <c r="U29" s="18"/>
      <c r="V29" s="8">
        <f t="shared" si="12"/>
        <v>2537.1833751245622</v>
      </c>
      <c r="W29" s="8">
        <f t="shared" si="2"/>
        <v>2192.1737835472454</v>
      </c>
      <c r="X29" s="18"/>
      <c r="Y29" s="8">
        <f t="shared" si="3"/>
        <v>0</v>
      </c>
      <c r="Z29" s="8">
        <f t="shared" si="4"/>
        <v>0</v>
      </c>
      <c r="AA29" s="8">
        <f t="shared" si="5"/>
        <v>-737.44522647297072</v>
      </c>
      <c r="AB29" s="8">
        <f t="shared" si="13"/>
        <v>-34500.959157731653</v>
      </c>
      <c r="AC29" s="8">
        <f t="shared" si="6"/>
        <v>-35238.404384204623</v>
      </c>
      <c r="AD29" s="8">
        <f t="shared" si="14"/>
        <v>248.89768909971957</v>
      </c>
      <c r="AE29" s="8">
        <f t="shared" si="7"/>
        <v>-34989.506695104901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2587.5042901249776</v>
      </c>
      <c r="M30" s="14">
        <f t="shared" si="0"/>
        <v>769177</v>
      </c>
      <c r="N30" s="13"/>
      <c r="O30" s="13">
        <f>1000*(IF(I30&lt;18,VLOOKUP(I30,'[1]Mortality (No Interventions) H'!$B$10:$O$129,7),VLOOKUP(I30,'[1]Mortality (Interventions) H'!$B$136:$AV$256,4)))</f>
        <v>150.82592674818801</v>
      </c>
      <c r="P30" s="11">
        <v>0</v>
      </c>
      <c r="Q30" s="10">
        <f t="shared" si="9"/>
        <v>0.28500251353683814</v>
      </c>
      <c r="R30" s="10">
        <f t="shared" si="10"/>
        <v>4.298576822975661E-2</v>
      </c>
      <c r="S30" s="10">
        <f t="shared" si="11"/>
        <v>0</v>
      </c>
      <c r="T30" s="9">
        <f t="shared" si="1"/>
        <v>0.24201674530708153</v>
      </c>
      <c r="U30" s="18"/>
      <c r="V30" s="8">
        <f t="shared" si="12"/>
        <v>2192.1737835472454</v>
      </c>
      <c r="W30" s="8">
        <f t="shared" si="2"/>
        <v>1861.5371410506507</v>
      </c>
      <c r="X30" s="18"/>
      <c r="Y30" s="8">
        <f t="shared" si="3"/>
        <v>0</v>
      </c>
      <c r="Z30" s="8">
        <f t="shared" si="4"/>
        <v>0</v>
      </c>
      <c r="AA30" s="8">
        <f t="shared" si="5"/>
        <v>-626.21936676415748</v>
      </c>
      <c r="AB30" s="8">
        <f t="shared" si="13"/>
        <v>-33063.664249659501</v>
      </c>
      <c r="AC30" s="8">
        <f t="shared" si="6"/>
        <v>-33689.883616423656</v>
      </c>
      <c r="AD30" s="8">
        <f t="shared" si="14"/>
        <v>215.05224816598479</v>
      </c>
      <c r="AE30" s="8">
        <f t="shared" si="7"/>
        <v>-33474.83136825767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2587.5042901249776</v>
      </c>
      <c r="M31" s="14">
        <f t="shared" si="0"/>
        <v>769177</v>
      </c>
      <c r="N31" s="13"/>
      <c r="O31" s="13">
        <f>1000*(IF(I31&lt;18,VLOOKUP(I31,'[1]Mortality (No Interventions) H'!$B$10:$O$129,7),VLOOKUP(I31,'[1]Mortality (Interventions) H'!$B$136:$AV$256,4)))</f>
        <v>165.68478547753591</v>
      </c>
      <c r="P31" s="11">
        <v>0</v>
      </c>
      <c r="Q31" s="10">
        <f t="shared" si="9"/>
        <v>0.24201674530708153</v>
      </c>
      <c r="R31" s="10">
        <f t="shared" si="10"/>
        <v>4.0098492528175253E-2</v>
      </c>
      <c r="S31" s="10">
        <f t="shared" si="11"/>
        <v>0</v>
      </c>
      <c r="T31" s="9">
        <f t="shared" si="1"/>
        <v>0.20191825277890629</v>
      </c>
      <c r="U31" s="18"/>
      <c r="V31" s="8">
        <f t="shared" si="12"/>
        <v>1861.5371410506507</v>
      </c>
      <c r="W31" s="8">
        <f t="shared" si="2"/>
        <v>1553.1087591772082</v>
      </c>
      <c r="X31" s="18"/>
      <c r="Y31" s="8">
        <f t="shared" si="3"/>
        <v>0</v>
      </c>
      <c r="Z31" s="8">
        <f t="shared" si="4"/>
        <v>0</v>
      </c>
      <c r="AA31" s="8">
        <f t="shared" si="5"/>
        <v>-522.46434531995976</v>
      </c>
      <c r="AB31" s="8">
        <f t="shared" si="13"/>
        <v>-30842.838187344256</v>
      </c>
      <c r="AC31" s="8">
        <f t="shared" si="6"/>
        <v>-31365.302532664216</v>
      </c>
      <c r="AD31" s="8">
        <f t="shared" si="14"/>
        <v>182.61679353706884</v>
      </c>
      <c r="AE31" s="8">
        <f t="shared" si="7"/>
        <v>-31182.685739127148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2587.5042901249776</v>
      </c>
      <c r="M32" s="14">
        <f t="shared" si="0"/>
        <v>769177</v>
      </c>
      <c r="N32" s="13"/>
      <c r="O32" s="13">
        <f>1000*(IF(I32&lt;18,VLOOKUP(I32,'[1]Mortality (No Interventions) H'!$B$10:$O$129,7),VLOOKUP(I32,'[1]Mortality (Interventions) H'!$B$136:$AV$256,4)))</f>
        <v>181.80008016299647</v>
      </c>
      <c r="P32" s="11">
        <v>0</v>
      </c>
      <c r="Q32" s="10">
        <f t="shared" si="9"/>
        <v>0.20191825277890629</v>
      </c>
      <c r="R32" s="10">
        <f t="shared" si="10"/>
        <v>3.6708754541577349E-2</v>
      </c>
      <c r="S32" s="10">
        <f t="shared" si="11"/>
        <v>0</v>
      </c>
      <c r="T32" s="9">
        <f t="shared" si="1"/>
        <v>0.16520949823732894</v>
      </c>
      <c r="U32" s="18"/>
      <c r="V32" s="8">
        <f t="shared" si="12"/>
        <v>1553.1087591772082</v>
      </c>
      <c r="W32" s="8">
        <f t="shared" si="2"/>
        <v>1270.7534622569397</v>
      </c>
      <c r="X32" s="18"/>
      <c r="Y32" s="8">
        <f t="shared" si="3"/>
        <v>0</v>
      </c>
      <c r="Z32" s="8">
        <f t="shared" si="4"/>
        <v>0</v>
      </c>
      <c r="AA32" s="8">
        <f t="shared" si="5"/>
        <v>-427.48028545848359</v>
      </c>
      <c r="AB32" s="8">
        <f t="shared" si="13"/>
        <v>-28235.529692026841</v>
      </c>
      <c r="AC32" s="8">
        <f t="shared" si="6"/>
        <v>-28663.009977485326</v>
      </c>
      <c r="AD32" s="8">
        <f t="shared" si="14"/>
        <v>152.35996927528413</v>
      </c>
      <c r="AE32" s="8">
        <f t="shared" si="7"/>
        <v>-28510.650008210043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2587.5042901249776</v>
      </c>
      <c r="M33" s="14">
        <f t="shared" si="0"/>
        <v>769177</v>
      </c>
      <c r="N33" s="13"/>
      <c r="O33" s="13">
        <f>1000*(IF(I33&lt;18,VLOOKUP(I33,'[1]Mortality (No Interventions) H'!$B$10:$O$129,7),VLOOKUP(I33,'[1]Mortality (Interventions) H'!$B$136:$AV$256,4)))</f>
        <v>198.77829300513156</v>
      </c>
      <c r="P33" s="11">
        <v>0</v>
      </c>
      <c r="Q33" s="10">
        <f t="shared" si="9"/>
        <v>0.16520949823732894</v>
      </c>
      <c r="R33" s="10">
        <f t="shared" si="10"/>
        <v>3.2840062047850539E-2</v>
      </c>
      <c r="S33" s="10">
        <f t="shared" si="11"/>
        <v>0</v>
      </c>
      <c r="T33" s="9">
        <f t="shared" si="1"/>
        <v>0.13236943618947841</v>
      </c>
      <c r="U33" s="18"/>
      <c r="V33" s="8">
        <f t="shared" si="12"/>
        <v>1270.7534622569397</v>
      </c>
      <c r="W33" s="8">
        <f t="shared" si="2"/>
        <v>1018.1552581991444</v>
      </c>
      <c r="X33" s="18"/>
      <c r="Y33" s="8">
        <f t="shared" si="3"/>
        <v>0</v>
      </c>
      <c r="Z33" s="8">
        <f t="shared" si="4"/>
        <v>0</v>
      </c>
      <c r="AA33" s="8">
        <f t="shared" si="5"/>
        <v>-342.50648402169986</v>
      </c>
      <c r="AB33" s="8">
        <f t="shared" si="13"/>
        <v>-25259.820405779534</v>
      </c>
      <c r="AC33" s="8">
        <f t="shared" si="6"/>
        <v>-25602.326889801232</v>
      </c>
      <c r="AD33" s="8">
        <f t="shared" si="14"/>
        <v>124.66091464740579</v>
      </c>
      <c r="AE33" s="8">
        <f t="shared" si="7"/>
        <v>-25477.665975153825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2587.5042901249776</v>
      </c>
      <c r="M34" s="14">
        <f t="shared" si="0"/>
        <v>769177</v>
      </c>
      <c r="N34" s="13"/>
      <c r="O34" s="13">
        <f>1000*(IF(I34&lt;18,VLOOKUP(I34,'[1]Mortality (No Interventions) H'!$B$10:$O$129,7),VLOOKUP(I34,'[1]Mortality (Interventions) H'!$B$136:$AV$256,4)))</f>
        <v>216.42441003632811</v>
      </c>
      <c r="P34" s="11">
        <v>0</v>
      </c>
      <c r="Q34" s="10">
        <f t="shared" si="9"/>
        <v>0.13236943618947841</v>
      </c>
      <c r="R34" s="10">
        <f t="shared" si="10"/>
        <v>2.8647977134149245E-2</v>
      </c>
      <c r="S34" s="10">
        <f t="shared" si="11"/>
        <v>0</v>
      </c>
      <c r="T34" s="9">
        <f t="shared" si="1"/>
        <v>0.10372145905532917</v>
      </c>
      <c r="U34" s="18"/>
      <c r="V34" s="8">
        <f t="shared" si="12"/>
        <v>1018.1552581991444</v>
      </c>
      <c r="W34" s="8">
        <f t="shared" si="2"/>
        <v>797.80160711800931</v>
      </c>
      <c r="X34" s="18"/>
      <c r="Y34" s="8">
        <f t="shared" si="3"/>
        <v>0</v>
      </c>
      <c r="Z34" s="8">
        <f t="shared" si="4"/>
        <v>0</v>
      </c>
      <c r="AA34" s="8">
        <f t="shared" si="5"/>
        <v>-268.37972028368642</v>
      </c>
      <c r="AB34" s="8">
        <f t="shared" si="13"/>
        <v>-22035.365108113514</v>
      </c>
      <c r="AC34" s="8">
        <f t="shared" si="6"/>
        <v>-22303.744828397201</v>
      </c>
      <c r="AD34" s="8">
        <f t="shared" si="14"/>
        <v>99.881030829336083</v>
      </c>
      <c r="AE34" s="8">
        <f t="shared" si="7"/>
        <v>-22203.863797567865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2587.5042901249776</v>
      </c>
      <c r="M35" s="14">
        <f t="shared" si="0"/>
        <v>769177</v>
      </c>
      <c r="N35" s="13"/>
      <c r="O35" s="13">
        <f>1000*(IF(I35&lt;18,VLOOKUP(I35,'[1]Mortality (No Interventions) H'!$B$10:$O$129,7),VLOOKUP(I35,'[1]Mortality (Interventions) H'!$B$136:$AV$256,4)))</f>
        <v>235.43583468414008</v>
      </c>
      <c r="P35" s="11">
        <v>0</v>
      </c>
      <c r="Q35" s="10">
        <f t="shared" si="9"/>
        <v>0.10372145905532917</v>
      </c>
      <c r="R35" s="10">
        <f t="shared" si="10"/>
        <v>2.4419748287348286E-2</v>
      </c>
      <c r="S35" s="10">
        <f t="shared" si="11"/>
        <v>0</v>
      </c>
      <c r="T35" s="9">
        <f t="shared" si="1"/>
        <v>7.9301710767980885E-2</v>
      </c>
      <c r="U35" s="18"/>
      <c r="V35" s="8">
        <f t="shared" si="12"/>
        <v>797.80160711800931</v>
      </c>
      <c r="W35" s="8">
        <f t="shared" si="2"/>
        <v>609.97051983383233</v>
      </c>
      <c r="X35" s="18"/>
      <c r="Y35" s="8">
        <f t="shared" si="3"/>
        <v>0</v>
      </c>
      <c r="Z35" s="8">
        <f t="shared" si="4"/>
        <v>0</v>
      </c>
      <c r="AA35" s="8">
        <f t="shared" si="5"/>
        <v>-205.19351682640067</v>
      </c>
      <c r="AB35" s="8">
        <f t="shared" si="13"/>
        <v>-18783.108728417694</v>
      </c>
      <c r="AC35" s="8">
        <f t="shared" si="6"/>
        <v>-18988.302245244093</v>
      </c>
      <c r="AD35" s="8">
        <f t="shared" si="14"/>
        <v>78.264337658276716</v>
      </c>
      <c r="AE35" s="8">
        <f t="shared" si="7"/>
        <v>-18910.037907585815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2587.5042901249776</v>
      </c>
      <c r="M36" s="14">
        <f t="shared" ref="M36:M67" si="18">$E$11</f>
        <v>769177</v>
      </c>
      <c r="N36" s="13"/>
      <c r="O36" s="13">
        <f>1000*(IF(I36&lt;18,VLOOKUP(I36,'[1]Mortality (No Interventions) H'!$B$10:$O$129,7),VLOOKUP(I36,'[1]Mortality (Interventions) H'!$B$136:$AV$256,4)))</f>
        <v>255.10647773792854</v>
      </c>
      <c r="P36" s="11">
        <v>0</v>
      </c>
      <c r="Q36" s="10">
        <f t="shared" si="9"/>
        <v>7.9301710767980885E-2</v>
      </c>
      <c r="R36" s="10">
        <f t="shared" si="10"/>
        <v>2.0230380112611562E-2</v>
      </c>
      <c r="S36" s="10">
        <f t="shared" si="11"/>
        <v>0</v>
      </c>
      <c r="T36" s="9">
        <f t="shared" ref="T36:T67" si="19">Q36-SUM(R36:S36)</f>
        <v>5.907133065536932E-2</v>
      </c>
      <c r="U36" s="18"/>
      <c r="V36" s="8">
        <f t="shared" si="12"/>
        <v>609.97051983383233</v>
      </c>
      <c r="W36" s="8">
        <f t="shared" ref="W36:W67" si="20">$G$14*M36*T36</f>
        <v>454.36308899505008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-152.84732149415922</v>
      </c>
      <c r="AB36" s="8">
        <f t="shared" si="13"/>
        <v>-15560.743083878224</v>
      </c>
      <c r="AC36" s="8">
        <f t="shared" ref="AC36:AC67" si="24">IFERROR(_xlfn.IFNA(SUM(Y36:AB36),0),0)</f>
        <v>-15713.590405372383</v>
      </c>
      <c r="AD36" s="8">
        <f t="shared" si="14"/>
        <v>59.838107995698955</v>
      </c>
      <c r="AE36" s="8">
        <f t="shared" ref="AE36:AE67" si="25">IFERROR(_xlfn.IFNA(SUM(AC36:AD36),0),0)</f>
        <v>-15653.752297376683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2587.5042901249776</v>
      </c>
      <c r="M37" s="14">
        <f t="shared" si="18"/>
        <v>769177</v>
      </c>
      <c r="N37" s="13"/>
      <c r="O37" s="13">
        <f>1000*(IF(I37&lt;18,VLOOKUP(I37,'[1]Mortality (No Interventions) H'!$B$10:$O$129,7),VLOOKUP(I37,'[1]Mortality (Interventions) H'!$B$136:$AV$256,4)))</f>
        <v>276.03368441128021</v>
      </c>
      <c r="P37" s="11">
        <v>0</v>
      </c>
      <c r="Q37" s="10">
        <f t="shared" ref="Q37:Q68" si="27">T36</f>
        <v>5.907133065536932E-2</v>
      </c>
      <c r="R37" s="10">
        <f t="shared" ref="R37:R68" si="28">O37*Q37/1000</f>
        <v>1.6305677043878596E-2</v>
      </c>
      <c r="S37" s="10">
        <f t="shared" ref="S37:S68" si="29">MIN(P37*Q37,Q37-R37)</f>
        <v>0</v>
      </c>
      <c r="T37" s="9">
        <f t="shared" si="19"/>
        <v>4.276565361149072E-2</v>
      </c>
      <c r="U37" s="18"/>
      <c r="V37" s="8">
        <f t="shared" ref="V37:V68" si="30">W36</f>
        <v>454.36308899505008</v>
      </c>
      <c r="W37" s="8">
        <f t="shared" si="20"/>
        <v>328.94357147925598</v>
      </c>
      <c r="X37" s="18"/>
      <c r="Y37" s="8">
        <f t="shared" si="21"/>
        <v>0</v>
      </c>
      <c r="Z37" s="8">
        <f t="shared" si="22"/>
        <v>0</v>
      </c>
      <c r="AA37" s="8">
        <f t="shared" si="23"/>
        <v>-110.65631218973098</v>
      </c>
      <c r="AB37" s="8">
        <f t="shared" ref="AB37:AB68" si="31">IFERROR(_xlfn.IFNA(-M37*R37,0),0)</f>
        <v>-12541.951751579407</v>
      </c>
      <c r="AC37" s="8">
        <f t="shared" si="24"/>
        <v>-12652.608063769138</v>
      </c>
      <c r="AD37" s="8">
        <f t="shared" ref="AD37:AD68" si="32">IFERROR(_xlfn.IFNA($D$6*SUM(V37:V37,Y37:Z37),0),0)</f>
        <v>44.573019030414414</v>
      </c>
      <c r="AE37" s="8">
        <f t="shared" si="25"/>
        <v>-12608.035044738723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2587.5042901249776</v>
      </c>
      <c r="M38" s="14">
        <f t="shared" si="18"/>
        <v>769177</v>
      </c>
      <c r="N38" s="13"/>
      <c r="O38" s="13">
        <f>1000*(IF(I38&lt;18,VLOOKUP(I38,'[1]Mortality (No Interventions) H'!$B$10:$O$129,7),VLOOKUP(I38,'[1]Mortality (Interventions) H'!$B$136:$AV$256,4)))</f>
        <v>298.2866367083721</v>
      </c>
      <c r="P38" s="11">
        <v>0</v>
      </c>
      <c r="Q38" s="10">
        <f t="shared" si="27"/>
        <v>4.276565361149072E-2</v>
      </c>
      <c r="R38" s="10">
        <f t="shared" si="28"/>
        <v>1.2756422982406814E-2</v>
      </c>
      <c r="S38" s="10">
        <f t="shared" si="29"/>
        <v>0</v>
      </c>
      <c r="T38" s="9">
        <f t="shared" si="19"/>
        <v>3.0009230629083908E-2</v>
      </c>
      <c r="U38" s="18"/>
      <c r="V38" s="8">
        <f t="shared" si="30"/>
        <v>328.94357147925598</v>
      </c>
      <c r="W38" s="8">
        <f t="shared" si="20"/>
        <v>230.82409987586874</v>
      </c>
      <c r="X38" s="18"/>
      <c r="Y38" s="8">
        <f t="shared" si="21"/>
        <v>0</v>
      </c>
      <c r="Z38" s="8">
        <f t="shared" si="22"/>
        <v>0</v>
      </c>
      <c r="AA38" s="8">
        <f t="shared" si="23"/>
        <v>-77.649012996104489</v>
      </c>
      <c r="AB38" s="8">
        <f t="shared" si="31"/>
        <v>-9811.9471603387265</v>
      </c>
      <c r="AC38" s="8">
        <f t="shared" si="24"/>
        <v>-9889.5961733348304</v>
      </c>
      <c r="AD38" s="8">
        <f t="shared" si="32"/>
        <v>32.269364362115013</v>
      </c>
      <c r="AE38" s="8">
        <f t="shared" si="25"/>
        <v>-9857.3268089727153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2587.5042901249776</v>
      </c>
      <c r="M39" s="14">
        <f t="shared" si="18"/>
        <v>769177</v>
      </c>
      <c r="N39" s="13"/>
      <c r="O39" s="13">
        <f>1000*(IF(I39&lt;18,VLOOKUP(I39,'[1]Mortality (No Interventions) H'!$B$10:$O$129,7),VLOOKUP(I39,'[1]Mortality (Interventions) H'!$B$136:$AV$256,4)))</f>
        <v>321.09338490089044</v>
      </c>
      <c r="P39" s="11">
        <v>0</v>
      </c>
      <c r="Q39" s="10">
        <f t="shared" si="27"/>
        <v>3.0009230629083908E-2</v>
      </c>
      <c r="R39" s="10">
        <f t="shared" si="28"/>
        <v>9.6357654409640284E-3</v>
      </c>
      <c r="S39" s="10">
        <f t="shared" si="29"/>
        <v>0</v>
      </c>
      <c r="T39" s="9">
        <f t="shared" si="19"/>
        <v>2.0373465188119881E-2</v>
      </c>
      <c r="U39" s="18"/>
      <c r="V39" s="8">
        <f t="shared" si="30"/>
        <v>230.82409987586874</v>
      </c>
      <c r="W39" s="8">
        <f t="shared" si="20"/>
        <v>156.70800833002485</v>
      </c>
      <c r="X39" s="18"/>
      <c r="Y39" s="8">
        <f t="shared" si="21"/>
        <v>0</v>
      </c>
      <c r="Z39" s="8">
        <f t="shared" si="22"/>
        <v>0</v>
      </c>
      <c r="AA39" s="8">
        <f t="shared" si="23"/>
        <v>-52.716428578972078</v>
      </c>
      <c r="AB39" s="8">
        <f t="shared" si="31"/>
        <v>-7411.6091545843883</v>
      </c>
      <c r="AC39" s="8">
        <f t="shared" si="24"/>
        <v>-7464.3255831633605</v>
      </c>
      <c r="AD39" s="8">
        <f t="shared" si="32"/>
        <v>22.643844197822723</v>
      </c>
      <c r="AE39" s="8">
        <f t="shared" si="25"/>
        <v>-7441.681738965538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2587.5042901249776</v>
      </c>
      <c r="M40" s="14">
        <f t="shared" si="18"/>
        <v>769177</v>
      </c>
      <c r="N40" s="13"/>
      <c r="O40" s="13">
        <f>1000*(IF(I40&lt;18,VLOOKUP(I40,'[1]Mortality (No Interventions) H'!$B$10:$O$129,7),VLOOKUP(I40,'[1]Mortality (Interventions) H'!$B$136:$AV$256,4)))</f>
        <v>345.04423103342492</v>
      </c>
      <c r="P40" s="11">
        <v>0</v>
      </c>
      <c r="Q40" s="10">
        <f t="shared" si="27"/>
        <v>2.0373465188119881E-2</v>
      </c>
      <c r="R40" s="10">
        <f t="shared" si="28"/>
        <v>7.0297466293210761E-3</v>
      </c>
      <c r="S40" s="10">
        <f t="shared" si="29"/>
        <v>0</v>
      </c>
      <c r="T40" s="9">
        <f t="shared" si="19"/>
        <v>1.3343718558798805E-2</v>
      </c>
      <c r="U40" s="18"/>
      <c r="V40" s="8">
        <f t="shared" si="30"/>
        <v>156.70800833002485</v>
      </c>
      <c r="W40" s="8">
        <f t="shared" si="20"/>
        <v>102.63681409901189</v>
      </c>
      <c r="X40" s="18"/>
      <c r="Y40" s="8">
        <f t="shared" si="21"/>
        <v>0</v>
      </c>
      <c r="Z40" s="8">
        <f t="shared" si="22"/>
        <v>0</v>
      </c>
      <c r="AA40" s="8">
        <f t="shared" si="23"/>
        <v>-34.526929017112188</v>
      </c>
      <c r="AB40" s="8">
        <f t="shared" si="31"/>
        <v>-5407.1194231012969</v>
      </c>
      <c r="AC40" s="8">
        <f t="shared" si="24"/>
        <v>-5441.6463521184087</v>
      </c>
      <c r="AD40" s="8">
        <f t="shared" si="32"/>
        <v>15.373055617175439</v>
      </c>
      <c r="AE40" s="8">
        <f t="shared" si="25"/>
        <v>-5426.2732965012328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2587.5042901249776</v>
      </c>
      <c r="M41" s="14">
        <f t="shared" si="18"/>
        <v>769177</v>
      </c>
      <c r="N41" s="13"/>
      <c r="O41" s="13">
        <f>1000*(IF(I41&lt;18,VLOOKUP(I41,'[1]Mortality (No Interventions) H'!$B$10:$O$129,7),VLOOKUP(I41,'[1]Mortality (Interventions) H'!$B$136:$AV$256,4)))</f>
        <v>369.31910306628225</v>
      </c>
      <c r="P41" s="11">
        <v>0</v>
      </c>
      <c r="Q41" s="10">
        <f t="shared" si="27"/>
        <v>1.3343718558798805E-2</v>
      </c>
      <c r="R41" s="10">
        <f t="shared" si="28"/>
        <v>4.9280901697044792E-3</v>
      </c>
      <c r="S41" s="10">
        <f t="shared" si="29"/>
        <v>0</v>
      </c>
      <c r="T41" s="9">
        <f t="shared" si="19"/>
        <v>8.4156283890943259E-3</v>
      </c>
      <c r="U41" s="18"/>
      <c r="V41" s="8">
        <f t="shared" si="30"/>
        <v>102.63681409901189</v>
      </c>
      <c r="W41" s="8">
        <f t="shared" si="20"/>
        <v>64.731077974384064</v>
      </c>
      <c r="X41" s="18"/>
      <c r="Y41" s="8">
        <f t="shared" si="21"/>
        <v>0</v>
      </c>
      <c r="Z41" s="8">
        <f t="shared" si="22"/>
        <v>0</v>
      </c>
      <c r="AA41" s="8">
        <f t="shared" si="23"/>
        <v>-21.775474560879122</v>
      </c>
      <c r="AB41" s="8">
        <f t="shared" si="31"/>
        <v>-3790.573612462782</v>
      </c>
      <c r="AC41" s="8">
        <f t="shared" si="24"/>
        <v>-3812.349087023661</v>
      </c>
      <c r="AD41" s="8">
        <f t="shared" si="32"/>
        <v>10.068671463113066</v>
      </c>
      <c r="AE41" s="8">
        <f t="shared" si="25"/>
        <v>-3802.2804155605481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2587.5042901249776</v>
      </c>
      <c r="M42" s="14">
        <f t="shared" si="18"/>
        <v>769177</v>
      </c>
      <c r="N42" s="13"/>
      <c r="O42" s="13">
        <f>1000*(IF(I42&lt;18,VLOOKUP(I42,'[1]Mortality (No Interventions) H'!$B$10:$O$129,7),VLOOKUP(I42,'[1]Mortality (Interventions) H'!$B$136:$AV$256,4)))</f>
        <v>393.38920880015843</v>
      </c>
      <c r="P42" s="11">
        <v>0</v>
      </c>
      <c r="Q42" s="10">
        <f t="shared" si="27"/>
        <v>8.4156283890943259E-3</v>
      </c>
      <c r="R42" s="10">
        <f t="shared" si="28"/>
        <v>3.3106173935419686E-3</v>
      </c>
      <c r="S42" s="10">
        <f t="shared" si="29"/>
        <v>0</v>
      </c>
      <c r="T42" s="9">
        <f t="shared" si="19"/>
        <v>5.1050109955523577E-3</v>
      </c>
      <c r="U42" s="18"/>
      <c r="V42" s="8">
        <f t="shared" si="30"/>
        <v>64.731077974384064</v>
      </c>
      <c r="W42" s="8">
        <f t="shared" si="20"/>
        <v>39.266570425259758</v>
      </c>
      <c r="X42" s="18"/>
      <c r="Y42" s="8">
        <f t="shared" si="21"/>
        <v>0</v>
      </c>
      <c r="Z42" s="8">
        <f t="shared" si="22"/>
        <v>0</v>
      </c>
      <c r="AA42" s="8">
        <f t="shared" si="23"/>
        <v>-13.209237852126909</v>
      </c>
      <c r="AB42" s="8">
        <f t="shared" si="31"/>
        <v>-2546.450754912431</v>
      </c>
      <c r="AC42" s="8">
        <f t="shared" si="24"/>
        <v>-2559.659992764558</v>
      </c>
      <c r="AD42" s="8">
        <f t="shared" si="32"/>
        <v>6.350118749287077</v>
      </c>
      <c r="AE42" s="8">
        <f t="shared" si="25"/>
        <v>-2553.3098740152709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2587.5042901249776</v>
      </c>
      <c r="M43" s="14">
        <f t="shared" si="18"/>
        <v>769177</v>
      </c>
      <c r="N43" s="13"/>
      <c r="O43" s="13">
        <f>1000*(IF(I43&lt;18,VLOOKUP(I43,'[1]Mortality (No Interventions) H'!$B$10:$O$129,7),VLOOKUP(I43,'[1]Mortality (Interventions) H'!$B$136:$AV$256,4)))</f>
        <v>418.17242703837195</v>
      </c>
      <c r="P43" s="11">
        <v>0</v>
      </c>
      <c r="Q43" s="10">
        <f t="shared" si="27"/>
        <v>5.1050109955523577E-3</v>
      </c>
      <c r="R43" s="10">
        <f t="shared" si="28"/>
        <v>2.134774838067705E-3</v>
      </c>
      <c r="S43" s="10">
        <f t="shared" si="29"/>
        <v>0</v>
      </c>
      <c r="T43" s="9">
        <f t="shared" si="19"/>
        <v>2.9702361574846527E-3</v>
      </c>
      <c r="U43" s="18"/>
      <c r="V43" s="8">
        <f t="shared" si="30"/>
        <v>39.266570425259758</v>
      </c>
      <c r="W43" s="8">
        <f t="shared" si="20"/>
        <v>22.84637336905573</v>
      </c>
      <c r="X43" s="18"/>
      <c r="Y43" s="8">
        <f t="shared" si="21"/>
        <v>0</v>
      </c>
      <c r="Z43" s="8">
        <f t="shared" si="22"/>
        <v>0</v>
      </c>
      <c r="AA43" s="8">
        <f t="shared" si="23"/>
        <v>-7.6854988001758677</v>
      </c>
      <c r="AB43" s="8">
        <f t="shared" si="31"/>
        <v>-1642.0197056204031</v>
      </c>
      <c r="AC43" s="8">
        <f t="shared" si="24"/>
        <v>-1649.7052044205789</v>
      </c>
      <c r="AD43" s="8">
        <f t="shared" si="32"/>
        <v>3.8520505587179823</v>
      </c>
      <c r="AE43" s="8">
        <f t="shared" si="25"/>
        <v>-1645.8531538618608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2587.5042901249776</v>
      </c>
      <c r="M44" s="14">
        <f t="shared" si="18"/>
        <v>769177</v>
      </c>
      <c r="N44" s="13"/>
      <c r="O44" s="13">
        <f>1000*(IF(I44&lt;18,VLOOKUP(I44,'[1]Mortality (No Interventions) H'!$B$10:$O$129,7),VLOOKUP(I44,'[1]Mortality (Interventions) H'!$B$136:$AV$256,4)))</f>
        <v>443.53858159410601</v>
      </c>
      <c r="P44" s="11">
        <v>0</v>
      </c>
      <c r="Q44" s="10">
        <f t="shared" si="27"/>
        <v>2.9702361574846527E-3</v>
      </c>
      <c r="R44" s="10">
        <f t="shared" si="28"/>
        <v>1.3174143322902704E-3</v>
      </c>
      <c r="S44" s="10">
        <f t="shared" si="29"/>
        <v>0</v>
      </c>
      <c r="T44" s="9">
        <f t="shared" si="19"/>
        <v>1.6528218251943823E-3</v>
      </c>
      <c r="U44" s="18"/>
      <c r="V44" s="8">
        <f t="shared" si="30"/>
        <v>22.84637336905573</v>
      </c>
      <c r="W44" s="8">
        <f t="shared" si="20"/>
        <v>12.713125330375394</v>
      </c>
      <c r="X44" s="18"/>
      <c r="Y44" s="8">
        <f t="shared" si="21"/>
        <v>0</v>
      </c>
      <c r="Z44" s="8">
        <f t="shared" si="22"/>
        <v>0</v>
      </c>
      <c r="AA44" s="8">
        <f t="shared" si="23"/>
        <v>-4.2766835635026599</v>
      </c>
      <c r="AB44" s="8">
        <f t="shared" si="31"/>
        <v>-1013.3248038680333</v>
      </c>
      <c r="AC44" s="8">
        <f t="shared" si="24"/>
        <v>-1017.6014874315359</v>
      </c>
      <c r="AD44" s="8">
        <f t="shared" si="32"/>
        <v>2.241229227504367</v>
      </c>
      <c r="AE44" s="8">
        <f t="shared" si="25"/>
        <v>-1015.3602582040315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2587.5042901249776</v>
      </c>
      <c r="M45" s="14">
        <f t="shared" si="18"/>
        <v>769177</v>
      </c>
      <c r="N45" s="13"/>
      <c r="O45" s="13">
        <f>1000*(IF(I45&lt;18,VLOOKUP(I45,'[1]Mortality (No Interventions) H'!$B$10:$O$129,7),VLOOKUP(I45,'[1]Mortality (Interventions) H'!$B$136:$AV$256,4)))</f>
        <v>469.33864727951897</v>
      </c>
      <c r="P45" s="11">
        <v>0</v>
      </c>
      <c r="Q45" s="10">
        <f t="shared" si="27"/>
        <v>1.6528218251943823E-3</v>
      </c>
      <c r="R45" s="10">
        <f t="shared" si="28"/>
        <v>7.7573315963079688E-4</v>
      </c>
      <c r="S45" s="10">
        <f t="shared" si="29"/>
        <v>0</v>
      </c>
      <c r="T45" s="9">
        <f t="shared" si="19"/>
        <v>8.7708866556358541E-4</v>
      </c>
      <c r="U45" s="18"/>
      <c r="V45" s="8">
        <f t="shared" si="30"/>
        <v>12.713125330375394</v>
      </c>
      <c r="W45" s="8">
        <f t="shared" si="20"/>
        <v>6.74636428512202</v>
      </c>
      <c r="X45" s="18"/>
      <c r="Y45" s="8">
        <f t="shared" si="21"/>
        <v>0</v>
      </c>
      <c r="Z45" s="8">
        <f t="shared" si="22"/>
        <v>0</v>
      </c>
      <c r="AA45" s="8">
        <f t="shared" si="23"/>
        <v>-2.2694706849657691</v>
      </c>
      <c r="AB45" s="8">
        <f t="shared" si="31"/>
        <v>-596.67610452533745</v>
      </c>
      <c r="AC45" s="8">
        <f t="shared" si="24"/>
        <v>-598.94557521030322</v>
      </c>
      <c r="AD45" s="8">
        <f t="shared" si="32"/>
        <v>1.2471575949098264</v>
      </c>
      <c r="AE45" s="8">
        <f t="shared" si="25"/>
        <v>-597.6984176153934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2587.5042901249776</v>
      </c>
      <c r="M46" s="14">
        <f t="shared" si="18"/>
        <v>769177</v>
      </c>
      <c r="N46" s="13"/>
      <c r="O46" s="13">
        <f>1000*(IF(I46&lt;18,VLOOKUP(I46,'[1]Mortality (No Interventions) H'!$B$10:$O$129,7),VLOOKUP(I46,'[1]Mortality (Interventions) H'!$B$136:$AV$256,4)))</f>
        <v>495.42133540309317</v>
      </c>
      <c r="P46" s="11">
        <v>0</v>
      </c>
      <c r="Q46" s="10">
        <f t="shared" si="27"/>
        <v>8.7708866556358541E-4</v>
      </c>
      <c r="R46" s="10">
        <f t="shared" si="28"/>
        <v>4.3452843796042845E-4</v>
      </c>
      <c r="S46" s="10">
        <f t="shared" si="29"/>
        <v>0</v>
      </c>
      <c r="T46" s="9">
        <f t="shared" si="19"/>
        <v>4.4256022760315696E-4</v>
      </c>
      <c r="U46" s="18"/>
      <c r="V46" s="8">
        <f t="shared" si="30"/>
        <v>6.74636428512202</v>
      </c>
      <c r="W46" s="8">
        <f t="shared" si="20"/>
        <v>3.4040714818711346</v>
      </c>
      <c r="X46" s="18"/>
      <c r="Y46" s="8">
        <f t="shared" si="21"/>
        <v>0</v>
      </c>
      <c r="Z46" s="8">
        <f t="shared" si="22"/>
        <v>0</v>
      </c>
      <c r="AA46" s="8">
        <f t="shared" si="23"/>
        <v>-1.1451264875618552</v>
      </c>
      <c r="AB46" s="8">
        <f t="shared" si="31"/>
        <v>-334.2292803250885</v>
      </c>
      <c r="AC46" s="8">
        <f t="shared" si="24"/>
        <v>-335.37440681265036</v>
      </c>
      <c r="AD46" s="8">
        <f t="shared" si="32"/>
        <v>0.66181833637047016</v>
      </c>
      <c r="AE46" s="8">
        <f t="shared" si="25"/>
        <v>-334.7125884762799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2587.5042901249776</v>
      </c>
      <c r="M47" s="14">
        <f t="shared" si="18"/>
        <v>769177</v>
      </c>
      <c r="N47" s="13"/>
      <c r="O47" s="13">
        <f>1000*(IF(I47&lt;18,VLOOKUP(I47,'[1]Mortality (No Interventions) H'!$B$10:$O$129,7),VLOOKUP(I47,'[1]Mortality (Interventions) H'!$B$136:$AV$256,4)))</f>
        <v>521.81248249389216</v>
      </c>
      <c r="P47" s="11">
        <v>0</v>
      </c>
      <c r="Q47" s="10">
        <f t="shared" si="27"/>
        <v>4.4256022760315696E-4</v>
      </c>
      <c r="R47" s="10">
        <f t="shared" si="28"/>
        <v>2.3093345101866527E-4</v>
      </c>
      <c r="S47" s="10">
        <f t="shared" si="29"/>
        <v>0</v>
      </c>
      <c r="T47" s="9">
        <f t="shared" si="19"/>
        <v>2.116267765844917E-4</v>
      </c>
      <c r="U47" s="18"/>
      <c r="V47" s="8">
        <f t="shared" si="30"/>
        <v>3.4040714818711346</v>
      </c>
      <c r="W47" s="8">
        <f t="shared" si="20"/>
        <v>1.6277844913292958</v>
      </c>
      <c r="X47" s="18"/>
      <c r="Y47" s="8">
        <f t="shared" si="21"/>
        <v>0</v>
      </c>
      <c r="Z47" s="8">
        <f t="shared" si="22"/>
        <v>0</v>
      </c>
      <c r="AA47" s="8">
        <f t="shared" si="23"/>
        <v>-0.54758519231769243</v>
      </c>
      <c r="AB47" s="8">
        <f t="shared" si="31"/>
        <v>-177.6286990541839</v>
      </c>
      <c r="AC47" s="8">
        <f t="shared" si="24"/>
        <v>-178.17628424650158</v>
      </c>
      <c r="AD47" s="8">
        <f t="shared" si="32"/>
        <v>0.33393941237155833</v>
      </c>
      <c r="AE47" s="8">
        <f t="shared" si="25"/>
        <v>-177.84234483413002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2587.5042901249776</v>
      </c>
      <c r="M48" s="14">
        <f t="shared" si="18"/>
        <v>769177</v>
      </c>
      <c r="N48" s="13"/>
      <c r="O48" s="13">
        <f>1000*(IF(I48&lt;18,VLOOKUP(I48,'[1]Mortality (No Interventions) H'!$B$10:$O$129,7),VLOOKUP(I48,'[1]Mortality (Interventions) H'!$B$136:$AV$256,4)))</f>
        <v>548.55997223395354</v>
      </c>
      <c r="P48" s="11">
        <v>0</v>
      </c>
      <c r="Q48" s="10">
        <f t="shared" si="27"/>
        <v>2.116267765844917E-4</v>
      </c>
      <c r="R48" s="10">
        <f t="shared" si="28"/>
        <v>1.1608997868714986E-4</v>
      </c>
      <c r="S48" s="10">
        <f t="shared" si="29"/>
        <v>0</v>
      </c>
      <c r="T48" s="9">
        <f t="shared" si="19"/>
        <v>9.5536797897341841E-5</v>
      </c>
      <c r="U48" s="18"/>
      <c r="V48" s="8">
        <f t="shared" si="30"/>
        <v>1.6277844913292958</v>
      </c>
      <c r="W48" s="8">
        <f t="shared" si="20"/>
        <v>0.73484707596283705</v>
      </c>
      <c r="X48" s="18"/>
      <c r="Y48" s="8">
        <f t="shared" si="21"/>
        <v>0</v>
      </c>
      <c r="Z48" s="8">
        <f t="shared" si="22"/>
        <v>0</v>
      </c>
      <c r="AA48" s="8">
        <f t="shared" si="23"/>
        <v>-0.24720187442417496</v>
      </c>
      <c r="AB48" s="8">
        <f t="shared" si="31"/>
        <v>-89.293741536645868</v>
      </c>
      <c r="AC48" s="8">
        <f t="shared" si="24"/>
        <v>-89.540943411070046</v>
      </c>
      <c r="AD48" s="8">
        <f t="shared" si="32"/>
        <v>0.15968565859940392</v>
      </c>
      <c r="AE48" s="8">
        <f t="shared" si="25"/>
        <v>-89.381257752470646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2587.5042901249776</v>
      </c>
      <c r="M49" s="14">
        <f t="shared" si="18"/>
        <v>769177</v>
      </c>
      <c r="N49" s="13"/>
      <c r="O49" s="13">
        <f>1000*(IF(I49&lt;18,VLOOKUP(I49,'[1]Mortality (No Interventions) H'!$B$10:$O$129,7),VLOOKUP(I49,'[1]Mortality (Interventions) H'!$B$136:$AV$256,4)))</f>
        <v>575.52244719992984</v>
      </c>
      <c r="P49" s="11">
        <v>0</v>
      </c>
      <c r="Q49" s="10">
        <f t="shared" si="27"/>
        <v>9.5536797897341841E-5</v>
      </c>
      <c r="R49" s="10">
        <f t="shared" si="28"/>
        <v>5.4983571723523286E-5</v>
      </c>
      <c r="S49" s="10">
        <f t="shared" si="29"/>
        <v>0</v>
      </c>
      <c r="T49" s="9">
        <f t="shared" si="19"/>
        <v>4.0553226173818555E-5</v>
      </c>
      <c r="U49" s="18"/>
      <c r="V49" s="8">
        <f t="shared" si="30"/>
        <v>0.73484707596283705</v>
      </c>
      <c r="W49" s="8">
        <f t="shared" si="20"/>
        <v>0.31192608848699238</v>
      </c>
      <c r="X49" s="18"/>
      <c r="Y49" s="8">
        <f t="shared" si="21"/>
        <v>0</v>
      </c>
      <c r="Z49" s="8">
        <f t="shared" si="22"/>
        <v>0</v>
      </c>
      <c r="AA49" s="8">
        <f t="shared" si="23"/>
        <v>-0.10493164670316404</v>
      </c>
      <c r="AB49" s="8">
        <f t="shared" si="31"/>
        <v>-42.292098747584468</v>
      </c>
      <c r="AC49" s="8">
        <f t="shared" si="24"/>
        <v>-42.397030394287633</v>
      </c>
      <c r="AD49" s="8">
        <f t="shared" si="32"/>
        <v>7.2088498151954325E-2</v>
      </c>
      <c r="AE49" s="8">
        <f t="shared" si="25"/>
        <v>-42.324941896135677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2587.5042901249776</v>
      </c>
      <c r="M50" s="14">
        <f t="shared" si="18"/>
        <v>769177</v>
      </c>
      <c r="N50" s="13"/>
      <c r="O50" s="13">
        <f>1000*(IF(I50&lt;18,VLOOKUP(I50,'[1]Mortality (No Interventions) H'!$B$10:$O$129,7),VLOOKUP(I50,'[1]Mortality (Interventions) H'!$B$136:$AV$256,4)))</f>
        <v>602.55663649698465</v>
      </c>
      <c r="P50" s="11">
        <v>0</v>
      </c>
      <c r="Q50" s="10">
        <f t="shared" si="27"/>
        <v>4.0553226173818555E-5</v>
      </c>
      <c r="R50" s="10">
        <f t="shared" si="28"/>
        <v>2.4435615562397589E-5</v>
      </c>
      <c r="S50" s="10">
        <f t="shared" si="29"/>
        <v>0</v>
      </c>
      <c r="T50" s="9">
        <f t="shared" si="19"/>
        <v>1.6117610611420965E-5</v>
      </c>
      <c r="U50" s="18"/>
      <c r="V50" s="8">
        <f t="shared" si="30"/>
        <v>0.31192608848699238</v>
      </c>
      <c r="W50" s="8">
        <f t="shared" si="20"/>
        <v>0.12397295377260945</v>
      </c>
      <c r="X50" s="18"/>
      <c r="Y50" s="8">
        <f t="shared" si="21"/>
        <v>0</v>
      </c>
      <c r="Z50" s="8">
        <f t="shared" si="22"/>
        <v>0</v>
      </c>
      <c r="AA50" s="8">
        <f t="shared" si="23"/>
        <v>-4.1704386603615612E-2</v>
      </c>
      <c r="AB50" s="8">
        <f t="shared" si="31"/>
        <v>-18.795313471438291</v>
      </c>
      <c r="AC50" s="8">
        <f t="shared" si="24"/>
        <v>-18.837017858041907</v>
      </c>
      <c r="AD50" s="8">
        <f t="shared" si="32"/>
        <v>3.0599949280573954E-2</v>
      </c>
      <c r="AE50" s="8">
        <f t="shared" si="25"/>
        <v>-18.806417908761333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2587.5042901249776</v>
      </c>
      <c r="M51" s="14">
        <f t="shared" si="18"/>
        <v>769177</v>
      </c>
      <c r="N51" s="13"/>
      <c r="O51" s="13">
        <f>1000*(IF(I51&lt;18,VLOOKUP(I51,'[1]Mortality (No Interventions) H'!$B$10:$O$129,7),VLOOKUP(I51,'[1]Mortality (Interventions) H'!$B$136:$AV$256,4)))</f>
        <v>633.80134088500733</v>
      </c>
      <c r="P51" s="11">
        <v>0</v>
      </c>
      <c r="Q51" s="10">
        <f t="shared" si="27"/>
        <v>1.6117610611420965E-5</v>
      </c>
      <c r="R51" s="10">
        <f t="shared" si="28"/>
        <v>1.0215363217381032E-5</v>
      </c>
      <c r="S51" s="10">
        <f t="shared" si="29"/>
        <v>0</v>
      </c>
      <c r="T51" s="9">
        <f t="shared" si="19"/>
        <v>5.9022473940399331E-6</v>
      </c>
      <c r="U51" s="18"/>
      <c r="V51" s="8">
        <f t="shared" si="30"/>
        <v>0.12397295377260945</v>
      </c>
      <c r="W51" s="8">
        <f t="shared" si="20"/>
        <v>4.5398729438054536E-2</v>
      </c>
      <c r="X51" s="18"/>
      <c r="Y51" s="8">
        <f t="shared" si="21"/>
        <v>0</v>
      </c>
      <c r="Z51" s="8">
        <f t="shared" si="22"/>
        <v>0</v>
      </c>
      <c r="AA51" s="8">
        <f t="shared" si="23"/>
        <v>-1.5272090453457296E-2</v>
      </c>
      <c r="AB51" s="8">
        <f t="shared" si="31"/>
        <v>-7.8574224334554899</v>
      </c>
      <c r="AC51" s="8">
        <f t="shared" si="24"/>
        <v>-7.8726945239089474</v>
      </c>
      <c r="AD51" s="8">
        <f t="shared" si="32"/>
        <v>1.2161746765092988E-2</v>
      </c>
      <c r="AE51" s="8">
        <f t="shared" si="25"/>
        <v>-7.8605327771438542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2587.5042901249776</v>
      </c>
      <c r="M52" s="14">
        <f t="shared" si="18"/>
        <v>769177</v>
      </c>
      <c r="N52" s="13"/>
      <c r="O52" s="13">
        <f>1000*(IF(I52&lt;18,VLOOKUP(I52,'[1]Mortality (No Interventions) H'!$B$10:$O$129,7),VLOOKUP(I52,'[1]Mortality (Interventions) H'!$B$136:$AV$256,4)))</f>
        <v>665.0974907174807</v>
      </c>
      <c r="P52" s="11">
        <v>0</v>
      </c>
      <c r="Q52" s="10">
        <f t="shared" si="27"/>
        <v>5.9022473940399331E-6</v>
      </c>
      <c r="R52" s="10">
        <f t="shared" si="28"/>
        <v>3.925569931369749E-6</v>
      </c>
      <c r="S52" s="10">
        <f t="shared" si="29"/>
        <v>0</v>
      </c>
      <c r="T52" s="9">
        <f t="shared" si="19"/>
        <v>1.9766774626701842E-6</v>
      </c>
      <c r="U52" s="18"/>
      <c r="V52" s="8">
        <f t="shared" si="30"/>
        <v>4.5398729438054536E-2</v>
      </c>
      <c r="W52" s="8">
        <f t="shared" si="20"/>
        <v>1.5204148407042643E-2</v>
      </c>
      <c r="X52" s="18"/>
      <c r="Y52" s="8">
        <f t="shared" si="21"/>
        <v>0</v>
      </c>
      <c r="Z52" s="8">
        <f t="shared" si="22"/>
        <v>0</v>
      </c>
      <c r="AA52" s="8">
        <f t="shared" si="23"/>
        <v>-5.1146614148524566E-3</v>
      </c>
      <c r="AB52" s="8">
        <f t="shared" si="31"/>
        <v>-3.0194581031011896</v>
      </c>
      <c r="AC52" s="8">
        <f t="shared" si="24"/>
        <v>-3.0245727645160421</v>
      </c>
      <c r="AD52" s="8">
        <f t="shared" si="32"/>
        <v>4.4536153578731506E-3</v>
      </c>
      <c r="AE52" s="8">
        <f t="shared" si="25"/>
        <v>-3.0201191491581687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2587.5042901249776</v>
      </c>
      <c r="M53" s="14">
        <f t="shared" si="18"/>
        <v>769177</v>
      </c>
      <c r="N53" s="13"/>
      <c r="O53" s="13">
        <f>1000*(IF(I53&lt;18,VLOOKUP(I53,'[1]Mortality (No Interventions) H'!$B$10:$O$129,7),VLOOKUP(I53,'[1]Mortality (Interventions) H'!$B$136:$AV$256,4)))</f>
        <v>696.40743121540731</v>
      </c>
      <c r="P53" s="11">
        <v>0</v>
      </c>
      <c r="Q53" s="10">
        <f t="shared" si="27"/>
        <v>1.9766774626701842E-6</v>
      </c>
      <c r="R53" s="10">
        <f t="shared" si="28"/>
        <v>1.3765728741195322E-6</v>
      </c>
      <c r="S53" s="10">
        <f t="shared" si="29"/>
        <v>0</v>
      </c>
      <c r="T53" s="9">
        <f t="shared" si="19"/>
        <v>6.0010458855065199E-7</v>
      </c>
      <c r="U53" s="18"/>
      <c r="V53" s="8">
        <f t="shared" si="30"/>
        <v>1.5204148407042643E-2</v>
      </c>
      <c r="W53" s="8">
        <f t="shared" si="20"/>
        <v>4.6158664710762489E-3</v>
      </c>
      <c r="X53" s="18"/>
      <c r="Y53" s="8">
        <f t="shared" si="21"/>
        <v>0</v>
      </c>
      <c r="Z53" s="8">
        <f t="shared" si="22"/>
        <v>0</v>
      </c>
      <c r="AA53" s="8">
        <f t="shared" si="23"/>
        <v>-1.5527731973984966E-3</v>
      </c>
      <c r="AB53" s="8">
        <f t="shared" si="31"/>
        <v>-1.0588281935966395</v>
      </c>
      <c r="AC53" s="8">
        <f t="shared" si="24"/>
        <v>-1.060380966794038</v>
      </c>
      <c r="AD53" s="8">
        <f t="shared" si="32"/>
        <v>1.4915269587308835E-3</v>
      </c>
      <c r="AE53" s="8">
        <f t="shared" si="25"/>
        <v>-1.0588894398353073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2587.5042901249776</v>
      </c>
      <c r="M54" s="14">
        <f t="shared" si="18"/>
        <v>769177</v>
      </c>
      <c r="N54" s="13"/>
      <c r="O54" s="13">
        <f>1000*(IF(I54&lt;18,VLOOKUP(I54,'[1]Mortality (No Interventions) H'!$B$10:$O$129,7),VLOOKUP(I54,'[1]Mortality (Interventions) H'!$B$136:$AV$256,4)))</f>
        <v>727.69350715533028</v>
      </c>
      <c r="P54" s="11">
        <v>0</v>
      </c>
      <c r="Q54" s="10">
        <f t="shared" si="27"/>
        <v>6.0010458855065199E-7</v>
      </c>
      <c r="R54" s="10">
        <f t="shared" si="28"/>
        <v>4.366922127024304E-7</v>
      </c>
      <c r="S54" s="10">
        <f t="shared" si="29"/>
        <v>0</v>
      </c>
      <c r="T54" s="9">
        <f t="shared" si="19"/>
        <v>1.6341237584822159E-7</v>
      </c>
      <c r="U54" s="18"/>
      <c r="V54" s="8">
        <f t="shared" si="30"/>
        <v>4.6158664710762489E-3</v>
      </c>
      <c r="W54" s="8">
        <f t="shared" si="20"/>
        <v>1.2569304101780754E-3</v>
      </c>
      <c r="X54" s="18"/>
      <c r="Y54" s="8">
        <f t="shared" si="21"/>
        <v>0</v>
      </c>
      <c r="Z54" s="8">
        <f t="shared" si="22"/>
        <v>0</v>
      </c>
      <c r="AA54" s="8">
        <f t="shared" si="23"/>
        <v>-4.2283022356678863E-4</v>
      </c>
      <c r="AB54" s="8">
        <f t="shared" si="31"/>
        <v>-0.33589360608981733</v>
      </c>
      <c r="AC54" s="8">
        <f t="shared" si="24"/>
        <v>-0.33631643631338409</v>
      </c>
      <c r="AD54" s="8">
        <f t="shared" si="32"/>
        <v>4.5281650081258003E-4</v>
      </c>
      <c r="AE54" s="8">
        <f t="shared" si="25"/>
        <v>-0.33586361981257151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2587.5042901249776</v>
      </c>
      <c r="M55" s="14">
        <f t="shared" si="18"/>
        <v>769177</v>
      </c>
      <c r="N55" s="13"/>
      <c r="O55" s="13">
        <f>1000*(IF(I55&lt;18,VLOOKUP(I55,'[1]Mortality (No Interventions) H'!$B$10:$O$129,7),VLOOKUP(I55,'[1]Mortality (Interventions) H'!$B$136:$AV$256,4)))</f>
        <v>758.917381562066</v>
      </c>
      <c r="P55" s="11">
        <v>0</v>
      </c>
      <c r="Q55" s="10">
        <f t="shared" si="27"/>
        <v>1.6341237584822159E-7</v>
      </c>
      <c r="R55" s="10">
        <f t="shared" si="28"/>
        <v>1.2401649239356854E-7</v>
      </c>
      <c r="S55" s="10">
        <f t="shared" si="29"/>
        <v>0</v>
      </c>
      <c r="T55" s="9">
        <f t="shared" si="19"/>
        <v>3.9395883454653051E-8</v>
      </c>
      <c r="U55" s="18"/>
      <c r="V55" s="8">
        <f t="shared" si="30"/>
        <v>1.2569304101780754E-3</v>
      </c>
      <c r="W55" s="8">
        <f t="shared" si="20"/>
        <v>3.0302407447999671E-4</v>
      </c>
      <c r="X55" s="18"/>
      <c r="Y55" s="8">
        <f t="shared" si="21"/>
        <v>0</v>
      </c>
      <c r="Z55" s="8">
        <f t="shared" si="22"/>
        <v>0</v>
      </c>
      <c r="AA55" s="8">
        <f t="shared" si="23"/>
        <v>-1.019370174521784E-4</v>
      </c>
      <c r="AB55" s="8">
        <f t="shared" si="31"/>
        <v>-9.539063356980787E-2</v>
      </c>
      <c r="AC55" s="8">
        <f t="shared" si="24"/>
        <v>-9.5492570587260045E-2</v>
      </c>
      <c r="AD55" s="8">
        <f t="shared" si="32"/>
        <v>1.2330487323846922E-4</v>
      </c>
      <c r="AE55" s="8">
        <f t="shared" si="25"/>
        <v>-9.5369265714021573E-2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2587.5042901249776</v>
      </c>
      <c r="M56" s="14">
        <f t="shared" si="18"/>
        <v>769177</v>
      </c>
      <c r="N56" s="13"/>
      <c r="O56" s="13">
        <f>1000*(IF(I56&lt;18,VLOOKUP(I56,'[1]Mortality (No Interventions) H'!$B$10:$O$129,7),VLOOKUP(I56,'[1]Mortality (Interventions) H'!$B$136:$AV$256,4)))</f>
        <v>790.19885828698034</v>
      </c>
      <c r="P56" s="11">
        <v>0</v>
      </c>
      <c r="Q56" s="10">
        <f t="shared" si="27"/>
        <v>3.9395883454653051E-8</v>
      </c>
      <c r="R56" s="10">
        <f t="shared" si="28"/>
        <v>3.1130582127073784E-8</v>
      </c>
      <c r="S56" s="10">
        <f t="shared" si="29"/>
        <v>0</v>
      </c>
      <c r="T56" s="9">
        <f t="shared" si="19"/>
        <v>8.265301327579267E-9</v>
      </c>
      <c r="U56" s="18"/>
      <c r="V56" s="8">
        <f t="shared" si="30"/>
        <v>3.0302407447999671E-4</v>
      </c>
      <c r="W56" s="8">
        <f t="shared" si="20"/>
        <v>6.3574796792434385E-5</v>
      </c>
      <c r="X56" s="18"/>
      <c r="Y56" s="8">
        <f t="shared" si="21"/>
        <v>0</v>
      </c>
      <c r="Z56" s="8">
        <f t="shared" si="22"/>
        <v>0</v>
      </c>
      <c r="AA56" s="8">
        <f t="shared" si="23"/>
        <v>-2.1386502644287027E-5</v>
      </c>
      <c r="AB56" s="8">
        <f t="shared" si="31"/>
        <v>-2.394492776875623E-2</v>
      </c>
      <c r="AC56" s="8">
        <f t="shared" si="24"/>
        <v>-2.3966314271400516E-2</v>
      </c>
      <c r="AD56" s="8">
        <f t="shared" si="32"/>
        <v>2.9726661706487679E-5</v>
      </c>
      <c r="AE56" s="8">
        <f t="shared" si="25"/>
        <v>-2.3936587609694027E-2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2587.5042901249776</v>
      </c>
      <c r="M57" s="14">
        <f t="shared" si="18"/>
        <v>769177</v>
      </c>
      <c r="N57" s="13"/>
      <c r="O57" s="13">
        <f>1000*(IF(I57&lt;18,VLOOKUP(I57,'[1]Mortality (No Interventions) H'!$B$10:$O$129,7),VLOOKUP(I57,'[1]Mortality (Interventions) H'!$B$136:$AV$256,4)))</f>
        <v>821.68346705763076</v>
      </c>
      <c r="P57" s="11">
        <v>0</v>
      </c>
      <c r="Q57" s="10">
        <f t="shared" si="27"/>
        <v>8.265301327579267E-9</v>
      </c>
      <c r="R57" s="10">
        <f t="shared" si="28"/>
        <v>6.7914614511213708E-9</v>
      </c>
      <c r="S57" s="10">
        <f t="shared" si="29"/>
        <v>0</v>
      </c>
      <c r="T57" s="9">
        <f t="shared" si="19"/>
        <v>1.4738398764578962E-9</v>
      </c>
      <c r="U57" s="18"/>
      <c r="V57" s="8">
        <f t="shared" si="30"/>
        <v>6.3574796792434385E-5</v>
      </c>
      <c r="W57" s="8">
        <f t="shared" si="20"/>
        <v>1.1336437346542553E-5</v>
      </c>
      <c r="X57" s="18"/>
      <c r="Y57" s="8">
        <f t="shared" si="21"/>
        <v>0</v>
      </c>
      <c r="Z57" s="8">
        <f t="shared" si="22"/>
        <v>0</v>
      </c>
      <c r="AA57" s="8">
        <f t="shared" si="23"/>
        <v>-3.8135670032920735E-6</v>
      </c>
      <c r="AB57" s="8">
        <f t="shared" si="31"/>
        <v>-5.2238359445891825E-3</v>
      </c>
      <c r="AC57" s="8">
        <f t="shared" si="24"/>
        <v>-5.227649511592475E-3</v>
      </c>
      <c r="AD57" s="8">
        <f t="shared" si="32"/>
        <v>6.2366875653378133E-6</v>
      </c>
      <c r="AE57" s="8">
        <f t="shared" si="25"/>
        <v>-5.2214128240271373E-3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2587.5042901249776</v>
      </c>
      <c r="M58" s="14">
        <f t="shared" si="18"/>
        <v>769177</v>
      </c>
      <c r="N58" s="13"/>
      <c r="O58" s="13">
        <f>1000*(IF(I58&lt;18,VLOOKUP(I58,'[1]Mortality (No Interventions) H'!$B$10:$O$129,7),VLOOKUP(I58,'[1]Mortality (Interventions) H'!$B$136:$AV$256,4)))</f>
        <v>853.37124848217138</v>
      </c>
      <c r="P58" s="11">
        <v>0</v>
      </c>
      <c r="Q58" s="10">
        <f t="shared" si="27"/>
        <v>1.4738398764578962E-9</v>
      </c>
      <c r="R58" s="10">
        <f t="shared" si="28"/>
        <v>1.257732575435684E-9</v>
      </c>
      <c r="S58" s="10">
        <f t="shared" si="29"/>
        <v>0</v>
      </c>
      <c r="T58" s="9">
        <f t="shared" si="19"/>
        <v>2.1610730102221218E-10</v>
      </c>
      <c r="U58" s="18"/>
      <c r="V58" s="8">
        <f t="shared" si="30"/>
        <v>1.1336437346542553E-5</v>
      </c>
      <c r="W58" s="8">
        <f t="shared" si="20"/>
        <v>1.6622476547836211E-6</v>
      </c>
      <c r="X58" s="18"/>
      <c r="Y58" s="8">
        <f t="shared" si="21"/>
        <v>0</v>
      </c>
      <c r="Z58" s="8">
        <f t="shared" si="22"/>
        <v>0</v>
      </c>
      <c r="AA58" s="8">
        <f t="shared" si="23"/>
        <v>-5.5917856852230397E-7</v>
      </c>
      <c r="AB58" s="8">
        <f t="shared" si="31"/>
        <v>-9.6741896917589313E-4</v>
      </c>
      <c r="AC58" s="8">
        <f t="shared" si="24"/>
        <v>-9.6797814774441542E-4</v>
      </c>
      <c r="AD58" s="8">
        <f t="shared" si="32"/>
        <v>1.1121045036958245E-6</v>
      </c>
      <c r="AE58" s="8">
        <f t="shared" si="25"/>
        <v>-9.6686604324071963E-4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2587.5042901249776</v>
      </c>
      <c r="M59" s="14">
        <f t="shared" si="18"/>
        <v>769177</v>
      </c>
      <c r="N59" s="13"/>
      <c r="O59" s="13">
        <f>1000*(IF(I59&lt;18,VLOOKUP(I59,'[1]Mortality (No Interventions) H'!$B$10:$O$129,7),VLOOKUP(I59,'[1]Mortality (Interventions) H'!$B$136:$AV$256,4)))</f>
        <v>885.26224316875596</v>
      </c>
      <c r="P59" s="11">
        <v>0</v>
      </c>
      <c r="Q59" s="10">
        <f t="shared" si="27"/>
        <v>2.1610730102221218E-10</v>
      </c>
      <c r="R59" s="10">
        <f t="shared" si="28"/>
        <v>1.9131163406806914E-10</v>
      </c>
      <c r="S59" s="10">
        <f t="shared" si="29"/>
        <v>0</v>
      </c>
      <c r="T59" s="9">
        <f t="shared" si="19"/>
        <v>2.479566695414304E-11</v>
      </c>
      <c r="U59" s="18"/>
      <c r="V59" s="8">
        <f t="shared" si="30"/>
        <v>1.6622476547836211E-6</v>
      </c>
      <c r="W59" s="8">
        <f t="shared" si="20"/>
        <v>1.9072256720786882E-7</v>
      </c>
      <c r="X59" s="18"/>
      <c r="Y59" s="8">
        <f t="shared" si="21"/>
        <v>0</v>
      </c>
      <c r="Z59" s="8">
        <f t="shared" si="22"/>
        <v>0</v>
      </c>
      <c r="AA59" s="8">
        <f t="shared" si="23"/>
        <v>-6.4158894620355256E-8</v>
      </c>
      <c r="AB59" s="8">
        <f t="shared" si="31"/>
        <v>-1.4715250875757522E-4</v>
      </c>
      <c r="AC59" s="8">
        <f t="shared" si="24"/>
        <v>-1.4721666765219558E-4</v>
      </c>
      <c r="AD59" s="8">
        <f t="shared" si="32"/>
        <v>1.6306649493427324E-7</v>
      </c>
      <c r="AE59" s="8">
        <f t="shared" si="25"/>
        <v>-1.470536011572613E-4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2587.5042901249776</v>
      </c>
      <c r="M60" s="14">
        <f t="shared" si="18"/>
        <v>769177</v>
      </c>
      <c r="N60" s="13"/>
      <c r="O60" s="13">
        <f>1000*(IF(I60&lt;18,VLOOKUP(I60,'[1]Mortality (No Interventions) H'!$B$10:$O$129,7),VLOOKUP(I60,'[1]Mortality (Interventions) H'!$B$136:$AV$256,4)))</f>
        <v>1000</v>
      </c>
      <c r="P60" s="11">
        <v>0</v>
      </c>
      <c r="Q60" s="10">
        <f t="shared" si="27"/>
        <v>2.479566695414304E-11</v>
      </c>
      <c r="R60" s="10">
        <f t="shared" si="28"/>
        <v>2.4795666954143043E-11</v>
      </c>
      <c r="S60" s="10">
        <f t="shared" si="29"/>
        <v>-3.2311742677852644E-27</v>
      </c>
      <c r="T60" s="9">
        <f t="shared" si="19"/>
        <v>0</v>
      </c>
      <c r="U60" s="18"/>
      <c r="V60" s="8">
        <f t="shared" si="30"/>
        <v>1.9072256720786882E-7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-1.9072256720786884E-5</v>
      </c>
      <c r="AC60" s="8">
        <f t="shared" si="24"/>
        <v>-1.9072256720786884E-5</v>
      </c>
      <c r="AD60" s="8">
        <f t="shared" si="32"/>
        <v>1.8709883843091934E-8</v>
      </c>
      <c r="AE60" s="8">
        <f t="shared" si="25"/>
        <v>-1.9053546836943791E-5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2587.5042901249776</v>
      </c>
      <c r="M61" s="14">
        <f t="shared" si="18"/>
        <v>769177</v>
      </c>
      <c r="N61" s="13"/>
      <c r="O61" s="13" t="e">
        <f>1000*(IF(I61&lt;18,VLOOKUP(I61,'[1]Mortality (No Interventions) H'!$B$10:$O$129,7),VLOOKUP(I61,'[1]Mortality (Interventions) H'!$B$136:$AV$256,4)))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2587.5042901249776</v>
      </c>
      <c r="M62" s="14">
        <f t="shared" si="18"/>
        <v>769177</v>
      </c>
      <c r="N62" s="13"/>
      <c r="O62" s="13" t="e">
        <f>1000*(IF(I62&lt;18,VLOOKUP(I62,'[1]Mortality (No Interventions) H'!$B$10:$O$129,7),VLOOKUP(I62,'[1]Mortality (Interventions) H'!$B$136:$AV$256,4)))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2587.5042901249776</v>
      </c>
      <c r="M63" s="14">
        <f t="shared" si="18"/>
        <v>769177</v>
      </c>
      <c r="N63" s="13"/>
      <c r="O63" s="13" t="e">
        <f>1000*(IF(I63&lt;18,VLOOKUP(I63,'[1]Mortality (No Interventions) H'!$B$10:$O$129,7),VLOOKUP(I63,'[1]Mortality (Interventions) H'!$B$136:$AV$256,4)))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2587.5042901249776</v>
      </c>
      <c r="M64" s="14">
        <f t="shared" si="18"/>
        <v>769177</v>
      </c>
      <c r="N64" s="13"/>
      <c r="O64" s="13" t="e">
        <f>1000*(IF(I64&lt;18,VLOOKUP(I64,'[1]Mortality (No Interventions) H'!$B$10:$O$129,7),VLOOKUP(I64,'[1]Mortality (Interventions) H'!$B$136:$AV$256,4)))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2587.5042901249776</v>
      </c>
      <c r="M65" s="14">
        <f t="shared" si="18"/>
        <v>769177</v>
      </c>
      <c r="N65" s="13"/>
      <c r="O65" s="13" t="e">
        <f>1000*(IF(I65&lt;18,VLOOKUP(I65,'[1]Mortality (No Interventions) H'!$B$10:$O$129,7),VLOOKUP(I65,'[1]Mortality (Interventions) H'!$B$136:$AV$256,4)))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2587.5042901249776</v>
      </c>
      <c r="M66" s="14">
        <f t="shared" si="18"/>
        <v>769177</v>
      </c>
      <c r="N66" s="13"/>
      <c r="O66" s="13" t="e">
        <f>1000*(IF(I66&lt;18,VLOOKUP(I66,'[1]Mortality (No Interventions) H'!$B$10:$O$129,7),VLOOKUP(I66,'[1]Mortality (Interventions) H'!$B$136:$AV$256,4)))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2587.5042901249776</v>
      </c>
      <c r="M67" s="14">
        <f t="shared" si="18"/>
        <v>769177</v>
      </c>
      <c r="N67" s="13"/>
      <c r="O67" s="13" t="e">
        <f>1000*(IF(I67&lt;18,VLOOKUP(I67,'[1]Mortality (No Interventions) H'!$B$10:$O$129,7),VLOOKUP(I67,'[1]Mortality (Interventions) H'!$B$136:$AV$256,4)))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2587.5042901249776</v>
      </c>
      <c r="M68" s="14">
        <f t="shared" ref="M68:M99" si="36">$E$11</f>
        <v>769177</v>
      </c>
      <c r="N68" s="13"/>
      <c r="O68" s="13" t="e">
        <f>1000*(IF(I68&lt;18,VLOOKUP(I68,'[1]Mortality (No Interventions) H'!$B$10:$O$129,7),VLOOKUP(I68,'[1]Mortality (Interventions) H'!$B$136:$AV$256,4)))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2587.5042901249776</v>
      </c>
      <c r="M69" s="14">
        <f t="shared" si="36"/>
        <v>769177</v>
      </c>
      <c r="N69" s="13"/>
      <c r="O69" s="13" t="e">
        <f>1000*(IF(I69&lt;18,VLOOKUP(I69,'[1]Mortality (No Interventions) H'!$B$10:$O$129,7),VLOOKUP(I69,'[1]Mortality (Interventions) H'!$B$136:$AV$256,4)))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2587.5042901249776</v>
      </c>
      <c r="M70" s="14">
        <f t="shared" si="36"/>
        <v>769177</v>
      </c>
      <c r="N70" s="13"/>
      <c r="O70" s="13" t="e">
        <f>1000*(IF(I70&lt;18,VLOOKUP(I70,'[1]Mortality (No Interventions) H'!$B$10:$O$129,7),VLOOKUP(I70,'[1]Mortality (Interventions) H'!$B$136:$AV$256,4)))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2587.5042901249776</v>
      </c>
      <c r="M71" s="14">
        <f t="shared" si="36"/>
        <v>769177</v>
      </c>
      <c r="N71" s="13"/>
      <c r="O71" s="13" t="e">
        <f>1000*(IF(I71&lt;18,VLOOKUP(I71,'[1]Mortality (No Interventions) H'!$B$10:$O$129,7),VLOOKUP(I71,'[1]Mortality (Interventions) H'!$B$136:$AV$256,4)))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2587.5042901249776</v>
      </c>
      <c r="M72" s="14">
        <f t="shared" si="36"/>
        <v>769177</v>
      </c>
      <c r="N72" s="13"/>
      <c r="O72" s="13" t="e">
        <f>1000*(IF(I72&lt;18,VLOOKUP(I72,'[1]Mortality (No Interventions) H'!$B$10:$O$129,7),VLOOKUP(I72,'[1]Mortality (Interventions) H'!$B$136:$AV$256,4)))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2587.5042901249776</v>
      </c>
      <c r="M73" s="14">
        <f t="shared" si="36"/>
        <v>769177</v>
      </c>
      <c r="N73" s="13"/>
      <c r="O73" s="13" t="e">
        <f>1000*(IF(I73&lt;18,VLOOKUP(I73,'[1]Mortality (No Interventions) H'!$B$10:$O$129,7),VLOOKUP(I73,'[1]Mortality (Interventions) H'!$B$136:$AV$256,4)))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2587.5042901249776</v>
      </c>
      <c r="M74" s="14">
        <f t="shared" si="36"/>
        <v>769177</v>
      </c>
      <c r="N74" s="13"/>
      <c r="O74" s="13" t="e">
        <f>1000*(IF(I74&lt;18,VLOOKUP(I74,'[1]Mortality (No Interventions) H'!$B$10:$O$129,7),VLOOKUP(I74,'[1]Mortality (Interventions) H'!$B$136:$AV$256,4)))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2587.5042901249776</v>
      </c>
      <c r="M75" s="14">
        <f t="shared" si="36"/>
        <v>769177</v>
      </c>
      <c r="N75" s="13"/>
      <c r="O75" s="13" t="e">
        <f>1000*(IF(I75&lt;18,VLOOKUP(I75,'[1]Mortality (No Interventions) H'!$B$10:$O$129,7),VLOOKUP(I75,'[1]Mortality (Interventions) H'!$B$136:$AV$256,4)))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2587.5042901249776</v>
      </c>
      <c r="M76" s="14">
        <f t="shared" si="36"/>
        <v>769177</v>
      </c>
      <c r="N76" s="13"/>
      <c r="O76" s="13" t="e">
        <f>1000*(IF(I76&lt;18,VLOOKUP(I76,'[1]Mortality (No Interventions) H'!$B$10:$O$129,7),VLOOKUP(I76,'[1]Mortality (Interventions) H'!$B$136:$AV$256,4)))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2587.5042901249776</v>
      </c>
      <c r="M77" s="14">
        <f t="shared" si="36"/>
        <v>769177</v>
      </c>
      <c r="N77" s="13"/>
      <c r="O77" s="13" t="e">
        <f>1000*(IF(I77&lt;18,VLOOKUP(I77,'[1]Mortality (No Interventions) H'!$B$10:$O$129,7),VLOOKUP(I77,'[1]Mortality (Interventions) H'!$B$136:$AV$256,4)))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2587.5042901249776</v>
      </c>
      <c r="M78" s="14">
        <f t="shared" si="36"/>
        <v>769177</v>
      </c>
      <c r="N78" s="13"/>
      <c r="O78" s="13" t="e">
        <f>1000*(IF(I78&lt;18,VLOOKUP(I78,'[1]Mortality (No Interventions) H'!$B$10:$O$129,7),VLOOKUP(I78,'[1]Mortality (Interventions) H'!$B$136:$AV$256,4)))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2587.5042901249776</v>
      </c>
      <c r="M79" s="14">
        <f t="shared" si="36"/>
        <v>769177</v>
      </c>
      <c r="N79" s="13"/>
      <c r="O79" s="13" t="e">
        <f>1000*(IF(I79&lt;18,VLOOKUP(I79,'[1]Mortality (No Interventions) H'!$B$10:$O$129,7),VLOOKUP(I79,'[1]Mortality (Interventions) H'!$B$136:$AV$256,4)))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2587.5042901249776</v>
      </c>
      <c r="M80" s="14">
        <f t="shared" si="36"/>
        <v>769177</v>
      </c>
      <c r="O80" s="13" t="e">
        <f>1000*(IF(I80&lt;18,VLOOKUP(I80,'[1]Mortality (No Interventions) H'!$B$10:$O$129,7),VLOOKUP(I80,'[1]Mortality (Interventions) H'!$B$136:$AV$256,4)))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2587.5042901249776</v>
      </c>
      <c r="M81" s="14">
        <f t="shared" si="36"/>
        <v>769177</v>
      </c>
      <c r="O81" s="13" t="e">
        <f>1000*(IF(I81&lt;18,VLOOKUP(I81,'[1]Mortality (No Interventions) H'!$B$10:$O$129,7),VLOOKUP(I81,'[1]Mortality (Interventions) H'!$B$136:$AV$256,4)))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2587.5042901249776</v>
      </c>
      <c r="M82" s="14">
        <f t="shared" si="36"/>
        <v>769177</v>
      </c>
      <c r="O82" s="13" t="e">
        <f>1000*(IF(I82&lt;18,VLOOKUP(I82,'[1]Mortality (No Interventions) H'!$B$10:$O$129,7),VLOOKUP(I82,'[1]Mortality (Interventions) H'!$B$136:$AV$256,4)))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2587.5042901249776</v>
      </c>
      <c r="M83" s="14">
        <f t="shared" si="36"/>
        <v>769177</v>
      </c>
      <c r="O83" s="13" t="e">
        <f>1000*(IF(I83&lt;18,VLOOKUP(I83,'[1]Mortality (No Interventions) H'!$B$10:$O$129,7),VLOOKUP(I83,'[1]Mortality (Interventions) H'!$B$136:$AV$256,4)))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2587.5042901249776</v>
      </c>
      <c r="M84" s="14">
        <f t="shared" si="36"/>
        <v>769177</v>
      </c>
      <c r="O84" s="13" t="e">
        <f>1000*(IF(I84&lt;18,VLOOKUP(I84,'[1]Mortality (No Interventions) H'!$B$10:$O$129,7),VLOOKUP(I84,'[1]Mortality (Interventions) H'!$B$136:$AV$256,4)))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2587.5042901249776</v>
      </c>
      <c r="M85" s="14">
        <f t="shared" si="36"/>
        <v>769177</v>
      </c>
      <c r="O85" s="13" t="e">
        <f>1000*(IF(I85&lt;18,VLOOKUP(I85,'[1]Mortality (No Interventions) H'!$B$10:$O$129,7),VLOOKUP(I85,'[1]Mortality (Interventions) H'!$B$136:$AV$256,4)))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2587.5042901249776</v>
      </c>
      <c r="M86" s="14">
        <f t="shared" si="36"/>
        <v>769177</v>
      </c>
      <c r="O86" s="13" t="e">
        <f>1000*(IF(I86&lt;18,VLOOKUP(I86,'[1]Mortality (No Interventions) H'!$B$10:$O$129,7),VLOOKUP(I86,'[1]Mortality (Interventions) H'!$B$136:$AV$256,4)))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2587.5042901249776</v>
      </c>
      <c r="M87" s="14">
        <f t="shared" si="36"/>
        <v>769177</v>
      </c>
      <c r="O87" s="13" t="e">
        <f>1000*(IF(I87&lt;18,VLOOKUP(I87,'[1]Mortality (No Interventions) H'!$B$10:$O$129,7),VLOOKUP(I87,'[1]Mortality (Interventions) H'!$B$136:$AV$256,4)))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2587.5042901249776</v>
      </c>
      <c r="M88" s="14">
        <f t="shared" si="36"/>
        <v>769177</v>
      </c>
      <c r="O88" s="13" t="e">
        <f>1000*(IF(I88&lt;18,VLOOKUP(I88,'[1]Mortality (No Interventions) H'!$B$10:$O$129,7),VLOOKUP(I88,'[1]Mortality (Interventions) H'!$B$136:$AV$256,4)))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2587.5042901249776</v>
      </c>
      <c r="M89" s="14">
        <f t="shared" si="36"/>
        <v>769177</v>
      </c>
      <c r="O89" s="13" t="e">
        <f>1000*(IF(I89&lt;18,VLOOKUP(I89,'[1]Mortality (No Interventions) H'!$B$10:$O$129,7),VLOOKUP(I89,'[1]Mortality (Interventions) H'!$B$136:$AV$256,4)))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2587.5042901249776</v>
      </c>
      <c r="M90" s="14">
        <f t="shared" si="36"/>
        <v>769177</v>
      </c>
      <c r="O90" s="13" t="e">
        <f>1000*(IF(I90&lt;18,VLOOKUP(I90,'[1]Mortality (No Interventions) H'!$B$10:$O$129,7),VLOOKUP(I90,'[1]Mortality (Interventions) H'!$B$136:$AV$256,4)))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2587.5042901249776</v>
      </c>
      <c r="M91" s="14">
        <f t="shared" si="36"/>
        <v>769177</v>
      </c>
      <c r="O91" s="13" t="e">
        <f>1000*(IF(I91&lt;18,VLOOKUP(I91,'[1]Mortality (No Interventions) H'!$B$10:$O$129,7),VLOOKUP(I91,'[1]Mortality (Interventions) H'!$B$136:$AV$256,4)))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2587.5042901249776</v>
      </c>
      <c r="M92" s="14">
        <f t="shared" si="36"/>
        <v>769177</v>
      </c>
      <c r="O92" s="13" t="e">
        <f>1000*(IF(I92&lt;18,VLOOKUP(I92,'[1]Mortality (No Interventions) H'!$B$10:$O$129,7),VLOOKUP(I92,'[1]Mortality (Interventions) H'!$B$136:$AV$256,4)))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2587.5042901249776</v>
      </c>
      <c r="M93" s="14">
        <f t="shared" si="36"/>
        <v>769177</v>
      </c>
      <c r="O93" s="13" t="e">
        <f>1000*(IF(I93&lt;18,VLOOKUP(I93,'[1]Mortality (No Interventions) H'!$B$10:$O$129,7),VLOOKUP(I93,'[1]Mortality (Interventions) H'!$B$136:$AV$256,4)))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2587.5042901249776</v>
      </c>
      <c r="M94" s="14">
        <f t="shared" si="36"/>
        <v>769177</v>
      </c>
      <c r="O94" s="13" t="e">
        <f>1000*(IF(I94&lt;18,VLOOKUP(I94,'[1]Mortality (No Interventions) H'!$B$10:$O$129,7),VLOOKUP(I94,'[1]Mortality (Interventions) H'!$B$136:$AV$256,4)))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2587.5042901249776</v>
      </c>
      <c r="M95" s="14">
        <f t="shared" si="36"/>
        <v>769177</v>
      </c>
      <c r="O95" s="13" t="e">
        <f>1000*(IF(I95&lt;18,VLOOKUP(I95,'[1]Mortality (No Interventions) H'!$B$10:$O$129,7),VLOOKUP(I95,'[1]Mortality (Interventions) H'!$B$136:$AV$256,4)))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2587.5042901249776</v>
      </c>
      <c r="M96" s="14">
        <f t="shared" si="36"/>
        <v>769177</v>
      </c>
      <c r="O96" s="13" t="e">
        <f>1000*(IF(I96&lt;18,VLOOKUP(I96,'[1]Mortality (No Interventions) H'!$B$10:$O$129,7),VLOOKUP(I96,'[1]Mortality (Interventions) H'!$B$136:$AV$256,4)))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2587.5042901249776</v>
      </c>
      <c r="M97" s="14">
        <f t="shared" si="36"/>
        <v>769177</v>
      </c>
      <c r="O97" s="13" t="e">
        <f>1000*(IF(I97&lt;18,VLOOKUP(I97,'[1]Mortality (No Interventions) H'!$B$10:$O$129,7),VLOOKUP(I97,'[1]Mortality (Interventions) H'!$B$136:$AV$256,4)))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2587.5042901249776</v>
      </c>
      <c r="M98" s="14">
        <f t="shared" si="36"/>
        <v>769177</v>
      </c>
      <c r="O98" s="13" t="e">
        <f>1000*(IF(I98&lt;18,VLOOKUP(I98,'[1]Mortality (No Interventions) H'!$B$10:$O$129,7),VLOOKUP(I98,'[1]Mortality (Interventions) H'!$B$136:$AV$256,4)))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2587.5042901249776</v>
      </c>
      <c r="M99" s="14">
        <f t="shared" si="36"/>
        <v>769177</v>
      </c>
      <c r="O99" s="13" t="e">
        <f>1000*(IF(I99&lt;18,VLOOKUP(I99,'[1]Mortality (No Interventions) H'!$B$10:$O$129,7),VLOOKUP(I99,'[1]Mortality (Interventions) H'!$B$136:$AV$256,4)))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2587.5042901249776</v>
      </c>
      <c r="M100" s="14">
        <f t="shared" ref="M100:M124" si="54">$E$11</f>
        <v>769177</v>
      </c>
      <c r="O100" s="13" t="e">
        <f>1000*(IF(I100&lt;18,VLOOKUP(I100,'[1]Mortality (No Interventions) H'!$B$10:$O$129,7),VLOOKUP(I100,'[1]Mortality (Interventions) H'!$B$136:$AV$256,4)))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2587.5042901249776</v>
      </c>
      <c r="M101" s="14">
        <f t="shared" si="54"/>
        <v>769177</v>
      </c>
      <c r="O101" s="13" t="e">
        <f>1000*(IF(I101&lt;18,VLOOKUP(I101,'[1]Mortality (No Interventions) H'!$B$10:$O$129,7),VLOOKUP(I101,'[1]Mortality (Interventions) H'!$B$136:$AV$256,4)))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2587.5042901249776</v>
      </c>
      <c r="M102" s="14">
        <f t="shared" si="54"/>
        <v>769177</v>
      </c>
      <c r="O102" s="13" t="e">
        <f>1000*(IF(I102&lt;18,VLOOKUP(I102,'[1]Mortality (No Interventions) H'!$B$10:$O$129,7),VLOOKUP(I102,'[1]Mortality (Interventions) H'!$B$136:$AV$256,4)))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2587.5042901249776</v>
      </c>
      <c r="M103" s="14">
        <f t="shared" si="54"/>
        <v>769177</v>
      </c>
      <c r="O103" s="13" t="e">
        <f>1000*(IF(I103&lt;18,VLOOKUP(I103,'[1]Mortality (No Interventions) H'!$B$10:$O$129,7),VLOOKUP(I103,'[1]Mortality (Interventions) H'!$B$136:$AV$256,4)))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2587.5042901249776</v>
      </c>
      <c r="M104" s="14">
        <f t="shared" si="54"/>
        <v>769177</v>
      </c>
      <c r="O104" s="13" t="e">
        <f>1000*(IF(I104&lt;18,VLOOKUP(I104,'[1]Mortality (No Interventions) H'!$B$10:$O$129,7),VLOOKUP(I104,'[1]Mortality (Interventions) H'!$B$136:$AV$256,4)))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2587.5042901249776</v>
      </c>
      <c r="M105" s="14">
        <f t="shared" si="54"/>
        <v>769177</v>
      </c>
      <c r="O105" s="13" t="e">
        <f>1000*(IF(I105&lt;18,VLOOKUP(I105,'[1]Mortality (No Interventions) H'!$B$10:$O$129,7),VLOOKUP(I105,'[1]Mortality (Interventions) H'!$B$136:$AV$256,4)))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2587.5042901249776</v>
      </c>
      <c r="M106" s="14">
        <f t="shared" si="54"/>
        <v>769177</v>
      </c>
      <c r="O106" s="13" t="e">
        <f>1000*(IF(I106&lt;18,VLOOKUP(I106,'[1]Mortality (No Interventions) H'!$B$10:$O$129,7),VLOOKUP(I106,'[1]Mortality (Interventions) H'!$B$136:$AV$256,4)))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2587.5042901249776</v>
      </c>
      <c r="M107" s="14">
        <f t="shared" si="54"/>
        <v>769177</v>
      </c>
      <c r="O107" s="13" t="e">
        <f>1000*(IF(I107&lt;18,VLOOKUP(I107,'[1]Mortality (No Interventions) H'!$B$10:$O$129,7),VLOOKUP(I107,'[1]Mortality (Interventions) H'!$B$136:$AV$256,4)))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2587.5042901249776</v>
      </c>
      <c r="M108" s="14">
        <f t="shared" si="54"/>
        <v>769177</v>
      </c>
      <c r="O108" s="13" t="e">
        <f>1000*(IF(I108&lt;18,VLOOKUP(I108,'[1]Mortality (No Interventions) H'!$B$10:$O$129,7),VLOOKUP(I108,'[1]Mortality (Interventions) H'!$B$136:$AV$256,4)))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2587.5042901249776</v>
      </c>
      <c r="M109" s="14">
        <f t="shared" si="54"/>
        <v>769177</v>
      </c>
      <c r="O109" s="13" t="e">
        <f>1000*(IF(I109&lt;18,VLOOKUP(I109,'[1]Mortality (No Interventions) H'!$B$10:$O$129,7),VLOOKUP(I109,'[1]Mortality (Interventions) H'!$B$136:$AV$256,4)))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2587.5042901249776</v>
      </c>
      <c r="M110" s="14">
        <f t="shared" si="54"/>
        <v>769177</v>
      </c>
      <c r="O110" s="13" t="e">
        <f>1000*(IF(I110&lt;18,VLOOKUP(I110,'[1]Mortality (No Interventions) H'!$B$10:$O$129,7),VLOOKUP(I110,'[1]Mortality (Interventions) H'!$B$136:$AV$256,4)))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2587.5042901249776</v>
      </c>
      <c r="M111" s="14">
        <f t="shared" si="54"/>
        <v>769177</v>
      </c>
      <c r="O111" s="13" t="e">
        <f>1000*(IF(I111&lt;18,VLOOKUP(I111,'[1]Mortality (No Interventions) H'!$B$10:$O$129,7),VLOOKUP(I111,'[1]Mortality (Interventions) H'!$B$136:$AV$256,4)))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2587.5042901249776</v>
      </c>
      <c r="M112" s="14">
        <f t="shared" si="54"/>
        <v>769177</v>
      </c>
      <c r="O112" s="13" t="e">
        <f>1000*(IF(I112&lt;18,VLOOKUP(I112,'[1]Mortality (No Interventions) H'!$B$10:$O$129,7),VLOOKUP(I112,'[1]Mortality (Interventions) H'!$B$136:$AV$256,4)))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2587.5042901249776</v>
      </c>
      <c r="M113" s="14">
        <f t="shared" si="54"/>
        <v>769177</v>
      </c>
      <c r="O113" s="13" t="e">
        <f>1000*(IF(I113&lt;18,VLOOKUP(I113,'[1]Mortality (No Interventions) H'!$B$10:$O$129,7),VLOOKUP(I113,'[1]Mortality (Interventions) H'!$B$136:$AV$256,4)))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2587.5042901249776</v>
      </c>
      <c r="M114" s="14">
        <f t="shared" si="54"/>
        <v>769177</v>
      </c>
      <c r="O114" s="13" t="e">
        <f>1000*(IF(I114&lt;18,VLOOKUP(I114,'[1]Mortality (No Interventions) H'!$B$10:$O$129,7),VLOOKUP(I114,'[1]Mortality (Interventions) H'!$B$136:$AV$256,4)))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2587.5042901249776</v>
      </c>
      <c r="M115" s="14">
        <f t="shared" si="54"/>
        <v>769177</v>
      </c>
      <c r="O115" s="13" t="e">
        <f>1000*(IF(I115&lt;18,VLOOKUP(I115,'[1]Mortality (No Interventions) H'!$B$10:$O$129,7),VLOOKUP(I115,'[1]Mortality (Interventions) H'!$B$136:$AV$256,4)))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2587.5042901249776</v>
      </c>
      <c r="M116" s="14">
        <f t="shared" si="54"/>
        <v>769177</v>
      </c>
      <c r="O116" s="13" t="e">
        <f>1000*(IF(I116&lt;18,VLOOKUP(I116,'[1]Mortality (No Interventions) H'!$B$10:$O$129,7),VLOOKUP(I116,'[1]Mortality (Interventions) H'!$B$136:$AV$256,4)))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2587.5042901249776</v>
      </c>
      <c r="M117" s="14">
        <f t="shared" si="54"/>
        <v>769177</v>
      </c>
      <c r="O117" s="13" t="e">
        <f>1000*(IF(I117&lt;18,VLOOKUP(I117,'[1]Mortality (No Interventions) H'!$B$10:$O$129,7),VLOOKUP(I117,'[1]Mortality (Interventions) H'!$B$136:$AV$256,4)))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2587.5042901249776</v>
      </c>
      <c r="M118" s="14">
        <f t="shared" si="54"/>
        <v>769177</v>
      </c>
      <c r="O118" s="13" t="e">
        <f>1000*(IF(I118&lt;18,VLOOKUP(I118,'[1]Mortality (No Interventions) H'!$B$10:$O$129,7),VLOOKUP(I118,'[1]Mortality (Interventions) H'!$B$136:$AV$256,4)))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2587.5042901249776</v>
      </c>
      <c r="M119" s="14">
        <f t="shared" si="54"/>
        <v>769177</v>
      </c>
      <c r="O119" s="13" t="e">
        <f>1000*(IF(I119&lt;18,VLOOKUP(I119,'[1]Mortality (No Interventions) H'!$B$10:$O$129,7),VLOOKUP(I119,'[1]Mortality (Interventions) H'!$B$136:$AV$256,4)))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2587.5042901249776</v>
      </c>
      <c r="M120" s="14">
        <f t="shared" si="54"/>
        <v>769177</v>
      </c>
      <c r="O120" s="13" t="e">
        <f>1000*(IF(I120&lt;18,VLOOKUP(I120,'[1]Mortality (No Interventions) H'!$B$10:$O$129,7),VLOOKUP(I120,'[1]Mortality (Interventions) H'!$B$136:$AV$256,4)))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2587.5042901249776</v>
      </c>
      <c r="M121" s="14">
        <f t="shared" si="54"/>
        <v>769177</v>
      </c>
      <c r="O121" s="13" t="e">
        <f>1000*(IF(I121&lt;18,VLOOKUP(I121,'[1]Mortality (No Interventions) H'!$B$10:$O$129,7),VLOOKUP(I121,'[1]Mortality (Interventions) H'!$B$136:$AV$256,4)))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2587.5042901249776</v>
      </c>
      <c r="M122" s="14">
        <f t="shared" si="54"/>
        <v>769177</v>
      </c>
      <c r="O122" s="13" t="e">
        <f>1000*(IF(I122&lt;18,VLOOKUP(I122,'[1]Mortality (No Interventions) H'!$B$10:$O$129,7),VLOOKUP(I122,'[1]Mortality (Interventions) H'!$B$136:$AV$256,4)))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2587.5042901249776</v>
      </c>
      <c r="M123" s="14">
        <f t="shared" si="54"/>
        <v>769177</v>
      </c>
      <c r="O123" s="13" t="e">
        <f>1000*(IF(I123&lt;18,VLOOKUP(I123,'[1]Mortality (No Interventions) H'!$B$10:$O$129,7),VLOOKUP(I123,'[1]Mortality (Interventions) H'!$B$136:$AV$256,4)))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2587.5042901249776</v>
      </c>
      <c r="M124" s="14">
        <f t="shared" si="54"/>
        <v>769177</v>
      </c>
      <c r="O124" s="13" t="e">
        <f>1000*(IF(I124&lt;18,VLOOKUP(I124,'[1]Mortality (No Interventions) H'!$B$10:$O$129,7),VLOOKUP(I124,'[1]Mortality (Interventions) H'!$B$136:$AV$256,4)))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476496.43302499555</v>
      </c>
      <c r="Z129" s="2">
        <f t="shared" si="72"/>
        <v>-11912.410825624889</v>
      </c>
      <c r="AA129" s="2">
        <f t="shared" si="72"/>
        <v>-52051.8570693812</v>
      </c>
      <c r="AB129" s="2">
        <f t="shared" si="72"/>
        <v>-769176.99999999953</v>
      </c>
      <c r="AC129" s="2">
        <f t="shared" si="72"/>
        <v>-356644.83487001044</v>
      </c>
      <c r="AD129" s="2">
        <f t="shared" si="72"/>
        <v>15231.849521592274</v>
      </c>
      <c r="AE129" s="2">
        <f t="shared" si="72"/>
        <v>-341412.98534841806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476496.43302499555</v>
      </c>
      <c r="Z131" s="2">
        <f t="shared" si="73"/>
        <v>-11912.410825624889</v>
      </c>
      <c r="AA131" s="2">
        <f t="shared" si="73"/>
        <v>-23014.596368910323</v>
      </c>
      <c r="AB131" s="2">
        <f t="shared" si="73"/>
        <v>-159278.3871831678</v>
      </c>
      <c r="AC131" s="2">
        <f t="shared" si="73"/>
        <v>282291.03864729265</v>
      </c>
      <c r="AD131" s="2">
        <f t="shared" si="73"/>
        <v>6098.9861281683179</v>
      </c>
      <c r="AE131" s="2">
        <f t="shared" si="73"/>
        <v>288390.02477546089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476496.43302499555</v>
      </c>
      <c r="Z133" s="2">
        <f t="shared" si="74"/>
        <v>-11912.410825624889</v>
      </c>
      <c r="AA133" s="2">
        <f t="shared" si="74"/>
        <v>-36106.384989208964</v>
      </c>
      <c r="AB133" s="2">
        <f t="shared" si="74"/>
        <v>-391012.58201382955</v>
      </c>
      <c r="AC133" s="2">
        <f t="shared" si="74"/>
        <v>37465.055196332221</v>
      </c>
      <c r="AD133" s="2">
        <f t="shared" si="74"/>
        <v>10184.618219166578</v>
      </c>
      <c r="AE133" s="2">
        <f t="shared" si="74"/>
        <v>47649.67341549875</v>
      </c>
    </row>
    <row r="134" spans="1:40" ht="19" customHeight="1" x14ac:dyDescent="0.15">
      <c r="A134" s="1"/>
      <c r="G134" s="1" t="s">
        <v>11</v>
      </c>
      <c r="H134" s="50">
        <v>487220.09872890805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487220.09872890805</v>
      </c>
      <c r="K135" s="14">
        <f>J135*$C$10</f>
        <v>12180.502468222701</v>
      </c>
      <c r="L135" s="15">
        <f>$C$145</f>
        <v>4871.2508913197908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487220.09872890805</v>
      </c>
      <c r="Z135" s="8">
        <f t="shared" ref="Z135:Z166" si="79">IFERROR(_xlfn.IFNA(-$T135*K135,0),0)</f>
        <v>-12180.502468222701</v>
      </c>
      <c r="AA135" s="8">
        <f t="shared" ref="AA135:AA166" si="80">IFERROR(_xlfn.IFNA(-$T135*L135,0),0)</f>
        <v>-4871.2508913197908</v>
      </c>
      <c r="AB135" s="8"/>
      <c r="AC135" s="8">
        <f t="shared" ref="AC135:AC166" si="81">IFERROR(_xlfn.IFNA(SUM(Y135:AB135),0),0)</f>
        <v>470168.34536936559</v>
      </c>
      <c r="AD135" s="8"/>
      <c r="AE135" s="8">
        <f t="shared" ref="AE135:AE166" si="82">IFERROR(_xlfn.IFNA(SUM(AC135:AD135),0),0)</f>
        <v>470168.34536936559</v>
      </c>
      <c r="AG135" s="46">
        <f>AE264</f>
        <v>48722.038597457868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H'!$B$10:$O$129,7),VLOOKUP(I5,'[1]Mortality (Interventions) H'!$B$136:$AV$256,7)))</f>
        <v>11.339391410757164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1.1339391410757165E-2</v>
      </c>
      <c r="S136" s="10">
        <f t="shared" ref="S136:S167" si="86">MIN(P136*Q136,Q136-R136)</f>
        <v>0</v>
      </c>
      <c r="T136" s="9">
        <f t="shared" si="76"/>
        <v>0.98866060858924287</v>
      </c>
      <c r="U136" s="18"/>
      <c r="V136" s="8">
        <f t="shared" ref="V136:V167" si="87">W135</f>
        <v>7691.77</v>
      </c>
      <c r="W136" s="8">
        <f t="shared" si="77"/>
        <v>7604.5500093284809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-8721.9990671519645</v>
      </c>
      <c r="AC136" s="8">
        <f t="shared" si="81"/>
        <v>-8721.9990671519645</v>
      </c>
      <c r="AD136" s="8">
        <f t="shared" ref="AD136:AD167" si="89">IFERROR(_xlfn.IFNA($D$6*SUM(V136:V136,Y136:Z136),0),0)</f>
        <v>754.56263700000011</v>
      </c>
      <c r="AE136" s="8">
        <f t="shared" si="82"/>
        <v>-7967.4364301519645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2435.1503976752501</v>
      </c>
      <c r="M137" s="14">
        <f t="shared" si="75"/>
        <v>769177</v>
      </c>
      <c r="N137" s="13"/>
      <c r="O137" s="13">
        <f>1000*(IF(I6&lt;18,VLOOKUP(I6,'[1]Mortality (No Interventions) H'!$B$10:$O$129,7),VLOOKUP(I6,'[1]Mortality (Interventions) H'!$B$136:$AV$256,7)))</f>
        <v>12.453196079769231</v>
      </c>
      <c r="P137" s="11">
        <v>0</v>
      </c>
      <c r="Q137" s="10">
        <f t="shared" si="84"/>
        <v>0.98866060858924287</v>
      </c>
      <c r="R137" s="10">
        <f t="shared" si="85"/>
        <v>1.2311984415105823E-2</v>
      </c>
      <c r="S137" s="10">
        <f t="shared" si="86"/>
        <v>0</v>
      </c>
      <c r="T137" s="9">
        <f t="shared" si="76"/>
        <v>0.97634862417413704</v>
      </c>
      <c r="U137" s="18"/>
      <c r="V137" s="8">
        <f t="shared" si="87"/>
        <v>7604.5500093284809</v>
      </c>
      <c r="W137" s="8">
        <f t="shared" si="77"/>
        <v>7509.8490569639025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-2377.5557404273331</v>
      </c>
      <c r="AB137" s="8">
        <f t="shared" si="88"/>
        <v>-9470.0952364578516</v>
      </c>
      <c r="AC137" s="8">
        <f t="shared" si="81"/>
        <v>-11847.650976885185</v>
      </c>
      <c r="AD137" s="8">
        <f t="shared" si="89"/>
        <v>746.006355915124</v>
      </c>
      <c r="AE137" s="8">
        <f t="shared" si="82"/>
        <v>-11101.644620970061</v>
      </c>
      <c r="AF137" s="1" t="s">
        <v>34</v>
      </c>
      <c r="AG137" s="44">
        <f>AE264/Y264</f>
        <v>0.10000005895603883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2435.1503976752501</v>
      </c>
      <c r="M138" s="14">
        <f t="shared" si="75"/>
        <v>769177</v>
      </c>
      <c r="N138" s="13"/>
      <c r="O138" s="13">
        <f>1000*(IF(I7&lt;18,VLOOKUP(I7,'[1]Mortality (No Interventions) H'!$B$10:$O$129,7),VLOOKUP(I7,'[1]Mortality (Interventions) H'!$B$136:$AV$256,7)))</f>
        <v>13.642640130906541</v>
      </c>
      <c r="P138" s="11">
        <v>0</v>
      </c>
      <c r="Q138" s="10">
        <f t="shared" si="84"/>
        <v>0.97634862417413704</v>
      </c>
      <c r="R138" s="10">
        <f t="shared" si="85"/>
        <v>1.331997292191347E-2</v>
      </c>
      <c r="S138" s="10">
        <f t="shared" si="86"/>
        <v>0</v>
      </c>
      <c r="T138" s="9">
        <f t="shared" si="76"/>
        <v>0.96302865125222359</v>
      </c>
      <c r="U138" s="18"/>
      <c r="V138" s="8">
        <f t="shared" si="87"/>
        <v>7509.8490569639025</v>
      </c>
      <c r="W138" s="8">
        <f t="shared" si="77"/>
        <v>7407.3948888423165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-2345.1196030695119</v>
      </c>
      <c r="AB138" s="8">
        <f t="shared" si="88"/>
        <v>-10245.416812158637</v>
      </c>
      <c r="AC138" s="8">
        <f t="shared" si="81"/>
        <v>-12590.536415228149</v>
      </c>
      <c r="AD138" s="8">
        <f t="shared" si="89"/>
        <v>736.71619248815887</v>
      </c>
      <c r="AE138" s="8">
        <f t="shared" si="82"/>
        <v>-11853.820222739991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2435.1503976752501</v>
      </c>
      <c r="M139" s="14">
        <f t="shared" si="75"/>
        <v>769177</v>
      </c>
      <c r="N139" s="13"/>
      <c r="O139" s="13">
        <f>1000*(IF(I8&lt;18,VLOOKUP(I8,'[1]Mortality (No Interventions) H'!$B$10:$O$129,7),VLOOKUP(I8,'[1]Mortality (Interventions) H'!$B$136:$AV$256,7)))</f>
        <v>14.907935319094969</v>
      </c>
      <c r="P139" s="11">
        <v>0</v>
      </c>
      <c r="Q139" s="10">
        <f t="shared" si="84"/>
        <v>0.96302865125222359</v>
      </c>
      <c r="R139" s="10">
        <f t="shared" si="85"/>
        <v>1.4356768843303416E-2</v>
      </c>
      <c r="S139" s="10">
        <f t="shared" si="86"/>
        <v>0</v>
      </c>
      <c r="T139" s="9">
        <f t="shared" si="76"/>
        <v>0.9486718824089202</v>
      </c>
      <c r="U139" s="18"/>
      <c r="V139" s="8">
        <f t="shared" si="87"/>
        <v>7407.3948888423165</v>
      </c>
      <c r="W139" s="8">
        <f t="shared" si="77"/>
        <v>7296.9659249564602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-2310.15871171141</v>
      </c>
      <c r="AB139" s="8">
        <f t="shared" si="88"/>
        <v>-11042.896388585592</v>
      </c>
      <c r="AC139" s="8">
        <f t="shared" si="81"/>
        <v>-13353.055100297002</v>
      </c>
      <c r="AD139" s="8">
        <f t="shared" si="89"/>
        <v>726.66543859543128</v>
      </c>
      <c r="AE139" s="8">
        <f t="shared" si="82"/>
        <v>-12626.389661701571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2435.1503976752501</v>
      </c>
      <c r="M140" s="14">
        <f t="shared" si="75"/>
        <v>769177</v>
      </c>
      <c r="N140" s="13"/>
      <c r="O140" s="13">
        <f>1000*(IF(I9&lt;18,VLOOKUP(I9,'[1]Mortality (No Interventions) H'!$B$10:$O$129,7),VLOOKUP(I9,'[1]Mortality (Interventions) H'!$B$136:$AV$256,7)))</f>
        <v>16.33212526294734</v>
      </c>
      <c r="P140" s="11">
        <v>0</v>
      </c>
      <c r="Q140" s="10">
        <f t="shared" si="84"/>
        <v>0.9486718824089202</v>
      </c>
      <c r="R140" s="10">
        <f t="shared" si="85"/>
        <v>1.5493828016938533E-2</v>
      </c>
      <c r="S140" s="10">
        <f t="shared" si="86"/>
        <v>0</v>
      </c>
      <c r="T140" s="9">
        <f t="shared" si="76"/>
        <v>0.93317805439198165</v>
      </c>
      <c r="U140" s="18"/>
      <c r="V140" s="8">
        <f t="shared" si="87"/>
        <v>7296.9659249564602</v>
      </c>
      <c r="W140" s="8">
        <f t="shared" si="77"/>
        <v>7177.7909634306134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-2272.4289102544503</v>
      </c>
      <c r="AB140" s="8">
        <f t="shared" si="88"/>
        <v>-11917.49615258473</v>
      </c>
      <c r="AC140" s="8">
        <f t="shared" si="81"/>
        <v>-14189.92506283918</v>
      </c>
      <c r="AD140" s="8">
        <f t="shared" si="89"/>
        <v>715.83235723822884</v>
      </c>
      <c r="AE140" s="8">
        <f t="shared" si="82"/>
        <v>-13474.092705600951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2435.1503976752501</v>
      </c>
      <c r="M141" s="14">
        <f t="shared" si="75"/>
        <v>769177</v>
      </c>
      <c r="N141" s="13"/>
      <c r="O141" s="13">
        <f>1000*(IF(I10&lt;18,VLOOKUP(I10,'[1]Mortality (No Interventions) H'!$B$10:$O$129,7),VLOOKUP(I10,'[1]Mortality (Interventions) H'!$B$136:$AV$256,7)))</f>
        <v>17.937714360566581</v>
      </c>
      <c r="P141" s="11">
        <v>0</v>
      </c>
      <c r="Q141" s="10">
        <f t="shared" si="84"/>
        <v>0.93317805439198165</v>
      </c>
      <c r="R141" s="10">
        <f t="shared" si="85"/>
        <v>1.6739081387232631E-2</v>
      </c>
      <c r="S141" s="10">
        <f t="shared" si="86"/>
        <v>0</v>
      </c>
      <c r="T141" s="9">
        <f t="shared" si="76"/>
        <v>0.91643897300474897</v>
      </c>
      <c r="U141" s="18"/>
      <c r="V141" s="8">
        <f t="shared" si="87"/>
        <v>7177.7909634306134</v>
      </c>
      <c r="W141" s="8">
        <f t="shared" si="77"/>
        <v>7049.0377993887387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-2231.6667295576121</v>
      </c>
      <c r="AB141" s="8">
        <f t="shared" si="88"/>
        <v>-12875.316404187433</v>
      </c>
      <c r="AC141" s="8">
        <f t="shared" si="81"/>
        <v>-15106.983133745045</v>
      </c>
      <c r="AD141" s="8">
        <f t="shared" si="89"/>
        <v>704.14129351254326</v>
      </c>
      <c r="AE141" s="8">
        <f t="shared" si="82"/>
        <v>-14402.841840232502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2435.1503976752501</v>
      </c>
      <c r="M142" s="14">
        <f t="shared" si="75"/>
        <v>769177</v>
      </c>
      <c r="N142" s="13"/>
      <c r="O142" s="13">
        <f>1000*(IF(I11&lt;18,VLOOKUP(I11,'[1]Mortality (No Interventions) H'!$B$10:$O$129,7),VLOOKUP(I11,'[1]Mortality (Interventions) H'!$B$136:$AV$256,7)))</f>
        <v>19.776637840825426</v>
      </c>
      <c r="P142" s="11">
        <v>0</v>
      </c>
      <c r="Q142" s="10">
        <f t="shared" si="84"/>
        <v>0.91643897300474897</v>
      </c>
      <c r="R142" s="10">
        <f t="shared" si="85"/>
        <v>1.8124081672332908E-2</v>
      </c>
      <c r="S142" s="10">
        <f t="shared" si="86"/>
        <v>0</v>
      </c>
      <c r="T142" s="9">
        <f t="shared" si="76"/>
        <v>0.89831489133241604</v>
      </c>
      <c r="U142" s="18"/>
      <c r="V142" s="8">
        <f t="shared" si="87"/>
        <v>7049.0377993887387</v>
      </c>
      <c r="W142" s="8">
        <f t="shared" si="77"/>
        <v>6909.631531703938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-2187.5318648657321</v>
      </c>
      <c r="AB142" s="8">
        <f t="shared" si="88"/>
        <v>-13940.62676848001</v>
      </c>
      <c r="AC142" s="8">
        <f t="shared" si="81"/>
        <v>-16128.158633345742</v>
      </c>
      <c r="AD142" s="8">
        <f t="shared" si="89"/>
        <v>691.51060812003527</v>
      </c>
      <c r="AE142" s="8">
        <f t="shared" si="82"/>
        <v>-15436.648025225706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2435.1503976752501</v>
      </c>
      <c r="M143" s="14">
        <f t="shared" si="75"/>
        <v>769177</v>
      </c>
      <c r="N143" s="13"/>
      <c r="O143" s="13">
        <f>1000*(IF(I12&lt;18,VLOOKUP(I12,'[1]Mortality (No Interventions) H'!$B$10:$O$129,7),VLOOKUP(I12,'[1]Mortality (Interventions) H'!$B$136:$AV$256,7)))</f>
        <v>21.897200797397495</v>
      </c>
      <c r="P143" s="11">
        <v>0</v>
      </c>
      <c r="Q143" s="10">
        <f t="shared" si="84"/>
        <v>0.89831489133241604</v>
      </c>
      <c r="R143" s="10">
        <f t="shared" si="85"/>
        <v>1.9670581554798224E-2</v>
      </c>
      <c r="S143" s="10">
        <f t="shared" si="86"/>
        <v>0</v>
      </c>
      <c r="T143" s="9">
        <f t="shared" si="76"/>
        <v>0.87864430977761787</v>
      </c>
      <c r="U143" s="18"/>
      <c r="V143" s="8">
        <f t="shared" si="87"/>
        <v>6909.631531703938</v>
      </c>
      <c r="W143" s="8">
        <f t="shared" si="77"/>
        <v>6758.3299426181884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-2139.6310403700618</v>
      </c>
      <c r="AB143" s="8">
        <f t="shared" si="88"/>
        <v>-15130.158908575033</v>
      </c>
      <c r="AC143" s="8">
        <f t="shared" si="81"/>
        <v>-17269.789948945094</v>
      </c>
      <c r="AD143" s="8">
        <f t="shared" si="89"/>
        <v>677.83485326015636</v>
      </c>
      <c r="AE143" s="8">
        <f t="shared" si="82"/>
        <v>-16591.955095684938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2435.1503976752501</v>
      </c>
      <c r="M144" s="14">
        <f t="shared" si="75"/>
        <v>769177</v>
      </c>
      <c r="N144" s="13"/>
      <c r="O144" s="13">
        <f>1000*(IF(I13&lt;18,VLOOKUP(I13,'[1]Mortality (No Interventions) H'!$B$10:$O$129,7),VLOOKUP(I13,'[1]Mortality (Interventions) H'!$B$136:$AV$256,7)))</f>
        <v>24.343477718968384</v>
      </c>
      <c r="P144" s="11">
        <v>0</v>
      </c>
      <c r="Q144" s="10">
        <f t="shared" si="84"/>
        <v>0.87864430977761787</v>
      </c>
      <c r="R144" s="10">
        <f t="shared" si="85"/>
        <v>2.1389258177969793E-2</v>
      </c>
      <c r="S144" s="10">
        <f t="shared" si="86"/>
        <v>0</v>
      </c>
      <c r="T144" s="9">
        <f t="shared" si="76"/>
        <v>0.8572550515996481</v>
      </c>
      <c r="U144" s="18"/>
      <c r="V144" s="8">
        <f t="shared" si="87"/>
        <v>6758.3299426181884</v>
      </c>
      <c r="W144" s="8">
        <f t="shared" si="77"/>
        <v>6593.808688242626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-2087.5449798120003</v>
      </c>
      <c r="AB144" s="8">
        <f t="shared" si="88"/>
        <v>-16452.125437556271</v>
      </c>
      <c r="AC144" s="8">
        <f t="shared" si="81"/>
        <v>-18539.67041736827</v>
      </c>
      <c r="AD144" s="8">
        <f t="shared" si="89"/>
        <v>662.9921673708443</v>
      </c>
      <c r="AE144" s="8">
        <f t="shared" si="82"/>
        <v>-17876.678249997425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4871.2508913197908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2435.1503976752501</v>
      </c>
      <c r="M145" s="14">
        <f t="shared" si="75"/>
        <v>769177</v>
      </c>
      <c r="N145" s="13"/>
      <c r="O145" s="13">
        <f>1000*(IF(I14&lt;18,VLOOKUP(I14,'[1]Mortality (No Interventions) H'!$B$10:$O$129,7),VLOOKUP(I14,'[1]Mortality (Interventions) H'!$B$136:$AV$256,7)))</f>
        <v>27.25695133040572</v>
      </c>
      <c r="P145" s="11">
        <v>0</v>
      </c>
      <c r="Q145" s="10">
        <f t="shared" si="84"/>
        <v>0.8572550515996481</v>
      </c>
      <c r="R145" s="10">
        <f t="shared" si="85"/>
        <v>2.3366159219196055E-2</v>
      </c>
      <c r="S145" s="10">
        <f t="shared" si="86"/>
        <v>0</v>
      </c>
      <c r="T145" s="9">
        <f t="shared" si="76"/>
        <v>0.83388889238045205</v>
      </c>
      <c r="U145" s="18"/>
      <c r="V145" s="8">
        <f t="shared" si="87"/>
        <v>6593.808688242626</v>
      </c>
      <c r="W145" s="8">
        <f t="shared" si="77"/>
        <v>6414.0815657451903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-2030.6448678972317</v>
      </c>
      <c r="AB145" s="8">
        <f t="shared" si="88"/>
        <v>-17972.712249743563</v>
      </c>
      <c r="AC145" s="8">
        <f t="shared" si="81"/>
        <v>-20003.357117640793</v>
      </c>
      <c r="AD145" s="8">
        <f t="shared" si="89"/>
        <v>646.85263231660167</v>
      </c>
      <c r="AE145" s="8">
        <f t="shared" si="82"/>
        <v>-19356.504485324193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2435.1503976752501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2435.1503976752501</v>
      </c>
      <c r="M146" s="14">
        <f t="shared" si="75"/>
        <v>769177</v>
      </c>
      <c r="N146" s="13"/>
      <c r="O146" s="13">
        <f>1000*(IF(I15&lt;18,VLOOKUP(I15,'[1]Mortality (No Interventions) H'!$B$10:$O$129,7),VLOOKUP(I15,'[1]Mortality (Interventions) H'!$B$136:$AV$256,7)))</f>
        <v>30.616926328406635</v>
      </c>
      <c r="P146" s="11">
        <v>0</v>
      </c>
      <c r="Q146" s="10">
        <f t="shared" si="84"/>
        <v>0.83388889238045205</v>
      </c>
      <c r="R146" s="10">
        <f t="shared" si="85"/>
        <v>2.5531114784088909E-2</v>
      </c>
      <c r="S146" s="10">
        <f t="shared" si="86"/>
        <v>0</v>
      </c>
      <c r="T146" s="9">
        <f t="shared" si="76"/>
        <v>0.80835777759636318</v>
      </c>
      <c r="U146" s="18"/>
      <c r="V146" s="8">
        <f t="shared" si="87"/>
        <v>6414.0815657451903</v>
      </c>
      <c r="W146" s="8">
        <f t="shared" si="77"/>
        <v>6217.7021029823791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-1968.4727635776651</v>
      </c>
      <c r="AB146" s="8">
        <f t="shared" si="88"/>
        <v>-19637.946276281156</v>
      </c>
      <c r="AC146" s="8">
        <f t="shared" si="81"/>
        <v>-21606.419039858822</v>
      </c>
      <c r="AD146" s="8">
        <f t="shared" si="89"/>
        <v>629.22140159960327</v>
      </c>
      <c r="AE146" s="8">
        <f t="shared" si="82"/>
        <v>-20977.197638259218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2435.1503976752501</v>
      </c>
      <c r="M147" s="14">
        <f t="shared" si="75"/>
        <v>769177</v>
      </c>
      <c r="N147" s="13"/>
      <c r="O147" s="13">
        <f>1000*(IF(I16&lt;18,VLOOKUP(I16,'[1]Mortality (No Interventions) H'!$B$10:$O$129,7),VLOOKUP(I16,'[1]Mortality (Interventions) H'!$B$136:$AV$256,7)))</f>
        <v>34.476185330624809</v>
      </c>
      <c r="P147" s="11">
        <v>0</v>
      </c>
      <c r="Q147" s="10">
        <f t="shared" si="84"/>
        <v>0.80835777759636318</v>
      </c>
      <c r="R147" s="10">
        <f t="shared" si="85"/>
        <v>2.7869092553864206E-2</v>
      </c>
      <c r="S147" s="10">
        <f t="shared" si="86"/>
        <v>0</v>
      </c>
      <c r="T147" s="9">
        <f t="shared" si="76"/>
        <v>0.78048868504249902</v>
      </c>
      <c r="U147" s="18"/>
      <c r="V147" s="8">
        <f t="shared" si="87"/>
        <v>6217.7021029823791</v>
      </c>
      <c r="W147" s="8">
        <f t="shared" si="77"/>
        <v>6003.3394529493435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-1900.6073317622745</v>
      </c>
      <c r="AB147" s="8">
        <f t="shared" si="88"/>
        <v>-21436.265003303608</v>
      </c>
      <c r="AC147" s="8">
        <f t="shared" si="81"/>
        <v>-23336.872335065884</v>
      </c>
      <c r="AD147" s="8">
        <f t="shared" si="89"/>
        <v>609.95657630257142</v>
      </c>
      <c r="AE147" s="8">
        <f t="shared" si="82"/>
        <v>-22726.915758763313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2435.1503976752501</v>
      </c>
      <c r="M148" s="14">
        <f t="shared" si="75"/>
        <v>769177</v>
      </c>
      <c r="N148" s="13"/>
      <c r="O148" s="13">
        <f>1000*(IF(I17&lt;18,VLOOKUP(I17,'[1]Mortality (No Interventions) H'!$B$10:$O$129,7),VLOOKUP(I17,'[1]Mortality (Interventions) H'!$B$136:$AV$256,7)))</f>
        <v>38.934455602173863</v>
      </c>
      <c r="P148" s="11">
        <v>0</v>
      </c>
      <c r="Q148" s="10">
        <f t="shared" si="84"/>
        <v>0.78048868504249902</v>
      </c>
      <c r="R148" s="10">
        <f t="shared" si="85"/>
        <v>3.0387902055786238E-2</v>
      </c>
      <c r="S148" s="10">
        <f t="shared" si="86"/>
        <v>0</v>
      </c>
      <c r="T148" s="9">
        <f t="shared" si="76"/>
        <v>0.75010078298671279</v>
      </c>
      <c r="U148" s="18"/>
      <c r="V148" s="8">
        <f t="shared" si="87"/>
        <v>6003.3394529493435</v>
      </c>
      <c r="W148" s="8">
        <f t="shared" si="77"/>
        <v>5769.6026995537086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-1826.60821998661</v>
      </c>
      <c r="AB148" s="8">
        <f t="shared" si="88"/>
        <v>-23373.675339563491</v>
      </c>
      <c r="AC148" s="8">
        <f t="shared" si="81"/>
        <v>-25200.283559550102</v>
      </c>
      <c r="AD148" s="8">
        <f t="shared" si="89"/>
        <v>588.92760033433058</v>
      </c>
      <c r="AE148" s="8">
        <f t="shared" si="82"/>
        <v>-24611.355959215773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2435.1503976752501</v>
      </c>
      <c r="M149" s="14">
        <f t="shared" si="75"/>
        <v>769177</v>
      </c>
      <c r="N149" s="13"/>
      <c r="O149" s="13">
        <f>1000*(IF(I18&lt;18,VLOOKUP(I18,'[1]Mortality (No Interventions) H'!$B$10:$O$129,7),VLOOKUP(I18,'[1]Mortality (Interventions) H'!$B$136:$AV$256,7)))</f>
        <v>43.919937250107388</v>
      </c>
      <c r="P149" s="11">
        <v>0</v>
      </c>
      <c r="Q149" s="10">
        <f t="shared" si="84"/>
        <v>0.75010078298671279</v>
      </c>
      <c r="R149" s="10">
        <f t="shared" si="85"/>
        <v>3.2944379320032843E-2</v>
      </c>
      <c r="S149" s="10">
        <f t="shared" si="86"/>
        <v>0</v>
      </c>
      <c r="T149" s="9">
        <f t="shared" si="76"/>
        <v>0.71715640366667999</v>
      </c>
      <c r="U149" s="18"/>
      <c r="V149" s="8">
        <f t="shared" si="87"/>
        <v>5769.6026995537086</v>
      </c>
      <c r="W149" s="8">
        <f t="shared" si="77"/>
        <v>5516.2021110312598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-1746.383701584268</v>
      </c>
      <c r="AB149" s="8">
        <f t="shared" si="88"/>
        <v>-25340.058852244903</v>
      </c>
      <c r="AC149" s="8">
        <f t="shared" si="81"/>
        <v>-27086.442553829173</v>
      </c>
      <c r="AD149" s="8">
        <f t="shared" si="89"/>
        <v>565.99802482621885</v>
      </c>
      <c r="AE149" s="8">
        <f t="shared" si="82"/>
        <v>-26520.444529002954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2435.1503976752501</v>
      </c>
      <c r="M150" s="14">
        <f t="shared" si="75"/>
        <v>769177</v>
      </c>
      <c r="N150" s="13"/>
      <c r="O150" s="13">
        <f>1000*(IF(I19&lt;18,VLOOKUP(I19,'[1]Mortality (No Interventions) H'!$B$10:$O$129,7),VLOOKUP(I19,'[1]Mortality (Interventions) H'!$B$136:$AV$256,7)))</f>
        <v>49.468293191092314</v>
      </c>
      <c r="P150" s="11">
        <v>0</v>
      </c>
      <c r="Q150" s="10">
        <f t="shared" si="84"/>
        <v>0.71715640366667999</v>
      </c>
      <c r="R150" s="10">
        <f t="shared" si="85"/>
        <v>3.5476503240452678E-2</v>
      </c>
      <c r="S150" s="10">
        <f t="shared" si="86"/>
        <v>0</v>
      </c>
      <c r="T150" s="9">
        <f t="shared" si="76"/>
        <v>0.68167990042622728</v>
      </c>
      <c r="U150" s="18"/>
      <c r="V150" s="8">
        <f t="shared" si="87"/>
        <v>5516.2021110312598</v>
      </c>
      <c r="W150" s="8">
        <f t="shared" si="77"/>
        <v>5243.3250077014427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-1659.9930806101522</v>
      </c>
      <c r="AB150" s="8">
        <f t="shared" si="88"/>
        <v>-27287.710332981671</v>
      </c>
      <c r="AC150" s="8">
        <f t="shared" si="81"/>
        <v>-28947.703413591822</v>
      </c>
      <c r="AD150" s="8">
        <f t="shared" si="89"/>
        <v>541.13942709216667</v>
      </c>
      <c r="AE150" s="8">
        <f t="shared" si="82"/>
        <v>-28406.563986499656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2435.1503976752501</v>
      </c>
      <c r="M151" s="14">
        <f t="shared" si="75"/>
        <v>769177</v>
      </c>
      <c r="N151" s="13"/>
      <c r="O151" s="13">
        <f>1000*(IF(I20&lt;18,VLOOKUP(I20,'[1]Mortality (No Interventions) H'!$B$10:$O$129,7),VLOOKUP(I20,'[1]Mortality (Interventions) H'!$B$136:$AV$256,7)))</f>
        <v>55.524785558237156</v>
      </c>
      <c r="P151" s="11">
        <v>0</v>
      </c>
      <c r="Q151" s="10">
        <f t="shared" si="84"/>
        <v>0.68167990042622728</v>
      </c>
      <c r="R151" s="10">
        <f t="shared" si="85"/>
        <v>3.785013029052673E-2</v>
      </c>
      <c r="S151" s="10">
        <f t="shared" si="86"/>
        <v>0</v>
      </c>
      <c r="T151" s="9">
        <f t="shared" si="76"/>
        <v>0.64382977013570053</v>
      </c>
      <c r="U151" s="18"/>
      <c r="V151" s="8">
        <f t="shared" si="87"/>
        <v>5243.3250077014427</v>
      </c>
      <c r="W151" s="8">
        <f t="shared" si="77"/>
        <v>4952.1905110366779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-1567.8223207811161</v>
      </c>
      <c r="AB151" s="8">
        <f t="shared" si="88"/>
        <v>-29113.449666476477</v>
      </c>
      <c r="AC151" s="8">
        <f t="shared" si="81"/>
        <v>-30681.271987257594</v>
      </c>
      <c r="AD151" s="8">
        <f t="shared" si="89"/>
        <v>514.37018325551162</v>
      </c>
      <c r="AE151" s="8">
        <f t="shared" si="82"/>
        <v>-30166.901804002082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2435.1503976752501</v>
      </c>
      <c r="M152" s="14">
        <f t="shared" si="75"/>
        <v>769177</v>
      </c>
      <c r="N152" s="13"/>
      <c r="O152" s="13">
        <f>1000*(IF(I21&lt;18,VLOOKUP(I21,'[1]Mortality (No Interventions) H'!$B$10:$O$129,7),VLOOKUP(I21,'[1]Mortality (Interventions) H'!$B$136:$AV$256,7)))</f>
        <v>62.182869761389966</v>
      </c>
      <c r="P152" s="11">
        <v>0</v>
      </c>
      <c r="Q152" s="10">
        <f t="shared" si="84"/>
        <v>0.64382977013570053</v>
      </c>
      <c r="R152" s="10">
        <f t="shared" si="85"/>
        <v>4.0035182744853903E-2</v>
      </c>
      <c r="S152" s="10">
        <f t="shared" si="86"/>
        <v>0</v>
      </c>
      <c r="T152" s="9">
        <f t="shared" si="76"/>
        <v>0.60379458739084657</v>
      </c>
      <c r="U152" s="18"/>
      <c r="V152" s="8">
        <f t="shared" si="87"/>
        <v>4952.1905110366779</v>
      </c>
      <c r="W152" s="8">
        <f t="shared" si="77"/>
        <v>4644.2490934552925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-1470.3306295989837</v>
      </c>
      <c r="AB152" s="8">
        <f t="shared" si="88"/>
        <v>-30794.141758138492</v>
      </c>
      <c r="AC152" s="8">
        <f t="shared" si="81"/>
        <v>-32264.472387737474</v>
      </c>
      <c r="AD152" s="8">
        <f t="shared" si="89"/>
        <v>485.80988913269812</v>
      </c>
      <c r="AE152" s="8">
        <f t="shared" si="82"/>
        <v>-31778.662498604775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2435.1503976752501</v>
      </c>
      <c r="M153" s="14">
        <f t="shared" si="75"/>
        <v>769177</v>
      </c>
      <c r="N153" s="13"/>
      <c r="O153" s="13">
        <f>1000*(IF(I22&lt;18,VLOOKUP(I22,'[1]Mortality (No Interventions) H'!$B$10:$O$129,7),VLOOKUP(I22,'[1]Mortality (Interventions) H'!$B$136:$AV$256,7)))</f>
        <v>69.674078287517332</v>
      </c>
      <c r="P153" s="11">
        <v>0</v>
      </c>
      <c r="Q153" s="10">
        <f t="shared" si="84"/>
        <v>0.60379458739084657</v>
      </c>
      <c r="R153" s="10">
        <f t="shared" si="85"/>
        <v>4.2068831351449072E-2</v>
      </c>
      <c r="S153" s="10">
        <f t="shared" si="86"/>
        <v>0</v>
      </c>
      <c r="T153" s="9">
        <f t="shared" si="76"/>
        <v>0.56172575603939745</v>
      </c>
      <c r="U153" s="18"/>
      <c r="V153" s="8">
        <f t="shared" si="87"/>
        <v>4644.2490934552925</v>
      </c>
      <c r="W153" s="8">
        <f t="shared" si="77"/>
        <v>4320.6653185311561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-1367.8866982037691</v>
      </c>
      <c r="AB153" s="8">
        <f t="shared" si="88"/>
        <v>-32358.377492413543</v>
      </c>
      <c r="AC153" s="8">
        <f t="shared" si="81"/>
        <v>-33726.264190617316</v>
      </c>
      <c r="AD153" s="8">
        <f t="shared" si="89"/>
        <v>455.60083606796422</v>
      </c>
      <c r="AE153" s="8">
        <f t="shared" si="82"/>
        <v>-33270.663354549353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2435.1503976752501</v>
      </c>
      <c r="M154" s="14">
        <f t="shared" si="75"/>
        <v>769177</v>
      </c>
      <c r="N154" s="13"/>
      <c r="O154" s="13">
        <f>1000*(IF(I23&lt;18,VLOOKUP(I23,'[1]Mortality (No Interventions) H'!$B$10:$O$129,7),VLOOKUP(I23,'[1]Mortality (Interventions) H'!$B$136:$AV$256,7)))</f>
        <v>78.092258301147993</v>
      </c>
      <c r="P154" s="11">
        <v>0</v>
      </c>
      <c r="Q154" s="10">
        <f t="shared" si="84"/>
        <v>0.56172575603939745</v>
      </c>
      <c r="R154" s="10">
        <f t="shared" si="85"/>
        <v>4.3866432835036273E-2</v>
      </c>
      <c r="S154" s="10">
        <f t="shared" si="86"/>
        <v>0</v>
      </c>
      <c r="T154" s="9">
        <f t="shared" si="76"/>
        <v>0.51785932320436112</v>
      </c>
      <c r="U154" s="18"/>
      <c r="V154" s="8">
        <f t="shared" si="87"/>
        <v>4320.6653185311561</v>
      </c>
      <c r="W154" s="8">
        <f t="shared" si="77"/>
        <v>3983.2548064436091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-1261.065336840936</v>
      </c>
      <c r="AB154" s="8">
        <f t="shared" si="88"/>
        <v>-33741.051208754696</v>
      </c>
      <c r="AC154" s="8">
        <f t="shared" si="81"/>
        <v>-35002.116545595629</v>
      </c>
      <c r="AD154" s="8">
        <f t="shared" si="89"/>
        <v>423.85726774790646</v>
      </c>
      <c r="AE154" s="8">
        <f t="shared" si="82"/>
        <v>-34578.259277847719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2435.1503976752501</v>
      </c>
      <c r="M155" s="14">
        <f t="shared" si="75"/>
        <v>769177</v>
      </c>
      <c r="N155" s="13"/>
      <c r="O155" s="13">
        <f>1000*(IF(I24&lt;18,VLOOKUP(I24,'[1]Mortality (No Interventions) H'!$B$10:$O$129,7),VLOOKUP(I24,'[1]Mortality (Interventions) H'!$B$136:$AV$256,7)))</f>
        <v>87.586899324627524</v>
      </c>
      <c r="P155" s="11">
        <v>0</v>
      </c>
      <c r="Q155" s="10">
        <f t="shared" si="84"/>
        <v>0.51785932320436112</v>
      </c>
      <c r="R155" s="10">
        <f t="shared" si="85"/>
        <v>4.5357692405820126E-2</v>
      </c>
      <c r="S155" s="10">
        <f t="shared" si="86"/>
        <v>0</v>
      </c>
      <c r="T155" s="9">
        <f t="shared" si="76"/>
        <v>0.47250163079854102</v>
      </c>
      <c r="U155" s="18"/>
      <c r="V155" s="8">
        <f t="shared" si="87"/>
        <v>3983.2548064436091</v>
      </c>
      <c r="W155" s="8">
        <f t="shared" si="77"/>
        <v>3634.3738687272939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-1150.6125341412715</v>
      </c>
      <c r="AB155" s="8">
        <f t="shared" si="88"/>
        <v>-34888.093771631509</v>
      </c>
      <c r="AC155" s="8">
        <f t="shared" si="81"/>
        <v>-36038.706305772779</v>
      </c>
      <c r="AD155" s="8">
        <f t="shared" si="89"/>
        <v>390.7572965121181</v>
      </c>
      <c r="AE155" s="8">
        <f t="shared" si="82"/>
        <v>-35647.949009260657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2435.1503976752501</v>
      </c>
      <c r="M156" s="14">
        <f t="shared" si="75"/>
        <v>769177</v>
      </c>
      <c r="N156" s="13"/>
      <c r="O156" s="13">
        <f>1000*(IF(I25&lt;18,VLOOKUP(I25,'[1]Mortality (No Interventions) H'!$B$10:$O$129,7),VLOOKUP(I25,'[1]Mortality (Interventions) H'!$B$136:$AV$256,7)))</f>
        <v>97.844823747247801</v>
      </c>
      <c r="P156" s="11">
        <v>0</v>
      </c>
      <c r="Q156" s="10">
        <f t="shared" si="84"/>
        <v>0.47250163079854102</v>
      </c>
      <c r="R156" s="10">
        <f t="shared" si="85"/>
        <v>4.6231838785770397E-2</v>
      </c>
      <c r="S156" s="10">
        <f t="shared" si="86"/>
        <v>0</v>
      </c>
      <c r="T156" s="9">
        <f t="shared" si="76"/>
        <v>0.4262697920127706</v>
      </c>
      <c r="U156" s="18"/>
      <c r="V156" s="8">
        <f t="shared" si="87"/>
        <v>3634.3738687272939</v>
      </c>
      <c r="W156" s="8">
        <f t="shared" si="77"/>
        <v>3278.7691981100688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-1038.0310535368444</v>
      </c>
      <c r="AB156" s="8">
        <f t="shared" si="88"/>
        <v>-35560.46706172252</v>
      </c>
      <c r="AC156" s="8">
        <f t="shared" si="81"/>
        <v>-36598.498115259368</v>
      </c>
      <c r="AD156" s="8">
        <f t="shared" si="89"/>
        <v>356.53207652214758</v>
      </c>
      <c r="AE156" s="8">
        <f t="shared" si="82"/>
        <v>-36241.966038737221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2435.1503976752501</v>
      </c>
      <c r="M157" s="14">
        <f t="shared" si="75"/>
        <v>769177</v>
      </c>
      <c r="N157" s="13"/>
      <c r="O157" s="13">
        <f>1000*(IF(I26&lt;18,VLOOKUP(I26,'[1]Mortality (No Interventions) H'!$B$10:$O$129,7),VLOOKUP(I26,'[1]Mortality (Interventions) H'!$B$136:$AV$256,7)))</f>
        <v>108.56494688249622</v>
      </c>
      <c r="P157" s="11">
        <v>0</v>
      </c>
      <c r="Q157" s="10">
        <f t="shared" si="84"/>
        <v>0.4262697920127706</v>
      </c>
      <c r="R157" s="10">
        <f t="shared" si="85"/>
        <v>4.6277957327479149E-2</v>
      </c>
      <c r="S157" s="10">
        <f t="shared" si="86"/>
        <v>0</v>
      </c>
      <c r="T157" s="9">
        <f t="shared" si="76"/>
        <v>0.37999183468529146</v>
      </c>
      <c r="U157" s="18"/>
      <c r="V157" s="8">
        <f t="shared" si="87"/>
        <v>3278.7691981100688</v>
      </c>
      <c r="W157" s="8">
        <f t="shared" si="77"/>
        <v>2922.8097942772847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-925.33726734723541</v>
      </c>
      <c r="AB157" s="8">
        <f t="shared" si="88"/>
        <v>-35595.94038327843</v>
      </c>
      <c r="AC157" s="8">
        <f t="shared" si="81"/>
        <v>-36521.277650625663</v>
      </c>
      <c r="AD157" s="8">
        <f t="shared" si="89"/>
        <v>321.64725833459778</v>
      </c>
      <c r="AE157" s="8">
        <f t="shared" si="82"/>
        <v>-36199.630392291067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2435.1503976752501</v>
      </c>
      <c r="M158" s="14">
        <f t="shared" si="75"/>
        <v>769177</v>
      </c>
      <c r="N158" s="13"/>
      <c r="O158" s="13">
        <f>1000*(IF(I27&lt;18,VLOOKUP(I27,'[1]Mortality (No Interventions) H'!$B$10:$O$129,7),VLOOKUP(I27,'[1]Mortality (Interventions) H'!$B$136:$AV$256,7)))</f>
        <v>120.26714016147059</v>
      </c>
      <c r="P158" s="11">
        <v>0</v>
      </c>
      <c r="Q158" s="10">
        <f t="shared" si="84"/>
        <v>0.37999183468529146</v>
      </c>
      <c r="R158" s="10">
        <f t="shared" si="85"/>
        <v>4.5700531242310313E-2</v>
      </c>
      <c r="S158" s="10">
        <f t="shared" si="86"/>
        <v>0</v>
      </c>
      <c r="T158" s="9">
        <f t="shared" si="76"/>
        <v>0.33429130344298114</v>
      </c>
      <c r="U158" s="18"/>
      <c r="V158" s="8">
        <f t="shared" si="87"/>
        <v>2922.8097942772847</v>
      </c>
      <c r="W158" s="8">
        <f t="shared" si="77"/>
        <v>2571.291819083619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-814.04960051855323</v>
      </c>
      <c r="AB158" s="8">
        <f t="shared" si="88"/>
        <v>-35151.797519366519</v>
      </c>
      <c r="AC158" s="8">
        <f t="shared" si="81"/>
        <v>-35965.847119885075</v>
      </c>
      <c r="AD158" s="8">
        <f t="shared" si="89"/>
        <v>286.72764081860163</v>
      </c>
      <c r="AE158" s="8">
        <f t="shared" si="82"/>
        <v>-35679.119479066474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2435.1503976752501</v>
      </c>
      <c r="M159" s="14">
        <f t="shared" si="75"/>
        <v>769177</v>
      </c>
      <c r="N159" s="13"/>
      <c r="O159" s="13">
        <f>1000*(IF(I28&lt;18,VLOOKUP(I28,'[1]Mortality (No Interventions) H'!$B$10:$O$129,7),VLOOKUP(I28,'[1]Mortality (Interventions) H'!$B$136:$AV$256,7)))</f>
        <v>132.91013377519513</v>
      </c>
      <c r="P159" s="11">
        <v>0</v>
      </c>
      <c r="Q159" s="10">
        <f t="shared" si="84"/>
        <v>0.33429130344298114</v>
      </c>
      <c r="R159" s="10">
        <f t="shared" si="85"/>
        <v>4.4430701860490973E-2</v>
      </c>
      <c r="S159" s="10">
        <f t="shared" si="86"/>
        <v>0</v>
      </c>
      <c r="T159" s="9">
        <f t="shared" si="76"/>
        <v>0.28986060158249016</v>
      </c>
      <c r="U159" s="18"/>
      <c r="V159" s="8">
        <f t="shared" si="87"/>
        <v>2571.291819083619</v>
      </c>
      <c r="W159" s="8">
        <f t="shared" si="77"/>
        <v>2229.5410794341506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-705.85415921398817</v>
      </c>
      <c r="AB159" s="8">
        <f t="shared" si="88"/>
        <v>-34175.073964946867</v>
      </c>
      <c r="AC159" s="8">
        <f t="shared" si="81"/>
        <v>-34880.928124160855</v>
      </c>
      <c r="AD159" s="8">
        <f t="shared" si="89"/>
        <v>252.24372745210303</v>
      </c>
      <c r="AE159" s="8">
        <f t="shared" si="82"/>
        <v>-34628.684396708755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2435.1503976752501</v>
      </c>
      <c r="M160" s="14">
        <f t="shared" si="75"/>
        <v>769177</v>
      </c>
      <c r="N160" s="13"/>
      <c r="O160" s="13">
        <f>1000*(IF(I29&lt;18,VLOOKUP(I29,'[1]Mortality (No Interventions) H'!$B$10:$O$129,7),VLOOKUP(I29,'[1]Mortality (Interventions) H'!$B$136:$AV$256,7)))</f>
        <v>146.84194357237186</v>
      </c>
      <c r="P160" s="11">
        <v>0</v>
      </c>
      <c r="Q160" s="10">
        <f t="shared" si="84"/>
        <v>0.28986060158249016</v>
      </c>
      <c r="R160" s="10">
        <f t="shared" si="85"/>
        <v>4.256369410142978E-2</v>
      </c>
      <c r="S160" s="10">
        <f t="shared" si="86"/>
        <v>0</v>
      </c>
      <c r="T160" s="9">
        <f t="shared" si="76"/>
        <v>0.24729690748106037</v>
      </c>
      <c r="U160" s="18"/>
      <c r="V160" s="8">
        <f t="shared" si="87"/>
        <v>2229.5410794341506</v>
      </c>
      <c r="W160" s="8">
        <f t="shared" si="77"/>
        <v>1902.1509340555958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-602.20516259636372</v>
      </c>
      <c r="AB160" s="8">
        <f t="shared" si="88"/>
        <v>-32739.014537855455</v>
      </c>
      <c r="AC160" s="8">
        <f t="shared" si="81"/>
        <v>-33341.219700451817</v>
      </c>
      <c r="AD160" s="8">
        <f t="shared" si="89"/>
        <v>218.71797989249018</v>
      </c>
      <c r="AE160" s="8">
        <f t="shared" si="82"/>
        <v>-33122.501720559325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2435.1503976752501</v>
      </c>
      <c r="M161" s="14">
        <f t="shared" si="75"/>
        <v>769177</v>
      </c>
      <c r="N161" s="13"/>
      <c r="O161" s="13">
        <f>1000*(IF(I30&lt;18,VLOOKUP(I30,'[1]Mortality (No Interventions) H'!$B$10:$O$129,7),VLOOKUP(I30,'[1]Mortality (Interventions) H'!$B$136:$AV$256,7)))</f>
        <v>162.24913628223126</v>
      </c>
      <c r="P161" s="11">
        <v>0</v>
      </c>
      <c r="Q161" s="10">
        <f t="shared" si="84"/>
        <v>0.24729690748106037</v>
      </c>
      <c r="R161" s="10">
        <f t="shared" si="85"/>
        <v>4.0123709644068903E-2</v>
      </c>
      <c r="S161" s="10">
        <f t="shared" si="86"/>
        <v>0</v>
      </c>
      <c r="T161" s="9">
        <f t="shared" si="76"/>
        <v>0.20717319783699145</v>
      </c>
      <c r="U161" s="18"/>
      <c r="V161" s="8">
        <f t="shared" si="87"/>
        <v>1902.1509340555958</v>
      </c>
      <c r="W161" s="8">
        <f t="shared" si="77"/>
        <v>1593.5285879266357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-504.49789510040301</v>
      </c>
      <c r="AB161" s="8">
        <f t="shared" si="88"/>
        <v>-30862.234612895987</v>
      </c>
      <c r="AC161" s="8">
        <f t="shared" si="81"/>
        <v>-31366.732507996388</v>
      </c>
      <c r="AD161" s="8">
        <f t="shared" si="89"/>
        <v>186.60100663085396</v>
      </c>
      <c r="AE161" s="8">
        <f t="shared" si="82"/>
        <v>-31180.131501365533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2435.1503976752501</v>
      </c>
      <c r="M162" s="14">
        <f t="shared" si="75"/>
        <v>769177</v>
      </c>
      <c r="N162" s="13"/>
      <c r="O162" s="13">
        <f>1000*(IF(I31&lt;18,VLOOKUP(I31,'[1]Mortality (No Interventions) H'!$B$10:$O$129,7),VLOOKUP(I31,'[1]Mortality (Interventions) H'!$B$136:$AV$256,7)))</f>
        <v>177.55420179155007</v>
      </c>
      <c r="P162" s="11">
        <v>0</v>
      </c>
      <c r="Q162" s="10">
        <f t="shared" si="84"/>
        <v>0.20717319783699145</v>
      </c>
      <c r="R162" s="10">
        <f t="shared" si="85"/>
        <v>3.6784471774549909E-2</v>
      </c>
      <c r="S162" s="10">
        <f t="shared" si="86"/>
        <v>0</v>
      </c>
      <c r="T162" s="9">
        <f t="shared" si="76"/>
        <v>0.17038872606244154</v>
      </c>
      <c r="U162" s="18"/>
      <c r="V162" s="8">
        <f t="shared" si="87"/>
        <v>1593.5285879266357</v>
      </c>
      <c r="W162" s="8">
        <f t="shared" si="77"/>
        <v>1310.590891465306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-414.92217403033379</v>
      </c>
      <c r="AB162" s="8">
        <f t="shared" si="88"/>
        <v>-28293.769646132976</v>
      </c>
      <c r="AC162" s="8">
        <f t="shared" si="81"/>
        <v>-28708.691820163309</v>
      </c>
      <c r="AD162" s="8">
        <f t="shared" si="89"/>
        <v>156.32515447560297</v>
      </c>
      <c r="AE162" s="8">
        <f t="shared" si="82"/>
        <v>-28552.366665687707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2435.1503976752501</v>
      </c>
      <c r="M163" s="14">
        <f t="shared" si="75"/>
        <v>769177</v>
      </c>
      <c r="N163" s="13"/>
      <c r="O163" s="13">
        <f>1000*(IF(I32&lt;18,VLOOKUP(I32,'[1]Mortality (No Interventions) H'!$B$10:$O$129,7),VLOOKUP(I32,'[1]Mortality (Interventions) H'!$B$136:$AV$256,7)))</f>
        <v>194.08440228247022</v>
      </c>
      <c r="P163" s="11">
        <v>0</v>
      </c>
      <c r="Q163" s="10">
        <f t="shared" si="84"/>
        <v>0.17038872606244154</v>
      </c>
      <c r="R163" s="10">
        <f t="shared" si="85"/>
        <v>3.3069794053500523E-2</v>
      </c>
      <c r="S163" s="10">
        <f t="shared" si="86"/>
        <v>0</v>
      </c>
      <c r="T163" s="9">
        <f t="shared" si="76"/>
        <v>0.13731893200894102</v>
      </c>
      <c r="U163" s="18"/>
      <c r="V163" s="8">
        <f t="shared" si="87"/>
        <v>1310.590891465306</v>
      </c>
      <c r="W163" s="8">
        <f t="shared" si="77"/>
        <v>1056.2256416584123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-334.39225188991338</v>
      </c>
      <c r="AB163" s="8">
        <f t="shared" si="88"/>
        <v>-25436.524980689373</v>
      </c>
      <c r="AC163" s="8">
        <f t="shared" si="81"/>
        <v>-25770.917232579286</v>
      </c>
      <c r="AD163" s="8">
        <f t="shared" si="89"/>
        <v>128.56896645274654</v>
      </c>
      <c r="AE163" s="8">
        <f t="shared" si="82"/>
        <v>-25642.348266126541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2435.1503976752501</v>
      </c>
      <c r="M164" s="14">
        <f t="shared" si="75"/>
        <v>769177</v>
      </c>
      <c r="N164" s="13"/>
      <c r="O164" s="13">
        <f>1000*(IF(I33&lt;18,VLOOKUP(I33,'[1]Mortality (No Interventions) H'!$B$10:$O$129,7),VLOOKUP(I33,'[1]Mortality (Interventions) H'!$B$136:$AV$256,7)))</f>
        <v>211.40731907612229</v>
      </c>
      <c r="P164" s="11">
        <v>0</v>
      </c>
      <c r="Q164" s="10">
        <f t="shared" si="84"/>
        <v>0.13731893200894102</v>
      </c>
      <c r="R164" s="10">
        <f t="shared" si="85"/>
        <v>2.9030227274406538E-2</v>
      </c>
      <c r="S164" s="10">
        <f t="shared" si="86"/>
        <v>0</v>
      </c>
      <c r="T164" s="9">
        <f t="shared" si="76"/>
        <v>0.10828870473453447</v>
      </c>
      <c r="U164" s="18"/>
      <c r="V164" s="8">
        <f t="shared" si="87"/>
        <v>1056.2256416584123</v>
      </c>
      <c r="W164" s="8">
        <f t="shared" si="77"/>
        <v>832.93181041595028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-263.69928239803937</v>
      </c>
      <c r="AB164" s="8">
        <f t="shared" si="88"/>
        <v>-22329.383124246197</v>
      </c>
      <c r="AC164" s="8">
        <f t="shared" si="81"/>
        <v>-22593.082406644236</v>
      </c>
      <c r="AD164" s="8">
        <f t="shared" si="89"/>
        <v>103.61573544669025</v>
      </c>
      <c r="AE164" s="8">
        <f t="shared" si="82"/>
        <v>-22489.466671197548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2435.1503976752501</v>
      </c>
      <c r="M165" s="14">
        <f t="shared" si="75"/>
        <v>769177</v>
      </c>
      <c r="N165" s="13"/>
      <c r="O165" s="13">
        <f>1000*(IF(I34&lt;18,VLOOKUP(I34,'[1]Mortality (No Interventions) H'!$B$10:$O$129,7),VLOOKUP(I34,'[1]Mortality (Interventions) H'!$B$136:$AV$256,7)))</f>
        <v>229.30737007401288</v>
      </c>
      <c r="P165" s="11">
        <v>0</v>
      </c>
      <c r="Q165" s="10">
        <f t="shared" si="84"/>
        <v>0.10828870473453447</v>
      </c>
      <c r="R165" s="10">
        <f t="shared" si="85"/>
        <v>2.4831398091397408E-2</v>
      </c>
      <c r="S165" s="10">
        <f t="shared" si="86"/>
        <v>0</v>
      </c>
      <c r="T165" s="9">
        <f t="shared" si="76"/>
        <v>8.3457306643137066E-2</v>
      </c>
      <c r="U165" s="18"/>
      <c r="V165" s="8">
        <f t="shared" si="87"/>
        <v>832.93181041595028</v>
      </c>
      <c r="W165" s="8">
        <f t="shared" si="77"/>
        <v>641.93440751848243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-203.23109346094051</v>
      </c>
      <c r="AB165" s="8">
        <f t="shared" si="88"/>
        <v>-19099.740289746784</v>
      </c>
      <c r="AC165" s="8">
        <f t="shared" si="81"/>
        <v>-19302.971383207725</v>
      </c>
      <c r="AD165" s="8">
        <f t="shared" si="89"/>
        <v>81.710610601804731</v>
      </c>
      <c r="AE165" s="8">
        <f t="shared" si="82"/>
        <v>-19221.260772605921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2435.1503976752501</v>
      </c>
      <c r="M166" s="14">
        <f t="shared" si="75"/>
        <v>769177</v>
      </c>
      <c r="N166" s="13"/>
      <c r="O166" s="13">
        <f>1000*(IF(I35&lt;18,VLOOKUP(I35,'[1]Mortality (No Interventions) H'!$B$10:$O$129,7),VLOOKUP(I35,'[1]Mortality (Interventions) H'!$B$136:$AV$256,7)))</f>
        <v>248.51420062155424</v>
      </c>
      <c r="P166" s="11">
        <v>0</v>
      </c>
      <c r="Q166" s="10">
        <f t="shared" si="84"/>
        <v>8.3457306643137066E-2</v>
      </c>
      <c r="R166" s="10">
        <f t="shared" si="85"/>
        <v>2.0740325846447135E-2</v>
      </c>
      <c r="S166" s="10">
        <f t="shared" si="86"/>
        <v>0</v>
      </c>
      <c r="T166" s="9">
        <f t="shared" si="76"/>
        <v>6.2716980796689928E-2</v>
      </c>
      <c r="U166" s="18"/>
      <c r="V166" s="8">
        <f t="shared" si="87"/>
        <v>641.93440751848243</v>
      </c>
      <c r="W166" s="8">
        <f t="shared" si="77"/>
        <v>482.40459138255574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-152.72528072805051</v>
      </c>
      <c r="AB166" s="8">
        <f t="shared" si="88"/>
        <v>-15952.981613592669</v>
      </c>
      <c r="AC166" s="8">
        <f t="shared" si="81"/>
        <v>-16105.70689432072</v>
      </c>
      <c r="AD166" s="8">
        <f t="shared" si="89"/>
        <v>62.973765377563133</v>
      </c>
      <c r="AE166" s="8">
        <f t="shared" si="82"/>
        <v>-16042.733128943157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2435.1503976752501</v>
      </c>
      <c r="M167" s="14">
        <f t="shared" ref="M167:M198" si="93">$E$11</f>
        <v>769177</v>
      </c>
      <c r="N167" s="13"/>
      <c r="O167" s="13">
        <f>1000*(IF(I36&lt;18,VLOOKUP(I36,'[1]Mortality (No Interventions) H'!$B$10:$O$129,7),VLOOKUP(I36,'[1]Mortality (Interventions) H'!$B$136:$AV$256,7)))</f>
        <v>268.27062610837959</v>
      </c>
      <c r="P167" s="11">
        <v>0</v>
      </c>
      <c r="Q167" s="10">
        <f t="shared" si="84"/>
        <v>6.2716980796689928E-2</v>
      </c>
      <c r="R167" s="10">
        <f t="shared" si="85"/>
        <v>1.6825123705955226E-2</v>
      </c>
      <c r="S167" s="10">
        <f t="shared" si="86"/>
        <v>0</v>
      </c>
      <c r="T167" s="9">
        <f t="shared" ref="T167:T198" si="94">Q167-SUM(R167:S167)</f>
        <v>4.5891857090734706E-2</v>
      </c>
      <c r="U167" s="18"/>
      <c r="V167" s="8">
        <f t="shared" si="87"/>
        <v>482.40459138255574</v>
      </c>
      <c r="W167" s="8">
        <f t="shared" ref="W167:W198" si="95">$G$14*M167*T167</f>
        <v>352.98960961480049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-111.75357404455836</v>
      </c>
      <c r="AB167" s="8">
        <f t="shared" si="88"/>
        <v>-12941.498176775523</v>
      </c>
      <c r="AC167" s="8">
        <f t="shared" ref="AC167:AC198" si="99">IFERROR(_xlfn.IFNA(SUM(Y167:AB167),0),0)</f>
        <v>-13053.251750820082</v>
      </c>
      <c r="AD167" s="8">
        <f t="shared" si="89"/>
        <v>47.323890414628721</v>
      </c>
      <c r="AE167" s="8">
        <f t="shared" ref="AE167:AE198" si="100">IFERROR(_xlfn.IFNA(SUM(AC167:AD167),0),0)</f>
        <v>-13005.927860405453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2435.1503976752501</v>
      </c>
      <c r="M168" s="14">
        <f t="shared" si="93"/>
        <v>769177</v>
      </c>
      <c r="N168" s="13"/>
      <c r="O168" s="13">
        <f>1000*(IF(I37&lt;18,VLOOKUP(I37,'[1]Mortality (No Interventions) H'!$B$10:$O$129,7),VLOOKUP(I37,'[1]Mortality (Interventions) H'!$B$136:$AV$256,7)))</f>
        <v>289.19633375840704</v>
      </c>
      <c r="P168" s="11">
        <v>0</v>
      </c>
      <c r="Q168" s="10">
        <f t="shared" ref="Q168:Q199" si="102">T167</f>
        <v>4.5891857090734706E-2</v>
      </c>
      <c r="R168" s="10">
        <f t="shared" ref="R168:R199" si="103">O168*Q168/1000</f>
        <v>1.3271756820005231E-2</v>
      </c>
      <c r="S168" s="10">
        <f t="shared" ref="S168:S199" si="104">MIN(P168*Q168,Q168-R168)</f>
        <v>0</v>
      </c>
      <c r="T168" s="9">
        <f t="shared" si="94"/>
        <v>3.2620100270729473E-2</v>
      </c>
      <c r="U168" s="18"/>
      <c r="V168" s="8">
        <f t="shared" ref="V168:V199" si="105">W167</f>
        <v>352.98960961480049</v>
      </c>
      <c r="W168" s="8">
        <f t="shared" si="95"/>
        <v>250.90630865938886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-79.434850146473408</v>
      </c>
      <c r="AB168" s="8">
        <f t="shared" ref="AB168:AB199" si="106">IFERROR(_xlfn.IFNA(-M168*R168,0),0)</f>
        <v>-10208.330095541163</v>
      </c>
      <c r="AC168" s="8">
        <f t="shared" si="99"/>
        <v>-10287.764945687637</v>
      </c>
      <c r="AD168" s="8">
        <f t="shared" ref="AD168:AD199" si="107">IFERROR(_xlfn.IFNA($D$6*SUM(V168:V168,Y168:Z168),0),0)</f>
        <v>34.628280703211928</v>
      </c>
      <c r="AE168" s="8">
        <f t="shared" si="100"/>
        <v>-10253.136664984426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2435.1503976752501</v>
      </c>
      <c r="M169" s="14">
        <f t="shared" si="93"/>
        <v>769177</v>
      </c>
      <c r="N169" s="13"/>
      <c r="O169" s="13">
        <f>1000*(IF(I38&lt;18,VLOOKUP(I38,'[1]Mortality (No Interventions) H'!$B$10:$O$129,7),VLOOKUP(I38,'[1]Mortality (Interventions) H'!$B$136:$AV$256,7)))</f>
        <v>311.35051591946018</v>
      </c>
      <c r="P169" s="11">
        <v>0</v>
      </c>
      <c r="Q169" s="10">
        <f t="shared" si="102"/>
        <v>3.2620100270729473E-2</v>
      </c>
      <c r="R169" s="10">
        <f t="shared" si="103"/>
        <v>1.0156285048636145E-2</v>
      </c>
      <c r="S169" s="10">
        <f t="shared" si="104"/>
        <v>0</v>
      </c>
      <c r="T169" s="9">
        <f t="shared" si="94"/>
        <v>2.2463815222093328E-2</v>
      </c>
      <c r="U169" s="18"/>
      <c r="V169" s="8">
        <f t="shared" si="105"/>
        <v>250.90630865938886</v>
      </c>
      <c r="W169" s="8">
        <f t="shared" si="95"/>
        <v>172.7865000108408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-54.702768571383906</v>
      </c>
      <c r="AB169" s="8">
        <f t="shared" si="106"/>
        <v>-7811.9808648548042</v>
      </c>
      <c r="AC169" s="8">
        <f t="shared" si="99"/>
        <v>-7866.683633426188</v>
      </c>
      <c r="AD169" s="8">
        <f t="shared" si="107"/>
        <v>24.613908879486047</v>
      </c>
      <c r="AE169" s="8">
        <f t="shared" si="100"/>
        <v>-7842.0697245467018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2435.1503976752501</v>
      </c>
      <c r="M170" s="14">
        <f t="shared" si="93"/>
        <v>769177</v>
      </c>
      <c r="N170" s="13"/>
      <c r="O170" s="13">
        <f>1000*(IF(I39&lt;18,VLOOKUP(I39,'[1]Mortality (No Interventions) H'!$B$10:$O$129,7),VLOOKUP(I39,'[1]Mortality (Interventions) H'!$B$136:$AV$256,7)))</f>
        <v>333.91676572419101</v>
      </c>
      <c r="P170" s="11">
        <v>0</v>
      </c>
      <c r="Q170" s="10">
        <f t="shared" si="102"/>
        <v>2.2463815222093328E-2</v>
      </c>
      <c r="R170" s="10">
        <f t="shared" si="103"/>
        <v>7.5010445247872537E-3</v>
      </c>
      <c r="S170" s="10">
        <f t="shared" si="104"/>
        <v>0</v>
      </c>
      <c r="T170" s="9">
        <f t="shared" si="94"/>
        <v>1.4962770697306074E-2</v>
      </c>
      <c r="U170" s="18"/>
      <c r="V170" s="8">
        <f t="shared" si="105"/>
        <v>172.7865000108408</v>
      </c>
      <c r="W170" s="8">
        <f t="shared" si="95"/>
        <v>115.09019076641795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-36.436597013868465</v>
      </c>
      <c r="AB170" s="8">
        <f t="shared" si="106"/>
        <v>-5769.6309244422855</v>
      </c>
      <c r="AC170" s="8">
        <f t="shared" si="99"/>
        <v>-5806.0675214561543</v>
      </c>
      <c r="AD170" s="8">
        <f t="shared" si="107"/>
        <v>16.950355651063482</v>
      </c>
      <c r="AE170" s="8">
        <f t="shared" si="100"/>
        <v>-5789.1171658050907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2435.1503976752501</v>
      </c>
      <c r="M171" s="14">
        <f t="shared" si="93"/>
        <v>769177</v>
      </c>
      <c r="N171" s="13"/>
      <c r="O171" s="13">
        <f>1000*(IF(I40&lt;18,VLOOKUP(I40,'[1]Mortality (No Interventions) H'!$B$10:$O$129,7),VLOOKUP(I40,'[1]Mortality (Interventions) H'!$B$136:$AV$256,7)))</f>
        <v>357.50214379600055</v>
      </c>
      <c r="P171" s="11">
        <v>0</v>
      </c>
      <c r="Q171" s="10">
        <f t="shared" si="102"/>
        <v>1.4962770697306074E-2</v>
      </c>
      <c r="R171" s="10">
        <f t="shared" si="103"/>
        <v>5.3492226014148995E-3</v>
      </c>
      <c r="S171" s="10">
        <f t="shared" si="104"/>
        <v>0</v>
      </c>
      <c r="T171" s="9">
        <f t="shared" si="94"/>
        <v>9.6135480958911747E-3</v>
      </c>
      <c r="U171" s="18"/>
      <c r="V171" s="8">
        <f t="shared" si="105"/>
        <v>115.09019076641795</v>
      </c>
      <c r="W171" s="8">
        <f t="shared" si="95"/>
        <v>73.945200837532866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-23.410435468779539</v>
      </c>
      <c r="AB171" s="8">
        <f t="shared" si="106"/>
        <v>-4114.4989928885079</v>
      </c>
      <c r="AC171" s="8">
        <f t="shared" si="99"/>
        <v>-4137.9094283572877</v>
      </c>
      <c r="AD171" s="8">
        <f t="shared" si="107"/>
        <v>11.290347714185602</v>
      </c>
      <c r="AE171" s="8">
        <f t="shared" si="100"/>
        <v>-4126.6190806431023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2435.1503976752501</v>
      </c>
      <c r="M172" s="14">
        <f t="shared" si="93"/>
        <v>769177</v>
      </c>
      <c r="N172" s="13"/>
      <c r="O172" s="13">
        <f>1000*(IF(I41&lt;18,VLOOKUP(I41,'[1]Mortality (No Interventions) H'!$B$10:$O$129,7),VLOOKUP(I41,'[1]Mortality (Interventions) H'!$B$136:$AV$256,7)))</f>
        <v>381.24886538871738</v>
      </c>
      <c r="P172" s="11">
        <v>0</v>
      </c>
      <c r="Q172" s="10">
        <f t="shared" si="102"/>
        <v>9.6135480958911747E-3</v>
      </c>
      <c r="R172" s="10">
        <f t="shared" si="103"/>
        <v>3.6651543039183747E-3</v>
      </c>
      <c r="S172" s="10">
        <f t="shared" si="104"/>
        <v>0</v>
      </c>
      <c r="T172" s="9">
        <f t="shared" si="94"/>
        <v>5.9483937919727996E-3</v>
      </c>
      <c r="U172" s="18"/>
      <c r="V172" s="8">
        <f t="shared" si="105"/>
        <v>73.945200837532866</v>
      </c>
      <c r="W172" s="8">
        <f t="shared" si="95"/>
        <v>45.753676917282625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-14.485233508051552</v>
      </c>
      <c r="AB172" s="8">
        <f t="shared" si="106"/>
        <v>-2819.1523920250238</v>
      </c>
      <c r="AC172" s="8">
        <f t="shared" si="99"/>
        <v>-2833.6376255330752</v>
      </c>
      <c r="AD172" s="8">
        <f t="shared" si="107"/>
        <v>7.2540242021619745</v>
      </c>
      <c r="AE172" s="8">
        <f t="shared" si="100"/>
        <v>-2826.3836013309133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2435.1503976752501</v>
      </c>
      <c r="M173" s="14">
        <f t="shared" si="93"/>
        <v>769177</v>
      </c>
      <c r="N173" s="13"/>
      <c r="O173" s="13">
        <f>1000*(IF(I42&lt;18,VLOOKUP(I42,'[1]Mortality (No Interventions) H'!$B$10:$O$129,7),VLOOKUP(I42,'[1]Mortality (Interventions) H'!$B$136:$AV$256,7)))</f>
        <v>404.61128340856465</v>
      </c>
      <c r="P173" s="11">
        <v>0</v>
      </c>
      <c r="Q173" s="10">
        <f t="shared" si="102"/>
        <v>5.9483937919727996E-3</v>
      </c>
      <c r="R173" s="10">
        <f t="shared" si="103"/>
        <v>2.4067872463896531E-3</v>
      </c>
      <c r="S173" s="10">
        <f t="shared" si="104"/>
        <v>0</v>
      </c>
      <c r="T173" s="9">
        <f t="shared" si="94"/>
        <v>3.5416065455831465E-3</v>
      </c>
      <c r="U173" s="18"/>
      <c r="V173" s="8">
        <f t="shared" si="105"/>
        <v>45.753676917282625</v>
      </c>
      <c r="W173" s="8">
        <f t="shared" si="95"/>
        <v>27.241222979120082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-8.6243445878860676</v>
      </c>
      <c r="AB173" s="8">
        <f t="shared" si="106"/>
        <v>-1851.2453938162541</v>
      </c>
      <c r="AC173" s="8">
        <f t="shared" si="99"/>
        <v>-1859.8697384041402</v>
      </c>
      <c r="AD173" s="8">
        <f t="shared" si="107"/>
        <v>4.4884357055854256</v>
      </c>
      <c r="AE173" s="8">
        <f t="shared" si="100"/>
        <v>-1855.3813026985547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2435.1503976752501</v>
      </c>
      <c r="M174" s="14">
        <f t="shared" si="93"/>
        <v>769177</v>
      </c>
      <c r="N174" s="13"/>
      <c r="O174" s="13">
        <f>1000*(IF(I43&lt;18,VLOOKUP(I43,'[1]Mortality (No Interventions) H'!$B$10:$O$129,7),VLOOKUP(I43,'[1]Mortality (Interventions) H'!$B$136:$AV$256,7)))</f>
        <v>428.53422169065067</v>
      </c>
      <c r="P174" s="11">
        <v>0</v>
      </c>
      <c r="Q174" s="10">
        <f t="shared" si="102"/>
        <v>3.5416065455831465E-3</v>
      </c>
      <c r="R174" s="10">
        <f t="shared" si="103"/>
        <v>1.5176996045459877E-3</v>
      </c>
      <c r="S174" s="10">
        <f t="shared" si="104"/>
        <v>0</v>
      </c>
      <c r="T174" s="9">
        <f t="shared" si="94"/>
        <v>2.0239069410371586E-3</v>
      </c>
      <c r="U174" s="18"/>
      <c r="V174" s="8">
        <f t="shared" si="105"/>
        <v>27.241222979120082</v>
      </c>
      <c r="W174" s="8">
        <f t="shared" si="95"/>
        <v>15.567426691861385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-4.9285177923243362</v>
      </c>
      <c r="AB174" s="8">
        <f t="shared" si="106"/>
        <v>-1167.3796287258692</v>
      </c>
      <c r="AC174" s="8">
        <f t="shared" si="99"/>
        <v>-1172.3081465181936</v>
      </c>
      <c r="AD174" s="8">
        <f t="shared" si="107"/>
        <v>2.67236397425168</v>
      </c>
      <c r="AE174" s="8">
        <f t="shared" si="100"/>
        <v>-1169.6357825439418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2435.1503976752501</v>
      </c>
      <c r="M175" s="14">
        <f t="shared" si="93"/>
        <v>769177</v>
      </c>
      <c r="N175" s="13"/>
      <c r="O175" s="13">
        <f>1000*(IF(I44&lt;18,VLOOKUP(I44,'[1]Mortality (No Interventions) H'!$B$10:$O$129,7),VLOOKUP(I44,'[1]Mortality (Interventions) H'!$B$136:$AV$256,7)))</f>
        <v>452.87865753431436</v>
      </c>
      <c r="P175" s="11">
        <v>0</v>
      </c>
      <c r="Q175" s="10">
        <f t="shared" si="102"/>
        <v>2.0239069410371586E-3</v>
      </c>
      <c r="R175" s="10">
        <f t="shared" si="103"/>
        <v>9.1658425843128908E-4</v>
      </c>
      <c r="S175" s="10">
        <f t="shared" si="104"/>
        <v>0</v>
      </c>
      <c r="T175" s="9">
        <f t="shared" si="94"/>
        <v>1.1073226826058694E-3</v>
      </c>
      <c r="U175" s="18"/>
      <c r="V175" s="8">
        <f t="shared" si="105"/>
        <v>15.567426691861385</v>
      </c>
      <c r="W175" s="8">
        <f t="shared" si="95"/>
        <v>8.5172713903873483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-2.6964972709025075</v>
      </c>
      <c r="AB175" s="8">
        <f t="shared" si="106"/>
        <v>-705.01553014740364</v>
      </c>
      <c r="AC175" s="8">
        <f t="shared" si="99"/>
        <v>-707.71202741830609</v>
      </c>
      <c r="AD175" s="8">
        <f t="shared" si="107"/>
        <v>1.527164558471602</v>
      </c>
      <c r="AE175" s="8">
        <f t="shared" si="100"/>
        <v>-706.18486285983454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2435.1503976752501</v>
      </c>
      <c r="M176" s="14">
        <f t="shared" si="93"/>
        <v>769177</v>
      </c>
      <c r="N176" s="13"/>
      <c r="O176" s="13">
        <f>1000*(IF(I45&lt;18,VLOOKUP(I45,'[1]Mortality (No Interventions) H'!$B$10:$O$129,7),VLOOKUP(I45,'[1]Mortality (Interventions) H'!$B$136:$AV$256,7)))</f>
        <v>477.48840363538085</v>
      </c>
      <c r="P176" s="11">
        <v>0</v>
      </c>
      <c r="Q176" s="10">
        <f t="shared" si="102"/>
        <v>1.1073226826058694E-3</v>
      </c>
      <c r="R176" s="10">
        <f t="shared" si="103"/>
        <v>5.2873374002672413E-4</v>
      </c>
      <c r="S176" s="10">
        <f t="shared" si="104"/>
        <v>0</v>
      </c>
      <c r="T176" s="9">
        <f t="shared" si="94"/>
        <v>5.7858894257914527E-4</v>
      </c>
      <c r="U176" s="18"/>
      <c r="V176" s="8">
        <f t="shared" si="105"/>
        <v>8.5172713903873483</v>
      </c>
      <c r="W176" s="8">
        <f t="shared" si="95"/>
        <v>4.4503730708619926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-1.4089510936121081</v>
      </c>
      <c r="AB176" s="8">
        <f t="shared" si="106"/>
        <v>-406.6898319525356</v>
      </c>
      <c r="AC176" s="8">
        <f t="shared" si="99"/>
        <v>-408.09878304614773</v>
      </c>
      <c r="AD176" s="8">
        <f t="shared" si="107"/>
        <v>0.83554432339699891</v>
      </c>
      <c r="AE176" s="8">
        <f t="shared" si="100"/>
        <v>-407.26323872275071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2435.1503976752501</v>
      </c>
      <c r="M177" s="14">
        <f t="shared" si="93"/>
        <v>769177</v>
      </c>
      <c r="N177" s="13"/>
      <c r="O177" s="13">
        <f>1000*(IF(I46&lt;18,VLOOKUP(I46,'[1]Mortality (No Interventions) H'!$B$10:$O$129,7),VLOOKUP(I46,'[1]Mortality (Interventions) H'!$B$136:$AV$256,7)))</f>
        <v>502.20723011046874</v>
      </c>
      <c r="P177" s="11">
        <v>0</v>
      </c>
      <c r="Q177" s="10">
        <f t="shared" si="102"/>
        <v>5.7858894257914527E-4</v>
      </c>
      <c r="R177" s="10">
        <f t="shared" si="103"/>
        <v>2.905715502252176E-4</v>
      </c>
      <c r="S177" s="10">
        <f t="shared" si="104"/>
        <v>0</v>
      </c>
      <c r="T177" s="9">
        <f t="shared" si="94"/>
        <v>2.8801739235392767E-4</v>
      </c>
      <c r="U177" s="18"/>
      <c r="V177" s="8">
        <f t="shared" si="105"/>
        <v>4.4503730708619926</v>
      </c>
      <c r="W177" s="8">
        <f t="shared" si="95"/>
        <v>2.2153635379861703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-0.70136566752805551</v>
      </c>
      <c r="AB177" s="8">
        <f t="shared" si="106"/>
        <v>-223.50095328758221</v>
      </c>
      <c r="AC177" s="8">
        <f t="shared" si="99"/>
        <v>-224.20231895511026</v>
      </c>
      <c r="AD177" s="8">
        <f t="shared" si="107"/>
        <v>0.43658159825156151</v>
      </c>
      <c r="AE177" s="8">
        <f t="shared" si="100"/>
        <v>-223.76573735685869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2435.1503976752501</v>
      </c>
      <c r="M178" s="14">
        <f t="shared" si="93"/>
        <v>769177</v>
      </c>
      <c r="N178" s="13"/>
      <c r="O178" s="13">
        <f>1000*(IF(I47&lt;18,VLOOKUP(I47,'[1]Mortality (No Interventions) H'!$B$10:$O$129,7),VLOOKUP(I47,'[1]Mortality (Interventions) H'!$B$136:$AV$256,7)))</f>
        <v>527.06005799767945</v>
      </c>
      <c r="P178" s="11">
        <v>0</v>
      </c>
      <c r="Q178" s="10">
        <f t="shared" si="102"/>
        <v>2.8801739235392767E-4</v>
      </c>
      <c r="R178" s="10">
        <f t="shared" si="103"/>
        <v>1.5180246351840151E-4</v>
      </c>
      <c r="S178" s="10">
        <f t="shared" si="104"/>
        <v>0</v>
      </c>
      <c r="T178" s="9">
        <f t="shared" si="94"/>
        <v>1.3621492883552616E-4</v>
      </c>
      <c r="U178" s="18"/>
      <c r="V178" s="8">
        <f t="shared" si="105"/>
        <v>2.2153635379861703</v>
      </c>
      <c r="W178" s="8">
        <f t="shared" si="95"/>
        <v>1.0477339031692352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-0.33170383812313742</v>
      </c>
      <c r="AB178" s="8">
        <f t="shared" si="106"/>
        <v>-116.76296348169352</v>
      </c>
      <c r="AC178" s="8">
        <f t="shared" si="99"/>
        <v>-117.09466731981665</v>
      </c>
      <c r="AD178" s="8">
        <f t="shared" si="107"/>
        <v>0.21732716307644331</v>
      </c>
      <c r="AE178" s="8">
        <f t="shared" si="100"/>
        <v>-116.8773401567402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2435.1503976752501</v>
      </c>
      <c r="M179" s="14">
        <f t="shared" si="93"/>
        <v>769177</v>
      </c>
      <c r="N179" s="13"/>
      <c r="O179" s="13">
        <f>1000*(IF(I48&lt;18,VLOOKUP(I48,'[1]Mortality (No Interventions) H'!$B$10:$O$129,7),VLOOKUP(I48,'[1]Mortality (Interventions) H'!$B$136:$AV$256,7)))</f>
        <v>552.09364076674956</v>
      </c>
      <c r="P179" s="11">
        <v>0</v>
      </c>
      <c r="Q179" s="10">
        <f t="shared" si="102"/>
        <v>1.3621492883552616E-4</v>
      </c>
      <c r="R179" s="10">
        <f t="shared" si="103"/>
        <v>7.5203395987589336E-5</v>
      </c>
      <c r="S179" s="10">
        <f t="shared" si="104"/>
        <v>0</v>
      </c>
      <c r="T179" s="9">
        <f t="shared" si="94"/>
        <v>6.1011532847936824E-5</v>
      </c>
      <c r="U179" s="18"/>
      <c r="V179" s="8">
        <f t="shared" si="105"/>
        <v>1.0477339031692352</v>
      </c>
      <c r="W179" s="8">
        <f t="shared" si="95"/>
        <v>0.46928667801377505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-0.14857225847742994</v>
      </c>
      <c r="AB179" s="8">
        <f t="shared" si="106"/>
        <v>-57.844722515546003</v>
      </c>
      <c r="AC179" s="8">
        <f t="shared" si="99"/>
        <v>-57.993294774023433</v>
      </c>
      <c r="AD179" s="8">
        <f t="shared" si="107"/>
        <v>0.10278269590090199</v>
      </c>
      <c r="AE179" s="8">
        <f t="shared" si="100"/>
        <v>-57.890512078122534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2435.1503976752501</v>
      </c>
      <c r="M180" s="14">
        <f t="shared" si="93"/>
        <v>769177</v>
      </c>
      <c r="N180" s="13"/>
      <c r="O180" s="13">
        <f>1000*(IF(I49&lt;18,VLOOKUP(I49,'[1]Mortality (No Interventions) H'!$B$10:$O$129,7),VLOOKUP(I49,'[1]Mortality (Interventions) H'!$B$136:$AV$256,7)))</f>
        <v>577.16428403351165</v>
      </c>
      <c r="P180" s="11">
        <v>0</v>
      </c>
      <c r="Q180" s="10">
        <f t="shared" si="102"/>
        <v>6.1011532847936824E-5</v>
      </c>
      <c r="R180" s="10">
        <f t="shared" si="103"/>
        <v>3.5213677673966533E-5</v>
      </c>
      <c r="S180" s="10">
        <f t="shared" si="104"/>
        <v>0</v>
      </c>
      <c r="T180" s="9">
        <f t="shared" si="94"/>
        <v>2.5797855173970291E-5</v>
      </c>
      <c r="U180" s="18"/>
      <c r="V180" s="8">
        <f t="shared" si="105"/>
        <v>0.46928667801377505</v>
      </c>
      <c r="W180" s="8">
        <f t="shared" si="95"/>
        <v>0.19843116849148948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-6.282165728606226E-2</v>
      </c>
      <c r="AB180" s="8">
        <f t="shared" si="106"/>
        <v>-27.085550952228555</v>
      </c>
      <c r="AC180" s="8">
        <f t="shared" si="99"/>
        <v>-27.148372609514617</v>
      </c>
      <c r="AD180" s="8">
        <f t="shared" si="107"/>
        <v>4.6037023113151339E-2</v>
      </c>
      <c r="AE180" s="8">
        <f t="shared" si="100"/>
        <v>-27.102335586401466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2435.1503976752501</v>
      </c>
      <c r="M181" s="14">
        <f t="shared" si="93"/>
        <v>769177</v>
      </c>
      <c r="N181" s="13"/>
      <c r="O181" s="13">
        <f>1000*(IF(I50&lt;18,VLOOKUP(I50,'[1]Mortality (No Interventions) H'!$B$10:$O$129,7),VLOOKUP(I50,'[1]Mortality (Interventions) H'!$B$136:$AV$256,7)))</f>
        <v>602.1284236588657</v>
      </c>
      <c r="P181" s="11">
        <v>0</v>
      </c>
      <c r="Q181" s="10">
        <f t="shared" si="102"/>
        <v>2.5797855173970291E-5</v>
      </c>
      <c r="R181" s="10">
        <f t="shared" si="103"/>
        <v>1.5533621869682443E-5</v>
      </c>
      <c r="S181" s="10">
        <f t="shared" si="104"/>
        <v>0</v>
      </c>
      <c r="T181" s="9">
        <f t="shared" si="94"/>
        <v>1.0264233304287848E-5</v>
      </c>
      <c r="U181" s="18"/>
      <c r="V181" s="8">
        <f t="shared" si="105"/>
        <v>0.19843116849148948</v>
      </c>
      <c r="W181" s="8">
        <f t="shared" si="95"/>
        <v>7.8950121802922144E-2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-2.4994951812768097E-2</v>
      </c>
      <c r="AB181" s="8">
        <f t="shared" si="106"/>
        <v>-11.948104668856733</v>
      </c>
      <c r="AC181" s="8">
        <f t="shared" si="99"/>
        <v>-11.973099620669501</v>
      </c>
      <c r="AD181" s="8">
        <f t="shared" si="107"/>
        <v>1.9466097629015119E-2</v>
      </c>
      <c r="AE181" s="8">
        <f t="shared" si="100"/>
        <v>-11.953633523040486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2435.1503976752501</v>
      </c>
      <c r="M182" s="14">
        <f t="shared" si="93"/>
        <v>769177</v>
      </c>
      <c r="N182" s="13"/>
      <c r="O182" s="13">
        <f>1000*(IF(I51&lt;18,VLOOKUP(I51,'[1]Mortality (No Interventions) H'!$B$10:$O$129,7),VLOOKUP(I51,'[1]Mortality (Interventions) H'!$B$136:$AV$256,7)))</f>
        <v>631.1084065079549</v>
      </c>
      <c r="P182" s="11">
        <v>0</v>
      </c>
      <c r="Q182" s="10">
        <f t="shared" si="102"/>
        <v>1.0264233304287848E-5</v>
      </c>
      <c r="R182" s="10">
        <f t="shared" si="103"/>
        <v>6.4778439246949843E-6</v>
      </c>
      <c r="S182" s="10">
        <f t="shared" si="104"/>
        <v>0</v>
      </c>
      <c r="T182" s="9">
        <f t="shared" si="94"/>
        <v>3.7863893795928633E-6</v>
      </c>
      <c r="U182" s="18"/>
      <c r="V182" s="8">
        <f t="shared" si="105"/>
        <v>7.8950121802922144E-2</v>
      </c>
      <c r="W182" s="8">
        <f t="shared" si="95"/>
        <v>2.9124036238270999E-2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-9.2204276034689048E-3</v>
      </c>
      <c r="AB182" s="8">
        <f t="shared" si="106"/>
        <v>-4.9826085564651139</v>
      </c>
      <c r="AC182" s="8">
        <f t="shared" si="99"/>
        <v>-4.991828984068583</v>
      </c>
      <c r="AD182" s="8">
        <f t="shared" si="107"/>
        <v>7.7450069488666628E-3</v>
      </c>
      <c r="AE182" s="8">
        <f t="shared" si="100"/>
        <v>-4.9840839771197167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2435.1503976752501</v>
      </c>
      <c r="M183" s="14">
        <f t="shared" si="93"/>
        <v>769177</v>
      </c>
      <c r="N183" s="13"/>
      <c r="O183" s="13">
        <f>1000*(IF(I52&lt;18,VLOOKUP(I52,'[1]Mortality (No Interventions) H'!$B$10:$O$129,7),VLOOKUP(I52,'[1]Mortality (Interventions) H'!$B$136:$AV$256,7)))</f>
        <v>659.93493963025901</v>
      </c>
      <c r="P183" s="11">
        <v>0</v>
      </c>
      <c r="Q183" s="10">
        <f t="shared" si="102"/>
        <v>3.7863893795928633E-6</v>
      </c>
      <c r="R183" s="10">
        <f t="shared" si="103"/>
        <v>2.4987706466382704E-6</v>
      </c>
      <c r="S183" s="10">
        <f t="shared" si="104"/>
        <v>0</v>
      </c>
      <c r="T183" s="9">
        <f t="shared" si="94"/>
        <v>1.2876187329545929E-6</v>
      </c>
      <c r="U183" s="18"/>
      <c r="V183" s="8">
        <f t="shared" si="105"/>
        <v>2.9124036238270999E-2</v>
      </c>
      <c r="W183" s="8">
        <f t="shared" si="95"/>
        <v>9.9040671415781493E-3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-3.1355452696084788E-3</v>
      </c>
      <c r="AB183" s="8">
        <f t="shared" si="106"/>
        <v>-1.9219969096692848</v>
      </c>
      <c r="AC183" s="8">
        <f t="shared" si="99"/>
        <v>-1.9251324549388933</v>
      </c>
      <c r="AD183" s="8">
        <f t="shared" si="107"/>
        <v>2.8570679549743852E-3</v>
      </c>
      <c r="AE183" s="8">
        <f t="shared" si="100"/>
        <v>-1.9222753869839189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2435.1503976752501</v>
      </c>
      <c r="M184" s="14">
        <f t="shared" si="93"/>
        <v>769177</v>
      </c>
      <c r="N184" s="13"/>
      <c r="O184" s="13">
        <f>1000*(IF(I53&lt;18,VLOOKUP(I53,'[1]Mortality (No Interventions) H'!$B$10:$O$129,7),VLOOKUP(I53,'[1]Mortality (Interventions) H'!$B$136:$AV$256,7)))</f>
        <v>688.57241039209055</v>
      </c>
      <c r="P184" s="11">
        <v>0</v>
      </c>
      <c r="Q184" s="10">
        <f t="shared" si="102"/>
        <v>1.2876187329545929E-6</v>
      </c>
      <c r="R184" s="10">
        <f t="shared" si="103"/>
        <v>8.8661873461655358E-7</v>
      </c>
      <c r="S184" s="10">
        <f t="shared" si="104"/>
        <v>0</v>
      </c>
      <c r="T184" s="9">
        <f t="shared" si="94"/>
        <v>4.0099999833803936E-7</v>
      </c>
      <c r="U184" s="18"/>
      <c r="V184" s="8">
        <f t="shared" si="105"/>
        <v>9.9040671415781493E-3</v>
      </c>
      <c r="W184" s="8">
        <f t="shared" si="95"/>
        <v>3.0843997572165814E-3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-9.7649530542065119E-4</v>
      </c>
      <c r="AB184" s="8">
        <f t="shared" si="106"/>
        <v>-0.68196673843615685</v>
      </c>
      <c r="AC184" s="8">
        <f t="shared" si="99"/>
        <v>-0.6829432337415775</v>
      </c>
      <c r="AD184" s="8">
        <f t="shared" si="107"/>
        <v>9.7158898658881651E-4</v>
      </c>
      <c r="AE184" s="8">
        <f t="shared" si="100"/>
        <v>-0.68197164475498873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2435.1503976752501</v>
      </c>
      <c r="M185" s="14">
        <f t="shared" si="93"/>
        <v>769177</v>
      </c>
      <c r="N185" s="13"/>
      <c r="O185" s="13">
        <f>1000*(IF(I54&lt;18,VLOOKUP(I54,'[1]Mortality (No Interventions) H'!$B$10:$O$129,7),VLOOKUP(I54,'[1]Mortality (Interventions) H'!$B$136:$AV$256,7)))</f>
        <v>716.98570479779028</v>
      </c>
      <c r="P185" s="11">
        <v>0</v>
      </c>
      <c r="Q185" s="10">
        <f t="shared" si="102"/>
        <v>4.0099999833803936E-7</v>
      </c>
      <c r="R185" s="10">
        <f t="shared" si="103"/>
        <v>2.8751126643231185E-7</v>
      </c>
      <c r="S185" s="10">
        <f t="shared" si="104"/>
        <v>0</v>
      </c>
      <c r="T185" s="9">
        <f t="shared" si="94"/>
        <v>1.1348873190572751E-7</v>
      </c>
      <c r="U185" s="18"/>
      <c r="V185" s="8">
        <f t="shared" si="105"/>
        <v>3.0843997572165814E-3</v>
      </c>
      <c r="W185" s="8">
        <f t="shared" si="95"/>
        <v>8.7292922341051778E-4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-2.7636213063189218E-4</v>
      </c>
      <c r="AB185" s="8">
        <f t="shared" si="106"/>
        <v>-0.22114705338060633</v>
      </c>
      <c r="AC185" s="8">
        <f t="shared" si="99"/>
        <v>-0.22142341551123823</v>
      </c>
      <c r="AD185" s="8">
        <f t="shared" si="107"/>
        <v>3.0257961618294666E-4</v>
      </c>
      <c r="AE185" s="8">
        <f t="shared" si="100"/>
        <v>-0.2211208358950553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2435.1503976752501</v>
      </c>
      <c r="M186" s="14">
        <f t="shared" si="93"/>
        <v>769177</v>
      </c>
      <c r="N186" s="13"/>
      <c r="O186" s="13">
        <f>1000*(IF(I55&lt;18,VLOOKUP(I55,'[1]Mortality (No Interventions) H'!$B$10:$O$129,7),VLOOKUP(I55,'[1]Mortality (Interventions) H'!$B$136:$AV$256,7)))</f>
        <v>745.13952984692526</v>
      </c>
      <c r="P186" s="11">
        <v>0</v>
      </c>
      <c r="Q186" s="10">
        <f t="shared" si="102"/>
        <v>1.1348873190572751E-7</v>
      </c>
      <c r="R186" s="10">
        <f t="shared" si="103"/>
        <v>8.4564940335157541E-8</v>
      </c>
      <c r="S186" s="10">
        <f t="shared" si="104"/>
        <v>0</v>
      </c>
      <c r="T186" s="9">
        <f t="shared" si="94"/>
        <v>2.8923791570569967E-8</v>
      </c>
      <c r="U186" s="18"/>
      <c r="V186" s="8">
        <f t="shared" si="105"/>
        <v>8.7292922341051778E-4</v>
      </c>
      <c r="W186" s="8">
        <f t="shared" si="95"/>
        <v>2.2247515228876298E-4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-7.0433782545349506E-5</v>
      </c>
      <c r="AB186" s="8">
        <f t="shared" si="106"/>
        <v>-6.5045407112175477E-2</v>
      </c>
      <c r="AC186" s="8">
        <f t="shared" si="99"/>
        <v>-6.5115840894720819E-2</v>
      </c>
      <c r="AD186" s="8">
        <f t="shared" si="107"/>
        <v>8.56343568165718E-5</v>
      </c>
      <c r="AE186" s="8">
        <f t="shared" si="100"/>
        <v>-6.5030206537904242E-2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2435.1503976752501</v>
      </c>
      <c r="M187" s="14">
        <f t="shared" si="93"/>
        <v>769177</v>
      </c>
      <c r="N187" s="13"/>
      <c r="O187" s="13">
        <f>1000*(IF(I56&lt;18,VLOOKUP(I56,'[1]Mortality (No Interventions) H'!$B$10:$O$129,7),VLOOKUP(I56,'[1]Mortality (Interventions) H'!$B$136:$AV$256,7)))</f>
        <v>773.15381333188429</v>
      </c>
      <c r="P187" s="11">
        <v>0</v>
      </c>
      <c r="Q187" s="10">
        <f t="shared" si="102"/>
        <v>2.8923791570569967E-8</v>
      </c>
      <c r="R187" s="10">
        <f t="shared" si="103"/>
        <v>2.2362539748802783E-8</v>
      </c>
      <c r="S187" s="10">
        <f t="shared" si="104"/>
        <v>0</v>
      </c>
      <c r="T187" s="9">
        <f t="shared" si="94"/>
        <v>6.5612518217671842E-9</v>
      </c>
      <c r="U187" s="18"/>
      <c r="V187" s="8">
        <f t="shared" si="105"/>
        <v>2.2247515228876298E-4</v>
      </c>
      <c r="W187" s="8">
        <f t="shared" si="95"/>
        <v>5.0467639925114177E-5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-1.5977634983023817E-5</v>
      </c>
      <c r="AB187" s="8">
        <f t="shared" si="106"/>
        <v>-1.7200751236364879E-2</v>
      </c>
      <c r="AC187" s="8">
        <f t="shared" si="99"/>
        <v>-1.7216728871347904E-2</v>
      </c>
      <c r="AD187" s="8">
        <f t="shared" si="107"/>
        <v>2.182481243952765E-5</v>
      </c>
      <c r="AE187" s="8">
        <f t="shared" si="100"/>
        <v>-1.7194904058908375E-2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2435.1503976752501</v>
      </c>
      <c r="M188" s="14">
        <f t="shared" si="93"/>
        <v>769177</v>
      </c>
      <c r="N188" s="13"/>
      <c r="O188" s="13">
        <f>1000*(IF(I57&lt;18,VLOOKUP(I57,'[1]Mortality (No Interventions) H'!$B$10:$O$129,7),VLOOKUP(I57,'[1]Mortality (Interventions) H'!$B$136:$AV$256,7)))</f>
        <v>801.17190354118566</v>
      </c>
      <c r="P188" s="11">
        <v>0</v>
      </c>
      <c r="Q188" s="10">
        <f t="shared" si="102"/>
        <v>6.5612518217671842E-9</v>
      </c>
      <c r="R188" s="10">
        <f t="shared" si="103"/>
        <v>5.256690611658287E-9</v>
      </c>
      <c r="S188" s="10">
        <f t="shared" si="104"/>
        <v>0</v>
      </c>
      <c r="T188" s="9">
        <f t="shared" si="94"/>
        <v>1.3045612101088972E-9</v>
      </c>
      <c r="U188" s="18"/>
      <c r="V188" s="8">
        <f t="shared" si="105"/>
        <v>5.0467639925114177E-5</v>
      </c>
      <c r="W188" s="8">
        <f t="shared" si="95"/>
        <v>1.0034384779079314E-5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-3.1768027495883867E-6</v>
      </c>
      <c r="AB188" s="8">
        <f t="shared" si="106"/>
        <v>-4.0433255146034861E-3</v>
      </c>
      <c r="AC188" s="8">
        <f t="shared" si="99"/>
        <v>-4.0465023173530748E-3</v>
      </c>
      <c r="AD188" s="8">
        <f t="shared" si="107"/>
        <v>4.9508754766537009E-6</v>
      </c>
      <c r="AE188" s="8">
        <f t="shared" si="100"/>
        <v>-4.0415514418764209E-3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2435.1503976752501</v>
      </c>
      <c r="M189" s="14">
        <f t="shared" si="93"/>
        <v>769177</v>
      </c>
      <c r="N189" s="13"/>
      <c r="O189" s="13">
        <f>1000*(IF(I58&lt;18,VLOOKUP(I58,'[1]Mortality (No Interventions) H'!$B$10:$O$129,7),VLOOKUP(I58,'[1]Mortality (Interventions) H'!$B$136:$AV$256,7)))</f>
        <v>829.19380047482946</v>
      </c>
      <c r="P189" s="11">
        <v>0</v>
      </c>
      <c r="Q189" s="10">
        <f t="shared" si="102"/>
        <v>1.3045612101088972E-9</v>
      </c>
      <c r="R189" s="10">
        <f t="shared" si="103"/>
        <v>1.0817340677622389E-9</v>
      </c>
      <c r="S189" s="10">
        <f t="shared" si="104"/>
        <v>0</v>
      </c>
      <c r="T189" s="9">
        <f t="shared" si="94"/>
        <v>2.2282714234665828E-10</v>
      </c>
      <c r="U189" s="18"/>
      <c r="V189" s="8">
        <f t="shared" si="105"/>
        <v>1.0034384779079314E-5</v>
      </c>
      <c r="W189" s="8">
        <f t="shared" si="95"/>
        <v>1.7139351286877558E-6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-5.4261760429830448E-7</v>
      </c>
      <c r="AB189" s="8">
        <f t="shared" si="106"/>
        <v>-8.3204496503915567E-4</v>
      </c>
      <c r="AC189" s="8">
        <f t="shared" si="99"/>
        <v>-8.3258758264345397E-4</v>
      </c>
      <c r="AD189" s="8">
        <f t="shared" si="107"/>
        <v>9.8437314682768083E-7</v>
      </c>
      <c r="AE189" s="8">
        <f t="shared" si="100"/>
        <v>-8.316032094966263E-4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2435.1503976752501</v>
      </c>
      <c r="M190" s="14">
        <f t="shared" si="93"/>
        <v>769177</v>
      </c>
      <c r="N190" s="13"/>
      <c r="O190" s="13">
        <f>1000*(IF(I59&lt;18,VLOOKUP(I59,'[1]Mortality (No Interventions) H'!$B$10:$O$129,7),VLOOKUP(I59,'[1]Mortality (Interventions) H'!$B$136:$AV$256,7)))</f>
        <v>857.21950413281604</v>
      </c>
      <c r="P190" s="11">
        <v>0</v>
      </c>
      <c r="Q190" s="10">
        <f t="shared" si="102"/>
        <v>2.2282714234665828E-10</v>
      </c>
      <c r="R190" s="10">
        <f t="shared" si="103"/>
        <v>1.9101177246973481E-10</v>
      </c>
      <c r="S190" s="10">
        <f t="shared" si="104"/>
        <v>0</v>
      </c>
      <c r="T190" s="9">
        <f t="shared" si="94"/>
        <v>3.1815369876923463E-11</v>
      </c>
      <c r="U190" s="18"/>
      <c r="V190" s="8">
        <f t="shared" si="105"/>
        <v>1.7139351286877558E-6</v>
      </c>
      <c r="W190" s="8">
        <f t="shared" si="95"/>
        <v>2.4471650755822358E-7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-7.7475210607975346E-8</v>
      </c>
      <c r="AB190" s="8">
        <f t="shared" si="106"/>
        <v>-1.4692186211295321E-4</v>
      </c>
      <c r="AC190" s="8">
        <f t="shared" si="99"/>
        <v>-1.4699933732356118E-4</v>
      </c>
      <c r="AD190" s="8">
        <f t="shared" si="107"/>
        <v>1.6813703612426886E-7</v>
      </c>
      <c r="AE190" s="8">
        <f t="shared" si="100"/>
        <v>-1.4683120028743691E-4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2435.1503976752501</v>
      </c>
      <c r="M191" s="14">
        <f t="shared" si="93"/>
        <v>769177</v>
      </c>
      <c r="N191" s="13"/>
      <c r="O191" s="13">
        <f>1000*(IF(I60&lt;18,VLOOKUP(I60,'[1]Mortality (No Interventions) H'!$B$10:$O$129,7),VLOOKUP(I60,'[1]Mortality (Interventions) H'!$B$136:$AV$256,7)))</f>
        <v>1000</v>
      </c>
      <c r="P191" s="11">
        <v>0</v>
      </c>
      <c r="Q191" s="10">
        <f t="shared" si="102"/>
        <v>3.1815369876923463E-11</v>
      </c>
      <c r="R191" s="10">
        <f t="shared" si="103"/>
        <v>3.1815369876923463E-11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2.4471650755822358E-7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-2.4471650755822357E-5</v>
      </c>
      <c r="AC191" s="8">
        <f t="shared" si="99"/>
        <v>-2.4471650755822357E-5</v>
      </c>
      <c r="AD191" s="8">
        <f t="shared" si="107"/>
        <v>2.4006689391461734E-8</v>
      </c>
      <c r="AE191" s="8">
        <f t="shared" si="100"/>
        <v>-2.4447644066430897E-5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2435.1503976752501</v>
      </c>
      <c r="M192" s="14">
        <f t="shared" si="93"/>
        <v>769177</v>
      </c>
      <c r="N192" s="13"/>
      <c r="O192" s="13" t="e">
        <f>1000*(IF(I61&lt;18,VLOOKUP(I61,'[1]Mortality (No Interventions) H'!$B$10:$O$129,7),VLOOKUP(I61,'[1]Mortality (Interventions) H'!$B$136:$AV$256,7)))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2435.1503976752501</v>
      </c>
      <c r="M193" s="14">
        <f t="shared" si="93"/>
        <v>769177</v>
      </c>
      <c r="N193" s="13"/>
      <c r="O193" s="13" t="e">
        <f>1000*(IF(I62&lt;18,VLOOKUP(I62,'[1]Mortality (No Interventions) H'!$B$10:$O$129,7),VLOOKUP(I62,'[1]Mortality (Interventions) H'!$B$136:$AV$256,7)))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2435.1503976752501</v>
      </c>
      <c r="M194" s="14">
        <f t="shared" si="93"/>
        <v>769177</v>
      </c>
      <c r="N194" s="13"/>
      <c r="O194" s="13" t="e">
        <f>1000*(IF(I63&lt;18,VLOOKUP(I63,'[1]Mortality (No Interventions) H'!$B$10:$O$129,7),VLOOKUP(I63,'[1]Mortality (Interventions) H'!$B$136:$AV$256,7)))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2435.1503976752501</v>
      </c>
      <c r="M195" s="14">
        <f t="shared" si="93"/>
        <v>769177</v>
      </c>
      <c r="N195" s="13"/>
      <c r="O195" s="13" t="e">
        <f>1000*(IF(I64&lt;18,VLOOKUP(I64,'[1]Mortality (No Interventions) H'!$B$10:$O$129,7),VLOOKUP(I64,'[1]Mortality (Interventions) H'!$B$136:$AV$256,7)))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2435.1503976752501</v>
      </c>
      <c r="M196" s="14">
        <f t="shared" si="93"/>
        <v>769177</v>
      </c>
      <c r="N196" s="13"/>
      <c r="O196" s="13" t="e">
        <f>1000*(IF(I65&lt;18,VLOOKUP(I65,'[1]Mortality (No Interventions) H'!$B$10:$O$129,7),VLOOKUP(I65,'[1]Mortality (Interventions) H'!$B$136:$AV$256,7)))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2435.1503976752501</v>
      </c>
      <c r="M197" s="14">
        <f t="shared" si="93"/>
        <v>769177</v>
      </c>
      <c r="N197" s="13"/>
      <c r="O197" s="13" t="e">
        <f>1000*(IF(I66&lt;18,VLOOKUP(I66,'[1]Mortality (No Interventions) H'!$B$10:$O$129,7),VLOOKUP(I66,'[1]Mortality (Interventions) H'!$B$136:$AV$256,7)))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2435.1503976752501</v>
      </c>
      <c r="M198" s="14">
        <f t="shared" si="93"/>
        <v>769177</v>
      </c>
      <c r="N198" s="13"/>
      <c r="O198" s="13" t="e">
        <f>1000*(IF(I67&lt;18,VLOOKUP(I67,'[1]Mortality (No Interventions) H'!$B$10:$O$129,7),VLOOKUP(I67,'[1]Mortality (Interventions) H'!$B$136:$AV$256,7)))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2435.1503976752501</v>
      </c>
      <c r="M199" s="14">
        <f t="shared" ref="M199:M230" si="111">$E$11</f>
        <v>769177</v>
      </c>
      <c r="N199" s="13"/>
      <c r="O199" s="13" t="e">
        <f>1000*(IF(I68&lt;18,VLOOKUP(I68,'[1]Mortality (No Interventions) H'!$B$10:$O$129,7),VLOOKUP(I68,'[1]Mortality (Interventions) H'!$B$136:$AV$256,7)))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2435.1503976752501</v>
      </c>
      <c r="M200" s="14">
        <f t="shared" si="111"/>
        <v>769177</v>
      </c>
      <c r="N200" s="13"/>
      <c r="O200" s="13" t="e">
        <f>1000*(IF(I69&lt;18,VLOOKUP(I69,'[1]Mortality (No Interventions) H'!$B$10:$O$129,7),VLOOKUP(I69,'[1]Mortality (Interventions) H'!$B$136:$AV$256,7)))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2435.1503976752501</v>
      </c>
      <c r="M201" s="14">
        <f t="shared" si="111"/>
        <v>769177</v>
      </c>
      <c r="N201" s="13"/>
      <c r="O201" s="13" t="e">
        <f>1000*(IF(I70&lt;18,VLOOKUP(I70,'[1]Mortality (No Interventions) H'!$B$10:$O$129,7),VLOOKUP(I70,'[1]Mortality (Interventions) H'!$B$136:$AV$256,7)))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2435.1503976752501</v>
      </c>
      <c r="M202" s="14">
        <f t="shared" si="111"/>
        <v>769177</v>
      </c>
      <c r="N202" s="13"/>
      <c r="O202" s="13" t="e">
        <f>1000*(IF(I71&lt;18,VLOOKUP(I71,'[1]Mortality (No Interventions) H'!$B$10:$O$129,7),VLOOKUP(I71,'[1]Mortality (Interventions) H'!$B$136:$AV$256,7)))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2435.1503976752501</v>
      </c>
      <c r="M203" s="14">
        <f t="shared" si="111"/>
        <v>769177</v>
      </c>
      <c r="N203" s="13"/>
      <c r="O203" s="13" t="e">
        <f>1000*(IF(I72&lt;18,VLOOKUP(I72,'[1]Mortality (No Interventions) H'!$B$10:$O$129,7),VLOOKUP(I72,'[1]Mortality (Interventions) H'!$B$136:$AV$256,7)))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2435.1503976752501</v>
      </c>
      <c r="M204" s="14">
        <f t="shared" si="111"/>
        <v>769177</v>
      </c>
      <c r="N204" s="13"/>
      <c r="O204" s="13" t="e">
        <f>1000*(IF(I73&lt;18,VLOOKUP(I73,'[1]Mortality (No Interventions) H'!$B$10:$O$129,7),VLOOKUP(I73,'[1]Mortality (Interventions) H'!$B$136:$AV$256,7)))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2435.1503976752501</v>
      </c>
      <c r="M205" s="14">
        <f t="shared" si="111"/>
        <v>769177</v>
      </c>
      <c r="N205" s="13"/>
      <c r="O205" s="13" t="e">
        <f>1000*(IF(I74&lt;18,VLOOKUP(I74,'[1]Mortality (No Interventions) H'!$B$10:$O$129,7),VLOOKUP(I74,'[1]Mortality (Interventions) H'!$B$136:$AV$256,7)))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2435.1503976752501</v>
      </c>
      <c r="M206" s="14">
        <f t="shared" si="111"/>
        <v>769177</v>
      </c>
      <c r="N206" s="13"/>
      <c r="O206" s="13" t="e">
        <f>1000*(IF(I75&lt;18,VLOOKUP(I75,'[1]Mortality (No Interventions) H'!$B$10:$O$129,7),VLOOKUP(I75,'[1]Mortality (Interventions) H'!$B$136:$AV$256,7)))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2435.1503976752501</v>
      </c>
      <c r="M207" s="14">
        <f t="shared" si="111"/>
        <v>769177</v>
      </c>
      <c r="N207" s="13"/>
      <c r="O207" s="13" t="e">
        <f>1000*(IF(I76&lt;18,VLOOKUP(I76,'[1]Mortality (No Interventions) H'!$B$10:$O$129,7),VLOOKUP(I76,'[1]Mortality (Interventions) H'!$B$136:$AV$256,7)))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2435.1503976752501</v>
      </c>
      <c r="M208" s="14">
        <f t="shared" si="111"/>
        <v>769177</v>
      </c>
      <c r="N208" s="13"/>
      <c r="O208" s="13" t="e">
        <f>1000*(IF(I77&lt;18,VLOOKUP(I77,'[1]Mortality (No Interventions) H'!$B$10:$O$129,7),VLOOKUP(I77,'[1]Mortality (Interventions) H'!$B$136:$AV$256,7)))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2435.1503976752501</v>
      </c>
      <c r="M209" s="14">
        <f t="shared" si="111"/>
        <v>769177</v>
      </c>
      <c r="N209" s="13"/>
      <c r="O209" s="13" t="e">
        <f>1000*(IF(I78&lt;18,VLOOKUP(I78,'[1]Mortality (No Interventions) H'!$B$10:$O$129,7),VLOOKUP(I78,'[1]Mortality (Interventions) H'!$B$136:$AV$256,7)))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2435.1503976752501</v>
      </c>
      <c r="M210" s="14">
        <f t="shared" si="111"/>
        <v>769177</v>
      </c>
      <c r="N210" s="13"/>
      <c r="O210" s="13" t="e">
        <f>1000*(IF(I79&lt;18,VLOOKUP(I79,'[1]Mortality (No Interventions) H'!$B$10:$O$129,7),VLOOKUP(I79,'[1]Mortality (Interventions) H'!$B$136:$AV$256,7)))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2435.1503976752501</v>
      </c>
      <c r="M211" s="14">
        <f t="shared" si="111"/>
        <v>769177</v>
      </c>
      <c r="O211" s="13" t="e">
        <f>1000*(IF(I80&lt;18,VLOOKUP(I80,'[1]Mortality (No Interventions) H'!$B$10:$O$129,7),VLOOKUP(I80,'[1]Mortality (Interventions) H'!$B$136:$AV$256,7)))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2435.1503976752501</v>
      </c>
      <c r="M212" s="14">
        <f t="shared" si="111"/>
        <v>769177</v>
      </c>
      <c r="O212" s="13" t="e">
        <f>1000*(IF(I81&lt;18,VLOOKUP(I81,'[1]Mortality (No Interventions) H'!$B$10:$O$129,7),VLOOKUP(I81,'[1]Mortality (Interventions) H'!$B$136:$AV$256,7)))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2435.1503976752501</v>
      </c>
      <c r="M213" s="14">
        <f t="shared" si="111"/>
        <v>769177</v>
      </c>
      <c r="O213" s="13" t="e">
        <f>1000*(IF(I82&lt;18,VLOOKUP(I82,'[1]Mortality (No Interventions) H'!$B$10:$O$129,7),VLOOKUP(I82,'[1]Mortality (Interventions) H'!$B$136:$AV$256,7)))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2435.1503976752501</v>
      </c>
      <c r="M214" s="14">
        <f t="shared" si="111"/>
        <v>769177</v>
      </c>
      <c r="O214" s="13" t="e">
        <f>1000*(IF(I83&lt;18,VLOOKUP(I83,'[1]Mortality (No Interventions) H'!$B$10:$O$129,7),VLOOKUP(I83,'[1]Mortality (Interventions) H'!$B$136:$AV$256,7)))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2435.1503976752501</v>
      </c>
      <c r="M215" s="14">
        <f t="shared" si="111"/>
        <v>769177</v>
      </c>
      <c r="O215" s="13" t="e">
        <f>1000*(IF(I84&lt;18,VLOOKUP(I84,'[1]Mortality (No Interventions) H'!$B$10:$O$129,7),VLOOKUP(I84,'[1]Mortality (Interventions) H'!$B$136:$AV$256,7)))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2435.1503976752501</v>
      </c>
      <c r="M216" s="14">
        <f t="shared" si="111"/>
        <v>769177</v>
      </c>
      <c r="O216" s="13" t="e">
        <f>1000*(IF(I85&lt;18,VLOOKUP(I85,'[1]Mortality (No Interventions) H'!$B$10:$O$129,7),VLOOKUP(I85,'[1]Mortality (Interventions) H'!$B$136:$AV$256,7)))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2435.1503976752501</v>
      </c>
      <c r="M217" s="14">
        <f t="shared" si="111"/>
        <v>769177</v>
      </c>
      <c r="O217" s="13" t="e">
        <f>1000*(IF(I86&lt;18,VLOOKUP(I86,'[1]Mortality (No Interventions) H'!$B$10:$O$129,7),VLOOKUP(I86,'[1]Mortality (Interventions) H'!$B$136:$AV$256,7)))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2435.1503976752501</v>
      </c>
      <c r="M218" s="14">
        <f t="shared" si="111"/>
        <v>769177</v>
      </c>
      <c r="O218" s="13" t="e">
        <f>1000*(IF(I87&lt;18,VLOOKUP(I87,'[1]Mortality (No Interventions) H'!$B$10:$O$129,7),VLOOKUP(I87,'[1]Mortality (Interventions) H'!$B$136:$AV$256,7)))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2435.1503976752501</v>
      </c>
      <c r="M219" s="14">
        <f t="shared" si="111"/>
        <v>769177</v>
      </c>
      <c r="O219" s="13" t="e">
        <f>1000*(IF(I88&lt;18,VLOOKUP(I88,'[1]Mortality (No Interventions) H'!$B$10:$O$129,7),VLOOKUP(I88,'[1]Mortality (Interventions) H'!$B$136:$AV$256,7)))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2435.1503976752501</v>
      </c>
      <c r="M220" s="14">
        <f t="shared" si="111"/>
        <v>769177</v>
      </c>
      <c r="O220" s="13" t="e">
        <f>1000*(IF(I89&lt;18,VLOOKUP(I89,'[1]Mortality (No Interventions) H'!$B$10:$O$129,7),VLOOKUP(I89,'[1]Mortality (Interventions) H'!$B$136:$AV$256,7)))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2435.1503976752501</v>
      </c>
      <c r="M221" s="14">
        <f t="shared" si="111"/>
        <v>769177</v>
      </c>
      <c r="O221" s="13" t="e">
        <f>1000*(IF(I90&lt;18,VLOOKUP(I90,'[1]Mortality (No Interventions) H'!$B$10:$O$129,7),VLOOKUP(I90,'[1]Mortality (Interventions) H'!$B$136:$AV$256,7)))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2435.1503976752501</v>
      </c>
      <c r="M222" s="14">
        <f t="shared" si="111"/>
        <v>769177</v>
      </c>
      <c r="O222" s="13" t="e">
        <f>1000*(IF(I91&lt;18,VLOOKUP(I91,'[1]Mortality (No Interventions) H'!$B$10:$O$129,7),VLOOKUP(I91,'[1]Mortality (Interventions) H'!$B$136:$AV$256,7)))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2435.1503976752501</v>
      </c>
      <c r="M223" s="14">
        <f t="shared" si="111"/>
        <v>769177</v>
      </c>
      <c r="O223" s="13" t="e">
        <f>1000*(IF(I92&lt;18,VLOOKUP(I92,'[1]Mortality (No Interventions) H'!$B$10:$O$129,7),VLOOKUP(I92,'[1]Mortality (Interventions) H'!$B$136:$AV$256,7)))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2435.1503976752501</v>
      </c>
      <c r="M224" s="14">
        <f t="shared" si="111"/>
        <v>769177</v>
      </c>
      <c r="O224" s="13" t="e">
        <f>1000*(IF(I93&lt;18,VLOOKUP(I93,'[1]Mortality (No Interventions) H'!$B$10:$O$129,7),VLOOKUP(I93,'[1]Mortality (Interventions) H'!$B$136:$AV$256,7)))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2435.1503976752501</v>
      </c>
      <c r="M225" s="14">
        <f t="shared" si="111"/>
        <v>769177</v>
      </c>
      <c r="O225" s="13" t="e">
        <f>1000*(IF(I94&lt;18,VLOOKUP(I94,'[1]Mortality (No Interventions) H'!$B$10:$O$129,7),VLOOKUP(I94,'[1]Mortality (Interventions) H'!$B$136:$AV$256,7)))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2435.1503976752501</v>
      </c>
      <c r="M226" s="14">
        <f t="shared" si="111"/>
        <v>769177</v>
      </c>
      <c r="O226" s="13" t="e">
        <f>1000*(IF(I95&lt;18,VLOOKUP(I95,'[1]Mortality (No Interventions) H'!$B$10:$O$129,7),VLOOKUP(I95,'[1]Mortality (Interventions) H'!$B$136:$AV$256,7)))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2435.1503976752501</v>
      </c>
      <c r="M227" s="14">
        <f t="shared" si="111"/>
        <v>769177</v>
      </c>
      <c r="O227" s="13" t="e">
        <f>1000*(IF(I96&lt;18,VLOOKUP(I96,'[1]Mortality (No Interventions) H'!$B$10:$O$129,7),VLOOKUP(I96,'[1]Mortality (Interventions) H'!$B$136:$AV$256,7)))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2435.1503976752501</v>
      </c>
      <c r="M228" s="14">
        <f t="shared" si="111"/>
        <v>769177</v>
      </c>
      <c r="O228" s="13" t="e">
        <f>1000*(IF(I97&lt;18,VLOOKUP(I97,'[1]Mortality (No Interventions) H'!$B$10:$O$129,7),VLOOKUP(I97,'[1]Mortality (Interventions) H'!$B$136:$AV$256,7)))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2435.1503976752501</v>
      </c>
      <c r="M229" s="14">
        <f t="shared" si="111"/>
        <v>769177</v>
      </c>
      <c r="O229" s="13" t="e">
        <f>1000*(IF(I98&lt;18,VLOOKUP(I98,'[1]Mortality (No Interventions) H'!$B$10:$O$129,7),VLOOKUP(I98,'[1]Mortality (Interventions) H'!$B$136:$AV$256,7)))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2435.1503976752501</v>
      </c>
      <c r="M230" s="14">
        <f t="shared" si="111"/>
        <v>769177</v>
      </c>
      <c r="O230" s="13" t="e">
        <f>1000*(IF(I99&lt;18,VLOOKUP(I99,'[1]Mortality (No Interventions) H'!$B$10:$O$129,7),VLOOKUP(I99,'[1]Mortality (Interventions) H'!$B$136:$AV$256,7)))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2435.1503976752501</v>
      </c>
      <c r="M231" s="14">
        <f t="shared" ref="M231:M255" si="129">$E$11</f>
        <v>769177</v>
      </c>
      <c r="O231" s="13" t="e">
        <f>1000*(IF(I100&lt;18,VLOOKUP(I100,'[1]Mortality (No Interventions) H'!$B$10:$O$129,7),VLOOKUP(I100,'[1]Mortality (Interventions) H'!$B$136:$AV$256,7)))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2435.1503976752501</v>
      </c>
      <c r="M232" s="14">
        <f t="shared" si="129"/>
        <v>769177</v>
      </c>
      <c r="O232" s="13" t="e">
        <f>1000*(IF(I101&lt;18,VLOOKUP(I101,'[1]Mortality (No Interventions) H'!$B$10:$O$129,7),VLOOKUP(I101,'[1]Mortality (Interventions) H'!$B$136:$AV$256,7)))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2435.1503976752501</v>
      </c>
      <c r="M233" s="14">
        <f t="shared" si="129"/>
        <v>769177</v>
      </c>
      <c r="O233" s="13" t="e">
        <f>1000*(IF(I102&lt;18,VLOOKUP(I102,'[1]Mortality (No Interventions) H'!$B$10:$O$129,7),VLOOKUP(I102,'[1]Mortality (Interventions) H'!$B$136:$AV$256,7)))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2435.1503976752501</v>
      </c>
      <c r="M234" s="14">
        <f t="shared" si="129"/>
        <v>769177</v>
      </c>
      <c r="O234" s="13" t="e">
        <f>1000*(IF(I103&lt;18,VLOOKUP(I103,'[1]Mortality (No Interventions) H'!$B$10:$O$129,7),VLOOKUP(I103,'[1]Mortality (Interventions) H'!$B$136:$AV$256,7)))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2435.1503976752501</v>
      </c>
      <c r="M235" s="14">
        <f t="shared" si="129"/>
        <v>769177</v>
      </c>
      <c r="O235" s="13" t="e">
        <f>1000*(IF(I104&lt;18,VLOOKUP(I104,'[1]Mortality (No Interventions) H'!$B$10:$O$129,7),VLOOKUP(I104,'[1]Mortality (Interventions) H'!$B$136:$AV$256,7)))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2435.1503976752501</v>
      </c>
      <c r="M236" s="14">
        <f t="shared" si="129"/>
        <v>769177</v>
      </c>
      <c r="O236" s="13" t="e">
        <f>1000*(IF(I105&lt;18,VLOOKUP(I105,'[1]Mortality (No Interventions) H'!$B$10:$O$129,7),VLOOKUP(I105,'[1]Mortality (Interventions) H'!$B$136:$AV$256,7)))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2435.1503976752501</v>
      </c>
      <c r="M237" s="14">
        <f t="shared" si="129"/>
        <v>769177</v>
      </c>
      <c r="O237" s="13" t="e">
        <f>1000*(IF(I106&lt;18,VLOOKUP(I106,'[1]Mortality (No Interventions) H'!$B$10:$O$129,7),VLOOKUP(I106,'[1]Mortality (Interventions) H'!$B$136:$AV$256,7)))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2435.1503976752501</v>
      </c>
      <c r="M238" s="14">
        <f t="shared" si="129"/>
        <v>769177</v>
      </c>
      <c r="O238" s="13" t="e">
        <f>1000*(IF(I107&lt;18,VLOOKUP(I107,'[1]Mortality (No Interventions) H'!$B$10:$O$129,7),VLOOKUP(I107,'[1]Mortality (Interventions) H'!$B$136:$AV$256,7)))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2435.1503976752501</v>
      </c>
      <c r="M239" s="14">
        <f t="shared" si="129"/>
        <v>769177</v>
      </c>
      <c r="O239" s="13" t="e">
        <f>1000*(IF(I108&lt;18,VLOOKUP(I108,'[1]Mortality (No Interventions) H'!$B$10:$O$129,7),VLOOKUP(I108,'[1]Mortality (Interventions) H'!$B$136:$AV$256,7)))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2435.1503976752501</v>
      </c>
      <c r="M240" s="14">
        <f t="shared" si="129"/>
        <v>769177</v>
      </c>
      <c r="O240" s="13" t="e">
        <f>1000*(IF(I109&lt;18,VLOOKUP(I109,'[1]Mortality (No Interventions) H'!$B$10:$O$129,7),VLOOKUP(I109,'[1]Mortality (Interventions) H'!$B$136:$AV$256,7)))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2435.1503976752501</v>
      </c>
      <c r="M241" s="14">
        <f t="shared" si="129"/>
        <v>769177</v>
      </c>
      <c r="O241" s="13" t="e">
        <f>1000*(IF(I110&lt;18,VLOOKUP(I110,'[1]Mortality (No Interventions) H'!$B$10:$O$129,7),VLOOKUP(I110,'[1]Mortality (Interventions) H'!$B$136:$AV$256,7)))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2435.1503976752501</v>
      </c>
      <c r="M242" s="14">
        <f t="shared" si="129"/>
        <v>769177</v>
      </c>
      <c r="O242" s="13" t="e">
        <f>1000*(IF(I111&lt;18,VLOOKUP(I111,'[1]Mortality (No Interventions) H'!$B$10:$O$129,7),VLOOKUP(I111,'[1]Mortality (Interventions) H'!$B$136:$AV$256,7)))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2435.1503976752501</v>
      </c>
      <c r="M243" s="14">
        <f t="shared" si="129"/>
        <v>769177</v>
      </c>
      <c r="O243" s="13" t="e">
        <f>1000*(IF(I112&lt;18,VLOOKUP(I112,'[1]Mortality (No Interventions) H'!$B$10:$O$129,7),VLOOKUP(I112,'[1]Mortality (Interventions) H'!$B$136:$AV$256,7)))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2435.1503976752501</v>
      </c>
      <c r="M244" s="14">
        <f t="shared" si="129"/>
        <v>769177</v>
      </c>
      <c r="O244" s="13" t="e">
        <f>1000*(IF(I113&lt;18,VLOOKUP(I113,'[1]Mortality (No Interventions) H'!$B$10:$O$129,7),VLOOKUP(I113,'[1]Mortality (Interventions) H'!$B$136:$AV$256,7)))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2435.1503976752501</v>
      </c>
      <c r="M245" s="14">
        <f t="shared" si="129"/>
        <v>769177</v>
      </c>
      <c r="O245" s="13" t="e">
        <f>1000*(IF(I114&lt;18,VLOOKUP(I114,'[1]Mortality (No Interventions) H'!$B$10:$O$129,7),VLOOKUP(I114,'[1]Mortality (Interventions) H'!$B$136:$AV$256,7)))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2435.1503976752501</v>
      </c>
      <c r="M246" s="14">
        <f t="shared" si="129"/>
        <v>769177</v>
      </c>
      <c r="O246" s="13" t="e">
        <f>1000*(IF(I115&lt;18,VLOOKUP(I115,'[1]Mortality (No Interventions) H'!$B$10:$O$129,7),VLOOKUP(I115,'[1]Mortality (Interventions) H'!$B$136:$AV$256,7)))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2435.1503976752501</v>
      </c>
      <c r="M247" s="14">
        <f t="shared" si="129"/>
        <v>769177</v>
      </c>
      <c r="O247" s="13" t="e">
        <f>1000*(IF(I116&lt;18,VLOOKUP(I116,'[1]Mortality (No Interventions) H'!$B$10:$O$129,7),VLOOKUP(I116,'[1]Mortality (Interventions) H'!$B$136:$AV$256,7)))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2435.1503976752501</v>
      </c>
      <c r="M248" s="14">
        <f t="shared" si="129"/>
        <v>769177</v>
      </c>
      <c r="O248" s="13" t="e">
        <f>1000*(IF(I117&lt;18,VLOOKUP(I117,'[1]Mortality (No Interventions) H'!$B$10:$O$129,7),VLOOKUP(I117,'[1]Mortality (Interventions) H'!$B$136:$AV$256,7)))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2435.1503976752501</v>
      </c>
      <c r="M249" s="14">
        <f t="shared" si="129"/>
        <v>769177</v>
      </c>
      <c r="O249" s="13" t="e">
        <f>1000*(IF(I118&lt;18,VLOOKUP(I118,'[1]Mortality (No Interventions) H'!$B$10:$O$129,7),VLOOKUP(I118,'[1]Mortality (Interventions) H'!$B$136:$AV$256,7)))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2435.1503976752501</v>
      </c>
      <c r="M250" s="14">
        <f t="shared" si="129"/>
        <v>769177</v>
      </c>
      <c r="O250" s="13" t="e">
        <f>1000*(IF(I119&lt;18,VLOOKUP(I119,'[1]Mortality (No Interventions) H'!$B$10:$O$129,7),VLOOKUP(I119,'[1]Mortality (Interventions) H'!$B$136:$AV$256,7)))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2435.1503976752501</v>
      </c>
      <c r="M251" s="14">
        <f t="shared" si="129"/>
        <v>769177</v>
      </c>
      <c r="O251" s="13" t="e">
        <f>1000*(IF(I120&lt;18,VLOOKUP(I120,'[1]Mortality (No Interventions) H'!$B$10:$O$129,7),VLOOKUP(I120,'[1]Mortality (Interventions) H'!$B$136:$AV$256,7)))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2435.1503976752501</v>
      </c>
      <c r="M252" s="14">
        <f t="shared" si="129"/>
        <v>769177</v>
      </c>
      <c r="O252" s="13" t="e">
        <f>1000*(IF(I121&lt;18,VLOOKUP(I121,'[1]Mortality (No Interventions) H'!$B$10:$O$129,7),VLOOKUP(I121,'[1]Mortality (Interventions) H'!$B$136:$AV$256,7)))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2435.1503976752501</v>
      </c>
      <c r="M253" s="14">
        <f t="shared" si="129"/>
        <v>769177</v>
      </c>
      <c r="O253" s="13" t="e">
        <f>1000*(IF(I122&lt;18,VLOOKUP(I122,'[1]Mortality (No Interventions) H'!$B$10:$O$129,7),VLOOKUP(I122,'[1]Mortality (Interventions) H'!$B$136:$AV$256,7)))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2435.1503976752501</v>
      </c>
      <c r="M254" s="14">
        <f t="shared" si="129"/>
        <v>769177</v>
      </c>
      <c r="O254" s="13" t="e">
        <f>1000*(IF(I123&lt;18,VLOOKUP(I123,'[1]Mortality (No Interventions) H'!$B$10:$O$129,7),VLOOKUP(I123,'[1]Mortality (Interventions) H'!$B$136:$AV$256,7)))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2435.1503976752501</v>
      </c>
      <c r="M255" s="14">
        <f t="shared" si="129"/>
        <v>769177</v>
      </c>
      <c r="O255" s="13" t="e">
        <f>1000*(IF(I124&lt;18,VLOOKUP(I124,'[1]Mortality (No Interventions) H'!$B$10:$O$129,7),VLOOKUP(I124,'[1]Mortality (Interventions) H'!$B$136:$AV$256,7)))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487220.09872890805</v>
      </c>
      <c r="Z260" s="2">
        <f t="shared" si="147"/>
        <v>-12180.502468222701</v>
      </c>
      <c r="AA260" s="2">
        <f t="shared" si="147"/>
        <v>-47071.426104102524</v>
      </c>
      <c r="AB260" s="2">
        <f t="shared" si="147"/>
        <v>-769177</v>
      </c>
      <c r="AC260" s="2">
        <f t="shared" si="147"/>
        <v>-341208.82984341698</v>
      </c>
      <c r="AD260" s="2">
        <f t="shared" si="147"/>
        <v>14576.835461227904</v>
      </c>
      <c r="AE260" s="2">
        <f t="shared" si="147"/>
        <v>-326631.99438218912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487220.09872890805</v>
      </c>
      <c r="Z262" s="2">
        <f t="shared" si="148"/>
        <v>-12180.502468222701</v>
      </c>
      <c r="AA262" s="2">
        <f t="shared" si="148"/>
        <v>-21424.260588310986</v>
      </c>
      <c r="AB262" s="2">
        <f t="shared" si="148"/>
        <v>-171500.43145937068</v>
      </c>
      <c r="AC262" s="2">
        <f t="shared" si="148"/>
        <v>282114.9042130037</v>
      </c>
      <c r="AD262" s="2">
        <f t="shared" si="148"/>
        <v>5976.7656854062889</v>
      </c>
      <c r="AE262" s="2">
        <f t="shared" si="148"/>
        <v>288091.66989840998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487220.09872890805</v>
      </c>
      <c r="Z264" s="2">
        <f t="shared" si="149"/>
        <v>-12180.502468222701</v>
      </c>
      <c r="AA264" s="2">
        <f t="shared" si="149"/>
        <v>-33090.974764301325</v>
      </c>
      <c r="AB264" s="2">
        <f t="shared" si="149"/>
        <v>-403086.04207236524</v>
      </c>
      <c r="AC264" s="2">
        <f t="shared" si="149"/>
        <v>38862.579424018797</v>
      </c>
      <c r="AD264" s="2">
        <f t="shared" si="149"/>
        <v>9859.4591734389178</v>
      </c>
      <c r="AE264" s="2">
        <f t="shared" si="149"/>
        <v>48722.038597457868</v>
      </c>
    </row>
    <row r="268" spans="1:40" ht="19" customHeight="1" x14ac:dyDescent="0.15">
      <c r="A268" s="1"/>
      <c r="G268" s="1" t="s">
        <v>11</v>
      </c>
      <c r="H268" s="50">
        <v>485564.72841117892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485564.72841117892</v>
      </c>
      <c r="K269" s="14">
        <f>J269*$C$10</f>
        <v>12139.118210279474</v>
      </c>
      <c r="L269" s="15">
        <f>$C$279</f>
        <v>4851.0758078537574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485564.72841117892</v>
      </c>
      <c r="Z269" s="8">
        <f t="shared" ref="Z269:Z300" si="154">IFERROR(_xlfn.IFNA(-$T269*K269,0),0)</f>
        <v>-12139.118210279474</v>
      </c>
      <c r="AA269" s="8">
        <f t="shared" ref="AA269:AA300" si="155">IFERROR(_xlfn.IFNA(-$T269*L269,0),0)</f>
        <v>-4851.0758078537574</v>
      </c>
      <c r="AB269" s="8"/>
      <c r="AC269" s="8">
        <f t="shared" ref="AC269:AC300" si="156">IFERROR(_xlfn.IFNA(SUM(Y269:AB269),0),0)</f>
        <v>468574.53439304564</v>
      </c>
      <c r="AD269" s="8"/>
      <c r="AE269" s="8">
        <f t="shared" ref="AE269:AE300" si="157">IFERROR(_xlfn.IFNA(SUM(AC269:AD269),0),0)</f>
        <v>468574.53439304564</v>
      </c>
      <c r="AG269" s="46">
        <f>AE398</f>
        <v>48556.502059083025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H'!$B$10:$O$129,7),VLOOKUP(I5,'[1]Mortality (Interventions) H'!$B$136:$AV$256,10)))</f>
        <v>11.04562479389817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1.104562479389817E-2</v>
      </c>
      <c r="S270" s="10">
        <f t="shared" ref="S270:S301" si="161">MIN(P270*Q270,Q270-R270)</f>
        <v>0</v>
      </c>
      <c r="T270" s="9">
        <f t="shared" si="151"/>
        <v>0.98895437520610185</v>
      </c>
      <c r="U270" s="18"/>
      <c r="V270" s="8">
        <f t="shared" ref="V270:V301" si="162">W269</f>
        <v>7691.77</v>
      </c>
      <c r="W270" s="8">
        <f t="shared" si="152"/>
        <v>7606.8095945790383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-8496.0405420962124</v>
      </c>
      <c r="AC270" s="8">
        <f t="shared" si="156"/>
        <v>-8496.0405420962124</v>
      </c>
      <c r="AD270" s="8">
        <f t="shared" ref="AD270:AD301" si="164">IFERROR(_xlfn.IFNA($D$6*SUM(V270:V270,Y270:Z270),0),0)</f>
        <v>754.56263700000011</v>
      </c>
      <c r="AE270" s="8">
        <f t="shared" si="157"/>
        <v>-7741.4779050962125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2423.2521657978623</v>
      </c>
      <c r="M271" s="14">
        <f t="shared" si="150"/>
        <v>769177</v>
      </c>
      <c r="N271" s="13"/>
      <c r="O271" s="12">
        <f>1000*(IF(I6&lt;18,VLOOKUP(I6,'[1]Mortality (No Interventions) H'!$B$10:$O$129,7),VLOOKUP(I6,'[1]Mortality (Interventions) H'!$B$136:$AV$256,10)))</f>
        <v>12.130574419671582</v>
      </c>
      <c r="P271" s="11">
        <v>0</v>
      </c>
      <c r="Q271" s="10">
        <f t="shared" si="159"/>
        <v>0.98895437520610185</v>
      </c>
      <c r="R271" s="10">
        <f t="shared" si="160"/>
        <v>1.1996584646097432E-2</v>
      </c>
      <c r="S271" s="10">
        <f t="shared" si="161"/>
        <v>0</v>
      </c>
      <c r="T271" s="9">
        <f t="shared" si="151"/>
        <v>0.97695779056000442</v>
      </c>
      <c r="U271" s="18"/>
      <c r="V271" s="8">
        <f t="shared" si="162"/>
        <v>7606.8095945790383</v>
      </c>
      <c r="W271" s="8">
        <f t="shared" si="152"/>
        <v>7514.5346246957261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-2367.4150818676248</v>
      </c>
      <c r="AB271" s="8">
        <f t="shared" si="163"/>
        <v>-9227.4969883312842</v>
      </c>
      <c r="AC271" s="8">
        <f t="shared" si="156"/>
        <v>-11594.912070198909</v>
      </c>
      <c r="AD271" s="8">
        <f t="shared" si="164"/>
        <v>746.22802122820372</v>
      </c>
      <c r="AE271" s="8">
        <f t="shared" si="157"/>
        <v>-10848.684048970705</v>
      </c>
      <c r="AF271" s="1" t="s">
        <v>34</v>
      </c>
      <c r="AG271" s="44">
        <f>AE398/Y398</f>
        <v>0.10000006017316214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2423.2521657978623</v>
      </c>
      <c r="M272" s="14">
        <f t="shared" si="150"/>
        <v>769177</v>
      </c>
      <c r="N272" s="13"/>
      <c r="O272" s="12">
        <f>1000*(IF(I7&lt;18,VLOOKUP(I7,'[1]Mortality (No Interventions) H'!$B$10:$O$129,7),VLOOKUP(I7,'[1]Mortality (Interventions) H'!$B$136:$AV$256,10)))</f>
        <v>13.289203858085127</v>
      </c>
      <c r="P272" s="11">
        <v>0</v>
      </c>
      <c r="Q272" s="10">
        <f t="shared" si="159"/>
        <v>0.97695779056000442</v>
      </c>
      <c r="R272" s="10">
        <f t="shared" si="160"/>
        <v>1.2982991239496332E-2</v>
      </c>
      <c r="S272" s="10">
        <f t="shared" si="161"/>
        <v>0</v>
      </c>
      <c r="T272" s="9">
        <f t="shared" si="151"/>
        <v>0.96397479932050811</v>
      </c>
      <c r="U272" s="18"/>
      <c r="V272" s="8">
        <f t="shared" si="162"/>
        <v>7514.5346246957261</v>
      </c>
      <c r="W272" s="8">
        <f t="shared" si="152"/>
        <v>7414.6724421695053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-2335.9540202279809</v>
      </c>
      <c r="AB272" s="8">
        <f t="shared" si="163"/>
        <v>-9986.2182526220695</v>
      </c>
      <c r="AC272" s="8">
        <f t="shared" si="156"/>
        <v>-12322.17227285005</v>
      </c>
      <c r="AD272" s="8">
        <f t="shared" si="164"/>
        <v>737.17584668265079</v>
      </c>
      <c r="AE272" s="8">
        <f t="shared" si="157"/>
        <v>-11584.996426167399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2423.2521657978623</v>
      </c>
      <c r="M273" s="14">
        <f t="shared" si="150"/>
        <v>769177</v>
      </c>
      <c r="N273" s="13"/>
      <c r="O273" s="12">
        <f>1000*(IF(I8&lt;18,VLOOKUP(I8,'[1]Mortality (No Interventions) H'!$B$10:$O$129,7),VLOOKUP(I8,'[1]Mortality (Interventions) H'!$B$136:$AV$256,10)))</f>
        <v>14.521719378185773</v>
      </c>
      <c r="P273" s="11">
        <v>0</v>
      </c>
      <c r="Q273" s="10">
        <f t="shared" si="159"/>
        <v>0.96397479932050811</v>
      </c>
      <c r="R273" s="10">
        <f t="shared" si="160"/>
        <v>1.3998571523375365E-2</v>
      </c>
      <c r="S273" s="10">
        <f t="shared" si="161"/>
        <v>0</v>
      </c>
      <c r="T273" s="9">
        <f t="shared" si="151"/>
        <v>0.94997622779713276</v>
      </c>
      <c r="U273" s="18"/>
      <c r="V273" s="8">
        <f t="shared" si="162"/>
        <v>7414.6724421695053</v>
      </c>
      <c r="W273" s="8">
        <f t="shared" si="152"/>
        <v>7306.9986496831525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-2302.0319514658854</v>
      </c>
      <c r="AB273" s="8">
        <f t="shared" si="163"/>
        <v>-10767.379248635294</v>
      </c>
      <c r="AC273" s="8">
        <f t="shared" si="156"/>
        <v>-13069.41120010118</v>
      </c>
      <c r="AD273" s="8">
        <f t="shared" si="164"/>
        <v>727.37936657682849</v>
      </c>
      <c r="AE273" s="8">
        <f t="shared" si="157"/>
        <v>-12342.031833524352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2423.2521657978623</v>
      </c>
      <c r="M274" s="14">
        <f t="shared" si="150"/>
        <v>769177</v>
      </c>
      <c r="N274" s="13"/>
      <c r="O274" s="12">
        <f>1000*(IF(I9&lt;18,VLOOKUP(I9,'[1]Mortality (No Interventions) H'!$B$10:$O$129,7),VLOOKUP(I9,'[1]Mortality (Interventions) H'!$B$136:$AV$256,10)))</f>
        <v>15.909013209503108</v>
      </c>
      <c r="P274" s="11">
        <v>0</v>
      </c>
      <c r="Q274" s="10">
        <f t="shared" si="159"/>
        <v>0.94997622779713276</v>
      </c>
      <c r="R274" s="10">
        <f t="shared" si="160"/>
        <v>1.5113184356738519E-2</v>
      </c>
      <c r="S274" s="10">
        <f t="shared" si="161"/>
        <v>0</v>
      </c>
      <c r="T274" s="9">
        <f t="shared" si="151"/>
        <v>0.93486304344039428</v>
      </c>
      <c r="U274" s="18"/>
      <c r="V274" s="8">
        <f t="shared" si="162"/>
        <v>7306.9986496831525</v>
      </c>
      <c r="W274" s="8">
        <f t="shared" si="152"/>
        <v>7190.7515116435216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-2265.4088947413165</v>
      </c>
      <c r="AB274" s="8">
        <f t="shared" si="163"/>
        <v>-11624.713803963064</v>
      </c>
      <c r="AC274" s="8">
        <f t="shared" si="156"/>
        <v>-13890.122698704381</v>
      </c>
      <c r="AD274" s="8">
        <f t="shared" si="164"/>
        <v>716.81656753391735</v>
      </c>
      <c r="AE274" s="8">
        <f t="shared" si="157"/>
        <v>-13173.306131170464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2423.2521657978623</v>
      </c>
      <c r="M275" s="14">
        <f t="shared" si="150"/>
        <v>769177</v>
      </c>
      <c r="N275" s="13"/>
      <c r="O275" s="12">
        <f>1000*(IF(I10&lt;18,VLOOKUP(I10,'[1]Mortality (No Interventions) H'!$B$10:$O$129,7),VLOOKUP(I10,'[1]Mortality (Interventions) H'!$B$136:$AV$256,10)))</f>
        <v>17.658889785013734</v>
      </c>
      <c r="P275" s="11">
        <v>0</v>
      </c>
      <c r="Q275" s="10">
        <f t="shared" si="159"/>
        <v>0.93486304344039428</v>
      </c>
      <c r="R275" s="10">
        <f t="shared" si="160"/>
        <v>1.6508643448196431E-2</v>
      </c>
      <c r="S275" s="10">
        <f t="shared" si="161"/>
        <v>0</v>
      </c>
      <c r="T275" s="9">
        <f t="shared" si="151"/>
        <v>0.91835439999219781</v>
      </c>
      <c r="U275" s="18"/>
      <c r="V275" s="8">
        <f t="shared" si="162"/>
        <v>7190.7515116435216</v>
      </c>
      <c r="W275" s="8">
        <f t="shared" si="152"/>
        <v>7063.7708232279874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-2225.4042887510896</v>
      </c>
      <c r="AB275" s="8">
        <f t="shared" si="163"/>
        <v>-12698.068841553386</v>
      </c>
      <c r="AC275" s="8">
        <f t="shared" si="156"/>
        <v>-14923.473130304475</v>
      </c>
      <c r="AD275" s="8">
        <f t="shared" si="164"/>
        <v>705.41272329222954</v>
      </c>
      <c r="AE275" s="8">
        <f t="shared" si="157"/>
        <v>-14218.060407012246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2423.2521657978623</v>
      </c>
      <c r="M276" s="14">
        <f t="shared" si="150"/>
        <v>769177</v>
      </c>
      <c r="N276" s="13"/>
      <c r="O276" s="12">
        <f>1000*(IF(I11&lt;18,VLOOKUP(I11,'[1]Mortality (No Interventions) H'!$B$10:$O$129,7),VLOOKUP(I11,'[1]Mortality (Interventions) H'!$B$136:$AV$256,10)))</f>
        <v>19.469228962470631</v>
      </c>
      <c r="P276" s="11">
        <v>0</v>
      </c>
      <c r="Q276" s="10">
        <f t="shared" si="159"/>
        <v>0.91835439999219781</v>
      </c>
      <c r="R276" s="10">
        <f t="shared" si="160"/>
        <v>1.7879652082140436E-2</v>
      </c>
      <c r="S276" s="10">
        <f t="shared" si="161"/>
        <v>0</v>
      </c>
      <c r="T276" s="9">
        <f t="shared" si="151"/>
        <v>0.90047474791005733</v>
      </c>
      <c r="U276" s="18"/>
      <c r="V276" s="8">
        <f t="shared" si="162"/>
        <v>7063.7708232279874</v>
      </c>
      <c r="W276" s="8">
        <f t="shared" si="152"/>
        <v>6926.2446517321423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-2182.0773831193305</v>
      </c>
      <c r="AB276" s="8">
        <f t="shared" si="163"/>
        <v>-13752.617149584534</v>
      </c>
      <c r="AC276" s="8">
        <f t="shared" si="156"/>
        <v>-15934.694532703865</v>
      </c>
      <c r="AD276" s="8">
        <f t="shared" si="164"/>
        <v>692.95591775866558</v>
      </c>
      <c r="AE276" s="8">
        <f t="shared" si="157"/>
        <v>-15241.7386149452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2423.2521657978623</v>
      </c>
      <c r="M277" s="14">
        <f t="shared" si="150"/>
        <v>769177</v>
      </c>
      <c r="N277" s="13"/>
      <c r="O277" s="12">
        <f>1000*(IF(I12&lt;18,VLOOKUP(I12,'[1]Mortality (No Interventions) H'!$B$10:$O$129,7),VLOOKUP(I12,'[1]Mortality (Interventions) H'!$B$136:$AV$256,10)))</f>
        <v>21.556829800546758</v>
      </c>
      <c r="P277" s="11">
        <v>0</v>
      </c>
      <c r="Q277" s="10">
        <f t="shared" si="159"/>
        <v>0.90047474791005733</v>
      </c>
      <c r="R277" s="10">
        <f t="shared" si="160"/>
        <v>1.9411380880387352E-2</v>
      </c>
      <c r="S277" s="10">
        <f t="shared" si="161"/>
        <v>0</v>
      </c>
      <c r="T277" s="9">
        <f t="shared" si="151"/>
        <v>0.88106336702966992</v>
      </c>
      <c r="U277" s="18"/>
      <c r="V277" s="8">
        <f t="shared" si="162"/>
        <v>6926.2446517321423</v>
      </c>
      <c r="W277" s="8">
        <f t="shared" si="152"/>
        <v>6776.936774617805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-2135.0387123598043</v>
      </c>
      <c r="AB277" s="8">
        <f t="shared" si="163"/>
        <v>-14930.787711433702</v>
      </c>
      <c r="AC277" s="8">
        <f t="shared" si="156"/>
        <v>-17065.826423793507</v>
      </c>
      <c r="AD277" s="8">
        <f t="shared" si="164"/>
        <v>679.46460033492326</v>
      </c>
      <c r="AE277" s="8">
        <f t="shared" si="157"/>
        <v>-16386.361823458585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2423.2521657978623</v>
      </c>
      <c r="M278" s="14">
        <f t="shared" si="150"/>
        <v>769177</v>
      </c>
      <c r="N278" s="13"/>
      <c r="O278" s="12">
        <f>1000*(IF(I13&lt;18,VLOOKUP(I13,'[1]Mortality (No Interventions) H'!$B$10:$O$129,7),VLOOKUP(I13,'[1]Mortality (Interventions) H'!$B$136:$AV$256,10)))</f>
        <v>23.965081692248667</v>
      </c>
      <c r="P278" s="11">
        <v>0</v>
      </c>
      <c r="Q278" s="10">
        <f t="shared" si="159"/>
        <v>0.88106336702966992</v>
      </c>
      <c r="R278" s="10">
        <f t="shared" si="160"/>
        <v>2.1114755566913713E-2</v>
      </c>
      <c r="S278" s="10">
        <f t="shared" si="161"/>
        <v>0</v>
      </c>
      <c r="T278" s="9">
        <f t="shared" si="151"/>
        <v>0.85994861146275625</v>
      </c>
      <c r="U278" s="18"/>
      <c r="V278" s="8">
        <f t="shared" si="162"/>
        <v>6776.936774617805</v>
      </c>
      <c r="W278" s="8">
        <f t="shared" si="152"/>
        <v>6614.5269311908851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-2083.8723352019883</v>
      </c>
      <c r="AB278" s="8">
        <f t="shared" si="163"/>
        <v>-16240.984342691989</v>
      </c>
      <c r="AC278" s="8">
        <f t="shared" si="156"/>
        <v>-18324.856677893978</v>
      </c>
      <c r="AD278" s="8">
        <f t="shared" si="164"/>
        <v>664.81749759000672</v>
      </c>
      <c r="AE278" s="8">
        <f t="shared" si="157"/>
        <v>-17660.039180303971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4851.0758078537574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2423.2521657978623</v>
      </c>
      <c r="M279" s="14">
        <f t="shared" si="150"/>
        <v>769177</v>
      </c>
      <c r="N279" s="13"/>
      <c r="O279" s="12">
        <f>1000*(IF(I14&lt;18,VLOOKUP(I14,'[1]Mortality (No Interventions) H'!$B$10:$O$129,7),VLOOKUP(I14,'[1]Mortality (Interventions) H'!$B$136:$AV$256,10)))</f>
        <v>26.833268149104072</v>
      </c>
      <c r="P279" s="11">
        <v>0</v>
      </c>
      <c r="Q279" s="10">
        <f t="shared" si="159"/>
        <v>0.85994861146275625</v>
      </c>
      <c r="R279" s="10">
        <f t="shared" si="160"/>
        <v>2.3075231685829849E-2</v>
      </c>
      <c r="S279" s="10">
        <f t="shared" si="161"/>
        <v>0</v>
      </c>
      <c r="T279" s="9">
        <f t="shared" si="151"/>
        <v>0.83687337977692644</v>
      </c>
      <c r="U279" s="18"/>
      <c r="V279" s="8">
        <f t="shared" si="162"/>
        <v>6614.5269311908851</v>
      </c>
      <c r="W279" s="8">
        <f t="shared" si="152"/>
        <v>6437.0375563667694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-2027.9552300430139</v>
      </c>
      <c r="AB279" s="8">
        <f t="shared" si="163"/>
        <v>-17748.937482411548</v>
      </c>
      <c r="AC279" s="8">
        <f t="shared" si="156"/>
        <v>-19776.892712454563</v>
      </c>
      <c r="AD279" s="8">
        <f t="shared" si="164"/>
        <v>648.88509194982589</v>
      </c>
      <c r="AE279" s="8">
        <f t="shared" si="157"/>
        <v>-19128.007620504737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2423.2521657978623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2423.2521657978623</v>
      </c>
      <c r="M280" s="14">
        <f t="shared" si="150"/>
        <v>769177</v>
      </c>
      <c r="N280" s="13"/>
      <c r="O280" s="12">
        <f>1000*(IF(I15&lt;18,VLOOKUP(I15,'[1]Mortality (No Interventions) H'!$B$10:$O$129,7),VLOOKUP(I15,'[1]Mortality (Interventions) H'!$B$136:$AV$256,10)))</f>
        <v>30.141015556462492</v>
      </c>
      <c r="P280" s="11">
        <v>0</v>
      </c>
      <c r="Q280" s="10">
        <f t="shared" si="159"/>
        <v>0.83687337977692644</v>
      </c>
      <c r="R280" s="10">
        <f t="shared" si="160"/>
        <v>2.5224213558645684E-2</v>
      </c>
      <c r="S280" s="10">
        <f t="shared" si="161"/>
        <v>0</v>
      </c>
      <c r="T280" s="9">
        <f t="shared" si="151"/>
        <v>0.81164916621828076</v>
      </c>
      <c r="U280" s="18"/>
      <c r="V280" s="8">
        <f t="shared" si="162"/>
        <v>6437.0375563667694</v>
      </c>
      <c r="W280" s="8">
        <f t="shared" si="152"/>
        <v>6243.0187072427861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-1966.830599906478</v>
      </c>
      <c r="AB280" s="8">
        <f t="shared" si="163"/>
        <v>-19401.884912398411</v>
      </c>
      <c r="AC280" s="8">
        <f t="shared" si="156"/>
        <v>-21368.715512304891</v>
      </c>
      <c r="AD280" s="8">
        <f t="shared" si="164"/>
        <v>631.47338427958016</v>
      </c>
      <c r="AE280" s="8">
        <f t="shared" si="157"/>
        <v>-20737.242128025311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2423.2521657978623</v>
      </c>
      <c r="M281" s="14">
        <f t="shared" si="150"/>
        <v>769177</v>
      </c>
      <c r="N281" s="13"/>
      <c r="O281" s="12">
        <f>1000*(IF(I16&lt;18,VLOOKUP(I16,'[1]Mortality (No Interventions) H'!$B$10:$O$129,7),VLOOKUP(I16,'[1]Mortality (Interventions) H'!$B$136:$AV$256,10)))</f>
        <v>33.9402860767809</v>
      </c>
      <c r="P281" s="11">
        <v>0</v>
      </c>
      <c r="Q281" s="10">
        <f t="shared" si="159"/>
        <v>0.81164916621828076</v>
      </c>
      <c r="R281" s="10">
        <f t="shared" si="160"/>
        <v>2.7547604895429144E-2</v>
      </c>
      <c r="S281" s="10">
        <f t="shared" si="161"/>
        <v>0</v>
      </c>
      <c r="T281" s="9">
        <f t="shared" si="151"/>
        <v>0.78410156132285158</v>
      </c>
      <c r="U281" s="18"/>
      <c r="V281" s="8">
        <f t="shared" si="162"/>
        <v>6243.0187072427861</v>
      </c>
      <c r="W281" s="8">
        <f t="shared" si="152"/>
        <v>6031.1288663362702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-1900.0758066810854</v>
      </c>
      <c r="AB281" s="8">
        <f t="shared" si="163"/>
        <v>-21188.984090651502</v>
      </c>
      <c r="AC281" s="8">
        <f t="shared" si="156"/>
        <v>-23089.059897332587</v>
      </c>
      <c r="AD281" s="8">
        <f t="shared" si="164"/>
        <v>612.44013518051736</v>
      </c>
      <c r="AE281" s="8">
        <f t="shared" si="157"/>
        <v>-22476.61976215207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2423.2521657978623</v>
      </c>
      <c r="M282" s="14">
        <f t="shared" si="150"/>
        <v>769177</v>
      </c>
      <c r="N282" s="13"/>
      <c r="O282" s="12">
        <f>1000*(IF(I17&lt;18,VLOOKUP(I17,'[1]Mortality (No Interventions) H'!$B$10:$O$129,7),VLOOKUP(I17,'[1]Mortality (Interventions) H'!$B$136:$AV$256,10)))</f>
        <v>38.329256810430223</v>
      </c>
      <c r="P282" s="11">
        <v>0</v>
      </c>
      <c r="Q282" s="10">
        <f t="shared" si="159"/>
        <v>0.78410156132285158</v>
      </c>
      <c r="R282" s="10">
        <f t="shared" si="160"/>
        <v>3.0054030109402882E-2</v>
      </c>
      <c r="S282" s="10">
        <f t="shared" si="161"/>
        <v>0</v>
      </c>
      <c r="T282" s="9">
        <f t="shared" si="151"/>
        <v>0.7540475312134487</v>
      </c>
      <c r="U282" s="18"/>
      <c r="V282" s="8">
        <f t="shared" si="162"/>
        <v>6031.1288663362702</v>
      </c>
      <c r="W282" s="8">
        <f t="shared" si="152"/>
        <v>5799.9601791616687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-1827.2473131275208</v>
      </c>
      <c r="AB282" s="8">
        <f t="shared" si="163"/>
        <v>-23116.86871746018</v>
      </c>
      <c r="AC282" s="8">
        <f t="shared" si="156"/>
        <v>-24944.116030587702</v>
      </c>
      <c r="AD282" s="8">
        <f t="shared" si="164"/>
        <v>591.65374178758816</v>
      </c>
      <c r="AE282" s="8">
        <f t="shared" si="157"/>
        <v>-24352.462288800114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2423.2521657978623</v>
      </c>
      <c r="M283" s="14">
        <f t="shared" si="150"/>
        <v>769177</v>
      </c>
      <c r="N283" s="13"/>
      <c r="O283" s="12">
        <f>1000*(IF(I18&lt;18,VLOOKUP(I18,'[1]Mortality (No Interventions) H'!$B$10:$O$129,7),VLOOKUP(I18,'[1]Mortality (Interventions) H'!$B$136:$AV$256,10)))</f>
        <v>43.237243924976184</v>
      </c>
      <c r="P283" s="11">
        <v>0</v>
      </c>
      <c r="Q283" s="10">
        <f t="shared" si="159"/>
        <v>0.7540475312134487</v>
      </c>
      <c r="R283" s="10">
        <f t="shared" si="160"/>
        <v>3.2602937038101978E-2</v>
      </c>
      <c r="S283" s="10">
        <f t="shared" si="161"/>
        <v>0</v>
      </c>
      <c r="T283" s="9">
        <f t="shared" si="151"/>
        <v>0.72144459417534668</v>
      </c>
      <c r="U283" s="18"/>
      <c r="V283" s="8">
        <f t="shared" si="162"/>
        <v>5799.9601791616687</v>
      </c>
      <c r="W283" s="8">
        <f t="shared" si="152"/>
        <v>5549.185886140107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-1748.2421753385686</v>
      </c>
      <c r="AB283" s="8">
        <f t="shared" si="163"/>
        <v>-25077.429302156164</v>
      </c>
      <c r="AC283" s="8">
        <f t="shared" si="156"/>
        <v>-26825.671477494732</v>
      </c>
      <c r="AD283" s="8">
        <f t="shared" si="164"/>
        <v>568.97609357575971</v>
      </c>
      <c r="AE283" s="8">
        <f t="shared" si="157"/>
        <v>-26256.695383918974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2423.2521657978623</v>
      </c>
      <c r="M284" s="14">
        <f t="shared" si="150"/>
        <v>769177</v>
      </c>
      <c r="N284" s="13"/>
      <c r="O284" s="12">
        <f>1000*(IF(I19&lt;18,VLOOKUP(I19,'[1]Mortality (No Interventions) H'!$B$10:$O$129,7),VLOOKUP(I19,'[1]Mortality (Interventions) H'!$B$136:$AV$256,10)))</f>
        <v>48.699355991230767</v>
      </c>
      <c r="P284" s="11">
        <v>0</v>
      </c>
      <c r="Q284" s="10">
        <f t="shared" si="159"/>
        <v>0.72144459417534668</v>
      </c>
      <c r="R284" s="10">
        <f t="shared" si="160"/>
        <v>3.5133887119694222E-2</v>
      </c>
      <c r="S284" s="10">
        <f t="shared" si="161"/>
        <v>0</v>
      </c>
      <c r="T284" s="9">
        <f t="shared" si="151"/>
        <v>0.68631070705565245</v>
      </c>
      <c r="U284" s="18"/>
      <c r="V284" s="8">
        <f t="shared" si="162"/>
        <v>5549.185886140107</v>
      </c>
      <c r="W284" s="8">
        <f t="shared" si="152"/>
        <v>5278.944107209456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-1663.1039072828719</v>
      </c>
      <c r="AB284" s="8">
        <f t="shared" si="163"/>
        <v>-27024.177893065043</v>
      </c>
      <c r="AC284" s="8">
        <f t="shared" si="156"/>
        <v>-28687.281800347915</v>
      </c>
      <c r="AD284" s="8">
        <f t="shared" si="164"/>
        <v>544.37513543034459</v>
      </c>
      <c r="AE284" s="8">
        <f t="shared" si="157"/>
        <v>-28142.906664917569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2423.2521657978623</v>
      </c>
      <c r="M285" s="14">
        <f t="shared" si="150"/>
        <v>769177</v>
      </c>
      <c r="N285" s="13"/>
      <c r="O285" s="12">
        <f>1000*(IF(I20&lt;18,VLOOKUP(I20,'[1]Mortality (No Interventions) H'!$B$10:$O$129,7),VLOOKUP(I20,'[1]Mortality (Interventions) H'!$B$136:$AV$256,10)))</f>
        <v>54.661705989974401</v>
      </c>
      <c r="P285" s="11">
        <v>0</v>
      </c>
      <c r="Q285" s="10">
        <f t="shared" si="159"/>
        <v>0.68631070705565245</v>
      </c>
      <c r="R285" s="10">
        <f t="shared" si="160"/>
        <v>3.7514914086847526E-2</v>
      </c>
      <c r="S285" s="10">
        <f t="shared" si="161"/>
        <v>0</v>
      </c>
      <c r="T285" s="9">
        <f t="shared" si="151"/>
        <v>0.64879579296880496</v>
      </c>
      <c r="U285" s="18"/>
      <c r="V285" s="8">
        <f t="shared" si="162"/>
        <v>5278.944107209456</v>
      </c>
      <c r="W285" s="8">
        <f t="shared" si="152"/>
        <v>4990.3880164836655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-1572.195810472198</v>
      </c>
      <c r="AB285" s="8">
        <f t="shared" si="163"/>
        <v>-28855.609072579118</v>
      </c>
      <c r="AC285" s="8">
        <f t="shared" si="156"/>
        <v>-30427.804883051314</v>
      </c>
      <c r="AD285" s="8">
        <f t="shared" si="164"/>
        <v>517.86441691724769</v>
      </c>
      <c r="AE285" s="8">
        <f t="shared" si="157"/>
        <v>-29909.940466134067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2423.2521657978623</v>
      </c>
      <c r="M286" s="14">
        <f t="shared" si="150"/>
        <v>769177</v>
      </c>
      <c r="N286" s="13"/>
      <c r="O286" s="12">
        <f>1000*(IF(I21&lt;18,VLOOKUP(I21,'[1]Mortality (No Interventions) H'!$B$10:$O$129,7),VLOOKUP(I21,'[1]Mortality (Interventions) H'!$B$136:$AV$256,10)))</f>
        <v>61.216296656290638</v>
      </c>
      <c r="P286" s="11">
        <v>0</v>
      </c>
      <c r="Q286" s="10">
        <f t="shared" si="159"/>
        <v>0.64879579296880496</v>
      </c>
      <c r="R286" s="10">
        <f t="shared" si="160"/>
        <v>3.9716875731731688E-2</v>
      </c>
      <c r="S286" s="10">
        <f t="shared" si="161"/>
        <v>0</v>
      </c>
      <c r="T286" s="9">
        <f t="shared" si="151"/>
        <v>0.6090789172370733</v>
      </c>
      <c r="U286" s="18"/>
      <c r="V286" s="8">
        <f t="shared" si="162"/>
        <v>4990.3880164836655</v>
      </c>
      <c r="W286" s="8">
        <f t="shared" si="152"/>
        <v>4684.8949432366035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-1475.9518053365548</v>
      </c>
      <c r="AB286" s="8">
        <f t="shared" si="163"/>
        <v>-30549.307324706184</v>
      </c>
      <c r="AC286" s="8">
        <f t="shared" si="156"/>
        <v>-32025.259130042738</v>
      </c>
      <c r="AD286" s="8">
        <f t="shared" si="164"/>
        <v>489.55706441704763</v>
      </c>
      <c r="AE286" s="8">
        <f t="shared" si="157"/>
        <v>-31535.70206562569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2423.2521657978623</v>
      </c>
      <c r="M287" s="14">
        <f t="shared" si="150"/>
        <v>769177</v>
      </c>
      <c r="N287" s="13"/>
      <c r="O287" s="12">
        <f>1000*(IF(I22&lt;18,VLOOKUP(I22,'[1]Mortality (No Interventions) H'!$B$10:$O$129,7),VLOOKUP(I22,'[1]Mortality (Interventions) H'!$B$136:$AV$256,10)))</f>
        <v>68.591061526571465</v>
      </c>
      <c r="P287" s="11">
        <v>0</v>
      </c>
      <c r="Q287" s="10">
        <f t="shared" si="159"/>
        <v>0.6090789172370733</v>
      </c>
      <c r="R287" s="10">
        <f t="shared" si="160"/>
        <v>4.1777369486745625E-2</v>
      </c>
      <c r="S287" s="10">
        <f t="shared" si="161"/>
        <v>0</v>
      </c>
      <c r="T287" s="9">
        <f t="shared" si="151"/>
        <v>0.56730154775032771</v>
      </c>
      <c r="U287" s="18"/>
      <c r="V287" s="8">
        <f t="shared" si="162"/>
        <v>4684.8949432366035</v>
      </c>
      <c r="W287" s="8">
        <f t="shared" si="152"/>
        <v>4363.5530259395382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-1374.714704246461</v>
      </c>
      <c r="AB287" s="8">
        <f t="shared" si="163"/>
        <v>-32134.191729706541</v>
      </c>
      <c r="AC287" s="8">
        <f t="shared" si="156"/>
        <v>-33508.906433953001</v>
      </c>
      <c r="AD287" s="8">
        <f t="shared" si="164"/>
        <v>459.58819393151083</v>
      </c>
      <c r="AE287" s="8">
        <f t="shared" si="157"/>
        <v>-33049.318240021494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2423.2521657978623</v>
      </c>
      <c r="M288" s="14">
        <f t="shared" si="150"/>
        <v>769177</v>
      </c>
      <c r="N288" s="13"/>
      <c r="O288" s="12">
        <f>1000*(IF(I23&lt;18,VLOOKUP(I23,'[1]Mortality (No Interventions) H'!$B$10:$O$129,7),VLOOKUP(I23,'[1]Mortality (Interventions) H'!$B$136:$AV$256,10)))</f>
        <v>76.878389001130145</v>
      </c>
      <c r="P288" s="11">
        <v>0</v>
      </c>
      <c r="Q288" s="10">
        <f t="shared" si="159"/>
        <v>0.56730154775032771</v>
      </c>
      <c r="R288" s="10">
        <f t="shared" si="160"/>
        <v>4.3613229068892902E-2</v>
      </c>
      <c r="S288" s="10">
        <f t="shared" si="161"/>
        <v>0</v>
      </c>
      <c r="T288" s="9">
        <f t="shared" si="151"/>
        <v>0.52368831868143484</v>
      </c>
      <c r="U288" s="18"/>
      <c r="V288" s="8">
        <f t="shared" si="162"/>
        <v>4363.5530259395382</v>
      </c>
      <c r="W288" s="8">
        <f t="shared" si="152"/>
        <v>4028.0900989843003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-1269.0288524478281</v>
      </c>
      <c r="AB288" s="8">
        <f t="shared" si="163"/>
        <v>-33546.292695523836</v>
      </c>
      <c r="AC288" s="8">
        <f t="shared" si="156"/>
        <v>-34815.321547971667</v>
      </c>
      <c r="AD288" s="8">
        <f t="shared" si="164"/>
        <v>428.0645518446687</v>
      </c>
      <c r="AE288" s="8">
        <f t="shared" si="157"/>
        <v>-34387.256996126998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2423.2521657978623</v>
      </c>
      <c r="M289" s="14">
        <f t="shared" si="150"/>
        <v>769177</v>
      </c>
      <c r="N289" s="13"/>
      <c r="O289" s="12">
        <f>1000*(IF(I24&lt;18,VLOOKUP(I24,'[1]Mortality (No Interventions) H'!$B$10:$O$129,7),VLOOKUP(I24,'[1]Mortality (Interventions) H'!$B$136:$AV$256,10)))</f>
        <v>86.225444930980473</v>
      </c>
      <c r="P289" s="11">
        <v>0</v>
      </c>
      <c r="Q289" s="10">
        <f t="shared" si="159"/>
        <v>0.52368831868143484</v>
      </c>
      <c r="R289" s="10">
        <f t="shared" si="160"/>
        <v>4.5155258283463812E-2</v>
      </c>
      <c r="S289" s="10">
        <f t="shared" si="161"/>
        <v>0</v>
      </c>
      <c r="T289" s="9">
        <f t="shared" si="151"/>
        <v>0.47853306039797106</v>
      </c>
      <c r="U289" s="18"/>
      <c r="V289" s="8">
        <f t="shared" si="162"/>
        <v>4028.0900989843003</v>
      </c>
      <c r="W289" s="8">
        <f t="shared" si="152"/>
        <v>3680.7662379773019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-1159.6062750152626</v>
      </c>
      <c r="AB289" s="8">
        <f t="shared" si="163"/>
        <v>-34732.386100699841</v>
      </c>
      <c r="AC289" s="8">
        <f t="shared" si="156"/>
        <v>-35891.992375715105</v>
      </c>
      <c r="AD289" s="8">
        <f t="shared" si="164"/>
        <v>395.15563871035988</v>
      </c>
      <c r="AE289" s="8">
        <f t="shared" si="157"/>
        <v>-35496.836737004742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2423.2521657978623</v>
      </c>
      <c r="M290" s="14">
        <f t="shared" si="150"/>
        <v>769177</v>
      </c>
      <c r="N290" s="13"/>
      <c r="O290" s="12">
        <f>1000*(IF(I25&lt;18,VLOOKUP(I25,'[1]Mortality (No Interventions) H'!$B$10:$O$129,7),VLOOKUP(I25,'[1]Mortality (Interventions) H'!$B$136:$AV$256,10)))</f>
        <v>96.323919751176589</v>
      </c>
      <c r="P290" s="11">
        <v>0</v>
      </c>
      <c r="Q290" s="10">
        <f t="shared" si="159"/>
        <v>0.47853306039797106</v>
      </c>
      <c r="R290" s="10">
        <f t="shared" si="160"/>
        <v>4.6094180108059109E-2</v>
      </c>
      <c r="S290" s="10">
        <f t="shared" si="161"/>
        <v>0</v>
      </c>
      <c r="T290" s="9">
        <f t="shared" si="151"/>
        <v>0.43243888028991195</v>
      </c>
      <c r="U290" s="18"/>
      <c r="V290" s="8">
        <f t="shared" si="162"/>
        <v>3680.7662379773019</v>
      </c>
      <c r="W290" s="8">
        <f t="shared" si="152"/>
        <v>3326.2204062475362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-1047.9084532377317</v>
      </c>
      <c r="AB290" s="8">
        <f t="shared" si="163"/>
        <v>-35454.583172976578</v>
      </c>
      <c r="AC290" s="8">
        <f t="shared" si="156"/>
        <v>-36502.491626214309</v>
      </c>
      <c r="AD290" s="8">
        <f t="shared" si="164"/>
        <v>361.08316794557334</v>
      </c>
      <c r="AE290" s="8">
        <f t="shared" si="157"/>
        <v>-36141.408458268736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2423.2521657978623</v>
      </c>
      <c r="M291" s="14">
        <f t="shared" si="150"/>
        <v>769177</v>
      </c>
      <c r="N291" s="13"/>
      <c r="O291" s="12">
        <f>1000*(IF(I26&lt;18,VLOOKUP(I26,'[1]Mortality (No Interventions) H'!$B$10:$O$129,7),VLOOKUP(I26,'[1]Mortality (Interventions) H'!$B$136:$AV$256,10)))</f>
        <v>106.87740884805326</v>
      </c>
      <c r="P291" s="11">
        <v>0</v>
      </c>
      <c r="Q291" s="10">
        <f t="shared" si="159"/>
        <v>0.43243888028991195</v>
      </c>
      <c r="R291" s="10">
        <f t="shared" si="160"/>
        <v>4.6217947010539287E-2</v>
      </c>
      <c r="S291" s="10">
        <f t="shared" si="161"/>
        <v>0</v>
      </c>
      <c r="T291" s="9">
        <f t="shared" si="151"/>
        <v>0.38622093327937268</v>
      </c>
      <c r="U291" s="18"/>
      <c r="V291" s="8">
        <f t="shared" si="162"/>
        <v>3326.2204062475362</v>
      </c>
      <c r="W291" s="8">
        <f t="shared" si="152"/>
        <v>2970.7225879702805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-935.91071304571153</v>
      </c>
      <c r="AB291" s="8">
        <f t="shared" si="163"/>
        <v>-35549.781827725579</v>
      </c>
      <c r="AC291" s="8">
        <f t="shared" si="156"/>
        <v>-36485.692540771292</v>
      </c>
      <c r="AD291" s="8">
        <f t="shared" si="164"/>
        <v>326.30222185288335</v>
      </c>
      <c r="AE291" s="8">
        <f t="shared" si="157"/>
        <v>-36159.390318918406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2423.2521657978623</v>
      </c>
      <c r="M292" s="14">
        <f t="shared" si="150"/>
        <v>769177</v>
      </c>
      <c r="N292" s="13"/>
      <c r="O292" s="12">
        <f>1000*(IF(I27&lt;18,VLOOKUP(I27,'[1]Mortality (No Interventions) H'!$B$10:$O$129,7),VLOOKUP(I27,'[1]Mortality (Interventions) H'!$B$136:$AV$256,10)))</f>
        <v>118.39770274963426</v>
      </c>
      <c r="P292" s="11">
        <v>0</v>
      </c>
      <c r="Q292" s="10">
        <f t="shared" si="159"/>
        <v>0.38622093327937268</v>
      </c>
      <c r="R292" s="10">
        <f t="shared" si="160"/>
        <v>4.5727671254097497E-2</v>
      </c>
      <c r="S292" s="10">
        <f t="shared" si="161"/>
        <v>0</v>
      </c>
      <c r="T292" s="9">
        <f t="shared" si="151"/>
        <v>0.34049326202527519</v>
      </c>
      <c r="U292" s="18"/>
      <c r="V292" s="8">
        <f t="shared" si="162"/>
        <v>2970.7225879702805</v>
      </c>
      <c r="W292" s="8">
        <f t="shared" si="152"/>
        <v>2618.9958580481511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-825.10103464232714</v>
      </c>
      <c r="AB292" s="8">
        <f t="shared" si="163"/>
        <v>-35172.672992212953</v>
      </c>
      <c r="AC292" s="8">
        <f t="shared" si="156"/>
        <v>-35997.774026855281</v>
      </c>
      <c r="AD292" s="8">
        <f t="shared" si="164"/>
        <v>291.42788587988451</v>
      </c>
      <c r="AE292" s="8">
        <f t="shared" si="157"/>
        <v>-35706.346140975395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2423.2521657978623</v>
      </c>
      <c r="M293" s="14">
        <f t="shared" si="150"/>
        <v>769177</v>
      </c>
      <c r="N293" s="13"/>
      <c r="O293" s="12">
        <f>1000*(IF(I28&lt;18,VLOOKUP(I28,'[1]Mortality (No Interventions) H'!$B$10:$O$129,7),VLOOKUP(I28,'[1]Mortality (Interventions) H'!$B$136:$AV$256,10)))</f>
        <v>130.84417314656517</v>
      </c>
      <c r="P293" s="11">
        <v>0</v>
      </c>
      <c r="Q293" s="10">
        <f t="shared" si="159"/>
        <v>0.34049326202527519</v>
      </c>
      <c r="R293" s="10">
        <f t="shared" si="160"/>
        <v>4.4551559331673894E-2</v>
      </c>
      <c r="S293" s="10">
        <f t="shared" si="161"/>
        <v>0</v>
      </c>
      <c r="T293" s="9">
        <f t="shared" si="151"/>
        <v>0.29594170269360132</v>
      </c>
      <c r="U293" s="18"/>
      <c r="V293" s="8">
        <f t="shared" si="162"/>
        <v>2618.9958580481511</v>
      </c>
      <c r="W293" s="8">
        <f t="shared" si="152"/>
        <v>2276.3155105275619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-717.14137200217647</v>
      </c>
      <c r="AB293" s="8">
        <f t="shared" si="163"/>
        <v>-34268.034752058928</v>
      </c>
      <c r="AC293" s="8">
        <f t="shared" si="156"/>
        <v>-34985.176124061101</v>
      </c>
      <c r="AD293" s="8">
        <f t="shared" si="164"/>
        <v>256.92349367452363</v>
      </c>
      <c r="AE293" s="8">
        <f t="shared" si="157"/>
        <v>-34728.252630386574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2423.2521657978623</v>
      </c>
      <c r="M294" s="14">
        <f t="shared" si="150"/>
        <v>769177</v>
      </c>
      <c r="N294" s="13"/>
      <c r="O294" s="12">
        <f>1000*(IF(I29&lt;18,VLOOKUP(I29,'[1]Mortality (No Interventions) H'!$B$10:$O$129,7),VLOOKUP(I29,'[1]Mortality (Interventions) H'!$B$136:$AV$256,10)))</f>
        <v>144.55942631477021</v>
      </c>
      <c r="P294" s="11">
        <v>0</v>
      </c>
      <c r="Q294" s="10">
        <f t="shared" si="159"/>
        <v>0.29594170269360132</v>
      </c>
      <c r="R294" s="10">
        <f t="shared" si="160"/>
        <v>4.2781162764003289E-2</v>
      </c>
      <c r="S294" s="10">
        <f t="shared" si="161"/>
        <v>0</v>
      </c>
      <c r="T294" s="9">
        <f t="shared" si="151"/>
        <v>0.25316053992959803</v>
      </c>
      <c r="U294" s="18"/>
      <c r="V294" s="8">
        <f t="shared" si="162"/>
        <v>2276.3155105275619</v>
      </c>
      <c r="W294" s="8">
        <f t="shared" si="152"/>
        <v>1947.2526462142844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-613.47182667895459</v>
      </c>
      <c r="AB294" s="8">
        <f t="shared" si="163"/>
        <v>-32906.286431327761</v>
      </c>
      <c r="AC294" s="8">
        <f t="shared" si="156"/>
        <v>-33519.758258006717</v>
      </c>
      <c r="AD294" s="8">
        <f t="shared" si="164"/>
        <v>223.30655158275383</v>
      </c>
      <c r="AE294" s="8">
        <f t="shared" si="157"/>
        <v>-33296.451706423963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2423.2521657978623</v>
      </c>
      <c r="M295" s="14">
        <f t="shared" si="150"/>
        <v>769177</v>
      </c>
      <c r="N295" s="13"/>
      <c r="O295" s="12">
        <f>1000*(IF(I30&lt;18,VLOOKUP(I30,'[1]Mortality (No Interventions) H'!$B$10:$O$129,7),VLOOKUP(I30,'[1]Mortality (Interventions) H'!$B$136:$AV$256,10)))</f>
        <v>168.13381998158681</v>
      </c>
      <c r="P295" s="11">
        <v>0</v>
      </c>
      <c r="Q295" s="10">
        <f t="shared" si="159"/>
        <v>0.25316053992959803</v>
      </c>
      <c r="R295" s="10">
        <f t="shared" si="160"/>
        <v>4.2564848646964359E-2</v>
      </c>
      <c r="S295" s="10">
        <f t="shared" si="161"/>
        <v>0</v>
      </c>
      <c r="T295" s="9">
        <f t="shared" si="151"/>
        <v>0.21059569128263367</v>
      </c>
      <c r="U295" s="18"/>
      <c r="V295" s="8">
        <f t="shared" si="162"/>
        <v>1947.2526462142844</v>
      </c>
      <c r="W295" s="8">
        <f t="shared" si="152"/>
        <v>1619.8536203370234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-510.32646500834005</v>
      </c>
      <c r="AB295" s="8">
        <f t="shared" si="163"/>
        <v>-32739.902587726105</v>
      </c>
      <c r="AC295" s="8">
        <f t="shared" si="156"/>
        <v>-33250.229052734445</v>
      </c>
      <c r="AD295" s="8">
        <f t="shared" si="164"/>
        <v>191.02548459362131</v>
      </c>
      <c r="AE295" s="8">
        <f t="shared" si="157"/>
        <v>-33059.203568140823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2423.2521657978623</v>
      </c>
      <c r="M296" s="14">
        <f t="shared" si="150"/>
        <v>769177</v>
      </c>
      <c r="N296" s="13"/>
      <c r="O296" s="12">
        <f>1000*(IF(I31&lt;18,VLOOKUP(I31,'[1]Mortality (No Interventions) H'!$B$10:$O$129,7),VLOOKUP(I31,'[1]Mortality (Interventions) H'!$B$136:$AV$256,10)))</f>
        <v>183.99399149383427</v>
      </c>
      <c r="P296" s="11">
        <v>0</v>
      </c>
      <c r="Q296" s="10">
        <f t="shared" si="159"/>
        <v>0.21059569128263367</v>
      </c>
      <c r="R296" s="10">
        <f t="shared" si="160"/>
        <v>3.8748341830495053E-2</v>
      </c>
      <c r="S296" s="10">
        <f t="shared" si="161"/>
        <v>0</v>
      </c>
      <c r="T296" s="9">
        <f t="shared" si="151"/>
        <v>0.17184734945213861</v>
      </c>
      <c r="U296" s="18"/>
      <c r="V296" s="8">
        <f t="shared" si="162"/>
        <v>1619.8536203370234</v>
      </c>
      <c r="W296" s="8">
        <f t="shared" si="152"/>
        <v>1321.8102870954763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-416.42946174651701</v>
      </c>
      <c r="AB296" s="8">
        <f t="shared" si="163"/>
        <v>-29804.333324154693</v>
      </c>
      <c r="AC296" s="8">
        <f t="shared" si="156"/>
        <v>-30220.76278590121</v>
      </c>
      <c r="AD296" s="8">
        <f t="shared" si="164"/>
        <v>158.90764015506201</v>
      </c>
      <c r="AE296" s="8">
        <f t="shared" si="157"/>
        <v>-30061.855145746147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2423.2521657978623</v>
      </c>
      <c r="M297" s="14">
        <f t="shared" si="150"/>
        <v>769177</v>
      </c>
      <c r="N297" s="13"/>
      <c r="O297" s="12">
        <f>1000*(IF(I32&lt;18,VLOOKUP(I32,'[1]Mortality (No Interventions) H'!$B$10:$O$129,7),VLOOKUP(I32,'[1]Mortality (Interventions) H'!$B$136:$AV$256,10)))</f>
        <v>201.12373293520233</v>
      </c>
      <c r="P297" s="11">
        <v>0</v>
      </c>
      <c r="Q297" s="10">
        <f t="shared" si="159"/>
        <v>0.17184734945213861</v>
      </c>
      <c r="R297" s="10">
        <f t="shared" si="160"/>
        <v>3.4562580416834313E-2</v>
      </c>
      <c r="S297" s="10">
        <f t="shared" si="161"/>
        <v>0</v>
      </c>
      <c r="T297" s="9">
        <f t="shared" si="151"/>
        <v>0.13728476903530429</v>
      </c>
      <c r="U297" s="18"/>
      <c r="V297" s="8">
        <f t="shared" si="162"/>
        <v>1321.8102870954763</v>
      </c>
      <c r="W297" s="8">
        <f t="shared" si="152"/>
        <v>1055.9628679226826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-332.67561389586041</v>
      </c>
      <c r="AB297" s="8">
        <f t="shared" si="163"/>
        <v>-26584.741917279367</v>
      </c>
      <c r="AC297" s="8">
        <f t="shared" si="156"/>
        <v>-26917.417531175226</v>
      </c>
      <c r="AD297" s="8">
        <f t="shared" si="164"/>
        <v>129.66958916406622</v>
      </c>
      <c r="AE297" s="8">
        <f t="shared" si="157"/>
        <v>-26787.747942011159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2423.2521657978623</v>
      </c>
      <c r="M298" s="14">
        <f t="shared" si="150"/>
        <v>769177</v>
      </c>
      <c r="N298" s="13"/>
      <c r="O298" s="12">
        <f>1000*(IF(I33&lt;18,VLOOKUP(I33,'[1]Mortality (No Interventions) H'!$B$10:$O$129,7),VLOOKUP(I33,'[1]Mortality (Interventions) H'!$B$136:$AV$256,10)))</f>
        <v>219.07494204779513</v>
      </c>
      <c r="P298" s="11">
        <v>0</v>
      </c>
      <c r="Q298" s="10">
        <f t="shared" si="159"/>
        <v>0.13728476903530429</v>
      </c>
      <c r="R298" s="10">
        <f t="shared" si="160"/>
        <v>3.0075652820454227E-2</v>
      </c>
      <c r="S298" s="10">
        <f t="shared" si="161"/>
        <v>0</v>
      </c>
      <c r="T298" s="9">
        <f t="shared" si="151"/>
        <v>0.10720911621485006</v>
      </c>
      <c r="U298" s="18"/>
      <c r="V298" s="8">
        <f t="shared" si="162"/>
        <v>1055.9628679226826</v>
      </c>
      <c r="W298" s="8">
        <f t="shared" si="152"/>
        <v>824.62786382789727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-259.79472306091014</v>
      </c>
      <c r="AB298" s="8">
        <f t="shared" si="163"/>
        <v>-23133.500409478522</v>
      </c>
      <c r="AC298" s="8">
        <f t="shared" si="156"/>
        <v>-23393.295132539432</v>
      </c>
      <c r="AD298" s="8">
        <f t="shared" si="164"/>
        <v>103.58995734321516</v>
      </c>
      <c r="AE298" s="8">
        <f t="shared" si="157"/>
        <v>-23289.705175196217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2423.2521657978623</v>
      </c>
      <c r="M299" s="14">
        <f t="shared" si="150"/>
        <v>769177</v>
      </c>
      <c r="N299" s="13"/>
      <c r="O299" s="12">
        <f>1000*(IF(I34&lt;18,VLOOKUP(I34,'[1]Mortality (No Interventions) H'!$B$10:$O$129,7),VLOOKUP(I34,'[1]Mortality (Interventions) H'!$B$136:$AV$256,10)))</f>
        <v>237.62421769327761</v>
      </c>
      <c r="P299" s="11">
        <v>0</v>
      </c>
      <c r="Q299" s="10">
        <f t="shared" si="159"/>
        <v>0.10720911621485006</v>
      </c>
      <c r="R299" s="10">
        <f t="shared" si="160"/>
        <v>2.5475482370141432E-2</v>
      </c>
      <c r="S299" s="10">
        <f t="shared" si="161"/>
        <v>0</v>
      </c>
      <c r="T299" s="9">
        <f t="shared" si="151"/>
        <v>8.1733633844708636E-2</v>
      </c>
      <c r="U299" s="18"/>
      <c r="V299" s="8">
        <f t="shared" si="162"/>
        <v>824.62786382789727</v>
      </c>
      <c r="W299" s="8">
        <f t="shared" si="152"/>
        <v>628.67631279771456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-198.06120523271966</v>
      </c>
      <c r="AB299" s="8">
        <f t="shared" si="163"/>
        <v>-19595.155103018275</v>
      </c>
      <c r="AC299" s="8">
        <f t="shared" si="156"/>
        <v>-19793.216308250994</v>
      </c>
      <c r="AD299" s="8">
        <f t="shared" si="164"/>
        <v>80.895993441516723</v>
      </c>
      <c r="AE299" s="8">
        <f t="shared" si="157"/>
        <v>-19712.320314809476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2423.2521657978623</v>
      </c>
      <c r="M300" s="14">
        <f t="shared" si="150"/>
        <v>769177</v>
      </c>
      <c r="N300" s="13"/>
      <c r="O300" s="12">
        <f>1000*(IF(I35&lt;18,VLOOKUP(I35,'[1]Mortality (No Interventions) H'!$B$10:$O$129,7),VLOOKUP(I35,'[1]Mortality (Interventions) H'!$B$136:$AV$256,10)))</f>
        <v>257.52766903788006</v>
      </c>
      <c r="P300" s="11">
        <v>0</v>
      </c>
      <c r="Q300" s="10">
        <f t="shared" si="159"/>
        <v>8.1733633844708636E-2</v>
      </c>
      <c r="R300" s="10">
        <f t="shared" si="160"/>
        <v>2.1048672206023397E-2</v>
      </c>
      <c r="S300" s="10">
        <f t="shared" si="161"/>
        <v>0</v>
      </c>
      <c r="T300" s="9">
        <f t="shared" si="151"/>
        <v>6.0684961638685239E-2</v>
      </c>
      <c r="U300" s="18"/>
      <c r="V300" s="8">
        <f t="shared" si="162"/>
        <v>628.67631279771456</v>
      </c>
      <c r="W300" s="8">
        <f t="shared" si="152"/>
        <v>466.77476738358996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-147.05496472230419</v>
      </c>
      <c r="AB300" s="8">
        <f t="shared" si="163"/>
        <v>-16190.154541412459</v>
      </c>
      <c r="AC300" s="8">
        <f t="shared" si="156"/>
        <v>-16337.209506134763</v>
      </c>
      <c r="AD300" s="8">
        <f t="shared" si="164"/>
        <v>61.6731462854558</v>
      </c>
      <c r="AE300" s="8">
        <f t="shared" si="157"/>
        <v>-16275.536359849308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2423.2521657978623</v>
      </c>
      <c r="M301" s="14">
        <f t="shared" ref="M301:M332" si="167">$E$11</f>
        <v>769177</v>
      </c>
      <c r="N301" s="13"/>
      <c r="O301" s="12">
        <f>1000*(IF(I36&lt;18,VLOOKUP(I36,'[1]Mortality (No Interventions) H'!$B$10:$O$129,7),VLOOKUP(I36,'[1]Mortality (Interventions) H'!$B$136:$AV$256,10)))</f>
        <v>278.00064881697369</v>
      </c>
      <c r="P301" s="11">
        <v>0</v>
      </c>
      <c r="Q301" s="10">
        <f t="shared" si="159"/>
        <v>6.0684961638685239E-2</v>
      </c>
      <c r="R301" s="10">
        <f t="shared" si="160"/>
        <v>1.6870458708987655E-2</v>
      </c>
      <c r="S301" s="10">
        <f t="shared" si="161"/>
        <v>0</v>
      </c>
      <c r="T301" s="9">
        <f t="shared" ref="T301:T332" si="168">Q301-SUM(R301:S301)</f>
        <v>4.3814502929697588E-2</v>
      </c>
      <c r="U301" s="18"/>
      <c r="V301" s="8">
        <f t="shared" si="162"/>
        <v>466.77476738358996</v>
      </c>
      <c r="W301" s="8">
        <f t="shared" ref="W301:W332" si="169">$G$14*M301*T301</f>
        <v>337.01107919956002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-106.17358911774646</v>
      </c>
      <c r="AB301" s="8">
        <f t="shared" si="163"/>
        <v>-12976.368818402998</v>
      </c>
      <c r="AC301" s="8">
        <f t="shared" ref="AC301:AC332" si="173">IFERROR(_xlfn.IFNA(SUM(Y301:AB301),0),0)</f>
        <v>-13082.542407520745</v>
      </c>
      <c r="AD301" s="8">
        <f t="shared" si="164"/>
        <v>45.790604680330176</v>
      </c>
      <c r="AE301" s="8">
        <f t="shared" ref="AE301:AE332" si="174">IFERROR(_xlfn.IFNA(SUM(AC301:AD301),0),0)</f>
        <v>-13036.751802840414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2423.2521657978623</v>
      </c>
      <c r="M302" s="14">
        <f t="shared" si="167"/>
        <v>769177</v>
      </c>
      <c r="N302" s="13"/>
      <c r="O302" s="12">
        <f>1000*(IF(I37&lt;18,VLOOKUP(I37,'[1]Mortality (No Interventions) H'!$B$10:$O$129,7),VLOOKUP(I37,'[1]Mortality (Interventions) H'!$B$136:$AV$256,10)))</f>
        <v>299.68531995689852</v>
      </c>
      <c r="P302" s="11">
        <v>0</v>
      </c>
      <c r="Q302" s="10">
        <f t="shared" ref="Q302:Q333" si="176">T301</f>
        <v>4.3814502929697588E-2</v>
      </c>
      <c r="R302" s="10">
        <f t="shared" ref="R302:R333" si="177">O302*Q302/1000</f>
        <v>1.3130563329238889E-2</v>
      </c>
      <c r="S302" s="10">
        <f t="shared" ref="S302:S333" si="178">MIN(P302*Q302,Q302-R302)</f>
        <v>0</v>
      </c>
      <c r="T302" s="9">
        <f t="shared" si="168"/>
        <v>3.0683939600458697E-2</v>
      </c>
      <c r="U302" s="18"/>
      <c r="V302" s="8">
        <f t="shared" ref="V302:V333" si="179">W301</f>
        <v>337.01107919956002</v>
      </c>
      <c r="W302" s="8">
        <f t="shared" si="169"/>
        <v>236.0138061006202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-74.354923092022332</v>
      </c>
      <c r="AB302" s="8">
        <f t="shared" ref="AB302:AB333" si="180">IFERROR(_xlfn.IFNA(-M302*R302,0),0)</f>
        <v>-10099.72730989398</v>
      </c>
      <c r="AC302" s="8">
        <f t="shared" si="173"/>
        <v>-10174.082232986002</v>
      </c>
      <c r="AD302" s="8">
        <f t="shared" ref="AD302:AD333" si="181">IFERROR(_xlfn.IFNA($D$6*SUM(V302:V302,Y302:Z302),0),0)</f>
        <v>33.060786869476843</v>
      </c>
      <c r="AE302" s="8">
        <f t="shared" si="174"/>
        <v>-10141.021446116525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2423.2521657978623</v>
      </c>
      <c r="M303" s="14">
        <f t="shared" si="167"/>
        <v>769177</v>
      </c>
      <c r="N303" s="13"/>
      <c r="O303" s="12">
        <f>1000*(IF(I38&lt;18,VLOOKUP(I38,'[1]Mortality (No Interventions) H'!$B$10:$O$129,7),VLOOKUP(I38,'[1]Mortality (Interventions) H'!$B$136:$AV$256,10)))</f>
        <v>322.6430216781971</v>
      </c>
      <c r="P303" s="11">
        <v>0</v>
      </c>
      <c r="Q303" s="10">
        <f t="shared" si="176"/>
        <v>3.0683939600458697E-2</v>
      </c>
      <c r="R303" s="10">
        <f t="shared" si="177"/>
        <v>9.8999589896832871E-3</v>
      </c>
      <c r="S303" s="10">
        <f t="shared" si="178"/>
        <v>0</v>
      </c>
      <c r="T303" s="9">
        <f t="shared" si="168"/>
        <v>2.078398061077541E-2</v>
      </c>
      <c r="U303" s="18"/>
      <c r="V303" s="8">
        <f t="shared" si="179"/>
        <v>236.0138061006202</v>
      </c>
      <c r="W303" s="8">
        <f t="shared" si="169"/>
        <v>159.86559854254398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-50.364826028962291</v>
      </c>
      <c r="AB303" s="8">
        <f t="shared" si="180"/>
        <v>-7614.8207558076219</v>
      </c>
      <c r="AC303" s="8">
        <f t="shared" si="173"/>
        <v>-7665.1855818365839</v>
      </c>
      <c r="AD303" s="8">
        <f t="shared" si="181"/>
        <v>23.152954378470842</v>
      </c>
      <c r="AE303" s="8">
        <f t="shared" si="174"/>
        <v>-7642.032627458113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2423.2521657978623</v>
      </c>
      <c r="M304" s="14">
        <f t="shared" si="167"/>
        <v>769177</v>
      </c>
      <c r="N304" s="13"/>
      <c r="O304" s="12">
        <f>1000*(IF(I39&lt;18,VLOOKUP(I39,'[1]Mortality (No Interventions) H'!$B$10:$O$129,7),VLOOKUP(I39,'[1]Mortality (Interventions) H'!$B$136:$AV$256,10)))</f>
        <v>346.02773650175232</v>
      </c>
      <c r="P304" s="11">
        <v>0</v>
      </c>
      <c r="Q304" s="10">
        <f t="shared" si="176"/>
        <v>2.078398061077541E-2</v>
      </c>
      <c r="R304" s="10">
        <f t="shared" si="177"/>
        <v>7.1918337662429223E-3</v>
      </c>
      <c r="S304" s="10">
        <f t="shared" si="178"/>
        <v>0</v>
      </c>
      <c r="T304" s="9">
        <f t="shared" si="168"/>
        <v>1.3592146844532488E-2</v>
      </c>
      <c r="U304" s="18"/>
      <c r="V304" s="8">
        <f t="shared" si="179"/>
        <v>159.86559854254398</v>
      </c>
      <c r="W304" s="8">
        <f t="shared" si="169"/>
        <v>104.54766733436966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-32.937199278855935</v>
      </c>
      <c r="AB304" s="8">
        <f t="shared" si="180"/>
        <v>-5531.7931208174323</v>
      </c>
      <c r="AC304" s="8">
        <f t="shared" si="173"/>
        <v>-5564.7303200962879</v>
      </c>
      <c r="AD304" s="8">
        <f t="shared" si="181"/>
        <v>15.682815217023565</v>
      </c>
      <c r="AE304" s="8">
        <f t="shared" si="174"/>
        <v>-5549.0475048792641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2423.2521657978623</v>
      </c>
      <c r="M305" s="14">
        <f t="shared" si="167"/>
        <v>769177</v>
      </c>
      <c r="N305" s="13"/>
      <c r="O305" s="12">
        <f>1000*(IF(I40&lt;18,VLOOKUP(I40,'[1]Mortality (No Interventions) H'!$B$10:$O$129,7),VLOOKUP(I40,'[1]Mortality (Interventions) H'!$B$136:$AV$256,10)))</f>
        <v>370.46854279378294</v>
      </c>
      <c r="P305" s="11">
        <v>0</v>
      </c>
      <c r="Q305" s="10">
        <f t="shared" si="176"/>
        <v>1.3592146844532488E-2</v>
      </c>
      <c r="R305" s="10">
        <f t="shared" si="177"/>
        <v>5.0354628349330655E-3</v>
      </c>
      <c r="S305" s="10">
        <f t="shared" si="178"/>
        <v>0</v>
      </c>
      <c r="T305" s="9">
        <f t="shared" si="168"/>
        <v>8.5566840095994239E-3</v>
      </c>
      <c r="U305" s="18"/>
      <c r="V305" s="8">
        <f t="shared" si="179"/>
        <v>104.54766733436966</v>
      </c>
      <c r="W305" s="8">
        <f t="shared" si="169"/>
        <v>65.816045364516569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-20.73500305830974</v>
      </c>
      <c r="AB305" s="8">
        <f t="shared" si="180"/>
        <v>-3873.1621969853104</v>
      </c>
      <c r="AC305" s="8">
        <f t="shared" si="173"/>
        <v>-3893.8972000436202</v>
      </c>
      <c r="AD305" s="8">
        <f t="shared" si="181"/>
        <v>10.256126165501664</v>
      </c>
      <c r="AE305" s="8">
        <f t="shared" si="174"/>
        <v>-3883.6410738781183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2423.2521657978623</v>
      </c>
      <c r="M306" s="14">
        <f t="shared" si="167"/>
        <v>769177</v>
      </c>
      <c r="N306" s="13"/>
      <c r="O306" s="12">
        <f>1000*(IF(I41&lt;18,VLOOKUP(I41,'[1]Mortality (No Interventions) H'!$B$10:$O$129,7),VLOOKUP(I41,'[1]Mortality (Interventions) H'!$B$136:$AV$256,10)))</f>
        <v>395.07654444426669</v>
      </c>
      <c r="P306" s="11">
        <v>0</v>
      </c>
      <c r="Q306" s="10">
        <f t="shared" si="176"/>
        <v>8.5566840095994239E-3</v>
      </c>
      <c r="R306" s="10">
        <f t="shared" si="177"/>
        <v>3.3805451504140527E-3</v>
      </c>
      <c r="S306" s="10">
        <f t="shared" si="178"/>
        <v>0</v>
      </c>
      <c r="T306" s="9">
        <f t="shared" si="168"/>
        <v>5.1761388591853707E-3</v>
      </c>
      <c r="U306" s="18"/>
      <c r="V306" s="8">
        <f t="shared" si="179"/>
        <v>65.816045364516569</v>
      </c>
      <c r="W306" s="8">
        <f t="shared" si="169"/>
        <v>39.813669592916263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-12.543089700991425</v>
      </c>
      <c r="AB306" s="8">
        <f t="shared" si="180"/>
        <v>-2600.23757716003</v>
      </c>
      <c r="AC306" s="8">
        <f t="shared" si="173"/>
        <v>-2612.7806668610215</v>
      </c>
      <c r="AD306" s="8">
        <f t="shared" si="181"/>
        <v>6.4565540502590757</v>
      </c>
      <c r="AE306" s="8">
        <f t="shared" si="174"/>
        <v>-2606.3241128107625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2423.2521657978623</v>
      </c>
      <c r="M307" s="14">
        <f t="shared" si="167"/>
        <v>769177</v>
      </c>
      <c r="N307" s="13"/>
      <c r="O307" s="12">
        <f>1000*(IF(I42&lt;18,VLOOKUP(I42,'[1]Mortality (No Interventions) H'!$B$10:$O$129,7),VLOOKUP(I42,'[1]Mortality (Interventions) H'!$B$136:$AV$256,10)))</f>
        <v>419.28630405032607</v>
      </c>
      <c r="P307" s="11">
        <v>0</v>
      </c>
      <c r="Q307" s="10">
        <f t="shared" si="176"/>
        <v>5.1761388591853707E-3</v>
      </c>
      <c r="R307" s="10">
        <f t="shared" si="177"/>
        <v>2.1702841315191053E-3</v>
      </c>
      <c r="S307" s="10">
        <f t="shared" si="178"/>
        <v>0</v>
      </c>
      <c r="T307" s="9">
        <f t="shared" si="168"/>
        <v>3.0058547276662654E-3</v>
      </c>
      <c r="U307" s="18"/>
      <c r="V307" s="8">
        <f t="shared" si="179"/>
        <v>39.813669592916263</v>
      </c>
      <c r="W307" s="8">
        <f t="shared" si="169"/>
        <v>23.120343218621553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-7.2839439788910214</v>
      </c>
      <c r="AB307" s="8">
        <f t="shared" si="180"/>
        <v>-1669.3326374294709</v>
      </c>
      <c r="AC307" s="8">
        <f t="shared" si="173"/>
        <v>-1676.616581408362</v>
      </c>
      <c r="AD307" s="8">
        <f t="shared" si="181"/>
        <v>3.9057209870650857</v>
      </c>
      <c r="AE307" s="8">
        <f t="shared" si="174"/>
        <v>-1672.710860421297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2423.2521657978623</v>
      </c>
      <c r="M308" s="14">
        <f t="shared" si="167"/>
        <v>769177</v>
      </c>
      <c r="N308" s="13"/>
      <c r="O308" s="12">
        <f>1000*(IF(I43&lt;18,VLOOKUP(I43,'[1]Mortality (No Interventions) H'!$B$10:$O$129,7),VLOOKUP(I43,'[1]Mortality (Interventions) H'!$B$136:$AV$256,10)))</f>
        <v>444.07691366906806</v>
      </c>
      <c r="P308" s="11">
        <v>0</v>
      </c>
      <c r="Q308" s="10">
        <f t="shared" si="176"/>
        <v>3.0058547276662654E-3</v>
      </c>
      <c r="R308" s="10">
        <f t="shared" si="177"/>
        <v>1.3348306903996124E-3</v>
      </c>
      <c r="S308" s="10">
        <f t="shared" si="178"/>
        <v>0</v>
      </c>
      <c r="T308" s="9">
        <f t="shared" si="168"/>
        <v>1.671024037266653E-3</v>
      </c>
      <c r="U308" s="18"/>
      <c r="V308" s="8">
        <f t="shared" si="179"/>
        <v>23.120343218621553</v>
      </c>
      <c r="W308" s="8">
        <f t="shared" si="169"/>
        <v>12.853132559126525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-4.0493126174067049</v>
      </c>
      <c r="AB308" s="8">
        <f t="shared" si="180"/>
        <v>-1026.7210659495026</v>
      </c>
      <c r="AC308" s="8">
        <f t="shared" si="173"/>
        <v>-1030.7703785669094</v>
      </c>
      <c r="AD308" s="8">
        <f t="shared" si="181"/>
        <v>2.2681056697467743</v>
      </c>
      <c r="AE308" s="8">
        <f t="shared" si="174"/>
        <v>-1028.5022728971626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2423.2521657978623</v>
      </c>
      <c r="M309" s="14">
        <f t="shared" si="167"/>
        <v>769177</v>
      </c>
      <c r="N309" s="13"/>
      <c r="O309" s="12">
        <f>1000*(IF(I44&lt;18,VLOOKUP(I44,'[1]Mortality (No Interventions) H'!$B$10:$O$129,7),VLOOKUP(I44,'[1]Mortality (Interventions) H'!$B$136:$AV$256,10)))</f>
        <v>469.30430832571437</v>
      </c>
      <c r="P309" s="11">
        <v>0</v>
      </c>
      <c r="Q309" s="10">
        <f t="shared" si="176"/>
        <v>1.671024037266653E-3</v>
      </c>
      <c r="R309" s="10">
        <f t="shared" si="177"/>
        <v>7.8421878000506937E-4</v>
      </c>
      <c r="S309" s="10">
        <f t="shared" si="178"/>
        <v>0</v>
      </c>
      <c r="T309" s="9">
        <f t="shared" si="168"/>
        <v>8.8680525726158362E-4</v>
      </c>
      <c r="U309" s="18"/>
      <c r="V309" s="8">
        <f t="shared" si="179"/>
        <v>12.853132559126525</v>
      </c>
      <c r="W309" s="8">
        <f t="shared" si="169"/>
        <v>6.8211020736469319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-2.1489527603000629</v>
      </c>
      <c r="AB309" s="8">
        <f t="shared" si="180"/>
        <v>-603.20304854795927</v>
      </c>
      <c r="AC309" s="8">
        <f t="shared" si="173"/>
        <v>-605.35200130825933</v>
      </c>
      <c r="AD309" s="8">
        <f t="shared" si="181"/>
        <v>1.2608923040503122</v>
      </c>
      <c r="AE309" s="8">
        <f t="shared" si="174"/>
        <v>-604.09110900420899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2423.2521657978623</v>
      </c>
      <c r="M310" s="14">
        <f t="shared" si="167"/>
        <v>769177</v>
      </c>
      <c r="N310" s="13"/>
      <c r="O310" s="12">
        <f>1000*(IF(I45&lt;18,VLOOKUP(I45,'[1]Mortality (No Interventions) H'!$B$10:$O$129,7),VLOOKUP(I45,'[1]Mortality (Interventions) H'!$B$136:$AV$256,10)))</f>
        <v>494.80663589158644</v>
      </c>
      <c r="P310" s="11">
        <v>0</v>
      </c>
      <c r="Q310" s="10">
        <f t="shared" si="176"/>
        <v>8.8680525726158362E-4</v>
      </c>
      <c r="R310" s="10">
        <f t="shared" si="177"/>
        <v>4.3879712603657706E-4</v>
      </c>
      <c r="S310" s="10">
        <f t="shared" si="178"/>
        <v>0</v>
      </c>
      <c r="T310" s="9">
        <f t="shared" si="168"/>
        <v>4.4800813122500657E-4</v>
      </c>
      <c r="U310" s="18"/>
      <c r="V310" s="8">
        <f t="shared" si="179"/>
        <v>6.8211020736469319</v>
      </c>
      <c r="W310" s="8">
        <f t="shared" si="169"/>
        <v>3.4459755035125688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-1.0856366742860502</v>
      </c>
      <c r="AB310" s="8">
        <f t="shared" si="180"/>
        <v>-337.51265701343624</v>
      </c>
      <c r="AC310" s="8">
        <f t="shared" si="173"/>
        <v>-338.59829368772228</v>
      </c>
      <c r="AD310" s="8">
        <f t="shared" si="181"/>
        <v>0.66915011342476405</v>
      </c>
      <c r="AE310" s="8">
        <f t="shared" si="174"/>
        <v>-337.92914357429748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2423.2521657978623</v>
      </c>
      <c r="M311" s="14">
        <f t="shared" si="167"/>
        <v>769177</v>
      </c>
      <c r="N311" s="13"/>
      <c r="O311" s="12">
        <f>1000*(IF(I46&lt;18,VLOOKUP(I46,'[1]Mortality (No Interventions) H'!$B$10:$O$129,7),VLOOKUP(I46,'[1]Mortality (Interventions) H'!$B$136:$AV$256,10)))</f>
        <v>520.4220001144754</v>
      </c>
      <c r="P311" s="11">
        <v>0</v>
      </c>
      <c r="Q311" s="10">
        <f t="shared" si="176"/>
        <v>4.4800813122500657E-4</v>
      </c>
      <c r="R311" s="10">
        <f t="shared" si="177"/>
        <v>2.3315328771966628E-4</v>
      </c>
      <c r="S311" s="10">
        <f t="shared" si="178"/>
        <v>0</v>
      </c>
      <c r="T311" s="9">
        <f t="shared" si="168"/>
        <v>2.1485484350534028E-4</v>
      </c>
      <c r="U311" s="18"/>
      <c r="V311" s="8">
        <f t="shared" si="179"/>
        <v>3.4459755035125688</v>
      </c>
      <c r="W311" s="8">
        <f t="shared" si="169"/>
        <v>1.6526140396290714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-0.52064746485647662</v>
      </c>
      <c r="AB311" s="8">
        <f t="shared" si="180"/>
        <v>-179.33614638834976</v>
      </c>
      <c r="AC311" s="8">
        <f t="shared" si="173"/>
        <v>-179.85679385320623</v>
      </c>
      <c r="AD311" s="8">
        <f t="shared" si="181"/>
        <v>0.33805019689458304</v>
      </c>
      <c r="AE311" s="8">
        <f t="shared" si="174"/>
        <v>-179.51874365631164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2423.2521657978623</v>
      </c>
      <c r="M312" s="14">
        <f t="shared" si="167"/>
        <v>769177</v>
      </c>
      <c r="N312" s="13"/>
      <c r="O312" s="12">
        <f>1000*(IF(I47&lt;18,VLOOKUP(I47,'[1]Mortality (No Interventions) H'!$B$10:$O$129,7),VLOOKUP(I47,'[1]Mortality (Interventions) H'!$B$136:$AV$256,10)))</f>
        <v>546.17622590433098</v>
      </c>
      <c r="P312" s="11">
        <v>0</v>
      </c>
      <c r="Q312" s="10">
        <f t="shared" si="176"/>
        <v>2.1485484350534028E-4</v>
      </c>
      <c r="R312" s="10">
        <f t="shared" si="177"/>
        <v>1.173486075430124E-4</v>
      </c>
      <c r="S312" s="10">
        <f t="shared" si="178"/>
        <v>0</v>
      </c>
      <c r="T312" s="9">
        <f t="shared" si="168"/>
        <v>9.7506235962327881E-5</v>
      </c>
      <c r="U312" s="18"/>
      <c r="V312" s="8">
        <f t="shared" si="179"/>
        <v>1.6526140396290714</v>
      </c>
      <c r="W312" s="8">
        <f t="shared" si="169"/>
        <v>0.74999554058795481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-0.23628219747450843</v>
      </c>
      <c r="AB312" s="8">
        <f t="shared" si="180"/>
        <v>-90.261849904111656</v>
      </c>
      <c r="AC312" s="8">
        <f t="shared" si="173"/>
        <v>-90.498132101586165</v>
      </c>
      <c r="AD312" s="8">
        <f t="shared" si="181"/>
        <v>0.16212143728761191</v>
      </c>
      <c r="AE312" s="8">
        <f t="shared" si="174"/>
        <v>-90.336010664298556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2423.2521657978623</v>
      </c>
      <c r="M313" s="14">
        <f t="shared" si="167"/>
        <v>769177</v>
      </c>
      <c r="N313" s="13"/>
      <c r="O313" s="12">
        <f>1000*(IF(I48&lt;18,VLOOKUP(I48,'[1]Mortality (No Interventions) H'!$B$10:$O$129,7),VLOOKUP(I48,'[1]Mortality (Interventions) H'!$B$136:$AV$256,10)))</f>
        <v>572.11776245259023</v>
      </c>
      <c r="P313" s="11">
        <v>0</v>
      </c>
      <c r="Q313" s="10">
        <f t="shared" si="176"/>
        <v>9.7506235962327881E-5</v>
      </c>
      <c r="R313" s="10">
        <f t="shared" si="177"/>
        <v>5.5785049543941312E-5</v>
      </c>
      <c r="S313" s="10">
        <f t="shared" si="178"/>
        <v>0</v>
      </c>
      <c r="T313" s="9">
        <f t="shared" si="168"/>
        <v>4.1721186418386569E-5</v>
      </c>
      <c r="U313" s="18"/>
      <c r="V313" s="8">
        <f t="shared" si="179"/>
        <v>0.74999554058795481</v>
      </c>
      <c r="W313" s="8">
        <f t="shared" si="169"/>
        <v>0.32090977005735327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-0.10110095534801161</v>
      </c>
      <c r="AB313" s="8">
        <f t="shared" si="180"/>
        <v>-42.908577053060149</v>
      </c>
      <c r="AC313" s="8">
        <f t="shared" si="173"/>
        <v>-43.009678008408159</v>
      </c>
      <c r="AD313" s="8">
        <f t="shared" si="181"/>
        <v>7.3574562531678378E-2</v>
      </c>
      <c r="AE313" s="8">
        <f t="shared" si="174"/>
        <v>-42.936103445876483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2423.2521657978623</v>
      </c>
      <c r="M314" s="14">
        <f t="shared" si="167"/>
        <v>769177</v>
      </c>
      <c r="N314" s="13"/>
      <c r="O314" s="12">
        <f>1000*(IF(I49&lt;18,VLOOKUP(I49,'[1]Mortality (No Interventions) H'!$B$10:$O$129,7),VLOOKUP(I49,'[1]Mortality (Interventions) H'!$B$136:$AV$256,10)))</f>
        <v>598.09770366167004</v>
      </c>
      <c r="P314" s="11">
        <v>0</v>
      </c>
      <c r="Q314" s="10">
        <f t="shared" si="176"/>
        <v>4.1721186418386569E-5</v>
      </c>
      <c r="R314" s="10">
        <f t="shared" si="177"/>
        <v>2.4953345790877462E-5</v>
      </c>
      <c r="S314" s="10">
        <f t="shared" si="178"/>
        <v>0</v>
      </c>
      <c r="T314" s="9">
        <f t="shared" si="168"/>
        <v>1.6767840627509107E-5</v>
      </c>
      <c r="U314" s="18"/>
      <c r="V314" s="8">
        <f t="shared" si="179"/>
        <v>0.32090977005735327</v>
      </c>
      <c r="W314" s="8">
        <f t="shared" si="169"/>
        <v>0.12897437350345572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-4.0632706116364832E-2</v>
      </c>
      <c r="AB314" s="8">
        <f t="shared" si="180"/>
        <v>-19.193539655389753</v>
      </c>
      <c r="AC314" s="8">
        <f t="shared" si="173"/>
        <v>-19.234172361506118</v>
      </c>
      <c r="AD314" s="8">
        <f t="shared" si="181"/>
        <v>3.1481248442626356E-2</v>
      </c>
      <c r="AE314" s="8">
        <f t="shared" si="174"/>
        <v>-19.202691113063491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2423.2521657978623</v>
      </c>
      <c r="M315" s="14">
        <f t="shared" si="167"/>
        <v>769177</v>
      </c>
      <c r="N315" s="13"/>
      <c r="O315" s="12">
        <f>1000*(IF(I50&lt;18,VLOOKUP(I50,'[1]Mortality (No Interventions) H'!$B$10:$O$129,7),VLOOKUP(I50,'[1]Mortality (Interventions) H'!$B$136:$AV$256,10)))</f>
        <v>623.96727840296967</v>
      </c>
      <c r="P315" s="11">
        <v>0</v>
      </c>
      <c r="Q315" s="10">
        <f t="shared" si="176"/>
        <v>1.6767840627509107E-5</v>
      </c>
      <c r="R315" s="10">
        <f t="shared" si="177"/>
        <v>1.04625838810416E-5</v>
      </c>
      <c r="S315" s="10">
        <f t="shared" si="178"/>
        <v>0</v>
      </c>
      <c r="T315" s="9">
        <f t="shared" si="168"/>
        <v>6.3052567464675071E-6</v>
      </c>
      <c r="U315" s="18"/>
      <c r="V315" s="8">
        <f t="shared" si="179"/>
        <v>0.12897437350345572</v>
      </c>
      <c r="W315" s="8">
        <f t="shared" si="169"/>
        <v>4.8498584684776379E-2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-1.527922706678897E-2</v>
      </c>
      <c r="AB315" s="8">
        <f t="shared" si="180"/>
        <v>-8.0475788818679348</v>
      </c>
      <c r="AC315" s="8">
        <f t="shared" si="173"/>
        <v>-8.0628581089347229</v>
      </c>
      <c r="AD315" s="8">
        <f t="shared" si="181"/>
        <v>1.2652386040689008E-2</v>
      </c>
      <c r="AE315" s="8">
        <f t="shared" si="174"/>
        <v>-8.0502057228940345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2423.2521657978623</v>
      </c>
      <c r="M316" s="14">
        <f t="shared" si="167"/>
        <v>769177</v>
      </c>
      <c r="N316" s="13"/>
      <c r="O316" s="12">
        <f>1000*(IF(I51&lt;18,VLOOKUP(I51,'[1]Mortality (No Interventions) H'!$B$10:$O$129,7),VLOOKUP(I51,'[1]Mortality (Interventions) H'!$B$136:$AV$256,10)))</f>
        <v>653.99834871290659</v>
      </c>
      <c r="P316" s="11">
        <v>0</v>
      </c>
      <c r="Q316" s="10">
        <f t="shared" si="176"/>
        <v>6.3052567464675071E-6</v>
      </c>
      <c r="R316" s="10">
        <f t="shared" si="177"/>
        <v>4.1236275004006644E-6</v>
      </c>
      <c r="S316" s="10">
        <f t="shared" si="178"/>
        <v>0</v>
      </c>
      <c r="T316" s="9">
        <f t="shared" si="168"/>
        <v>2.1816292460668428E-6</v>
      </c>
      <c r="U316" s="18"/>
      <c r="V316" s="8">
        <f t="shared" si="179"/>
        <v>4.8498584684776379E-2</v>
      </c>
      <c r="W316" s="8">
        <f t="shared" si="169"/>
        <v>1.6780590386019562E-2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-5.286637795499434E-3</v>
      </c>
      <c r="AB316" s="8">
        <f t="shared" si="180"/>
        <v>-3.1717994298756818</v>
      </c>
      <c r="AC316" s="8">
        <f t="shared" si="173"/>
        <v>-3.1770860676711812</v>
      </c>
      <c r="AD316" s="8">
        <f t="shared" si="181"/>
        <v>4.7577111575765633E-3</v>
      </c>
      <c r="AE316" s="8">
        <f t="shared" si="174"/>
        <v>-3.1723283565136047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2423.2521657978623</v>
      </c>
      <c r="M317" s="14">
        <f t="shared" si="167"/>
        <v>769177</v>
      </c>
      <c r="N317" s="13"/>
      <c r="O317" s="12">
        <f>1000*(IF(I52&lt;18,VLOOKUP(I52,'[1]Mortality (No Interventions) H'!$B$10:$O$129,7),VLOOKUP(I52,'[1]Mortality (Interventions) H'!$B$136:$AV$256,10)))</f>
        <v>683.87040376192658</v>
      </c>
      <c r="P317" s="11">
        <v>0</v>
      </c>
      <c r="Q317" s="10">
        <f t="shared" si="176"/>
        <v>2.1816292460668428E-6</v>
      </c>
      <c r="R317" s="10">
        <f t="shared" si="177"/>
        <v>1.4919516733665592E-6</v>
      </c>
      <c r="S317" s="10">
        <f t="shared" si="178"/>
        <v>0</v>
      </c>
      <c r="T317" s="9">
        <f t="shared" si="168"/>
        <v>6.8967757270028354E-7</v>
      </c>
      <c r="U317" s="18"/>
      <c r="V317" s="8">
        <f t="shared" si="179"/>
        <v>1.6780590386019562E-2</v>
      </c>
      <c r="W317" s="8">
        <f t="shared" si="169"/>
        <v>5.30484126336886E-3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-1.6712626717481746E-3</v>
      </c>
      <c r="AB317" s="8">
        <f t="shared" si="180"/>
        <v>-1.14757491226507</v>
      </c>
      <c r="AC317" s="8">
        <f t="shared" si="173"/>
        <v>-1.1492461749368181</v>
      </c>
      <c r="AD317" s="8">
        <f t="shared" si="181"/>
        <v>1.6461759168685192E-3</v>
      </c>
      <c r="AE317" s="8">
        <f t="shared" si="174"/>
        <v>-1.1475999990199497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2423.2521657978623</v>
      </c>
      <c r="M318" s="14">
        <f t="shared" si="167"/>
        <v>769177</v>
      </c>
      <c r="N318" s="13"/>
      <c r="O318" s="12">
        <f>1000*(IF(I53&lt;18,VLOOKUP(I53,'[1]Mortality (No Interventions) H'!$B$10:$O$129,7),VLOOKUP(I53,'[1]Mortality (Interventions) H'!$B$136:$AV$256,10)))</f>
        <v>713.54653926641504</v>
      </c>
      <c r="P318" s="11">
        <v>0</v>
      </c>
      <c r="Q318" s="10">
        <f t="shared" si="176"/>
        <v>6.8967757270028354E-7</v>
      </c>
      <c r="R318" s="10">
        <f t="shared" si="177"/>
        <v>4.9211704520994867E-7</v>
      </c>
      <c r="S318" s="10">
        <f t="shared" si="178"/>
        <v>0</v>
      </c>
      <c r="T318" s="9">
        <f t="shared" si="168"/>
        <v>1.9756052749033486E-7</v>
      </c>
      <c r="U318" s="18"/>
      <c r="V318" s="8">
        <f t="shared" si="179"/>
        <v>5.30484126336886E-3</v>
      </c>
      <c r="W318" s="8">
        <f t="shared" si="169"/>
        <v>1.519590138534333E-3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-4.7873897611712206E-4</v>
      </c>
      <c r="AB318" s="8">
        <f t="shared" si="180"/>
        <v>-0.37852511248345266</v>
      </c>
      <c r="AC318" s="8">
        <f t="shared" si="173"/>
        <v>-0.37900385145956977</v>
      </c>
      <c r="AD318" s="8">
        <f t="shared" si="181"/>
        <v>5.2040492793648517E-4</v>
      </c>
      <c r="AE318" s="8">
        <f t="shared" si="174"/>
        <v>-0.37848344653163329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2423.2521657978623</v>
      </c>
      <c r="M319" s="14">
        <f t="shared" si="167"/>
        <v>769177</v>
      </c>
      <c r="N319" s="13"/>
      <c r="O319" s="12">
        <f>1000*(IF(I54&lt;18,VLOOKUP(I54,'[1]Mortality (No Interventions) H'!$B$10:$O$129,7),VLOOKUP(I54,'[1]Mortality (Interventions) H'!$B$136:$AV$256,10)))</f>
        <v>742.99036766610391</v>
      </c>
      <c r="P319" s="11">
        <v>0</v>
      </c>
      <c r="Q319" s="10">
        <f t="shared" si="176"/>
        <v>1.9756052749033486E-7</v>
      </c>
      <c r="R319" s="10">
        <f t="shared" si="177"/>
        <v>1.4678556895635332E-7</v>
      </c>
      <c r="S319" s="10">
        <f t="shared" si="178"/>
        <v>0</v>
      </c>
      <c r="T319" s="9">
        <f t="shared" si="168"/>
        <v>5.0774958533981544E-8</v>
      </c>
      <c r="U319" s="18"/>
      <c r="V319" s="8">
        <f t="shared" si="179"/>
        <v>1.519590138534333E-3</v>
      </c>
      <c r="W319" s="8">
        <f t="shared" si="169"/>
        <v>3.9054930280292322E-4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-1.2304052823576743E-4</v>
      </c>
      <c r="AB319" s="8">
        <f t="shared" si="180"/>
        <v>-0.11290408357314098</v>
      </c>
      <c r="AC319" s="8">
        <f t="shared" si="173"/>
        <v>-0.11302712410137675</v>
      </c>
      <c r="AD319" s="8">
        <f t="shared" si="181"/>
        <v>1.4907179259021809E-4</v>
      </c>
      <c r="AE319" s="8">
        <f t="shared" si="174"/>
        <v>-0.11287805230878653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2423.2521657978623</v>
      </c>
      <c r="M320" s="14">
        <f t="shared" si="167"/>
        <v>769177</v>
      </c>
      <c r="N320" s="13"/>
      <c r="O320" s="12">
        <f>1000*(IF(I55&lt;18,VLOOKUP(I55,'[1]Mortality (No Interventions) H'!$B$10:$O$129,7),VLOOKUP(I55,'[1]Mortality (Interventions) H'!$B$136:$AV$256,10)))</f>
        <v>772.16531590354941</v>
      </c>
      <c r="P320" s="11">
        <v>0</v>
      </c>
      <c r="Q320" s="10">
        <f t="shared" si="176"/>
        <v>5.0774958533981544E-8</v>
      </c>
      <c r="R320" s="10">
        <f t="shared" si="177"/>
        <v>3.920666189638148E-8</v>
      </c>
      <c r="S320" s="10">
        <f t="shared" si="178"/>
        <v>0</v>
      </c>
      <c r="T320" s="9">
        <f t="shared" si="168"/>
        <v>1.1568296637600064E-8</v>
      </c>
      <c r="U320" s="18"/>
      <c r="V320" s="8">
        <f t="shared" si="179"/>
        <v>3.9054930280292322E-4</v>
      </c>
      <c r="W320" s="8">
        <f t="shared" si="169"/>
        <v>8.8980677028193048E-5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-2.8032899881656484E-5</v>
      </c>
      <c r="AB320" s="8">
        <f t="shared" si="180"/>
        <v>-3.0156862577473017E-2</v>
      </c>
      <c r="AC320" s="8">
        <f t="shared" si="173"/>
        <v>-3.0184895477354673E-2</v>
      </c>
      <c r="AD320" s="8">
        <f t="shared" si="181"/>
        <v>3.8312886604966773E-5</v>
      </c>
      <c r="AE320" s="8">
        <f t="shared" si="174"/>
        <v>-3.0146582590749708E-2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2423.2521657978623</v>
      </c>
      <c r="M321" s="14">
        <f t="shared" si="167"/>
        <v>769177</v>
      </c>
      <c r="N321" s="13"/>
      <c r="O321" s="12">
        <f>1000*(IF(I56&lt;18,VLOOKUP(I56,'[1]Mortality (No Interventions) H'!$B$10:$O$129,7),VLOOKUP(I56,'[1]Mortality (Interventions) H'!$B$136:$AV$256,10)))</f>
        <v>801.19566148381796</v>
      </c>
      <c r="P321" s="11">
        <v>0</v>
      </c>
      <c r="Q321" s="10">
        <f t="shared" si="176"/>
        <v>1.1568296637600064E-8</v>
      </c>
      <c r="R321" s="10">
        <f t="shared" si="177"/>
        <v>9.2684690768030098E-9</v>
      </c>
      <c r="S321" s="10">
        <f t="shared" si="178"/>
        <v>0</v>
      </c>
      <c r="T321" s="9">
        <f t="shared" si="168"/>
        <v>2.2998275607970541E-9</v>
      </c>
      <c r="U321" s="18"/>
      <c r="V321" s="8">
        <f t="shared" si="179"/>
        <v>8.8980677028193048E-5</v>
      </c>
      <c r="W321" s="8">
        <f t="shared" si="169"/>
        <v>1.7689744637311958E-5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-5.5730621176630758E-6</v>
      </c>
      <c r="AB321" s="8">
        <f t="shared" si="180"/>
        <v>-7.1290932390881082E-3</v>
      </c>
      <c r="AC321" s="8">
        <f t="shared" si="173"/>
        <v>-7.1346663012057717E-3</v>
      </c>
      <c r="AD321" s="8">
        <f t="shared" si="181"/>
        <v>8.7290044164657391E-6</v>
      </c>
      <c r="AE321" s="8">
        <f t="shared" si="174"/>
        <v>-7.1259372967893064E-3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2423.2521657978623</v>
      </c>
      <c r="M322" s="14">
        <f t="shared" si="167"/>
        <v>769177</v>
      </c>
      <c r="N322" s="13"/>
      <c r="O322" s="12">
        <f>1000*(IF(I57&lt;18,VLOOKUP(I57,'[1]Mortality (No Interventions) H'!$B$10:$O$129,7),VLOOKUP(I57,'[1]Mortality (Interventions) H'!$B$136:$AV$256,10)))</f>
        <v>830.22995185615093</v>
      </c>
      <c r="P322" s="11">
        <v>0</v>
      </c>
      <c r="Q322" s="10">
        <f t="shared" si="176"/>
        <v>2.2998275607970541E-9</v>
      </c>
      <c r="R322" s="10">
        <f t="shared" si="177"/>
        <v>1.9093857250779875E-9</v>
      </c>
      <c r="S322" s="10">
        <f t="shared" si="178"/>
        <v>0</v>
      </c>
      <c r="T322" s="9">
        <f t="shared" si="168"/>
        <v>3.9044183571906661E-10</v>
      </c>
      <c r="U322" s="18"/>
      <c r="V322" s="8">
        <f t="shared" si="179"/>
        <v>1.7689744637311958E-5</v>
      </c>
      <c r="W322" s="8">
        <f t="shared" si="169"/>
        <v>3.0031887987288453E-6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-9.4613902402432131E-7</v>
      </c>
      <c r="AB322" s="8">
        <f t="shared" si="180"/>
        <v>-1.4686555838583112E-3</v>
      </c>
      <c r="AC322" s="8">
        <f t="shared" si="173"/>
        <v>-1.4696017228823354E-3</v>
      </c>
      <c r="AD322" s="8">
        <f t="shared" si="181"/>
        <v>1.7353639489203032E-6</v>
      </c>
      <c r="AE322" s="8">
        <f t="shared" si="174"/>
        <v>-1.4678663589334151E-3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2423.2521657978623</v>
      </c>
      <c r="M323" s="14">
        <f t="shared" si="167"/>
        <v>769177</v>
      </c>
      <c r="N323" s="13"/>
      <c r="O323" s="12">
        <f>1000*(IF(I58&lt;18,VLOOKUP(I58,'[1]Mortality (No Interventions) H'!$B$10:$O$129,7),VLOOKUP(I58,'[1]Mortality (Interventions) H'!$B$136:$AV$256,10)))</f>
        <v>859.26818702054879</v>
      </c>
      <c r="P323" s="11">
        <v>0</v>
      </c>
      <c r="Q323" s="10">
        <f t="shared" si="176"/>
        <v>3.9044183571906661E-10</v>
      </c>
      <c r="R323" s="10">
        <f t="shared" si="177"/>
        <v>3.3549424831529733E-10</v>
      </c>
      <c r="S323" s="10">
        <f t="shared" si="178"/>
        <v>0</v>
      </c>
      <c r="T323" s="9">
        <f t="shared" si="168"/>
        <v>5.4947587403769279E-11</v>
      </c>
      <c r="U323" s="18"/>
      <c r="V323" s="8">
        <f t="shared" si="179"/>
        <v>3.0031887987288453E-6</v>
      </c>
      <c r="W323" s="8">
        <f t="shared" si="169"/>
        <v>4.2264420436469044E-7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-1.3315186018155124E-7</v>
      </c>
      <c r="AB323" s="8">
        <f t="shared" si="180"/>
        <v>-2.5805445943641547E-4</v>
      </c>
      <c r="AC323" s="8">
        <f t="shared" si="173"/>
        <v>-2.58187611296597E-4</v>
      </c>
      <c r="AD323" s="8">
        <f t="shared" si="181"/>
        <v>2.9461282115529976E-7</v>
      </c>
      <c r="AE323" s="8">
        <f t="shared" si="174"/>
        <v>-2.5789299847544172E-4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2423.2521657978623</v>
      </c>
      <c r="M324" s="14">
        <f t="shared" si="167"/>
        <v>769177</v>
      </c>
      <c r="N324" s="13"/>
      <c r="O324" s="12">
        <f>1000*(IF(I59&lt;18,VLOOKUP(I59,'[1]Mortality (No Interventions) H'!$B$10:$O$129,7),VLOOKUP(I59,'[1]Mortality (Interventions) H'!$B$136:$AV$256,10)))</f>
        <v>888.31036697701143</v>
      </c>
      <c r="P324" s="11">
        <v>0</v>
      </c>
      <c r="Q324" s="10">
        <f t="shared" si="176"/>
        <v>5.4947587403769279E-11</v>
      </c>
      <c r="R324" s="10">
        <f t="shared" si="177"/>
        <v>4.8810511531143704E-11</v>
      </c>
      <c r="S324" s="10">
        <f t="shared" si="178"/>
        <v>0</v>
      </c>
      <c r="T324" s="9">
        <f t="shared" si="168"/>
        <v>6.1370758726255752E-12</v>
      </c>
      <c r="U324" s="18"/>
      <c r="V324" s="8">
        <f t="shared" si="179"/>
        <v>4.2264420436469044E-7</v>
      </c>
      <c r="W324" s="8">
        <f t="shared" si="169"/>
        <v>4.7204976084785222E-8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-1.4871682400005731E-8</v>
      </c>
      <c r="AB324" s="8">
        <f t="shared" si="180"/>
        <v>-3.754392282799052E-5</v>
      </c>
      <c r="AC324" s="8">
        <f t="shared" si="173"/>
        <v>-3.7558794510390525E-5</v>
      </c>
      <c r="AD324" s="8">
        <f t="shared" si="181"/>
        <v>4.1461396448176134E-8</v>
      </c>
      <c r="AE324" s="8">
        <f t="shared" si="174"/>
        <v>-3.7517333113942348E-5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2423.2521657978623</v>
      </c>
      <c r="M325" s="14">
        <f t="shared" si="167"/>
        <v>769177</v>
      </c>
      <c r="N325" s="13"/>
      <c r="O325" s="12">
        <f>1000*(IF(I60&lt;18,VLOOKUP(I60,'[1]Mortality (No Interventions) H'!$B$10:$O$129,7),VLOOKUP(I60,'[1]Mortality (Interventions) H'!$B$136:$AV$256,10)))</f>
        <v>1000</v>
      </c>
      <c r="P325" s="11">
        <v>0</v>
      </c>
      <c r="Q325" s="10">
        <f t="shared" si="176"/>
        <v>6.1370758726255752E-12</v>
      </c>
      <c r="R325" s="10">
        <f t="shared" si="177"/>
        <v>6.1370758726255752E-12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4.7204976084785222E-8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-4.7204976084785217E-6</v>
      </c>
      <c r="AC325" s="8">
        <f t="shared" si="173"/>
        <v>-4.7204976084785217E-6</v>
      </c>
      <c r="AD325" s="8">
        <f t="shared" si="181"/>
        <v>4.6308081539174309E-9</v>
      </c>
      <c r="AE325" s="8">
        <f t="shared" si="174"/>
        <v>-4.7158668003246041E-6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2423.2521657978623</v>
      </c>
      <c r="M326" s="14">
        <f t="shared" si="167"/>
        <v>769177</v>
      </c>
      <c r="N326" s="13"/>
      <c r="O326" s="12" t="e">
        <f>1000*(IF(I61&lt;18,VLOOKUP(I61,'[1]Mortality (No Interventions) H'!$B$10:$O$129,7),VLOOKUP(I61,'[1]Mortality (Interventions) H'!$B$136:$AV$256,10)))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2423.2521657978623</v>
      </c>
      <c r="M327" s="14">
        <f t="shared" si="167"/>
        <v>769177</v>
      </c>
      <c r="N327" s="13"/>
      <c r="O327" s="12" t="e">
        <f>1000*(IF(I62&lt;18,VLOOKUP(I62,'[1]Mortality (No Interventions) H'!$B$10:$O$129,7),VLOOKUP(I62,'[1]Mortality (Interventions) H'!$B$136:$AV$256,10)))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2423.2521657978623</v>
      </c>
      <c r="M328" s="14">
        <f t="shared" si="167"/>
        <v>769177</v>
      </c>
      <c r="N328" s="13"/>
      <c r="O328" s="12" t="e">
        <f>1000*(IF(I63&lt;18,VLOOKUP(I63,'[1]Mortality (No Interventions) H'!$B$10:$O$129,7),VLOOKUP(I63,'[1]Mortality (Interventions) H'!$B$136:$AV$256,10)))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2423.2521657978623</v>
      </c>
      <c r="M329" s="14">
        <f t="shared" si="167"/>
        <v>769177</v>
      </c>
      <c r="N329" s="13"/>
      <c r="O329" s="12" t="e">
        <f>1000*(IF(I64&lt;18,VLOOKUP(I64,'[1]Mortality (No Interventions) H'!$B$10:$O$129,7),VLOOKUP(I64,'[1]Mortality (Interventions) H'!$B$136:$AV$256,10)))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2423.2521657978623</v>
      </c>
      <c r="M330" s="14">
        <f t="shared" si="167"/>
        <v>769177</v>
      </c>
      <c r="N330" s="13"/>
      <c r="O330" s="12" t="e">
        <f>1000*(IF(I65&lt;18,VLOOKUP(I65,'[1]Mortality (No Interventions) H'!$B$10:$O$129,7),VLOOKUP(I65,'[1]Mortality (Interventions) H'!$B$136:$AV$256,10)))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2423.2521657978623</v>
      </c>
      <c r="M331" s="14">
        <f t="shared" si="167"/>
        <v>769177</v>
      </c>
      <c r="N331" s="13"/>
      <c r="O331" s="12" t="e">
        <f>1000*(IF(I66&lt;18,VLOOKUP(I66,'[1]Mortality (No Interventions) H'!$B$10:$O$129,7),VLOOKUP(I66,'[1]Mortality (Interventions) H'!$B$136:$AV$256,10)))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2423.2521657978623</v>
      </c>
      <c r="M332" s="14">
        <f t="shared" si="167"/>
        <v>769177</v>
      </c>
      <c r="N332" s="13"/>
      <c r="O332" s="12" t="e">
        <f>1000*(IF(I67&lt;18,VLOOKUP(I67,'[1]Mortality (No Interventions) H'!$B$10:$O$129,7),VLOOKUP(I67,'[1]Mortality (Interventions) H'!$B$136:$AV$256,10)))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2423.2521657978623</v>
      </c>
      <c r="M333" s="14">
        <f t="shared" ref="M333:M364" si="184">$E$11</f>
        <v>769177</v>
      </c>
      <c r="N333" s="13"/>
      <c r="O333" s="12" t="e">
        <f>1000*(IF(I68&lt;18,VLOOKUP(I68,'[1]Mortality (No Interventions) H'!$B$10:$O$129,7),VLOOKUP(I68,'[1]Mortality (Interventions) H'!$B$136:$AV$256,10)))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2423.2521657978623</v>
      </c>
      <c r="M334" s="14">
        <f t="shared" si="184"/>
        <v>769177</v>
      </c>
      <c r="N334" s="13"/>
      <c r="O334" s="12" t="e">
        <f>1000*(IF(I69&lt;18,VLOOKUP(I69,'[1]Mortality (No Interventions) H'!$B$10:$O$129,7),VLOOKUP(I69,'[1]Mortality (Interventions) H'!$B$136:$AV$256,10)))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2423.2521657978623</v>
      </c>
      <c r="M335" s="14">
        <f t="shared" si="184"/>
        <v>769177</v>
      </c>
      <c r="N335" s="13"/>
      <c r="O335" s="12" t="e">
        <f>1000*(IF(I70&lt;18,VLOOKUP(I70,'[1]Mortality (No Interventions) H'!$B$10:$O$129,7),VLOOKUP(I70,'[1]Mortality (Interventions) H'!$B$136:$AV$256,10)))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2423.2521657978623</v>
      </c>
      <c r="M336" s="14">
        <f t="shared" si="184"/>
        <v>769177</v>
      </c>
      <c r="N336" s="13"/>
      <c r="O336" s="12" t="e">
        <f>1000*(IF(I71&lt;18,VLOOKUP(I71,'[1]Mortality (No Interventions) H'!$B$10:$O$129,7),VLOOKUP(I71,'[1]Mortality (Interventions) H'!$B$136:$AV$256,10)))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2423.2521657978623</v>
      </c>
      <c r="M337" s="14">
        <f t="shared" si="184"/>
        <v>769177</v>
      </c>
      <c r="N337" s="13"/>
      <c r="O337" s="12" t="e">
        <f>1000*(IF(I72&lt;18,VLOOKUP(I72,'[1]Mortality (No Interventions) H'!$B$10:$O$129,7),VLOOKUP(I72,'[1]Mortality (Interventions) H'!$B$136:$AV$256,10)))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2423.2521657978623</v>
      </c>
      <c r="M338" s="14">
        <f t="shared" si="184"/>
        <v>769177</v>
      </c>
      <c r="N338" s="13"/>
      <c r="O338" s="12" t="e">
        <f>1000*(IF(I73&lt;18,VLOOKUP(I73,'[1]Mortality (No Interventions) H'!$B$10:$O$129,7),VLOOKUP(I73,'[1]Mortality (Interventions) H'!$B$136:$AV$256,10)))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2423.2521657978623</v>
      </c>
      <c r="M339" s="14">
        <f t="shared" si="184"/>
        <v>769177</v>
      </c>
      <c r="N339" s="13"/>
      <c r="O339" s="12" t="e">
        <f>1000*(IF(I74&lt;18,VLOOKUP(I74,'[1]Mortality (No Interventions) H'!$B$10:$O$129,7),VLOOKUP(I74,'[1]Mortality (Interventions) H'!$B$136:$AV$256,10)))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2423.2521657978623</v>
      </c>
      <c r="M340" s="14">
        <f t="shared" si="184"/>
        <v>769177</v>
      </c>
      <c r="N340" s="13"/>
      <c r="O340" s="12" t="e">
        <f>1000*(IF(I75&lt;18,VLOOKUP(I75,'[1]Mortality (No Interventions) H'!$B$10:$O$129,7),VLOOKUP(I75,'[1]Mortality (Interventions) H'!$B$136:$AV$256,10)))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2423.2521657978623</v>
      </c>
      <c r="M341" s="14">
        <f t="shared" si="184"/>
        <v>769177</v>
      </c>
      <c r="N341" s="13"/>
      <c r="O341" s="12" t="e">
        <f>1000*(IF(I76&lt;18,VLOOKUP(I76,'[1]Mortality (No Interventions) H'!$B$10:$O$129,7),VLOOKUP(I76,'[1]Mortality (Interventions) H'!$B$136:$AV$256,10)))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2423.2521657978623</v>
      </c>
      <c r="M342" s="14">
        <f t="shared" si="184"/>
        <v>769177</v>
      </c>
      <c r="N342" s="13"/>
      <c r="O342" s="12" t="e">
        <f>1000*(IF(I77&lt;18,VLOOKUP(I77,'[1]Mortality (No Interventions) H'!$B$10:$O$129,7),VLOOKUP(I77,'[1]Mortality (Interventions) H'!$B$136:$AV$256,10)))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2423.2521657978623</v>
      </c>
      <c r="M343" s="14">
        <f t="shared" si="184"/>
        <v>769177</v>
      </c>
      <c r="N343" s="13"/>
      <c r="O343" s="12" t="e">
        <f>1000*(IF(I78&lt;18,VLOOKUP(I78,'[1]Mortality (No Interventions) H'!$B$10:$O$129,7),VLOOKUP(I78,'[1]Mortality (Interventions) H'!$B$136:$AV$256,10)))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2423.2521657978623</v>
      </c>
      <c r="M344" s="14">
        <f t="shared" si="184"/>
        <v>769177</v>
      </c>
      <c r="N344" s="13"/>
      <c r="O344" s="12" t="e">
        <f>1000*(IF(I79&lt;18,VLOOKUP(I79,'[1]Mortality (No Interventions) H'!$B$10:$O$129,7),VLOOKUP(I79,'[1]Mortality (Interventions) H'!$B$136:$AV$256,10)))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2423.2521657978623</v>
      </c>
      <c r="M345" s="14">
        <f t="shared" si="184"/>
        <v>769177</v>
      </c>
      <c r="O345" s="12" t="e">
        <f>1000*(IF(I80&lt;18,VLOOKUP(I80,'[1]Mortality (No Interventions) H'!$B$10:$O$129,7),VLOOKUP(I80,'[1]Mortality (Interventions) H'!$B$136:$AV$256,10)))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2423.2521657978623</v>
      </c>
      <c r="M346" s="14">
        <f t="shared" si="184"/>
        <v>769177</v>
      </c>
      <c r="O346" s="12" t="e">
        <f>1000*(IF(I81&lt;18,VLOOKUP(I81,'[1]Mortality (No Interventions) H'!$B$10:$O$129,7),VLOOKUP(I81,'[1]Mortality (Interventions) H'!$B$136:$AV$256,10)))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2423.2521657978623</v>
      </c>
      <c r="M347" s="14">
        <f t="shared" si="184"/>
        <v>769177</v>
      </c>
      <c r="O347" s="12" t="e">
        <f>1000*(IF(I82&lt;18,VLOOKUP(I82,'[1]Mortality (No Interventions) H'!$B$10:$O$129,7),VLOOKUP(I82,'[1]Mortality (Interventions) H'!$B$136:$AV$256,10)))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2423.2521657978623</v>
      </c>
      <c r="M348" s="14">
        <f t="shared" si="184"/>
        <v>769177</v>
      </c>
      <c r="O348" s="12" t="e">
        <f>1000*(IF(I83&lt;18,VLOOKUP(I83,'[1]Mortality (No Interventions) H'!$B$10:$O$129,7),VLOOKUP(I83,'[1]Mortality (Interventions) H'!$B$136:$AV$256,10)))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2423.2521657978623</v>
      </c>
      <c r="M349" s="14">
        <f t="shared" si="184"/>
        <v>769177</v>
      </c>
      <c r="O349" s="12" t="e">
        <f>1000*(IF(I84&lt;18,VLOOKUP(I84,'[1]Mortality (No Interventions) H'!$B$10:$O$129,7),VLOOKUP(I84,'[1]Mortality (Interventions) H'!$B$136:$AV$256,10)))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2423.2521657978623</v>
      </c>
      <c r="M350" s="14">
        <f t="shared" si="184"/>
        <v>769177</v>
      </c>
      <c r="O350" s="12" t="e">
        <f>1000*(IF(I85&lt;18,VLOOKUP(I85,'[1]Mortality (No Interventions) H'!$B$10:$O$129,7),VLOOKUP(I85,'[1]Mortality (Interventions) H'!$B$136:$AV$256,10)))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2423.2521657978623</v>
      </c>
      <c r="M351" s="14">
        <f t="shared" si="184"/>
        <v>769177</v>
      </c>
      <c r="O351" s="12" t="e">
        <f>1000*(IF(I86&lt;18,VLOOKUP(I86,'[1]Mortality (No Interventions) H'!$B$10:$O$129,7),VLOOKUP(I86,'[1]Mortality (Interventions) H'!$B$136:$AV$256,10)))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2423.2521657978623</v>
      </c>
      <c r="M352" s="14">
        <f t="shared" si="184"/>
        <v>769177</v>
      </c>
      <c r="O352" s="12" t="e">
        <f>1000*(IF(I87&lt;18,VLOOKUP(I87,'[1]Mortality (No Interventions) H'!$B$10:$O$129,7),VLOOKUP(I87,'[1]Mortality (Interventions) H'!$B$136:$AV$256,10)))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2423.2521657978623</v>
      </c>
      <c r="M353" s="14">
        <f t="shared" si="184"/>
        <v>769177</v>
      </c>
      <c r="O353" s="12" t="e">
        <f>1000*(IF(I88&lt;18,VLOOKUP(I88,'[1]Mortality (No Interventions) H'!$B$10:$O$129,7),VLOOKUP(I88,'[1]Mortality (Interventions) H'!$B$136:$AV$256,10)))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2423.2521657978623</v>
      </c>
      <c r="M354" s="14">
        <f t="shared" si="184"/>
        <v>769177</v>
      </c>
      <c r="O354" s="12" t="e">
        <f>1000*(IF(I89&lt;18,VLOOKUP(I89,'[1]Mortality (No Interventions) H'!$B$10:$O$129,7),VLOOKUP(I89,'[1]Mortality (Interventions) H'!$B$136:$AV$256,10)))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2423.2521657978623</v>
      </c>
      <c r="M355" s="14">
        <f t="shared" si="184"/>
        <v>769177</v>
      </c>
      <c r="O355" s="12" t="e">
        <f>1000*(IF(I90&lt;18,VLOOKUP(I90,'[1]Mortality (No Interventions) H'!$B$10:$O$129,7),VLOOKUP(I90,'[1]Mortality (Interventions) H'!$B$136:$AV$256,10)))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2423.2521657978623</v>
      </c>
      <c r="M356" s="14">
        <f t="shared" si="184"/>
        <v>769177</v>
      </c>
      <c r="O356" s="12" t="e">
        <f>1000*(IF(I91&lt;18,VLOOKUP(I91,'[1]Mortality (No Interventions) H'!$B$10:$O$129,7),VLOOKUP(I91,'[1]Mortality (Interventions) H'!$B$136:$AV$256,10)))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2423.2521657978623</v>
      </c>
      <c r="M357" s="14">
        <f t="shared" si="184"/>
        <v>769177</v>
      </c>
      <c r="O357" s="12" t="e">
        <f>1000*(IF(I92&lt;18,VLOOKUP(I92,'[1]Mortality (No Interventions) H'!$B$10:$O$129,7),VLOOKUP(I92,'[1]Mortality (Interventions) H'!$B$136:$AV$256,10)))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2423.2521657978623</v>
      </c>
      <c r="M358" s="14">
        <f t="shared" si="184"/>
        <v>769177</v>
      </c>
      <c r="O358" s="12" t="e">
        <f>1000*(IF(I93&lt;18,VLOOKUP(I93,'[1]Mortality (No Interventions) H'!$B$10:$O$129,7),VLOOKUP(I93,'[1]Mortality (Interventions) H'!$B$136:$AV$256,10)))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2423.2521657978623</v>
      </c>
      <c r="M359" s="14">
        <f t="shared" si="184"/>
        <v>769177</v>
      </c>
      <c r="O359" s="12" t="e">
        <f>1000*(IF(I94&lt;18,VLOOKUP(I94,'[1]Mortality (No Interventions) H'!$B$10:$O$129,7),VLOOKUP(I94,'[1]Mortality (Interventions) H'!$B$136:$AV$256,10)))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2423.2521657978623</v>
      </c>
      <c r="M360" s="14">
        <f t="shared" si="184"/>
        <v>769177</v>
      </c>
      <c r="O360" s="12" t="e">
        <f>1000*(IF(I95&lt;18,VLOOKUP(I95,'[1]Mortality (No Interventions) H'!$B$10:$O$129,7),VLOOKUP(I95,'[1]Mortality (Interventions) H'!$B$136:$AV$256,10)))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2423.2521657978623</v>
      </c>
      <c r="M361" s="14">
        <f t="shared" si="184"/>
        <v>769177</v>
      </c>
      <c r="O361" s="12" t="e">
        <f>1000*(IF(I96&lt;18,VLOOKUP(I96,'[1]Mortality (No Interventions) H'!$B$10:$O$129,7),VLOOKUP(I96,'[1]Mortality (Interventions) H'!$B$136:$AV$256,10)))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2423.2521657978623</v>
      </c>
      <c r="M362" s="14">
        <f t="shared" si="184"/>
        <v>769177</v>
      </c>
      <c r="O362" s="12" t="e">
        <f>1000*(IF(I97&lt;18,VLOOKUP(I97,'[1]Mortality (No Interventions) H'!$B$10:$O$129,7),VLOOKUP(I97,'[1]Mortality (Interventions) H'!$B$136:$AV$256,10)))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2423.2521657978623</v>
      </c>
      <c r="M363" s="14">
        <f t="shared" si="184"/>
        <v>769177</v>
      </c>
      <c r="O363" s="12" t="e">
        <f>1000*(IF(I98&lt;18,VLOOKUP(I98,'[1]Mortality (No Interventions) H'!$B$10:$O$129,7),VLOOKUP(I98,'[1]Mortality (Interventions) H'!$B$136:$AV$256,10)))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2423.2521657978623</v>
      </c>
      <c r="M364" s="14">
        <f t="shared" si="184"/>
        <v>769177</v>
      </c>
      <c r="O364" s="12" t="e">
        <f>1000*(IF(I99&lt;18,VLOOKUP(I99,'[1]Mortality (No Interventions) H'!$B$10:$O$129,7),VLOOKUP(I99,'[1]Mortality (Interventions) H'!$B$136:$AV$256,10)))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2423.2521657978623</v>
      </c>
      <c r="M365" s="14">
        <f t="shared" ref="M365:M389" si="201">$E$11</f>
        <v>769177</v>
      </c>
      <c r="O365" s="12" t="e">
        <f>1000*(IF(I100&lt;18,VLOOKUP(I100,'[1]Mortality (No Interventions) H'!$B$10:$O$129,7),VLOOKUP(I100,'[1]Mortality (Interventions) H'!$B$136:$AV$256,10)))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2423.2521657978623</v>
      </c>
      <c r="M366" s="14">
        <f t="shared" si="201"/>
        <v>769177</v>
      </c>
      <c r="O366" s="12" t="e">
        <f>1000*(IF(I101&lt;18,VLOOKUP(I101,'[1]Mortality (No Interventions) H'!$B$10:$O$129,7),VLOOKUP(I101,'[1]Mortality (Interventions) H'!$B$136:$AV$256,10)))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2423.2521657978623</v>
      </c>
      <c r="M367" s="14">
        <f t="shared" si="201"/>
        <v>769177</v>
      </c>
      <c r="O367" s="12" t="e">
        <f>1000*(IF(I102&lt;18,VLOOKUP(I102,'[1]Mortality (No Interventions) H'!$B$10:$O$129,7),VLOOKUP(I102,'[1]Mortality (Interventions) H'!$B$136:$AV$256,10)))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2423.2521657978623</v>
      </c>
      <c r="M368" s="14">
        <f t="shared" si="201"/>
        <v>769177</v>
      </c>
      <c r="O368" s="12" t="e">
        <f>1000*(IF(I103&lt;18,VLOOKUP(I103,'[1]Mortality (No Interventions) H'!$B$10:$O$129,7),VLOOKUP(I103,'[1]Mortality (Interventions) H'!$B$136:$AV$256,10)))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2423.2521657978623</v>
      </c>
      <c r="M369" s="14">
        <f t="shared" si="201"/>
        <v>769177</v>
      </c>
      <c r="O369" s="12" t="e">
        <f>1000*(IF(I104&lt;18,VLOOKUP(I104,'[1]Mortality (No Interventions) H'!$B$10:$O$129,7),VLOOKUP(I104,'[1]Mortality (Interventions) H'!$B$136:$AV$256,10)))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2423.2521657978623</v>
      </c>
      <c r="M370" s="14">
        <f t="shared" si="201"/>
        <v>769177</v>
      </c>
      <c r="O370" s="12" t="e">
        <f>1000*(IF(I105&lt;18,VLOOKUP(I105,'[1]Mortality (No Interventions) H'!$B$10:$O$129,7),VLOOKUP(I105,'[1]Mortality (Interventions) H'!$B$136:$AV$256,10)))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2423.2521657978623</v>
      </c>
      <c r="M371" s="14">
        <f t="shared" si="201"/>
        <v>769177</v>
      </c>
      <c r="O371" s="12" t="e">
        <f>1000*(IF(I106&lt;18,VLOOKUP(I106,'[1]Mortality (No Interventions) H'!$B$10:$O$129,7),VLOOKUP(I106,'[1]Mortality (Interventions) H'!$B$136:$AV$256,10)))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2423.2521657978623</v>
      </c>
      <c r="M372" s="14">
        <f t="shared" si="201"/>
        <v>769177</v>
      </c>
      <c r="O372" s="12" t="e">
        <f>1000*(IF(I107&lt;18,VLOOKUP(I107,'[1]Mortality (No Interventions) H'!$B$10:$O$129,7),VLOOKUP(I107,'[1]Mortality (Interventions) H'!$B$136:$AV$256,10)))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2423.2521657978623</v>
      </c>
      <c r="M373" s="14">
        <f t="shared" si="201"/>
        <v>769177</v>
      </c>
      <c r="O373" s="12" t="e">
        <f>1000*(IF(I108&lt;18,VLOOKUP(I108,'[1]Mortality (No Interventions) H'!$B$10:$O$129,7),VLOOKUP(I108,'[1]Mortality (Interventions) H'!$B$136:$AV$256,10)))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2423.2521657978623</v>
      </c>
      <c r="M374" s="14">
        <f t="shared" si="201"/>
        <v>769177</v>
      </c>
      <c r="O374" s="12" t="e">
        <f>1000*(IF(I109&lt;18,VLOOKUP(I109,'[1]Mortality (No Interventions) H'!$B$10:$O$129,7),VLOOKUP(I109,'[1]Mortality (Interventions) H'!$B$136:$AV$256,10)))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2423.2521657978623</v>
      </c>
      <c r="M375" s="14">
        <f t="shared" si="201"/>
        <v>769177</v>
      </c>
      <c r="O375" s="12" t="e">
        <f>1000*(IF(I110&lt;18,VLOOKUP(I110,'[1]Mortality (No Interventions) H'!$B$10:$O$129,7),VLOOKUP(I110,'[1]Mortality (Interventions) H'!$B$136:$AV$256,10)))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2423.2521657978623</v>
      </c>
      <c r="M376" s="14">
        <f t="shared" si="201"/>
        <v>769177</v>
      </c>
      <c r="O376" s="12" t="e">
        <f>1000*(IF(I111&lt;18,VLOOKUP(I111,'[1]Mortality (No Interventions) H'!$B$10:$O$129,7),VLOOKUP(I111,'[1]Mortality (Interventions) H'!$B$136:$AV$256,10)))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2423.2521657978623</v>
      </c>
      <c r="M377" s="14">
        <f t="shared" si="201"/>
        <v>769177</v>
      </c>
      <c r="O377" s="12" t="e">
        <f>1000*(IF(I112&lt;18,VLOOKUP(I112,'[1]Mortality (No Interventions) H'!$B$10:$O$129,7),VLOOKUP(I112,'[1]Mortality (Interventions) H'!$B$136:$AV$256,10)))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2423.2521657978623</v>
      </c>
      <c r="M378" s="14">
        <f t="shared" si="201"/>
        <v>769177</v>
      </c>
      <c r="O378" s="12" t="e">
        <f>1000*(IF(I113&lt;18,VLOOKUP(I113,'[1]Mortality (No Interventions) H'!$B$10:$O$129,7),VLOOKUP(I113,'[1]Mortality (Interventions) H'!$B$136:$AV$256,10)))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2423.2521657978623</v>
      </c>
      <c r="M379" s="14">
        <f t="shared" si="201"/>
        <v>769177</v>
      </c>
      <c r="O379" s="12" t="e">
        <f>1000*(IF(I114&lt;18,VLOOKUP(I114,'[1]Mortality (No Interventions) H'!$B$10:$O$129,7),VLOOKUP(I114,'[1]Mortality (Interventions) H'!$B$136:$AV$256,10)))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2423.2521657978623</v>
      </c>
      <c r="M380" s="14">
        <f t="shared" si="201"/>
        <v>769177</v>
      </c>
      <c r="O380" s="12" t="e">
        <f>1000*(IF(I115&lt;18,VLOOKUP(I115,'[1]Mortality (No Interventions) H'!$B$10:$O$129,7),VLOOKUP(I115,'[1]Mortality (Interventions) H'!$B$136:$AV$256,10)))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2423.2521657978623</v>
      </c>
      <c r="M381" s="14">
        <f t="shared" si="201"/>
        <v>769177</v>
      </c>
      <c r="O381" s="12" t="e">
        <f>1000*(IF(I116&lt;18,VLOOKUP(I116,'[1]Mortality (No Interventions) H'!$B$10:$O$129,7),VLOOKUP(I116,'[1]Mortality (Interventions) H'!$B$136:$AV$256,10)))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2423.2521657978623</v>
      </c>
      <c r="M382" s="14">
        <f t="shared" si="201"/>
        <v>769177</v>
      </c>
      <c r="O382" s="12" t="e">
        <f>1000*(IF(I117&lt;18,VLOOKUP(I117,'[1]Mortality (No Interventions) H'!$B$10:$O$129,7),VLOOKUP(I117,'[1]Mortality (Interventions) H'!$B$136:$AV$256,10)))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2423.2521657978623</v>
      </c>
      <c r="M383" s="14">
        <f t="shared" si="201"/>
        <v>769177</v>
      </c>
      <c r="O383" s="12" t="e">
        <f>1000*(IF(I118&lt;18,VLOOKUP(I118,'[1]Mortality (No Interventions) H'!$B$10:$O$129,7),VLOOKUP(I118,'[1]Mortality (Interventions) H'!$B$136:$AV$256,10)))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2423.2521657978623</v>
      </c>
      <c r="M384" s="14">
        <f t="shared" si="201"/>
        <v>769177</v>
      </c>
      <c r="O384" s="12" t="e">
        <f>1000*(IF(I119&lt;18,VLOOKUP(I119,'[1]Mortality (No Interventions) H'!$B$10:$O$129,7),VLOOKUP(I119,'[1]Mortality (Interventions) H'!$B$136:$AV$256,10)))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2423.2521657978623</v>
      </c>
      <c r="M385" s="14">
        <f t="shared" si="201"/>
        <v>769177</v>
      </c>
      <c r="O385" s="12" t="e">
        <f>1000*(IF(I120&lt;18,VLOOKUP(I120,'[1]Mortality (No Interventions) H'!$B$10:$O$129,7),VLOOKUP(I120,'[1]Mortality (Interventions) H'!$B$136:$AV$256,10)))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2423.2521657978623</v>
      </c>
      <c r="M386" s="14">
        <f t="shared" si="201"/>
        <v>769177</v>
      </c>
      <c r="O386" s="12" t="e">
        <f>1000*(IF(I121&lt;18,VLOOKUP(I121,'[1]Mortality (No Interventions) H'!$B$10:$O$129,7),VLOOKUP(I121,'[1]Mortality (Interventions) H'!$B$136:$AV$256,10)))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2423.2521657978623</v>
      </c>
      <c r="M387" s="14">
        <f t="shared" si="201"/>
        <v>769177</v>
      </c>
      <c r="O387" s="12" t="e">
        <f>1000*(IF(I122&lt;18,VLOOKUP(I122,'[1]Mortality (No Interventions) H'!$B$10:$O$129,7),VLOOKUP(I122,'[1]Mortality (Interventions) H'!$B$136:$AV$256,10)))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2423.2521657978623</v>
      </c>
      <c r="M388" s="14">
        <f t="shared" si="201"/>
        <v>769177</v>
      </c>
      <c r="O388" s="12" t="e">
        <f>1000*(IF(I123&lt;18,VLOOKUP(I123,'[1]Mortality (No Interventions) H'!$B$10:$O$129,7),VLOOKUP(I123,'[1]Mortality (Interventions) H'!$B$136:$AV$256,10)))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2423.2521657978623</v>
      </c>
      <c r="M389" s="14">
        <f t="shared" si="201"/>
        <v>769177</v>
      </c>
      <c r="O389" s="12" t="e">
        <f>1000*(IF(I124&lt;18,VLOOKUP(I124,'[1]Mortality (No Interventions) H'!$B$10:$O$129,7),VLOOKUP(I124,'[1]Mortality (Interventions) H'!$B$136:$AV$256,10)))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485564.72841117892</v>
      </c>
      <c r="Z394" s="2">
        <f t="shared" si="218"/>
        <v>-12139.118210279474</v>
      </c>
      <c r="AA394" s="2">
        <f t="shared" si="218"/>
        <v>-47049.704801998909</v>
      </c>
      <c r="AB394" s="2">
        <f t="shared" si="218"/>
        <v>-769177.00000000023</v>
      </c>
      <c r="AC394" s="2">
        <f t="shared" si="218"/>
        <v>-342801.09460109955</v>
      </c>
      <c r="AD394" s="2">
        <f t="shared" si="218"/>
        <v>14640.780470688735</v>
      </c>
      <c r="AE394" s="2">
        <f t="shared" si="218"/>
        <v>-328160.31413041084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485564.72841117892</v>
      </c>
      <c r="Z396" s="2">
        <f t="shared" si="219"/>
        <v>-12139.118210279474</v>
      </c>
      <c r="AA396" s="2">
        <f t="shared" si="219"/>
        <v>-21379.227804759576</v>
      </c>
      <c r="AB396" s="2">
        <f t="shared" si="219"/>
        <v>-169893.4840607949</v>
      </c>
      <c r="AC396" s="2">
        <f t="shared" si="219"/>
        <v>282152.89833534497</v>
      </c>
      <c r="AD396" s="2">
        <f t="shared" si="219"/>
        <v>5992.8351593920443</v>
      </c>
      <c r="AE396" s="2">
        <f t="shared" si="219"/>
        <v>288145.73349473695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485564.72841117892</v>
      </c>
      <c r="Z398" s="2">
        <f t="shared" si="220"/>
        <v>-12139.118210279474</v>
      </c>
      <c r="AA398" s="2">
        <f t="shared" si="220"/>
        <v>-33055.575214016455</v>
      </c>
      <c r="AB398" s="2">
        <f t="shared" si="220"/>
        <v>-401710.04993617308</v>
      </c>
      <c r="AC398" s="2">
        <f t="shared" si="220"/>
        <v>38659.98505070986</v>
      </c>
      <c r="AD398" s="2">
        <f t="shared" si="220"/>
        <v>9896.5170083730427</v>
      </c>
      <c r="AE398" s="2">
        <f t="shared" si="220"/>
        <v>48556.502059083025</v>
      </c>
    </row>
    <row r="401" spans="1:40" ht="19" customHeight="1" x14ac:dyDescent="0.15">
      <c r="A401" s="1"/>
      <c r="G401" s="1" t="s">
        <v>11</v>
      </c>
      <c r="H401" s="50">
        <v>482265.71509953955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482265.71509953955</v>
      </c>
      <c r="K402" s="14">
        <f>J402*$C$10</f>
        <v>12056.64287748849</v>
      </c>
      <c r="L402" s="15">
        <f>$C$412</f>
        <v>4821.5372311088895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482265.71509953955</v>
      </c>
      <c r="Z402" s="8">
        <f t="shared" ref="Z402:Z433" si="225">IFERROR(_xlfn.IFNA(-$T402*K402,0),0)</f>
        <v>-12056.64287748849</v>
      </c>
      <c r="AA402" s="8">
        <f t="shared" ref="AA402:AA433" si="226">IFERROR(_xlfn.IFNA(-$T402*L402,0),0)</f>
        <v>-4821.5372311088895</v>
      </c>
      <c r="AB402" s="8"/>
      <c r="AC402" s="8">
        <f t="shared" ref="AC402:AC433" si="227">IFERROR(_xlfn.IFNA(SUM(Y402:AB402),0),0)</f>
        <v>465387.53499094216</v>
      </c>
      <c r="AD402" s="8"/>
      <c r="AE402" s="8">
        <f t="shared" ref="AE402:AE433" si="228">IFERROR(_xlfn.IFNA(SUM(AC402:AD402),0),0)</f>
        <v>465387.53499094216</v>
      </c>
      <c r="AG402" s="46">
        <f>AE531</f>
        <v>48226.600602551771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H'!$B$10:$O$129,7),VLOOKUP(I5,'[1]Mortality (Interventions) H'!$B$136:$AV$256,13)))</f>
        <v>10.869364823782776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1.0869364823782776E-2</v>
      </c>
      <c r="S403" s="10">
        <f t="shared" ref="S403:S434" si="232">MIN(P403*Q403,Q403-R403)</f>
        <v>0</v>
      </c>
      <c r="T403" s="9">
        <f t="shared" si="222"/>
        <v>0.98913063517621724</v>
      </c>
      <c r="U403" s="18"/>
      <c r="V403" s="8">
        <f t="shared" ref="V403:V434" si="233">W402</f>
        <v>7691.77</v>
      </c>
      <c r="W403" s="8">
        <f t="shared" si="223"/>
        <v>7608.1653457293733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-8360.4654270627634</v>
      </c>
      <c r="AC403" s="8">
        <f t="shared" si="227"/>
        <v>-8360.4654270627634</v>
      </c>
      <c r="AD403" s="8">
        <f t="shared" ref="AD403:AD434" si="235">IFERROR(_xlfn.IFNA($D$6*SUM(V403:V403,Y403:Z403),0),0)</f>
        <v>754.56263700000011</v>
      </c>
      <c r="AE403" s="8">
        <f t="shared" si="228"/>
        <v>-7605.9027900627634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2410.2086556111917</v>
      </c>
      <c r="M404" s="14">
        <f t="shared" si="221"/>
        <v>769177</v>
      </c>
      <c r="N404" s="13"/>
      <c r="O404" s="12">
        <f>1000*(IF(I6&lt;18,VLOOKUP(I6,'[1]Mortality (No Interventions) H'!$B$10:$O$129,7),VLOOKUP(I6,'[1]Mortality (Interventions) H'!$B$136:$AV$256,13)))</f>
        <v>11.937001423612994</v>
      </c>
      <c r="P404" s="11">
        <v>0</v>
      </c>
      <c r="Q404" s="10">
        <f t="shared" si="230"/>
        <v>0.98913063517621724</v>
      </c>
      <c r="R404" s="10">
        <f t="shared" si="231"/>
        <v>1.180725380023773E-2</v>
      </c>
      <c r="S404" s="10">
        <f t="shared" si="232"/>
        <v>0</v>
      </c>
      <c r="T404" s="9">
        <f t="shared" si="222"/>
        <v>0.97732338137597952</v>
      </c>
      <c r="U404" s="18"/>
      <c r="V404" s="8">
        <f t="shared" si="233"/>
        <v>7608.1653457293733</v>
      </c>
      <c r="W404" s="8">
        <f t="shared" si="223"/>
        <v>7517.3466651663184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-2355.5532731235835</v>
      </c>
      <c r="AB404" s="8">
        <f t="shared" si="234"/>
        <v>-9081.8680563054568</v>
      </c>
      <c r="AC404" s="8">
        <f t="shared" si="227"/>
        <v>-11437.42132942904</v>
      </c>
      <c r="AD404" s="8">
        <f t="shared" si="235"/>
        <v>746.36102041605159</v>
      </c>
      <c r="AE404" s="8">
        <f t="shared" si="228"/>
        <v>-10691.060309012988</v>
      </c>
      <c r="AF404" s="1" t="s">
        <v>34</v>
      </c>
      <c r="AG404" s="44">
        <f>AE531/Y531</f>
        <v>0.10000006032483111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2410.2086556111917</v>
      </c>
      <c r="M405" s="14">
        <f t="shared" si="221"/>
        <v>769177</v>
      </c>
      <c r="N405" s="13"/>
      <c r="O405" s="12">
        <f>1000*(IF(I7&lt;18,VLOOKUP(I7,'[1]Mortality (No Interventions) H'!$B$10:$O$129,7),VLOOKUP(I7,'[1]Mortality (Interventions) H'!$B$136:$AV$256,13)))</f>
        <v>13.077142094392281</v>
      </c>
      <c r="P405" s="11">
        <v>0</v>
      </c>
      <c r="Q405" s="10">
        <f t="shared" si="230"/>
        <v>0.97732338137597952</v>
      </c>
      <c r="R405" s="10">
        <f t="shared" si="231"/>
        <v>1.2780596730425623E-2</v>
      </c>
      <c r="S405" s="10">
        <f t="shared" si="232"/>
        <v>0</v>
      </c>
      <c r="T405" s="9">
        <f t="shared" si="222"/>
        <v>0.96454278464555387</v>
      </c>
      <c r="U405" s="18"/>
      <c r="V405" s="8">
        <f t="shared" si="233"/>
        <v>7517.3466651663184</v>
      </c>
      <c r="W405" s="8">
        <f t="shared" si="223"/>
        <v>7419.0412546531325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-2324.7493682600357</v>
      </c>
      <c r="AB405" s="8">
        <f t="shared" si="234"/>
        <v>-9830.5410513185889</v>
      </c>
      <c r="AC405" s="8">
        <f t="shared" si="227"/>
        <v>-12155.290419578625</v>
      </c>
      <c r="AD405" s="8">
        <f t="shared" si="235"/>
        <v>737.45170785281584</v>
      </c>
      <c r="AE405" s="8">
        <f t="shared" si="228"/>
        <v>-11417.83871172581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2410.2086556111917</v>
      </c>
      <c r="M406" s="14">
        <f t="shared" si="221"/>
        <v>769177</v>
      </c>
      <c r="N406" s="13"/>
      <c r="O406" s="12">
        <f>1000*(IF(I8&lt;18,VLOOKUP(I8,'[1]Mortality (No Interventions) H'!$B$10:$O$129,7),VLOOKUP(I8,'[1]Mortality (Interventions) H'!$B$136:$AV$256,13)))</f>
        <v>14.289989813640258</v>
      </c>
      <c r="P406" s="11">
        <v>0</v>
      </c>
      <c r="Q406" s="10">
        <f t="shared" si="230"/>
        <v>0.96454278464555387</v>
      </c>
      <c r="R406" s="10">
        <f t="shared" si="231"/>
        <v>1.3783306567405174E-2</v>
      </c>
      <c r="S406" s="10">
        <f t="shared" si="232"/>
        <v>0</v>
      </c>
      <c r="T406" s="9">
        <f t="shared" si="222"/>
        <v>0.95075947807814876</v>
      </c>
      <c r="U406" s="18"/>
      <c r="V406" s="8">
        <f t="shared" si="233"/>
        <v>7419.0412546531325</v>
      </c>
      <c r="W406" s="8">
        <f t="shared" si="223"/>
        <v>7313.0232306971629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-2291.5287234683333</v>
      </c>
      <c r="AB406" s="8">
        <f t="shared" si="234"/>
        <v>-10601.802395597009</v>
      </c>
      <c r="AC406" s="8">
        <f t="shared" si="227"/>
        <v>-12893.331119065342</v>
      </c>
      <c r="AD406" s="8">
        <f t="shared" si="235"/>
        <v>727.80794708147232</v>
      </c>
      <c r="AE406" s="8">
        <f t="shared" si="228"/>
        <v>-12165.52317198387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2410.2086556111917</v>
      </c>
      <c r="M407" s="14">
        <f t="shared" si="221"/>
        <v>769177</v>
      </c>
      <c r="N407" s="13"/>
      <c r="O407" s="12">
        <f>1000*(IF(I9&lt;18,VLOOKUP(I9,'[1]Mortality (No Interventions) H'!$B$10:$O$129,7),VLOOKUP(I9,'[1]Mortality (Interventions) H'!$B$136:$AV$256,13)))</f>
        <v>15.655145977436572</v>
      </c>
      <c r="P407" s="11">
        <v>0</v>
      </c>
      <c r="Q407" s="10">
        <f t="shared" si="230"/>
        <v>0.95075947807814876</v>
      </c>
      <c r="R407" s="10">
        <f t="shared" si="231"/>
        <v>1.4884278418744826E-2</v>
      </c>
      <c r="S407" s="10">
        <f t="shared" si="232"/>
        <v>0</v>
      </c>
      <c r="T407" s="9">
        <f t="shared" si="222"/>
        <v>0.93587519965940391</v>
      </c>
      <c r="U407" s="18"/>
      <c r="V407" s="8">
        <f t="shared" si="233"/>
        <v>7313.0232306971629</v>
      </c>
      <c r="W407" s="8">
        <f t="shared" si="223"/>
        <v>7198.536784484214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-2255.6545067909474</v>
      </c>
      <c r="AB407" s="8">
        <f t="shared" si="234"/>
        <v>-11448.644621294889</v>
      </c>
      <c r="AC407" s="8">
        <f t="shared" si="227"/>
        <v>-13704.299128085837</v>
      </c>
      <c r="AD407" s="8">
        <f t="shared" si="235"/>
        <v>717.40757893139175</v>
      </c>
      <c r="AE407" s="8">
        <f t="shared" si="228"/>
        <v>-12986.891549154445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2410.2086556111917</v>
      </c>
      <c r="M408" s="14">
        <f t="shared" si="221"/>
        <v>769177</v>
      </c>
      <c r="N408" s="13"/>
      <c r="O408" s="12">
        <f>1000*(IF(I10&lt;18,VLOOKUP(I10,'[1]Mortality (No Interventions) H'!$B$10:$O$129,7),VLOOKUP(I10,'[1]Mortality (Interventions) H'!$B$136:$AV$256,13)))</f>
        <v>17.194182159092321</v>
      </c>
      <c r="P408" s="11">
        <v>0</v>
      </c>
      <c r="Q408" s="10">
        <f t="shared" si="230"/>
        <v>0.93587519965940391</v>
      </c>
      <c r="R408" s="10">
        <f t="shared" si="231"/>
        <v>1.6091608661120686E-2</v>
      </c>
      <c r="S408" s="10">
        <f t="shared" si="232"/>
        <v>0</v>
      </c>
      <c r="T408" s="9">
        <f t="shared" si="222"/>
        <v>0.91978359099828322</v>
      </c>
      <c r="U408" s="18"/>
      <c r="V408" s="8">
        <f t="shared" si="233"/>
        <v>7198.536784484214</v>
      </c>
      <c r="W408" s="8">
        <f t="shared" si="223"/>
        <v>7074.7638317328656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-2216.8703723132062</v>
      </c>
      <c r="AB408" s="8">
        <f t="shared" si="234"/>
        <v>-12377.295275134826</v>
      </c>
      <c r="AC408" s="8">
        <f t="shared" si="227"/>
        <v>-14594.165647448031</v>
      </c>
      <c r="AD408" s="8">
        <f t="shared" si="235"/>
        <v>706.17645855790147</v>
      </c>
      <c r="AE408" s="8">
        <f t="shared" si="228"/>
        <v>-13887.989188890129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2410.2086556111917</v>
      </c>
      <c r="M409" s="14">
        <f t="shared" si="221"/>
        <v>769177</v>
      </c>
      <c r="N409" s="13"/>
      <c r="O409" s="12">
        <f>1000*(IF(I11&lt;18,VLOOKUP(I11,'[1]Mortality (No Interventions) H'!$B$10:$O$129,7),VLOOKUP(I11,'[1]Mortality (Interventions) H'!$B$136:$AV$256,13)))</f>
        <v>18.956880831879296</v>
      </c>
      <c r="P409" s="11">
        <v>0</v>
      </c>
      <c r="Q409" s="10">
        <f t="shared" si="230"/>
        <v>0.91978359099828322</v>
      </c>
      <c r="R409" s="10">
        <f t="shared" si="231"/>
        <v>1.7436227925672461E-2</v>
      </c>
      <c r="S409" s="10">
        <f t="shared" si="232"/>
        <v>0</v>
      </c>
      <c r="T409" s="9">
        <f t="shared" si="222"/>
        <v>0.90234736307261076</v>
      </c>
      <c r="U409" s="18"/>
      <c r="V409" s="8">
        <f t="shared" si="233"/>
        <v>7074.7638317328656</v>
      </c>
      <c r="W409" s="8">
        <f t="shared" si="223"/>
        <v>6940.648376861016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-2174.8454248455409</v>
      </c>
      <c r="AB409" s="8">
        <f t="shared" si="234"/>
        <v>-13411.545487184967</v>
      </c>
      <c r="AC409" s="8">
        <f t="shared" si="227"/>
        <v>-15586.390912030507</v>
      </c>
      <c r="AD409" s="8">
        <f t="shared" si="235"/>
        <v>694.03433189299415</v>
      </c>
      <c r="AE409" s="8">
        <f t="shared" si="228"/>
        <v>-14892.356580137513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2410.2086556111917</v>
      </c>
      <c r="M410" s="14">
        <f t="shared" si="221"/>
        <v>769177</v>
      </c>
      <c r="N410" s="13"/>
      <c r="O410" s="12">
        <f>1000*(IF(I12&lt;18,VLOOKUP(I12,'[1]Mortality (No Interventions) H'!$B$10:$O$129,7),VLOOKUP(I12,'[1]Mortality (Interventions) H'!$B$136:$AV$256,13)))</f>
        <v>20.989544805795525</v>
      </c>
      <c r="P410" s="11">
        <v>0</v>
      </c>
      <c r="Q410" s="10">
        <f t="shared" si="230"/>
        <v>0.90234736307261076</v>
      </c>
      <c r="R410" s="10">
        <f t="shared" si="231"/>
        <v>1.8939860407604005E-2</v>
      </c>
      <c r="S410" s="10">
        <f t="shared" si="232"/>
        <v>0</v>
      </c>
      <c r="T410" s="9">
        <f t="shared" si="222"/>
        <v>0.88340750266500678</v>
      </c>
      <c r="U410" s="18"/>
      <c r="V410" s="8">
        <f t="shared" si="233"/>
        <v>6940.648376861016</v>
      </c>
      <c r="W410" s="8">
        <f t="shared" si="223"/>
        <v>6794.9673267736198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-2129.1964093550664</v>
      </c>
      <c r="AB410" s="8">
        <f t="shared" si="234"/>
        <v>-14568.105008739625</v>
      </c>
      <c r="AC410" s="8">
        <f t="shared" si="227"/>
        <v>-16697.301418094692</v>
      </c>
      <c r="AD410" s="8">
        <f t="shared" si="235"/>
        <v>680.87760577006577</v>
      </c>
      <c r="AE410" s="8">
        <f t="shared" si="228"/>
        <v>-16016.423812324627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2410.2086556111917</v>
      </c>
      <c r="M411" s="14">
        <f t="shared" si="221"/>
        <v>769177</v>
      </c>
      <c r="N411" s="13"/>
      <c r="O411" s="12">
        <f>1000*(IF(I13&lt;18,VLOOKUP(I13,'[1]Mortality (No Interventions) H'!$B$10:$O$129,7),VLOOKUP(I13,'[1]Mortality (Interventions) H'!$B$136:$AV$256,13)))</f>
        <v>23.334421647715811</v>
      </c>
      <c r="P411" s="11">
        <v>0</v>
      </c>
      <c r="Q411" s="10">
        <f t="shared" si="230"/>
        <v>0.88340750266500678</v>
      </c>
      <c r="R411" s="10">
        <f t="shared" si="231"/>
        <v>2.0613803153940895E-2</v>
      </c>
      <c r="S411" s="10">
        <f t="shared" si="232"/>
        <v>0</v>
      </c>
      <c r="T411" s="9">
        <f t="shared" si="222"/>
        <v>0.86279369951106588</v>
      </c>
      <c r="U411" s="18"/>
      <c r="V411" s="8">
        <f t="shared" si="233"/>
        <v>6794.9673267736198</v>
      </c>
      <c r="W411" s="8">
        <f t="shared" si="223"/>
        <v>6636.4106940882311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-2079.5128425683724</v>
      </c>
      <c r="AB411" s="8">
        <f t="shared" si="234"/>
        <v>-15855.663268538796</v>
      </c>
      <c r="AC411" s="8">
        <f t="shared" si="227"/>
        <v>-17935.176111107168</v>
      </c>
      <c r="AD411" s="8">
        <f t="shared" si="235"/>
        <v>666.58629475649218</v>
      </c>
      <c r="AE411" s="8">
        <f t="shared" si="228"/>
        <v>-17268.589816350675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4821.5372311088895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2410.2086556111917</v>
      </c>
      <c r="M412" s="14">
        <f t="shared" si="221"/>
        <v>769177</v>
      </c>
      <c r="N412" s="13"/>
      <c r="O412" s="12">
        <f>1000*(IF(I14&lt;18,VLOOKUP(I14,'[1]Mortality (No Interventions) H'!$B$10:$O$129,7),VLOOKUP(I14,'[1]Mortality (Interventions) H'!$B$136:$AV$256,13)))</f>
        <v>26.127129513601336</v>
      </c>
      <c r="P412" s="11">
        <v>0</v>
      </c>
      <c r="Q412" s="10">
        <f t="shared" si="230"/>
        <v>0.86279369951106588</v>
      </c>
      <c r="R412" s="10">
        <f t="shared" si="231"/>
        <v>2.254232273064485E-2</v>
      </c>
      <c r="S412" s="10">
        <f t="shared" si="232"/>
        <v>0</v>
      </c>
      <c r="T412" s="9">
        <f t="shared" si="222"/>
        <v>0.84025137678042106</v>
      </c>
      <c r="U412" s="18"/>
      <c r="V412" s="8">
        <f t="shared" si="233"/>
        <v>6636.4106940882311</v>
      </c>
      <c r="W412" s="8">
        <f t="shared" si="223"/>
        <v>6463.0203323783398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-2025.1811412053914</v>
      </c>
      <c r="AB412" s="8">
        <f t="shared" si="234"/>
        <v>-17339.036170989213</v>
      </c>
      <c r="AC412" s="8">
        <f t="shared" si="227"/>
        <v>-19364.217312194603</v>
      </c>
      <c r="AD412" s="8">
        <f t="shared" si="235"/>
        <v>651.03188909005553</v>
      </c>
      <c r="AE412" s="8">
        <f t="shared" si="228"/>
        <v>-18713.185423104547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2410.2086556111917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2410.2086556111917</v>
      </c>
      <c r="M413" s="14">
        <f t="shared" si="221"/>
        <v>769177</v>
      </c>
      <c r="N413" s="13"/>
      <c r="O413" s="12">
        <f>1000*(IF(I15&lt;18,VLOOKUP(I15,'[1]Mortality (No Interventions) H'!$B$10:$O$129,7),VLOOKUP(I15,'[1]Mortality (Interventions) H'!$B$136:$AV$256,13)))</f>
        <v>29.347830936555585</v>
      </c>
      <c r="P413" s="11">
        <v>0</v>
      </c>
      <c r="Q413" s="10">
        <f t="shared" si="230"/>
        <v>0.84025137678042106</v>
      </c>
      <c r="R413" s="10">
        <f t="shared" si="231"/>
        <v>2.4659555349959863E-2</v>
      </c>
      <c r="S413" s="10">
        <f t="shared" si="232"/>
        <v>0</v>
      </c>
      <c r="T413" s="9">
        <f t="shared" si="222"/>
        <v>0.81559182143046116</v>
      </c>
      <c r="U413" s="18"/>
      <c r="V413" s="8">
        <f t="shared" si="233"/>
        <v>6463.0203323783398</v>
      </c>
      <c r="W413" s="8">
        <f t="shared" si="223"/>
        <v>6273.3447043241786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-1965.7464674573948</v>
      </c>
      <c r="AB413" s="8">
        <f t="shared" si="234"/>
        <v>-18967.562805416077</v>
      </c>
      <c r="AC413" s="8">
        <f t="shared" si="227"/>
        <v>-20933.30927287347</v>
      </c>
      <c r="AD413" s="8">
        <f t="shared" si="235"/>
        <v>634.0222946063152</v>
      </c>
      <c r="AE413" s="8">
        <f t="shared" si="228"/>
        <v>-20299.286978267155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2410.2086556111917</v>
      </c>
      <c r="M414" s="14">
        <f t="shared" si="221"/>
        <v>769177</v>
      </c>
      <c r="N414" s="13"/>
      <c r="O414" s="12">
        <f>1000*(IF(I16&lt;18,VLOOKUP(I16,'[1]Mortality (No Interventions) H'!$B$10:$O$129,7),VLOOKUP(I16,'[1]Mortality (Interventions) H'!$B$136:$AV$256,13)))</f>
        <v>33.047120653707722</v>
      </c>
      <c r="P414" s="11">
        <v>0</v>
      </c>
      <c r="Q414" s="10">
        <f t="shared" si="230"/>
        <v>0.81559182143046116</v>
      </c>
      <c r="R414" s="10">
        <f t="shared" si="231"/>
        <v>2.6952961326989693E-2</v>
      </c>
      <c r="S414" s="10">
        <f t="shared" si="232"/>
        <v>0</v>
      </c>
      <c r="T414" s="9">
        <f t="shared" si="222"/>
        <v>0.78863886010347151</v>
      </c>
      <c r="U414" s="18"/>
      <c r="V414" s="8">
        <f t="shared" si="233"/>
        <v>6273.3447043241786</v>
      </c>
      <c r="W414" s="8">
        <f t="shared" si="223"/>
        <v>6066.0287249780795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-1900.7842067727308</v>
      </c>
      <c r="AB414" s="8">
        <f t="shared" si="234"/>
        <v>-20731.597934609952</v>
      </c>
      <c r="AC414" s="8">
        <f t="shared" si="227"/>
        <v>-22632.382141382684</v>
      </c>
      <c r="AD414" s="8">
        <f t="shared" si="235"/>
        <v>615.41511549420193</v>
      </c>
      <c r="AE414" s="8">
        <f t="shared" si="228"/>
        <v>-22016.967025888483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2410.2086556111917</v>
      </c>
      <c r="M415" s="14">
        <f t="shared" si="221"/>
        <v>769177</v>
      </c>
      <c r="N415" s="13"/>
      <c r="O415" s="12">
        <f>1000*(IF(I17&lt;18,VLOOKUP(I17,'[1]Mortality (No Interventions) H'!$B$10:$O$129,7),VLOOKUP(I17,'[1]Mortality (Interventions) H'!$B$136:$AV$256,13)))</f>
        <v>37.320592157524167</v>
      </c>
      <c r="P415" s="11">
        <v>0</v>
      </c>
      <c r="Q415" s="10">
        <f t="shared" si="230"/>
        <v>0.78863886010347151</v>
      </c>
      <c r="R415" s="10">
        <f t="shared" si="231"/>
        <v>2.9432469257496419E-2</v>
      </c>
      <c r="S415" s="10">
        <f t="shared" si="232"/>
        <v>0</v>
      </c>
      <c r="T415" s="9">
        <f t="shared" si="222"/>
        <v>0.75920639084597508</v>
      </c>
      <c r="U415" s="18"/>
      <c r="V415" s="8">
        <f t="shared" si="233"/>
        <v>6066.0287249780795</v>
      </c>
      <c r="W415" s="8">
        <f t="shared" si="223"/>
        <v>5839.6409409173457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-1829.8458146123025</v>
      </c>
      <c r="AB415" s="8">
        <f t="shared" si="234"/>
        <v>-22638.778406073325</v>
      </c>
      <c r="AC415" s="8">
        <f t="shared" si="227"/>
        <v>-24468.624220685626</v>
      </c>
      <c r="AD415" s="8">
        <f t="shared" si="235"/>
        <v>595.0774179203496</v>
      </c>
      <c r="AE415" s="8">
        <f t="shared" si="228"/>
        <v>-23873.546802765275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2410.2086556111917</v>
      </c>
      <c r="M416" s="14">
        <f t="shared" si="221"/>
        <v>769177</v>
      </c>
      <c r="N416" s="13"/>
      <c r="O416" s="12">
        <f>1000*(IF(I18&lt;18,VLOOKUP(I18,'[1]Mortality (No Interventions) H'!$B$10:$O$129,7),VLOOKUP(I18,'[1]Mortality (Interventions) H'!$B$136:$AV$256,13)))</f>
        <v>42.099421716424182</v>
      </c>
      <c r="P416" s="11">
        <v>0</v>
      </c>
      <c r="Q416" s="10">
        <f t="shared" si="230"/>
        <v>0.75920639084597508</v>
      </c>
      <c r="R416" s="10">
        <f t="shared" si="231"/>
        <v>3.1962150018029066E-2</v>
      </c>
      <c r="S416" s="10">
        <f t="shared" si="232"/>
        <v>0</v>
      </c>
      <c r="T416" s="9">
        <f t="shared" si="222"/>
        <v>0.72724424082794603</v>
      </c>
      <c r="U416" s="18"/>
      <c r="V416" s="8">
        <f t="shared" si="233"/>
        <v>5839.6409409173457</v>
      </c>
      <c r="W416" s="8">
        <f t="shared" si="223"/>
        <v>5593.7954342731709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-1752.8103639869055</v>
      </c>
      <c r="AB416" s="8">
        <f t="shared" si="234"/>
        <v>-24584.550664417544</v>
      </c>
      <c r="AC416" s="8">
        <f t="shared" si="227"/>
        <v>-26337.361028404448</v>
      </c>
      <c r="AD416" s="8">
        <f t="shared" si="235"/>
        <v>572.86877630399169</v>
      </c>
      <c r="AE416" s="8">
        <f t="shared" si="228"/>
        <v>-25764.492252100456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2410.2086556111917</v>
      </c>
      <c r="M417" s="14">
        <f t="shared" si="221"/>
        <v>769177</v>
      </c>
      <c r="N417" s="13"/>
      <c r="O417" s="12">
        <f>1000*(IF(I19&lt;18,VLOOKUP(I19,'[1]Mortality (No Interventions) H'!$B$10:$O$129,7),VLOOKUP(I19,'[1]Mortality (Interventions) H'!$B$136:$AV$256,13)))</f>
        <v>47.417793991461544</v>
      </c>
      <c r="P417" s="11">
        <v>0</v>
      </c>
      <c r="Q417" s="10">
        <f t="shared" si="230"/>
        <v>0.72724424082794603</v>
      </c>
      <c r="R417" s="10">
        <f t="shared" si="231"/>
        <v>3.4484317593056389E-2</v>
      </c>
      <c r="S417" s="10">
        <f t="shared" si="232"/>
        <v>0</v>
      </c>
      <c r="T417" s="9">
        <f t="shared" si="222"/>
        <v>0.69275992323488966</v>
      </c>
      <c r="U417" s="18"/>
      <c r="V417" s="8">
        <f t="shared" si="233"/>
        <v>5593.7954342731709</v>
      </c>
      <c r="W417" s="8">
        <f t="shared" si="223"/>
        <v>5328.5499947404278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-1669.6959632412759</v>
      </c>
      <c r="AB417" s="8">
        <f t="shared" si="234"/>
        <v>-26524.543953274333</v>
      </c>
      <c r="AC417" s="8">
        <f t="shared" si="227"/>
        <v>-28194.239916515609</v>
      </c>
      <c r="AD417" s="8">
        <f t="shared" si="235"/>
        <v>548.75133210219815</v>
      </c>
      <c r="AE417" s="8">
        <f t="shared" si="228"/>
        <v>-27645.488584413411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2410.2086556111917</v>
      </c>
      <c r="M418" s="14">
        <f t="shared" si="221"/>
        <v>769177</v>
      </c>
      <c r="N418" s="13"/>
      <c r="O418" s="12">
        <f>1000*(IF(I20&lt;18,VLOOKUP(I20,'[1]Mortality (No Interventions) H'!$B$10:$O$129,7),VLOOKUP(I20,'[1]Mortality (Interventions) H'!$B$136:$AV$256,13)))</f>
        <v>53.223240042869818</v>
      </c>
      <c r="P418" s="11">
        <v>0</v>
      </c>
      <c r="Q418" s="10">
        <f t="shared" si="230"/>
        <v>0.69275992323488966</v>
      </c>
      <c r="R418" s="10">
        <f t="shared" si="231"/>
        <v>3.68709276864106E-2</v>
      </c>
      <c r="S418" s="10">
        <f t="shared" si="232"/>
        <v>0</v>
      </c>
      <c r="T418" s="9">
        <f t="shared" si="222"/>
        <v>0.65588899554847901</v>
      </c>
      <c r="U418" s="18"/>
      <c r="V418" s="8">
        <f t="shared" si="233"/>
        <v>5328.5499947404278</v>
      </c>
      <c r="W418" s="8">
        <f t="shared" si="223"/>
        <v>5044.9472992899246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-1580.8293341910746</v>
      </c>
      <c r="AB418" s="8">
        <f t="shared" si="234"/>
        <v>-28360.269545050247</v>
      </c>
      <c r="AC418" s="8">
        <f t="shared" si="227"/>
        <v>-29941.098879241323</v>
      </c>
      <c r="AD418" s="8">
        <f t="shared" si="235"/>
        <v>522.73075448403597</v>
      </c>
      <c r="AE418" s="8">
        <f t="shared" si="228"/>
        <v>-29418.368124757286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2410.2086556111917</v>
      </c>
      <c r="M419" s="14">
        <f t="shared" si="221"/>
        <v>769177</v>
      </c>
      <c r="N419" s="13"/>
      <c r="O419" s="12">
        <f>1000*(IF(I21&lt;18,VLOOKUP(I21,'[1]Mortality (No Interventions) H'!$B$10:$O$129,7),VLOOKUP(I21,'[1]Mortality (Interventions) H'!$B$136:$AV$256,13)))</f>
        <v>59.605341481125102</v>
      </c>
      <c r="P419" s="11">
        <v>0</v>
      </c>
      <c r="Q419" s="10">
        <f t="shared" si="230"/>
        <v>0.65588899554847901</v>
      </c>
      <c r="R419" s="10">
        <f t="shared" si="231"/>
        <v>3.9094487553379229E-2</v>
      </c>
      <c r="S419" s="10">
        <f t="shared" si="232"/>
        <v>0</v>
      </c>
      <c r="T419" s="9">
        <f t="shared" si="222"/>
        <v>0.61679450799509983</v>
      </c>
      <c r="U419" s="18"/>
      <c r="V419" s="8">
        <f t="shared" si="233"/>
        <v>5044.9472992899246</v>
      </c>
      <c r="W419" s="8">
        <f t="shared" si="223"/>
        <v>4744.2414927614691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-1486.6034619032359</v>
      </c>
      <c r="AB419" s="8">
        <f t="shared" si="234"/>
        <v>-30070.580652845576</v>
      </c>
      <c r="AC419" s="8">
        <f t="shared" si="227"/>
        <v>-31557.184114748812</v>
      </c>
      <c r="AD419" s="8">
        <f t="shared" si="235"/>
        <v>494.90933006034163</v>
      </c>
      <c r="AE419" s="8">
        <f t="shared" si="228"/>
        <v>-31062.27478468847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2410.2086556111917</v>
      </c>
      <c r="M420" s="14">
        <f t="shared" si="221"/>
        <v>769177</v>
      </c>
      <c r="N420" s="13"/>
      <c r="O420" s="12">
        <f>1000*(IF(I22&lt;18,VLOOKUP(I22,'[1]Mortality (No Interventions) H'!$B$10:$O$129,7),VLOOKUP(I22,'[1]Mortality (Interventions) H'!$B$136:$AV$256,13)))</f>
        <v>66.786033591661692</v>
      </c>
      <c r="P420" s="11">
        <v>0</v>
      </c>
      <c r="Q420" s="10">
        <f t="shared" si="230"/>
        <v>0.61679450799509983</v>
      </c>
      <c r="R420" s="10">
        <f t="shared" si="231"/>
        <v>4.1193258730113189E-2</v>
      </c>
      <c r="S420" s="10">
        <f t="shared" si="232"/>
        <v>0</v>
      </c>
      <c r="T420" s="9">
        <f t="shared" si="222"/>
        <v>0.57560124926498668</v>
      </c>
      <c r="U420" s="18"/>
      <c r="V420" s="8">
        <f t="shared" si="233"/>
        <v>4744.2414927614691</v>
      </c>
      <c r="W420" s="8">
        <f t="shared" si="223"/>
        <v>4427.3924210589466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-1387.3191131590861</v>
      </c>
      <c r="AB420" s="8">
        <f t="shared" si="234"/>
        <v>-31684.907170252271</v>
      </c>
      <c r="AC420" s="8">
        <f t="shared" si="227"/>
        <v>-33072.226283411357</v>
      </c>
      <c r="AD420" s="8">
        <f t="shared" si="235"/>
        <v>465.41009043990016</v>
      </c>
      <c r="AE420" s="8">
        <f t="shared" si="228"/>
        <v>-32606.816192971455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2410.2086556111917</v>
      </c>
      <c r="M421" s="14">
        <f t="shared" si="221"/>
        <v>769177</v>
      </c>
      <c r="N421" s="13"/>
      <c r="O421" s="12">
        <f>1000*(IF(I23&lt;18,VLOOKUP(I23,'[1]Mortality (No Interventions) H'!$B$10:$O$129,7),VLOOKUP(I23,'[1]Mortality (Interventions) H'!$B$136:$AV$256,13)))</f>
        <v>74.855273501100413</v>
      </c>
      <c r="P421" s="11">
        <v>0</v>
      </c>
      <c r="Q421" s="10">
        <f t="shared" si="230"/>
        <v>0.57560124926498668</v>
      </c>
      <c r="R421" s="10">
        <f t="shared" si="231"/>
        <v>4.3086788941305645E-2</v>
      </c>
      <c r="S421" s="10">
        <f t="shared" si="232"/>
        <v>0</v>
      </c>
      <c r="T421" s="9">
        <f t="shared" si="222"/>
        <v>0.53251446032368099</v>
      </c>
      <c r="U421" s="18"/>
      <c r="V421" s="8">
        <f t="shared" si="233"/>
        <v>4427.3924210589466</v>
      </c>
      <c r="W421" s="8">
        <f t="shared" si="223"/>
        <v>4095.97875048388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-1283.4709615102583</v>
      </c>
      <c r="AB421" s="8">
        <f t="shared" si="234"/>
        <v>-33141.36705750665</v>
      </c>
      <c r="AC421" s="8">
        <f t="shared" si="227"/>
        <v>-34424.838019016912</v>
      </c>
      <c r="AD421" s="8">
        <f t="shared" si="235"/>
        <v>434.32719650588268</v>
      </c>
      <c r="AE421" s="8">
        <f t="shared" si="228"/>
        <v>-33990.510822511031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2410.2086556111917</v>
      </c>
      <c r="M422" s="14">
        <f t="shared" si="221"/>
        <v>769177</v>
      </c>
      <c r="N422" s="13"/>
      <c r="O422" s="12">
        <f>1000*(IF(I24&lt;18,VLOOKUP(I24,'[1]Mortality (No Interventions) H'!$B$10:$O$129,7),VLOOKUP(I24,'[1]Mortality (Interventions) H'!$B$136:$AV$256,13)))</f>
        <v>83.95635427490204</v>
      </c>
      <c r="P422" s="11">
        <v>0</v>
      </c>
      <c r="Q422" s="10">
        <f t="shared" si="230"/>
        <v>0.53251446032368099</v>
      </c>
      <c r="R422" s="10">
        <f t="shared" si="231"/>
        <v>4.4707972687443233E-2</v>
      </c>
      <c r="S422" s="10">
        <f t="shared" si="232"/>
        <v>0</v>
      </c>
      <c r="T422" s="9">
        <f t="shared" si="222"/>
        <v>0.48780648763623774</v>
      </c>
      <c r="U422" s="18"/>
      <c r="V422" s="8">
        <f t="shared" si="233"/>
        <v>4095.97875048388</v>
      </c>
      <c r="W422" s="8">
        <f t="shared" si="223"/>
        <v>3752.0953074057848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-1175.715418764154</v>
      </c>
      <c r="AB422" s="8">
        <f t="shared" si="234"/>
        <v>-34388.344307809522</v>
      </c>
      <c r="AC422" s="8">
        <f t="shared" si="227"/>
        <v>-35564.05972657368</v>
      </c>
      <c r="AD422" s="8">
        <f t="shared" si="235"/>
        <v>401.81551542246865</v>
      </c>
      <c r="AE422" s="8">
        <f t="shared" si="228"/>
        <v>-35162.244211151214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2410.2086556111917</v>
      </c>
      <c r="M423" s="14">
        <f t="shared" si="221"/>
        <v>769177</v>
      </c>
      <c r="N423" s="13"/>
      <c r="O423" s="12">
        <f>1000*(IF(I25&lt;18,VLOOKUP(I25,'[1]Mortality (No Interventions) H'!$B$10:$O$129,7),VLOOKUP(I25,'[1]Mortality (Interventions) H'!$B$136:$AV$256,13)))</f>
        <v>93.789079757724593</v>
      </c>
      <c r="P423" s="11">
        <v>0</v>
      </c>
      <c r="Q423" s="10">
        <f t="shared" si="230"/>
        <v>0.48780648763623774</v>
      </c>
      <c r="R423" s="10">
        <f t="shared" si="231"/>
        <v>4.5750921575250597E-2</v>
      </c>
      <c r="S423" s="10">
        <f t="shared" si="232"/>
        <v>0</v>
      </c>
      <c r="T423" s="9">
        <f t="shared" si="222"/>
        <v>0.44205556606098717</v>
      </c>
      <c r="U423" s="18"/>
      <c r="V423" s="8">
        <f t="shared" si="233"/>
        <v>3752.0953074057848</v>
      </c>
      <c r="W423" s="8">
        <f t="shared" si="223"/>
        <v>3400.1897413609195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-1065.4461515812961</v>
      </c>
      <c r="AB423" s="8">
        <f t="shared" si="234"/>
        <v>-35190.556604486526</v>
      </c>
      <c r="AC423" s="8">
        <f t="shared" si="227"/>
        <v>-36256.002756067821</v>
      </c>
      <c r="AD423" s="8">
        <f t="shared" si="235"/>
        <v>368.08054965650751</v>
      </c>
      <c r="AE423" s="8">
        <f t="shared" si="228"/>
        <v>-35887.922206411313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2410.2086556111917</v>
      </c>
      <c r="M424" s="14">
        <f t="shared" si="221"/>
        <v>769177</v>
      </c>
      <c r="N424" s="13"/>
      <c r="O424" s="12">
        <f>1000*(IF(I26&lt;18,VLOOKUP(I26,'[1]Mortality (No Interventions) H'!$B$10:$O$129,7),VLOOKUP(I26,'[1]Mortality (Interventions) H'!$B$136:$AV$256,13)))</f>
        <v>104.06484545731502</v>
      </c>
      <c r="P424" s="11">
        <v>0</v>
      </c>
      <c r="Q424" s="10">
        <f t="shared" si="230"/>
        <v>0.44205556606098717</v>
      </c>
      <c r="R424" s="10">
        <f t="shared" si="231"/>
        <v>4.6002444165682541E-2</v>
      </c>
      <c r="S424" s="10">
        <f t="shared" si="232"/>
        <v>0</v>
      </c>
      <c r="T424" s="9">
        <f t="shared" si="222"/>
        <v>0.39605312189530462</v>
      </c>
      <c r="U424" s="18"/>
      <c r="V424" s="8">
        <f t="shared" si="233"/>
        <v>3400.1897413609195</v>
      </c>
      <c r="W424" s="8">
        <f t="shared" si="223"/>
        <v>3046.3495214006475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-954.57066247389753</v>
      </c>
      <c r="AB424" s="8">
        <f t="shared" si="234"/>
        <v>-35384.021996027201</v>
      </c>
      <c r="AC424" s="8">
        <f t="shared" si="227"/>
        <v>-36338.592658501097</v>
      </c>
      <c r="AD424" s="8">
        <f t="shared" si="235"/>
        <v>333.55861362750625</v>
      </c>
      <c r="AE424" s="8">
        <f t="shared" si="228"/>
        <v>-36005.034044873588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2410.2086556111917</v>
      </c>
      <c r="M425" s="14">
        <f t="shared" si="221"/>
        <v>769177</v>
      </c>
      <c r="N425" s="13"/>
      <c r="O425" s="12">
        <f>1000*(IF(I27&lt;18,VLOOKUP(I27,'[1]Mortality (No Interventions) H'!$B$10:$O$129,7),VLOOKUP(I27,'[1]Mortality (Interventions) H'!$B$136:$AV$256,13)))</f>
        <v>115.28197372990705</v>
      </c>
      <c r="P425" s="11">
        <v>0</v>
      </c>
      <c r="Q425" s="10">
        <f t="shared" si="230"/>
        <v>0.39605312189530462</v>
      </c>
      <c r="R425" s="10">
        <f t="shared" si="231"/>
        <v>4.5657785593982182E-2</v>
      </c>
      <c r="S425" s="10">
        <f t="shared" si="232"/>
        <v>0</v>
      </c>
      <c r="T425" s="9">
        <f t="shared" si="222"/>
        <v>0.35039533630132241</v>
      </c>
      <c r="U425" s="18"/>
      <c r="V425" s="8">
        <f t="shared" si="233"/>
        <v>3046.3495214006475</v>
      </c>
      <c r="W425" s="8">
        <f t="shared" si="223"/>
        <v>2695.160335902423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-844.52587243924165</v>
      </c>
      <c r="AB425" s="8">
        <f t="shared" si="234"/>
        <v>-35118.918549822432</v>
      </c>
      <c r="AC425" s="8">
        <f t="shared" si="227"/>
        <v>-35963.444422261673</v>
      </c>
      <c r="AD425" s="8">
        <f t="shared" si="235"/>
        <v>298.84688804940356</v>
      </c>
      <c r="AE425" s="8">
        <f t="shared" si="228"/>
        <v>-35664.597534212269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2410.2086556111917</v>
      </c>
      <c r="M426" s="14">
        <f t="shared" si="221"/>
        <v>769177</v>
      </c>
      <c r="N426" s="13"/>
      <c r="O426" s="12">
        <f>1000*(IF(I28&lt;18,VLOOKUP(I28,'[1]Mortality (No Interventions) H'!$B$10:$O$129,7),VLOOKUP(I28,'[1]Mortality (Interventions) H'!$B$136:$AV$256,13)))</f>
        <v>127.40090543218189</v>
      </c>
      <c r="P426" s="11">
        <v>0</v>
      </c>
      <c r="Q426" s="10">
        <f t="shared" si="230"/>
        <v>0.35039533630132241</v>
      </c>
      <c r="R426" s="10">
        <f t="shared" si="231"/>
        <v>4.4640683104002349E-2</v>
      </c>
      <c r="S426" s="10">
        <f t="shared" si="232"/>
        <v>0</v>
      </c>
      <c r="T426" s="9">
        <f t="shared" si="222"/>
        <v>0.30575465319732009</v>
      </c>
      <c r="U426" s="18"/>
      <c r="V426" s="8">
        <f t="shared" si="233"/>
        <v>2695.160335902423</v>
      </c>
      <c r="W426" s="8">
        <f t="shared" si="223"/>
        <v>2351.7944688235507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-736.93251162957904</v>
      </c>
      <c r="AB426" s="8">
        <f t="shared" si="234"/>
        <v>-34336.586707887218</v>
      </c>
      <c r="AC426" s="8">
        <f t="shared" si="227"/>
        <v>-35073.519219516798</v>
      </c>
      <c r="AD426" s="8">
        <f t="shared" si="235"/>
        <v>264.39522895202771</v>
      </c>
      <c r="AE426" s="8">
        <f t="shared" si="228"/>
        <v>-34809.123990564767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2410.2086556111917</v>
      </c>
      <c r="M427" s="14">
        <f t="shared" si="221"/>
        <v>769177</v>
      </c>
      <c r="N427" s="13"/>
      <c r="O427" s="12">
        <f>1000*(IF(I29&lt;18,VLOOKUP(I29,'[1]Mortality (No Interventions) H'!$B$10:$O$129,7),VLOOKUP(I29,'[1]Mortality (Interventions) H'!$B$136:$AV$256,13)))</f>
        <v>140.75523088543414</v>
      </c>
      <c r="P427" s="11">
        <v>0</v>
      </c>
      <c r="Q427" s="10">
        <f t="shared" si="230"/>
        <v>0.30575465319732009</v>
      </c>
      <c r="R427" s="10">
        <f t="shared" si="231"/>
        <v>4.3036566805084629E-2</v>
      </c>
      <c r="S427" s="10">
        <f t="shared" si="232"/>
        <v>0</v>
      </c>
      <c r="T427" s="9">
        <f t="shared" si="222"/>
        <v>0.26271808639223548</v>
      </c>
      <c r="U427" s="18"/>
      <c r="V427" s="8">
        <f t="shared" si="233"/>
        <v>2351.7944688235507</v>
      </c>
      <c r="W427" s="8">
        <f t="shared" si="223"/>
        <v>2020.7670953692052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-633.20540580817476</v>
      </c>
      <c r="AB427" s="8">
        <f t="shared" si="234"/>
        <v>-33102.73734543458</v>
      </c>
      <c r="AC427" s="8">
        <f t="shared" si="227"/>
        <v>-33735.942751242757</v>
      </c>
      <c r="AD427" s="8">
        <f t="shared" si="235"/>
        <v>230.71103739159034</v>
      </c>
      <c r="AE427" s="8">
        <f t="shared" si="228"/>
        <v>-33505.231713851164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2410.2086556111917</v>
      </c>
      <c r="M428" s="14">
        <f t="shared" si="221"/>
        <v>769177</v>
      </c>
      <c r="N428" s="13"/>
      <c r="O428" s="12">
        <f>1000*(IF(I30&lt;18,VLOOKUP(I30,'[1]Mortality (No Interventions) H'!$B$10:$O$129,7),VLOOKUP(I30,'[1]Mortality (Interventions) H'!$B$136:$AV$256,13)))</f>
        <v>155.52378348296781</v>
      </c>
      <c r="P428" s="11">
        <v>0</v>
      </c>
      <c r="Q428" s="10">
        <f t="shared" si="230"/>
        <v>0.26271808639223548</v>
      </c>
      <c r="R428" s="10">
        <f t="shared" si="231"/>
        <v>4.0858910785125664E-2</v>
      </c>
      <c r="S428" s="10">
        <f t="shared" si="232"/>
        <v>0</v>
      </c>
      <c r="T428" s="9">
        <f t="shared" si="222"/>
        <v>0.22185917560710983</v>
      </c>
      <c r="U428" s="18"/>
      <c r="V428" s="8">
        <f t="shared" si="233"/>
        <v>2020.7670953692052</v>
      </c>
      <c r="W428" s="8">
        <f t="shared" si="223"/>
        <v>1706.4897511594993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-534.72690537501944</v>
      </c>
      <c r="AB428" s="8">
        <f t="shared" si="234"/>
        <v>-31427.734420970603</v>
      </c>
      <c r="AC428" s="8">
        <f t="shared" si="227"/>
        <v>-31962.461326345623</v>
      </c>
      <c r="AD428" s="8">
        <f t="shared" si="235"/>
        <v>198.23725205571904</v>
      </c>
      <c r="AE428" s="8">
        <f t="shared" si="228"/>
        <v>-31764.224074289905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2410.2086556111917</v>
      </c>
      <c r="M429" s="14">
        <f t="shared" si="221"/>
        <v>769177</v>
      </c>
      <c r="N429" s="13"/>
      <c r="O429" s="12">
        <f>1000*(IF(I31&lt;18,VLOOKUP(I31,'[1]Mortality (No Interventions) H'!$B$10:$O$129,7),VLOOKUP(I31,'[1]Mortality (Interventions) H'!$B$136:$AV$256,13)))</f>
        <v>170.19444213179671</v>
      </c>
      <c r="P429" s="11">
        <v>0</v>
      </c>
      <c r="Q429" s="10">
        <f t="shared" si="230"/>
        <v>0.22185917560710983</v>
      </c>
      <c r="R429" s="10">
        <f t="shared" si="231"/>
        <v>3.7759198624272378E-2</v>
      </c>
      <c r="S429" s="10">
        <f t="shared" si="232"/>
        <v>0</v>
      </c>
      <c r="T429" s="9">
        <f t="shared" si="222"/>
        <v>0.18409997698283745</v>
      </c>
      <c r="U429" s="18"/>
      <c r="V429" s="8">
        <f t="shared" si="233"/>
        <v>1706.4897511594993</v>
      </c>
      <c r="W429" s="8">
        <f t="shared" si="223"/>
        <v>1416.0546799572796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-443.71935802185601</v>
      </c>
      <c r="AB429" s="8">
        <f t="shared" si="234"/>
        <v>-29043.507120221955</v>
      </c>
      <c r="AC429" s="8">
        <f t="shared" si="227"/>
        <v>-29487.226478243811</v>
      </c>
      <c r="AD429" s="8">
        <f t="shared" si="235"/>
        <v>167.4066445887469</v>
      </c>
      <c r="AE429" s="8">
        <f t="shared" si="228"/>
        <v>-29319.819833655063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2410.2086556111917</v>
      </c>
      <c r="M430" s="14">
        <f t="shared" si="221"/>
        <v>769177</v>
      </c>
      <c r="N430" s="13"/>
      <c r="O430" s="12">
        <f>1000*(IF(I32&lt;18,VLOOKUP(I32,'[1]Mortality (No Interventions) H'!$B$10:$O$129,7),VLOOKUP(I32,'[1]Mortality (Interventions) H'!$B$136:$AV$256,13)))</f>
        <v>186.03945296506217</v>
      </c>
      <c r="P430" s="11">
        <v>0</v>
      </c>
      <c r="Q430" s="10">
        <f t="shared" si="230"/>
        <v>0.18409997698283745</v>
      </c>
      <c r="R430" s="10">
        <f t="shared" si="231"/>
        <v>3.4249859008767612E-2</v>
      </c>
      <c r="S430" s="10">
        <f t="shared" si="232"/>
        <v>0</v>
      </c>
      <c r="T430" s="9">
        <f t="shared" si="222"/>
        <v>0.14985011797406983</v>
      </c>
      <c r="U430" s="18"/>
      <c r="V430" s="8">
        <f t="shared" si="233"/>
        <v>1416.0546799572796</v>
      </c>
      <c r="W430" s="8">
        <f t="shared" si="223"/>
        <v>1152.6126419294112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-361.17005138546131</v>
      </c>
      <c r="AB430" s="8">
        <f t="shared" si="234"/>
        <v>-26344.203802786844</v>
      </c>
      <c r="AC430" s="8">
        <f t="shared" si="227"/>
        <v>-26705.373854172307</v>
      </c>
      <c r="AD430" s="8">
        <f t="shared" si="235"/>
        <v>138.91496410380915</v>
      </c>
      <c r="AE430" s="8">
        <f t="shared" si="228"/>
        <v>-26566.458890068498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2410.2086556111917</v>
      </c>
      <c r="M431" s="14">
        <f t="shared" si="221"/>
        <v>769177</v>
      </c>
      <c r="N431" s="13"/>
      <c r="O431" s="12">
        <f>1000*(IF(I33&lt;18,VLOOKUP(I33,'[1]Mortality (No Interventions) H'!$B$10:$O$129,7),VLOOKUP(I33,'[1]Mortality (Interventions) H'!$B$136:$AV$256,13)))</f>
        <v>202.64432139421049</v>
      </c>
      <c r="P431" s="11">
        <v>0</v>
      </c>
      <c r="Q431" s="10">
        <f t="shared" si="230"/>
        <v>0.14985011797406983</v>
      </c>
      <c r="R431" s="10">
        <f t="shared" si="231"/>
        <v>3.0366275467697764E-2</v>
      </c>
      <c r="S431" s="10">
        <f t="shared" si="232"/>
        <v>0</v>
      </c>
      <c r="T431" s="9">
        <f t="shared" si="222"/>
        <v>0.11948384250637206</v>
      </c>
      <c r="U431" s="18"/>
      <c r="V431" s="8">
        <f t="shared" si="233"/>
        <v>1152.6126419294112</v>
      </c>
      <c r="W431" s="8">
        <f t="shared" si="223"/>
        <v>919.04223527523754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-287.98099141454236</v>
      </c>
      <c r="AB431" s="8">
        <f t="shared" si="234"/>
        <v>-23357.040665417364</v>
      </c>
      <c r="AC431" s="8">
        <f t="shared" si="227"/>
        <v>-23645.021656831905</v>
      </c>
      <c r="AD431" s="8">
        <f t="shared" si="235"/>
        <v>113.07130017327525</v>
      </c>
      <c r="AE431" s="8">
        <f t="shared" si="228"/>
        <v>-23531.950356658628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2410.2086556111917</v>
      </c>
      <c r="M432" s="14">
        <f t="shared" si="221"/>
        <v>769177</v>
      </c>
      <c r="N432" s="13"/>
      <c r="O432" s="12">
        <f>1000*(IF(I34&lt;18,VLOOKUP(I34,'[1]Mortality (No Interventions) H'!$B$10:$O$129,7),VLOOKUP(I34,'[1]Mortality (Interventions) H'!$B$136:$AV$256,13)))</f>
        <v>219.8024013662818</v>
      </c>
      <c r="P432" s="11">
        <v>0</v>
      </c>
      <c r="Q432" s="10">
        <f t="shared" si="230"/>
        <v>0.11948384250637206</v>
      </c>
      <c r="R432" s="10">
        <f t="shared" si="231"/>
        <v>2.6262835507371192E-2</v>
      </c>
      <c r="S432" s="10">
        <f t="shared" si="232"/>
        <v>0</v>
      </c>
      <c r="T432" s="9">
        <f t="shared" si="222"/>
        <v>9.3221006999000877E-2</v>
      </c>
      <c r="U432" s="18"/>
      <c r="V432" s="8">
        <f t="shared" si="233"/>
        <v>919.04223527523754</v>
      </c>
      <c r="W432" s="8">
        <f t="shared" si="223"/>
        <v>717.03454500470502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-224.68207795378339</v>
      </c>
      <c r="AB432" s="8">
        <f t="shared" si="234"/>
        <v>-20200.769027053251</v>
      </c>
      <c r="AC432" s="8">
        <f t="shared" si="227"/>
        <v>-20425.451105007036</v>
      </c>
      <c r="AD432" s="8">
        <f t="shared" si="235"/>
        <v>90.158043280500806</v>
      </c>
      <c r="AE432" s="8">
        <f t="shared" si="228"/>
        <v>-20335.293061726534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2410.2086556111917</v>
      </c>
      <c r="M433" s="14">
        <f t="shared" si="221"/>
        <v>769177</v>
      </c>
      <c r="N433" s="13"/>
      <c r="O433" s="12">
        <f>1000*(IF(I35&lt;18,VLOOKUP(I35,'[1]Mortality (No Interventions) H'!$B$10:$O$129,7),VLOOKUP(I35,'[1]Mortality (Interventions) H'!$B$136:$AV$256,13)))</f>
        <v>238.21309386003907</v>
      </c>
      <c r="P433" s="11">
        <v>0</v>
      </c>
      <c r="Q433" s="10">
        <f t="shared" si="230"/>
        <v>9.3221006999000877E-2</v>
      </c>
      <c r="R433" s="10">
        <f t="shared" si="231"/>
        <v>2.2206464489980357E-2</v>
      </c>
      <c r="S433" s="10">
        <f t="shared" si="232"/>
        <v>0</v>
      </c>
      <c r="T433" s="9">
        <f t="shared" si="222"/>
        <v>7.101454250902052E-2</v>
      </c>
      <c r="U433" s="18"/>
      <c r="V433" s="8">
        <f t="shared" si="233"/>
        <v>717.03454500470502</v>
      </c>
      <c r="W433" s="8">
        <f t="shared" si="223"/>
        <v>546.2275276346088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-171.15986502951017</v>
      </c>
      <c r="AB433" s="8">
        <f t="shared" si="234"/>
        <v>-17080.701737009622</v>
      </c>
      <c r="AC433" s="8">
        <f t="shared" si="227"/>
        <v>-17251.861602039131</v>
      </c>
      <c r="AD433" s="8">
        <f t="shared" si="235"/>
        <v>70.341088864961563</v>
      </c>
      <c r="AE433" s="8">
        <f t="shared" si="228"/>
        <v>-17181.520513174168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2410.2086556111917</v>
      </c>
      <c r="M434" s="14">
        <f t="shared" ref="M434:M465" si="238">$E$11</f>
        <v>769177</v>
      </c>
      <c r="N434" s="13"/>
      <c r="O434" s="12">
        <f>1000*(IF(I36&lt;18,VLOOKUP(I36,'[1]Mortality (No Interventions) H'!$B$10:$O$129,7),VLOOKUP(I36,'[1]Mortality (Interventions) H'!$B$136:$AV$256,13)))</f>
        <v>257.15060015570066</v>
      </c>
      <c r="P434" s="11">
        <v>0</v>
      </c>
      <c r="Q434" s="10">
        <f t="shared" si="230"/>
        <v>7.101454250902052E-2</v>
      </c>
      <c r="R434" s="10">
        <f t="shared" si="231"/>
        <v>1.8261432225977141E-2</v>
      </c>
      <c r="S434" s="10">
        <f t="shared" si="232"/>
        <v>0</v>
      </c>
      <c r="T434" s="9">
        <f t="shared" ref="T434:T465" si="239">Q434-SUM(R434:S434)</f>
        <v>5.2753110283043379E-2</v>
      </c>
      <c r="U434" s="18"/>
      <c r="V434" s="8">
        <f t="shared" si="233"/>
        <v>546.2275276346088</v>
      </c>
      <c r="W434" s="8">
        <f t="shared" ref="W434:W465" si="240">$G$14*M434*T434</f>
        <v>405.76479108180462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-127.14600301460291</v>
      </c>
      <c r="AB434" s="8">
        <f t="shared" si="234"/>
        <v>-14046.27365528042</v>
      </c>
      <c r="AC434" s="8">
        <f t="shared" ref="AC434:AC465" si="244">IFERROR(_xlfn.IFNA(SUM(Y434:AB434),0),0)</f>
        <v>-14173.419658295023</v>
      </c>
      <c r="AD434" s="8">
        <f t="shared" si="235"/>
        <v>53.584920460955125</v>
      </c>
      <c r="AE434" s="8">
        <f t="shared" ref="AE434:AE465" si="245">IFERROR(_xlfn.IFNA(SUM(AC434:AD434),0),0)</f>
        <v>-14119.834737834068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2410.2086556111917</v>
      </c>
      <c r="M435" s="14">
        <f t="shared" si="238"/>
        <v>769177</v>
      </c>
      <c r="N435" s="13"/>
      <c r="O435" s="12">
        <f>1000*(IF(I37&lt;18,VLOOKUP(I37,'[1]Mortality (No Interventions) H'!$B$10:$O$129,7),VLOOKUP(I37,'[1]Mortality (Interventions) H'!$B$136:$AV$256,13)))</f>
        <v>277.20892096013114</v>
      </c>
      <c r="P435" s="11">
        <v>0</v>
      </c>
      <c r="Q435" s="10">
        <f t="shared" ref="Q435:Q466" si="247">T434</f>
        <v>5.2753110283043379E-2</v>
      </c>
      <c r="R435" s="10">
        <f t="shared" ref="R435:R466" si="248">O435*Q435/1000</f>
        <v>1.4623632778853252E-2</v>
      </c>
      <c r="S435" s="10">
        <f t="shared" ref="S435:S466" si="249">MIN(P435*Q435,Q435-R435)</f>
        <v>0</v>
      </c>
      <c r="T435" s="9">
        <f t="shared" si="239"/>
        <v>3.8129477504190129E-2</v>
      </c>
      <c r="U435" s="18"/>
      <c r="V435" s="8">
        <f t="shared" ref="V435:V466" si="250">W434</f>
        <v>405.76479108180462</v>
      </c>
      <c r="W435" s="8">
        <f t="shared" si="240"/>
        <v>293.28317118240454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-91.89999671453127</v>
      </c>
      <c r="AB435" s="8">
        <f t="shared" ref="AB435:AB466" si="251">IFERROR(_xlfn.IFNA(-M435*R435,0),0)</f>
        <v>-11248.161989940008</v>
      </c>
      <c r="AC435" s="8">
        <f t="shared" si="244"/>
        <v>-11340.06198665454</v>
      </c>
      <c r="AD435" s="8">
        <f t="shared" ref="AD435:AD466" si="252">IFERROR(_xlfn.IFNA($D$6*SUM(V435:V435,Y435:Z435),0),0)</f>
        <v>39.805526005125039</v>
      </c>
      <c r="AE435" s="8">
        <f t="shared" si="245"/>
        <v>-11300.256460649416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2410.2086556111917</v>
      </c>
      <c r="M436" s="14">
        <f t="shared" si="238"/>
        <v>769177</v>
      </c>
      <c r="N436" s="13"/>
      <c r="O436" s="12">
        <f>1000*(IF(I38&lt;18,VLOOKUP(I38,'[1]Mortality (No Interventions) H'!$B$10:$O$129,7),VLOOKUP(I38,'[1]Mortality (Interventions) H'!$B$136:$AV$256,13)))</f>
        <v>298.44479505233227</v>
      </c>
      <c r="P436" s="11">
        <v>0</v>
      </c>
      <c r="Q436" s="10">
        <f t="shared" si="247"/>
        <v>3.8129477504190129E-2</v>
      </c>
      <c r="R436" s="10">
        <f t="shared" si="248"/>
        <v>1.1379544099190536E-2</v>
      </c>
      <c r="S436" s="10">
        <f t="shared" si="249"/>
        <v>0</v>
      </c>
      <c r="T436" s="9">
        <f t="shared" si="239"/>
        <v>2.6749933404999593E-2</v>
      </c>
      <c r="U436" s="18"/>
      <c r="V436" s="8">
        <f t="shared" si="250"/>
        <v>293.28317118240454</v>
      </c>
      <c r="W436" s="8">
        <f t="shared" si="240"/>
        <v>205.75433526657372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-64.472921029752982</v>
      </c>
      <c r="AB436" s="8">
        <f t="shared" si="251"/>
        <v>-8752.8835915830787</v>
      </c>
      <c r="AC436" s="8">
        <f t="shared" si="244"/>
        <v>-8817.3565126128324</v>
      </c>
      <c r="AD436" s="8">
        <f t="shared" si="252"/>
        <v>28.771079092993887</v>
      </c>
      <c r="AE436" s="8">
        <f t="shared" si="245"/>
        <v>-8788.5854335198383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2410.2086556111917</v>
      </c>
      <c r="M437" s="14">
        <f t="shared" si="238"/>
        <v>769177</v>
      </c>
      <c r="N437" s="13"/>
      <c r="O437" s="12">
        <f>1000*(IF(I39&lt;18,VLOOKUP(I39,'[1]Mortality (No Interventions) H'!$B$10:$O$129,7),VLOOKUP(I39,'[1]Mortality (Interventions) H'!$B$136:$AV$256,13)))</f>
        <v>320.07565626412094</v>
      </c>
      <c r="P437" s="11">
        <v>0</v>
      </c>
      <c r="Q437" s="10">
        <f t="shared" si="247"/>
        <v>2.6749933404999593E-2</v>
      </c>
      <c r="R437" s="10">
        <f t="shared" si="248"/>
        <v>8.5620024896267757E-3</v>
      </c>
      <c r="S437" s="10">
        <f t="shared" si="249"/>
        <v>0</v>
      </c>
      <c r="T437" s="9">
        <f t="shared" si="239"/>
        <v>1.8187930915372817E-2</v>
      </c>
      <c r="U437" s="18"/>
      <c r="V437" s="8">
        <f t="shared" si="250"/>
        <v>205.75433526657372</v>
      </c>
      <c r="W437" s="8">
        <f t="shared" si="240"/>
        <v>139.89738137693718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-43.836708519889946</v>
      </c>
      <c r="AB437" s="8">
        <f t="shared" si="251"/>
        <v>-6585.6953889636543</v>
      </c>
      <c r="AC437" s="8">
        <f t="shared" si="244"/>
        <v>-6629.532097483544</v>
      </c>
      <c r="AD437" s="8">
        <f t="shared" si="252"/>
        <v>20.184500289650884</v>
      </c>
      <c r="AE437" s="8">
        <f t="shared" si="245"/>
        <v>-6609.3475971938933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2410.2086556111917</v>
      </c>
      <c r="M438" s="14">
        <f t="shared" si="238"/>
        <v>769177</v>
      </c>
      <c r="N438" s="13"/>
      <c r="O438" s="12">
        <f>1000*(IF(I40&lt;18,VLOOKUP(I40,'[1]Mortality (No Interventions) H'!$B$10:$O$129,7),VLOOKUP(I40,'[1]Mortality (Interventions) H'!$B$136:$AV$256,13)))</f>
        <v>342.68340208424922</v>
      </c>
      <c r="P438" s="11">
        <v>0</v>
      </c>
      <c r="Q438" s="10">
        <f t="shared" si="247"/>
        <v>1.8187930915372817E-2</v>
      </c>
      <c r="R438" s="10">
        <f t="shared" si="248"/>
        <v>6.2327020429532509E-3</v>
      </c>
      <c r="S438" s="10">
        <f t="shared" si="249"/>
        <v>0</v>
      </c>
      <c r="T438" s="9">
        <f t="shared" si="239"/>
        <v>1.1955228872419565E-2</v>
      </c>
      <c r="U438" s="18"/>
      <c r="V438" s="8">
        <f t="shared" si="250"/>
        <v>139.89738137693718</v>
      </c>
      <c r="W438" s="8">
        <f t="shared" si="240"/>
        <v>91.956870784010647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-28.814596108118465</v>
      </c>
      <c r="AB438" s="8">
        <f t="shared" si="251"/>
        <v>-4794.051059292653</v>
      </c>
      <c r="AC438" s="8">
        <f t="shared" si="244"/>
        <v>-4822.8656554007712</v>
      </c>
      <c r="AD438" s="8">
        <f t="shared" si="252"/>
        <v>13.723933113077537</v>
      </c>
      <c r="AE438" s="8">
        <f t="shared" si="245"/>
        <v>-4809.1417222876935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2410.2086556111917</v>
      </c>
      <c r="M439" s="14">
        <f t="shared" si="238"/>
        <v>769177</v>
      </c>
      <c r="N439" s="13"/>
      <c r="O439" s="12">
        <f>1000*(IF(I41&lt;18,VLOOKUP(I41,'[1]Mortality (No Interventions) H'!$B$10:$O$129,7),VLOOKUP(I41,'[1]Mortality (Interventions) H'!$B$136:$AV$256,13)))</f>
        <v>365.44580361094671</v>
      </c>
      <c r="P439" s="11">
        <v>0</v>
      </c>
      <c r="Q439" s="10">
        <f t="shared" si="247"/>
        <v>1.1955228872419565E-2</v>
      </c>
      <c r="R439" s="10">
        <f t="shared" si="248"/>
        <v>4.368988222634161E-3</v>
      </c>
      <c r="S439" s="10">
        <f t="shared" si="249"/>
        <v>0</v>
      </c>
      <c r="T439" s="9">
        <f t="shared" si="239"/>
        <v>7.5862406497854045E-3</v>
      </c>
      <c r="U439" s="18"/>
      <c r="V439" s="8">
        <f t="shared" si="250"/>
        <v>91.956870784010647</v>
      </c>
      <c r="W439" s="8">
        <f t="shared" si="240"/>
        <v>58.351618242799887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-18.284422877662251</v>
      </c>
      <c r="AB439" s="8">
        <f t="shared" si="251"/>
        <v>-3360.5252541210762</v>
      </c>
      <c r="AC439" s="8">
        <f t="shared" si="244"/>
        <v>-3378.8096769987383</v>
      </c>
      <c r="AD439" s="8">
        <f t="shared" si="252"/>
        <v>9.0209690239114444</v>
      </c>
      <c r="AE439" s="8">
        <f t="shared" si="245"/>
        <v>-3369.788707974827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2410.2086556111917</v>
      </c>
      <c r="M440" s="14">
        <f t="shared" si="238"/>
        <v>769177</v>
      </c>
      <c r="N440" s="13"/>
      <c r="O440" s="12">
        <f>1000*(IF(I42&lt;18,VLOOKUP(I42,'[1]Mortality (No Interventions) H'!$B$10:$O$129,7),VLOOKUP(I42,'[1]Mortality (Interventions) H'!$B$136:$AV$256,13)))</f>
        <v>387.83983124655163</v>
      </c>
      <c r="P440" s="11">
        <v>0</v>
      </c>
      <c r="Q440" s="10">
        <f t="shared" si="247"/>
        <v>7.5862406497854045E-3</v>
      </c>
      <c r="R440" s="10">
        <f t="shared" si="248"/>
        <v>2.9422462934085014E-3</v>
      </c>
      <c r="S440" s="10">
        <f t="shared" si="249"/>
        <v>0</v>
      </c>
      <c r="T440" s="9">
        <f t="shared" si="239"/>
        <v>4.6439943563769031E-3</v>
      </c>
      <c r="U440" s="18"/>
      <c r="V440" s="8">
        <f t="shared" si="250"/>
        <v>58.351618242799887</v>
      </c>
      <c r="W440" s="8">
        <f t="shared" si="240"/>
        <v>35.72053647054917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-11.192995394349136</v>
      </c>
      <c r="AB440" s="8">
        <f t="shared" si="251"/>
        <v>-2263.1081772250709</v>
      </c>
      <c r="AC440" s="8">
        <f t="shared" si="244"/>
        <v>-2274.30117261942</v>
      </c>
      <c r="AD440" s="8">
        <f t="shared" si="252"/>
        <v>5.7242937496186697</v>
      </c>
      <c r="AE440" s="8">
        <f t="shared" si="245"/>
        <v>-2268.5768788698015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2410.2086556111917</v>
      </c>
      <c r="M441" s="14">
        <f t="shared" si="238"/>
        <v>769177</v>
      </c>
      <c r="N441" s="13"/>
      <c r="O441" s="12">
        <f>1000*(IF(I43&lt;18,VLOOKUP(I43,'[1]Mortality (No Interventions) H'!$B$10:$O$129,7),VLOOKUP(I43,'[1]Mortality (Interventions) H'!$B$136:$AV$256,13)))</f>
        <v>410.77114514388796</v>
      </c>
      <c r="P441" s="11">
        <v>0</v>
      </c>
      <c r="Q441" s="10">
        <f t="shared" si="247"/>
        <v>4.6439943563769031E-3</v>
      </c>
      <c r="R441" s="10">
        <f t="shared" si="248"/>
        <v>1.9076188798106935E-3</v>
      </c>
      <c r="S441" s="10">
        <f t="shared" si="249"/>
        <v>0</v>
      </c>
      <c r="T441" s="9">
        <f t="shared" si="239"/>
        <v>2.7363754765662093E-3</v>
      </c>
      <c r="U441" s="18"/>
      <c r="V441" s="8">
        <f t="shared" si="250"/>
        <v>35.72053647054917</v>
      </c>
      <c r="W441" s="8">
        <f t="shared" si="240"/>
        <v>21.047570799387675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-6.5952358586220772</v>
      </c>
      <c r="AB441" s="8">
        <f t="shared" si="251"/>
        <v>-1467.2965671161498</v>
      </c>
      <c r="AC441" s="8">
        <f t="shared" si="244"/>
        <v>-1473.891802974772</v>
      </c>
      <c r="AD441" s="8">
        <f t="shared" si="252"/>
        <v>3.5041846277608739</v>
      </c>
      <c r="AE441" s="8">
        <f t="shared" si="245"/>
        <v>-1470.3876183470111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2410.2086556111917</v>
      </c>
      <c r="M442" s="14">
        <f t="shared" si="238"/>
        <v>769177</v>
      </c>
      <c r="N442" s="13"/>
      <c r="O442" s="12">
        <f>1000*(IF(I44&lt;18,VLOOKUP(I44,'[1]Mortality (No Interventions) H'!$B$10:$O$129,7),VLOOKUP(I44,'[1]Mortality (Interventions) H'!$B$136:$AV$256,13)))</f>
        <v>434.10648520128581</v>
      </c>
      <c r="P442" s="11">
        <v>0</v>
      </c>
      <c r="Q442" s="10">
        <f t="shared" si="247"/>
        <v>2.7363754765662093E-3</v>
      </c>
      <c r="R442" s="10">
        <f t="shared" si="248"/>
        <v>1.1878783403231506E-3</v>
      </c>
      <c r="S442" s="10">
        <f t="shared" si="249"/>
        <v>0</v>
      </c>
      <c r="T442" s="9">
        <f t="shared" si="239"/>
        <v>1.5484971362430587E-3</v>
      </c>
      <c r="U442" s="18"/>
      <c r="V442" s="8">
        <f t="shared" si="250"/>
        <v>21.047570799387675</v>
      </c>
      <c r="W442" s="8">
        <f t="shared" si="240"/>
        <v>11.910683817640273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-3.7322012009621628</v>
      </c>
      <c r="AB442" s="8">
        <f t="shared" si="251"/>
        <v>-913.68869817474001</v>
      </c>
      <c r="AC442" s="8">
        <f t="shared" si="244"/>
        <v>-917.42089937570222</v>
      </c>
      <c r="AD442" s="8">
        <f t="shared" si="252"/>
        <v>2.0647666954199311</v>
      </c>
      <c r="AE442" s="8">
        <f t="shared" si="245"/>
        <v>-915.35613268028226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2410.2086556111917</v>
      </c>
      <c r="M443" s="14">
        <f t="shared" si="238"/>
        <v>769177</v>
      </c>
      <c r="N443" s="13"/>
      <c r="O443" s="12">
        <f>1000*(IF(I45&lt;18,VLOOKUP(I45,'[1]Mortality (No Interventions) H'!$B$10:$O$129,7),VLOOKUP(I45,'[1]Mortality (Interventions) H'!$B$136:$AV$256,13)))</f>
        <v>457.69613819971744</v>
      </c>
      <c r="P443" s="11">
        <v>0</v>
      </c>
      <c r="Q443" s="10">
        <f t="shared" si="247"/>
        <v>1.5484971362430587E-3</v>
      </c>
      <c r="R443" s="10">
        <f t="shared" si="248"/>
        <v>7.0874115927176975E-4</v>
      </c>
      <c r="S443" s="10">
        <f t="shared" si="249"/>
        <v>0</v>
      </c>
      <c r="T443" s="9">
        <f t="shared" si="239"/>
        <v>8.39755976971289E-4</v>
      </c>
      <c r="U443" s="18"/>
      <c r="V443" s="8">
        <f t="shared" si="250"/>
        <v>11.910683817640273</v>
      </c>
      <c r="W443" s="8">
        <f t="shared" si="240"/>
        <v>6.4592098309884518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-2.0239871242974332</v>
      </c>
      <c r="AB443" s="8">
        <f t="shared" si="251"/>
        <v>-545.14739866518198</v>
      </c>
      <c r="AC443" s="8">
        <f t="shared" si="244"/>
        <v>-547.17138578947936</v>
      </c>
      <c r="AD443" s="8">
        <f t="shared" si="252"/>
        <v>1.1684380825105107</v>
      </c>
      <c r="AE443" s="8">
        <f t="shared" si="245"/>
        <v>-546.00294770696883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2410.2086556111917</v>
      </c>
      <c r="M444" s="14">
        <f t="shared" si="238"/>
        <v>769177</v>
      </c>
      <c r="N444" s="13"/>
      <c r="O444" s="12">
        <f>1000*(IF(I46&lt;18,VLOOKUP(I46,'[1]Mortality (No Interventions) H'!$B$10:$O$129,7),VLOOKUP(I46,'[1]Mortality (Interventions) H'!$B$136:$AV$256,13)))</f>
        <v>481.39035010588975</v>
      </c>
      <c r="P444" s="11">
        <v>0</v>
      </c>
      <c r="Q444" s="10">
        <f t="shared" si="247"/>
        <v>8.39755976971289E-4</v>
      </c>
      <c r="R444" s="10">
        <f t="shared" si="248"/>
        <v>4.0425042375772231E-4</v>
      </c>
      <c r="S444" s="10">
        <f t="shared" si="249"/>
        <v>0</v>
      </c>
      <c r="T444" s="9">
        <f t="shared" si="239"/>
        <v>4.3550555321356668E-4</v>
      </c>
      <c r="U444" s="18"/>
      <c r="V444" s="8">
        <f t="shared" si="250"/>
        <v>6.4592098309884518</v>
      </c>
      <c r="W444" s="8">
        <f t="shared" si="240"/>
        <v>3.3498085490415161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-1.0496592539220788</v>
      </c>
      <c r="AB444" s="8">
        <f t="shared" si="251"/>
        <v>-310.94012819469356</v>
      </c>
      <c r="AC444" s="8">
        <f t="shared" si="244"/>
        <v>-311.98978744861563</v>
      </c>
      <c r="AD444" s="8">
        <f t="shared" si="252"/>
        <v>0.63364848441996713</v>
      </c>
      <c r="AE444" s="8">
        <f t="shared" si="245"/>
        <v>-311.35613896419568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2410.2086556111917</v>
      </c>
      <c r="M445" s="14">
        <f t="shared" si="238"/>
        <v>769177</v>
      </c>
      <c r="N445" s="13"/>
      <c r="O445" s="12">
        <f>1000*(IF(I47&lt;18,VLOOKUP(I47,'[1]Mortality (No Interventions) H'!$B$10:$O$129,7),VLOOKUP(I47,'[1]Mortality (Interventions) H'!$B$136:$AV$256,13)))</f>
        <v>505.2130089615062</v>
      </c>
      <c r="P445" s="11">
        <v>0</v>
      </c>
      <c r="Q445" s="10">
        <f t="shared" si="247"/>
        <v>4.3550555321356668E-4</v>
      </c>
      <c r="R445" s="10">
        <f t="shared" si="248"/>
        <v>2.2002307095847138E-4</v>
      </c>
      <c r="S445" s="10">
        <f t="shared" si="249"/>
        <v>0</v>
      </c>
      <c r="T445" s="9">
        <f t="shared" si="239"/>
        <v>2.1548248225509531E-4</v>
      </c>
      <c r="U445" s="18"/>
      <c r="V445" s="8">
        <f t="shared" si="250"/>
        <v>3.3498085490415161</v>
      </c>
      <c r="W445" s="8">
        <f t="shared" si="240"/>
        <v>1.6574416925352746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-0.51935774386381572</v>
      </c>
      <c r="AB445" s="8">
        <f t="shared" si="251"/>
        <v>-169.23668565062414</v>
      </c>
      <c r="AC445" s="8">
        <f t="shared" si="244"/>
        <v>-169.75604339448796</v>
      </c>
      <c r="AD445" s="8">
        <f t="shared" si="252"/>
        <v>0.32861621866097274</v>
      </c>
      <c r="AE445" s="8">
        <f t="shared" si="245"/>
        <v>-169.42742717582698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2410.2086556111917</v>
      </c>
      <c r="M446" s="14">
        <f t="shared" si="238"/>
        <v>769177</v>
      </c>
      <c r="N446" s="13"/>
      <c r="O446" s="12">
        <f>1000*(IF(I48&lt;18,VLOOKUP(I48,'[1]Mortality (No Interventions) H'!$B$10:$O$129,7),VLOOKUP(I48,'[1]Mortality (Interventions) H'!$B$136:$AV$256,13)))</f>
        <v>529.20893026864599</v>
      </c>
      <c r="P446" s="11">
        <v>0</v>
      </c>
      <c r="Q446" s="10">
        <f t="shared" si="247"/>
        <v>2.1548248225509531E-4</v>
      </c>
      <c r="R446" s="10">
        <f t="shared" si="248"/>
        <v>1.1403525392585148E-4</v>
      </c>
      <c r="S446" s="10">
        <f t="shared" si="249"/>
        <v>0</v>
      </c>
      <c r="T446" s="9">
        <f t="shared" si="239"/>
        <v>1.0144722832924382E-4</v>
      </c>
      <c r="U446" s="18"/>
      <c r="V446" s="8">
        <f t="shared" si="250"/>
        <v>1.6574416925352746</v>
      </c>
      <c r="W446" s="8">
        <f t="shared" si="240"/>
        <v>0.78030874744602785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-0.24450898780690836</v>
      </c>
      <c r="AB446" s="8">
        <f t="shared" si="251"/>
        <v>-87.713294508924662</v>
      </c>
      <c r="AC446" s="8">
        <f t="shared" si="244"/>
        <v>-87.957803496731572</v>
      </c>
      <c r="AD446" s="8">
        <f t="shared" si="252"/>
        <v>0.16259503003771045</v>
      </c>
      <c r="AE446" s="8">
        <f t="shared" si="245"/>
        <v>-87.795208466693865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2410.2086556111917</v>
      </c>
      <c r="M447" s="14">
        <f t="shared" si="238"/>
        <v>769177</v>
      </c>
      <c r="N447" s="13"/>
      <c r="O447" s="12">
        <f>1000*(IF(I49&lt;18,VLOOKUP(I49,'[1]Mortality (No Interventions) H'!$B$10:$O$129,7),VLOOKUP(I49,'[1]Mortality (Interventions) H'!$B$136:$AV$256,13)))</f>
        <v>553.24037588704482</v>
      </c>
      <c r="P447" s="11">
        <v>0</v>
      </c>
      <c r="Q447" s="10">
        <f t="shared" si="247"/>
        <v>1.0144722832924382E-4</v>
      </c>
      <c r="R447" s="10">
        <f t="shared" si="248"/>
        <v>5.612470273356972E-5</v>
      </c>
      <c r="S447" s="10">
        <f t="shared" si="249"/>
        <v>0</v>
      </c>
      <c r="T447" s="9">
        <f t="shared" si="239"/>
        <v>4.5322525595674104E-5</v>
      </c>
      <c r="U447" s="18"/>
      <c r="V447" s="8">
        <f t="shared" si="250"/>
        <v>0.78030874744602785</v>
      </c>
      <c r="W447" s="8">
        <f t="shared" si="240"/>
        <v>0.34861044270103825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-0.10923674348485352</v>
      </c>
      <c r="AB447" s="8">
        <f t="shared" si="251"/>
        <v>-43.169830474498958</v>
      </c>
      <c r="AC447" s="8">
        <f t="shared" si="244"/>
        <v>-43.279067217983815</v>
      </c>
      <c r="AD447" s="8">
        <f t="shared" si="252"/>
        <v>7.6548288124455341E-2</v>
      </c>
      <c r="AE447" s="8">
        <f t="shared" si="245"/>
        <v>-43.202518929859359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2410.2086556111917</v>
      </c>
      <c r="M448" s="14">
        <f t="shared" si="238"/>
        <v>769177</v>
      </c>
      <c r="N448" s="13"/>
      <c r="O448" s="12">
        <f>1000*(IF(I50&lt;18,VLOOKUP(I50,'[1]Mortality (No Interventions) H'!$B$10:$O$129,7),VLOOKUP(I50,'[1]Mortality (Interventions) H'!$B$136:$AV$256,13)))</f>
        <v>577.16973252274693</v>
      </c>
      <c r="P448" s="11">
        <v>0</v>
      </c>
      <c r="Q448" s="10">
        <f t="shared" si="247"/>
        <v>4.5322525595674104E-5</v>
      </c>
      <c r="R448" s="10">
        <f t="shared" si="248"/>
        <v>2.6158789975310572E-5</v>
      </c>
      <c r="S448" s="10">
        <f t="shared" si="249"/>
        <v>0</v>
      </c>
      <c r="T448" s="9">
        <f t="shared" si="239"/>
        <v>1.9163735620363532E-5</v>
      </c>
      <c r="U448" s="18"/>
      <c r="V448" s="8">
        <f t="shared" si="250"/>
        <v>0.34861044270103825</v>
      </c>
      <c r="W448" s="8">
        <f t="shared" si="240"/>
        <v>0.14740304673264362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-4.6188601466044699E-2</v>
      </c>
      <c r="AB448" s="8">
        <f t="shared" si="251"/>
        <v>-20.12073959683946</v>
      </c>
      <c r="AC448" s="8">
        <f t="shared" si="244"/>
        <v>-20.166928198305506</v>
      </c>
      <c r="AD448" s="8">
        <f t="shared" si="252"/>
        <v>3.4198684428971851E-2</v>
      </c>
      <c r="AE448" s="8">
        <f t="shared" si="245"/>
        <v>-20.132729513876534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2410.2086556111917</v>
      </c>
      <c r="M449" s="14">
        <f t="shared" si="238"/>
        <v>769177</v>
      </c>
      <c r="N449" s="13"/>
      <c r="O449" s="12">
        <f>1000*(IF(I51&lt;18,VLOOKUP(I51,'[1]Mortality (No Interventions) H'!$B$10:$O$129,7),VLOOKUP(I51,'[1]Mortality (Interventions) H'!$B$136:$AV$256,13)))</f>
        <v>604.94847255943864</v>
      </c>
      <c r="P449" s="11">
        <v>0</v>
      </c>
      <c r="Q449" s="10">
        <f t="shared" si="247"/>
        <v>1.9163735620363532E-5</v>
      </c>
      <c r="R449" s="10">
        <f t="shared" si="248"/>
        <v>1.1593072592071825E-5</v>
      </c>
      <c r="S449" s="10">
        <f t="shared" si="249"/>
        <v>0</v>
      </c>
      <c r="T449" s="9">
        <f t="shared" si="239"/>
        <v>7.5706630282917075E-6</v>
      </c>
      <c r="U449" s="18"/>
      <c r="V449" s="8">
        <f t="shared" si="250"/>
        <v>0.14740304673264362</v>
      </c>
      <c r="W449" s="8">
        <f t="shared" si="240"/>
        <v>5.8231798761123311E-2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-1.8246877559504309E-2</v>
      </c>
      <c r="AB449" s="8">
        <f t="shared" si="251"/>
        <v>-8.9171247971520291</v>
      </c>
      <c r="AC449" s="8">
        <f t="shared" si="244"/>
        <v>-8.9353716747115328</v>
      </c>
      <c r="AD449" s="8">
        <f t="shared" si="252"/>
        <v>1.4460238884472341E-2</v>
      </c>
      <c r="AE449" s="8">
        <f t="shared" si="245"/>
        <v>-8.92091143582706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2410.2086556111917</v>
      </c>
      <c r="M450" s="14">
        <f t="shared" si="238"/>
        <v>769177</v>
      </c>
      <c r="N450" s="13"/>
      <c r="O450" s="12">
        <f>1000*(IF(I52&lt;18,VLOOKUP(I52,'[1]Mortality (No Interventions) H'!$B$10:$O$129,7),VLOOKUP(I52,'[1]Mortality (Interventions) H'!$B$136:$AV$256,13)))</f>
        <v>632.58012347978206</v>
      </c>
      <c r="P450" s="11">
        <v>0</v>
      </c>
      <c r="Q450" s="10">
        <f t="shared" si="247"/>
        <v>7.5706630282917075E-6</v>
      </c>
      <c r="R450" s="10">
        <f t="shared" si="248"/>
        <v>4.7890509532605887E-6</v>
      </c>
      <c r="S450" s="10">
        <f t="shared" si="249"/>
        <v>0</v>
      </c>
      <c r="T450" s="9">
        <f t="shared" si="239"/>
        <v>2.7816120750311188E-6</v>
      </c>
      <c r="U450" s="18"/>
      <c r="V450" s="8">
        <f t="shared" si="250"/>
        <v>5.8231798761123311E-2</v>
      </c>
      <c r="W450" s="8">
        <f t="shared" si="240"/>
        <v>2.1395520310362109E-2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-6.7042654997926101E-3</v>
      </c>
      <c r="AB450" s="8">
        <f t="shared" si="251"/>
        <v>-3.6836278450761197</v>
      </c>
      <c r="AC450" s="8">
        <f t="shared" si="244"/>
        <v>-3.6903321105759122</v>
      </c>
      <c r="AD450" s="8">
        <f t="shared" si="252"/>
        <v>5.7125394584661973E-3</v>
      </c>
      <c r="AE450" s="8">
        <f t="shared" si="245"/>
        <v>-3.6846195711174459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2410.2086556111917</v>
      </c>
      <c r="M451" s="14">
        <f t="shared" si="238"/>
        <v>769177</v>
      </c>
      <c r="N451" s="13"/>
      <c r="O451" s="12">
        <f>1000*(IF(I53&lt;18,VLOOKUP(I53,'[1]Mortality (No Interventions) H'!$B$10:$O$129,7),VLOOKUP(I53,'[1]Mortality (Interventions) H'!$B$136:$AV$256,13)))</f>
        <v>660.03054882143397</v>
      </c>
      <c r="P451" s="11">
        <v>0</v>
      </c>
      <c r="Q451" s="10">
        <f t="shared" si="247"/>
        <v>2.7816120750311188E-6</v>
      </c>
      <c r="R451" s="10">
        <f t="shared" si="248"/>
        <v>1.8359489444911171E-6</v>
      </c>
      <c r="S451" s="10">
        <f t="shared" si="249"/>
        <v>0</v>
      </c>
      <c r="T451" s="9">
        <f t="shared" si="239"/>
        <v>9.456631305400017E-7</v>
      </c>
      <c r="U451" s="18"/>
      <c r="V451" s="8">
        <f t="shared" si="250"/>
        <v>2.1395520310362109E-2</v>
      </c>
      <c r="W451" s="8">
        <f t="shared" si="240"/>
        <v>7.2738232975936689E-3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-2.2792454625198883E-3</v>
      </c>
      <c r="AB451" s="8">
        <f t="shared" si="251"/>
        <v>-1.4121697012768439</v>
      </c>
      <c r="AC451" s="8">
        <f t="shared" si="244"/>
        <v>-1.4144489467393637</v>
      </c>
      <c r="AD451" s="8">
        <f t="shared" si="252"/>
        <v>2.0989005424465229E-3</v>
      </c>
      <c r="AE451" s="8">
        <f t="shared" si="245"/>
        <v>-1.4123500461969172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2410.2086556111917</v>
      </c>
      <c r="M452" s="14">
        <f t="shared" si="238"/>
        <v>769177</v>
      </c>
      <c r="N452" s="13"/>
      <c r="O452" s="12">
        <f>1000*(IF(I54&lt;18,VLOOKUP(I54,'[1]Mortality (No Interventions) H'!$B$10:$O$129,7),VLOOKUP(I54,'[1]Mortality (Interventions) H'!$B$136:$AV$256,13)))</f>
        <v>687.26609009114611</v>
      </c>
      <c r="P452" s="11">
        <v>0</v>
      </c>
      <c r="Q452" s="10">
        <f t="shared" si="247"/>
        <v>9.456631305400017E-7</v>
      </c>
      <c r="R452" s="10">
        <f t="shared" si="248"/>
        <v>6.4992220226958007E-7</v>
      </c>
      <c r="S452" s="10">
        <f t="shared" si="249"/>
        <v>0</v>
      </c>
      <c r="T452" s="9">
        <f t="shared" si="239"/>
        <v>2.9574092827042163E-7</v>
      </c>
      <c r="U452" s="18"/>
      <c r="V452" s="8">
        <f t="shared" si="250"/>
        <v>7.2738232975936689E-3</v>
      </c>
      <c r="W452" s="8">
        <f t="shared" si="240"/>
        <v>2.2747711998425809E-3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-7.1279734513585873E-4</v>
      </c>
      <c r="AB452" s="8">
        <f t="shared" si="251"/>
        <v>-0.49990520977510877</v>
      </c>
      <c r="AC452" s="8">
        <f t="shared" si="244"/>
        <v>-0.50061800712024462</v>
      </c>
      <c r="AD452" s="8">
        <f t="shared" si="252"/>
        <v>7.1356206549393899E-4</v>
      </c>
      <c r="AE452" s="8">
        <f t="shared" si="245"/>
        <v>-0.49990444505475068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2410.2086556111917</v>
      </c>
      <c r="M453" s="14">
        <f t="shared" si="238"/>
        <v>769177</v>
      </c>
      <c r="N453" s="13"/>
      <c r="O453" s="12">
        <f>1000*(IF(I55&lt;18,VLOOKUP(I55,'[1]Mortality (No Interventions) H'!$B$10:$O$129,7),VLOOKUP(I55,'[1]Mortality (Interventions) H'!$B$136:$AV$256,13)))</f>
        <v>714.25291721078327</v>
      </c>
      <c r="P453" s="11">
        <v>0</v>
      </c>
      <c r="Q453" s="10">
        <f t="shared" si="247"/>
        <v>2.9574092827042163E-7</v>
      </c>
      <c r="R453" s="10">
        <f t="shared" si="248"/>
        <v>2.1123382075577365E-7</v>
      </c>
      <c r="S453" s="10">
        <f t="shared" si="249"/>
        <v>0</v>
      </c>
      <c r="T453" s="9">
        <f t="shared" si="239"/>
        <v>8.4507107514647975E-8</v>
      </c>
      <c r="U453" s="18"/>
      <c r="V453" s="8">
        <f t="shared" si="250"/>
        <v>2.2747711998425809E-3</v>
      </c>
      <c r="W453" s="8">
        <f t="shared" si="240"/>
        <v>6.5000923436794389E-4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-2.0367976199247014E-4</v>
      </c>
      <c r="AB453" s="8">
        <f t="shared" si="251"/>
        <v>-0.1624761965474637</v>
      </c>
      <c r="AC453" s="8">
        <f t="shared" si="244"/>
        <v>-0.16267987630945618</v>
      </c>
      <c r="AD453" s="8">
        <f t="shared" si="252"/>
        <v>2.2315505470455721E-4</v>
      </c>
      <c r="AE453" s="8">
        <f t="shared" si="245"/>
        <v>-0.16245672125475163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2410.2086556111917</v>
      </c>
      <c r="M454" s="14">
        <f t="shared" si="238"/>
        <v>769177</v>
      </c>
      <c r="N454" s="13"/>
      <c r="O454" s="12">
        <f>1000*(IF(I56&lt;18,VLOOKUP(I56,'[1]Mortality (No Interventions) H'!$B$10:$O$129,7),VLOOKUP(I56,'[1]Mortality (Interventions) H'!$B$136:$AV$256,13)))</f>
        <v>741.10598687253162</v>
      </c>
      <c r="P454" s="11">
        <v>0</v>
      </c>
      <c r="Q454" s="10">
        <f t="shared" si="247"/>
        <v>8.4507107514647975E-8</v>
      </c>
      <c r="R454" s="10">
        <f t="shared" si="248"/>
        <v>6.2628723312386319E-8</v>
      </c>
      <c r="S454" s="10">
        <f t="shared" si="249"/>
        <v>0</v>
      </c>
      <c r="T454" s="9">
        <f t="shared" si="239"/>
        <v>2.1878384202261657E-8</v>
      </c>
      <c r="U454" s="18"/>
      <c r="V454" s="8">
        <f t="shared" si="250"/>
        <v>6.5000923436794389E-4</v>
      </c>
      <c r="W454" s="8">
        <f t="shared" si="240"/>
        <v>1.6828349925543016E-4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-5.2731470975078199E-5</v>
      </c>
      <c r="AB454" s="8">
        <f t="shared" si="251"/>
        <v>-4.8172573511251371E-2</v>
      </c>
      <c r="AC454" s="8">
        <f t="shared" si="244"/>
        <v>-4.822530498222645E-2</v>
      </c>
      <c r="AD454" s="8">
        <f t="shared" si="252"/>
        <v>6.3765905891495305E-5</v>
      </c>
      <c r="AE454" s="8">
        <f t="shared" si="245"/>
        <v>-4.8161539076334955E-2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2410.2086556111917</v>
      </c>
      <c r="M455" s="14">
        <f t="shared" si="238"/>
        <v>769177</v>
      </c>
      <c r="N455" s="13"/>
      <c r="O455" s="12">
        <f>1000*(IF(I57&lt;18,VLOOKUP(I57,'[1]Mortality (No Interventions) H'!$B$10:$O$129,7),VLOOKUP(I57,'[1]Mortality (Interventions) H'!$B$136:$AV$256,13)))</f>
        <v>767.96270546693961</v>
      </c>
      <c r="P455" s="11">
        <v>0</v>
      </c>
      <c r="Q455" s="10">
        <f t="shared" si="247"/>
        <v>2.1878384202261657E-8</v>
      </c>
      <c r="R455" s="10">
        <f t="shared" si="248"/>
        <v>1.6801783123214012E-8</v>
      </c>
      <c r="S455" s="10">
        <f t="shared" si="249"/>
        <v>0</v>
      </c>
      <c r="T455" s="9">
        <f t="shared" si="239"/>
        <v>5.0766010790476441E-9</v>
      </c>
      <c r="U455" s="18"/>
      <c r="V455" s="8">
        <f t="shared" si="250"/>
        <v>1.6828349925543016E-4</v>
      </c>
      <c r="W455" s="8">
        <f t="shared" si="240"/>
        <v>3.9048047881786301E-5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-1.2235667861805748E-5</v>
      </c>
      <c r="AB455" s="8">
        <f t="shared" si="251"/>
        <v>-1.2923545137364385E-2</v>
      </c>
      <c r="AC455" s="8">
        <f t="shared" si="244"/>
        <v>-1.293578080522619E-2</v>
      </c>
      <c r="AD455" s="8">
        <f t="shared" si="252"/>
        <v>1.65086112769577E-5</v>
      </c>
      <c r="AE455" s="8">
        <f t="shared" si="245"/>
        <v>-1.2919272193949232E-2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2410.2086556111917</v>
      </c>
      <c r="M456" s="14">
        <f t="shared" si="238"/>
        <v>769177</v>
      </c>
      <c r="N456" s="13"/>
      <c r="O456" s="12">
        <f>1000*(IF(I58&lt;18,VLOOKUP(I58,'[1]Mortality (No Interventions) H'!$B$10:$O$129,7),VLOOKUP(I58,'[1]Mortality (Interventions) H'!$B$136:$AV$256,13)))</f>
        <v>794.8230729940077</v>
      </c>
      <c r="P456" s="11">
        <v>0</v>
      </c>
      <c r="Q456" s="10">
        <f t="shared" si="247"/>
        <v>5.0766010790476441E-9</v>
      </c>
      <c r="R456" s="10">
        <f t="shared" si="248"/>
        <v>4.0349996700133439E-9</v>
      </c>
      <c r="S456" s="10">
        <f t="shared" si="249"/>
        <v>0</v>
      </c>
      <c r="T456" s="9">
        <f t="shared" si="239"/>
        <v>1.0416014090343002E-9</v>
      </c>
      <c r="U456" s="18"/>
      <c r="V456" s="8">
        <f t="shared" si="250"/>
        <v>3.9048047881786301E-5</v>
      </c>
      <c r="W456" s="8">
        <f t="shared" si="240"/>
        <v>8.011758469967759E-6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-2.5104767317512838E-6</v>
      </c>
      <c r="AB456" s="8">
        <f t="shared" si="251"/>
        <v>-3.103628941181854E-3</v>
      </c>
      <c r="AC456" s="8">
        <f t="shared" si="244"/>
        <v>-3.1061394179136051E-3</v>
      </c>
      <c r="AD456" s="8">
        <f t="shared" si="252"/>
        <v>3.8306134972032366E-6</v>
      </c>
      <c r="AE456" s="8">
        <f t="shared" si="245"/>
        <v>-3.1023088044164018E-3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2410.2086556111917</v>
      </c>
      <c r="M457" s="14">
        <f t="shared" si="238"/>
        <v>769177</v>
      </c>
      <c r="N457" s="13"/>
      <c r="O457" s="12">
        <f>1000*(IF(I59&lt;18,VLOOKUP(I59,'[1]Mortality (No Interventions) H'!$B$10:$O$129,7),VLOOKUP(I59,'[1]Mortality (Interventions) H'!$B$136:$AV$256,13)))</f>
        <v>821.68708945373555</v>
      </c>
      <c r="P457" s="11">
        <v>0</v>
      </c>
      <c r="Q457" s="10">
        <f t="shared" si="247"/>
        <v>1.0416014090343002E-9</v>
      </c>
      <c r="R457" s="10">
        <f t="shared" si="248"/>
        <v>8.558704301603041E-10</v>
      </c>
      <c r="S457" s="10">
        <f t="shared" si="249"/>
        <v>0</v>
      </c>
      <c r="T457" s="9">
        <f t="shared" si="239"/>
        <v>1.8573097887399611E-10</v>
      </c>
      <c r="U457" s="18"/>
      <c r="V457" s="8">
        <f t="shared" si="250"/>
        <v>8.011758469967759E-6</v>
      </c>
      <c r="W457" s="8">
        <f t="shared" si="240"/>
        <v>1.4285999713736372E-6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-4.4765041289724482E-7</v>
      </c>
      <c r="AB457" s="8">
        <f t="shared" si="251"/>
        <v>-6.5831584985941226E-4</v>
      </c>
      <c r="AC457" s="8">
        <f t="shared" si="244"/>
        <v>-6.5876350027230951E-4</v>
      </c>
      <c r="AD457" s="8">
        <f t="shared" si="252"/>
        <v>7.8595350590383718E-7</v>
      </c>
      <c r="AE457" s="8">
        <f t="shared" si="245"/>
        <v>-6.5797754676640572E-4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2410.2086556111917</v>
      </c>
      <c r="M458" s="14">
        <f t="shared" si="238"/>
        <v>769177</v>
      </c>
      <c r="N458" s="13"/>
      <c r="O458" s="12">
        <f>1000*(IF(I60&lt;18,VLOOKUP(I60,'[1]Mortality (No Interventions) H'!$B$10:$O$129,7),VLOOKUP(I60,'[1]Mortality (Interventions) H'!$B$136:$AV$256,13)))</f>
        <v>1000</v>
      </c>
      <c r="P458" s="11">
        <v>0</v>
      </c>
      <c r="Q458" s="10">
        <f t="shared" si="247"/>
        <v>1.8573097887399611E-10</v>
      </c>
      <c r="R458" s="10">
        <f t="shared" si="248"/>
        <v>1.8573097887399611E-10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1.4285999713736372E-6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-1.4285999713736371E-4</v>
      </c>
      <c r="AC458" s="8">
        <f t="shared" si="244"/>
        <v>-1.4285999713736371E-4</v>
      </c>
      <c r="AD458" s="8">
        <f t="shared" si="252"/>
        <v>1.4014565719175382E-7</v>
      </c>
      <c r="AE458" s="8">
        <f t="shared" si="245"/>
        <v>-1.4271985148017196E-4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2410.2086556111917</v>
      </c>
      <c r="M459" s="14">
        <f t="shared" si="238"/>
        <v>769177</v>
      </c>
      <c r="N459" s="13"/>
      <c r="O459" s="12" t="e">
        <f>1000*(IF(I61&lt;18,VLOOKUP(I61,'[1]Mortality (No Interventions) H'!$B$10:$O$129,7),VLOOKUP(I61,'[1]Mortality (Interventions) H'!$B$136:$AV$256,13)))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2410.2086556111917</v>
      </c>
      <c r="M460" s="14">
        <f t="shared" si="238"/>
        <v>769177</v>
      </c>
      <c r="N460" s="13"/>
      <c r="O460" s="12" t="e">
        <f>1000*(IF(I62&lt;18,VLOOKUP(I62,'[1]Mortality (No Interventions) H'!$B$10:$O$129,7),VLOOKUP(I62,'[1]Mortality (Interventions) H'!$B$136:$AV$256,13)))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2410.2086556111917</v>
      </c>
      <c r="M461" s="14">
        <f t="shared" si="238"/>
        <v>769177</v>
      </c>
      <c r="N461" s="13"/>
      <c r="O461" s="12" t="e">
        <f>1000*(IF(I63&lt;18,VLOOKUP(I63,'[1]Mortality (No Interventions) H'!$B$10:$O$129,7),VLOOKUP(I63,'[1]Mortality (Interventions) H'!$B$136:$AV$256,13)))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2410.2086556111917</v>
      </c>
      <c r="M462" s="14">
        <f t="shared" si="238"/>
        <v>769177</v>
      </c>
      <c r="N462" s="13"/>
      <c r="O462" s="12" t="e">
        <f>1000*(IF(I64&lt;18,VLOOKUP(I64,'[1]Mortality (No Interventions) H'!$B$10:$O$129,7),VLOOKUP(I64,'[1]Mortality (Interventions) H'!$B$136:$AV$256,13)))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2410.2086556111917</v>
      </c>
      <c r="M463" s="14">
        <f t="shared" si="238"/>
        <v>769177</v>
      </c>
      <c r="N463" s="13"/>
      <c r="O463" s="12" t="e">
        <f>1000*(IF(I65&lt;18,VLOOKUP(I65,'[1]Mortality (No Interventions) H'!$B$10:$O$129,7),VLOOKUP(I65,'[1]Mortality (Interventions) H'!$B$136:$AV$256,13)))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2410.2086556111917</v>
      </c>
      <c r="M464" s="14">
        <f t="shared" si="238"/>
        <v>769177</v>
      </c>
      <c r="N464" s="13"/>
      <c r="O464" s="12" t="e">
        <f>1000*(IF(I66&lt;18,VLOOKUP(I66,'[1]Mortality (No Interventions) H'!$B$10:$O$129,7),VLOOKUP(I66,'[1]Mortality (Interventions) H'!$B$136:$AV$256,13)))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2410.2086556111917</v>
      </c>
      <c r="M465" s="14">
        <f t="shared" si="238"/>
        <v>769177</v>
      </c>
      <c r="N465" s="13"/>
      <c r="O465" s="12" t="e">
        <f>1000*(IF(I67&lt;18,VLOOKUP(I67,'[1]Mortality (No Interventions) H'!$B$10:$O$129,7),VLOOKUP(I67,'[1]Mortality (Interventions) H'!$B$136:$AV$256,13)))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2410.2086556111917</v>
      </c>
      <c r="M466" s="14">
        <f t="shared" ref="M466:M497" si="255">$E$11</f>
        <v>769177</v>
      </c>
      <c r="N466" s="13"/>
      <c r="O466" s="12" t="e">
        <f>1000*(IF(I68&lt;18,VLOOKUP(I68,'[1]Mortality (No Interventions) H'!$B$10:$O$129,7),VLOOKUP(I68,'[1]Mortality (Interventions) H'!$B$136:$AV$256,13)))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2410.2086556111917</v>
      </c>
      <c r="M467" s="14">
        <f t="shared" si="255"/>
        <v>769177</v>
      </c>
      <c r="N467" s="13"/>
      <c r="O467" s="12" t="e">
        <f>1000*(IF(I69&lt;18,VLOOKUP(I69,'[1]Mortality (No Interventions) H'!$B$10:$O$129,7),VLOOKUP(I69,'[1]Mortality (Interventions) H'!$B$136:$AV$256,13)))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2410.2086556111917</v>
      </c>
      <c r="M468" s="14">
        <f t="shared" si="255"/>
        <v>769177</v>
      </c>
      <c r="N468" s="13"/>
      <c r="O468" s="12" t="e">
        <f>1000*(IF(I70&lt;18,VLOOKUP(I70,'[1]Mortality (No Interventions) H'!$B$10:$O$129,7),VLOOKUP(I70,'[1]Mortality (Interventions) H'!$B$136:$AV$256,13)))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2410.2086556111917</v>
      </c>
      <c r="M469" s="14">
        <f t="shared" si="255"/>
        <v>769177</v>
      </c>
      <c r="N469" s="13"/>
      <c r="O469" s="12" t="e">
        <f>1000*(IF(I71&lt;18,VLOOKUP(I71,'[1]Mortality (No Interventions) H'!$B$10:$O$129,7),VLOOKUP(I71,'[1]Mortality (Interventions) H'!$B$136:$AV$256,13)))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2410.2086556111917</v>
      </c>
      <c r="M470" s="14">
        <f t="shared" si="255"/>
        <v>769177</v>
      </c>
      <c r="N470" s="13"/>
      <c r="O470" s="12" t="e">
        <f>1000*(IF(I72&lt;18,VLOOKUP(I72,'[1]Mortality (No Interventions) H'!$B$10:$O$129,7),VLOOKUP(I72,'[1]Mortality (Interventions) H'!$B$136:$AV$256,13)))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2410.2086556111917</v>
      </c>
      <c r="M471" s="14">
        <f t="shared" si="255"/>
        <v>769177</v>
      </c>
      <c r="N471" s="13"/>
      <c r="O471" s="12" t="e">
        <f>1000*(IF(I73&lt;18,VLOOKUP(I73,'[1]Mortality (No Interventions) H'!$B$10:$O$129,7),VLOOKUP(I73,'[1]Mortality (Interventions) H'!$B$136:$AV$256,13)))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2410.2086556111917</v>
      </c>
      <c r="M472" s="14">
        <f t="shared" si="255"/>
        <v>769177</v>
      </c>
      <c r="N472" s="13"/>
      <c r="O472" s="12" t="e">
        <f>1000*(IF(I74&lt;18,VLOOKUP(I74,'[1]Mortality (No Interventions) H'!$B$10:$O$129,7),VLOOKUP(I74,'[1]Mortality (Interventions) H'!$B$136:$AV$256,13)))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2410.2086556111917</v>
      </c>
      <c r="M473" s="14">
        <f t="shared" si="255"/>
        <v>769177</v>
      </c>
      <c r="N473" s="13"/>
      <c r="O473" s="12" t="e">
        <f>1000*(IF(I75&lt;18,VLOOKUP(I75,'[1]Mortality (No Interventions) H'!$B$10:$O$129,7),VLOOKUP(I75,'[1]Mortality (Interventions) H'!$B$136:$AV$256,13)))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2410.2086556111917</v>
      </c>
      <c r="M474" s="14">
        <f t="shared" si="255"/>
        <v>769177</v>
      </c>
      <c r="N474" s="13"/>
      <c r="O474" s="12" t="e">
        <f>1000*(IF(I76&lt;18,VLOOKUP(I76,'[1]Mortality (No Interventions) H'!$B$10:$O$129,7),VLOOKUP(I76,'[1]Mortality (Interventions) H'!$B$136:$AV$256,13)))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2410.2086556111917</v>
      </c>
      <c r="M475" s="14">
        <f t="shared" si="255"/>
        <v>769177</v>
      </c>
      <c r="N475" s="13"/>
      <c r="O475" s="12" t="e">
        <f>1000*(IF(I77&lt;18,VLOOKUP(I77,'[1]Mortality (No Interventions) H'!$B$10:$O$129,7),VLOOKUP(I77,'[1]Mortality (Interventions) H'!$B$136:$AV$256,13)))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2410.2086556111917</v>
      </c>
      <c r="M476" s="14">
        <f t="shared" si="255"/>
        <v>769177</v>
      </c>
      <c r="N476" s="13"/>
      <c r="O476" s="12" t="e">
        <f>1000*(IF(I78&lt;18,VLOOKUP(I78,'[1]Mortality (No Interventions) H'!$B$10:$O$129,7),VLOOKUP(I78,'[1]Mortality (Interventions) H'!$B$136:$AV$256,13)))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2410.2086556111917</v>
      </c>
      <c r="M477" s="14">
        <f t="shared" si="255"/>
        <v>769177</v>
      </c>
      <c r="N477" s="13"/>
      <c r="O477" s="12" t="e">
        <f>1000*(IF(I79&lt;18,VLOOKUP(I79,'[1]Mortality (No Interventions) H'!$B$10:$O$129,7),VLOOKUP(I79,'[1]Mortality (Interventions) H'!$B$136:$AV$256,13)))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2410.2086556111917</v>
      </c>
      <c r="M478" s="14">
        <f t="shared" si="255"/>
        <v>769177</v>
      </c>
      <c r="O478" s="12" t="e">
        <f>1000*(IF(I80&lt;18,VLOOKUP(I80,'[1]Mortality (No Interventions) H'!$B$10:$O$129,7),VLOOKUP(I80,'[1]Mortality (Interventions) H'!$B$136:$AV$256,13)))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2410.2086556111917</v>
      </c>
      <c r="M479" s="14">
        <f t="shared" si="255"/>
        <v>769177</v>
      </c>
      <c r="O479" s="12" t="e">
        <f>1000*(IF(I81&lt;18,VLOOKUP(I81,'[1]Mortality (No Interventions) H'!$B$10:$O$129,7),VLOOKUP(I81,'[1]Mortality (Interventions) H'!$B$136:$AV$256,13)))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2410.2086556111917</v>
      </c>
      <c r="M480" s="14">
        <f t="shared" si="255"/>
        <v>769177</v>
      </c>
      <c r="O480" s="12" t="e">
        <f>1000*(IF(I82&lt;18,VLOOKUP(I82,'[1]Mortality (No Interventions) H'!$B$10:$O$129,7),VLOOKUP(I82,'[1]Mortality (Interventions) H'!$B$136:$AV$256,13)))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2410.2086556111917</v>
      </c>
      <c r="M481" s="14">
        <f t="shared" si="255"/>
        <v>769177</v>
      </c>
      <c r="O481" s="12" t="e">
        <f>1000*(IF(I83&lt;18,VLOOKUP(I83,'[1]Mortality (No Interventions) H'!$B$10:$O$129,7),VLOOKUP(I83,'[1]Mortality (Interventions) H'!$B$136:$AV$256,13)))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2410.2086556111917</v>
      </c>
      <c r="M482" s="14">
        <f t="shared" si="255"/>
        <v>769177</v>
      </c>
      <c r="O482" s="12" t="e">
        <f>1000*(IF(I84&lt;18,VLOOKUP(I84,'[1]Mortality (No Interventions) H'!$B$10:$O$129,7),VLOOKUP(I84,'[1]Mortality (Interventions) H'!$B$136:$AV$256,13)))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2410.2086556111917</v>
      </c>
      <c r="M483" s="14">
        <f t="shared" si="255"/>
        <v>769177</v>
      </c>
      <c r="O483" s="12" t="e">
        <f>1000*(IF(I85&lt;18,VLOOKUP(I85,'[1]Mortality (No Interventions) H'!$B$10:$O$129,7),VLOOKUP(I85,'[1]Mortality (Interventions) H'!$B$136:$AV$256,13)))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2410.2086556111917</v>
      </c>
      <c r="M484" s="14">
        <f t="shared" si="255"/>
        <v>769177</v>
      </c>
      <c r="O484" s="12" t="e">
        <f>1000*(IF(I86&lt;18,VLOOKUP(I86,'[1]Mortality (No Interventions) H'!$B$10:$O$129,7),VLOOKUP(I86,'[1]Mortality (Interventions) H'!$B$136:$AV$256,13)))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2410.2086556111917</v>
      </c>
      <c r="M485" s="14">
        <f t="shared" si="255"/>
        <v>769177</v>
      </c>
      <c r="O485" s="12" t="e">
        <f>1000*(IF(I87&lt;18,VLOOKUP(I87,'[1]Mortality (No Interventions) H'!$B$10:$O$129,7),VLOOKUP(I87,'[1]Mortality (Interventions) H'!$B$136:$AV$256,13)))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2410.2086556111917</v>
      </c>
      <c r="M486" s="14">
        <f t="shared" si="255"/>
        <v>769177</v>
      </c>
      <c r="O486" s="12" t="e">
        <f>1000*(IF(I88&lt;18,VLOOKUP(I88,'[1]Mortality (No Interventions) H'!$B$10:$O$129,7),VLOOKUP(I88,'[1]Mortality (Interventions) H'!$B$136:$AV$256,13)))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2410.2086556111917</v>
      </c>
      <c r="M487" s="14">
        <f t="shared" si="255"/>
        <v>769177</v>
      </c>
      <c r="O487" s="12" t="e">
        <f>1000*(IF(I89&lt;18,VLOOKUP(I89,'[1]Mortality (No Interventions) H'!$B$10:$O$129,7),VLOOKUP(I89,'[1]Mortality (Interventions) H'!$B$136:$AV$256,13)))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2410.2086556111917</v>
      </c>
      <c r="M488" s="14">
        <f t="shared" si="255"/>
        <v>769177</v>
      </c>
      <c r="O488" s="12" t="e">
        <f>1000*(IF(I90&lt;18,VLOOKUP(I90,'[1]Mortality (No Interventions) H'!$B$10:$O$129,7),VLOOKUP(I90,'[1]Mortality (Interventions) H'!$B$136:$AV$256,13)))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2410.2086556111917</v>
      </c>
      <c r="M489" s="14">
        <f t="shared" si="255"/>
        <v>769177</v>
      </c>
      <c r="O489" s="12" t="e">
        <f>1000*(IF(I91&lt;18,VLOOKUP(I91,'[1]Mortality (No Interventions) H'!$B$10:$O$129,7),VLOOKUP(I91,'[1]Mortality (Interventions) H'!$B$136:$AV$256,13)))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2410.2086556111917</v>
      </c>
      <c r="M490" s="14">
        <f t="shared" si="255"/>
        <v>769177</v>
      </c>
      <c r="O490" s="12" t="e">
        <f>1000*(IF(I92&lt;18,VLOOKUP(I92,'[1]Mortality (No Interventions) H'!$B$10:$O$129,7),VLOOKUP(I92,'[1]Mortality (Interventions) H'!$B$136:$AV$256,13)))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2410.2086556111917</v>
      </c>
      <c r="M491" s="14">
        <f t="shared" si="255"/>
        <v>769177</v>
      </c>
      <c r="O491" s="12" t="e">
        <f>1000*(IF(I93&lt;18,VLOOKUP(I93,'[1]Mortality (No Interventions) H'!$B$10:$O$129,7),VLOOKUP(I93,'[1]Mortality (Interventions) H'!$B$136:$AV$256,13)))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2410.2086556111917</v>
      </c>
      <c r="M492" s="14">
        <f t="shared" si="255"/>
        <v>769177</v>
      </c>
      <c r="O492" s="12" t="e">
        <f>1000*(IF(I94&lt;18,VLOOKUP(I94,'[1]Mortality (No Interventions) H'!$B$10:$O$129,7),VLOOKUP(I94,'[1]Mortality (Interventions) H'!$B$136:$AV$256,13)))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2410.2086556111917</v>
      </c>
      <c r="M493" s="14">
        <f t="shared" si="255"/>
        <v>769177</v>
      </c>
      <c r="O493" s="12" t="e">
        <f>1000*(IF(I95&lt;18,VLOOKUP(I95,'[1]Mortality (No Interventions) H'!$B$10:$O$129,7),VLOOKUP(I95,'[1]Mortality (Interventions) H'!$B$136:$AV$256,13)))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2410.2086556111917</v>
      </c>
      <c r="M494" s="14">
        <f t="shared" si="255"/>
        <v>769177</v>
      </c>
      <c r="O494" s="12" t="e">
        <f>1000*(IF(I96&lt;18,VLOOKUP(I96,'[1]Mortality (No Interventions) H'!$B$10:$O$129,7),VLOOKUP(I96,'[1]Mortality (Interventions) H'!$B$136:$AV$256,13)))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2410.2086556111917</v>
      </c>
      <c r="M495" s="14">
        <f t="shared" si="255"/>
        <v>769177</v>
      </c>
      <c r="O495" s="12" t="e">
        <f>1000*(IF(I97&lt;18,VLOOKUP(I97,'[1]Mortality (No Interventions) H'!$B$10:$O$129,7),VLOOKUP(I97,'[1]Mortality (Interventions) H'!$B$136:$AV$256,13)))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2410.2086556111917</v>
      </c>
      <c r="M496" s="14">
        <f t="shared" si="255"/>
        <v>769177</v>
      </c>
      <c r="O496" s="12" t="e">
        <f>1000*(IF(I98&lt;18,VLOOKUP(I98,'[1]Mortality (No Interventions) H'!$B$10:$O$129,7),VLOOKUP(I98,'[1]Mortality (Interventions) H'!$B$136:$AV$256,13)))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2410.2086556111917</v>
      </c>
      <c r="M497" s="14">
        <f t="shared" si="255"/>
        <v>769177</v>
      </c>
      <c r="O497" s="12" t="e">
        <f>1000*(IF(I99&lt;18,VLOOKUP(I99,'[1]Mortality (No Interventions) H'!$B$10:$O$129,7),VLOOKUP(I99,'[1]Mortality (Interventions) H'!$B$136:$AV$256,13)))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2410.2086556111917</v>
      </c>
      <c r="M498" s="14">
        <f t="shared" ref="M498:M522" si="272">$E$11</f>
        <v>769177</v>
      </c>
      <c r="O498" s="12" t="e">
        <f>1000*(IF(I100&lt;18,VLOOKUP(I100,'[1]Mortality (No Interventions) H'!$B$10:$O$129,7),VLOOKUP(I100,'[1]Mortality (Interventions) H'!$B$136:$AV$256,13)))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2410.2086556111917</v>
      </c>
      <c r="M499" s="14">
        <f t="shared" si="272"/>
        <v>769177</v>
      </c>
      <c r="O499" s="12" t="e">
        <f>1000*(IF(I101&lt;18,VLOOKUP(I101,'[1]Mortality (No Interventions) H'!$B$10:$O$129,7),VLOOKUP(I101,'[1]Mortality (Interventions) H'!$B$136:$AV$256,13)))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2410.2086556111917</v>
      </c>
      <c r="M500" s="14">
        <f t="shared" si="272"/>
        <v>769177</v>
      </c>
      <c r="O500" s="12" t="e">
        <f>1000*(IF(I102&lt;18,VLOOKUP(I102,'[1]Mortality (No Interventions) H'!$B$10:$O$129,7),VLOOKUP(I102,'[1]Mortality (Interventions) H'!$B$136:$AV$256,13)))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2410.2086556111917</v>
      </c>
      <c r="M501" s="14">
        <f t="shared" si="272"/>
        <v>769177</v>
      </c>
      <c r="O501" s="12" t="e">
        <f>1000*(IF(I103&lt;18,VLOOKUP(I103,'[1]Mortality (No Interventions) H'!$B$10:$O$129,7),VLOOKUP(I103,'[1]Mortality (Interventions) H'!$B$136:$AV$256,13)))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2410.2086556111917</v>
      </c>
      <c r="M502" s="14">
        <f t="shared" si="272"/>
        <v>769177</v>
      </c>
      <c r="O502" s="12" t="e">
        <f>1000*(IF(I104&lt;18,VLOOKUP(I104,'[1]Mortality (No Interventions) H'!$B$10:$O$129,7),VLOOKUP(I104,'[1]Mortality (Interventions) H'!$B$136:$AV$256,13)))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2410.2086556111917</v>
      </c>
      <c r="M503" s="14">
        <f t="shared" si="272"/>
        <v>769177</v>
      </c>
      <c r="O503" s="12" t="e">
        <f>1000*(IF(I105&lt;18,VLOOKUP(I105,'[1]Mortality (No Interventions) H'!$B$10:$O$129,7),VLOOKUP(I105,'[1]Mortality (Interventions) H'!$B$136:$AV$256,13)))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2410.2086556111917</v>
      </c>
      <c r="M504" s="14">
        <f t="shared" si="272"/>
        <v>769177</v>
      </c>
      <c r="O504" s="12" t="e">
        <f>1000*(IF(I106&lt;18,VLOOKUP(I106,'[1]Mortality (No Interventions) H'!$B$10:$O$129,7),VLOOKUP(I106,'[1]Mortality (Interventions) H'!$B$136:$AV$256,13)))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2410.2086556111917</v>
      </c>
      <c r="M505" s="14">
        <f t="shared" si="272"/>
        <v>769177</v>
      </c>
      <c r="O505" s="12" t="e">
        <f>1000*(IF(I107&lt;18,VLOOKUP(I107,'[1]Mortality (No Interventions) H'!$B$10:$O$129,7),VLOOKUP(I107,'[1]Mortality (Interventions) H'!$B$136:$AV$256,13)))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2410.2086556111917</v>
      </c>
      <c r="M506" s="14">
        <f t="shared" si="272"/>
        <v>769177</v>
      </c>
      <c r="O506" s="12" t="e">
        <f>1000*(IF(I108&lt;18,VLOOKUP(I108,'[1]Mortality (No Interventions) H'!$B$10:$O$129,7),VLOOKUP(I108,'[1]Mortality (Interventions) H'!$B$136:$AV$256,13)))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2410.2086556111917</v>
      </c>
      <c r="M507" s="14">
        <f t="shared" si="272"/>
        <v>769177</v>
      </c>
      <c r="O507" s="12" t="e">
        <f>1000*(IF(I109&lt;18,VLOOKUP(I109,'[1]Mortality (No Interventions) H'!$B$10:$O$129,7),VLOOKUP(I109,'[1]Mortality (Interventions) H'!$B$136:$AV$256,13)))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2410.2086556111917</v>
      </c>
      <c r="M508" s="14">
        <f t="shared" si="272"/>
        <v>769177</v>
      </c>
      <c r="O508" s="12" t="e">
        <f>1000*(IF(I110&lt;18,VLOOKUP(I110,'[1]Mortality (No Interventions) H'!$B$10:$O$129,7),VLOOKUP(I110,'[1]Mortality (Interventions) H'!$B$136:$AV$256,13)))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2410.2086556111917</v>
      </c>
      <c r="M509" s="14">
        <f t="shared" si="272"/>
        <v>769177</v>
      </c>
      <c r="O509" s="12" t="e">
        <f>1000*(IF(I111&lt;18,VLOOKUP(I111,'[1]Mortality (No Interventions) H'!$B$10:$O$129,7),VLOOKUP(I111,'[1]Mortality (Interventions) H'!$B$136:$AV$256,13)))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2410.2086556111917</v>
      </c>
      <c r="M510" s="14">
        <f t="shared" si="272"/>
        <v>769177</v>
      </c>
      <c r="O510" s="12" t="e">
        <f>1000*(IF(I112&lt;18,VLOOKUP(I112,'[1]Mortality (No Interventions) H'!$B$10:$O$129,7),VLOOKUP(I112,'[1]Mortality (Interventions) H'!$B$136:$AV$256,13)))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2410.2086556111917</v>
      </c>
      <c r="M511" s="14">
        <f t="shared" si="272"/>
        <v>769177</v>
      </c>
      <c r="O511" s="12" t="e">
        <f>1000*(IF(I113&lt;18,VLOOKUP(I113,'[1]Mortality (No Interventions) H'!$B$10:$O$129,7),VLOOKUP(I113,'[1]Mortality (Interventions) H'!$B$136:$AV$256,13)))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2410.2086556111917</v>
      </c>
      <c r="M512" s="14">
        <f t="shared" si="272"/>
        <v>769177</v>
      </c>
      <c r="O512" s="12" t="e">
        <f>1000*(IF(I114&lt;18,VLOOKUP(I114,'[1]Mortality (No Interventions) H'!$B$10:$O$129,7),VLOOKUP(I114,'[1]Mortality (Interventions) H'!$B$136:$AV$256,13)))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2410.2086556111917</v>
      </c>
      <c r="M513" s="14">
        <f t="shared" si="272"/>
        <v>769177</v>
      </c>
      <c r="O513" s="12" t="e">
        <f>1000*(IF(I115&lt;18,VLOOKUP(I115,'[1]Mortality (No Interventions) H'!$B$10:$O$129,7),VLOOKUP(I115,'[1]Mortality (Interventions) H'!$B$136:$AV$256,13)))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2410.2086556111917</v>
      </c>
      <c r="M514" s="14">
        <f t="shared" si="272"/>
        <v>769177</v>
      </c>
      <c r="O514" s="12" t="e">
        <f>1000*(IF(I116&lt;18,VLOOKUP(I116,'[1]Mortality (No Interventions) H'!$B$10:$O$129,7),VLOOKUP(I116,'[1]Mortality (Interventions) H'!$B$136:$AV$256,13)))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2410.2086556111917</v>
      </c>
      <c r="M515" s="14">
        <f t="shared" si="272"/>
        <v>769177</v>
      </c>
      <c r="O515" s="12" t="e">
        <f>1000*(IF(I117&lt;18,VLOOKUP(I117,'[1]Mortality (No Interventions) H'!$B$10:$O$129,7),VLOOKUP(I117,'[1]Mortality (Interventions) H'!$B$136:$AV$256,13)))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2410.2086556111917</v>
      </c>
      <c r="M516" s="14">
        <f t="shared" si="272"/>
        <v>769177</v>
      </c>
      <c r="O516" s="12" t="e">
        <f>1000*(IF(I118&lt;18,VLOOKUP(I118,'[1]Mortality (No Interventions) H'!$B$10:$O$129,7),VLOOKUP(I118,'[1]Mortality (Interventions) H'!$B$136:$AV$256,13)))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2410.2086556111917</v>
      </c>
      <c r="M517" s="14">
        <f t="shared" si="272"/>
        <v>769177</v>
      </c>
      <c r="O517" s="12" t="e">
        <f>1000*(IF(I119&lt;18,VLOOKUP(I119,'[1]Mortality (No Interventions) H'!$B$10:$O$129,7),VLOOKUP(I119,'[1]Mortality (Interventions) H'!$B$136:$AV$256,13)))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2410.2086556111917</v>
      </c>
      <c r="M518" s="14">
        <f t="shared" si="272"/>
        <v>769177</v>
      </c>
      <c r="O518" s="12" t="e">
        <f>1000*(IF(I120&lt;18,VLOOKUP(I120,'[1]Mortality (No Interventions) H'!$B$10:$O$129,7),VLOOKUP(I120,'[1]Mortality (Interventions) H'!$B$136:$AV$256,13)))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2410.2086556111917</v>
      </c>
      <c r="M519" s="14">
        <f t="shared" si="272"/>
        <v>769177</v>
      </c>
      <c r="O519" s="12" t="e">
        <f>1000*(IF(I121&lt;18,VLOOKUP(I121,'[1]Mortality (No Interventions) H'!$B$10:$O$129,7),VLOOKUP(I121,'[1]Mortality (Interventions) H'!$B$136:$AV$256,13)))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2410.2086556111917</v>
      </c>
      <c r="M520" s="14">
        <f t="shared" si="272"/>
        <v>769177</v>
      </c>
      <c r="O520" s="12" t="e">
        <f>1000*(IF(I122&lt;18,VLOOKUP(I122,'[1]Mortality (No Interventions) H'!$B$10:$O$129,7),VLOOKUP(I122,'[1]Mortality (Interventions) H'!$B$136:$AV$256,13)))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2410.2086556111917</v>
      </c>
      <c r="M521" s="14">
        <f t="shared" si="272"/>
        <v>769177</v>
      </c>
      <c r="O521" s="12" t="e">
        <f>1000*(IF(I123&lt;18,VLOOKUP(I123,'[1]Mortality (No Interventions) H'!$B$10:$O$129,7),VLOOKUP(I123,'[1]Mortality (Interventions) H'!$B$136:$AV$256,13)))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2410.2086556111917</v>
      </c>
      <c r="M522" s="14">
        <f t="shared" si="272"/>
        <v>769177</v>
      </c>
      <c r="O522" s="12" t="e">
        <f>1000*(IF(I124&lt;18,VLOOKUP(I124,'[1]Mortality (No Interventions) H'!$B$10:$O$129,7),VLOOKUP(I124,'[1]Mortality (Interventions) H'!$B$136:$AV$256,13)))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482265.71509953955</v>
      </c>
      <c r="Z527" s="2">
        <f t="shared" si="289"/>
        <v>-12056.64287748849</v>
      </c>
      <c r="AA527" s="2">
        <f t="shared" si="289"/>
        <v>-47365.566485714357</v>
      </c>
      <c r="AB527" s="2">
        <f t="shared" si="289"/>
        <v>-769177.00000000023</v>
      </c>
      <c r="AC527" s="2">
        <f t="shared" si="289"/>
        <v>-346333.49426366331</v>
      </c>
      <c r="AD527" s="2">
        <f t="shared" si="289"/>
        <v>14820.158416706903</v>
      </c>
      <c r="AE527" s="2">
        <f t="shared" si="289"/>
        <v>-331513.33584695641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482265.71509953955</v>
      </c>
      <c r="Z529" s="2">
        <f t="shared" si="290"/>
        <v>-12056.64287748849</v>
      </c>
      <c r="AA529" s="2">
        <f t="shared" si="290"/>
        <v>-21344.377486448393</v>
      </c>
      <c r="AB529" s="2">
        <f t="shared" si="290"/>
        <v>-167497.48566845953</v>
      </c>
      <c r="AC529" s="2">
        <f t="shared" si="290"/>
        <v>281367.20906714315</v>
      </c>
      <c r="AD529" s="2">
        <f t="shared" si="290"/>
        <v>6016.7951433154003</v>
      </c>
      <c r="AE529" s="2">
        <f t="shared" si="290"/>
        <v>287384.00421045849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482265.71509953955</v>
      </c>
      <c r="Z531" s="2">
        <f t="shared" si="291"/>
        <v>-12056.64287748849</v>
      </c>
      <c r="AA531" s="2">
        <f t="shared" si="291"/>
        <v>-33130.976065805786</v>
      </c>
      <c r="AB531" s="2">
        <f t="shared" si="291"/>
        <v>-398825.69324875216</v>
      </c>
      <c r="AC531" s="2">
        <f t="shared" si="291"/>
        <v>38252.402907493</v>
      </c>
      <c r="AD531" s="2">
        <f t="shared" si="291"/>
        <v>9974.1976950587923</v>
      </c>
      <c r="AE531" s="2">
        <f t="shared" si="291"/>
        <v>48226.600602551771</v>
      </c>
    </row>
    <row r="536" spans="1:40" ht="19" customHeight="1" x14ac:dyDescent="0.15">
      <c r="A536" s="1"/>
      <c r="G536" s="1" t="s">
        <v>11</v>
      </c>
      <c r="H536" s="50">
        <v>472446.04364191002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472446.04364191002</v>
      </c>
      <c r="K537" s="14">
        <f>J537*$C$10</f>
        <v>11811.151091047752</v>
      </c>
      <c r="L537" s="15">
        <f>$C$547</f>
        <v>4928.5324654498099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472446.04364191002</v>
      </c>
      <c r="Z537" s="8">
        <f t="shared" ref="Z537:Z568" si="296">IFERROR(_xlfn.IFNA(-$T537*K537,0),0)</f>
        <v>-11811.151091047752</v>
      </c>
      <c r="AA537" s="8">
        <f t="shared" ref="AA537:AA568" si="297">IFERROR(_xlfn.IFNA(-$T537*L537,0),0)</f>
        <v>-4928.5324654498099</v>
      </c>
      <c r="AB537" s="8"/>
      <c r="AC537" s="8">
        <f t="shared" ref="AC537:AC568" si="298">IFERROR(_xlfn.IFNA(SUM(Y537:AB537),0),0)</f>
        <v>455706.36008541245</v>
      </c>
      <c r="AD537" s="8"/>
      <c r="AE537" s="8">
        <f t="shared" ref="AE537:AE568" si="299">IFERROR(_xlfn.IFNA(SUM(AC537:AD537),0),0)</f>
        <v>455706.36008541245</v>
      </c>
      <c r="AG537" s="46">
        <f>AE666</f>
        <v>47244.634729724552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H'!$B$10:$O$129,7),VLOOKUP(I5,'[1]Mortality (Interventions) H'!$B$136:$AV$256,16)))</f>
        <v>9.1993592082368103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9.1993592082368104E-3</v>
      </c>
      <c r="S538" s="10">
        <f t="shared" ref="S538:S569" si="303">MIN(P538*Q538,Q538-R538)</f>
        <v>0</v>
      </c>
      <c r="T538" s="9">
        <f t="shared" si="293"/>
        <v>0.99080064079176322</v>
      </c>
      <c r="U538" s="18"/>
      <c r="V538" s="8">
        <f t="shared" ref="V538:V569" si="304">W537</f>
        <v>7691.77</v>
      </c>
      <c r="W538" s="8">
        <f t="shared" si="294"/>
        <v>7621.0106448228607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-7075.9355177139651</v>
      </c>
      <c r="AC538" s="8">
        <f t="shared" si="298"/>
        <v>-7075.9355177139651</v>
      </c>
      <c r="AD538" s="8">
        <f t="shared" ref="AD538:AD569" si="306">IFERROR(_xlfn.IFNA($D$6*SUM(V538:V538,Y538:Z538),0),0)</f>
        <v>754.56263700000011</v>
      </c>
      <c r="AE538" s="8">
        <f t="shared" si="299"/>
        <v>-6321.3728807139651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2566.3022472402604</v>
      </c>
      <c r="M539" s="14">
        <f t="shared" si="292"/>
        <v>769177</v>
      </c>
      <c r="N539" s="13"/>
      <c r="O539" s="12">
        <f>1000*(IF(I6&lt;18,VLOOKUP(I6,'[1]Mortality (No Interventions) H'!$B$10:$O$129,7),VLOOKUP(I6,'[1]Mortality (Interventions) H'!$B$136:$AV$256,16)))</f>
        <v>10.145692100282572</v>
      </c>
      <c r="P539" s="11">
        <v>0</v>
      </c>
      <c r="Q539" s="10">
        <f t="shared" si="301"/>
        <v>0.99080064079176322</v>
      </c>
      <c r="R539" s="10">
        <f t="shared" si="302"/>
        <v>1.0052358234235902E-2</v>
      </c>
      <c r="S539" s="10">
        <f t="shared" si="303"/>
        <v>0</v>
      </c>
      <c r="T539" s="9">
        <f t="shared" si="293"/>
        <v>0.98074828255752733</v>
      </c>
      <c r="U539" s="18"/>
      <c r="V539" s="8">
        <f t="shared" si="304"/>
        <v>7621.0106448228607</v>
      </c>
      <c r="W539" s="8">
        <f t="shared" si="294"/>
        <v>7543.6902173275121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-2516.8965215044082</v>
      </c>
      <c r="AB539" s="8">
        <f t="shared" si="305"/>
        <v>-7732.0427495348686</v>
      </c>
      <c r="AC539" s="8">
        <f t="shared" si="298"/>
        <v>-10248.939271039277</v>
      </c>
      <c r="AD539" s="8">
        <f t="shared" si="306"/>
        <v>747.62114425712264</v>
      </c>
      <c r="AE539" s="8">
        <f t="shared" si="299"/>
        <v>-9501.3181267821546</v>
      </c>
      <c r="AF539" s="1" t="s">
        <v>34</v>
      </c>
      <c r="AG539" s="44">
        <f>AE666/Y666</f>
        <v>0.10000006427301902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2566.3022472402604</v>
      </c>
      <c r="M540" s="14">
        <f t="shared" si="292"/>
        <v>769177</v>
      </c>
      <c r="N540" s="13"/>
      <c r="O540" s="12">
        <f>1000*(IF(I7&lt;18,VLOOKUP(I7,'[1]Mortality (No Interventions) H'!$B$10:$O$129,7),VLOOKUP(I7,'[1]Mortality (Interventions) H'!$B$136:$AV$256,16)))</f>
        <v>11.161552146315197</v>
      </c>
      <c r="P540" s="11">
        <v>0</v>
      </c>
      <c r="Q540" s="10">
        <f t="shared" si="301"/>
        <v>0.98074828255752733</v>
      </c>
      <c r="R540" s="10">
        <f t="shared" si="302"/>
        <v>1.0946673098174913E-2</v>
      </c>
      <c r="S540" s="10">
        <f t="shared" si="303"/>
        <v>0</v>
      </c>
      <c r="T540" s="9">
        <f t="shared" si="293"/>
        <v>0.96980160945935245</v>
      </c>
      <c r="U540" s="18"/>
      <c r="V540" s="8">
        <f t="shared" si="304"/>
        <v>7543.6902173275121</v>
      </c>
      <c r="W540" s="8">
        <f t="shared" si="294"/>
        <v>7459.4909255911634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-2488.8040497327574</v>
      </c>
      <c r="AB540" s="8">
        <f t="shared" si="305"/>
        <v>-8419.929173634886</v>
      </c>
      <c r="AC540" s="8">
        <f t="shared" si="298"/>
        <v>-10908.733223367642</v>
      </c>
      <c r="AD540" s="8">
        <f t="shared" si="306"/>
        <v>740.03601031982896</v>
      </c>
      <c r="AE540" s="8">
        <f t="shared" si="299"/>
        <v>-10168.697213047813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2566.3022472402604</v>
      </c>
      <c r="M541" s="14">
        <f t="shared" si="292"/>
        <v>769177</v>
      </c>
      <c r="N541" s="13"/>
      <c r="O541" s="12">
        <f>1000*(IF(I8&lt;18,VLOOKUP(I8,'[1]Mortality (No Interventions) H'!$B$10:$O$129,7),VLOOKUP(I8,'[1]Mortality (Interventions) H'!$B$136:$AV$256,16)))</f>
        <v>12.247891958236838</v>
      </c>
      <c r="P541" s="11">
        <v>0</v>
      </c>
      <c r="Q541" s="10">
        <f t="shared" si="301"/>
        <v>0.96980160945935245</v>
      </c>
      <c r="R541" s="10">
        <f t="shared" si="302"/>
        <v>1.1878025333582346E-2</v>
      </c>
      <c r="S541" s="10">
        <f t="shared" si="303"/>
        <v>0</v>
      </c>
      <c r="T541" s="9">
        <f t="shared" si="293"/>
        <v>0.95792358412577006</v>
      </c>
      <c r="U541" s="18"/>
      <c r="V541" s="8">
        <f t="shared" si="304"/>
        <v>7459.4909255911634</v>
      </c>
      <c r="W541" s="8">
        <f t="shared" si="294"/>
        <v>7368.1278866710745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-2458.3214466264085</v>
      </c>
      <c r="AB541" s="8">
        <f t="shared" si="305"/>
        <v>-9136.3038920088675</v>
      </c>
      <c r="AC541" s="8">
        <f t="shared" si="298"/>
        <v>-11594.625338635276</v>
      </c>
      <c r="AD541" s="8">
        <f t="shared" si="306"/>
        <v>731.77605980049316</v>
      </c>
      <c r="AE541" s="8">
        <f t="shared" si="299"/>
        <v>-10862.849278834783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2566.3022472402604</v>
      </c>
      <c r="M542" s="14">
        <f t="shared" si="292"/>
        <v>769177</v>
      </c>
      <c r="N542" s="13"/>
      <c r="O542" s="12">
        <f>1000*(IF(I9&lt;18,VLOOKUP(I9,'[1]Mortality (No Interventions) H'!$B$10:$O$129,7),VLOOKUP(I9,'[1]Mortality (Interventions) H'!$B$136:$AV$256,16)))</f>
        <v>13.474003341931548</v>
      </c>
      <c r="P542" s="11">
        <v>0</v>
      </c>
      <c r="Q542" s="10">
        <f t="shared" si="301"/>
        <v>0.95792358412577006</v>
      </c>
      <c r="R542" s="10">
        <f t="shared" si="302"/>
        <v>1.2907065573825673E-2</v>
      </c>
      <c r="S542" s="10">
        <f t="shared" si="303"/>
        <v>0</v>
      </c>
      <c r="T542" s="9">
        <f t="shared" si="293"/>
        <v>0.94501651855194435</v>
      </c>
      <c r="U542" s="18"/>
      <c r="V542" s="8">
        <f t="shared" si="304"/>
        <v>7368.1278866710745</v>
      </c>
      <c r="W542" s="8">
        <f t="shared" si="294"/>
        <v>7268.8497069022897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-2425.198015239022</v>
      </c>
      <c r="AB542" s="8">
        <f t="shared" si="305"/>
        <v>-9927.8179768785103</v>
      </c>
      <c r="AC542" s="8">
        <f t="shared" si="298"/>
        <v>-12353.015992117533</v>
      </c>
      <c r="AD542" s="8">
        <f t="shared" si="306"/>
        <v>722.81334568243244</v>
      </c>
      <c r="AE542" s="8">
        <f t="shared" si="299"/>
        <v>-11630.2026464351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2566.3022472402604</v>
      </c>
      <c r="M543" s="14">
        <f t="shared" si="292"/>
        <v>769177</v>
      </c>
      <c r="N543" s="13"/>
      <c r="O543" s="12">
        <f>1000*(IF(I10&lt;18,VLOOKUP(I10,'[1]Mortality (No Interventions) H'!$B$10:$O$129,7),VLOOKUP(I10,'[1]Mortality (Interventions) H'!$B$136:$AV$256,16)))</f>
        <v>14.860165328116421</v>
      </c>
      <c r="P543" s="11">
        <v>0</v>
      </c>
      <c r="Q543" s="10">
        <f t="shared" si="301"/>
        <v>0.94501651855194435</v>
      </c>
      <c r="R543" s="10">
        <f t="shared" si="302"/>
        <v>1.4043101703482892E-2</v>
      </c>
      <c r="S543" s="10">
        <f t="shared" si="303"/>
        <v>0</v>
      </c>
      <c r="T543" s="9">
        <f t="shared" si="293"/>
        <v>0.93097341684846147</v>
      </c>
      <c r="U543" s="18"/>
      <c r="V543" s="8">
        <f t="shared" si="304"/>
        <v>7268.8497069022897</v>
      </c>
      <c r="W543" s="8">
        <f t="shared" si="294"/>
        <v>7160.8333985124909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-2389.1591717791503</v>
      </c>
      <c r="AB543" s="8">
        <f t="shared" si="305"/>
        <v>-10801.630838979861</v>
      </c>
      <c r="AC543" s="8">
        <f t="shared" si="298"/>
        <v>-13190.790010759012</v>
      </c>
      <c r="AD543" s="8">
        <f t="shared" si="306"/>
        <v>713.07415624711462</v>
      </c>
      <c r="AE543" s="8">
        <f t="shared" si="299"/>
        <v>-12477.715854511898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2566.3022472402604</v>
      </c>
      <c r="M544" s="14">
        <f t="shared" si="292"/>
        <v>769177</v>
      </c>
      <c r="N544" s="13"/>
      <c r="O544" s="12">
        <f>1000*(IF(I11&lt;18,VLOOKUP(I11,'[1]Mortality (No Interventions) H'!$B$10:$O$129,7),VLOOKUP(I11,'[1]Mortality (Interventions) H'!$B$136:$AV$256,16)))</f>
        <v>16.451448243078787</v>
      </c>
      <c r="P544" s="11">
        <v>0</v>
      </c>
      <c r="Q544" s="10">
        <f t="shared" si="301"/>
        <v>0.93097341684846147</v>
      </c>
      <c r="R544" s="10">
        <f t="shared" si="302"/>
        <v>1.5315860982964676E-2</v>
      </c>
      <c r="S544" s="10">
        <f t="shared" si="303"/>
        <v>0</v>
      </c>
      <c r="T544" s="9">
        <f t="shared" si="293"/>
        <v>0.9156575558654968</v>
      </c>
      <c r="U544" s="18"/>
      <c r="V544" s="8">
        <f t="shared" si="304"/>
        <v>7160.8333985124909</v>
      </c>
      <c r="W544" s="8">
        <f t="shared" si="294"/>
        <v>7043.0273184795524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-2349.8540433201488</v>
      </c>
      <c r="AB544" s="8">
        <f t="shared" si="305"/>
        <v>-11780.608003293821</v>
      </c>
      <c r="AC544" s="8">
        <f t="shared" si="298"/>
        <v>-14130.46204661397</v>
      </c>
      <c r="AD544" s="8">
        <f t="shared" si="306"/>
        <v>702.47775639407541</v>
      </c>
      <c r="AE544" s="8">
        <f t="shared" si="299"/>
        <v>-13427.984290219894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2566.3022472402604</v>
      </c>
      <c r="M545" s="14">
        <f t="shared" si="292"/>
        <v>769177</v>
      </c>
      <c r="N545" s="13"/>
      <c r="O545" s="12">
        <f>1000*(IF(I12&lt;18,VLOOKUP(I12,'[1]Mortality (No Interventions) H'!$B$10:$O$129,7),VLOOKUP(I12,'[1]Mortality (Interventions) H'!$B$136:$AV$256,16)))</f>
        <v>18.290603019002599</v>
      </c>
      <c r="P545" s="11">
        <v>0</v>
      </c>
      <c r="Q545" s="10">
        <f t="shared" si="301"/>
        <v>0.9156575558654968</v>
      </c>
      <c r="R545" s="10">
        <f t="shared" si="302"/>
        <v>1.6747928855686E-2</v>
      </c>
      <c r="S545" s="10">
        <f t="shared" si="303"/>
        <v>0</v>
      </c>
      <c r="T545" s="9">
        <f t="shared" si="293"/>
        <v>0.89890962700981081</v>
      </c>
      <c r="U545" s="18"/>
      <c r="V545" s="8">
        <f t="shared" si="304"/>
        <v>7043.0273184795524</v>
      </c>
      <c r="W545" s="8">
        <f t="shared" si="294"/>
        <v>6914.2061017452525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-2306.8737958611819</v>
      </c>
      <c r="AB545" s="8">
        <f t="shared" si="305"/>
        <v>-12882.121673429991</v>
      </c>
      <c r="AC545" s="8">
        <f t="shared" si="298"/>
        <v>-15188.995469291172</v>
      </c>
      <c r="AD545" s="8">
        <f t="shared" si="306"/>
        <v>690.92097994284416</v>
      </c>
      <c r="AE545" s="8">
        <f t="shared" si="299"/>
        <v>-14498.074489348328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2566.3022472402604</v>
      </c>
      <c r="M546" s="14">
        <f t="shared" si="292"/>
        <v>769177</v>
      </c>
      <c r="N546" s="13"/>
      <c r="O546" s="12">
        <f>1000*(IF(I13&lt;18,VLOOKUP(I13,'[1]Mortality (No Interventions) H'!$B$10:$O$129,7),VLOOKUP(I13,'[1]Mortality (Interventions) H'!$B$136:$AV$256,16)))</f>
        <v>20.417495282919052</v>
      </c>
      <c r="P546" s="11">
        <v>0</v>
      </c>
      <c r="Q546" s="10">
        <f t="shared" si="301"/>
        <v>0.89890962700981081</v>
      </c>
      <c r="R546" s="10">
        <f t="shared" si="302"/>
        <v>1.8353483069243334E-2</v>
      </c>
      <c r="S546" s="10">
        <f t="shared" si="303"/>
        <v>0</v>
      </c>
      <c r="T546" s="9">
        <f t="shared" si="293"/>
        <v>0.88055614394056747</v>
      </c>
      <c r="U546" s="18"/>
      <c r="V546" s="8">
        <f t="shared" si="304"/>
        <v>6914.2061017452525</v>
      </c>
      <c r="W546" s="8">
        <f t="shared" si="294"/>
        <v>6773.0353312777388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-2259.7732110158963</v>
      </c>
      <c r="AB546" s="8">
        <f t="shared" si="305"/>
        <v>-14117.077046751379</v>
      </c>
      <c r="AC546" s="8">
        <f t="shared" si="298"/>
        <v>-16376.850257767275</v>
      </c>
      <c r="AD546" s="8">
        <f t="shared" si="306"/>
        <v>678.28361858120934</v>
      </c>
      <c r="AE546" s="8">
        <f t="shared" si="299"/>
        <v>-15698.566639186065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4928.5324654498099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2566.3022472402604</v>
      </c>
      <c r="M547" s="14">
        <f t="shared" si="292"/>
        <v>769177</v>
      </c>
      <c r="N547" s="13"/>
      <c r="O547" s="12">
        <f>1000*(IF(I14&lt;18,VLOOKUP(I14,'[1]Mortality (No Interventions) H'!$B$10:$O$129,7),VLOOKUP(I14,'[1]Mortality (Interventions) H'!$B$136:$AV$256,16)))</f>
        <v>22.954628620410286</v>
      </c>
      <c r="P547" s="11">
        <v>0</v>
      </c>
      <c r="Q547" s="10">
        <f t="shared" si="301"/>
        <v>0.88055614394056747</v>
      </c>
      <c r="R547" s="10">
        <f t="shared" si="302"/>
        <v>2.0212839263576272E-2</v>
      </c>
      <c r="S547" s="10">
        <f t="shared" si="303"/>
        <v>0</v>
      </c>
      <c r="T547" s="9">
        <f t="shared" si="293"/>
        <v>0.86034330467699116</v>
      </c>
      <c r="U547" s="18"/>
      <c r="V547" s="8">
        <f t="shared" si="304"/>
        <v>6773.0353312777388</v>
      </c>
      <c r="W547" s="8">
        <f t="shared" si="294"/>
        <v>6617.5628206153406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-2207.9009561906746</v>
      </c>
      <c r="AB547" s="8">
        <f t="shared" si="305"/>
        <v>-15547.251066239805</v>
      </c>
      <c r="AC547" s="8">
        <f t="shared" si="298"/>
        <v>-17755.15202243048</v>
      </c>
      <c r="AD547" s="8">
        <f t="shared" si="306"/>
        <v>664.43476599834617</v>
      </c>
      <c r="AE547" s="8">
        <f t="shared" si="299"/>
        <v>-17090.717256432134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2566.3022472402604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2566.3022472402604</v>
      </c>
      <c r="M548" s="14">
        <f t="shared" si="292"/>
        <v>769177</v>
      </c>
      <c r="N548" s="13"/>
      <c r="O548" s="12">
        <f>1000*(IF(I15&lt;18,VLOOKUP(I15,'[1]Mortality (No Interventions) H'!$B$10:$O$129,7),VLOOKUP(I15,'[1]Mortality (Interventions) H'!$B$136:$AV$256,16)))</f>
        <v>25.889312704167356</v>
      </c>
      <c r="P548" s="11">
        <v>0</v>
      </c>
      <c r="Q548" s="10">
        <f t="shared" si="301"/>
        <v>0.86034330467699116</v>
      </c>
      <c r="R548" s="10">
        <f t="shared" si="302"/>
        <v>2.2273696847719352E-2</v>
      </c>
      <c r="S548" s="10">
        <f t="shared" si="303"/>
        <v>0</v>
      </c>
      <c r="T548" s="9">
        <f t="shared" si="293"/>
        <v>0.83806960782927176</v>
      </c>
      <c r="U548" s="18"/>
      <c r="V548" s="8">
        <f t="shared" si="304"/>
        <v>6617.5628206153406</v>
      </c>
      <c r="W548" s="8">
        <f t="shared" si="294"/>
        <v>6446.2386674129584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-2150.7399179160238</v>
      </c>
      <c r="AB548" s="8">
        <f t="shared" si="305"/>
        <v>-17132.415320238229</v>
      </c>
      <c r="AC548" s="8">
        <f t="shared" si="298"/>
        <v>-19283.155238154253</v>
      </c>
      <c r="AD548" s="8">
        <f t="shared" si="306"/>
        <v>649.182912702365</v>
      </c>
      <c r="AE548" s="8">
        <f t="shared" si="299"/>
        <v>-18633.972325451887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2566.3022472402604</v>
      </c>
      <c r="M549" s="14">
        <f t="shared" si="292"/>
        <v>769177</v>
      </c>
      <c r="N549" s="13"/>
      <c r="O549" s="12">
        <f>1000*(IF(I16&lt;18,VLOOKUP(I16,'[1]Mortality (No Interventions) H'!$B$10:$O$129,7),VLOOKUP(I16,'[1]Mortality (Interventions) H'!$B$136:$AV$256,16)))</f>
        <v>29.270957349334374</v>
      </c>
      <c r="P549" s="11">
        <v>0</v>
      </c>
      <c r="Q549" s="10">
        <f t="shared" si="301"/>
        <v>0.83806960782927176</v>
      </c>
      <c r="R549" s="10">
        <f t="shared" si="302"/>
        <v>2.4531099746543997E-2</v>
      </c>
      <c r="S549" s="10">
        <f t="shared" si="303"/>
        <v>0</v>
      </c>
      <c r="T549" s="9">
        <f t="shared" si="293"/>
        <v>0.81353850808272776</v>
      </c>
      <c r="U549" s="18"/>
      <c r="V549" s="8">
        <f t="shared" si="304"/>
        <v>6446.2386674129584</v>
      </c>
      <c r="W549" s="8">
        <f t="shared" si="294"/>
        <v>6257.5510903154836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-2087.7857015091931</v>
      </c>
      <c r="AB549" s="8">
        <f t="shared" si="305"/>
        <v>-18868.757709747471</v>
      </c>
      <c r="AC549" s="8">
        <f t="shared" si="298"/>
        <v>-20956.543411256665</v>
      </c>
      <c r="AD549" s="8">
        <f t="shared" si="306"/>
        <v>632.37601327321124</v>
      </c>
      <c r="AE549" s="8">
        <f t="shared" si="299"/>
        <v>-20324.167397983456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2566.3022472402604</v>
      </c>
      <c r="M550" s="14">
        <f t="shared" si="292"/>
        <v>769177</v>
      </c>
      <c r="N550" s="13"/>
      <c r="O550" s="12">
        <f>1000*(IF(I17&lt;18,VLOOKUP(I17,'[1]Mortality (No Interventions) H'!$B$10:$O$129,7),VLOOKUP(I17,'[1]Mortality (Interventions) H'!$B$136:$AV$256,16)))</f>
        <v>33.189714849107979</v>
      </c>
      <c r="P550" s="11">
        <v>0</v>
      </c>
      <c r="Q550" s="10">
        <f t="shared" si="301"/>
        <v>0.81353850808272776</v>
      </c>
      <c r="R550" s="10">
        <f t="shared" si="302"/>
        <v>2.7001111102034462E-2</v>
      </c>
      <c r="S550" s="10">
        <f t="shared" si="303"/>
        <v>0</v>
      </c>
      <c r="T550" s="9">
        <f t="shared" si="293"/>
        <v>0.78653739698069325</v>
      </c>
      <c r="U550" s="18"/>
      <c r="V550" s="8">
        <f t="shared" si="304"/>
        <v>6257.5510903154836</v>
      </c>
      <c r="W550" s="8">
        <f t="shared" si="294"/>
        <v>6049.8647539741869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-2018.4926894100579</v>
      </c>
      <c r="AB550" s="8">
        <f t="shared" si="305"/>
        <v>-20768.633634129561</v>
      </c>
      <c r="AC550" s="8">
        <f t="shared" si="298"/>
        <v>-22787.126323539618</v>
      </c>
      <c r="AD550" s="8">
        <f t="shared" si="306"/>
        <v>613.86576195994894</v>
      </c>
      <c r="AE550" s="8">
        <f t="shared" si="299"/>
        <v>-22173.260561579671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2566.3022472402604</v>
      </c>
      <c r="M551" s="14">
        <f t="shared" si="292"/>
        <v>769177</v>
      </c>
      <c r="N551" s="13"/>
      <c r="O551" s="12">
        <f>1000*(IF(I18&lt;18,VLOOKUP(I18,'[1]Mortality (No Interventions) H'!$B$10:$O$129,7),VLOOKUP(I18,'[1]Mortality (Interventions) H'!$B$136:$AV$256,16)))</f>
        <v>37.590299234650693</v>
      </c>
      <c r="P551" s="11">
        <v>0</v>
      </c>
      <c r="Q551" s="10">
        <f t="shared" si="301"/>
        <v>0.78653739698069325</v>
      </c>
      <c r="R551" s="10">
        <f t="shared" si="302"/>
        <v>2.9566176111747503E-2</v>
      </c>
      <c r="S551" s="10">
        <f t="shared" si="303"/>
        <v>0</v>
      </c>
      <c r="T551" s="9">
        <f t="shared" si="293"/>
        <v>0.75697122086894575</v>
      </c>
      <c r="U551" s="18"/>
      <c r="V551" s="8">
        <f t="shared" si="304"/>
        <v>6049.8647539741869</v>
      </c>
      <c r="W551" s="8">
        <f t="shared" si="294"/>
        <v>5822.4485275431316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-1942.616945212179</v>
      </c>
      <c r="AB551" s="8">
        <f t="shared" si="305"/>
        <v>-22741.622643105609</v>
      </c>
      <c r="AC551" s="8">
        <f t="shared" si="298"/>
        <v>-24684.239588317789</v>
      </c>
      <c r="AD551" s="8">
        <f t="shared" si="306"/>
        <v>593.49173236486774</v>
      </c>
      <c r="AE551" s="8">
        <f t="shared" si="299"/>
        <v>-24090.747855952923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2566.3022472402604</v>
      </c>
      <c r="M552" s="14">
        <f t="shared" si="292"/>
        <v>769177</v>
      </c>
      <c r="N552" s="13"/>
      <c r="O552" s="12">
        <f>1000*(IF(I19&lt;18,VLOOKUP(I19,'[1]Mortality (No Interventions) H'!$B$10:$O$129,7),VLOOKUP(I19,'[1]Mortality (Interventions) H'!$B$136:$AV$256,16)))</f>
        <v>42.508783315678798</v>
      </c>
      <c r="P552" s="11">
        <v>0</v>
      </c>
      <c r="Q552" s="10">
        <f t="shared" si="301"/>
        <v>0.75697122086894575</v>
      </c>
      <c r="R552" s="10">
        <f t="shared" si="302"/>
        <v>3.2177925604122845E-2</v>
      </c>
      <c r="S552" s="10">
        <f t="shared" si="303"/>
        <v>0</v>
      </c>
      <c r="T552" s="9">
        <f t="shared" si="293"/>
        <v>0.72479329526482295</v>
      </c>
      <c r="U552" s="18"/>
      <c r="V552" s="8">
        <f t="shared" si="304"/>
        <v>5822.4485275431316</v>
      </c>
      <c r="W552" s="8">
        <f t="shared" si="294"/>
        <v>5574.9433247191073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-1860.0386624227888</v>
      </c>
      <c r="AB552" s="8">
        <f t="shared" si="305"/>
        <v>-24750.520282402398</v>
      </c>
      <c r="AC552" s="8">
        <f t="shared" si="298"/>
        <v>-26610.558944825189</v>
      </c>
      <c r="AD552" s="8">
        <f t="shared" si="306"/>
        <v>571.18220055198128</v>
      </c>
      <c r="AE552" s="8">
        <f t="shared" si="299"/>
        <v>-26039.376744273206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2566.3022472402604</v>
      </c>
      <c r="M553" s="14">
        <f t="shared" si="292"/>
        <v>769177</v>
      </c>
      <c r="N553" s="13"/>
      <c r="O553" s="12">
        <f>1000*(IF(I20&lt;18,VLOOKUP(I20,'[1]Mortality (No Interventions) H'!$B$10:$O$129,7),VLOOKUP(I20,'[1]Mortality (Interventions) H'!$B$136:$AV$256,16)))</f>
        <v>47.903736560047705</v>
      </c>
      <c r="P553" s="11">
        <v>0</v>
      </c>
      <c r="Q553" s="10">
        <f t="shared" si="301"/>
        <v>0.72479329526482295</v>
      </c>
      <c r="R553" s="10">
        <f t="shared" si="302"/>
        <v>3.4720307076854952E-2</v>
      </c>
      <c r="S553" s="10">
        <f t="shared" si="303"/>
        <v>0</v>
      </c>
      <c r="T553" s="9">
        <f t="shared" si="293"/>
        <v>0.69007298818796803</v>
      </c>
      <c r="U553" s="18"/>
      <c r="V553" s="8">
        <f t="shared" si="304"/>
        <v>5574.9433247191073</v>
      </c>
      <c r="W553" s="8">
        <f t="shared" si="294"/>
        <v>5307.8827083545675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-1770.9358603465839</v>
      </c>
      <c r="AB553" s="8">
        <f t="shared" si="305"/>
        <v>-26706.061636454062</v>
      </c>
      <c r="AC553" s="8">
        <f t="shared" si="298"/>
        <v>-28476.997496800646</v>
      </c>
      <c r="AD553" s="8">
        <f t="shared" si="306"/>
        <v>546.90194015494444</v>
      </c>
      <c r="AE553" s="8">
        <f t="shared" si="299"/>
        <v>-27930.095556645701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2566.3022472402604</v>
      </c>
      <c r="M554" s="14">
        <f t="shared" si="292"/>
        <v>769177</v>
      </c>
      <c r="N554" s="13"/>
      <c r="O554" s="12">
        <f>1000*(IF(I21&lt;18,VLOOKUP(I21,'[1]Mortality (No Interventions) H'!$B$10:$O$129,7),VLOOKUP(I21,'[1]Mortality (Interventions) H'!$B$136:$AV$256,16)))</f>
        <v>53.861338660968613</v>
      </c>
      <c r="P554" s="11">
        <v>0</v>
      </c>
      <c r="Q554" s="10">
        <f t="shared" si="301"/>
        <v>0.69007298818796803</v>
      </c>
      <c r="R554" s="10">
        <f t="shared" si="302"/>
        <v>3.716825491757874E-2</v>
      </c>
      <c r="S554" s="10">
        <f t="shared" si="303"/>
        <v>0</v>
      </c>
      <c r="T554" s="9">
        <f t="shared" si="293"/>
        <v>0.65290473327038934</v>
      </c>
      <c r="U554" s="18"/>
      <c r="V554" s="8">
        <f t="shared" si="304"/>
        <v>5307.8827083545675</v>
      </c>
      <c r="W554" s="8">
        <f t="shared" si="294"/>
        <v>5021.993040227183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-1675.5508842256029</v>
      </c>
      <c r="AB554" s="8">
        <f t="shared" si="305"/>
        <v>-28588.966812738461</v>
      </c>
      <c r="AC554" s="8">
        <f t="shared" si="298"/>
        <v>-30264.517696964063</v>
      </c>
      <c r="AD554" s="8">
        <f t="shared" si="306"/>
        <v>520.70329368958312</v>
      </c>
      <c r="AE554" s="8">
        <f t="shared" si="299"/>
        <v>-29743.814403274479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2566.3022472402604</v>
      </c>
      <c r="M555" s="14">
        <f t="shared" si="292"/>
        <v>769177</v>
      </c>
      <c r="N555" s="13"/>
      <c r="O555" s="12">
        <f>1000*(IF(I22&lt;18,VLOOKUP(I22,'[1]Mortality (No Interventions) H'!$B$10:$O$129,7),VLOOKUP(I22,'[1]Mortality (Interventions) H'!$B$136:$AV$256,16)))</f>
        <v>60.589124942184128</v>
      </c>
      <c r="P555" s="11">
        <v>0</v>
      </c>
      <c r="Q555" s="10">
        <f t="shared" si="301"/>
        <v>0.65290473327038934</v>
      </c>
      <c r="R555" s="10">
        <f t="shared" si="302"/>
        <v>3.9558926459463024E-2</v>
      </c>
      <c r="S555" s="10">
        <f t="shared" si="303"/>
        <v>0</v>
      </c>
      <c r="T555" s="9">
        <f t="shared" si="293"/>
        <v>0.61334580681092632</v>
      </c>
      <c r="U555" s="18"/>
      <c r="V555" s="8">
        <f t="shared" si="304"/>
        <v>5021.993040227183</v>
      </c>
      <c r="W555" s="8">
        <f t="shared" si="294"/>
        <v>4717.7148764540789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-1574.0307223542709</v>
      </c>
      <c r="AB555" s="8">
        <f t="shared" si="305"/>
        <v>-30427.816377310392</v>
      </c>
      <c r="AC555" s="8">
        <f t="shared" si="298"/>
        <v>-32001.847099664661</v>
      </c>
      <c r="AD555" s="8">
        <f t="shared" si="306"/>
        <v>492.65751724628666</v>
      </c>
      <c r="AE555" s="8">
        <f t="shared" si="299"/>
        <v>-31509.189582418374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2566.3022472402604</v>
      </c>
      <c r="M556" s="14">
        <f t="shared" si="292"/>
        <v>769177</v>
      </c>
      <c r="N556" s="13"/>
      <c r="O556" s="12">
        <f>1000*(IF(I23&lt;18,VLOOKUP(I23,'[1]Mortality (No Interventions) H'!$B$10:$O$129,7),VLOOKUP(I23,'[1]Mortality (Interventions) H'!$B$136:$AV$256,16)))</f>
        <v>68.177603938404133</v>
      </c>
      <c r="P556" s="11">
        <v>0</v>
      </c>
      <c r="Q556" s="10">
        <f t="shared" si="301"/>
        <v>0.61334580681092632</v>
      </c>
      <c r="R556" s="10">
        <f t="shared" si="302"/>
        <v>4.181644749403627E-2</v>
      </c>
      <c r="S556" s="10">
        <f t="shared" si="303"/>
        <v>0</v>
      </c>
      <c r="T556" s="9">
        <f t="shared" si="293"/>
        <v>0.57152935931689008</v>
      </c>
      <c r="U556" s="18"/>
      <c r="V556" s="8">
        <f t="shared" si="304"/>
        <v>4717.7148764540789</v>
      </c>
      <c r="W556" s="8">
        <f t="shared" si="294"/>
        <v>4396.0723801128761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-1466.7170791787212</v>
      </c>
      <c r="AB556" s="8">
        <f t="shared" si="305"/>
        <v>-32164.249634120337</v>
      </c>
      <c r="AC556" s="8">
        <f t="shared" si="298"/>
        <v>-33630.966713299058</v>
      </c>
      <c r="AD556" s="8">
        <f t="shared" si="306"/>
        <v>462.80782938014517</v>
      </c>
      <c r="AE556" s="8">
        <f t="shared" si="299"/>
        <v>-33168.158883918913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2566.3022472402604</v>
      </c>
      <c r="M557" s="14">
        <f t="shared" si="292"/>
        <v>769177</v>
      </c>
      <c r="N557" s="13"/>
      <c r="O557" s="12">
        <f>1000*(IF(I24&lt;18,VLOOKUP(I24,'[1]Mortality (No Interventions) H'!$B$10:$O$129,7),VLOOKUP(I24,'[1]Mortality (Interventions) H'!$B$136:$AV$256,16)))</f>
        <v>76.767341172761704</v>
      </c>
      <c r="P557" s="11">
        <v>0</v>
      </c>
      <c r="Q557" s="10">
        <f t="shared" si="301"/>
        <v>0.57152935931689008</v>
      </c>
      <c r="R557" s="10">
        <f t="shared" si="302"/>
        <v>4.3874789316929612E-2</v>
      </c>
      <c r="S557" s="10">
        <f t="shared" si="303"/>
        <v>0</v>
      </c>
      <c r="T557" s="9">
        <f t="shared" si="293"/>
        <v>0.52765456999996052</v>
      </c>
      <c r="U557" s="18"/>
      <c r="V557" s="8">
        <f t="shared" si="304"/>
        <v>4396.0723801128761</v>
      </c>
      <c r="W557" s="8">
        <f t="shared" si="294"/>
        <v>4058.5975918885965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-1354.121108757492</v>
      </c>
      <c r="AB557" s="8">
        <f t="shared" si="305"/>
        <v>-33747.478822427969</v>
      </c>
      <c r="AC557" s="8">
        <f t="shared" si="298"/>
        <v>-35101.599931185461</v>
      </c>
      <c r="AD557" s="8">
        <f t="shared" si="306"/>
        <v>431.25470048907317</v>
      </c>
      <c r="AE557" s="8">
        <f t="shared" si="299"/>
        <v>-34670.345230696388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2566.3022472402604</v>
      </c>
      <c r="M558" s="14">
        <f t="shared" si="292"/>
        <v>769177</v>
      </c>
      <c r="N558" s="13"/>
      <c r="O558" s="12">
        <f>1000*(IF(I25&lt;18,VLOOKUP(I25,'[1]Mortality (No Interventions) H'!$B$10:$O$129,7),VLOOKUP(I25,'[1]Mortality (Interventions) H'!$B$136:$AV$256,16)))</f>
        <v>86.093852267798852</v>
      </c>
      <c r="P558" s="11">
        <v>0</v>
      </c>
      <c r="Q558" s="10">
        <f t="shared" si="301"/>
        <v>0.52765456999996052</v>
      </c>
      <c r="R558" s="10">
        <f t="shared" si="302"/>
        <v>4.5427814598005524E-2</v>
      </c>
      <c r="S558" s="10">
        <f t="shared" si="303"/>
        <v>0</v>
      </c>
      <c r="T558" s="9">
        <f t="shared" si="293"/>
        <v>0.48222675540195498</v>
      </c>
      <c r="U558" s="18"/>
      <c r="V558" s="8">
        <f t="shared" si="304"/>
        <v>4058.5975918885965</v>
      </c>
      <c r="W558" s="8">
        <f t="shared" si="294"/>
        <v>3709.1772903980955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-1237.5396060674163</v>
      </c>
      <c r="AB558" s="8">
        <f t="shared" si="305"/>
        <v>-34942.030149050093</v>
      </c>
      <c r="AC558" s="8">
        <f t="shared" si="298"/>
        <v>-36179.569755117511</v>
      </c>
      <c r="AD558" s="8">
        <f t="shared" si="306"/>
        <v>398.14842376427134</v>
      </c>
      <c r="AE558" s="8">
        <f t="shared" si="299"/>
        <v>-35781.421331353238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2566.3022472402604</v>
      </c>
      <c r="M559" s="14">
        <f t="shared" si="292"/>
        <v>769177</v>
      </c>
      <c r="N559" s="13"/>
      <c r="O559" s="12">
        <f>1000*(IF(I26&lt;18,VLOOKUP(I26,'[1]Mortality (No Interventions) H'!$B$10:$O$129,7),VLOOKUP(I26,'[1]Mortality (Interventions) H'!$B$136:$AV$256,16)))</f>
        <v>95.899036412871553</v>
      </c>
      <c r="P559" s="11">
        <v>0</v>
      </c>
      <c r="Q559" s="10">
        <f t="shared" si="301"/>
        <v>0.48222675540195498</v>
      </c>
      <c r="R559" s="10">
        <f t="shared" si="302"/>
        <v>4.6245081175552982E-2</v>
      </c>
      <c r="S559" s="10">
        <f t="shared" si="303"/>
        <v>0</v>
      </c>
      <c r="T559" s="9">
        <f t="shared" si="293"/>
        <v>0.43598167422640199</v>
      </c>
      <c r="U559" s="18"/>
      <c r="V559" s="8">
        <f t="shared" si="304"/>
        <v>3709.1772903980955</v>
      </c>
      <c r="W559" s="8">
        <f t="shared" si="294"/>
        <v>3353.4707623644122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-1118.8607503227865</v>
      </c>
      <c r="AB559" s="8">
        <f t="shared" si="305"/>
        <v>-35570.652803368313</v>
      </c>
      <c r="AC559" s="8">
        <f t="shared" si="298"/>
        <v>-36689.513553691097</v>
      </c>
      <c r="AD559" s="8">
        <f t="shared" si="306"/>
        <v>363.87029218805321</v>
      </c>
      <c r="AE559" s="8">
        <f t="shared" si="299"/>
        <v>-36325.643261503043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2566.3022472402604</v>
      </c>
      <c r="M560" s="14">
        <f t="shared" si="292"/>
        <v>769177</v>
      </c>
      <c r="N560" s="13"/>
      <c r="O560" s="12">
        <f>1000*(IF(I27&lt;18,VLOOKUP(I27,'[1]Mortality (No Interventions) H'!$B$10:$O$129,7),VLOOKUP(I27,'[1]Mortality (Interventions) H'!$B$136:$AV$256,16)))</f>
        <v>106.64865517259808</v>
      </c>
      <c r="P560" s="11">
        <v>0</v>
      </c>
      <c r="Q560" s="10">
        <f t="shared" si="301"/>
        <v>0.43598167422640199</v>
      </c>
      <c r="R560" s="10">
        <f t="shared" si="302"/>
        <v>4.6496859236143544E-2</v>
      </c>
      <c r="S560" s="10">
        <f t="shared" si="303"/>
        <v>0</v>
      </c>
      <c r="T560" s="9">
        <f t="shared" si="293"/>
        <v>0.38948481499025844</v>
      </c>
      <c r="U560" s="18"/>
      <c r="V560" s="8">
        <f t="shared" si="304"/>
        <v>3353.4707623644122</v>
      </c>
      <c r="W560" s="8">
        <f t="shared" si="294"/>
        <v>2995.8276153976203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-999.53575597545728</v>
      </c>
      <c r="AB560" s="8">
        <f t="shared" si="305"/>
        <v>-35764.314696679183</v>
      </c>
      <c r="AC560" s="8">
        <f t="shared" si="298"/>
        <v>-36763.850452654639</v>
      </c>
      <c r="AD560" s="8">
        <f t="shared" si="306"/>
        <v>328.97548178794887</v>
      </c>
      <c r="AE560" s="8">
        <f t="shared" si="299"/>
        <v>-36434.874970866687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2566.3022472402604</v>
      </c>
      <c r="M561" s="14">
        <f t="shared" si="292"/>
        <v>769177</v>
      </c>
      <c r="N561" s="13"/>
      <c r="O561" s="12">
        <f>1000*(IF(I28&lt;18,VLOOKUP(I28,'[1]Mortality (No Interventions) H'!$B$10:$O$129,7),VLOOKUP(I28,'[1]Mortality (Interventions) H'!$B$136:$AV$256,16)))</f>
        <v>118.31607987046773</v>
      </c>
      <c r="P561" s="11">
        <v>0</v>
      </c>
      <c r="Q561" s="10">
        <f t="shared" si="301"/>
        <v>0.38948481499025844</v>
      </c>
      <c r="R561" s="10">
        <f t="shared" si="302"/>
        <v>4.6082316478721762E-2</v>
      </c>
      <c r="S561" s="10">
        <f t="shared" si="303"/>
        <v>0</v>
      </c>
      <c r="T561" s="9">
        <f t="shared" si="293"/>
        <v>0.3434024985115367</v>
      </c>
      <c r="U561" s="18"/>
      <c r="V561" s="8">
        <f t="shared" si="304"/>
        <v>2995.8276153976203</v>
      </c>
      <c r="W561" s="8">
        <f t="shared" si="294"/>
        <v>2641.373035976083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-881.27460363807677</v>
      </c>
      <c r="AB561" s="8">
        <f t="shared" si="305"/>
        <v>-35445.457942153771</v>
      </c>
      <c r="AC561" s="8">
        <f t="shared" si="298"/>
        <v>-36326.732545791849</v>
      </c>
      <c r="AD561" s="8">
        <f t="shared" si="306"/>
        <v>293.8906890705066</v>
      </c>
      <c r="AE561" s="8">
        <f t="shared" si="299"/>
        <v>-36032.841856721345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2566.3022472402604</v>
      </c>
      <c r="M562" s="14">
        <f t="shared" si="292"/>
        <v>769177</v>
      </c>
      <c r="N562" s="13"/>
      <c r="O562" s="12">
        <f>1000*(IF(I29&lt;18,VLOOKUP(I29,'[1]Mortality (No Interventions) H'!$B$10:$O$129,7),VLOOKUP(I29,'[1]Mortality (Interventions) H'!$B$136:$AV$256,16)))</f>
        <v>131.22199173158512</v>
      </c>
      <c r="P562" s="11">
        <v>0</v>
      </c>
      <c r="Q562" s="10">
        <f t="shared" si="301"/>
        <v>0.3434024985115367</v>
      </c>
      <c r="R562" s="10">
        <f t="shared" si="302"/>
        <v>4.5061959820286539E-2</v>
      </c>
      <c r="S562" s="10">
        <f t="shared" si="303"/>
        <v>0</v>
      </c>
      <c r="T562" s="9">
        <f t="shared" si="293"/>
        <v>0.29834053869125016</v>
      </c>
      <c r="U562" s="18"/>
      <c r="V562" s="8">
        <f t="shared" si="304"/>
        <v>2641.373035976083</v>
      </c>
      <c r="W562" s="8">
        <f t="shared" si="294"/>
        <v>2294.7668052891972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-765.63199488622513</v>
      </c>
      <c r="AB562" s="8">
        <f t="shared" si="305"/>
        <v>-34660.623068688539</v>
      </c>
      <c r="AC562" s="8">
        <f t="shared" si="298"/>
        <v>-35426.255063574761</v>
      </c>
      <c r="AD562" s="8">
        <f t="shared" si="306"/>
        <v>259.11869482925374</v>
      </c>
      <c r="AE562" s="8">
        <f t="shared" si="299"/>
        <v>-35167.136368745509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2566.3022472402604</v>
      </c>
      <c r="M563" s="14">
        <f t="shared" si="292"/>
        <v>769177</v>
      </c>
      <c r="N563" s="13"/>
      <c r="O563" s="12">
        <f>1000*(IF(I30&lt;18,VLOOKUP(I30,'[1]Mortality (No Interventions) H'!$B$10:$O$129,7),VLOOKUP(I30,'[1]Mortality (Interventions) H'!$B$136:$AV$256,16)))</f>
        <v>145.54701931200142</v>
      </c>
      <c r="P563" s="11">
        <v>0</v>
      </c>
      <c r="Q563" s="10">
        <f t="shared" si="301"/>
        <v>0.29834053869125016</v>
      </c>
      <c r="R563" s="10">
        <f t="shared" si="302"/>
        <v>4.3422576146448295E-2</v>
      </c>
      <c r="S563" s="10">
        <f t="shared" si="303"/>
        <v>0</v>
      </c>
      <c r="T563" s="9">
        <f t="shared" si="293"/>
        <v>0.25491796254480187</v>
      </c>
      <c r="U563" s="18"/>
      <c r="V563" s="8">
        <f t="shared" si="304"/>
        <v>2294.7668052891972</v>
      </c>
      <c r="W563" s="8">
        <f t="shared" si="294"/>
        <v>1960.7703367632307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-654.1965401406336</v>
      </c>
      <c r="AB563" s="8">
        <f t="shared" si="305"/>
        <v>-33399.646852596663</v>
      </c>
      <c r="AC563" s="8">
        <f t="shared" si="298"/>
        <v>-34053.843392737297</v>
      </c>
      <c r="AD563" s="8">
        <f t="shared" si="306"/>
        <v>225.11662359887026</v>
      </c>
      <c r="AE563" s="8">
        <f t="shared" si="299"/>
        <v>-33828.726769138426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2566.3022472402604</v>
      </c>
      <c r="M564" s="14">
        <f t="shared" si="292"/>
        <v>769177</v>
      </c>
      <c r="N564" s="13"/>
      <c r="O564" s="12">
        <f>1000*(IF(I31&lt;18,VLOOKUP(I31,'[1]Mortality (No Interventions) H'!$B$10:$O$129,7),VLOOKUP(I31,'[1]Mortality (Interventions) H'!$B$136:$AV$256,16)))</f>
        <v>159.88581798582214</v>
      </c>
      <c r="P564" s="11">
        <v>0</v>
      </c>
      <c r="Q564" s="10">
        <f t="shared" si="301"/>
        <v>0.25491796254480187</v>
      </c>
      <c r="R564" s="10">
        <f t="shared" si="302"/>
        <v>4.0757766960754817E-2</v>
      </c>
      <c r="S564" s="10">
        <f t="shared" si="303"/>
        <v>0</v>
      </c>
      <c r="T564" s="9">
        <f t="shared" si="293"/>
        <v>0.21416019558404706</v>
      </c>
      <c r="U564" s="18"/>
      <c r="V564" s="8">
        <f t="shared" si="304"/>
        <v>1960.7703367632307</v>
      </c>
      <c r="W564" s="8">
        <f t="shared" si="294"/>
        <v>1647.2709675875058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-549.5997911967537</v>
      </c>
      <c r="AB564" s="8">
        <f t="shared" si="305"/>
        <v>-31349.936917572508</v>
      </c>
      <c r="AC564" s="8">
        <f t="shared" si="298"/>
        <v>-31899.536708769261</v>
      </c>
      <c r="AD564" s="8">
        <f t="shared" si="306"/>
        <v>192.35157003647294</v>
      </c>
      <c r="AE564" s="8">
        <f t="shared" si="299"/>
        <v>-31707.185138732788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2566.3022472402604</v>
      </c>
      <c r="M565" s="14">
        <f t="shared" si="292"/>
        <v>769177</v>
      </c>
      <c r="N565" s="13"/>
      <c r="O565" s="12">
        <f>1000*(IF(I32&lt;18,VLOOKUP(I32,'[1]Mortality (No Interventions) H'!$B$10:$O$129,7),VLOOKUP(I32,'[1]Mortality (Interventions) H'!$B$136:$AV$256,16)))</f>
        <v>175.43707735729154</v>
      </c>
      <c r="P565" s="11">
        <v>0</v>
      </c>
      <c r="Q565" s="10">
        <f t="shared" si="301"/>
        <v>0.21416019558404706</v>
      </c>
      <c r="R565" s="10">
        <f t="shared" si="302"/>
        <v>3.7571638799531154E-2</v>
      </c>
      <c r="S565" s="10">
        <f t="shared" si="303"/>
        <v>0</v>
      </c>
      <c r="T565" s="9">
        <f t="shared" si="293"/>
        <v>0.1765885567845159</v>
      </c>
      <c r="U565" s="18"/>
      <c r="V565" s="8">
        <f t="shared" si="304"/>
        <v>1647.2709675875058</v>
      </c>
      <c r="W565" s="8">
        <f t="shared" si="294"/>
        <v>1358.2785634184361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-453.17961011301747</v>
      </c>
      <c r="AB565" s="8">
        <f t="shared" si="305"/>
        <v>-28899.240416906974</v>
      </c>
      <c r="AC565" s="8">
        <f t="shared" si="298"/>
        <v>-29352.420027019991</v>
      </c>
      <c r="AD565" s="8">
        <f t="shared" si="306"/>
        <v>161.59728192033432</v>
      </c>
      <c r="AE565" s="8">
        <f t="shared" si="299"/>
        <v>-29190.822745099656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2566.3022472402604</v>
      </c>
      <c r="M566" s="14">
        <f t="shared" si="292"/>
        <v>769177</v>
      </c>
      <c r="N566" s="13"/>
      <c r="O566" s="12">
        <f>1000*(IF(I33&lt;18,VLOOKUP(I33,'[1]Mortality (No Interventions) H'!$B$10:$O$129,7),VLOOKUP(I33,'[1]Mortality (Interventions) H'!$B$136:$AV$256,16)))</f>
        <v>191.82105274995195</v>
      </c>
      <c r="P566" s="11">
        <v>0</v>
      </c>
      <c r="Q566" s="10">
        <f t="shared" si="301"/>
        <v>0.1765885567845159</v>
      </c>
      <c r="R566" s="10">
        <f t="shared" si="302"/>
        <v>3.3873402866000511E-2</v>
      </c>
      <c r="S566" s="10">
        <f t="shared" si="303"/>
        <v>0</v>
      </c>
      <c r="T566" s="9">
        <f t="shared" si="293"/>
        <v>0.14271515391851539</v>
      </c>
      <c r="U566" s="18"/>
      <c r="V566" s="8">
        <f t="shared" si="304"/>
        <v>1358.2785634184361</v>
      </c>
      <c r="W566" s="8">
        <f t="shared" si="294"/>
        <v>1097.7321394558192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-366.25022021632572</v>
      </c>
      <c r="AB566" s="8">
        <f t="shared" si="305"/>
        <v>-26054.642396261675</v>
      </c>
      <c r="AC566" s="8">
        <f t="shared" si="298"/>
        <v>-26420.892616478002</v>
      </c>
      <c r="AD566" s="8">
        <f t="shared" si="306"/>
        <v>133.24712707134859</v>
      </c>
      <c r="AE566" s="8">
        <f t="shared" si="299"/>
        <v>-26287.645489406656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2566.3022472402604</v>
      </c>
      <c r="M567" s="14">
        <f t="shared" si="292"/>
        <v>769177</v>
      </c>
      <c r="N567" s="13"/>
      <c r="O567" s="12">
        <f>1000*(IF(I34&lt;18,VLOOKUP(I34,'[1]Mortality (No Interventions) H'!$B$10:$O$129,7),VLOOKUP(I34,'[1]Mortality (Interventions) H'!$B$136:$AV$256,16)))</f>
        <v>208.84955568505663</v>
      </c>
      <c r="P567" s="11">
        <v>0</v>
      </c>
      <c r="Q567" s="10">
        <f t="shared" si="301"/>
        <v>0.14271515391851539</v>
      </c>
      <c r="R567" s="10">
        <f t="shared" si="302"/>
        <v>2.9805996485406407E-2</v>
      </c>
      <c r="S567" s="10">
        <f t="shared" si="303"/>
        <v>0</v>
      </c>
      <c r="T567" s="9">
        <f t="shared" si="293"/>
        <v>0.11290915743310898</v>
      </c>
      <c r="U567" s="18"/>
      <c r="V567" s="8">
        <f t="shared" si="304"/>
        <v>1097.7321394558192</v>
      </c>
      <c r="W567" s="8">
        <f t="shared" si="294"/>
        <v>868.47126986926469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-289.75902445459189</v>
      </c>
      <c r="AB567" s="8">
        <f t="shared" si="305"/>
        <v>-22926.086958655444</v>
      </c>
      <c r="AC567" s="8">
        <f t="shared" si="298"/>
        <v>-23215.845983110037</v>
      </c>
      <c r="AD567" s="8">
        <f t="shared" si="306"/>
        <v>107.68752288061587</v>
      </c>
      <c r="AE567" s="8">
        <f t="shared" si="299"/>
        <v>-23108.158460229421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2566.3022472402604</v>
      </c>
      <c r="M568" s="14">
        <f t="shared" si="292"/>
        <v>769177</v>
      </c>
      <c r="N568" s="13"/>
      <c r="O568" s="12">
        <f>1000*(IF(I35&lt;18,VLOOKUP(I35,'[1]Mortality (No Interventions) H'!$B$10:$O$129,7),VLOOKUP(I35,'[1]Mortality (Interventions) H'!$B$136:$AV$256,16)))</f>
        <v>227.19558047019521</v>
      </c>
      <c r="P568" s="11">
        <v>0</v>
      </c>
      <c r="Q568" s="10">
        <f t="shared" si="301"/>
        <v>0.11290915743310898</v>
      </c>
      <c r="R568" s="10">
        <f t="shared" si="302"/>
        <v>2.565246156341585E-2</v>
      </c>
      <c r="S568" s="10">
        <f t="shared" si="303"/>
        <v>0</v>
      </c>
      <c r="T568" s="9">
        <f t="shared" si="293"/>
        <v>8.7256695869693118E-2</v>
      </c>
      <c r="U568" s="18"/>
      <c r="V568" s="8">
        <f t="shared" si="304"/>
        <v>868.47126986926469</v>
      </c>
      <c r="W568" s="8">
        <f t="shared" si="294"/>
        <v>671.15843558962945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-223.92705469715341</v>
      </c>
      <c r="AB568" s="8">
        <f t="shared" si="305"/>
        <v>-19731.283427963514</v>
      </c>
      <c r="AC568" s="8">
        <f t="shared" si="298"/>
        <v>-19955.210482660666</v>
      </c>
      <c r="AD568" s="8">
        <f t="shared" si="306"/>
        <v>85.197031574174872</v>
      </c>
      <c r="AE568" s="8">
        <f t="shared" si="299"/>
        <v>-19870.013451086492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2566.3022472402604</v>
      </c>
      <c r="M569" s="14">
        <f t="shared" ref="M569:M600" si="309">$E$11</f>
        <v>769177</v>
      </c>
      <c r="N569" s="13"/>
      <c r="O569" s="12">
        <f>1000*(IF(I36&lt;18,VLOOKUP(I36,'[1]Mortality (No Interventions) H'!$B$10:$O$129,7),VLOOKUP(I36,'[1]Mortality (Interventions) H'!$B$136:$AV$256,16)))</f>
        <v>246.17775101710103</v>
      </c>
      <c r="P569" s="11">
        <v>0</v>
      </c>
      <c r="Q569" s="10">
        <f t="shared" si="301"/>
        <v>8.7256695869693118E-2</v>
      </c>
      <c r="R569" s="10">
        <f t="shared" si="302"/>
        <v>2.1480657150384223E-2</v>
      </c>
      <c r="S569" s="10">
        <f t="shared" si="303"/>
        <v>0</v>
      </c>
      <c r="T569" s="9">
        <f t="shared" ref="T569:T600" si="310">Q569-SUM(R569:S569)</f>
        <v>6.5776038719308899E-2</v>
      </c>
      <c r="U569" s="18"/>
      <c r="V569" s="8">
        <f t="shared" si="304"/>
        <v>671.15843558962945</v>
      </c>
      <c r="W569" s="8">
        <f t="shared" ref="W569:W600" si="311">$G$14*M569*T569</f>
        <v>505.93416134001865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-168.80119597992481</v>
      </c>
      <c r="AB569" s="8">
        <f t="shared" si="305"/>
        <v>-16522.427424961086</v>
      </c>
      <c r="AC569" s="8">
        <f t="shared" ref="AC569:AC600" si="315">IFERROR(_xlfn.IFNA(SUM(Y569:AB569),0),0)</f>
        <v>-16691.228620941012</v>
      </c>
      <c r="AD569" s="8">
        <f t="shared" si="306"/>
        <v>65.840642531342652</v>
      </c>
      <c r="AE569" s="8">
        <f t="shared" ref="AE569:AE600" si="316">IFERROR(_xlfn.IFNA(SUM(AC569:AD569),0),0)</f>
        <v>-16625.387978409668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2566.3022472402604</v>
      </c>
      <c r="M570" s="14">
        <f t="shared" si="309"/>
        <v>769177</v>
      </c>
      <c r="N570" s="13"/>
      <c r="O570" s="12">
        <f>1000*(IF(I37&lt;18,VLOOKUP(I37,'[1]Mortality (No Interventions) H'!$B$10:$O$129,7),VLOOKUP(I37,'[1]Mortality (Interventions) H'!$B$136:$AV$256,16)))</f>
        <v>266.37250545688545</v>
      </c>
      <c r="P570" s="11">
        <v>0</v>
      </c>
      <c r="Q570" s="10">
        <f t="shared" ref="Q570:Q601" si="318">T569</f>
        <v>6.5776038719308899E-2</v>
      </c>
      <c r="R570" s="10">
        <f t="shared" ref="R570:R601" si="319">O570*Q570/1000</f>
        <v>1.7520928232691416E-2</v>
      </c>
      <c r="S570" s="10">
        <f t="shared" ref="S570:S601" si="320">MIN(P570*Q570,Q570-R570)</f>
        <v>0</v>
      </c>
      <c r="T570" s="9">
        <f t="shared" si="310"/>
        <v>4.8255110486617486E-2</v>
      </c>
      <c r="U570" s="18"/>
      <c r="V570" s="8">
        <f t="shared" ref="V570:V601" si="321">W569</f>
        <v>505.93416134001865</v>
      </c>
      <c r="W570" s="8">
        <f t="shared" si="311"/>
        <v>371.1672111876498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-123.83719848263351</v>
      </c>
      <c r="AB570" s="8">
        <f t="shared" ref="AB570:AB601" si="322">IFERROR(_xlfn.IFNA(-M570*R570,0),0)</f>
        <v>-13476.695015236886</v>
      </c>
      <c r="AC570" s="8">
        <f t="shared" si="315"/>
        <v>-13600.53221371952</v>
      </c>
      <c r="AD570" s="8">
        <f t="shared" ref="AD570:AD601" si="323">IFERROR(_xlfn.IFNA($D$6*SUM(V570:V570,Y570:Z570),0),0)</f>
        <v>49.632141227455833</v>
      </c>
      <c r="AE570" s="8">
        <f t="shared" si="316"/>
        <v>-13550.900072492064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2566.3022472402604</v>
      </c>
      <c r="M571" s="14">
        <f t="shared" si="309"/>
        <v>769177</v>
      </c>
      <c r="N571" s="13"/>
      <c r="O571" s="12">
        <f>1000*(IF(I38&lt;18,VLOOKUP(I38,'[1]Mortality (No Interventions) H'!$B$10:$O$129,7),VLOOKUP(I38,'[1]Mortality (Interventions) H'!$B$136:$AV$256,16)))</f>
        <v>287.84660442357909</v>
      </c>
      <c r="P571" s="11">
        <v>0</v>
      </c>
      <c r="Q571" s="10">
        <f t="shared" si="318"/>
        <v>4.8255110486617486E-2</v>
      </c>
      <c r="R571" s="10">
        <f t="shared" si="319"/>
        <v>1.3890069699657486E-2</v>
      </c>
      <c r="S571" s="10">
        <f t="shared" si="320"/>
        <v>0</v>
      </c>
      <c r="T571" s="9">
        <f t="shared" si="310"/>
        <v>3.4365040786959997E-2</v>
      </c>
      <c r="U571" s="18"/>
      <c r="V571" s="8">
        <f t="shared" si="321"/>
        <v>371.1672111876498</v>
      </c>
      <c r="W571" s="8">
        <f t="shared" si="311"/>
        <v>264.32798977391531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-88.191081398078651</v>
      </c>
      <c r="AB571" s="8">
        <f t="shared" si="322"/>
        <v>-10683.922141373447</v>
      </c>
      <c r="AC571" s="8">
        <f t="shared" si="315"/>
        <v>-10772.113222771526</v>
      </c>
      <c r="AD571" s="8">
        <f t="shared" si="323"/>
        <v>36.411503417508449</v>
      </c>
      <c r="AE571" s="8">
        <f t="shared" si="316"/>
        <v>-10735.701719354018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2566.3022472402604</v>
      </c>
      <c r="M572" s="14">
        <f t="shared" si="309"/>
        <v>769177</v>
      </c>
      <c r="N572" s="13"/>
      <c r="O572" s="12">
        <f>1000*(IF(I39&lt;18,VLOOKUP(I39,'[1]Mortality (No Interventions) H'!$B$10:$O$129,7),VLOOKUP(I39,'[1]Mortality (Interventions) H'!$B$136:$AV$256,16)))</f>
        <v>309.85511642935927</v>
      </c>
      <c r="P572" s="11">
        <v>0</v>
      </c>
      <c r="Q572" s="10">
        <f t="shared" si="318"/>
        <v>3.4365040786959997E-2</v>
      </c>
      <c r="R572" s="10">
        <f t="shared" si="319"/>
        <v>1.064818371414317E-2</v>
      </c>
      <c r="S572" s="10">
        <f t="shared" si="320"/>
        <v>0</v>
      </c>
      <c r="T572" s="9">
        <f t="shared" si="310"/>
        <v>2.3716857072816826E-2</v>
      </c>
      <c r="U572" s="18"/>
      <c r="V572" s="8">
        <f t="shared" si="321"/>
        <v>264.32798977391531</v>
      </c>
      <c r="W572" s="8">
        <f t="shared" si="311"/>
        <v>182.42460972698029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-60.864623603445885</v>
      </c>
      <c r="AB572" s="8">
        <f t="shared" si="322"/>
        <v>-8190.3380046935017</v>
      </c>
      <c r="AC572" s="8">
        <f t="shared" si="315"/>
        <v>-8251.2026282969473</v>
      </c>
      <c r="AD572" s="8">
        <f t="shared" si="323"/>
        <v>25.930575796821092</v>
      </c>
      <c r="AE572" s="8">
        <f t="shared" si="316"/>
        <v>-8225.2720525001259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2566.3022472402604</v>
      </c>
      <c r="M573" s="14">
        <f t="shared" si="309"/>
        <v>769177</v>
      </c>
      <c r="N573" s="13"/>
      <c r="O573" s="12">
        <f>1000*(IF(I40&lt;18,VLOOKUP(I40,'[1]Mortality (No Interventions) H'!$B$10:$O$129,7),VLOOKUP(I40,'[1]Mortality (Interventions) H'!$B$136:$AV$256,16)))</f>
        <v>332.96768294725501</v>
      </c>
      <c r="P573" s="11">
        <v>0</v>
      </c>
      <c r="Q573" s="10">
        <f t="shared" si="318"/>
        <v>2.3716857072816826E-2</v>
      </c>
      <c r="R573" s="10">
        <f t="shared" si="319"/>
        <v>7.896946946327036E-3</v>
      </c>
      <c r="S573" s="10">
        <f t="shared" si="320"/>
        <v>0</v>
      </c>
      <c r="T573" s="9">
        <f t="shared" si="310"/>
        <v>1.581991012648979E-2</v>
      </c>
      <c r="U573" s="18"/>
      <c r="V573" s="8">
        <f t="shared" si="321"/>
        <v>182.42460972698029</v>
      </c>
      <c r="W573" s="8">
        <f t="shared" si="311"/>
        <v>121.68311011363038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-40.598670908749703</v>
      </c>
      <c r="AB573" s="8">
        <f t="shared" si="322"/>
        <v>-6074.1499613349906</v>
      </c>
      <c r="AC573" s="8">
        <f t="shared" si="315"/>
        <v>-6114.7486322437408</v>
      </c>
      <c r="AD573" s="8">
        <f t="shared" si="323"/>
        <v>17.895854214216769</v>
      </c>
      <c r="AE573" s="8">
        <f t="shared" si="316"/>
        <v>-6096.8527780295244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2566.3022472402604</v>
      </c>
      <c r="M574" s="14">
        <f t="shared" si="309"/>
        <v>769177</v>
      </c>
      <c r="N574" s="13"/>
      <c r="O574" s="12">
        <f>1000*(IF(I41&lt;18,VLOOKUP(I41,'[1]Mortality (No Interventions) H'!$B$10:$O$129,7),VLOOKUP(I41,'[1]Mortality (Interventions) H'!$B$136:$AV$256,16)))</f>
        <v>356.39293445896237</v>
      </c>
      <c r="P574" s="11">
        <v>0</v>
      </c>
      <c r="Q574" s="10">
        <f t="shared" si="318"/>
        <v>1.581991012648979E-2</v>
      </c>
      <c r="R574" s="10">
        <f t="shared" si="319"/>
        <v>5.6381041928567511E-3</v>
      </c>
      <c r="S574" s="10">
        <f t="shared" si="320"/>
        <v>0</v>
      </c>
      <c r="T574" s="9">
        <f t="shared" si="310"/>
        <v>1.0181805933633039E-2</v>
      </c>
      <c r="U574" s="18"/>
      <c r="V574" s="8">
        <f t="shared" si="321"/>
        <v>121.68311011363038</v>
      </c>
      <c r="W574" s="8">
        <f t="shared" si="311"/>
        <v>78.316109426140613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-26.129591448446686</v>
      </c>
      <c r="AB574" s="8">
        <f t="shared" si="322"/>
        <v>-4336.7000687489772</v>
      </c>
      <c r="AC574" s="8">
        <f t="shared" si="315"/>
        <v>-4362.8296601974234</v>
      </c>
      <c r="AD574" s="8">
        <f t="shared" si="323"/>
        <v>11.937113102147141</v>
      </c>
      <c r="AE574" s="8">
        <f t="shared" si="316"/>
        <v>-4350.8925470952763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2566.3022472402604</v>
      </c>
      <c r="M575" s="14">
        <f t="shared" si="309"/>
        <v>769177</v>
      </c>
      <c r="N575" s="13"/>
      <c r="O575" s="12">
        <f>1000*(IF(I42&lt;18,VLOOKUP(I42,'[1]Mortality (No Interventions) H'!$B$10:$O$129,7),VLOOKUP(I42,'[1]Mortality (Interventions) H'!$B$136:$AV$256,16)))</f>
        <v>379.62058649215294</v>
      </c>
      <c r="P575" s="11">
        <v>0</v>
      </c>
      <c r="Q575" s="10">
        <f t="shared" si="318"/>
        <v>1.0181805933633039E-2</v>
      </c>
      <c r="R575" s="10">
        <f t="shared" si="319"/>
        <v>3.8652231400750571E-3</v>
      </c>
      <c r="S575" s="10">
        <f t="shared" si="320"/>
        <v>0</v>
      </c>
      <c r="T575" s="9">
        <f t="shared" si="310"/>
        <v>6.3165827935579826E-3</v>
      </c>
      <c r="U575" s="18"/>
      <c r="V575" s="8">
        <f t="shared" si="321"/>
        <v>78.316109426140613</v>
      </c>
      <c r="W575" s="8">
        <f t="shared" si="311"/>
        <v>48.585702034005486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-16.210260617987011</v>
      </c>
      <c r="AB575" s="8">
        <f t="shared" si="322"/>
        <v>-2973.0407392135121</v>
      </c>
      <c r="AC575" s="8">
        <f t="shared" si="315"/>
        <v>-2989.250999831499</v>
      </c>
      <c r="AD575" s="8">
        <f t="shared" si="323"/>
        <v>7.6828103347043948</v>
      </c>
      <c r="AE575" s="8">
        <f t="shared" si="316"/>
        <v>-2981.5681894967947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2566.3022472402604</v>
      </c>
      <c r="M576" s="14">
        <f t="shared" si="309"/>
        <v>769177</v>
      </c>
      <c r="N576" s="13"/>
      <c r="O576" s="12">
        <f>1000*(IF(I43&lt;18,VLOOKUP(I43,'[1]Mortality (No Interventions) H'!$B$10:$O$129,7),VLOOKUP(I43,'[1]Mortality (Interventions) H'!$B$136:$AV$256,16)))</f>
        <v>403.5363920920289</v>
      </c>
      <c r="P576" s="11">
        <v>0</v>
      </c>
      <c r="Q576" s="10">
        <f t="shared" si="318"/>
        <v>6.3165827935579826E-3</v>
      </c>
      <c r="R576" s="10">
        <f t="shared" si="319"/>
        <v>2.5489710308629772E-3</v>
      </c>
      <c r="S576" s="10">
        <f t="shared" si="320"/>
        <v>0</v>
      </c>
      <c r="T576" s="9">
        <f t="shared" si="310"/>
        <v>3.7676117626950054E-3</v>
      </c>
      <c r="U576" s="18"/>
      <c r="V576" s="8">
        <f t="shared" si="321"/>
        <v>48.585702034005486</v>
      </c>
      <c r="W576" s="8">
        <f t="shared" si="311"/>
        <v>28.979603127944564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-9.6688305333330309</v>
      </c>
      <c r="AB576" s="8">
        <f t="shared" si="322"/>
        <v>-1960.6098906060922</v>
      </c>
      <c r="AC576" s="8">
        <f t="shared" si="315"/>
        <v>-1970.2787211394252</v>
      </c>
      <c r="AD576" s="8">
        <f t="shared" si="323"/>
        <v>4.7662573695359383</v>
      </c>
      <c r="AE576" s="8">
        <f t="shared" si="316"/>
        <v>-1965.5124637698893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2566.3022472402604</v>
      </c>
      <c r="M577" s="14">
        <f t="shared" si="309"/>
        <v>769177</v>
      </c>
      <c r="N577" s="13"/>
      <c r="O577" s="12">
        <f>1000*(IF(I44&lt;18,VLOOKUP(I44,'[1]Mortality (No Interventions) H'!$B$10:$O$129,7),VLOOKUP(I44,'[1]Mortality (Interventions) H'!$B$136:$AV$256,16)))</f>
        <v>428.01473123831232</v>
      </c>
      <c r="P577" s="11">
        <v>0</v>
      </c>
      <c r="Q577" s="10">
        <f t="shared" si="318"/>
        <v>3.7676117626950054E-3</v>
      </c>
      <c r="R577" s="10">
        <f t="shared" si="319"/>
        <v>1.6125933360202069E-3</v>
      </c>
      <c r="S577" s="10">
        <f t="shared" si="320"/>
        <v>0</v>
      </c>
      <c r="T577" s="9">
        <f t="shared" si="310"/>
        <v>2.1550184266747987E-3</v>
      </c>
      <c r="U577" s="18"/>
      <c r="V577" s="8">
        <f t="shared" si="321"/>
        <v>28.979603127944564</v>
      </c>
      <c r="W577" s="8">
        <f t="shared" si="311"/>
        <v>16.575906083744417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-5.5304286312197064</v>
      </c>
      <c r="AB577" s="8">
        <f t="shared" si="322"/>
        <v>-1240.3697044200146</v>
      </c>
      <c r="AC577" s="8">
        <f t="shared" si="315"/>
        <v>-1245.9001330512342</v>
      </c>
      <c r="AD577" s="8">
        <f t="shared" si="323"/>
        <v>2.8428990668513618</v>
      </c>
      <c r="AE577" s="8">
        <f t="shared" si="316"/>
        <v>-1243.0572339843829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2566.3022472402604</v>
      </c>
      <c r="M578" s="14">
        <f t="shared" si="309"/>
        <v>769177</v>
      </c>
      <c r="N578" s="13"/>
      <c r="O578" s="12">
        <f>1000*(IF(I45&lt;18,VLOOKUP(I45,'[1]Mortality (No Interventions) H'!$B$10:$O$129,7),VLOOKUP(I45,'[1]Mortality (Interventions) H'!$B$136:$AV$256,16)))</f>
        <v>452.91179462473576</v>
      </c>
      <c r="P578" s="11">
        <v>0</v>
      </c>
      <c r="Q578" s="10">
        <f t="shared" si="318"/>
        <v>2.1550184266747987E-3</v>
      </c>
      <c r="R578" s="10">
        <f t="shared" si="319"/>
        <v>9.760332630746575E-4</v>
      </c>
      <c r="S578" s="10">
        <f t="shared" si="320"/>
        <v>0</v>
      </c>
      <c r="T578" s="9">
        <f t="shared" si="310"/>
        <v>1.1789851636001413E-3</v>
      </c>
      <c r="U578" s="18"/>
      <c r="V578" s="8">
        <f t="shared" si="321"/>
        <v>16.575906083744417</v>
      </c>
      <c r="W578" s="8">
        <f t="shared" si="311"/>
        <v>9.0684827118246591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-3.0256322748099684</v>
      </c>
      <c r="AB578" s="8">
        <f t="shared" si="322"/>
        <v>-750.74233719197582</v>
      </c>
      <c r="AC578" s="8">
        <f t="shared" si="315"/>
        <v>-753.76796946678576</v>
      </c>
      <c r="AD578" s="8">
        <f t="shared" si="323"/>
        <v>1.6260963868153275</v>
      </c>
      <c r="AE578" s="8">
        <f t="shared" si="316"/>
        <v>-752.14187307997042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2566.3022472402604</v>
      </c>
      <c r="M579" s="14">
        <f t="shared" si="309"/>
        <v>769177</v>
      </c>
      <c r="N579" s="13"/>
      <c r="O579" s="12">
        <f>1000*(IF(I46&lt;18,VLOOKUP(I46,'[1]Mortality (No Interventions) H'!$B$10:$O$129,7),VLOOKUP(I46,'[1]Mortality (Interventions) H'!$B$136:$AV$256,16)))</f>
        <v>478.08158866398492</v>
      </c>
      <c r="P579" s="11">
        <v>0</v>
      </c>
      <c r="Q579" s="10">
        <f t="shared" si="318"/>
        <v>1.1789851636001413E-3</v>
      </c>
      <c r="R579" s="10">
        <f t="shared" si="319"/>
        <v>5.6365110002522365E-4</v>
      </c>
      <c r="S579" s="10">
        <f t="shared" si="320"/>
        <v>0</v>
      </c>
      <c r="T579" s="9">
        <f t="shared" si="310"/>
        <v>6.1533406357491762E-4</v>
      </c>
      <c r="U579" s="18"/>
      <c r="V579" s="8">
        <f t="shared" si="321"/>
        <v>9.0684827118246591</v>
      </c>
      <c r="W579" s="8">
        <f t="shared" si="311"/>
        <v>4.7330080901836444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-1.5791331901557923</v>
      </c>
      <c r="AB579" s="8">
        <f t="shared" si="322"/>
        <v>-433.54746216410143</v>
      </c>
      <c r="AC579" s="8">
        <f t="shared" si="315"/>
        <v>-435.12659535425723</v>
      </c>
      <c r="AD579" s="8">
        <f t="shared" si="323"/>
        <v>0.88961815402999911</v>
      </c>
      <c r="AE579" s="8">
        <f t="shared" si="316"/>
        <v>-434.23697720022722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2566.3022472402604</v>
      </c>
      <c r="M580" s="14">
        <f t="shared" si="309"/>
        <v>769177</v>
      </c>
      <c r="N580" s="13"/>
      <c r="O580" s="12">
        <f>1000*(IF(I47&lt;18,VLOOKUP(I47,'[1]Mortality (No Interventions) H'!$B$10:$O$129,7),VLOOKUP(I47,'[1]Mortality (Interventions) H'!$B$136:$AV$256,16)))</f>
        <v>503.54904560660583</v>
      </c>
      <c r="P580" s="11">
        <v>0</v>
      </c>
      <c r="Q580" s="10">
        <f t="shared" si="318"/>
        <v>6.1533406357491762E-4</v>
      </c>
      <c r="R580" s="10">
        <f t="shared" si="319"/>
        <v>3.0985088044238428E-4</v>
      </c>
      <c r="S580" s="10">
        <f t="shared" si="320"/>
        <v>0</v>
      </c>
      <c r="T580" s="9">
        <f t="shared" si="310"/>
        <v>3.0548318313253334E-4</v>
      </c>
      <c r="U580" s="18"/>
      <c r="V580" s="8">
        <f t="shared" si="321"/>
        <v>4.7330080901836444</v>
      </c>
      <c r="W580" s="8">
        <f t="shared" si="311"/>
        <v>2.3497063835233263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-0.78396217936712831</v>
      </c>
      <c r="AB580" s="8">
        <f t="shared" si="322"/>
        <v>-238.33017066603182</v>
      </c>
      <c r="AC580" s="8">
        <f t="shared" si="315"/>
        <v>-239.11413284539896</v>
      </c>
      <c r="AD580" s="8">
        <f t="shared" si="323"/>
        <v>0.46430809364701553</v>
      </c>
      <c r="AE580" s="8">
        <f t="shared" si="316"/>
        <v>-238.64982475175194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2566.3022472402604</v>
      </c>
      <c r="M581" s="14">
        <f t="shared" si="309"/>
        <v>769177</v>
      </c>
      <c r="N581" s="13"/>
      <c r="O581" s="12">
        <f>1000*(IF(I48&lt;18,VLOOKUP(I48,'[1]Mortality (No Interventions) H'!$B$10:$O$129,7),VLOOKUP(I48,'[1]Mortality (Interventions) H'!$B$136:$AV$256,16)))</f>
        <v>529.3603732057652</v>
      </c>
      <c r="P581" s="11">
        <v>0</v>
      </c>
      <c r="Q581" s="10">
        <f t="shared" si="318"/>
        <v>3.0548318313253334E-4</v>
      </c>
      <c r="R581" s="10">
        <f t="shared" si="319"/>
        <v>1.6171069183112296E-4</v>
      </c>
      <c r="S581" s="10">
        <f t="shared" si="320"/>
        <v>0</v>
      </c>
      <c r="T581" s="9">
        <f t="shared" si="310"/>
        <v>1.4377249130141038E-4</v>
      </c>
      <c r="U581" s="18"/>
      <c r="V581" s="8">
        <f t="shared" si="321"/>
        <v>2.3497063835233263</v>
      </c>
      <c r="W581" s="8">
        <f t="shared" si="311"/>
        <v>1.1058649354174495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-0.36896366751814025</v>
      </c>
      <c r="AB581" s="8">
        <f t="shared" si="322"/>
        <v>-124.38414481058766</v>
      </c>
      <c r="AC581" s="8">
        <f t="shared" si="315"/>
        <v>-124.7531084781058</v>
      </c>
      <c r="AD581" s="8">
        <f t="shared" si="323"/>
        <v>0.23050619622363833</v>
      </c>
      <c r="AE581" s="8">
        <f t="shared" si="316"/>
        <v>-124.52260228188216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2566.3022472402604</v>
      </c>
      <c r="M582" s="14">
        <f t="shared" si="309"/>
        <v>769177</v>
      </c>
      <c r="N582" s="13"/>
      <c r="O582" s="12">
        <f>1000*(IF(I49&lt;18,VLOOKUP(I49,'[1]Mortality (No Interventions) H'!$B$10:$O$129,7),VLOOKUP(I49,'[1]Mortality (Interventions) H'!$B$136:$AV$256,16)))</f>
        <v>555.37916154793231</v>
      </c>
      <c r="P582" s="11">
        <v>0</v>
      </c>
      <c r="Q582" s="10">
        <f t="shared" si="318"/>
        <v>1.4377249130141038E-4</v>
      </c>
      <c r="R582" s="10">
        <f t="shared" si="319"/>
        <v>7.9848245672634686E-5</v>
      </c>
      <c r="S582" s="10">
        <f t="shared" si="320"/>
        <v>0</v>
      </c>
      <c r="T582" s="9">
        <f t="shared" si="310"/>
        <v>6.3924245628775694E-5</v>
      </c>
      <c r="U582" s="18"/>
      <c r="V582" s="8">
        <f t="shared" si="321"/>
        <v>1.1058649354174495</v>
      </c>
      <c r="W582" s="8">
        <f t="shared" si="311"/>
        <v>0.49169059480004806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-0.16404893521026545</v>
      </c>
      <c r="AB582" s="8">
        <f t="shared" si="322"/>
        <v>-61.417434061740131</v>
      </c>
      <c r="AC582" s="8">
        <f t="shared" si="315"/>
        <v>-61.581482996950399</v>
      </c>
      <c r="AD582" s="8">
        <f t="shared" si="323"/>
        <v>0.10848535016445179</v>
      </c>
      <c r="AE582" s="8">
        <f t="shared" si="316"/>
        <v>-61.472997646785949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2566.3022472402604</v>
      </c>
      <c r="M583" s="14">
        <f t="shared" si="309"/>
        <v>769177</v>
      </c>
      <c r="N583" s="13"/>
      <c r="O583" s="12">
        <f>1000*(IF(I50&lt;18,VLOOKUP(I50,'[1]Mortality (No Interventions) H'!$B$10:$O$129,7),VLOOKUP(I50,'[1]Mortality (Interventions) H'!$B$136:$AV$256,16)))</f>
        <v>581.46715421959016</v>
      </c>
      <c r="P583" s="11">
        <v>0</v>
      </c>
      <c r="Q583" s="10">
        <f t="shared" si="318"/>
        <v>6.3924245628775694E-5</v>
      </c>
      <c r="R583" s="10">
        <f t="shared" si="319"/>
        <v>3.7169849191398274E-5</v>
      </c>
      <c r="S583" s="10">
        <f t="shared" si="320"/>
        <v>0</v>
      </c>
      <c r="T583" s="9">
        <f t="shared" si="310"/>
        <v>2.6754396437377421E-5</v>
      </c>
      <c r="U583" s="18"/>
      <c r="V583" s="8">
        <f t="shared" si="321"/>
        <v>0.49169059480004806</v>
      </c>
      <c r="W583" s="8">
        <f t="shared" si="311"/>
        <v>0.20578866388512654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-6.8659867700798488E-2</v>
      </c>
      <c r="AB583" s="8">
        <f t="shared" si="322"/>
        <v>-28.59019309149215</v>
      </c>
      <c r="AC583" s="8">
        <f t="shared" si="315"/>
        <v>-28.658852959192949</v>
      </c>
      <c r="AD583" s="8">
        <f t="shared" si="323"/>
        <v>4.8234847349884716E-2</v>
      </c>
      <c r="AE583" s="8">
        <f t="shared" si="316"/>
        <v>-28.610618111843063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2566.3022472402604</v>
      </c>
      <c r="M584" s="14">
        <f t="shared" si="309"/>
        <v>769177</v>
      </c>
      <c r="N584" s="13"/>
      <c r="O584" s="12">
        <f>1000*(IF(I51&lt;18,VLOOKUP(I51,'[1]Mortality (No Interventions) H'!$B$10:$O$129,7),VLOOKUP(I51,'[1]Mortality (Interventions) H'!$B$136:$AV$256,16)))</f>
        <v>611.61829395403197</v>
      </c>
      <c r="P584" s="11">
        <v>0</v>
      </c>
      <c r="Q584" s="10">
        <f t="shared" si="318"/>
        <v>2.6754396437377421E-5</v>
      </c>
      <c r="R584" s="10">
        <f t="shared" si="319"/>
        <v>1.6363478304798606E-5</v>
      </c>
      <c r="S584" s="10">
        <f t="shared" si="320"/>
        <v>0</v>
      </c>
      <c r="T584" s="9">
        <f t="shared" si="310"/>
        <v>1.0390918132578815E-5</v>
      </c>
      <c r="U584" s="18"/>
      <c r="V584" s="8">
        <f t="shared" si="321"/>
        <v>0.20578866388512654</v>
      </c>
      <c r="W584" s="8">
        <f t="shared" si="311"/>
        <v>7.9924552364625756E-2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-2.6666236554526584E-2</v>
      </c>
      <c r="AB584" s="8">
        <f t="shared" si="322"/>
        <v>-12.586411152050077</v>
      </c>
      <c r="AC584" s="8">
        <f t="shared" si="315"/>
        <v>-12.613077388604603</v>
      </c>
      <c r="AD584" s="8">
        <f t="shared" si="323"/>
        <v>2.0187867927130915E-2</v>
      </c>
      <c r="AE584" s="8">
        <f t="shared" si="316"/>
        <v>-12.592889520677472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2566.3022472402604</v>
      </c>
      <c r="M585" s="14">
        <f t="shared" si="309"/>
        <v>769177</v>
      </c>
      <c r="N585" s="13"/>
      <c r="O585" s="12">
        <f>1000*(IF(I52&lt;18,VLOOKUP(I52,'[1]Mortality (No Interventions) H'!$B$10:$O$129,7),VLOOKUP(I52,'[1]Mortality (Interventions) H'!$B$136:$AV$256,16)))</f>
        <v>641.81907854236886</v>
      </c>
      <c r="P585" s="11">
        <v>0</v>
      </c>
      <c r="Q585" s="10">
        <f t="shared" si="318"/>
        <v>1.0390918132578815E-5</v>
      </c>
      <c r="R585" s="10">
        <f t="shared" si="319"/>
        <v>6.6690895010609272E-6</v>
      </c>
      <c r="S585" s="10">
        <f t="shared" si="320"/>
        <v>0</v>
      </c>
      <c r="T585" s="9">
        <f t="shared" si="310"/>
        <v>3.7218286315178877E-6</v>
      </c>
      <c r="U585" s="18"/>
      <c r="V585" s="8">
        <f t="shared" si="321"/>
        <v>7.9924552364625756E-2</v>
      </c>
      <c r="W585" s="8">
        <f t="shared" si="311"/>
        <v>2.8627449813050345E-2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-9.5513371809074973E-3</v>
      </c>
      <c r="AB585" s="8">
        <f t="shared" si="322"/>
        <v>-5.1297102551575406</v>
      </c>
      <c r="AC585" s="8">
        <f t="shared" si="315"/>
        <v>-5.1392615923384479</v>
      </c>
      <c r="AD585" s="8">
        <f t="shared" si="323"/>
        <v>7.8405985869697877E-3</v>
      </c>
      <c r="AE585" s="8">
        <f t="shared" si="316"/>
        <v>-5.1314209937514779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2566.3022472402604</v>
      </c>
      <c r="M586" s="14">
        <f t="shared" si="309"/>
        <v>769177</v>
      </c>
      <c r="N586" s="13"/>
      <c r="O586" s="12">
        <f>1000*(IF(I53&lt;18,VLOOKUP(I53,'[1]Mortality (No Interventions) H'!$B$10:$O$129,7),VLOOKUP(I53,'[1]Mortality (Interventions) H'!$B$136:$AV$256,16)))</f>
        <v>672.033171122868</v>
      </c>
      <c r="P586" s="11">
        <v>0</v>
      </c>
      <c r="Q586" s="10">
        <f t="shared" si="318"/>
        <v>3.7218286315178877E-6</v>
      </c>
      <c r="R586" s="10">
        <f t="shared" si="319"/>
        <v>2.50119229761485E-6</v>
      </c>
      <c r="S586" s="10">
        <f t="shared" si="320"/>
        <v>0</v>
      </c>
      <c r="T586" s="9">
        <f t="shared" si="310"/>
        <v>1.2206363339030377E-6</v>
      </c>
      <c r="U586" s="18"/>
      <c r="V586" s="8">
        <f t="shared" si="321"/>
        <v>2.8627449813050345E-2</v>
      </c>
      <c r="W586" s="8">
        <f t="shared" si="311"/>
        <v>9.3888539340253683E-3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-3.1325217667584784E-3</v>
      </c>
      <c r="AB586" s="8">
        <f t="shared" si="322"/>
        <v>-1.9238595879024976</v>
      </c>
      <c r="AC586" s="8">
        <f t="shared" si="315"/>
        <v>-1.9269921096692559</v>
      </c>
      <c r="AD586" s="8">
        <f t="shared" si="323"/>
        <v>2.808352826660239E-3</v>
      </c>
      <c r="AE586" s="8">
        <f t="shared" si="316"/>
        <v>-1.9241837568425957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2566.3022472402604</v>
      </c>
      <c r="M587" s="14">
        <f t="shared" si="309"/>
        <v>769177</v>
      </c>
      <c r="N587" s="13"/>
      <c r="O587" s="12">
        <f>1000*(IF(I54&lt;18,VLOOKUP(I54,'[1]Mortality (No Interventions) H'!$B$10:$O$129,7),VLOOKUP(I54,'[1]Mortality (Interventions) H'!$B$136:$AV$256,16)))</f>
        <v>702.22423440489376</v>
      </c>
      <c r="P587" s="11">
        <v>0</v>
      </c>
      <c r="Q587" s="10">
        <f t="shared" si="318"/>
        <v>1.2206363339030377E-6</v>
      </c>
      <c r="R587" s="10">
        <f t="shared" si="319"/>
        <v>8.5716041506185691E-7</v>
      </c>
      <c r="S587" s="10">
        <f t="shared" si="320"/>
        <v>0</v>
      </c>
      <c r="T587" s="9">
        <f t="shared" si="310"/>
        <v>3.6347591884118078E-7</v>
      </c>
      <c r="U587" s="18"/>
      <c r="V587" s="8">
        <f t="shared" si="321"/>
        <v>9.3888539340253683E-3</v>
      </c>
      <c r="W587" s="8">
        <f t="shared" si="311"/>
        <v>2.7957731682650292E-3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-9.3278906733984079E-4</v>
      </c>
      <c r="AB587" s="8">
        <f t="shared" si="322"/>
        <v>-0.65930807657603396</v>
      </c>
      <c r="AC587" s="8">
        <f t="shared" si="315"/>
        <v>-0.66024086564337381</v>
      </c>
      <c r="AD587" s="8">
        <f t="shared" si="323"/>
        <v>9.2104657092788864E-4</v>
      </c>
      <c r="AE587" s="8">
        <f t="shared" si="316"/>
        <v>-0.65931981907244597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2566.3022472402604</v>
      </c>
      <c r="M588" s="14">
        <f t="shared" si="309"/>
        <v>769177</v>
      </c>
      <c r="N588" s="13"/>
      <c r="O588" s="12">
        <f>1000*(IF(I55&lt;18,VLOOKUP(I55,'[1]Mortality (No Interventions) H'!$B$10:$O$129,7),VLOOKUP(I55,'[1]Mortality (Interventions) H'!$B$136:$AV$256,16)))</f>
        <v>732.35527320739368</v>
      </c>
      <c r="P588" s="11">
        <v>0</v>
      </c>
      <c r="Q588" s="10">
        <f t="shared" si="318"/>
        <v>3.6347591884118078E-7</v>
      </c>
      <c r="R588" s="10">
        <f t="shared" si="319"/>
        <v>2.6619350584724141E-7</v>
      </c>
      <c r="S588" s="10">
        <f t="shared" si="320"/>
        <v>0</v>
      </c>
      <c r="T588" s="9">
        <f t="shared" si="310"/>
        <v>9.7282412993939373E-8</v>
      </c>
      <c r="U588" s="18"/>
      <c r="V588" s="8">
        <f t="shared" si="321"/>
        <v>2.7957731682650292E-3</v>
      </c>
      <c r="W588" s="8">
        <f t="shared" si="311"/>
        <v>7.4827394579439314E-4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-2.4965607508330173E-4</v>
      </c>
      <c r="AB588" s="8">
        <f t="shared" si="322"/>
        <v>-0.20474992224706359</v>
      </c>
      <c r="AC588" s="8">
        <f t="shared" si="315"/>
        <v>-0.20499957832214691</v>
      </c>
      <c r="AD588" s="8">
        <f t="shared" si="323"/>
        <v>2.7426534780679936E-4</v>
      </c>
      <c r="AE588" s="8">
        <f t="shared" si="316"/>
        <v>-0.2047253129743401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2566.3022472402604</v>
      </c>
      <c r="M589" s="14">
        <f t="shared" si="309"/>
        <v>769177</v>
      </c>
      <c r="N589" s="13"/>
      <c r="O589" s="12">
        <f>1000*(IF(I56&lt;18,VLOOKUP(I56,'[1]Mortality (No Interventions) H'!$B$10:$O$129,7),VLOOKUP(I56,'[1]Mortality (Interventions) H'!$B$136:$AV$256,16)))</f>
        <v>762.54189824693594</v>
      </c>
      <c r="P589" s="11">
        <v>0</v>
      </c>
      <c r="Q589" s="10">
        <f t="shared" si="318"/>
        <v>9.7282412993939373E-8</v>
      </c>
      <c r="R589" s="10">
        <f t="shared" si="319"/>
        <v>7.4181915870440919E-8</v>
      </c>
      <c r="S589" s="10">
        <f t="shared" si="320"/>
        <v>0</v>
      </c>
      <c r="T589" s="9">
        <f t="shared" si="310"/>
        <v>2.3100497123498454E-8</v>
      </c>
      <c r="U589" s="18"/>
      <c r="V589" s="8">
        <f t="shared" si="321"/>
        <v>7.4827394579439314E-4</v>
      </c>
      <c r="W589" s="8">
        <f t="shared" si="311"/>
        <v>1.7768371075961172E-4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-5.9282857680401255E-5</v>
      </c>
      <c r="AB589" s="8">
        <f t="shared" si="322"/>
        <v>-5.7059023503478135E-2</v>
      </c>
      <c r="AC589" s="8">
        <f t="shared" si="315"/>
        <v>-5.7118306361158534E-2</v>
      </c>
      <c r="AD589" s="8">
        <f t="shared" si="323"/>
        <v>7.3405674082429977E-5</v>
      </c>
      <c r="AE589" s="8">
        <f t="shared" si="316"/>
        <v>-5.7044900687076107E-2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2566.3022472402604</v>
      </c>
      <c r="M590" s="14">
        <f t="shared" si="309"/>
        <v>769177</v>
      </c>
      <c r="N590" s="13"/>
      <c r="O590" s="12">
        <f>1000*(IF(I57&lt;18,VLOOKUP(I57,'[1]Mortality (No Interventions) H'!$B$10:$O$129,7),VLOOKUP(I57,'[1]Mortality (Interventions) H'!$B$136:$AV$256,16)))</f>
        <v>792.92454571061364</v>
      </c>
      <c r="P590" s="11">
        <v>0</v>
      </c>
      <c r="Q590" s="10">
        <f t="shared" si="318"/>
        <v>2.3100497123498454E-8</v>
      </c>
      <c r="R590" s="10">
        <f t="shared" si="319"/>
        <v>1.8316951187339348E-8</v>
      </c>
      <c r="S590" s="10">
        <f t="shared" si="320"/>
        <v>0</v>
      </c>
      <c r="T590" s="9">
        <f t="shared" si="310"/>
        <v>4.7835459361591061E-9</v>
      </c>
      <c r="U590" s="18"/>
      <c r="V590" s="8">
        <f t="shared" si="321"/>
        <v>1.7768371075961172E-4</v>
      </c>
      <c r="W590" s="8">
        <f t="shared" si="311"/>
        <v>3.6793935125370528E-5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-1.2276024685742129E-5</v>
      </c>
      <c r="AB590" s="8">
        <f t="shared" si="322"/>
        <v>-1.4088977563424117E-2</v>
      </c>
      <c r="AC590" s="8">
        <f t="shared" si="315"/>
        <v>-1.4101253588109859E-2</v>
      </c>
      <c r="AD590" s="8">
        <f t="shared" si="323"/>
        <v>1.743077202551791E-5</v>
      </c>
      <c r="AE590" s="8">
        <f t="shared" si="316"/>
        <v>-1.408382281608434E-2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2566.3022472402604</v>
      </c>
      <c r="M591" s="14">
        <f t="shared" si="309"/>
        <v>769177</v>
      </c>
      <c r="N591" s="13"/>
      <c r="O591" s="12">
        <f>1000*(IF(I58&lt;18,VLOOKUP(I58,'[1]Mortality (No Interventions) H'!$B$10:$O$129,7),VLOOKUP(I58,'[1]Mortality (Interventions) H'!$B$136:$AV$256,16)))</f>
        <v>823.50325478529544</v>
      </c>
      <c r="P591" s="11">
        <v>0</v>
      </c>
      <c r="Q591" s="10">
        <f t="shared" si="318"/>
        <v>4.7835459361591061E-9</v>
      </c>
      <c r="R591" s="10">
        <f t="shared" si="319"/>
        <v>3.9392656478419967E-9</v>
      </c>
      <c r="S591" s="10">
        <f t="shared" si="320"/>
        <v>0</v>
      </c>
      <c r="T591" s="9">
        <f t="shared" si="310"/>
        <v>8.4428028831710947E-10</v>
      </c>
      <c r="U591" s="18"/>
      <c r="V591" s="8">
        <f t="shared" si="321"/>
        <v>3.6793935125370528E-5</v>
      </c>
      <c r="W591" s="8">
        <f t="shared" si="311"/>
        <v>6.4940097932688934E-6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-2.1666784012088532E-6</v>
      </c>
      <c r="AB591" s="8">
        <f t="shared" si="322"/>
        <v>-3.0299925332101635E-3</v>
      </c>
      <c r="AC591" s="8">
        <f t="shared" si="315"/>
        <v>-3.0321592116113725E-3</v>
      </c>
      <c r="AD591" s="8">
        <f t="shared" si="323"/>
        <v>3.609485035798849E-6</v>
      </c>
      <c r="AE591" s="8">
        <f t="shared" si="316"/>
        <v>-3.0285497265755737E-3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2566.3022472402604</v>
      </c>
      <c r="M592" s="14">
        <f t="shared" si="309"/>
        <v>769177</v>
      </c>
      <c r="N592" s="13"/>
      <c r="O592" s="12">
        <f>1000*(IF(I59&lt;18,VLOOKUP(I59,'[1]Mortality (No Interventions) H'!$B$10:$O$129,7),VLOOKUP(I59,'[1]Mortality (Interventions) H'!$B$136:$AV$256,16)))</f>
        <v>854.27806465784943</v>
      </c>
      <c r="P592" s="11">
        <v>0</v>
      </c>
      <c r="Q592" s="10">
        <f t="shared" si="318"/>
        <v>8.4428028831710947E-10</v>
      </c>
      <c r="R592" s="10">
        <f t="shared" si="319"/>
        <v>7.212501307323114E-10</v>
      </c>
      <c r="S592" s="10">
        <f t="shared" si="320"/>
        <v>0</v>
      </c>
      <c r="T592" s="9">
        <f t="shared" si="310"/>
        <v>1.2303015758479808E-10</v>
      </c>
      <c r="U592" s="18"/>
      <c r="V592" s="8">
        <f t="shared" si="321"/>
        <v>6.4940097932688934E-6</v>
      </c>
      <c r="W592" s="8">
        <f t="shared" si="311"/>
        <v>9.463196752060224E-7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-3.1573256988819069E-7</v>
      </c>
      <c r="AB592" s="8">
        <f t="shared" si="322"/>
        <v>-5.5476901180628705E-4</v>
      </c>
      <c r="AC592" s="8">
        <f t="shared" si="315"/>
        <v>-5.5508474437617524E-4</v>
      </c>
      <c r="AD592" s="8">
        <f t="shared" si="323"/>
        <v>6.3706236071967853E-7</v>
      </c>
      <c r="AE592" s="8">
        <f t="shared" si="316"/>
        <v>-5.5444768201545552E-4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2566.3022472402604</v>
      </c>
      <c r="M593" s="14">
        <f t="shared" si="309"/>
        <v>769177</v>
      </c>
      <c r="N593" s="13"/>
      <c r="O593" s="12">
        <f>1000*(IF(I60&lt;18,VLOOKUP(I60,'[1]Mortality (No Interventions) H'!$B$10:$O$129,7),VLOOKUP(I60,'[1]Mortality (Interventions) H'!$B$136:$AV$256,16)))</f>
        <v>1000</v>
      </c>
      <c r="P593" s="11">
        <v>0</v>
      </c>
      <c r="Q593" s="10">
        <f t="shared" si="318"/>
        <v>1.2303015758479808E-10</v>
      </c>
      <c r="R593" s="10">
        <f t="shared" si="319"/>
        <v>1.2303015758479808E-10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9.463196752060224E-7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-9.4631967520602232E-5</v>
      </c>
      <c r="AC593" s="8">
        <f t="shared" si="315"/>
        <v>-9.4631967520602232E-5</v>
      </c>
      <c r="AD593" s="8">
        <f t="shared" si="323"/>
        <v>9.2833960137710798E-8</v>
      </c>
      <c r="AE593" s="8">
        <f t="shared" si="316"/>
        <v>-9.4539133560464525E-5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2566.3022472402604</v>
      </c>
      <c r="M594" s="14">
        <f t="shared" si="309"/>
        <v>769177</v>
      </c>
      <c r="N594" s="13"/>
      <c r="O594" s="12" t="e">
        <f>1000*(IF(I61&lt;18,VLOOKUP(I61,'[1]Mortality (No Interventions) H'!$B$10:$O$129,7),VLOOKUP(I61,'[1]Mortality (Interventions) H'!$B$136:$AV$256,16)))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2566.3022472402604</v>
      </c>
      <c r="M595" s="14">
        <f t="shared" si="309"/>
        <v>769177</v>
      </c>
      <c r="N595" s="13"/>
      <c r="O595" s="12" t="e">
        <f>1000*(IF(I62&lt;18,VLOOKUP(I62,'[1]Mortality (No Interventions) H'!$B$10:$O$129,7),VLOOKUP(I62,'[1]Mortality (Interventions) H'!$B$136:$AV$256,16)))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2566.3022472402604</v>
      </c>
      <c r="M596" s="14">
        <f t="shared" si="309"/>
        <v>769177</v>
      </c>
      <c r="N596" s="13"/>
      <c r="O596" s="12" t="e">
        <f>1000*(IF(I63&lt;18,VLOOKUP(I63,'[1]Mortality (No Interventions) H'!$B$10:$O$129,7),VLOOKUP(I63,'[1]Mortality (Interventions) H'!$B$136:$AV$256,16)))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2566.3022472402604</v>
      </c>
      <c r="M597" s="14">
        <f t="shared" si="309"/>
        <v>769177</v>
      </c>
      <c r="N597" s="13"/>
      <c r="O597" s="12" t="e">
        <f>1000*(IF(I64&lt;18,VLOOKUP(I64,'[1]Mortality (No Interventions) H'!$B$10:$O$129,7),VLOOKUP(I64,'[1]Mortality (Interventions) H'!$B$136:$AV$256,16)))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2566.3022472402604</v>
      </c>
      <c r="M598" s="14">
        <f t="shared" si="309"/>
        <v>769177</v>
      </c>
      <c r="N598" s="13"/>
      <c r="O598" s="12" t="e">
        <f>1000*(IF(I65&lt;18,VLOOKUP(I65,'[1]Mortality (No Interventions) H'!$B$10:$O$129,7),VLOOKUP(I65,'[1]Mortality (Interventions) H'!$B$136:$AV$256,16)))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2566.3022472402604</v>
      </c>
      <c r="M599" s="14">
        <f t="shared" si="309"/>
        <v>769177</v>
      </c>
      <c r="N599" s="13"/>
      <c r="O599" s="12" t="e">
        <f>1000*(IF(I66&lt;18,VLOOKUP(I66,'[1]Mortality (No Interventions) H'!$B$10:$O$129,7),VLOOKUP(I66,'[1]Mortality (Interventions) H'!$B$136:$AV$256,16)))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2566.3022472402604</v>
      </c>
      <c r="M600" s="14">
        <f t="shared" si="309"/>
        <v>769177</v>
      </c>
      <c r="N600" s="13"/>
      <c r="O600" s="12" t="e">
        <f>1000*(IF(I67&lt;18,VLOOKUP(I67,'[1]Mortality (No Interventions) H'!$B$10:$O$129,7),VLOOKUP(I67,'[1]Mortality (Interventions) H'!$B$136:$AV$256,16)))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2566.3022472402604</v>
      </c>
      <c r="M601" s="14">
        <f t="shared" ref="M601:M632" si="326">$E$11</f>
        <v>769177</v>
      </c>
      <c r="N601" s="13"/>
      <c r="O601" s="12" t="e">
        <f>1000*(IF(I68&lt;18,VLOOKUP(I68,'[1]Mortality (No Interventions) H'!$B$10:$O$129,7),VLOOKUP(I68,'[1]Mortality (Interventions) H'!$B$136:$AV$256,16)))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2566.3022472402604</v>
      </c>
      <c r="M602" s="14">
        <f t="shared" si="326"/>
        <v>769177</v>
      </c>
      <c r="N602" s="13"/>
      <c r="O602" s="12" t="e">
        <f>1000*(IF(I69&lt;18,VLOOKUP(I69,'[1]Mortality (No Interventions) H'!$B$10:$O$129,7),VLOOKUP(I69,'[1]Mortality (Interventions) H'!$B$136:$AV$256,16)))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2566.3022472402604</v>
      </c>
      <c r="M603" s="14">
        <f t="shared" si="326"/>
        <v>769177</v>
      </c>
      <c r="N603" s="13"/>
      <c r="O603" s="12" t="e">
        <f>1000*(IF(I70&lt;18,VLOOKUP(I70,'[1]Mortality (No Interventions) H'!$B$10:$O$129,7),VLOOKUP(I70,'[1]Mortality (Interventions) H'!$B$136:$AV$256,16)))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2566.3022472402604</v>
      </c>
      <c r="M604" s="14">
        <f t="shared" si="326"/>
        <v>769177</v>
      </c>
      <c r="N604" s="13"/>
      <c r="O604" s="12" t="e">
        <f>1000*(IF(I71&lt;18,VLOOKUP(I71,'[1]Mortality (No Interventions) H'!$B$10:$O$129,7),VLOOKUP(I71,'[1]Mortality (Interventions) H'!$B$136:$AV$256,16)))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2566.3022472402604</v>
      </c>
      <c r="M605" s="14">
        <f t="shared" si="326"/>
        <v>769177</v>
      </c>
      <c r="N605" s="13"/>
      <c r="O605" s="12" t="e">
        <f>1000*(IF(I72&lt;18,VLOOKUP(I72,'[1]Mortality (No Interventions) H'!$B$10:$O$129,7),VLOOKUP(I72,'[1]Mortality (Interventions) H'!$B$136:$AV$256,16)))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2566.3022472402604</v>
      </c>
      <c r="M606" s="14">
        <f t="shared" si="326"/>
        <v>769177</v>
      </c>
      <c r="N606" s="13"/>
      <c r="O606" s="12" t="e">
        <f>1000*(IF(I73&lt;18,VLOOKUP(I73,'[1]Mortality (No Interventions) H'!$B$10:$O$129,7),VLOOKUP(I73,'[1]Mortality (Interventions) H'!$B$136:$AV$256,16)))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2566.3022472402604</v>
      </c>
      <c r="M607" s="14">
        <f t="shared" si="326"/>
        <v>769177</v>
      </c>
      <c r="N607" s="13"/>
      <c r="O607" s="12" t="e">
        <f>1000*(IF(I74&lt;18,VLOOKUP(I74,'[1]Mortality (No Interventions) H'!$B$10:$O$129,7),VLOOKUP(I74,'[1]Mortality (Interventions) H'!$B$136:$AV$256,16)))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2566.3022472402604</v>
      </c>
      <c r="M608" s="14">
        <f t="shared" si="326"/>
        <v>769177</v>
      </c>
      <c r="N608" s="13"/>
      <c r="O608" s="12" t="e">
        <f>1000*(IF(I75&lt;18,VLOOKUP(I75,'[1]Mortality (No Interventions) H'!$B$10:$O$129,7),VLOOKUP(I75,'[1]Mortality (Interventions) H'!$B$136:$AV$256,16)))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2566.3022472402604</v>
      </c>
      <c r="M609" s="14">
        <f t="shared" si="326"/>
        <v>769177</v>
      </c>
      <c r="N609" s="13"/>
      <c r="O609" s="12" t="e">
        <f>1000*(IF(I76&lt;18,VLOOKUP(I76,'[1]Mortality (No Interventions) H'!$B$10:$O$129,7),VLOOKUP(I76,'[1]Mortality (Interventions) H'!$B$136:$AV$256,16)))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2566.3022472402604</v>
      </c>
      <c r="M610" s="14">
        <f t="shared" si="326"/>
        <v>769177</v>
      </c>
      <c r="N610" s="13"/>
      <c r="O610" s="12" t="e">
        <f>1000*(IF(I77&lt;18,VLOOKUP(I77,'[1]Mortality (No Interventions) H'!$B$10:$O$129,7),VLOOKUP(I77,'[1]Mortality (Interventions) H'!$B$136:$AV$256,16)))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2566.3022472402604</v>
      </c>
      <c r="M611" s="14">
        <f t="shared" si="326"/>
        <v>769177</v>
      </c>
      <c r="N611" s="13"/>
      <c r="O611" s="12" t="e">
        <f>1000*(IF(I78&lt;18,VLOOKUP(I78,'[1]Mortality (No Interventions) H'!$B$10:$O$129,7),VLOOKUP(I78,'[1]Mortality (Interventions) H'!$B$136:$AV$256,16)))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2566.3022472402604</v>
      </c>
      <c r="M612" s="14">
        <f t="shared" si="326"/>
        <v>769177</v>
      </c>
      <c r="N612" s="13"/>
      <c r="O612" s="12" t="e">
        <f>1000*(IF(I79&lt;18,VLOOKUP(I79,'[1]Mortality (No Interventions) H'!$B$10:$O$129,7),VLOOKUP(I79,'[1]Mortality (Interventions) H'!$B$136:$AV$256,16)))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2566.3022472402604</v>
      </c>
      <c r="M613" s="14">
        <f t="shared" si="326"/>
        <v>769177</v>
      </c>
      <c r="O613" s="12" t="e">
        <f>1000*(IF(I80&lt;18,VLOOKUP(I80,'[1]Mortality (No Interventions) H'!$B$10:$O$129,7),VLOOKUP(I80,'[1]Mortality (Interventions) H'!$B$136:$AV$256,16)))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2566.3022472402604</v>
      </c>
      <c r="M614" s="14">
        <f t="shared" si="326"/>
        <v>769177</v>
      </c>
      <c r="O614" s="12" t="e">
        <f>1000*(IF(I81&lt;18,VLOOKUP(I81,'[1]Mortality (No Interventions) H'!$B$10:$O$129,7),VLOOKUP(I81,'[1]Mortality (Interventions) H'!$B$136:$AV$256,16)))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2566.3022472402604</v>
      </c>
      <c r="M615" s="14">
        <f t="shared" si="326"/>
        <v>769177</v>
      </c>
      <c r="O615" s="12" t="e">
        <f>1000*(IF(I82&lt;18,VLOOKUP(I82,'[1]Mortality (No Interventions) H'!$B$10:$O$129,7),VLOOKUP(I82,'[1]Mortality (Interventions) H'!$B$136:$AV$256,16)))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2566.3022472402604</v>
      </c>
      <c r="M616" s="14">
        <f t="shared" si="326"/>
        <v>769177</v>
      </c>
      <c r="O616" s="12" t="e">
        <f>1000*(IF(I83&lt;18,VLOOKUP(I83,'[1]Mortality (No Interventions) H'!$B$10:$O$129,7),VLOOKUP(I83,'[1]Mortality (Interventions) H'!$B$136:$AV$256,16)))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2566.3022472402604</v>
      </c>
      <c r="M617" s="14">
        <f t="shared" si="326"/>
        <v>769177</v>
      </c>
      <c r="O617" s="12" t="e">
        <f>1000*(IF(I84&lt;18,VLOOKUP(I84,'[1]Mortality (No Interventions) H'!$B$10:$O$129,7),VLOOKUP(I84,'[1]Mortality (Interventions) H'!$B$136:$AV$256,16)))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2566.3022472402604</v>
      </c>
      <c r="M618" s="14">
        <f t="shared" si="326"/>
        <v>769177</v>
      </c>
      <c r="O618" s="12" t="e">
        <f>1000*(IF(I85&lt;18,VLOOKUP(I85,'[1]Mortality (No Interventions) H'!$B$10:$O$129,7),VLOOKUP(I85,'[1]Mortality (Interventions) H'!$B$136:$AV$256,16)))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2566.3022472402604</v>
      </c>
      <c r="M619" s="14">
        <f t="shared" si="326"/>
        <v>769177</v>
      </c>
      <c r="O619" s="12" t="e">
        <f>1000*(IF(I86&lt;18,VLOOKUP(I86,'[1]Mortality (No Interventions) H'!$B$10:$O$129,7),VLOOKUP(I86,'[1]Mortality (Interventions) H'!$B$136:$AV$256,16)))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2566.3022472402604</v>
      </c>
      <c r="M620" s="14">
        <f t="shared" si="326"/>
        <v>769177</v>
      </c>
      <c r="O620" s="12" t="e">
        <f>1000*(IF(I87&lt;18,VLOOKUP(I87,'[1]Mortality (No Interventions) H'!$B$10:$O$129,7),VLOOKUP(I87,'[1]Mortality (Interventions) H'!$B$136:$AV$256,16)))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2566.3022472402604</v>
      </c>
      <c r="M621" s="14">
        <f t="shared" si="326"/>
        <v>769177</v>
      </c>
      <c r="O621" s="12" t="e">
        <f>1000*(IF(I88&lt;18,VLOOKUP(I88,'[1]Mortality (No Interventions) H'!$B$10:$O$129,7),VLOOKUP(I88,'[1]Mortality (Interventions) H'!$B$136:$AV$256,16)))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2566.3022472402604</v>
      </c>
      <c r="M622" s="14">
        <f t="shared" si="326"/>
        <v>769177</v>
      </c>
      <c r="O622" s="12" t="e">
        <f>1000*(IF(I89&lt;18,VLOOKUP(I89,'[1]Mortality (No Interventions) H'!$B$10:$O$129,7),VLOOKUP(I89,'[1]Mortality (Interventions) H'!$B$136:$AV$256,16)))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2566.3022472402604</v>
      </c>
      <c r="M623" s="14">
        <f t="shared" si="326"/>
        <v>769177</v>
      </c>
      <c r="O623" s="12" t="e">
        <f>1000*(IF(I90&lt;18,VLOOKUP(I90,'[1]Mortality (No Interventions) H'!$B$10:$O$129,7),VLOOKUP(I90,'[1]Mortality (Interventions) H'!$B$136:$AV$256,16)))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2566.3022472402604</v>
      </c>
      <c r="M624" s="14">
        <f t="shared" si="326"/>
        <v>769177</v>
      </c>
      <c r="O624" s="12" t="e">
        <f>1000*(IF(I91&lt;18,VLOOKUP(I91,'[1]Mortality (No Interventions) H'!$B$10:$O$129,7),VLOOKUP(I91,'[1]Mortality (Interventions) H'!$B$136:$AV$256,16)))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2566.3022472402604</v>
      </c>
      <c r="M625" s="14">
        <f t="shared" si="326"/>
        <v>769177</v>
      </c>
      <c r="O625" s="12" t="e">
        <f>1000*(IF(I92&lt;18,VLOOKUP(I92,'[1]Mortality (No Interventions) H'!$B$10:$O$129,7),VLOOKUP(I92,'[1]Mortality (Interventions) H'!$B$136:$AV$256,16)))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2566.3022472402604</v>
      </c>
      <c r="M626" s="14">
        <f t="shared" si="326"/>
        <v>769177</v>
      </c>
      <c r="O626" s="12" t="e">
        <f>1000*(IF(I93&lt;18,VLOOKUP(I93,'[1]Mortality (No Interventions) H'!$B$10:$O$129,7),VLOOKUP(I93,'[1]Mortality (Interventions) H'!$B$136:$AV$256,16)))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2566.3022472402604</v>
      </c>
      <c r="M627" s="14">
        <f t="shared" si="326"/>
        <v>769177</v>
      </c>
      <c r="O627" s="12" t="e">
        <f>1000*(IF(I94&lt;18,VLOOKUP(I94,'[1]Mortality (No Interventions) H'!$B$10:$O$129,7),VLOOKUP(I94,'[1]Mortality (Interventions) H'!$B$136:$AV$256,16)))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2566.3022472402604</v>
      </c>
      <c r="M628" s="14">
        <f t="shared" si="326"/>
        <v>769177</v>
      </c>
      <c r="O628" s="12" t="e">
        <f>1000*(IF(I95&lt;18,VLOOKUP(I95,'[1]Mortality (No Interventions) H'!$B$10:$O$129,7),VLOOKUP(I95,'[1]Mortality (Interventions) H'!$B$136:$AV$256,16)))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2566.3022472402604</v>
      </c>
      <c r="M629" s="14">
        <f t="shared" si="326"/>
        <v>769177</v>
      </c>
      <c r="O629" s="12" t="e">
        <f>1000*(IF(I96&lt;18,VLOOKUP(I96,'[1]Mortality (No Interventions) H'!$B$10:$O$129,7),VLOOKUP(I96,'[1]Mortality (Interventions) H'!$B$136:$AV$256,16)))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2566.3022472402604</v>
      </c>
      <c r="M630" s="14">
        <f t="shared" si="326"/>
        <v>769177</v>
      </c>
      <c r="O630" s="12" t="e">
        <f>1000*(IF(I97&lt;18,VLOOKUP(I97,'[1]Mortality (No Interventions) H'!$B$10:$O$129,7),VLOOKUP(I97,'[1]Mortality (Interventions) H'!$B$136:$AV$256,16)))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2566.3022472402604</v>
      </c>
      <c r="M631" s="14">
        <f t="shared" si="326"/>
        <v>769177</v>
      </c>
      <c r="O631" s="12" t="e">
        <f>1000*(IF(I98&lt;18,VLOOKUP(I98,'[1]Mortality (No Interventions) H'!$B$10:$O$129,7),VLOOKUP(I98,'[1]Mortality (Interventions) H'!$B$136:$AV$256,16)))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2566.3022472402604</v>
      </c>
      <c r="M632" s="14">
        <f t="shared" si="326"/>
        <v>769177</v>
      </c>
      <c r="O632" s="12" t="e">
        <f>1000*(IF(I99&lt;18,VLOOKUP(I99,'[1]Mortality (No Interventions) H'!$B$10:$O$129,7),VLOOKUP(I99,'[1]Mortality (Interventions) H'!$B$136:$AV$256,16)))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2566.3022472402604</v>
      </c>
      <c r="M633" s="14">
        <f t="shared" ref="M633:M657" si="343">$E$11</f>
        <v>769177</v>
      </c>
      <c r="O633" s="12" t="e">
        <f>1000*(IF(I100&lt;18,VLOOKUP(I100,'[1]Mortality (No Interventions) H'!$B$10:$O$129,7),VLOOKUP(I100,'[1]Mortality (Interventions) H'!$B$136:$AV$256,16)))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2566.3022472402604</v>
      </c>
      <c r="M634" s="14">
        <f t="shared" si="343"/>
        <v>769177</v>
      </c>
      <c r="O634" s="12" t="e">
        <f>1000*(IF(I101&lt;18,VLOOKUP(I101,'[1]Mortality (No Interventions) H'!$B$10:$O$129,7),VLOOKUP(I101,'[1]Mortality (Interventions) H'!$B$136:$AV$256,16)))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2566.3022472402604</v>
      </c>
      <c r="M635" s="14">
        <f t="shared" si="343"/>
        <v>769177</v>
      </c>
      <c r="O635" s="12" t="e">
        <f>1000*(IF(I102&lt;18,VLOOKUP(I102,'[1]Mortality (No Interventions) H'!$B$10:$O$129,7),VLOOKUP(I102,'[1]Mortality (Interventions) H'!$B$136:$AV$256,16)))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2566.3022472402604</v>
      </c>
      <c r="M636" s="14">
        <f t="shared" si="343"/>
        <v>769177</v>
      </c>
      <c r="O636" s="12" t="e">
        <f>1000*(IF(I103&lt;18,VLOOKUP(I103,'[1]Mortality (No Interventions) H'!$B$10:$O$129,7),VLOOKUP(I103,'[1]Mortality (Interventions) H'!$B$136:$AV$256,16)))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2566.3022472402604</v>
      </c>
      <c r="M637" s="14">
        <f t="shared" si="343"/>
        <v>769177</v>
      </c>
      <c r="O637" s="12" t="e">
        <f>1000*(IF(I104&lt;18,VLOOKUP(I104,'[1]Mortality (No Interventions) H'!$B$10:$O$129,7),VLOOKUP(I104,'[1]Mortality (Interventions) H'!$B$136:$AV$256,16)))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2566.3022472402604</v>
      </c>
      <c r="M638" s="14">
        <f t="shared" si="343"/>
        <v>769177</v>
      </c>
      <c r="O638" s="12" t="e">
        <f>1000*(IF(I105&lt;18,VLOOKUP(I105,'[1]Mortality (No Interventions) H'!$B$10:$O$129,7),VLOOKUP(I105,'[1]Mortality (Interventions) H'!$B$136:$AV$256,16)))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2566.3022472402604</v>
      </c>
      <c r="M639" s="14">
        <f t="shared" si="343"/>
        <v>769177</v>
      </c>
      <c r="O639" s="12" t="e">
        <f>1000*(IF(I106&lt;18,VLOOKUP(I106,'[1]Mortality (No Interventions) H'!$B$10:$O$129,7),VLOOKUP(I106,'[1]Mortality (Interventions) H'!$B$136:$AV$256,16)))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2566.3022472402604</v>
      </c>
      <c r="M640" s="14">
        <f t="shared" si="343"/>
        <v>769177</v>
      </c>
      <c r="O640" s="12" t="e">
        <f>1000*(IF(I107&lt;18,VLOOKUP(I107,'[1]Mortality (No Interventions) H'!$B$10:$O$129,7),VLOOKUP(I107,'[1]Mortality (Interventions) H'!$B$136:$AV$256,16)))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2566.3022472402604</v>
      </c>
      <c r="M641" s="14">
        <f t="shared" si="343"/>
        <v>769177</v>
      </c>
      <c r="O641" s="12" t="e">
        <f>1000*(IF(I108&lt;18,VLOOKUP(I108,'[1]Mortality (No Interventions) H'!$B$10:$O$129,7),VLOOKUP(I108,'[1]Mortality (Interventions) H'!$B$136:$AV$256,16)))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2566.3022472402604</v>
      </c>
      <c r="M642" s="14">
        <f t="shared" si="343"/>
        <v>769177</v>
      </c>
      <c r="O642" s="12" t="e">
        <f>1000*(IF(I109&lt;18,VLOOKUP(I109,'[1]Mortality (No Interventions) H'!$B$10:$O$129,7),VLOOKUP(I109,'[1]Mortality (Interventions) H'!$B$136:$AV$256,16)))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2566.3022472402604</v>
      </c>
      <c r="M643" s="14">
        <f t="shared" si="343"/>
        <v>769177</v>
      </c>
      <c r="O643" s="12" t="e">
        <f>1000*(IF(I110&lt;18,VLOOKUP(I110,'[1]Mortality (No Interventions) H'!$B$10:$O$129,7),VLOOKUP(I110,'[1]Mortality (Interventions) H'!$B$136:$AV$256,16)))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2566.3022472402604</v>
      </c>
      <c r="M644" s="14">
        <f t="shared" si="343"/>
        <v>769177</v>
      </c>
      <c r="O644" s="12" t="e">
        <f>1000*(IF(I111&lt;18,VLOOKUP(I111,'[1]Mortality (No Interventions) H'!$B$10:$O$129,7),VLOOKUP(I111,'[1]Mortality (Interventions) H'!$B$136:$AV$256,16)))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2566.3022472402604</v>
      </c>
      <c r="M645" s="14">
        <f t="shared" si="343"/>
        <v>769177</v>
      </c>
      <c r="O645" s="12" t="e">
        <f>1000*(IF(I112&lt;18,VLOOKUP(I112,'[1]Mortality (No Interventions) H'!$B$10:$O$129,7),VLOOKUP(I112,'[1]Mortality (Interventions) H'!$B$136:$AV$256,16)))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2566.3022472402604</v>
      </c>
      <c r="M646" s="14">
        <f t="shared" si="343"/>
        <v>769177</v>
      </c>
      <c r="O646" s="12" t="e">
        <f>1000*(IF(I113&lt;18,VLOOKUP(I113,'[1]Mortality (No Interventions) H'!$B$10:$O$129,7),VLOOKUP(I113,'[1]Mortality (Interventions) H'!$B$136:$AV$256,16)))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2566.3022472402604</v>
      </c>
      <c r="M647" s="14">
        <f t="shared" si="343"/>
        <v>769177</v>
      </c>
      <c r="O647" s="12" t="e">
        <f>1000*(IF(I114&lt;18,VLOOKUP(I114,'[1]Mortality (No Interventions) H'!$B$10:$O$129,7),VLOOKUP(I114,'[1]Mortality (Interventions) H'!$B$136:$AV$256,16)))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2566.3022472402604</v>
      </c>
      <c r="M648" s="14">
        <f t="shared" si="343"/>
        <v>769177</v>
      </c>
      <c r="O648" s="12" t="e">
        <f>1000*(IF(I115&lt;18,VLOOKUP(I115,'[1]Mortality (No Interventions) H'!$B$10:$O$129,7),VLOOKUP(I115,'[1]Mortality (Interventions) H'!$B$136:$AV$256,16)))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2566.3022472402604</v>
      </c>
      <c r="M649" s="14">
        <f t="shared" si="343"/>
        <v>769177</v>
      </c>
      <c r="O649" s="12" t="e">
        <f>1000*(IF(I116&lt;18,VLOOKUP(I116,'[1]Mortality (No Interventions) H'!$B$10:$O$129,7),VLOOKUP(I116,'[1]Mortality (Interventions) H'!$B$136:$AV$256,16)))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2566.3022472402604</v>
      </c>
      <c r="M650" s="14">
        <f t="shared" si="343"/>
        <v>769177</v>
      </c>
      <c r="O650" s="12" t="e">
        <f>1000*(IF(I117&lt;18,VLOOKUP(I117,'[1]Mortality (No Interventions) H'!$B$10:$O$129,7),VLOOKUP(I117,'[1]Mortality (Interventions) H'!$B$136:$AV$256,16)))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2566.3022472402604</v>
      </c>
      <c r="M651" s="14">
        <f t="shared" si="343"/>
        <v>769177</v>
      </c>
      <c r="O651" s="12" t="e">
        <f>1000*(IF(I118&lt;18,VLOOKUP(I118,'[1]Mortality (No Interventions) H'!$B$10:$O$129,7),VLOOKUP(I118,'[1]Mortality (Interventions) H'!$B$136:$AV$256,16)))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2566.3022472402604</v>
      </c>
      <c r="M652" s="14">
        <f t="shared" si="343"/>
        <v>769177</v>
      </c>
      <c r="O652" s="12" t="e">
        <f>1000*(IF(I119&lt;18,VLOOKUP(I119,'[1]Mortality (No Interventions) H'!$B$10:$O$129,7),VLOOKUP(I119,'[1]Mortality (Interventions) H'!$B$136:$AV$256,16)))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2566.3022472402604</v>
      </c>
      <c r="M653" s="14">
        <f t="shared" si="343"/>
        <v>769177</v>
      </c>
      <c r="O653" s="12" t="e">
        <f>1000*(IF(I120&lt;18,VLOOKUP(I120,'[1]Mortality (No Interventions) H'!$B$10:$O$129,7),VLOOKUP(I120,'[1]Mortality (Interventions) H'!$B$136:$AV$256,16)))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2566.3022472402604</v>
      </c>
      <c r="M654" s="14">
        <f t="shared" si="343"/>
        <v>769177</v>
      </c>
      <c r="O654" s="12" t="e">
        <f>1000*(IF(I121&lt;18,VLOOKUP(I121,'[1]Mortality (No Interventions) H'!$B$10:$O$129,7),VLOOKUP(I121,'[1]Mortality (Interventions) H'!$B$136:$AV$256,16)))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2566.3022472402604</v>
      </c>
      <c r="M655" s="14">
        <f t="shared" si="343"/>
        <v>769177</v>
      </c>
      <c r="O655" s="12" t="e">
        <f>1000*(IF(I122&lt;18,VLOOKUP(I122,'[1]Mortality (No Interventions) H'!$B$10:$O$129,7),VLOOKUP(I122,'[1]Mortality (Interventions) H'!$B$136:$AV$256,16)))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2566.3022472402604</v>
      </c>
      <c r="M656" s="14">
        <f t="shared" si="343"/>
        <v>769177</v>
      </c>
      <c r="O656" s="12" t="e">
        <f>1000*(IF(I123&lt;18,VLOOKUP(I123,'[1]Mortality (No Interventions) H'!$B$10:$O$129,7),VLOOKUP(I123,'[1]Mortality (Interventions) H'!$B$136:$AV$256,16)))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2566.3022472402604</v>
      </c>
      <c r="M657" s="14">
        <f t="shared" si="343"/>
        <v>769177</v>
      </c>
      <c r="O657" s="12" t="e">
        <f>1000*(IF(I124&lt;18,VLOOKUP(I124,'[1]Mortality (No Interventions) H'!$B$10:$O$129,7),VLOOKUP(I124,'[1]Mortality (Interventions) H'!$B$136:$AV$256,16)))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472446.04364191002</v>
      </c>
      <c r="Z662" s="2">
        <f t="shared" si="360"/>
        <v>-11811.151091047752</v>
      </c>
      <c r="AA662" s="2">
        <f t="shared" si="360"/>
        <v>-52317.961088061311</v>
      </c>
      <c r="AB662" s="2">
        <f t="shared" si="360"/>
        <v>-769177.00000000012</v>
      </c>
      <c r="AC662" s="2">
        <f t="shared" si="360"/>
        <v>-360860.068537199</v>
      </c>
      <c r="AD662" s="2">
        <f t="shared" si="360"/>
        <v>15435.964288153629</v>
      </c>
      <c r="AE662" s="2">
        <f t="shared" si="360"/>
        <v>-345424.10424904554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472446.04364191002</v>
      </c>
      <c r="Z664" s="2">
        <f t="shared" si="361"/>
        <v>-11811.151091047752</v>
      </c>
      <c r="AA664" s="2">
        <f t="shared" si="361"/>
        <v>-22942.282443817796</v>
      </c>
      <c r="AB664" s="2">
        <f t="shared" si="361"/>
        <v>-156124.7750811736</v>
      </c>
      <c r="AC664" s="2">
        <f t="shared" si="361"/>
        <v>281567.83502587071</v>
      </c>
      <c r="AD664" s="2">
        <f t="shared" si="361"/>
        <v>6130.5222491882578</v>
      </c>
      <c r="AE664" s="2">
        <f t="shared" si="361"/>
        <v>287698.35727505904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472446.04364191002</v>
      </c>
      <c r="Z666" s="2">
        <f t="shared" si="362"/>
        <v>-11811.151091047752</v>
      </c>
      <c r="AA666" s="2">
        <f t="shared" si="362"/>
        <v>-36139.675999838495</v>
      </c>
      <c r="AB666" s="2">
        <f t="shared" si="362"/>
        <v>-387529.01840030728</v>
      </c>
      <c r="AC666" s="2">
        <f t="shared" si="362"/>
        <v>36966.198150716373</v>
      </c>
      <c r="AD666" s="2">
        <f t="shared" si="362"/>
        <v>10278.436579008145</v>
      </c>
      <c r="AE666" s="2">
        <f t="shared" si="362"/>
        <v>47244.634729724552</v>
      </c>
    </row>
    <row r="671" spans="1:40" ht="19" customHeight="1" x14ac:dyDescent="0.15">
      <c r="A671" s="1"/>
      <c r="G671" s="1" t="s">
        <v>11</v>
      </c>
      <c r="H671" s="50">
        <v>470996.93323103327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470996.93323103327</v>
      </c>
      <c r="K672" s="14">
        <f>J672*$C$10</f>
        <v>11774.923330775833</v>
      </c>
      <c r="L672" s="15">
        <f>$C$682</f>
        <v>4910.4199810523005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470996.93323103327</v>
      </c>
      <c r="Z672" s="8">
        <f t="shared" ref="Z672:Z703" si="367">IFERROR(_xlfn.IFNA(-$T672*K672,0),0)</f>
        <v>-11774.923330775833</v>
      </c>
      <c r="AA672" s="8">
        <f t="shared" ref="AA672:AA703" si="368">IFERROR(_xlfn.IFNA(-$T672*L672,0),0)</f>
        <v>-4910.4199810523005</v>
      </c>
      <c r="AB672" s="8"/>
      <c r="AC672" s="8">
        <f t="shared" ref="AC672:AC703" si="369">IFERROR(_xlfn.IFNA(SUM(Y672:AB672),0),0)</f>
        <v>454311.58991920517</v>
      </c>
      <c r="AD672" s="8"/>
      <c r="AE672" s="8">
        <f t="shared" ref="AE672:AE703" si="370">IFERROR(_xlfn.IFNA(SUM(AC672:AD672),0),0)</f>
        <v>454311.58991920517</v>
      </c>
      <c r="AG672" s="46">
        <f>AE801</f>
        <v>47099.724129672337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H'!$B$10:$O$129,7),VLOOKUP(I5,'[1]Mortality (Interventions) H'!$B$136:$AV$256,19)))</f>
        <v>8.961033840147774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8.9610338401477745E-3</v>
      </c>
      <c r="S673" s="10">
        <f t="shared" ref="S673:S704" si="374">MIN(P673*Q673,Q673-R673)</f>
        <v>0</v>
      </c>
      <c r="T673" s="9">
        <f t="shared" si="364"/>
        <v>0.99103896615985221</v>
      </c>
      <c r="U673" s="18"/>
      <c r="V673" s="8">
        <f t="shared" ref="V673:V704" si="375">W672</f>
        <v>7691.77</v>
      </c>
      <c r="W673" s="8">
        <f t="shared" si="365"/>
        <v>7622.8437887393666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-6892.6211260633445</v>
      </c>
      <c r="AC673" s="8">
        <f t="shared" si="369"/>
        <v>-6892.6211260633445</v>
      </c>
      <c r="AD673" s="8">
        <f t="shared" ref="AD673:AD704" si="377">IFERROR(_xlfn.IFNA($D$6*SUM(V673:V673,Y673:Z673),0),0)</f>
        <v>754.56263700000011</v>
      </c>
      <c r="AE673" s="8">
        <f t="shared" si="370"/>
        <v>-6138.0584890633445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2555.435314897134</v>
      </c>
      <c r="M674" s="14">
        <f t="shared" si="363"/>
        <v>769177</v>
      </c>
      <c r="N674" s="13"/>
      <c r="O674" s="12">
        <f>1000*(IF(I6&lt;18,VLOOKUP(I6,'[1]Mortality (No Interventions) H'!$B$10:$O$129,7),VLOOKUP(I6,'[1]Mortality (Interventions) H'!$B$136:$AV$256,19)))</f>
        <v>9.8828503360265465</v>
      </c>
      <c r="P674" s="11">
        <v>0</v>
      </c>
      <c r="Q674" s="10">
        <f t="shared" si="372"/>
        <v>0.99103896615985221</v>
      </c>
      <c r="R674" s="10">
        <f t="shared" si="373"/>
        <v>9.794289779728297E-3</v>
      </c>
      <c r="S674" s="10">
        <f t="shared" si="374"/>
        <v>0</v>
      </c>
      <c r="T674" s="9">
        <f t="shared" si="364"/>
        <v>0.98124467638012391</v>
      </c>
      <c r="U674" s="18"/>
      <c r="V674" s="8">
        <f t="shared" si="375"/>
        <v>7622.8437887393666</v>
      </c>
      <c r="W674" s="8">
        <f t="shared" si="365"/>
        <v>7547.5083644403458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-2507.5072985765783</v>
      </c>
      <c r="AB674" s="8">
        <f t="shared" si="376"/>
        <v>-7533.5424299020724</v>
      </c>
      <c r="AC674" s="8">
        <f t="shared" si="369"/>
        <v>-10041.049728478651</v>
      </c>
      <c r="AD674" s="8">
        <f t="shared" si="377"/>
        <v>747.80097567533187</v>
      </c>
      <c r="AE674" s="8">
        <f t="shared" si="370"/>
        <v>-9293.248752803318</v>
      </c>
      <c r="AF674" s="1" t="s">
        <v>34</v>
      </c>
      <c r="AG674" s="44">
        <f>AE801/Y801</f>
        <v>0.10000006540715414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2555.435314897134</v>
      </c>
      <c r="M675" s="14">
        <f t="shared" si="363"/>
        <v>769177</v>
      </c>
      <c r="N675" s="13"/>
      <c r="O675" s="12">
        <f>1000*(IF(I7&lt;18,VLOOKUP(I7,'[1]Mortality (No Interventions) H'!$B$10:$O$129,7),VLOOKUP(I7,'[1]Mortality (Interventions) H'!$B$136:$AV$256,19)))</f>
        <v>10.872392764286305</v>
      </c>
      <c r="P675" s="11">
        <v>0</v>
      </c>
      <c r="Q675" s="10">
        <f t="shared" si="372"/>
        <v>0.98124467638012391</v>
      </c>
      <c r="R675" s="10">
        <f t="shared" si="373"/>
        <v>1.0668477519469716E-2</v>
      </c>
      <c r="S675" s="10">
        <f t="shared" si="374"/>
        <v>0</v>
      </c>
      <c r="T675" s="9">
        <f t="shared" si="364"/>
        <v>0.97057619886065416</v>
      </c>
      <c r="U675" s="18"/>
      <c r="V675" s="8">
        <f t="shared" si="375"/>
        <v>7547.5083644403458</v>
      </c>
      <c r="W675" s="8">
        <f t="shared" si="365"/>
        <v>7465.4488891104147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-2480.2446943671393</v>
      </c>
      <c r="AB675" s="8">
        <f t="shared" si="376"/>
        <v>-8205.9475329931574</v>
      </c>
      <c r="AC675" s="8">
        <f t="shared" si="369"/>
        <v>-10686.192227360298</v>
      </c>
      <c r="AD675" s="8">
        <f t="shared" si="377"/>
        <v>740.41057055159797</v>
      </c>
      <c r="AE675" s="8">
        <f t="shared" si="370"/>
        <v>-9945.7816568087001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2555.435314897134</v>
      </c>
      <c r="M676" s="14">
        <f t="shared" si="363"/>
        <v>769177</v>
      </c>
      <c r="N676" s="13"/>
      <c r="O676" s="12">
        <f>1000*(IF(I8&lt;18,VLOOKUP(I8,'[1]Mortality (No Interventions) H'!$B$10:$O$129,7),VLOOKUP(I8,'[1]Mortality (Interventions) H'!$B$136:$AV$256,19)))</f>
        <v>11.930589057764381</v>
      </c>
      <c r="P676" s="11">
        <v>0</v>
      </c>
      <c r="Q676" s="10">
        <f t="shared" si="372"/>
        <v>0.97057619886065416</v>
      </c>
      <c r="R676" s="10">
        <f t="shared" si="373"/>
        <v>1.1579545777853466E-2</v>
      </c>
      <c r="S676" s="10">
        <f t="shared" si="374"/>
        <v>0</v>
      </c>
      <c r="T676" s="9">
        <f t="shared" si="364"/>
        <v>0.95899665308280069</v>
      </c>
      <c r="U676" s="18"/>
      <c r="V676" s="8">
        <f t="shared" si="375"/>
        <v>7465.4488891104147</v>
      </c>
      <c r="W676" s="8">
        <f t="shared" si="365"/>
        <v>7376.3816862826943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-2450.6539141559442</v>
      </c>
      <c r="AB676" s="8">
        <f t="shared" si="376"/>
        <v>-8906.7202827719957</v>
      </c>
      <c r="AC676" s="8">
        <f t="shared" si="369"/>
        <v>-11357.37419692794</v>
      </c>
      <c r="AD676" s="8">
        <f t="shared" si="377"/>
        <v>732.36053602173172</v>
      </c>
      <c r="AE676" s="8">
        <f t="shared" si="370"/>
        <v>-10625.013660906208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2555.435314897134</v>
      </c>
      <c r="M677" s="14">
        <f t="shared" si="363"/>
        <v>769177</v>
      </c>
      <c r="N677" s="13"/>
      <c r="O677" s="12">
        <f>1000*(IF(I9&lt;18,VLOOKUP(I9,'[1]Mortality (No Interventions) H'!$B$10:$O$129,7),VLOOKUP(I9,'[1]Mortality (Interventions) H'!$B$136:$AV$256,19)))</f>
        <v>13.124935897840057</v>
      </c>
      <c r="P677" s="11">
        <v>0</v>
      </c>
      <c r="Q677" s="10">
        <f t="shared" si="372"/>
        <v>0.95899665308280069</v>
      </c>
      <c r="R677" s="10">
        <f t="shared" si="373"/>
        <v>1.2586769597954918E-2</v>
      </c>
      <c r="S677" s="10">
        <f t="shared" si="374"/>
        <v>0</v>
      </c>
      <c r="T677" s="9">
        <f t="shared" si="364"/>
        <v>0.94640988348484578</v>
      </c>
      <c r="U677" s="18"/>
      <c r="V677" s="8">
        <f t="shared" si="375"/>
        <v>7376.3816862826943</v>
      </c>
      <c r="W677" s="8">
        <f t="shared" si="365"/>
        <v>7279.5671494922326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-2418.4892386248566</v>
      </c>
      <c r="AB677" s="8">
        <f t="shared" si="376"/>
        <v>-9681.4536790461698</v>
      </c>
      <c r="AC677" s="8">
        <f t="shared" si="369"/>
        <v>-12099.942917671025</v>
      </c>
      <c r="AD677" s="8">
        <f t="shared" si="377"/>
        <v>723.62304342433231</v>
      </c>
      <c r="AE677" s="8">
        <f t="shared" si="370"/>
        <v>-11376.319874246694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2555.435314897134</v>
      </c>
      <c r="M678" s="14">
        <f t="shared" si="363"/>
        <v>769177</v>
      </c>
      <c r="N678" s="13"/>
      <c r="O678" s="12">
        <f>1000*(IF(I10&lt;18,VLOOKUP(I10,'[1]Mortality (No Interventions) H'!$B$10:$O$129,7),VLOOKUP(I10,'[1]Mortality (Interventions) H'!$B$136:$AV$256,19)))</f>
        <v>14.629178302290779</v>
      </c>
      <c r="P678" s="11">
        <v>0</v>
      </c>
      <c r="Q678" s="10">
        <f t="shared" si="372"/>
        <v>0.94640988348484578</v>
      </c>
      <c r="R678" s="10">
        <f t="shared" si="373"/>
        <v>1.3845198932550049E-2</v>
      </c>
      <c r="S678" s="10">
        <f t="shared" si="374"/>
        <v>0</v>
      </c>
      <c r="T678" s="9">
        <f t="shared" si="364"/>
        <v>0.93256468455229569</v>
      </c>
      <c r="U678" s="18"/>
      <c r="V678" s="8">
        <f t="shared" si="375"/>
        <v>7279.5671494922326</v>
      </c>
      <c r="W678" s="8">
        <f t="shared" si="365"/>
        <v>7173.0730636988119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-2383.108728330842</v>
      </c>
      <c r="AB678" s="8">
        <f t="shared" si="376"/>
        <v>-10649.408579342049</v>
      </c>
      <c r="AC678" s="8">
        <f t="shared" si="369"/>
        <v>-13032.517307672892</v>
      </c>
      <c r="AD678" s="8">
        <f t="shared" si="377"/>
        <v>714.12553736518805</v>
      </c>
      <c r="AE678" s="8">
        <f t="shared" si="370"/>
        <v>-12318.391770307704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2555.435314897134</v>
      </c>
      <c r="M679" s="14">
        <f t="shared" si="363"/>
        <v>769177</v>
      </c>
      <c r="N679" s="13"/>
      <c r="O679" s="12">
        <f>1000*(IF(I11&lt;18,VLOOKUP(I11,'[1]Mortality (No Interventions) H'!$B$10:$O$129,7),VLOOKUP(I11,'[1]Mortality (Interventions) H'!$B$136:$AV$256,19)))</f>
        <v>16.195726249663053</v>
      </c>
      <c r="P679" s="11">
        <v>0</v>
      </c>
      <c r="Q679" s="10">
        <f t="shared" si="372"/>
        <v>0.93256468455229569</v>
      </c>
      <c r="R679" s="10">
        <f t="shared" si="373"/>
        <v>1.510356234111236E-2</v>
      </c>
      <c r="S679" s="10">
        <f t="shared" si="374"/>
        <v>0</v>
      </c>
      <c r="T679" s="9">
        <f t="shared" si="364"/>
        <v>0.91746112221118337</v>
      </c>
      <c r="U679" s="18"/>
      <c r="V679" s="8">
        <f t="shared" si="375"/>
        <v>7173.0730636988119</v>
      </c>
      <c r="W679" s="8">
        <f t="shared" si="365"/>
        <v>7056.8999359903146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-2344.5125517436131</v>
      </c>
      <c r="AB679" s="8">
        <f t="shared" si="376"/>
        <v>-11617.312770849781</v>
      </c>
      <c r="AC679" s="8">
        <f t="shared" si="369"/>
        <v>-13961.825322593395</v>
      </c>
      <c r="AD679" s="8">
        <f t="shared" si="377"/>
        <v>703.67846754885352</v>
      </c>
      <c r="AE679" s="8">
        <f t="shared" si="370"/>
        <v>-13258.146855044541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2555.435314897134</v>
      </c>
      <c r="M680" s="14">
        <f t="shared" si="363"/>
        <v>769177</v>
      </c>
      <c r="N680" s="13"/>
      <c r="O680" s="12">
        <f>1000*(IF(I12&lt;18,VLOOKUP(I12,'[1]Mortality (No Interventions) H'!$B$10:$O$129,7),VLOOKUP(I12,'[1]Mortality (Interventions) H'!$B$136:$AV$256,19)))</f>
        <v>18.006293127515512</v>
      </c>
      <c r="P680" s="11">
        <v>0</v>
      </c>
      <c r="Q680" s="10">
        <f t="shared" si="372"/>
        <v>0.91746112221118337</v>
      </c>
      <c r="R680" s="10">
        <f t="shared" si="373"/>
        <v>1.6520073899633898E-2</v>
      </c>
      <c r="S680" s="10">
        <f t="shared" si="374"/>
        <v>0</v>
      </c>
      <c r="T680" s="9">
        <f t="shared" si="364"/>
        <v>0.90094104831154942</v>
      </c>
      <c r="U680" s="18"/>
      <c r="V680" s="8">
        <f t="shared" si="375"/>
        <v>7056.8999359903146</v>
      </c>
      <c r="W680" s="8">
        <f t="shared" si="365"/>
        <v>6929.8313271713268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-2302.2965714957782</v>
      </c>
      <c r="AB680" s="8">
        <f t="shared" si="376"/>
        <v>-12706.860881898703</v>
      </c>
      <c r="AC680" s="8">
        <f t="shared" si="369"/>
        <v>-15009.15745339448</v>
      </c>
      <c r="AD680" s="8">
        <f t="shared" si="377"/>
        <v>692.28188372064994</v>
      </c>
      <c r="AE680" s="8">
        <f t="shared" si="370"/>
        <v>-14316.87556967383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2555.435314897134</v>
      </c>
      <c r="M681" s="14">
        <f t="shared" si="363"/>
        <v>769177</v>
      </c>
      <c r="N681" s="13"/>
      <c r="O681" s="12">
        <f>1000*(IF(I13&lt;18,VLOOKUP(I13,'[1]Mortality (No Interventions) H'!$B$10:$O$129,7),VLOOKUP(I13,'[1]Mortality (Interventions) H'!$B$136:$AV$256,19)))</f>
        <v>20.100124889920313</v>
      </c>
      <c r="P681" s="11">
        <v>0</v>
      </c>
      <c r="Q681" s="10">
        <f t="shared" si="372"/>
        <v>0.90094104831154942</v>
      </c>
      <c r="R681" s="10">
        <f t="shared" si="373"/>
        <v>1.8109027589517872E-2</v>
      </c>
      <c r="S681" s="10">
        <f t="shared" si="374"/>
        <v>0</v>
      </c>
      <c r="T681" s="9">
        <f t="shared" si="364"/>
        <v>0.8828320207220316</v>
      </c>
      <c r="U681" s="18"/>
      <c r="V681" s="8">
        <f t="shared" si="375"/>
        <v>6929.8313271713268</v>
      </c>
      <c r="W681" s="8">
        <f t="shared" si="365"/>
        <v>6790.5408520291012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-2256.020122875078</v>
      </c>
      <c r="AB681" s="8">
        <f t="shared" si="376"/>
        <v>-13929.047514222588</v>
      </c>
      <c r="AC681" s="8">
        <f t="shared" si="369"/>
        <v>-16185.067637097665</v>
      </c>
      <c r="AD681" s="8">
        <f t="shared" si="377"/>
        <v>679.81645319550717</v>
      </c>
      <c r="AE681" s="8">
        <f t="shared" si="370"/>
        <v>-15505.251183902157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4910.4199810523005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2555.435314897134</v>
      </c>
      <c r="M682" s="14">
        <f t="shared" si="363"/>
        <v>769177</v>
      </c>
      <c r="N682" s="13"/>
      <c r="O682" s="12">
        <f>1000*(IF(I14&lt;18,VLOOKUP(I14,'[1]Mortality (No Interventions) H'!$B$10:$O$129,7),VLOOKUP(I14,'[1]Mortality (Interventions) H'!$B$136:$AV$256,19)))</f>
        <v>22.597820921647433</v>
      </c>
      <c r="P682" s="11">
        <v>0</v>
      </c>
      <c r="Q682" s="10">
        <f t="shared" si="372"/>
        <v>0.8828320207220316</v>
      </c>
      <c r="R682" s="10">
        <f t="shared" si="373"/>
        <v>1.9950079908172606E-2</v>
      </c>
      <c r="S682" s="10">
        <f t="shared" si="374"/>
        <v>0</v>
      </c>
      <c r="T682" s="9">
        <f t="shared" si="364"/>
        <v>0.86288194081385894</v>
      </c>
      <c r="U682" s="18"/>
      <c r="V682" s="8">
        <f t="shared" si="375"/>
        <v>6790.5408520291012</v>
      </c>
      <c r="W682" s="8">
        <f t="shared" si="365"/>
        <v>6637.089425893816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-2205.0389841427136</v>
      </c>
      <c r="AB682" s="8">
        <f t="shared" si="376"/>
        <v>-15345.14261352848</v>
      </c>
      <c r="AC682" s="8">
        <f t="shared" si="369"/>
        <v>-17550.181597671195</v>
      </c>
      <c r="AD682" s="8">
        <f t="shared" si="377"/>
        <v>666.15205758405489</v>
      </c>
      <c r="AE682" s="8">
        <f t="shared" si="370"/>
        <v>-16884.02954008714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2555.435314897134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2555.435314897134</v>
      </c>
      <c r="M683" s="14">
        <f t="shared" si="363"/>
        <v>769177</v>
      </c>
      <c r="N683" s="13"/>
      <c r="O683" s="12">
        <f>1000*(IF(I15&lt;18,VLOOKUP(I15,'[1]Mortality (No Interventions) H'!$B$10:$O$129,7),VLOOKUP(I15,'[1]Mortality (Interventions) H'!$B$136:$AV$256,19)))</f>
        <v>25.486888154361644</v>
      </c>
      <c r="P683" s="11">
        <v>0</v>
      </c>
      <c r="Q683" s="10">
        <f t="shared" si="372"/>
        <v>0.86288194081385894</v>
      </c>
      <c r="R683" s="10">
        <f t="shared" si="373"/>
        <v>2.1992175515941327E-2</v>
      </c>
      <c r="S683" s="10">
        <f t="shared" si="374"/>
        <v>0</v>
      </c>
      <c r="T683" s="9">
        <f t="shared" si="364"/>
        <v>0.84088976529791759</v>
      </c>
      <c r="U683" s="18"/>
      <c r="V683" s="8">
        <f t="shared" si="375"/>
        <v>6637.089425893816</v>
      </c>
      <c r="W683" s="8">
        <f t="shared" si="365"/>
        <v>6467.9306700255638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-2148.8394021778613</v>
      </c>
      <c r="AB683" s="8">
        <f t="shared" si="376"/>
        <v>-16915.875586825201</v>
      </c>
      <c r="AC683" s="8">
        <f t="shared" si="369"/>
        <v>-19064.714989003063</v>
      </c>
      <c r="AD683" s="8">
        <f t="shared" si="377"/>
        <v>651.09847268018336</v>
      </c>
      <c r="AE683" s="8">
        <f t="shared" si="370"/>
        <v>-18413.61651632288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2555.435314897134</v>
      </c>
      <c r="M684" s="14">
        <f t="shared" si="363"/>
        <v>769177</v>
      </c>
      <c r="N684" s="13"/>
      <c r="O684" s="12">
        <f>1000*(IF(I16&lt;18,VLOOKUP(I16,'[1]Mortality (No Interventions) H'!$B$10:$O$129,7),VLOOKUP(I16,'[1]Mortality (Interventions) H'!$B$136:$AV$256,19)))</f>
        <v>28.815968374992387</v>
      </c>
      <c r="P684" s="11">
        <v>0</v>
      </c>
      <c r="Q684" s="10">
        <f t="shared" si="372"/>
        <v>0.84088976529791759</v>
      </c>
      <c r="R684" s="10">
        <f t="shared" si="373"/>
        <v>2.4231052883679563E-2</v>
      </c>
      <c r="S684" s="10">
        <f t="shared" si="374"/>
        <v>0</v>
      </c>
      <c r="T684" s="9">
        <f t="shared" si="364"/>
        <v>0.81665871241423804</v>
      </c>
      <c r="U684" s="18"/>
      <c r="V684" s="8">
        <f t="shared" si="375"/>
        <v>6467.9306700255638</v>
      </c>
      <c r="W684" s="8">
        <f t="shared" si="365"/>
        <v>6281.5509843864638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-2086.9185139217666</v>
      </c>
      <c r="AB684" s="8">
        <f t="shared" si="376"/>
        <v>-18637.968563909995</v>
      </c>
      <c r="AC684" s="8">
        <f t="shared" si="369"/>
        <v>-20724.887077831761</v>
      </c>
      <c r="AD684" s="8">
        <f t="shared" si="377"/>
        <v>634.50399872950788</v>
      </c>
      <c r="AE684" s="8">
        <f t="shared" si="370"/>
        <v>-20090.383079102252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2555.435314897134</v>
      </c>
      <c r="M685" s="14">
        <f t="shared" si="363"/>
        <v>769177</v>
      </c>
      <c r="N685" s="13"/>
      <c r="O685" s="12">
        <f>1000*(IF(I17&lt;18,VLOOKUP(I17,'[1]Mortality (No Interventions) H'!$B$10:$O$129,7),VLOOKUP(I17,'[1]Mortality (Interventions) H'!$B$136:$AV$256,19)))</f>
        <v>32.673812545753975</v>
      </c>
      <c r="P685" s="11">
        <v>0</v>
      </c>
      <c r="Q685" s="10">
        <f t="shared" si="372"/>
        <v>0.81665871241423804</v>
      </c>
      <c r="R685" s="10">
        <f t="shared" si="373"/>
        <v>2.668335368327962E-2</v>
      </c>
      <c r="S685" s="10">
        <f t="shared" si="374"/>
        <v>0</v>
      </c>
      <c r="T685" s="9">
        <f t="shared" si="364"/>
        <v>0.78997535873095837</v>
      </c>
      <c r="U685" s="18"/>
      <c r="V685" s="8">
        <f t="shared" si="375"/>
        <v>6281.5509843864638</v>
      </c>
      <c r="W685" s="8">
        <f t="shared" si="365"/>
        <v>6076.308765026024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-2018.7309295996231</v>
      </c>
      <c r="AB685" s="8">
        <f t="shared" si="376"/>
        <v>-20524.221936043967</v>
      </c>
      <c r="AC685" s="8">
        <f t="shared" si="369"/>
        <v>-22542.95286564359</v>
      </c>
      <c r="AD685" s="8">
        <f t="shared" si="377"/>
        <v>616.22015156831219</v>
      </c>
      <c r="AE685" s="8">
        <f t="shared" si="370"/>
        <v>-21926.732714075279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2555.435314897134</v>
      </c>
      <c r="M686" s="14">
        <f t="shared" si="363"/>
        <v>769177</v>
      </c>
      <c r="N686" s="13"/>
      <c r="O686" s="12">
        <f>1000*(IF(I18&lt;18,VLOOKUP(I18,'[1]Mortality (No Interventions) H'!$B$10:$O$129,7),VLOOKUP(I18,'[1]Mortality (Interventions) H'!$B$136:$AV$256,19)))</f>
        <v>37.00599406520017</v>
      </c>
      <c r="P686" s="11">
        <v>0</v>
      </c>
      <c r="Q686" s="10">
        <f t="shared" si="372"/>
        <v>0.78997535873095837</v>
      </c>
      <c r="R686" s="10">
        <f t="shared" si="373"/>
        <v>2.923382343685222E-2</v>
      </c>
      <c r="S686" s="10">
        <f t="shared" si="374"/>
        <v>0</v>
      </c>
      <c r="T686" s="9">
        <f t="shared" si="364"/>
        <v>0.76074153529410615</v>
      </c>
      <c r="U686" s="18"/>
      <c r="V686" s="8">
        <f t="shared" si="375"/>
        <v>6076.308765026024</v>
      </c>
      <c r="W686" s="8">
        <f t="shared" si="365"/>
        <v>5851.4489189291471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-1944.0257847996234</v>
      </c>
      <c r="AB686" s="8">
        <f t="shared" si="376"/>
        <v>-22485.984609687679</v>
      </c>
      <c r="AC686" s="8">
        <f t="shared" si="369"/>
        <v>-24430.010394487301</v>
      </c>
      <c r="AD686" s="8">
        <f t="shared" si="377"/>
        <v>596.08588984905305</v>
      </c>
      <c r="AE686" s="8">
        <f t="shared" si="370"/>
        <v>-23833.924504638249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2555.435314897134</v>
      </c>
      <c r="M687" s="14">
        <f t="shared" si="363"/>
        <v>769177</v>
      </c>
      <c r="N687" s="13"/>
      <c r="O687" s="12">
        <f>1000*(IF(I19&lt;18,VLOOKUP(I19,'[1]Mortality (No Interventions) H'!$B$10:$O$129,7),VLOOKUP(I19,'[1]Mortality (Interventions) H'!$B$136:$AV$256,19)))</f>
        <v>41.848025025797774</v>
      </c>
      <c r="P687" s="11">
        <v>0</v>
      </c>
      <c r="Q687" s="10">
        <f t="shared" si="372"/>
        <v>0.76074153529410615</v>
      </c>
      <c r="R687" s="10">
        <f t="shared" si="373"/>
        <v>3.1835530807151576E-2</v>
      </c>
      <c r="S687" s="10">
        <f t="shared" si="374"/>
        <v>0</v>
      </c>
      <c r="T687" s="9">
        <f t="shared" si="364"/>
        <v>0.72890600448695453</v>
      </c>
      <c r="U687" s="18"/>
      <c r="V687" s="8">
        <f t="shared" si="375"/>
        <v>5851.4489189291471</v>
      </c>
      <c r="W687" s="8">
        <f t="shared" si="365"/>
        <v>5606.5773381326226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-1862.6721451065325</v>
      </c>
      <c r="AB687" s="8">
        <f t="shared" si="376"/>
        <v>-24487.158079652429</v>
      </c>
      <c r="AC687" s="8">
        <f t="shared" si="369"/>
        <v>-26349.83022475896</v>
      </c>
      <c r="AD687" s="8">
        <f t="shared" si="377"/>
        <v>574.02713894694932</v>
      </c>
      <c r="AE687" s="8">
        <f t="shared" si="370"/>
        <v>-25775.803085812011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2555.435314897134</v>
      </c>
      <c r="M688" s="14">
        <f t="shared" si="363"/>
        <v>769177</v>
      </c>
      <c r="N688" s="13"/>
      <c r="O688" s="12">
        <f>1000*(IF(I20&lt;18,VLOOKUP(I20,'[1]Mortality (No Interventions) H'!$B$10:$O$129,7),VLOOKUP(I20,'[1]Mortality (Interventions) H'!$B$136:$AV$256,19)))</f>
        <v>47.159118893311209</v>
      </c>
      <c r="P688" s="11">
        <v>0</v>
      </c>
      <c r="Q688" s="10">
        <f t="shared" si="372"/>
        <v>0.72890600448695453</v>
      </c>
      <c r="R688" s="10">
        <f t="shared" si="373"/>
        <v>3.4374564927648718E-2</v>
      </c>
      <c r="S688" s="10">
        <f t="shared" si="374"/>
        <v>0</v>
      </c>
      <c r="T688" s="9">
        <f t="shared" si="364"/>
        <v>0.69453143955930585</v>
      </c>
      <c r="U688" s="18"/>
      <c r="V688" s="8">
        <f t="shared" si="375"/>
        <v>5606.5773381326226</v>
      </c>
      <c r="W688" s="8">
        <f t="shared" si="365"/>
        <v>5342.1760908590823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-1774.8301679561946</v>
      </c>
      <c r="AB688" s="8">
        <f t="shared" si="376"/>
        <v>-26440.124727354058</v>
      </c>
      <c r="AC688" s="8">
        <f t="shared" si="369"/>
        <v>-28214.954895310253</v>
      </c>
      <c r="AD688" s="8">
        <f t="shared" si="377"/>
        <v>550.00523687081034</v>
      </c>
      <c r="AE688" s="8">
        <f t="shared" si="370"/>
        <v>-27664.949658439444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2555.435314897134</v>
      </c>
      <c r="M689" s="14">
        <f t="shared" si="363"/>
        <v>769177</v>
      </c>
      <c r="N689" s="13"/>
      <c r="O689" s="12">
        <f>1000*(IF(I21&lt;18,VLOOKUP(I21,'[1]Mortality (No Interventions) H'!$B$10:$O$129,7),VLOOKUP(I21,'[1]Mortality (Interventions) H'!$B$136:$AV$256,19)))</f>
        <v>53.024115780228172</v>
      </c>
      <c r="P689" s="11">
        <v>0</v>
      </c>
      <c r="Q689" s="10">
        <f t="shared" si="372"/>
        <v>0.69453143955930585</v>
      </c>
      <c r="R689" s="10">
        <f t="shared" si="373"/>
        <v>3.6826915464201179E-2</v>
      </c>
      <c r="S689" s="10">
        <f t="shared" si="374"/>
        <v>0</v>
      </c>
      <c r="T689" s="9">
        <f t="shared" si="364"/>
        <v>0.65770452409510471</v>
      </c>
      <c r="U689" s="18"/>
      <c r="V689" s="8">
        <f t="shared" si="375"/>
        <v>5342.1760908590823</v>
      </c>
      <c r="W689" s="8">
        <f t="shared" si="365"/>
        <v>5058.9119272990038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-1680.7213676402437</v>
      </c>
      <c r="AB689" s="8">
        <f t="shared" si="376"/>
        <v>-28326.41635600787</v>
      </c>
      <c r="AC689" s="8">
        <f t="shared" si="369"/>
        <v>-30007.137723648113</v>
      </c>
      <c r="AD689" s="8">
        <f t="shared" si="377"/>
        <v>524.06747451327601</v>
      </c>
      <c r="AE689" s="8">
        <f t="shared" si="370"/>
        <v>-29483.070249134838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2555.435314897134</v>
      </c>
      <c r="M690" s="14">
        <f t="shared" si="363"/>
        <v>769177</v>
      </c>
      <c r="N690" s="13"/>
      <c r="O690" s="12">
        <f>1000*(IF(I22&lt;18,VLOOKUP(I22,'[1]Mortality (No Interventions) H'!$B$10:$O$129,7),VLOOKUP(I22,'[1]Mortality (Interventions) H'!$B$136:$AV$256,19)))</f>
        <v>59.647325072616503</v>
      </c>
      <c r="P690" s="11">
        <v>0</v>
      </c>
      <c r="Q690" s="10">
        <f t="shared" si="372"/>
        <v>0.65770452409510471</v>
      </c>
      <c r="R690" s="10">
        <f t="shared" si="373"/>
        <v>3.9230315550431244E-2</v>
      </c>
      <c r="S690" s="10">
        <f t="shared" si="374"/>
        <v>0</v>
      </c>
      <c r="T690" s="9">
        <f t="shared" si="364"/>
        <v>0.6184742085446735</v>
      </c>
      <c r="U690" s="18"/>
      <c r="V690" s="8">
        <f t="shared" si="375"/>
        <v>5058.9119272990038</v>
      </c>
      <c r="W690" s="8">
        <f t="shared" si="365"/>
        <v>4757.1613630576639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-1580.4708338681135</v>
      </c>
      <c r="AB690" s="8">
        <f t="shared" si="376"/>
        <v>-30175.056424134054</v>
      </c>
      <c r="AC690" s="8">
        <f t="shared" si="369"/>
        <v>-31755.527258002166</v>
      </c>
      <c r="AD690" s="8">
        <f t="shared" si="377"/>
        <v>496.27926006803233</v>
      </c>
      <c r="AE690" s="8">
        <f t="shared" si="370"/>
        <v>-31259.247997934133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2555.435314897134</v>
      </c>
      <c r="M691" s="14">
        <f t="shared" si="363"/>
        <v>769177</v>
      </c>
      <c r="N691" s="13"/>
      <c r="O691" s="12">
        <f>1000*(IF(I23&lt;18,VLOOKUP(I23,'[1]Mortality (No Interventions) H'!$B$10:$O$129,7),VLOOKUP(I23,'[1]Mortality (Interventions) H'!$B$136:$AV$256,19)))</f>
        <v>67.117848436770913</v>
      </c>
      <c r="P691" s="11">
        <v>0</v>
      </c>
      <c r="Q691" s="10">
        <f t="shared" si="372"/>
        <v>0.6184742085446735</v>
      </c>
      <c r="R691" s="10">
        <f t="shared" si="373"/>
        <v>4.1510658191153238E-2</v>
      </c>
      <c r="S691" s="10">
        <f t="shared" si="374"/>
        <v>0</v>
      </c>
      <c r="T691" s="9">
        <f t="shared" si="364"/>
        <v>0.5769635503535202</v>
      </c>
      <c r="U691" s="18"/>
      <c r="V691" s="8">
        <f t="shared" si="375"/>
        <v>4757.1613630576639</v>
      </c>
      <c r="W691" s="8">
        <f t="shared" si="365"/>
        <v>4437.8709277026965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-1474.3930319818164</v>
      </c>
      <c r="AB691" s="8">
        <f t="shared" si="376"/>
        <v>-31929.043535496676</v>
      </c>
      <c r="AC691" s="8">
        <f t="shared" si="369"/>
        <v>-33403.436567478493</v>
      </c>
      <c r="AD691" s="8">
        <f t="shared" si="377"/>
        <v>466.67752971595684</v>
      </c>
      <c r="AE691" s="8">
        <f t="shared" si="370"/>
        <v>-32936.759037762538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2555.435314897134</v>
      </c>
      <c r="M692" s="14">
        <f t="shared" si="363"/>
        <v>769177</v>
      </c>
      <c r="N692" s="13"/>
      <c r="O692" s="12">
        <f>1000*(IF(I24&lt;18,VLOOKUP(I24,'[1]Mortality (No Interventions) H'!$B$10:$O$129,7),VLOOKUP(I24,'[1]Mortality (Interventions) H'!$B$136:$AV$256,19)))</f>
        <v>75.574066439506339</v>
      </c>
      <c r="P692" s="11">
        <v>0</v>
      </c>
      <c r="Q692" s="10">
        <f t="shared" si="372"/>
        <v>0.5769635503535202</v>
      </c>
      <c r="R692" s="10">
        <f t="shared" si="373"/>
        <v>4.3603481687590394E-2</v>
      </c>
      <c r="S692" s="10">
        <f t="shared" si="374"/>
        <v>0</v>
      </c>
      <c r="T692" s="9">
        <f t="shared" si="364"/>
        <v>0.53336006866592978</v>
      </c>
      <c r="U692" s="18"/>
      <c r="V692" s="8">
        <f t="shared" si="375"/>
        <v>4437.8709277026965</v>
      </c>
      <c r="W692" s="8">
        <f t="shared" si="365"/>
        <v>4102.482975362539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-1362.9671550248772</v>
      </c>
      <c r="AB692" s="8">
        <f t="shared" si="376"/>
        <v>-33538.795234015714</v>
      </c>
      <c r="AC692" s="8">
        <f t="shared" si="369"/>
        <v>-34901.762389040588</v>
      </c>
      <c r="AD692" s="8">
        <f t="shared" si="377"/>
        <v>435.35513800763454</v>
      </c>
      <c r="AE692" s="8">
        <f t="shared" si="370"/>
        <v>-34466.407251032957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2555.435314897134</v>
      </c>
      <c r="M693" s="14">
        <f t="shared" si="363"/>
        <v>769177</v>
      </c>
      <c r="N693" s="13"/>
      <c r="O693" s="12">
        <f>1000*(IF(I25&lt;18,VLOOKUP(I25,'[1]Mortality (No Interventions) H'!$B$10:$O$129,7),VLOOKUP(I25,'[1]Mortality (Interventions) H'!$B$136:$AV$256,19)))</f>
        <v>84.755605859491084</v>
      </c>
      <c r="P693" s="11">
        <v>0</v>
      </c>
      <c r="Q693" s="10">
        <f t="shared" si="372"/>
        <v>0.53336006866592978</v>
      </c>
      <c r="R693" s="10">
        <f t="shared" si="373"/>
        <v>4.5205255761040647E-2</v>
      </c>
      <c r="S693" s="10">
        <f t="shared" si="374"/>
        <v>0</v>
      </c>
      <c r="T693" s="9">
        <f t="shared" si="364"/>
        <v>0.48815481290488916</v>
      </c>
      <c r="U693" s="18"/>
      <c r="V693" s="8">
        <f t="shared" si="375"/>
        <v>4102.482975362539</v>
      </c>
      <c r="W693" s="8">
        <f t="shared" si="365"/>
        <v>3754.7745452574395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-1247.448048034157</v>
      </c>
      <c r="AB693" s="8">
        <f t="shared" si="376"/>
        <v>-34770.843010509961</v>
      </c>
      <c r="AC693" s="8">
        <f t="shared" si="369"/>
        <v>-36018.29105854412</v>
      </c>
      <c r="AD693" s="8">
        <f t="shared" si="377"/>
        <v>402.45357988306512</v>
      </c>
      <c r="AE693" s="8">
        <f t="shared" si="370"/>
        <v>-35615.837478661058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2555.435314897134</v>
      </c>
      <c r="M694" s="14">
        <f t="shared" si="363"/>
        <v>769177</v>
      </c>
      <c r="N694" s="13"/>
      <c r="O694" s="12">
        <f>1000*(IF(I26&lt;18,VLOOKUP(I26,'[1]Mortality (No Interventions) H'!$B$10:$O$129,7),VLOOKUP(I26,'[1]Mortality (Interventions) H'!$B$136:$AV$256,19)))</f>
        <v>94.408377815780298</v>
      </c>
      <c r="P694" s="11">
        <v>0</v>
      </c>
      <c r="Q694" s="10">
        <f t="shared" si="372"/>
        <v>0.48815481290488916</v>
      </c>
      <c r="R694" s="10">
        <f t="shared" si="373"/>
        <v>4.6085904009316322E-2</v>
      </c>
      <c r="S694" s="10">
        <f t="shared" si="374"/>
        <v>0</v>
      </c>
      <c r="T694" s="9">
        <f t="shared" si="364"/>
        <v>0.44206890889557282</v>
      </c>
      <c r="U694" s="18"/>
      <c r="V694" s="8">
        <f t="shared" si="375"/>
        <v>3754.7745452574395</v>
      </c>
      <c r="W694" s="8">
        <f t="shared" si="365"/>
        <v>3400.2923713757004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-1129.6785014097907</v>
      </c>
      <c r="AB694" s="8">
        <f t="shared" si="376"/>
        <v>-35448.2173881739</v>
      </c>
      <c r="AC694" s="8">
        <f t="shared" si="369"/>
        <v>-36577.895889583691</v>
      </c>
      <c r="AD694" s="8">
        <f t="shared" si="377"/>
        <v>368.34338288975482</v>
      </c>
      <c r="AE694" s="8">
        <f t="shared" si="370"/>
        <v>-36209.552506693937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2555.435314897134</v>
      </c>
      <c r="M695" s="14">
        <f t="shared" si="363"/>
        <v>769177</v>
      </c>
      <c r="N695" s="13"/>
      <c r="O695" s="12">
        <f>1000*(IF(I27&lt;18,VLOOKUP(I27,'[1]Mortality (No Interventions) H'!$B$10:$O$129,7),VLOOKUP(I27,'[1]Mortality (Interventions) H'!$B$136:$AV$256,19)))</f>
        <v>104.99090405592558</v>
      </c>
      <c r="P695" s="11">
        <v>0</v>
      </c>
      <c r="Q695" s="10">
        <f t="shared" si="372"/>
        <v>0.44206890889557282</v>
      </c>
      <c r="R695" s="10">
        <f t="shared" si="373"/>
        <v>4.6413214399962793E-2</v>
      </c>
      <c r="S695" s="10">
        <f t="shared" si="374"/>
        <v>0</v>
      </c>
      <c r="T695" s="9">
        <f t="shared" si="364"/>
        <v>0.39565569449561</v>
      </c>
      <c r="U695" s="18"/>
      <c r="V695" s="8">
        <f t="shared" si="375"/>
        <v>3400.2923713757004</v>
      </c>
      <c r="W695" s="8">
        <f t="shared" si="365"/>
        <v>3043.2926012504981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-1011.0725342542335</v>
      </c>
      <c r="AB695" s="8">
        <f t="shared" si="376"/>
        <v>-35699.977012520183</v>
      </c>
      <c r="AC695" s="8">
        <f t="shared" si="369"/>
        <v>-36711.049546774419</v>
      </c>
      <c r="AD695" s="8">
        <f t="shared" si="377"/>
        <v>333.56868163195622</v>
      </c>
      <c r="AE695" s="8">
        <f t="shared" si="370"/>
        <v>-36377.480865142461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2555.435314897134</v>
      </c>
      <c r="M696" s="14">
        <f t="shared" si="363"/>
        <v>769177</v>
      </c>
      <c r="N696" s="13"/>
      <c r="O696" s="12">
        <f>1000*(IF(I28&lt;18,VLOOKUP(I28,'[1]Mortality (No Interventions) H'!$B$10:$O$129,7),VLOOKUP(I28,'[1]Mortality (Interventions) H'!$B$136:$AV$256,19)))</f>
        <v>116.4769698206677</v>
      </c>
      <c r="P696" s="11">
        <v>0</v>
      </c>
      <c r="Q696" s="10">
        <f t="shared" si="372"/>
        <v>0.39565569449561</v>
      </c>
      <c r="R696" s="10">
        <f t="shared" si="373"/>
        <v>4.6084776387140487E-2</v>
      </c>
      <c r="S696" s="10">
        <f t="shared" si="374"/>
        <v>0</v>
      </c>
      <c r="T696" s="9">
        <f t="shared" si="364"/>
        <v>0.34957091810846952</v>
      </c>
      <c r="U696" s="18"/>
      <c r="V696" s="8">
        <f t="shared" si="375"/>
        <v>3043.2926012504981</v>
      </c>
      <c r="W696" s="8">
        <f t="shared" si="365"/>
        <v>2688.8191007791829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-893.30586919539712</v>
      </c>
      <c r="AB696" s="8">
        <f t="shared" si="376"/>
        <v>-35447.350047131556</v>
      </c>
      <c r="AC696" s="8">
        <f t="shared" si="369"/>
        <v>-36340.655916326956</v>
      </c>
      <c r="AD696" s="8">
        <f t="shared" si="377"/>
        <v>298.5470041826739</v>
      </c>
      <c r="AE696" s="8">
        <f t="shared" si="370"/>
        <v>-36042.108912144278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2555.435314897134</v>
      </c>
      <c r="M697" s="14">
        <f t="shared" si="363"/>
        <v>769177</v>
      </c>
      <c r="N697" s="13"/>
      <c r="O697" s="12">
        <f>1000*(IF(I29&lt;18,VLOOKUP(I29,'[1]Mortality (No Interventions) H'!$B$10:$O$129,7),VLOOKUP(I29,'[1]Mortality (Interventions) H'!$B$136:$AV$256,19)))</f>
        <v>129.1822716528558</v>
      </c>
      <c r="P697" s="11">
        <v>0</v>
      </c>
      <c r="Q697" s="10">
        <f t="shared" si="372"/>
        <v>0.34957091810846952</v>
      </c>
      <c r="R697" s="10">
        <f t="shared" si="373"/>
        <v>4.5158365305026524E-2</v>
      </c>
      <c r="S697" s="10">
        <f t="shared" si="374"/>
        <v>0</v>
      </c>
      <c r="T697" s="9">
        <f t="shared" si="364"/>
        <v>0.30441255280344298</v>
      </c>
      <c r="U697" s="18"/>
      <c r="V697" s="8">
        <f t="shared" si="375"/>
        <v>2688.8191007791829</v>
      </c>
      <c r="W697" s="8">
        <f t="shared" si="365"/>
        <v>2341.4713412769388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-777.90658773190671</v>
      </c>
      <c r="AB697" s="8">
        <f t="shared" si="376"/>
        <v>-34734.775950224386</v>
      </c>
      <c r="AC697" s="8">
        <f t="shared" si="369"/>
        <v>-35512.682537956294</v>
      </c>
      <c r="AD697" s="8">
        <f t="shared" si="377"/>
        <v>263.77315378643789</v>
      </c>
      <c r="AE697" s="8">
        <f t="shared" si="370"/>
        <v>-35248.909384169856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2555.435314897134</v>
      </c>
      <c r="M698" s="14">
        <f t="shared" si="363"/>
        <v>769177</v>
      </c>
      <c r="N698" s="13"/>
      <c r="O698" s="12">
        <f>1000*(IF(I30&lt;18,VLOOKUP(I30,'[1]Mortality (No Interventions) H'!$B$10:$O$129,7),VLOOKUP(I30,'[1]Mortality (Interventions) H'!$B$136:$AV$256,19)))</f>
        <v>150.82592674818801</v>
      </c>
      <c r="P698" s="11">
        <v>0</v>
      </c>
      <c r="Q698" s="10">
        <f t="shared" si="372"/>
        <v>0.30441255280344298</v>
      </c>
      <c r="R698" s="10">
        <f t="shared" si="373"/>
        <v>4.5913305390361002E-2</v>
      </c>
      <c r="S698" s="10">
        <f t="shared" si="374"/>
        <v>0</v>
      </c>
      <c r="T698" s="9">
        <f t="shared" si="364"/>
        <v>0.258499247413082</v>
      </c>
      <c r="U698" s="18"/>
      <c r="V698" s="8">
        <f t="shared" si="375"/>
        <v>2341.4713412769388</v>
      </c>
      <c r="W698" s="8">
        <f t="shared" si="365"/>
        <v>1988.3167562745218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-660.57810571372136</v>
      </c>
      <c r="AB698" s="8">
        <f t="shared" si="376"/>
        <v>-35315.458500241708</v>
      </c>
      <c r="AC698" s="8">
        <f t="shared" si="369"/>
        <v>-35976.036605955429</v>
      </c>
      <c r="AD698" s="8">
        <f t="shared" si="377"/>
        <v>229.6983385792677</v>
      </c>
      <c r="AE698" s="8">
        <f t="shared" si="370"/>
        <v>-35746.338267376159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2555.435314897134</v>
      </c>
      <c r="M699" s="14">
        <f t="shared" si="363"/>
        <v>769177</v>
      </c>
      <c r="N699" s="13"/>
      <c r="O699" s="12">
        <f>1000*(IF(I31&lt;18,VLOOKUP(I31,'[1]Mortality (No Interventions) H'!$B$10:$O$129,7),VLOOKUP(I31,'[1]Mortality (Interventions) H'!$B$136:$AV$256,19)))</f>
        <v>165.68478547753591</v>
      </c>
      <c r="P699" s="11">
        <v>0</v>
      </c>
      <c r="Q699" s="10">
        <f t="shared" si="372"/>
        <v>0.258499247413082</v>
      </c>
      <c r="R699" s="10">
        <f t="shared" si="373"/>
        <v>4.2829392353740968E-2</v>
      </c>
      <c r="S699" s="10">
        <f t="shared" si="374"/>
        <v>0</v>
      </c>
      <c r="T699" s="9">
        <f t="shared" si="364"/>
        <v>0.21566985505934103</v>
      </c>
      <c r="U699" s="18"/>
      <c r="V699" s="8">
        <f t="shared" si="375"/>
        <v>1988.3167562745218</v>
      </c>
      <c r="W699" s="8">
        <f t="shared" si="365"/>
        <v>1658.8829210497877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-551.13036397738642</v>
      </c>
      <c r="AB699" s="8">
        <f t="shared" si="376"/>
        <v>-32943.383522473414</v>
      </c>
      <c r="AC699" s="8">
        <f t="shared" si="369"/>
        <v>-33494.513886450797</v>
      </c>
      <c r="AD699" s="8">
        <f t="shared" si="377"/>
        <v>195.05387379053062</v>
      </c>
      <c r="AE699" s="8">
        <f t="shared" si="370"/>
        <v>-33299.460012660267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2555.435314897134</v>
      </c>
      <c r="M700" s="14">
        <f t="shared" si="363"/>
        <v>769177</v>
      </c>
      <c r="N700" s="13"/>
      <c r="O700" s="12">
        <f>1000*(IF(I32&lt;18,VLOOKUP(I32,'[1]Mortality (No Interventions) H'!$B$10:$O$129,7),VLOOKUP(I32,'[1]Mortality (Interventions) H'!$B$136:$AV$256,19)))</f>
        <v>181.80008016299647</v>
      </c>
      <c r="P700" s="11">
        <v>0</v>
      </c>
      <c r="Q700" s="10">
        <f t="shared" si="372"/>
        <v>0.21566985505934103</v>
      </c>
      <c r="R700" s="10">
        <f t="shared" si="373"/>
        <v>3.9208796938530029E-2</v>
      </c>
      <c r="S700" s="10">
        <f t="shared" si="374"/>
        <v>0</v>
      </c>
      <c r="T700" s="9">
        <f t="shared" si="364"/>
        <v>0.176461058120811</v>
      </c>
      <c r="U700" s="18"/>
      <c r="V700" s="8">
        <f t="shared" si="375"/>
        <v>1658.8829210497877</v>
      </c>
      <c r="W700" s="8">
        <f t="shared" si="365"/>
        <v>1357.2978730219106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-450.93481962603613</v>
      </c>
      <c r="AB700" s="8">
        <f t="shared" si="376"/>
        <v>-30158.504802787713</v>
      </c>
      <c r="AC700" s="8">
        <f t="shared" si="369"/>
        <v>-30609.439622413749</v>
      </c>
      <c r="AD700" s="8">
        <f t="shared" si="377"/>
        <v>162.73641455498418</v>
      </c>
      <c r="AE700" s="8">
        <f t="shared" si="370"/>
        <v>-30446.703207858765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2555.435314897134</v>
      </c>
      <c r="M701" s="14">
        <f t="shared" si="363"/>
        <v>769177</v>
      </c>
      <c r="N701" s="13"/>
      <c r="O701" s="12">
        <f>1000*(IF(I33&lt;18,VLOOKUP(I33,'[1]Mortality (No Interventions) H'!$B$10:$O$129,7),VLOOKUP(I33,'[1]Mortality (Interventions) H'!$B$136:$AV$256,19)))</f>
        <v>198.77829300513156</v>
      </c>
      <c r="P701" s="11">
        <v>0</v>
      </c>
      <c r="Q701" s="10">
        <f t="shared" si="372"/>
        <v>0.176461058120811</v>
      </c>
      <c r="R701" s="10">
        <f t="shared" si="373"/>
        <v>3.507662791513412E-2</v>
      </c>
      <c r="S701" s="10">
        <f t="shared" si="374"/>
        <v>0</v>
      </c>
      <c r="T701" s="9">
        <f t="shared" si="364"/>
        <v>0.14138443020567687</v>
      </c>
      <c r="U701" s="18"/>
      <c r="V701" s="8">
        <f t="shared" si="375"/>
        <v>1357.2978730219106</v>
      </c>
      <c r="W701" s="8">
        <f t="shared" si="365"/>
        <v>1087.4965187231192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-361.29876592419572</v>
      </c>
      <c r="AB701" s="8">
        <f t="shared" si="376"/>
        <v>-26980.135429879116</v>
      </c>
      <c r="AC701" s="8">
        <f t="shared" si="369"/>
        <v>-27341.434195803311</v>
      </c>
      <c r="AD701" s="8">
        <f t="shared" si="377"/>
        <v>133.15092134344945</v>
      </c>
      <c r="AE701" s="8">
        <f t="shared" si="370"/>
        <v>-27208.28327445986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2555.435314897134</v>
      </c>
      <c r="M702" s="14">
        <f t="shared" si="363"/>
        <v>769177</v>
      </c>
      <c r="N702" s="13"/>
      <c r="O702" s="12">
        <f>1000*(IF(I34&lt;18,VLOOKUP(I34,'[1]Mortality (No Interventions) H'!$B$10:$O$129,7),VLOOKUP(I34,'[1]Mortality (Interventions) H'!$B$136:$AV$256,19)))</f>
        <v>216.42441003632811</v>
      </c>
      <c r="P702" s="11">
        <v>0</v>
      </c>
      <c r="Q702" s="10">
        <f t="shared" si="372"/>
        <v>0.14138443020567687</v>
      </c>
      <c r="R702" s="10">
        <f t="shared" si="373"/>
        <v>3.0599041895586026E-2</v>
      </c>
      <c r="S702" s="10">
        <f t="shared" si="374"/>
        <v>0</v>
      </c>
      <c r="T702" s="9">
        <f t="shared" si="364"/>
        <v>0.11078538831009084</v>
      </c>
      <c r="U702" s="18"/>
      <c r="V702" s="8">
        <f t="shared" si="375"/>
        <v>1087.4965187231192</v>
      </c>
      <c r="W702" s="8">
        <f t="shared" si="365"/>
        <v>852.13572624190749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-283.10489366219826</v>
      </c>
      <c r="AB702" s="8">
        <f t="shared" si="376"/>
        <v>-23536.079248121172</v>
      </c>
      <c r="AC702" s="8">
        <f t="shared" si="369"/>
        <v>-23819.184141783371</v>
      </c>
      <c r="AD702" s="8">
        <f t="shared" si="377"/>
        <v>106.683408486738</v>
      </c>
      <c r="AE702" s="8">
        <f t="shared" si="370"/>
        <v>-23712.500733296634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2555.435314897134</v>
      </c>
      <c r="M703" s="14">
        <f t="shared" si="363"/>
        <v>769177</v>
      </c>
      <c r="N703" s="13"/>
      <c r="O703" s="12">
        <f>1000*(IF(I35&lt;18,VLOOKUP(I35,'[1]Mortality (No Interventions) H'!$B$10:$O$129,7),VLOOKUP(I35,'[1]Mortality (Interventions) H'!$B$136:$AV$256,19)))</f>
        <v>235.43583468414008</v>
      </c>
      <c r="P703" s="11">
        <v>0</v>
      </c>
      <c r="Q703" s="10">
        <f t="shared" si="372"/>
        <v>0.11078538831009084</v>
      </c>
      <c r="R703" s="10">
        <f t="shared" si="373"/>
        <v>2.6082850367592812E-2</v>
      </c>
      <c r="S703" s="10">
        <f t="shared" si="374"/>
        <v>0</v>
      </c>
      <c r="T703" s="9">
        <f t="shared" si="364"/>
        <v>8.4702537942498032E-2</v>
      </c>
      <c r="U703" s="18"/>
      <c r="V703" s="8">
        <f t="shared" si="375"/>
        <v>852.13572624190749</v>
      </c>
      <c r="W703" s="8">
        <f t="shared" si="365"/>
        <v>651.51244026996812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-216.45185671967391</v>
      </c>
      <c r="AB703" s="8">
        <f t="shared" si="376"/>
        <v>-20062.328597193937</v>
      </c>
      <c r="AC703" s="8">
        <f t="shared" si="369"/>
        <v>-20278.780453913612</v>
      </c>
      <c r="AD703" s="8">
        <f t="shared" si="377"/>
        <v>83.594514744331136</v>
      </c>
      <c r="AE703" s="8">
        <f t="shared" si="370"/>
        <v>-20195.185939169281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2555.435314897134</v>
      </c>
      <c r="M704" s="14">
        <f t="shared" ref="M704:M735" si="380">$E$11</f>
        <v>769177</v>
      </c>
      <c r="N704" s="13"/>
      <c r="O704" s="12">
        <f>1000*(IF(I36&lt;18,VLOOKUP(I36,'[1]Mortality (No Interventions) H'!$B$10:$O$129,7),VLOOKUP(I36,'[1]Mortality (Interventions) H'!$B$136:$AV$256,19)))</f>
        <v>255.10647773792854</v>
      </c>
      <c r="P704" s="11">
        <v>0</v>
      </c>
      <c r="Q704" s="10">
        <f t="shared" si="372"/>
        <v>8.4702537942498032E-2</v>
      </c>
      <c r="R704" s="10">
        <f t="shared" si="373"/>
        <v>2.1608166109973924E-2</v>
      </c>
      <c r="S704" s="10">
        <f t="shared" si="374"/>
        <v>0</v>
      </c>
      <c r="T704" s="9">
        <f t="shared" ref="T704:T735" si="381">Q704-SUM(R704:S704)</f>
        <v>6.3094371832524115E-2</v>
      </c>
      <c r="U704" s="18"/>
      <c r="V704" s="8">
        <f t="shared" si="375"/>
        <v>651.51244026996812</v>
      </c>
      <c r="W704" s="8">
        <f t="shared" ref="W704:W735" si="382">$G$14*M704*T704</f>
        <v>485.30739643025402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-161.23358595208313</v>
      </c>
      <c r="AB704" s="8">
        <f t="shared" si="376"/>
        <v>-16620.504383971413</v>
      </c>
      <c r="AC704" s="8">
        <f t="shared" ref="AC704:AC735" si="386">IFERROR(_xlfn.IFNA(SUM(Y704:AB704),0),0)</f>
        <v>-16781.737969923495</v>
      </c>
      <c r="AD704" s="8">
        <f t="shared" si="377"/>
        <v>63.913370390483877</v>
      </c>
      <c r="AE704" s="8">
        <f t="shared" ref="AE704:AE735" si="387">IFERROR(_xlfn.IFNA(SUM(AC704:AD704),0),0)</f>
        <v>-16717.824599533011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2555.435314897134</v>
      </c>
      <c r="M705" s="14">
        <f t="shared" si="380"/>
        <v>769177</v>
      </c>
      <c r="N705" s="13"/>
      <c r="O705" s="12">
        <f>1000*(IF(I37&lt;18,VLOOKUP(I37,'[1]Mortality (No Interventions) H'!$B$10:$O$129,7),VLOOKUP(I37,'[1]Mortality (Interventions) H'!$B$136:$AV$256,19)))</f>
        <v>276.03368441128021</v>
      </c>
      <c r="P705" s="11">
        <v>0</v>
      </c>
      <c r="Q705" s="10">
        <f t="shared" ref="Q705:Q736" si="389">T704</f>
        <v>6.3094371832524115E-2</v>
      </c>
      <c r="R705" s="10">
        <f t="shared" ref="R705:R736" si="390">O705*Q705/1000</f>
        <v>1.7416171922546929E-2</v>
      </c>
      <c r="S705" s="10">
        <f t="shared" ref="S705:S736" si="391">MIN(P705*Q705,Q705-R705)</f>
        <v>0</v>
      </c>
      <c r="T705" s="9">
        <f t="shared" si="381"/>
        <v>4.5678199909977187E-2</v>
      </c>
      <c r="U705" s="18"/>
      <c r="V705" s="8">
        <f t="shared" ref="V705:V736" si="392">W704</f>
        <v>485.30739643025402</v>
      </c>
      <c r="W705" s="8">
        <f t="shared" si="382"/>
        <v>351.34620772156524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-116.72768517088679</v>
      </c>
      <c r="AB705" s="8">
        <f t="shared" ref="AB705:AB736" si="393">IFERROR(_xlfn.IFNA(-M705*R705,0),0)</f>
        <v>-13396.118870868879</v>
      </c>
      <c r="AC705" s="8">
        <f t="shared" si="386"/>
        <v>-13512.846556039765</v>
      </c>
      <c r="AD705" s="8">
        <f t="shared" ref="AD705:AD736" si="394">IFERROR(_xlfn.IFNA($D$6*SUM(V705:V705,Y705:Z705),0),0)</f>
        <v>47.608655589807924</v>
      </c>
      <c r="AE705" s="8">
        <f t="shared" si="387"/>
        <v>-13465.237900449958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2555.435314897134</v>
      </c>
      <c r="M706" s="14">
        <f t="shared" si="380"/>
        <v>769177</v>
      </c>
      <c r="N706" s="13"/>
      <c r="O706" s="12">
        <f>1000*(IF(I38&lt;18,VLOOKUP(I38,'[1]Mortality (No Interventions) H'!$B$10:$O$129,7),VLOOKUP(I38,'[1]Mortality (Interventions) H'!$B$136:$AV$256,19)))</f>
        <v>298.2866367083721</v>
      </c>
      <c r="P706" s="11">
        <v>0</v>
      </c>
      <c r="Q706" s="10">
        <f t="shared" si="389"/>
        <v>4.5678199909977187E-2</v>
      </c>
      <c r="R706" s="10">
        <f t="shared" si="390"/>
        <v>1.3625196622039761E-2</v>
      </c>
      <c r="S706" s="10">
        <f t="shared" si="391"/>
        <v>0</v>
      </c>
      <c r="T706" s="9">
        <f t="shared" si="381"/>
        <v>3.2053003287937427E-2</v>
      </c>
      <c r="U706" s="18"/>
      <c r="V706" s="8">
        <f t="shared" si="392"/>
        <v>351.34620772156524</v>
      </c>
      <c r="W706" s="8">
        <f t="shared" si="382"/>
        <v>246.54432910005849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-81.909376550509251</v>
      </c>
      <c r="AB706" s="8">
        <f t="shared" si="393"/>
        <v>-10480.187862150677</v>
      </c>
      <c r="AC706" s="8">
        <f t="shared" si="386"/>
        <v>-10562.097238701186</v>
      </c>
      <c r="AD706" s="8">
        <f t="shared" si="394"/>
        <v>34.467062977485554</v>
      </c>
      <c r="AE706" s="8">
        <f t="shared" si="387"/>
        <v>-10527.6301757237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2555.435314897134</v>
      </c>
      <c r="M707" s="14">
        <f t="shared" si="380"/>
        <v>769177</v>
      </c>
      <c r="N707" s="13"/>
      <c r="O707" s="12">
        <f>1000*(IF(I39&lt;18,VLOOKUP(I39,'[1]Mortality (No Interventions) H'!$B$10:$O$129,7),VLOOKUP(I39,'[1]Mortality (Interventions) H'!$B$136:$AV$256,19)))</f>
        <v>321.09338490089044</v>
      </c>
      <c r="P707" s="11">
        <v>0</v>
      </c>
      <c r="Q707" s="10">
        <f t="shared" si="389"/>
        <v>3.2053003287937427E-2</v>
      </c>
      <c r="R707" s="10">
        <f t="shared" si="390"/>
        <v>1.02920073219632E-2</v>
      </c>
      <c r="S707" s="10">
        <f t="shared" si="391"/>
        <v>0</v>
      </c>
      <c r="T707" s="9">
        <f t="shared" si="381"/>
        <v>2.1760995965974229E-2</v>
      </c>
      <c r="U707" s="18"/>
      <c r="V707" s="8">
        <f t="shared" si="392"/>
        <v>246.54432910005849</v>
      </c>
      <c r="W707" s="8">
        <f t="shared" si="382"/>
        <v>167.38057594120161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-55.608817578784617</v>
      </c>
      <c r="AB707" s="8">
        <f t="shared" si="393"/>
        <v>-7916.375315885688</v>
      </c>
      <c r="AC707" s="8">
        <f t="shared" si="386"/>
        <v>-7971.9841334644725</v>
      </c>
      <c r="AD707" s="8">
        <f t="shared" si="394"/>
        <v>24.185998684715738</v>
      </c>
      <c r="AE707" s="8">
        <f t="shared" si="387"/>
        <v>-7947.7981347797568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2555.435314897134</v>
      </c>
      <c r="M708" s="14">
        <f t="shared" si="380"/>
        <v>769177</v>
      </c>
      <c r="N708" s="13"/>
      <c r="O708" s="12">
        <f>1000*(IF(I40&lt;18,VLOOKUP(I40,'[1]Mortality (No Interventions) H'!$B$10:$O$129,7),VLOOKUP(I40,'[1]Mortality (Interventions) H'!$B$136:$AV$256,19)))</f>
        <v>345.04423103342492</v>
      </c>
      <c r="P708" s="11">
        <v>0</v>
      </c>
      <c r="Q708" s="10">
        <f t="shared" si="389"/>
        <v>2.1760995965974229E-2</v>
      </c>
      <c r="R708" s="10">
        <f t="shared" si="390"/>
        <v>7.5085061196010399E-3</v>
      </c>
      <c r="S708" s="10">
        <f t="shared" si="391"/>
        <v>0</v>
      </c>
      <c r="T708" s="9">
        <f t="shared" si="381"/>
        <v>1.425248984637319E-2</v>
      </c>
      <c r="U708" s="18"/>
      <c r="V708" s="8">
        <f t="shared" si="392"/>
        <v>167.38057594120161</v>
      </c>
      <c r="W708" s="8">
        <f t="shared" si="382"/>
        <v>109.62687382563792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-36.421315878634879</v>
      </c>
      <c r="AB708" s="8">
        <f t="shared" si="393"/>
        <v>-5775.3702115563692</v>
      </c>
      <c r="AC708" s="8">
        <f t="shared" si="386"/>
        <v>-5811.7915274350044</v>
      </c>
      <c r="AD708" s="8">
        <f t="shared" si="394"/>
        <v>16.420034499831878</v>
      </c>
      <c r="AE708" s="8">
        <f t="shared" si="387"/>
        <v>-5795.3714929351727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2555.435314897134</v>
      </c>
      <c r="M709" s="14">
        <f t="shared" si="380"/>
        <v>769177</v>
      </c>
      <c r="N709" s="13"/>
      <c r="O709" s="12">
        <f>1000*(IF(I41&lt;18,VLOOKUP(I41,'[1]Mortality (No Interventions) H'!$B$10:$O$129,7),VLOOKUP(I41,'[1]Mortality (Interventions) H'!$B$136:$AV$256,19)))</f>
        <v>369.31910306628225</v>
      </c>
      <c r="P709" s="11">
        <v>0</v>
      </c>
      <c r="Q709" s="10">
        <f t="shared" si="389"/>
        <v>1.425248984637319E-2</v>
      </c>
      <c r="R709" s="10">
        <f t="shared" si="390"/>
        <v>5.2637167665238417E-3</v>
      </c>
      <c r="S709" s="10">
        <f t="shared" si="391"/>
        <v>0</v>
      </c>
      <c r="T709" s="9">
        <f t="shared" si="381"/>
        <v>8.9887730798493479E-3</v>
      </c>
      <c r="U709" s="18"/>
      <c r="V709" s="8">
        <f t="shared" si="392"/>
        <v>109.62687382563792</v>
      </c>
      <c r="W709" s="8">
        <f t="shared" si="382"/>
        <v>69.139575112392819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-22.9702281658437</v>
      </c>
      <c r="AB709" s="8">
        <f t="shared" si="393"/>
        <v>-4048.7298713245091</v>
      </c>
      <c r="AC709" s="8">
        <f t="shared" si="386"/>
        <v>-4071.7000994903528</v>
      </c>
      <c r="AD709" s="8">
        <f t="shared" si="394"/>
        <v>10.754396322295079</v>
      </c>
      <c r="AE709" s="8">
        <f t="shared" si="387"/>
        <v>-4060.9457031680577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2555.435314897134</v>
      </c>
      <c r="M710" s="14">
        <f t="shared" si="380"/>
        <v>769177</v>
      </c>
      <c r="N710" s="13"/>
      <c r="O710" s="12">
        <f>1000*(IF(I42&lt;18,VLOOKUP(I42,'[1]Mortality (No Interventions) H'!$B$10:$O$129,7),VLOOKUP(I42,'[1]Mortality (Interventions) H'!$B$136:$AV$256,19)))</f>
        <v>393.38920880015843</v>
      </c>
      <c r="P710" s="11">
        <v>0</v>
      </c>
      <c r="Q710" s="10">
        <f t="shared" si="389"/>
        <v>8.9887730798493479E-3</v>
      </c>
      <c r="R710" s="10">
        <f t="shared" si="390"/>
        <v>3.5360863299660982E-3</v>
      </c>
      <c r="S710" s="10">
        <f t="shared" si="391"/>
        <v>0</v>
      </c>
      <c r="T710" s="9">
        <f t="shared" si="381"/>
        <v>5.4526867498832492E-3</v>
      </c>
      <c r="U710" s="18"/>
      <c r="V710" s="8">
        <f t="shared" si="392"/>
        <v>69.139575112392819</v>
      </c>
      <c r="W710" s="8">
        <f t="shared" si="382"/>
        <v>41.940812362149479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-13.933988281723332</v>
      </c>
      <c r="AB710" s="8">
        <f t="shared" si="393"/>
        <v>-2719.8762750243336</v>
      </c>
      <c r="AC710" s="8">
        <f t="shared" si="386"/>
        <v>-2733.8102633060571</v>
      </c>
      <c r="AD710" s="8">
        <f t="shared" si="394"/>
        <v>6.7825923185257357</v>
      </c>
      <c r="AE710" s="8">
        <f t="shared" si="387"/>
        <v>-2727.0276709875316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2555.435314897134</v>
      </c>
      <c r="M711" s="14">
        <f t="shared" si="380"/>
        <v>769177</v>
      </c>
      <c r="N711" s="13"/>
      <c r="O711" s="12">
        <f>1000*(IF(I43&lt;18,VLOOKUP(I43,'[1]Mortality (No Interventions) H'!$B$10:$O$129,7),VLOOKUP(I43,'[1]Mortality (Interventions) H'!$B$136:$AV$256,19)))</f>
        <v>418.17242703837195</v>
      </c>
      <c r="P711" s="11">
        <v>0</v>
      </c>
      <c r="Q711" s="10">
        <f t="shared" si="389"/>
        <v>5.4526867498832492E-3</v>
      </c>
      <c r="R711" s="10">
        <f t="shared" si="390"/>
        <v>2.2801632520786505E-3</v>
      </c>
      <c r="S711" s="10">
        <f t="shared" si="391"/>
        <v>0</v>
      </c>
      <c r="T711" s="9">
        <f t="shared" si="381"/>
        <v>3.1725234978045988E-3</v>
      </c>
      <c r="U711" s="18"/>
      <c r="V711" s="8">
        <f t="shared" si="392"/>
        <v>41.940812362149479</v>
      </c>
      <c r="W711" s="8">
        <f t="shared" si="382"/>
        <v>24.402321064708481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-8.1071785836308514</v>
      </c>
      <c r="AB711" s="8">
        <f t="shared" si="393"/>
        <v>-1753.8491297441001</v>
      </c>
      <c r="AC711" s="8">
        <f t="shared" si="386"/>
        <v>-1761.956308327731</v>
      </c>
      <c r="AD711" s="8">
        <f t="shared" si="394"/>
        <v>4.1143936927268641</v>
      </c>
      <c r="AE711" s="8">
        <f t="shared" si="387"/>
        <v>-1757.8419146350041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2555.435314897134</v>
      </c>
      <c r="M712" s="14">
        <f t="shared" si="380"/>
        <v>769177</v>
      </c>
      <c r="N712" s="13"/>
      <c r="O712" s="12">
        <f>1000*(IF(I44&lt;18,VLOOKUP(I44,'[1]Mortality (No Interventions) H'!$B$10:$O$129,7),VLOOKUP(I44,'[1]Mortality (Interventions) H'!$B$136:$AV$256,19)))</f>
        <v>443.53858159410601</v>
      </c>
      <c r="P712" s="11">
        <v>0</v>
      </c>
      <c r="Q712" s="10">
        <f t="shared" si="389"/>
        <v>3.1725234978045988E-3</v>
      </c>
      <c r="R712" s="10">
        <f t="shared" si="390"/>
        <v>1.4071365722902237E-3</v>
      </c>
      <c r="S712" s="10">
        <f t="shared" si="391"/>
        <v>0</v>
      </c>
      <c r="T712" s="9">
        <f t="shared" si="381"/>
        <v>1.7653869255143751E-3</v>
      </c>
      <c r="U712" s="18"/>
      <c r="V712" s="8">
        <f t="shared" si="392"/>
        <v>24.402321064708481</v>
      </c>
      <c r="W712" s="8">
        <f t="shared" si="382"/>
        <v>13.578950192063706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-4.51133209391711</v>
      </c>
      <c r="AB712" s="8">
        <f t="shared" si="393"/>
        <v>-1082.3370872644773</v>
      </c>
      <c r="AC712" s="8">
        <f t="shared" si="386"/>
        <v>-1086.8484193583945</v>
      </c>
      <c r="AD712" s="8">
        <f t="shared" si="394"/>
        <v>2.3938676964479022</v>
      </c>
      <c r="AE712" s="8">
        <f t="shared" si="387"/>
        <v>-1084.4545516619467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2555.435314897134</v>
      </c>
      <c r="M713" s="14">
        <f t="shared" si="380"/>
        <v>769177</v>
      </c>
      <c r="N713" s="13"/>
      <c r="O713" s="12">
        <f>1000*(IF(I45&lt;18,VLOOKUP(I45,'[1]Mortality (No Interventions) H'!$B$10:$O$129,7),VLOOKUP(I45,'[1]Mortality (Interventions) H'!$B$136:$AV$256,19)))</f>
        <v>469.33864727951897</v>
      </c>
      <c r="P713" s="11">
        <v>0</v>
      </c>
      <c r="Q713" s="10">
        <f t="shared" si="389"/>
        <v>1.7653869255143751E-3</v>
      </c>
      <c r="R713" s="10">
        <f t="shared" si="390"/>
        <v>8.2856431154586577E-4</v>
      </c>
      <c r="S713" s="10">
        <f t="shared" si="391"/>
        <v>0</v>
      </c>
      <c r="T713" s="9">
        <f t="shared" si="381"/>
        <v>9.368226139685093E-4</v>
      </c>
      <c r="U713" s="18"/>
      <c r="V713" s="8">
        <f t="shared" si="392"/>
        <v>13.578950192063706</v>
      </c>
      <c r="W713" s="8">
        <f t="shared" si="382"/>
        <v>7.2058240774445608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-2.3939895915293739</v>
      </c>
      <c r="AB713" s="8">
        <f t="shared" si="393"/>
        <v>-637.31261146191434</v>
      </c>
      <c r="AC713" s="8">
        <f t="shared" si="386"/>
        <v>-639.70660105344371</v>
      </c>
      <c r="AD713" s="8">
        <f t="shared" si="394"/>
        <v>1.3320950138414496</v>
      </c>
      <c r="AE713" s="8">
        <f t="shared" si="387"/>
        <v>-638.37450603960224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2555.435314897134</v>
      </c>
      <c r="M714" s="14">
        <f t="shared" si="380"/>
        <v>769177</v>
      </c>
      <c r="N714" s="13"/>
      <c r="O714" s="12">
        <f>1000*(IF(I46&lt;18,VLOOKUP(I46,'[1]Mortality (No Interventions) H'!$B$10:$O$129,7),VLOOKUP(I46,'[1]Mortality (Interventions) H'!$B$136:$AV$256,19)))</f>
        <v>495.42133540309317</v>
      </c>
      <c r="P714" s="11">
        <v>0</v>
      </c>
      <c r="Q714" s="10">
        <f t="shared" si="389"/>
        <v>9.368226139685093E-4</v>
      </c>
      <c r="R714" s="10">
        <f t="shared" si="390"/>
        <v>4.6412191044809529E-4</v>
      </c>
      <c r="S714" s="10">
        <f t="shared" si="391"/>
        <v>0</v>
      </c>
      <c r="T714" s="9">
        <f t="shared" si="381"/>
        <v>4.7270070352041401E-4</v>
      </c>
      <c r="U714" s="18"/>
      <c r="V714" s="8">
        <f t="shared" si="392"/>
        <v>7.2058240774445608</v>
      </c>
      <c r="W714" s="8">
        <f t="shared" si="382"/>
        <v>3.6359050903172152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-1.2079560711527859</v>
      </c>
      <c r="AB714" s="8">
        <f t="shared" si="393"/>
        <v>-356.99189871273461</v>
      </c>
      <c r="AC714" s="8">
        <f t="shared" si="386"/>
        <v>-358.19985478388742</v>
      </c>
      <c r="AD714" s="8">
        <f t="shared" si="394"/>
        <v>0.70689134199731141</v>
      </c>
      <c r="AE714" s="8">
        <f t="shared" si="387"/>
        <v>-357.49296344189008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2555.435314897134</v>
      </c>
      <c r="M715" s="14">
        <f t="shared" si="380"/>
        <v>769177</v>
      </c>
      <c r="N715" s="13"/>
      <c r="O715" s="12">
        <f>1000*(IF(I47&lt;18,VLOOKUP(I47,'[1]Mortality (No Interventions) H'!$B$10:$O$129,7),VLOOKUP(I47,'[1]Mortality (Interventions) H'!$B$136:$AV$256,19)))</f>
        <v>521.81248249389216</v>
      </c>
      <c r="P715" s="11">
        <v>0</v>
      </c>
      <c r="Q715" s="10">
        <f t="shared" si="389"/>
        <v>4.7270070352041401E-4</v>
      </c>
      <c r="R715" s="10">
        <f t="shared" si="390"/>
        <v>2.4666112758059655E-4</v>
      </c>
      <c r="S715" s="10">
        <f t="shared" si="391"/>
        <v>0</v>
      </c>
      <c r="T715" s="9">
        <f t="shared" si="381"/>
        <v>2.2603957593981747E-4</v>
      </c>
      <c r="U715" s="18"/>
      <c r="V715" s="8">
        <f t="shared" si="392"/>
        <v>3.6359050903172152</v>
      </c>
      <c r="W715" s="8">
        <f t="shared" si="382"/>
        <v>1.7386444290266099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-0.57762951492098213</v>
      </c>
      <c r="AB715" s="8">
        <f t="shared" si="393"/>
        <v>-189.72606612906051</v>
      </c>
      <c r="AC715" s="8">
        <f t="shared" si="386"/>
        <v>-190.30369564398148</v>
      </c>
      <c r="AD715" s="8">
        <f t="shared" si="394"/>
        <v>0.35668228936011881</v>
      </c>
      <c r="AE715" s="8">
        <f t="shared" si="387"/>
        <v>-189.94701335462136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2555.435314897134</v>
      </c>
      <c r="M716" s="14">
        <f t="shared" si="380"/>
        <v>769177</v>
      </c>
      <c r="N716" s="13"/>
      <c r="O716" s="12">
        <f>1000*(IF(I48&lt;18,VLOOKUP(I48,'[1]Mortality (No Interventions) H'!$B$10:$O$129,7),VLOOKUP(I48,'[1]Mortality (Interventions) H'!$B$136:$AV$256,19)))</f>
        <v>548.55997223395354</v>
      </c>
      <c r="P716" s="11">
        <v>0</v>
      </c>
      <c r="Q716" s="10">
        <f t="shared" si="389"/>
        <v>2.2603957593981747E-4</v>
      </c>
      <c r="R716" s="10">
        <f t="shared" si="390"/>
        <v>1.2399626350132088E-4</v>
      </c>
      <c r="S716" s="10">
        <f t="shared" si="391"/>
        <v>0</v>
      </c>
      <c r="T716" s="9">
        <f t="shared" si="381"/>
        <v>1.0204331243849658E-4</v>
      </c>
      <c r="U716" s="18"/>
      <c r="V716" s="8">
        <f t="shared" si="392"/>
        <v>1.7386444290266099</v>
      </c>
      <c r="W716" s="8">
        <f t="shared" si="382"/>
        <v>0.78489368931505488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-0.26076508425441614</v>
      </c>
      <c r="AB716" s="8">
        <f t="shared" si="393"/>
        <v>-95.375073971155487</v>
      </c>
      <c r="AC716" s="8">
        <f t="shared" si="386"/>
        <v>-95.635839055409903</v>
      </c>
      <c r="AD716" s="8">
        <f t="shared" si="394"/>
        <v>0.17056101848751043</v>
      </c>
      <c r="AE716" s="8">
        <f t="shared" si="387"/>
        <v>-95.465278036922399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2555.435314897134</v>
      </c>
      <c r="M717" s="14">
        <f t="shared" si="380"/>
        <v>769177</v>
      </c>
      <c r="N717" s="13"/>
      <c r="O717" s="12">
        <f>1000*(IF(I49&lt;18,VLOOKUP(I49,'[1]Mortality (No Interventions) H'!$B$10:$O$129,7),VLOOKUP(I49,'[1]Mortality (Interventions) H'!$B$136:$AV$256,19)))</f>
        <v>575.52244719992984</v>
      </c>
      <c r="P717" s="11">
        <v>0</v>
      </c>
      <c r="Q717" s="10">
        <f t="shared" si="389"/>
        <v>1.0204331243849658E-4</v>
      </c>
      <c r="R717" s="10">
        <f t="shared" si="390"/>
        <v>5.8728216894990592E-5</v>
      </c>
      <c r="S717" s="10">
        <f t="shared" si="391"/>
        <v>0</v>
      </c>
      <c r="T717" s="9">
        <f t="shared" si="381"/>
        <v>4.331509554350599E-5</v>
      </c>
      <c r="U717" s="18"/>
      <c r="V717" s="8">
        <f t="shared" si="392"/>
        <v>0.78489368931505488</v>
      </c>
      <c r="W717" s="8">
        <f t="shared" si="382"/>
        <v>0.33316975244867308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-0.11068892482001867</v>
      </c>
      <c r="AB717" s="8">
        <f t="shared" si="393"/>
        <v>-45.172393686638181</v>
      </c>
      <c r="AC717" s="8">
        <f t="shared" si="386"/>
        <v>-45.283082611458198</v>
      </c>
      <c r="AD717" s="8">
        <f t="shared" si="394"/>
        <v>7.6998070921806883E-2</v>
      </c>
      <c r="AE717" s="8">
        <f t="shared" si="387"/>
        <v>-45.206084540536388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2555.435314897134</v>
      </c>
      <c r="M718" s="14">
        <f t="shared" si="380"/>
        <v>769177</v>
      </c>
      <c r="N718" s="13"/>
      <c r="O718" s="12">
        <f>1000*(IF(I50&lt;18,VLOOKUP(I50,'[1]Mortality (No Interventions) H'!$B$10:$O$129,7),VLOOKUP(I50,'[1]Mortality (Interventions) H'!$B$136:$AV$256,19)))</f>
        <v>602.55663649698465</v>
      </c>
      <c r="P718" s="11">
        <v>0</v>
      </c>
      <c r="Q718" s="10">
        <f t="shared" si="389"/>
        <v>4.331509554350599E-5</v>
      </c>
      <c r="R718" s="10">
        <f t="shared" si="390"/>
        <v>2.6099798280240496E-5</v>
      </c>
      <c r="S718" s="10">
        <f t="shared" si="391"/>
        <v>0</v>
      </c>
      <c r="T718" s="9">
        <f t="shared" si="381"/>
        <v>1.7215297263265493E-5</v>
      </c>
      <c r="U718" s="18"/>
      <c r="V718" s="8">
        <f t="shared" si="392"/>
        <v>0.33316975244867308</v>
      </c>
      <c r="W718" s="8">
        <f t="shared" si="382"/>
        <v>0.13241610703066764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-4.3992578583000624E-2</v>
      </c>
      <c r="AB718" s="8">
        <f t="shared" si="393"/>
        <v>-20.075364541800543</v>
      </c>
      <c r="AC718" s="8">
        <f t="shared" si="386"/>
        <v>-20.119357120383544</v>
      </c>
      <c r="AD718" s="8">
        <f t="shared" si="394"/>
        <v>3.2683952715214834E-2</v>
      </c>
      <c r="AE718" s="8">
        <f t="shared" si="387"/>
        <v>-20.08667316766833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2555.435314897134</v>
      </c>
      <c r="M719" s="14">
        <f t="shared" si="380"/>
        <v>769177</v>
      </c>
      <c r="N719" s="13"/>
      <c r="O719" s="12">
        <f>1000*(IF(I51&lt;18,VLOOKUP(I51,'[1]Mortality (No Interventions) H'!$B$10:$O$129,7),VLOOKUP(I51,'[1]Mortality (Interventions) H'!$B$136:$AV$256,19)))</f>
        <v>633.80134088500733</v>
      </c>
      <c r="P719" s="11">
        <v>0</v>
      </c>
      <c r="Q719" s="10">
        <f t="shared" si="389"/>
        <v>1.7215297263265493E-5</v>
      </c>
      <c r="R719" s="10">
        <f t="shared" si="390"/>
        <v>1.0911078489191667E-5</v>
      </c>
      <c r="S719" s="10">
        <f t="shared" si="391"/>
        <v>0</v>
      </c>
      <c r="T719" s="9">
        <f t="shared" si="381"/>
        <v>6.304218774073826E-6</v>
      </c>
      <c r="U719" s="18"/>
      <c r="V719" s="8">
        <f t="shared" si="392"/>
        <v>0.13241610703066764</v>
      </c>
      <c r="W719" s="8">
        <f t="shared" si="382"/>
        <v>4.8490600839857838E-2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-1.6110023288105773E-2</v>
      </c>
      <c r="AB719" s="8">
        <f t="shared" si="393"/>
        <v>-8.3925506190809784</v>
      </c>
      <c r="AC719" s="8">
        <f t="shared" si="386"/>
        <v>-8.4086606423690835</v>
      </c>
      <c r="AD719" s="8">
        <f t="shared" si="394"/>
        <v>1.2990020099708496E-2</v>
      </c>
      <c r="AE719" s="8">
        <f t="shared" si="387"/>
        <v>-8.3956706222693747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2555.435314897134</v>
      </c>
      <c r="M720" s="14">
        <f t="shared" si="380"/>
        <v>769177</v>
      </c>
      <c r="N720" s="13"/>
      <c r="O720" s="12">
        <f>1000*(IF(I52&lt;18,VLOOKUP(I52,'[1]Mortality (No Interventions) H'!$B$10:$O$129,7),VLOOKUP(I52,'[1]Mortality (Interventions) H'!$B$136:$AV$256,19)))</f>
        <v>665.0974907174807</v>
      </c>
      <c r="P720" s="11">
        <v>0</v>
      </c>
      <c r="Q720" s="10">
        <f t="shared" si="389"/>
        <v>6.304218774073826E-6</v>
      </c>
      <c r="R720" s="10">
        <f t="shared" si="390"/>
        <v>4.1929200875705341E-6</v>
      </c>
      <c r="S720" s="10">
        <f t="shared" si="391"/>
        <v>0</v>
      </c>
      <c r="T720" s="9">
        <f t="shared" si="381"/>
        <v>2.1112986865032918E-6</v>
      </c>
      <c r="U720" s="18"/>
      <c r="V720" s="8">
        <f t="shared" si="392"/>
        <v>4.8490600839857838E-2</v>
      </c>
      <c r="W720" s="8">
        <f t="shared" si="382"/>
        <v>1.6239623897885427E-2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-5.3952872237864455E-3</v>
      </c>
      <c r="AB720" s="8">
        <f t="shared" si="393"/>
        <v>-3.2250976941972409</v>
      </c>
      <c r="AC720" s="8">
        <f t="shared" si="386"/>
        <v>-3.2304929814210275</v>
      </c>
      <c r="AD720" s="8">
        <f t="shared" si="394"/>
        <v>4.7569279423900542E-3</v>
      </c>
      <c r="AE720" s="8">
        <f t="shared" si="387"/>
        <v>-3.2257360534786375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2555.435314897134</v>
      </c>
      <c r="M721" s="14">
        <f t="shared" si="380"/>
        <v>769177</v>
      </c>
      <c r="N721" s="13"/>
      <c r="O721" s="12">
        <f>1000*(IF(I53&lt;18,VLOOKUP(I53,'[1]Mortality (No Interventions) H'!$B$10:$O$129,7),VLOOKUP(I53,'[1]Mortality (Interventions) H'!$B$136:$AV$256,19)))</f>
        <v>696.40743121540731</v>
      </c>
      <c r="P721" s="11">
        <v>0</v>
      </c>
      <c r="Q721" s="10">
        <f t="shared" si="389"/>
        <v>2.1112986865032918E-6</v>
      </c>
      <c r="R721" s="10">
        <f t="shared" si="390"/>
        <v>1.470324094796221E-6</v>
      </c>
      <c r="S721" s="10">
        <f t="shared" si="391"/>
        <v>0</v>
      </c>
      <c r="T721" s="9">
        <f t="shared" si="381"/>
        <v>6.4097459170707084E-7</v>
      </c>
      <c r="U721" s="18"/>
      <c r="V721" s="8">
        <f t="shared" si="392"/>
        <v>1.6239623897885427E-2</v>
      </c>
      <c r="W721" s="8">
        <f t="shared" si="382"/>
        <v>4.9302291352546967E-3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-1.6379691076000204E-3</v>
      </c>
      <c r="AB721" s="8">
        <f t="shared" si="393"/>
        <v>-1.1309394762630729</v>
      </c>
      <c r="AC721" s="8">
        <f t="shared" si="386"/>
        <v>-1.132577445370673</v>
      </c>
      <c r="AD721" s="8">
        <f t="shared" si="394"/>
        <v>1.5931071043825606E-3</v>
      </c>
      <c r="AE721" s="8">
        <f t="shared" si="387"/>
        <v>-1.1309843382662903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2555.435314897134</v>
      </c>
      <c r="M722" s="14">
        <f t="shared" si="380"/>
        <v>769177</v>
      </c>
      <c r="N722" s="13"/>
      <c r="O722" s="12">
        <f>1000*(IF(I54&lt;18,VLOOKUP(I54,'[1]Mortality (No Interventions) H'!$B$10:$O$129,7),VLOOKUP(I54,'[1]Mortality (Interventions) H'!$B$136:$AV$256,19)))</f>
        <v>727.69350715533028</v>
      </c>
      <c r="P722" s="11">
        <v>0</v>
      </c>
      <c r="Q722" s="10">
        <f t="shared" si="389"/>
        <v>6.4097459170707084E-7</v>
      </c>
      <c r="R722" s="10">
        <f t="shared" si="390"/>
        <v>4.664330486367743E-7</v>
      </c>
      <c r="S722" s="10">
        <f t="shared" si="391"/>
        <v>0</v>
      </c>
      <c r="T722" s="9">
        <f t="shared" si="381"/>
        <v>1.7454154307029655E-7</v>
      </c>
      <c r="U722" s="18"/>
      <c r="V722" s="8">
        <f t="shared" si="392"/>
        <v>4.9302291352546967E-3</v>
      </c>
      <c r="W722" s="8">
        <f t="shared" si="382"/>
        <v>1.3425334047418149E-3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-4.4602962307847496E-4</v>
      </c>
      <c r="AB722" s="8">
        <f t="shared" si="393"/>
        <v>-0.35876957305128815</v>
      </c>
      <c r="AC722" s="8">
        <f t="shared" si="386"/>
        <v>-0.35921560267436664</v>
      </c>
      <c r="AD722" s="8">
        <f t="shared" si="394"/>
        <v>4.8365547816848575E-4</v>
      </c>
      <c r="AE722" s="8">
        <f t="shared" si="387"/>
        <v>-0.35873194719619816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2555.435314897134</v>
      </c>
      <c r="M723" s="14">
        <f t="shared" si="380"/>
        <v>769177</v>
      </c>
      <c r="N723" s="13"/>
      <c r="O723" s="12">
        <f>1000*(IF(I55&lt;18,VLOOKUP(I55,'[1]Mortality (No Interventions) H'!$B$10:$O$129,7),VLOOKUP(I55,'[1]Mortality (Interventions) H'!$B$136:$AV$256,19)))</f>
        <v>758.917381562066</v>
      </c>
      <c r="P723" s="11">
        <v>0</v>
      </c>
      <c r="Q723" s="10">
        <f t="shared" si="389"/>
        <v>1.7454154307029655E-7</v>
      </c>
      <c r="R723" s="10">
        <f t="shared" si="390"/>
        <v>1.3246261084071202E-7</v>
      </c>
      <c r="S723" s="10">
        <f t="shared" si="391"/>
        <v>0</v>
      </c>
      <c r="T723" s="9">
        <f t="shared" si="381"/>
        <v>4.2078932229584529E-8</v>
      </c>
      <c r="U723" s="18"/>
      <c r="V723" s="8">
        <f t="shared" si="392"/>
        <v>1.3425334047418149E-3</v>
      </c>
      <c r="W723" s="8">
        <f t="shared" si="382"/>
        <v>3.2366146855555139E-4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-1.075299894326435E-4</v>
      </c>
      <c r="AB723" s="8">
        <f t="shared" si="393"/>
        <v>-0.10188719361862635</v>
      </c>
      <c r="AC723" s="8">
        <f t="shared" si="386"/>
        <v>-0.10199472360805899</v>
      </c>
      <c r="AD723" s="8">
        <f t="shared" si="394"/>
        <v>1.3170252700517204E-4</v>
      </c>
      <c r="AE723" s="8">
        <f t="shared" si="387"/>
        <v>-0.10186302108105381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2555.435314897134</v>
      </c>
      <c r="M724" s="14">
        <f t="shared" si="380"/>
        <v>769177</v>
      </c>
      <c r="N724" s="13"/>
      <c r="O724" s="12">
        <f>1000*(IF(I56&lt;18,VLOOKUP(I56,'[1]Mortality (No Interventions) H'!$B$10:$O$129,7),VLOOKUP(I56,'[1]Mortality (Interventions) H'!$B$136:$AV$256,19)))</f>
        <v>790.19885828698034</v>
      </c>
      <c r="P724" s="11">
        <v>0</v>
      </c>
      <c r="Q724" s="10">
        <f t="shared" si="389"/>
        <v>4.2078932229584529E-8</v>
      </c>
      <c r="R724" s="10">
        <f t="shared" si="390"/>
        <v>3.3250724205752915E-8</v>
      </c>
      <c r="S724" s="10">
        <f t="shared" si="391"/>
        <v>0</v>
      </c>
      <c r="T724" s="9">
        <f t="shared" si="381"/>
        <v>8.8282080238316143E-9</v>
      </c>
      <c r="U724" s="18"/>
      <c r="V724" s="8">
        <f t="shared" si="392"/>
        <v>3.2366146855555139E-4</v>
      </c>
      <c r="W724" s="8">
        <f t="shared" si="382"/>
        <v>6.7904545631467301E-5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-2.2559914551357546E-5</v>
      </c>
      <c r="AB724" s="8">
        <f t="shared" si="393"/>
        <v>-2.5575692292408411E-2</v>
      </c>
      <c r="AC724" s="8">
        <f t="shared" si="386"/>
        <v>-2.5598252206959767E-2</v>
      </c>
      <c r="AD724" s="8">
        <f t="shared" si="394"/>
        <v>3.1751190065299594E-5</v>
      </c>
      <c r="AE724" s="8">
        <f t="shared" si="387"/>
        <v>-2.5566501016894467E-2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2555.435314897134</v>
      </c>
      <c r="M725" s="14">
        <f t="shared" si="380"/>
        <v>769177</v>
      </c>
      <c r="N725" s="13"/>
      <c r="O725" s="12">
        <f>1000*(IF(I57&lt;18,VLOOKUP(I57,'[1]Mortality (No Interventions) H'!$B$10:$O$129,7),VLOOKUP(I57,'[1]Mortality (Interventions) H'!$B$136:$AV$256,19)))</f>
        <v>821.68346705763076</v>
      </c>
      <c r="P725" s="11">
        <v>0</v>
      </c>
      <c r="Q725" s="10">
        <f t="shared" si="389"/>
        <v>8.8282080238316143E-9</v>
      </c>
      <c r="R725" s="10">
        <f t="shared" si="390"/>
        <v>7.2539925769279558E-9</v>
      </c>
      <c r="S725" s="10">
        <f t="shared" si="391"/>
        <v>0</v>
      </c>
      <c r="T725" s="9">
        <f t="shared" si="381"/>
        <v>1.5742154469036584E-9</v>
      </c>
      <c r="U725" s="18"/>
      <c r="V725" s="8">
        <f t="shared" si="392"/>
        <v>6.7904545631467301E-5</v>
      </c>
      <c r="W725" s="8">
        <f t="shared" si="382"/>
        <v>1.2108503148030154E-5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-4.022805746274183E-6</v>
      </c>
      <c r="AB725" s="8">
        <f t="shared" si="393"/>
        <v>-5.5796042483437147E-3</v>
      </c>
      <c r="AC725" s="8">
        <f t="shared" si="386"/>
        <v>-5.5836270540899893E-3</v>
      </c>
      <c r="AD725" s="8">
        <f t="shared" si="394"/>
        <v>6.6614359264469424E-6</v>
      </c>
      <c r="AE725" s="8">
        <f t="shared" si="387"/>
        <v>-5.5769656181635426E-3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2555.435314897134</v>
      </c>
      <c r="M726" s="14">
        <f t="shared" si="380"/>
        <v>769177</v>
      </c>
      <c r="N726" s="13"/>
      <c r="O726" s="12">
        <f>1000*(IF(I58&lt;18,VLOOKUP(I58,'[1]Mortality (No Interventions) H'!$B$10:$O$129,7),VLOOKUP(I58,'[1]Mortality (Interventions) H'!$B$136:$AV$256,19)))</f>
        <v>853.37124848217138</v>
      </c>
      <c r="P726" s="11">
        <v>0</v>
      </c>
      <c r="Q726" s="10">
        <f t="shared" si="389"/>
        <v>1.5742154469036584E-9</v>
      </c>
      <c r="R726" s="10">
        <f t="shared" si="390"/>
        <v>1.3433902013040944E-9</v>
      </c>
      <c r="S726" s="10">
        <f t="shared" si="391"/>
        <v>0</v>
      </c>
      <c r="T726" s="9">
        <f t="shared" si="381"/>
        <v>2.3082524559956401E-10</v>
      </c>
      <c r="U726" s="18"/>
      <c r="V726" s="8">
        <f t="shared" si="392"/>
        <v>1.2108503148030154E-5</v>
      </c>
      <c r="W726" s="8">
        <f t="shared" si="382"/>
        <v>1.7754546993453585E-6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-5.8985898417493013E-7</v>
      </c>
      <c r="AB726" s="8">
        <f t="shared" si="393"/>
        <v>-1.0333048448684795E-3</v>
      </c>
      <c r="AC726" s="8">
        <f t="shared" si="386"/>
        <v>-1.0338947038526544E-3</v>
      </c>
      <c r="AD726" s="8">
        <f t="shared" si="394"/>
        <v>1.1878441588217581E-6</v>
      </c>
      <c r="AE726" s="8">
        <f t="shared" si="387"/>
        <v>-1.0327068596938326E-3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2555.435314897134</v>
      </c>
      <c r="M727" s="14">
        <f t="shared" si="380"/>
        <v>769177</v>
      </c>
      <c r="N727" s="13"/>
      <c r="O727" s="12">
        <f>1000*(IF(I59&lt;18,VLOOKUP(I59,'[1]Mortality (No Interventions) H'!$B$10:$O$129,7),VLOOKUP(I59,'[1]Mortality (Interventions) H'!$B$136:$AV$256,19)))</f>
        <v>885.26224316875596</v>
      </c>
      <c r="P727" s="11">
        <v>0</v>
      </c>
      <c r="Q727" s="10">
        <f t="shared" si="389"/>
        <v>2.3082524559956401E-10</v>
      </c>
      <c r="R727" s="10">
        <f t="shared" si="390"/>
        <v>2.0434087469944905E-10</v>
      </c>
      <c r="S727" s="10">
        <f t="shared" si="391"/>
        <v>0</v>
      </c>
      <c r="T727" s="9">
        <f t="shared" si="381"/>
        <v>2.648437090011496E-11</v>
      </c>
      <c r="U727" s="18"/>
      <c r="V727" s="8">
        <f t="shared" si="392"/>
        <v>1.7754546993453585E-6</v>
      </c>
      <c r="W727" s="8">
        <f t="shared" si="382"/>
        <v>2.0371168955837725E-7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-6.7679096690987771E-8</v>
      </c>
      <c r="AB727" s="8">
        <f t="shared" si="393"/>
        <v>-1.5717430097869812E-4</v>
      </c>
      <c r="AC727" s="8">
        <f t="shared" si="386"/>
        <v>-1.5724198007538911E-4</v>
      </c>
      <c r="AD727" s="8">
        <f t="shared" si="394"/>
        <v>1.7417210600577967E-7</v>
      </c>
      <c r="AE727" s="8">
        <f t="shared" si="387"/>
        <v>-1.5706780796938334E-4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2555.435314897134</v>
      </c>
      <c r="M728" s="14">
        <f t="shared" si="380"/>
        <v>769177</v>
      </c>
      <c r="N728" s="13"/>
      <c r="O728" s="12">
        <f>1000*(IF(I60&lt;18,VLOOKUP(I60,'[1]Mortality (No Interventions) H'!$B$10:$O$129,7),VLOOKUP(I60,'[1]Mortality (Interventions) H'!$B$136:$AV$256,19)))</f>
        <v>1000</v>
      </c>
      <c r="P728" s="11">
        <v>0</v>
      </c>
      <c r="Q728" s="10">
        <f t="shared" si="389"/>
        <v>2.648437090011496E-11</v>
      </c>
      <c r="R728" s="10">
        <f t="shared" si="390"/>
        <v>2.648437090011496E-11</v>
      </c>
      <c r="S728" s="10">
        <f t="shared" si="391"/>
        <v>0</v>
      </c>
      <c r="T728" s="9">
        <f t="shared" si="381"/>
        <v>0</v>
      </c>
      <c r="U728" s="18"/>
      <c r="V728" s="8">
        <f t="shared" si="392"/>
        <v>2.0371168955837725E-7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-2.0371168955837726E-5</v>
      </c>
      <c r="AC728" s="8">
        <f t="shared" si="386"/>
        <v>-2.0371168955837726E-5</v>
      </c>
      <c r="AD728" s="8">
        <f t="shared" si="394"/>
        <v>1.9984116745676809E-8</v>
      </c>
      <c r="AE728" s="8">
        <f t="shared" si="387"/>
        <v>-2.0351184839092049E-5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2555.435314897134</v>
      </c>
      <c r="M729" s="14">
        <f t="shared" si="380"/>
        <v>769177</v>
      </c>
      <c r="N729" s="13"/>
      <c r="O729" s="12" t="e">
        <f>1000*(IF(I61&lt;18,VLOOKUP(I61,'[1]Mortality (No Interventions) H'!$B$10:$O$129,7),VLOOKUP(I61,'[1]Mortality (Interventions) H'!$B$136:$AV$256,19)))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2555.435314897134</v>
      </c>
      <c r="M730" s="14">
        <f t="shared" si="380"/>
        <v>769177</v>
      </c>
      <c r="N730" s="13"/>
      <c r="O730" s="12" t="e">
        <f>1000*(IF(I62&lt;18,VLOOKUP(I62,'[1]Mortality (No Interventions) H'!$B$10:$O$129,7),VLOOKUP(I62,'[1]Mortality (Interventions) H'!$B$136:$AV$256,19)))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2555.435314897134</v>
      </c>
      <c r="M731" s="14">
        <f t="shared" si="380"/>
        <v>769177</v>
      </c>
      <c r="N731" s="13"/>
      <c r="O731" s="12" t="e">
        <f>1000*(IF(I63&lt;18,VLOOKUP(I63,'[1]Mortality (No Interventions) H'!$B$10:$O$129,7),VLOOKUP(I63,'[1]Mortality (Interventions) H'!$B$136:$AV$256,19)))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2555.435314897134</v>
      </c>
      <c r="M732" s="14">
        <f t="shared" si="380"/>
        <v>769177</v>
      </c>
      <c r="N732" s="13"/>
      <c r="O732" s="12" t="e">
        <f>1000*(IF(I64&lt;18,VLOOKUP(I64,'[1]Mortality (No Interventions) H'!$B$10:$O$129,7),VLOOKUP(I64,'[1]Mortality (Interventions) H'!$B$136:$AV$256,19)))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2555.435314897134</v>
      </c>
      <c r="M733" s="14">
        <f t="shared" si="380"/>
        <v>769177</v>
      </c>
      <c r="N733" s="13"/>
      <c r="O733" s="12" t="e">
        <f>1000*(IF(I65&lt;18,VLOOKUP(I65,'[1]Mortality (No Interventions) H'!$B$10:$O$129,7),VLOOKUP(I65,'[1]Mortality (Interventions) H'!$B$136:$AV$256,19)))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2555.435314897134</v>
      </c>
      <c r="M734" s="14">
        <f t="shared" si="380"/>
        <v>769177</v>
      </c>
      <c r="N734" s="13"/>
      <c r="O734" s="12" t="e">
        <f>1000*(IF(I66&lt;18,VLOOKUP(I66,'[1]Mortality (No Interventions) H'!$B$10:$O$129,7),VLOOKUP(I66,'[1]Mortality (Interventions) H'!$B$136:$AV$256,19)))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2555.435314897134</v>
      </c>
      <c r="M735" s="14">
        <f t="shared" si="380"/>
        <v>769177</v>
      </c>
      <c r="N735" s="13"/>
      <c r="O735" s="12" t="e">
        <f>1000*(IF(I67&lt;18,VLOOKUP(I67,'[1]Mortality (No Interventions) H'!$B$10:$O$129,7),VLOOKUP(I67,'[1]Mortality (Interventions) H'!$B$136:$AV$256,19)))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2555.435314897134</v>
      </c>
      <c r="M736" s="14">
        <f t="shared" ref="M736:M767" si="397">$E$11</f>
        <v>769177</v>
      </c>
      <c r="N736" s="13"/>
      <c r="O736" s="12" t="e">
        <f>1000*(IF(I68&lt;18,VLOOKUP(I68,'[1]Mortality (No Interventions) H'!$B$10:$O$129,7),VLOOKUP(I68,'[1]Mortality (Interventions) H'!$B$136:$AV$256,19)))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2555.435314897134</v>
      </c>
      <c r="M737" s="14">
        <f t="shared" si="397"/>
        <v>769177</v>
      </c>
      <c r="N737" s="13"/>
      <c r="O737" s="12" t="e">
        <f>1000*(IF(I69&lt;18,VLOOKUP(I69,'[1]Mortality (No Interventions) H'!$B$10:$O$129,7),VLOOKUP(I69,'[1]Mortality (Interventions) H'!$B$136:$AV$256,19)))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2555.435314897134</v>
      </c>
      <c r="M738" s="14">
        <f t="shared" si="397"/>
        <v>769177</v>
      </c>
      <c r="N738" s="13"/>
      <c r="O738" s="12" t="e">
        <f>1000*(IF(I70&lt;18,VLOOKUP(I70,'[1]Mortality (No Interventions) H'!$B$10:$O$129,7),VLOOKUP(I70,'[1]Mortality (Interventions) H'!$B$136:$AV$256,19)))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2555.435314897134</v>
      </c>
      <c r="M739" s="14">
        <f t="shared" si="397"/>
        <v>769177</v>
      </c>
      <c r="N739" s="13"/>
      <c r="O739" s="12" t="e">
        <f>1000*(IF(I71&lt;18,VLOOKUP(I71,'[1]Mortality (No Interventions) H'!$B$10:$O$129,7),VLOOKUP(I71,'[1]Mortality (Interventions) H'!$B$136:$AV$256,19)))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2555.435314897134</v>
      </c>
      <c r="M740" s="14">
        <f t="shared" si="397"/>
        <v>769177</v>
      </c>
      <c r="N740" s="13"/>
      <c r="O740" s="12" t="e">
        <f>1000*(IF(I72&lt;18,VLOOKUP(I72,'[1]Mortality (No Interventions) H'!$B$10:$O$129,7),VLOOKUP(I72,'[1]Mortality (Interventions) H'!$B$136:$AV$256,19)))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2555.435314897134</v>
      </c>
      <c r="M741" s="14">
        <f t="shared" si="397"/>
        <v>769177</v>
      </c>
      <c r="N741" s="13"/>
      <c r="O741" s="12" t="e">
        <f>1000*(IF(I73&lt;18,VLOOKUP(I73,'[1]Mortality (No Interventions) H'!$B$10:$O$129,7),VLOOKUP(I73,'[1]Mortality (Interventions) H'!$B$136:$AV$256,19)))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2555.435314897134</v>
      </c>
      <c r="M742" s="14">
        <f t="shared" si="397"/>
        <v>769177</v>
      </c>
      <c r="N742" s="13"/>
      <c r="O742" s="12" t="e">
        <f>1000*(IF(I74&lt;18,VLOOKUP(I74,'[1]Mortality (No Interventions) H'!$B$10:$O$129,7),VLOOKUP(I74,'[1]Mortality (Interventions) H'!$B$136:$AV$256,19)))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2555.435314897134</v>
      </c>
      <c r="M743" s="14">
        <f t="shared" si="397"/>
        <v>769177</v>
      </c>
      <c r="N743" s="13"/>
      <c r="O743" s="12" t="e">
        <f>1000*(IF(I75&lt;18,VLOOKUP(I75,'[1]Mortality (No Interventions) H'!$B$10:$O$129,7),VLOOKUP(I75,'[1]Mortality (Interventions) H'!$B$136:$AV$256,19)))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2555.435314897134</v>
      </c>
      <c r="M744" s="14">
        <f t="shared" si="397"/>
        <v>769177</v>
      </c>
      <c r="N744" s="13"/>
      <c r="O744" s="12" t="e">
        <f>1000*(IF(I76&lt;18,VLOOKUP(I76,'[1]Mortality (No Interventions) H'!$B$10:$O$129,7),VLOOKUP(I76,'[1]Mortality (Interventions) H'!$B$136:$AV$256,19)))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2555.435314897134</v>
      </c>
      <c r="M745" s="14">
        <f t="shared" si="397"/>
        <v>769177</v>
      </c>
      <c r="N745" s="13"/>
      <c r="O745" s="12" t="e">
        <f>1000*(IF(I77&lt;18,VLOOKUP(I77,'[1]Mortality (No Interventions) H'!$B$10:$O$129,7),VLOOKUP(I77,'[1]Mortality (Interventions) H'!$B$136:$AV$256,19)))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2555.435314897134</v>
      </c>
      <c r="M746" s="14">
        <f t="shared" si="397"/>
        <v>769177</v>
      </c>
      <c r="N746" s="13"/>
      <c r="O746" s="12" t="e">
        <f>1000*(IF(I78&lt;18,VLOOKUP(I78,'[1]Mortality (No Interventions) H'!$B$10:$O$129,7),VLOOKUP(I78,'[1]Mortality (Interventions) H'!$B$136:$AV$256,19)))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2555.435314897134</v>
      </c>
      <c r="M747" s="14">
        <f t="shared" si="397"/>
        <v>769177</v>
      </c>
      <c r="N747" s="13"/>
      <c r="O747" s="12" t="e">
        <f>1000*(IF(I79&lt;18,VLOOKUP(I79,'[1]Mortality (No Interventions) H'!$B$10:$O$129,7),VLOOKUP(I79,'[1]Mortality (Interventions) H'!$B$136:$AV$256,19)))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2555.435314897134</v>
      </c>
      <c r="M748" s="14">
        <f t="shared" si="397"/>
        <v>769177</v>
      </c>
      <c r="O748" s="12" t="e">
        <f>1000*(IF(I80&lt;18,VLOOKUP(I80,'[1]Mortality (No Interventions) H'!$B$10:$O$129,7),VLOOKUP(I80,'[1]Mortality (Interventions) H'!$B$136:$AV$256,19)))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2555.435314897134</v>
      </c>
      <c r="M749" s="14">
        <f t="shared" si="397"/>
        <v>769177</v>
      </c>
      <c r="O749" s="12" t="e">
        <f>1000*(IF(I81&lt;18,VLOOKUP(I81,'[1]Mortality (No Interventions) H'!$B$10:$O$129,7),VLOOKUP(I81,'[1]Mortality (Interventions) H'!$B$136:$AV$256,19)))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2555.435314897134</v>
      </c>
      <c r="M750" s="14">
        <f t="shared" si="397"/>
        <v>769177</v>
      </c>
      <c r="O750" s="12" t="e">
        <f>1000*(IF(I82&lt;18,VLOOKUP(I82,'[1]Mortality (No Interventions) H'!$B$10:$O$129,7),VLOOKUP(I82,'[1]Mortality (Interventions) H'!$B$136:$AV$256,19)))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2555.435314897134</v>
      </c>
      <c r="M751" s="14">
        <f t="shared" si="397"/>
        <v>769177</v>
      </c>
      <c r="O751" s="12" t="e">
        <f>1000*(IF(I83&lt;18,VLOOKUP(I83,'[1]Mortality (No Interventions) H'!$B$10:$O$129,7),VLOOKUP(I83,'[1]Mortality (Interventions) H'!$B$136:$AV$256,19)))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2555.435314897134</v>
      </c>
      <c r="M752" s="14">
        <f t="shared" si="397"/>
        <v>769177</v>
      </c>
      <c r="O752" s="12" t="e">
        <f>1000*(IF(I84&lt;18,VLOOKUP(I84,'[1]Mortality (No Interventions) H'!$B$10:$O$129,7),VLOOKUP(I84,'[1]Mortality (Interventions) H'!$B$136:$AV$256,19)))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2555.435314897134</v>
      </c>
      <c r="M753" s="14">
        <f t="shared" si="397"/>
        <v>769177</v>
      </c>
      <c r="O753" s="12" t="e">
        <f>1000*(IF(I85&lt;18,VLOOKUP(I85,'[1]Mortality (No Interventions) H'!$B$10:$O$129,7),VLOOKUP(I85,'[1]Mortality (Interventions) H'!$B$136:$AV$256,19)))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2555.435314897134</v>
      </c>
      <c r="M754" s="14">
        <f t="shared" si="397"/>
        <v>769177</v>
      </c>
      <c r="O754" s="12" t="e">
        <f>1000*(IF(I86&lt;18,VLOOKUP(I86,'[1]Mortality (No Interventions) H'!$B$10:$O$129,7),VLOOKUP(I86,'[1]Mortality (Interventions) H'!$B$136:$AV$256,19)))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2555.435314897134</v>
      </c>
      <c r="M755" s="14">
        <f t="shared" si="397"/>
        <v>769177</v>
      </c>
      <c r="O755" s="12" t="e">
        <f>1000*(IF(I87&lt;18,VLOOKUP(I87,'[1]Mortality (No Interventions) H'!$B$10:$O$129,7),VLOOKUP(I87,'[1]Mortality (Interventions) H'!$B$136:$AV$256,19)))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2555.435314897134</v>
      </c>
      <c r="M756" s="14">
        <f t="shared" si="397"/>
        <v>769177</v>
      </c>
      <c r="O756" s="12" t="e">
        <f>1000*(IF(I88&lt;18,VLOOKUP(I88,'[1]Mortality (No Interventions) H'!$B$10:$O$129,7),VLOOKUP(I88,'[1]Mortality (Interventions) H'!$B$136:$AV$256,19)))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2555.435314897134</v>
      </c>
      <c r="M757" s="14">
        <f t="shared" si="397"/>
        <v>769177</v>
      </c>
      <c r="O757" s="12" t="e">
        <f>1000*(IF(I89&lt;18,VLOOKUP(I89,'[1]Mortality (No Interventions) H'!$B$10:$O$129,7),VLOOKUP(I89,'[1]Mortality (Interventions) H'!$B$136:$AV$256,19)))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2555.435314897134</v>
      </c>
      <c r="M758" s="14">
        <f t="shared" si="397"/>
        <v>769177</v>
      </c>
      <c r="O758" s="12" t="e">
        <f>1000*(IF(I90&lt;18,VLOOKUP(I90,'[1]Mortality (No Interventions) H'!$B$10:$O$129,7),VLOOKUP(I90,'[1]Mortality (Interventions) H'!$B$136:$AV$256,19)))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2555.435314897134</v>
      </c>
      <c r="M759" s="14">
        <f t="shared" si="397"/>
        <v>769177</v>
      </c>
      <c r="O759" s="12" t="e">
        <f>1000*(IF(I91&lt;18,VLOOKUP(I91,'[1]Mortality (No Interventions) H'!$B$10:$O$129,7),VLOOKUP(I91,'[1]Mortality (Interventions) H'!$B$136:$AV$256,19)))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2555.435314897134</v>
      </c>
      <c r="M760" s="14">
        <f t="shared" si="397"/>
        <v>769177</v>
      </c>
      <c r="O760" s="12" t="e">
        <f>1000*(IF(I92&lt;18,VLOOKUP(I92,'[1]Mortality (No Interventions) H'!$B$10:$O$129,7),VLOOKUP(I92,'[1]Mortality (Interventions) H'!$B$136:$AV$256,19)))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2555.435314897134</v>
      </c>
      <c r="M761" s="14">
        <f t="shared" si="397"/>
        <v>769177</v>
      </c>
      <c r="O761" s="12" t="e">
        <f>1000*(IF(I93&lt;18,VLOOKUP(I93,'[1]Mortality (No Interventions) H'!$B$10:$O$129,7),VLOOKUP(I93,'[1]Mortality (Interventions) H'!$B$136:$AV$256,19)))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2555.435314897134</v>
      </c>
      <c r="M762" s="14">
        <f t="shared" si="397"/>
        <v>769177</v>
      </c>
      <c r="O762" s="12" t="e">
        <f>1000*(IF(I94&lt;18,VLOOKUP(I94,'[1]Mortality (No Interventions) H'!$B$10:$O$129,7),VLOOKUP(I94,'[1]Mortality (Interventions) H'!$B$136:$AV$256,19)))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2555.435314897134</v>
      </c>
      <c r="M763" s="14">
        <f t="shared" si="397"/>
        <v>769177</v>
      </c>
      <c r="O763" s="12" t="e">
        <f>1000*(IF(I95&lt;18,VLOOKUP(I95,'[1]Mortality (No Interventions) H'!$B$10:$O$129,7),VLOOKUP(I95,'[1]Mortality (Interventions) H'!$B$136:$AV$256,19)))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2555.435314897134</v>
      </c>
      <c r="M764" s="14">
        <f t="shared" si="397"/>
        <v>769177</v>
      </c>
      <c r="O764" s="12" t="e">
        <f>1000*(IF(I96&lt;18,VLOOKUP(I96,'[1]Mortality (No Interventions) H'!$B$10:$O$129,7),VLOOKUP(I96,'[1]Mortality (Interventions) H'!$B$136:$AV$256,19)))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2555.435314897134</v>
      </c>
      <c r="M765" s="14">
        <f t="shared" si="397"/>
        <v>769177</v>
      </c>
      <c r="O765" s="12" t="e">
        <f>1000*(IF(I97&lt;18,VLOOKUP(I97,'[1]Mortality (No Interventions) H'!$B$10:$O$129,7),VLOOKUP(I97,'[1]Mortality (Interventions) H'!$B$136:$AV$256,19)))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2555.435314897134</v>
      </c>
      <c r="M766" s="14">
        <f t="shared" si="397"/>
        <v>769177</v>
      </c>
      <c r="O766" s="12" t="e">
        <f>1000*(IF(I98&lt;18,VLOOKUP(I98,'[1]Mortality (No Interventions) H'!$B$10:$O$129,7),VLOOKUP(I98,'[1]Mortality (Interventions) H'!$B$136:$AV$256,19)))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2555.435314897134</v>
      </c>
      <c r="M767" s="14">
        <f t="shared" si="397"/>
        <v>769177</v>
      </c>
      <c r="O767" s="12" t="e">
        <f>1000*(IF(I99&lt;18,VLOOKUP(I99,'[1]Mortality (No Interventions) H'!$B$10:$O$129,7),VLOOKUP(I99,'[1]Mortality (Interventions) H'!$B$136:$AV$256,19)))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2555.435314897134</v>
      </c>
      <c r="M768" s="14">
        <f t="shared" ref="M768:M792" si="414">$E$11</f>
        <v>769177</v>
      </c>
      <c r="O768" s="12" t="e">
        <f>1000*(IF(I100&lt;18,VLOOKUP(I100,'[1]Mortality (No Interventions) H'!$B$10:$O$129,7),VLOOKUP(I100,'[1]Mortality (Interventions) H'!$B$136:$AV$256,19)))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2555.435314897134</v>
      </c>
      <c r="M769" s="14">
        <f t="shared" si="414"/>
        <v>769177</v>
      </c>
      <c r="O769" s="12" t="e">
        <f>1000*(IF(I101&lt;18,VLOOKUP(I101,'[1]Mortality (No Interventions) H'!$B$10:$O$129,7),VLOOKUP(I101,'[1]Mortality (Interventions) H'!$B$136:$AV$256,19)))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2555.435314897134</v>
      </c>
      <c r="M770" s="14">
        <f t="shared" si="414"/>
        <v>769177</v>
      </c>
      <c r="O770" s="12" t="e">
        <f>1000*(IF(I102&lt;18,VLOOKUP(I102,'[1]Mortality (No Interventions) H'!$B$10:$O$129,7),VLOOKUP(I102,'[1]Mortality (Interventions) H'!$B$136:$AV$256,19)))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2555.435314897134</v>
      </c>
      <c r="M771" s="14">
        <f t="shared" si="414"/>
        <v>769177</v>
      </c>
      <c r="O771" s="12" t="e">
        <f>1000*(IF(I103&lt;18,VLOOKUP(I103,'[1]Mortality (No Interventions) H'!$B$10:$O$129,7),VLOOKUP(I103,'[1]Mortality (Interventions) H'!$B$136:$AV$256,19)))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2555.435314897134</v>
      </c>
      <c r="M772" s="14">
        <f t="shared" si="414"/>
        <v>769177</v>
      </c>
      <c r="O772" s="12" t="e">
        <f>1000*(IF(I104&lt;18,VLOOKUP(I104,'[1]Mortality (No Interventions) H'!$B$10:$O$129,7),VLOOKUP(I104,'[1]Mortality (Interventions) H'!$B$136:$AV$256,19)))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2555.435314897134</v>
      </c>
      <c r="M773" s="14">
        <f t="shared" si="414"/>
        <v>769177</v>
      </c>
      <c r="O773" s="12" t="e">
        <f>1000*(IF(I105&lt;18,VLOOKUP(I105,'[1]Mortality (No Interventions) H'!$B$10:$O$129,7),VLOOKUP(I105,'[1]Mortality (Interventions) H'!$B$136:$AV$256,19)))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2555.435314897134</v>
      </c>
      <c r="M774" s="14">
        <f t="shared" si="414"/>
        <v>769177</v>
      </c>
      <c r="O774" s="12" t="e">
        <f>1000*(IF(I106&lt;18,VLOOKUP(I106,'[1]Mortality (No Interventions) H'!$B$10:$O$129,7),VLOOKUP(I106,'[1]Mortality (Interventions) H'!$B$136:$AV$256,19)))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2555.435314897134</v>
      </c>
      <c r="M775" s="14">
        <f t="shared" si="414"/>
        <v>769177</v>
      </c>
      <c r="O775" s="12" t="e">
        <f>1000*(IF(I107&lt;18,VLOOKUP(I107,'[1]Mortality (No Interventions) H'!$B$10:$O$129,7),VLOOKUP(I107,'[1]Mortality (Interventions) H'!$B$136:$AV$256,19)))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2555.435314897134</v>
      </c>
      <c r="M776" s="14">
        <f t="shared" si="414"/>
        <v>769177</v>
      </c>
      <c r="O776" s="12" t="e">
        <f>1000*(IF(I108&lt;18,VLOOKUP(I108,'[1]Mortality (No Interventions) H'!$B$10:$O$129,7),VLOOKUP(I108,'[1]Mortality (Interventions) H'!$B$136:$AV$256,19)))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2555.435314897134</v>
      </c>
      <c r="M777" s="14">
        <f t="shared" si="414"/>
        <v>769177</v>
      </c>
      <c r="O777" s="12" t="e">
        <f>1000*(IF(I109&lt;18,VLOOKUP(I109,'[1]Mortality (No Interventions) H'!$B$10:$O$129,7),VLOOKUP(I109,'[1]Mortality (Interventions) H'!$B$136:$AV$256,19)))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2555.435314897134</v>
      </c>
      <c r="M778" s="14">
        <f t="shared" si="414"/>
        <v>769177</v>
      </c>
      <c r="O778" s="12" t="e">
        <f>1000*(IF(I110&lt;18,VLOOKUP(I110,'[1]Mortality (No Interventions) H'!$B$10:$O$129,7),VLOOKUP(I110,'[1]Mortality (Interventions) H'!$B$136:$AV$256,19)))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2555.435314897134</v>
      </c>
      <c r="M779" s="14">
        <f t="shared" si="414"/>
        <v>769177</v>
      </c>
      <c r="O779" s="12" t="e">
        <f>1000*(IF(I111&lt;18,VLOOKUP(I111,'[1]Mortality (No Interventions) H'!$B$10:$O$129,7),VLOOKUP(I111,'[1]Mortality (Interventions) H'!$B$136:$AV$256,19)))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2555.435314897134</v>
      </c>
      <c r="M780" s="14">
        <f t="shared" si="414"/>
        <v>769177</v>
      </c>
      <c r="O780" s="12" t="e">
        <f>1000*(IF(I112&lt;18,VLOOKUP(I112,'[1]Mortality (No Interventions) H'!$B$10:$O$129,7),VLOOKUP(I112,'[1]Mortality (Interventions) H'!$B$136:$AV$256,19)))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2555.435314897134</v>
      </c>
      <c r="M781" s="14">
        <f t="shared" si="414"/>
        <v>769177</v>
      </c>
      <c r="O781" s="12" t="e">
        <f>1000*(IF(I113&lt;18,VLOOKUP(I113,'[1]Mortality (No Interventions) H'!$B$10:$O$129,7),VLOOKUP(I113,'[1]Mortality (Interventions) H'!$B$136:$AV$256,19)))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2555.435314897134</v>
      </c>
      <c r="M782" s="14">
        <f t="shared" si="414"/>
        <v>769177</v>
      </c>
      <c r="O782" s="12" t="e">
        <f>1000*(IF(I114&lt;18,VLOOKUP(I114,'[1]Mortality (No Interventions) H'!$B$10:$O$129,7),VLOOKUP(I114,'[1]Mortality (Interventions) H'!$B$136:$AV$256,19)))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2555.435314897134</v>
      </c>
      <c r="M783" s="14">
        <f t="shared" si="414"/>
        <v>769177</v>
      </c>
      <c r="O783" s="12" t="e">
        <f>1000*(IF(I115&lt;18,VLOOKUP(I115,'[1]Mortality (No Interventions) H'!$B$10:$O$129,7),VLOOKUP(I115,'[1]Mortality (Interventions) H'!$B$136:$AV$256,19)))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2555.435314897134</v>
      </c>
      <c r="M784" s="14">
        <f t="shared" si="414"/>
        <v>769177</v>
      </c>
      <c r="O784" s="12" t="e">
        <f>1000*(IF(I116&lt;18,VLOOKUP(I116,'[1]Mortality (No Interventions) H'!$B$10:$O$129,7),VLOOKUP(I116,'[1]Mortality (Interventions) H'!$B$136:$AV$256,19)))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2555.435314897134</v>
      </c>
      <c r="M785" s="14">
        <f t="shared" si="414"/>
        <v>769177</v>
      </c>
      <c r="O785" s="12" t="e">
        <f>1000*(IF(I117&lt;18,VLOOKUP(I117,'[1]Mortality (No Interventions) H'!$B$10:$O$129,7),VLOOKUP(I117,'[1]Mortality (Interventions) H'!$B$136:$AV$256,19)))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2555.435314897134</v>
      </c>
      <c r="M786" s="14">
        <f t="shared" si="414"/>
        <v>769177</v>
      </c>
      <c r="O786" s="12" t="e">
        <f>1000*(IF(I118&lt;18,VLOOKUP(I118,'[1]Mortality (No Interventions) H'!$B$10:$O$129,7),VLOOKUP(I118,'[1]Mortality (Interventions) H'!$B$136:$AV$256,19)))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2555.435314897134</v>
      </c>
      <c r="M787" s="14">
        <f t="shared" si="414"/>
        <v>769177</v>
      </c>
      <c r="O787" s="12" t="e">
        <f>1000*(IF(I119&lt;18,VLOOKUP(I119,'[1]Mortality (No Interventions) H'!$B$10:$O$129,7),VLOOKUP(I119,'[1]Mortality (Interventions) H'!$B$136:$AV$256,19)))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2555.435314897134</v>
      </c>
      <c r="M788" s="14">
        <f t="shared" si="414"/>
        <v>769177</v>
      </c>
      <c r="O788" s="12" t="e">
        <f>1000*(IF(I120&lt;18,VLOOKUP(I120,'[1]Mortality (No Interventions) H'!$B$10:$O$129,7),VLOOKUP(I120,'[1]Mortality (Interventions) H'!$B$136:$AV$256,19)))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2555.435314897134</v>
      </c>
      <c r="M789" s="14">
        <f t="shared" si="414"/>
        <v>769177</v>
      </c>
      <c r="O789" s="12" t="e">
        <f>1000*(IF(I121&lt;18,VLOOKUP(I121,'[1]Mortality (No Interventions) H'!$B$10:$O$129,7),VLOOKUP(I121,'[1]Mortality (Interventions) H'!$B$136:$AV$256,19)))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2555.435314897134</v>
      </c>
      <c r="M790" s="14">
        <f t="shared" si="414"/>
        <v>769177</v>
      </c>
      <c r="O790" s="12" t="e">
        <f>1000*(IF(I122&lt;18,VLOOKUP(I122,'[1]Mortality (No Interventions) H'!$B$10:$O$129,7),VLOOKUP(I122,'[1]Mortality (Interventions) H'!$B$136:$AV$256,19)))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2555.435314897134</v>
      </c>
      <c r="M791" s="14">
        <f t="shared" si="414"/>
        <v>769177</v>
      </c>
      <c r="O791" s="12" t="e">
        <f>1000*(IF(I123&lt;18,VLOOKUP(I123,'[1]Mortality (No Interventions) H'!$B$10:$O$129,7),VLOOKUP(I123,'[1]Mortality (Interventions) H'!$B$136:$AV$256,19)))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2555.435314897134</v>
      </c>
      <c r="M792" s="14">
        <f t="shared" si="414"/>
        <v>769177</v>
      </c>
      <c r="O792" s="12" t="e">
        <f>1000*(IF(I124&lt;18,VLOOKUP(I124,'[1]Mortality (No Interventions) H'!$B$10:$O$129,7),VLOOKUP(I124,'[1]Mortality (Interventions) H'!$B$136:$AV$256,19)))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470996.93323103327</v>
      </c>
      <c r="Z797" s="2">
        <f t="shared" si="431"/>
        <v>-11774.923330775833</v>
      </c>
      <c r="AA797" s="2">
        <f t="shared" si="431"/>
        <v>-52281.814017790974</v>
      </c>
      <c r="AB797" s="2">
        <f t="shared" si="431"/>
        <v>-769177</v>
      </c>
      <c r="AC797" s="2">
        <f t="shared" si="431"/>
        <v>-362236.8041175332</v>
      </c>
      <c r="AD797" s="2">
        <f t="shared" si="431"/>
        <v>15490.072005977576</v>
      </c>
      <c r="AE797" s="2">
        <f t="shared" si="431"/>
        <v>-346746.73211155587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470996.93323103327</v>
      </c>
      <c r="Z799" s="2">
        <f t="shared" si="432"/>
        <v>-11774.923330775833</v>
      </c>
      <c r="AA799" s="2">
        <f t="shared" si="432"/>
        <v>-22899.610222674361</v>
      </c>
      <c r="AB799" s="2">
        <f t="shared" si="432"/>
        <v>-154719.14588219768</v>
      </c>
      <c r="AC799" s="2">
        <f t="shared" si="432"/>
        <v>281603.25379538554</v>
      </c>
      <c r="AD799" s="2">
        <f t="shared" si="432"/>
        <v>6144.578541178018</v>
      </c>
      <c r="AE799" s="2">
        <f t="shared" si="432"/>
        <v>287747.8323365635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470996.93323103327</v>
      </c>
      <c r="Z801" s="2">
        <f t="shared" si="433"/>
        <v>-11774.923330775833</v>
      </c>
      <c r="AA801" s="2">
        <f t="shared" si="433"/>
        <v>-36102.0700836248</v>
      </c>
      <c r="AB801" s="2">
        <f t="shared" si="433"/>
        <v>-386330.91913978494</v>
      </c>
      <c r="AC801" s="2">
        <f t="shared" si="433"/>
        <v>36789.020676847722</v>
      </c>
      <c r="AD801" s="2">
        <f t="shared" si="433"/>
        <v>10310.703452824742</v>
      </c>
      <c r="AE801" s="2">
        <f t="shared" si="433"/>
        <v>47099.724129672337</v>
      </c>
    </row>
    <row r="804" spans="1:40" ht="19" customHeight="1" x14ac:dyDescent="0.15">
      <c r="A804" s="1"/>
      <c r="G804" s="1" t="s">
        <v>11</v>
      </c>
      <c r="H804" s="50">
        <v>467652.82778848521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467652.82778848521</v>
      </c>
      <c r="K805" s="14">
        <f>J805*$C$10</f>
        <v>11691.320694712131</v>
      </c>
      <c r="L805" s="15">
        <f>$C$815</f>
        <v>4880.4304829983466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467652.82778848521</v>
      </c>
      <c r="Z805" s="8">
        <f t="shared" ref="Z805:Z836" si="438">IFERROR(_xlfn.IFNA(-$T805*K805,0),0)</f>
        <v>-11691.320694712131</v>
      </c>
      <c r="AA805" s="8">
        <f t="shared" ref="AA805:AA836" si="439">IFERROR(_xlfn.IFNA(-$T805*L805,0),0)</f>
        <v>-4880.4304829983466</v>
      </c>
      <c r="AB805" s="8"/>
      <c r="AC805" s="8">
        <f t="shared" ref="AC805:AC836" si="440">IFERROR(_xlfn.IFNA(SUM(Y805:AB805),0),0)</f>
        <v>451081.07661077473</v>
      </c>
      <c r="AD805" s="8"/>
      <c r="AE805" s="8">
        <f t="shared" ref="AE805:AE836" si="441">IFERROR(_xlfn.IFNA(SUM(AC805:AD805),0),0)</f>
        <v>451081.07661077473</v>
      </c>
      <c r="AG805" s="46">
        <f>AE934</f>
        <v>46765.31342413096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H'!$B$10:$O$129,7),VLOOKUP(I5,'[1]Mortality (Interventions) H'!$B$136:$AV$256,22)))</f>
        <v>8.8180386192943523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8.8180386192943522E-3</v>
      </c>
      <c r="S806" s="10">
        <f t="shared" ref="S806:S837" si="445">MIN(P806*Q806,Q806-R806)</f>
        <v>0</v>
      </c>
      <c r="T806" s="9">
        <f t="shared" si="435"/>
        <v>0.99118196138070569</v>
      </c>
      <c r="U806" s="18"/>
      <c r="V806" s="8">
        <f t="shared" ref="V806:V837" si="446">W805</f>
        <v>7691.77</v>
      </c>
      <c r="W806" s="8">
        <f t="shared" si="436"/>
        <v>7623.943675089271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-6782.6324910729718</v>
      </c>
      <c r="AC806" s="8">
        <f t="shared" si="440"/>
        <v>-6782.6324910729718</v>
      </c>
      <c r="AD806" s="8">
        <f t="shared" ref="AD806:AD837" si="448">IFERROR(_xlfn.IFNA($D$6*SUM(V806:V806,Y806:Z806),0),0)</f>
        <v>754.56263700000011</v>
      </c>
      <c r="AE806" s="8">
        <f t="shared" si="441"/>
        <v>-6028.0698540729718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2542.1663440559205</v>
      </c>
      <c r="M807" s="14">
        <f t="shared" si="434"/>
        <v>769177</v>
      </c>
      <c r="N807" s="13"/>
      <c r="O807" s="12">
        <f>1000*(IF(I6&lt;18,VLOOKUP(I6,'[1]Mortality (No Interventions) H'!$B$10:$O$129,7),VLOOKUP(I6,'[1]Mortality (Interventions) H'!$B$136:$AV$256,22)))</f>
        <v>9.725145277472933</v>
      </c>
      <c r="P807" s="11">
        <v>0</v>
      </c>
      <c r="Q807" s="10">
        <f t="shared" si="443"/>
        <v>0.99118196138070569</v>
      </c>
      <c r="R807" s="10">
        <f t="shared" si="444"/>
        <v>9.6393885708379277E-3</v>
      </c>
      <c r="S807" s="10">
        <f t="shared" si="445"/>
        <v>0</v>
      </c>
      <c r="T807" s="9">
        <f t="shared" si="435"/>
        <v>0.98154257280986779</v>
      </c>
      <c r="U807" s="18"/>
      <c r="V807" s="8">
        <f t="shared" si="446"/>
        <v>7623.943675089271</v>
      </c>
      <c r="W807" s="8">
        <f t="shared" si="436"/>
        <v>7549.7997152617572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-2495.2444938553035</v>
      </c>
      <c r="AB807" s="8">
        <f t="shared" si="447"/>
        <v>-7414.3959827514045</v>
      </c>
      <c r="AC807" s="8">
        <f t="shared" si="440"/>
        <v>-9909.640476606708</v>
      </c>
      <c r="AD807" s="8">
        <f t="shared" si="448"/>
        <v>747.90887452625748</v>
      </c>
      <c r="AE807" s="8">
        <f t="shared" si="441"/>
        <v>-9161.7316020804501</v>
      </c>
      <c r="AF807" s="1" t="s">
        <v>34</v>
      </c>
      <c r="AG807" s="44">
        <f>AE934/Y934</f>
        <v>0.10000006552998425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2542.1663440559205</v>
      </c>
      <c r="M808" s="14">
        <f t="shared" si="434"/>
        <v>769177</v>
      </c>
      <c r="N808" s="13"/>
      <c r="O808" s="12">
        <f>1000*(IF(I7&lt;18,VLOOKUP(I7,'[1]Mortality (No Interventions) H'!$B$10:$O$129,7),VLOOKUP(I7,'[1]Mortality (Interventions) H'!$B$136:$AV$256,22)))</f>
        <v>10.69889713506897</v>
      </c>
      <c r="P808" s="11">
        <v>0</v>
      </c>
      <c r="Q808" s="10">
        <f t="shared" si="443"/>
        <v>0.98154257280986779</v>
      </c>
      <c r="R808" s="10">
        <f t="shared" si="444"/>
        <v>1.050142302018372E-2</v>
      </c>
      <c r="S808" s="10">
        <f t="shared" si="445"/>
        <v>0</v>
      </c>
      <c r="T808" s="9">
        <f t="shared" si="435"/>
        <v>0.97104114978968403</v>
      </c>
      <c r="U808" s="18"/>
      <c r="V808" s="8">
        <f t="shared" si="446"/>
        <v>7549.7997152617572</v>
      </c>
      <c r="W808" s="8">
        <f t="shared" si="436"/>
        <v>7469.0251847177988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-2468.5481296886987</v>
      </c>
      <c r="AB808" s="8">
        <f t="shared" si="447"/>
        <v>-8077.4530543958535</v>
      </c>
      <c r="AC808" s="8">
        <f t="shared" si="440"/>
        <v>-10546.001184084553</v>
      </c>
      <c r="AD808" s="8">
        <f t="shared" si="448"/>
        <v>740.63535206717847</v>
      </c>
      <c r="AE808" s="8">
        <f t="shared" si="441"/>
        <v>-9805.3658320173745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2542.1663440559205</v>
      </c>
      <c r="M809" s="14">
        <f t="shared" si="434"/>
        <v>769177</v>
      </c>
      <c r="N809" s="13"/>
      <c r="O809" s="12">
        <f>1000*(IF(I8&lt;18,VLOOKUP(I8,'[1]Mortality (No Interventions) H'!$B$10:$O$129,7),VLOOKUP(I8,'[1]Mortality (Interventions) H'!$B$136:$AV$256,22)))</f>
        <v>11.740207317480909</v>
      </c>
      <c r="P809" s="11">
        <v>0</v>
      </c>
      <c r="Q809" s="10">
        <f t="shared" si="443"/>
        <v>0.97104114978968403</v>
      </c>
      <c r="R809" s="10">
        <f t="shared" si="444"/>
        <v>1.1400224412335923E-2</v>
      </c>
      <c r="S809" s="10">
        <f t="shared" si="445"/>
        <v>0</v>
      </c>
      <c r="T809" s="9">
        <f t="shared" si="435"/>
        <v>0.95964092537734813</v>
      </c>
      <c r="U809" s="18"/>
      <c r="V809" s="8">
        <f t="shared" si="446"/>
        <v>7469.0251847177988</v>
      </c>
      <c r="W809" s="8">
        <f t="shared" si="436"/>
        <v>7381.3372805897252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-2439.5668628729736</v>
      </c>
      <c r="AB809" s="8">
        <f t="shared" si="447"/>
        <v>-8768.7904128073078</v>
      </c>
      <c r="AC809" s="8">
        <f t="shared" si="440"/>
        <v>-11208.357275680282</v>
      </c>
      <c r="AD809" s="8">
        <f t="shared" si="448"/>
        <v>732.71137062081607</v>
      </c>
      <c r="AE809" s="8">
        <f t="shared" si="441"/>
        <v>-10475.645905059466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2542.1663440559205</v>
      </c>
      <c r="M810" s="14">
        <f t="shared" si="434"/>
        <v>769177</v>
      </c>
      <c r="N810" s="13"/>
      <c r="O810" s="12">
        <f>1000*(IF(I9&lt;18,VLOOKUP(I9,'[1]Mortality (No Interventions) H'!$B$10:$O$129,7),VLOOKUP(I9,'[1]Mortality (Interventions) H'!$B$136:$AV$256,22)))</f>
        <v>12.915495431385162</v>
      </c>
      <c r="P810" s="11">
        <v>0</v>
      </c>
      <c r="Q810" s="10">
        <f t="shared" si="443"/>
        <v>0.95964092537734813</v>
      </c>
      <c r="R810" s="10">
        <f t="shared" si="444"/>
        <v>1.239423798748137E-2</v>
      </c>
      <c r="S810" s="10">
        <f t="shared" si="445"/>
        <v>0</v>
      </c>
      <c r="T810" s="9">
        <f t="shared" si="435"/>
        <v>0.94724668738986673</v>
      </c>
      <c r="U810" s="18"/>
      <c r="V810" s="8">
        <f t="shared" si="446"/>
        <v>7381.3372805897252</v>
      </c>
      <c r="W810" s="8">
        <f t="shared" si="436"/>
        <v>7286.0036526647555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-2408.058648200979</v>
      </c>
      <c r="AB810" s="8">
        <f t="shared" si="447"/>
        <v>-9533.3627924969569</v>
      </c>
      <c r="AC810" s="8">
        <f t="shared" si="440"/>
        <v>-11941.421440697935</v>
      </c>
      <c r="AD810" s="8">
        <f t="shared" si="448"/>
        <v>724.10918722585211</v>
      </c>
      <c r="AE810" s="8">
        <f t="shared" si="441"/>
        <v>-11217.312253472082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2542.1663440559205</v>
      </c>
      <c r="M811" s="14">
        <f t="shared" si="434"/>
        <v>769177</v>
      </c>
      <c r="N811" s="13"/>
      <c r="O811" s="12">
        <f>1000*(IF(I10&lt;18,VLOOKUP(I10,'[1]Mortality (No Interventions) H'!$B$10:$O$129,7),VLOOKUP(I10,'[1]Mortality (Interventions) H'!$B$136:$AV$256,22)))</f>
        <v>14.244199925914707</v>
      </c>
      <c r="P811" s="11">
        <v>0</v>
      </c>
      <c r="Q811" s="10">
        <f t="shared" si="443"/>
        <v>0.94724668738986673</v>
      </c>
      <c r="R811" s="10">
        <f t="shared" si="444"/>
        <v>1.3492771194341691E-2</v>
      </c>
      <c r="S811" s="10">
        <f t="shared" si="445"/>
        <v>0</v>
      </c>
      <c r="T811" s="9">
        <f t="shared" si="435"/>
        <v>0.93375391619552506</v>
      </c>
      <c r="U811" s="18"/>
      <c r="V811" s="8">
        <f t="shared" si="446"/>
        <v>7286.0036526647555</v>
      </c>
      <c r="W811" s="8">
        <f t="shared" si="436"/>
        <v>7182.2203599752538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-2373.7577793826763</v>
      </c>
      <c r="AB811" s="8">
        <f t="shared" si="447"/>
        <v>-10378.32926895016</v>
      </c>
      <c r="AC811" s="8">
        <f t="shared" si="440"/>
        <v>-12752.087048332836</v>
      </c>
      <c r="AD811" s="8">
        <f t="shared" si="448"/>
        <v>714.75695832641259</v>
      </c>
      <c r="AE811" s="8">
        <f t="shared" si="441"/>
        <v>-12037.330090006424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2542.1663440559205</v>
      </c>
      <c r="M812" s="14">
        <f t="shared" si="434"/>
        <v>769177</v>
      </c>
      <c r="N812" s="13"/>
      <c r="O812" s="12">
        <f>1000*(IF(I11&lt;18,VLOOKUP(I11,'[1]Mortality (No Interventions) H'!$B$10:$O$129,7),VLOOKUP(I11,'[1]Mortality (Interventions) H'!$B$136:$AV$256,22)))</f>
        <v>15.769522927303502</v>
      </c>
      <c r="P812" s="11">
        <v>0</v>
      </c>
      <c r="Q812" s="10">
        <f t="shared" si="443"/>
        <v>0.93375391619552506</v>
      </c>
      <c r="R812" s="10">
        <f t="shared" si="444"/>
        <v>1.4724853789904764E-2</v>
      </c>
      <c r="S812" s="10">
        <f t="shared" si="445"/>
        <v>0</v>
      </c>
      <c r="T812" s="9">
        <f t="shared" si="435"/>
        <v>0.91902906240562032</v>
      </c>
      <c r="U812" s="18"/>
      <c r="V812" s="8">
        <f t="shared" si="446"/>
        <v>7182.2203599752538</v>
      </c>
      <c r="W812" s="8">
        <f t="shared" si="436"/>
        <v>7068.9601713396787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-2336.3247516568363</v>
      </c>
      <c r="AB812" s="8">
        <f t="shared" si="447"/>
        <v>-11326.018863557578</v>
      </c>
      <c r="AC812" s="8">
        <f t="shared" si="440"/>
        <v>-13662.343615214413</v>
      </c>
      <c r="AD812" s="8">
        <f t="shared" si="448"/>
        <v>704.57581731357243</v>
      </c>
      <c r="AE812" s="8">
        <f t="shared" si="441"/>
        <v>-12957.76779790084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2542.1663440559205</v>
      </c>
      <c r="M813" s="14">
        <f t="shared" si="434"/>
        <v>769177</v>
      </c>
      <c r="N813" s="13"/>
      <c r="O813" s="12">
        <f>1000*(IF(I12&lt;18,VLOOKUP(I12,'[1]Mortality (No Interventions) H'!$B$10:$O$129,7),VLOOKUP(I12,'[1]Mortality (Interventions) H'!$B$136:$AV$256,22)))</f>
        <v>17.532443308370368</v>
      </c>
      <c r="P813" s="11">
        <v>0</v>
      </c>
      <c r="Q813" s="10">
        <f t="shared" si="443"/>
        <v>0.91902906240562032</v>
      </c>
      <c r="R813" s="10">
        <f t="shared" si="444"/>
        <v>1.6112824935371309E-2</v>
      </c>
      <c r="S813" s="10">
        <f t="shared" si="445"/>
        <v>0</v>
      </c>
      <c r="T813" s="9">
        <f t="shared" si="435"/>
        <v>0.90291623747024896</v>
      </c>
      <c r="U813" s="18"/>
      <c r="V813" s="8">
        <f t="shared" si="446"/>
        <v>7068.9601713396787</v>
      </c>
      <c r="W813" s="8">
        <f t="shared" si="436"/>
        <v>6945.0240278865376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-2295.3632703984699</v>
      </c>
      <c r="AB813" s="8">
        <f t="shared" si="447"/>
        <v>-12393.614345314098</v>
      </c>
      <c r="AC813" s="8">
        <f t="shared" si="440"/>
        <v>-14688.977615712567</v>
      </c>
      <c r="AD813" s="8">
        <f t="shared" si="448"/>
        <v>693.46499280842249</v>
      </c>
      <c r="AE813" s="8">
        <f t="shared" si="441"/>
        <v>-13995.512622904145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2542.1663440559205</v>
      </c>
      <c r="M814" s="14">
        <f t="shared" si="434"/>
        <v>769177</v>
      </c>
      <c r="N814" s="13"/>
      <c r="O814" s="12">
        <f>1000*(IF(I13&lt;18,VLOOKUP(I13,'[1]Mortality (No Interventions) H'!$B$10:$O$129,7),VLOOKUP(I13,'[1]Mortality (Interventions) H'!$B$136:$AV$256,22)))</f>
        <v>19.571174234922413</v>
      </c>
      <c r="P814" s="11">
        <v>0</v>
      </c>
      <c r="Q814" s="10">
        <f t="shared" si="443"/>
        <v>0.90291623747024896</v>
      </c>
      <c r="R814" s="10">
        <f t="shared" si="444"/>
        <v>1.7671131003070821E-2</v>
      </c>
      <c r="S814" s="10">
        <f t="shared" si="445"/>
        <v>0</v>
      </c>
      <c r="T814" s="9">
        <f t="shared" si="435"/>
        <v>0.88524510646717813</v>
      </c>
      <c r="U814" s="18"/>
      <c r="V814" s="8">
        <f t="shared" si="446"/>
        <v>6945.0240278865376</v>
      </c>
      <c r="W814" s="8">
        <f t="shared" si="436"/>
        <v>6809.1017525710467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-2250.4403159010603</v>
      </c>
      <c r="AB814" s="8">
        <f t="shared" si="447"/>
        <v>-13592.227531549004</v>
      </c>
      <c r="AC814" s="8">
        <f t="shared" si="440"/>
        <v>-15842.667847450064</v>
      </c>
      <c r="AD814" s="8">
        <f t="shared" si="448"/>
        <v>681.30685713566936</v>
      </c>
      <c r="AE814" s="8">
        <f t="shared" si="441"/>
        <v>-15161.360990314395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4880.4304829983466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2542.1663440559205</v>
      </c>
      <c r="M815" s="14">
        <f t="shared" si="434"/>
        <v>769177</v>
      </c>
      <c r="N815" s="13"/>
      <c r="O815" s="12">
        <f>1000*(IF(I14&lt;18,VLOOKUP(I14,'[1]Mortality (No Interventions) H'!$B$10:$O$129,7),VLOOKUP(I14,'[1]Mortality (Interventions) H'!$B$136:$AV$256,22)))</f>
        <v>22.003141423709341</v>
      </c>
      <c r="P815" s="11">
        <v>0</v>
      </c>
      <c r="Q815" s="10">
        <f t="shared" si="443"/>
        <v>0.88524510646717813</v>
      </c>
      <c r="R815" s="10">
        <f t="shared" si="444"/>
        <v>1.9478173272243954E-2</v>
      </c>
      <c r="S815" s="10">
        <f t="shared" si="445"/>
        <v>0</v>
      </c>
      <c r="T815" s="9">
        <f t="shared" si="435"/>
        <v>0.86576693319493414</v>
      </c>
      <c r="U815" s="18"/>
      <c r="V815" s="8">
        <f t="shared" si="446"/>
        <v>6809.1017525710467</v>
      </c>
      <c r="W815" s="8">
        <f t="shared" si="436"/>
        <v>6659.2801237407994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-2200.9235593646722</v>
      </c>
      <c r="AB815" s="8">
        <f t="shared" si="447"/>
        <v>-14982.162883024788</v>
      </c>
      <c r="AC815" s="8">
        <f t="shared" si="440"/>
        <v>-17183.08644238946</v>
      </c>
      <c r="AD815" s="8">
        <f t="shared" si="448"/>
        <v>667.97288192721976</v>
      </c>
      <c r="AE815" s="8">
        <f t="shared" si="441"/>
        <v>-16515.11356046224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2542.1663440559205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2542.1663440559205</v>
      </c>
      <c r="M816" s="14">
        <f t="shared" si="434"/>
        <v>769177</v>
      </c>
      <c r="N816" s="13"/>
      <c r="O816" s="12">
        <f>1000*(IF(I15&lt;18,VLOOKUP(I15,'[1]Mortality (No Interventions) H'!$B$10:$O$129,7),VLOOKUP(I15,'[1]Mortality (Interventions) H'!$B$136:$AV$256,22)))</f>
        <v>24.816180571352128</v>
      </c>
      <c r="P816" s="11">
        <v>0</v>
      </c>
      <c r="Q816" s="10">
        <f t="shared" si="443"/>
        <v>0.86576693319493414</v>
      </c>
      <c r="R816" s="10">
        <f t="shared" si="444"/>
        <v>2.1485028546871242E-2</v>
      </c>
      <c r="S816" s="10">
        <f t="shared" si="445"/>
        <v>0</v>
      </c>
      <c r="T816" s="9">
        <f t="shared" si="435"/>
        <v>0.84428190464806285</v>
      </c>
      <c r="U816" s="18"/>
      <c r="V816" s="8">
        <f t="shared" si="446"/>
        <v>6659.2801237407994</v>
      </c>
      <c r="W816" s="8">
        <f t="shared" si="436"/>
        <v>6494.0222257148307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-2146.3050428917354</v>
      </c>
      <c r="AB816" s="8">
        <f t="shared" si="447"/>
        <v>-16525.789802596781</v>
      </c>
      <c r="AC816" s="8">
        <f t="shared" si="440"/>
        <v>-18672.094845488515</v>
      </c>
      <c r="AD816" s="8">
        <f t="shared" si="448"/>
        <v>653.27538013897242</v>
      </c>
      <c r="AE816" s="8">
        <f t="shared" si="441"/>
        <v>-18018.819465349541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2542.1663440559205</v>
      </c>
      <c r="M817" s="14">
        <f t="shared" si="434"/>
        <v>769177</v>
      </c>
      <c r="N817" s="13"/>
      <c r="O817" s="12">
        <f>1000*(IF(I16&lt;18,VLOOKUP(I16,'[1]Mortality (No Interventions) H'!$B$10:$O$129,7),VLOOKUP(I16,'[1]Mortality (Interventions) H'!$B$136:$AV$256,22)))</f>
        <v>28.057653417755748</v>
      </c>
      <c r="P817" s="11">
        <v>0</v>
      </c>
      <c r="Q817" s="10">
        <f t="shared" si="443"/>
        <v>0.84428190464806285</v>
      </c>
      <c r="R817" s="10">
        <f t="shared" si="444"/>
        <v>2.3688569067498055E-2</v>
      </c>
      <c r="S817" s="10">
        <f t="shared" si="445"/>
        <v>0</v>
      </c>
      <c r="T817" s="9">
        <f t="shared" si="435"/>
        <v>0.8205933355805648</v>
      </c>
      <c r="U817" s="18"/>
      <c r="V817" s="8">
        <f t="shared" si="446"/>
        <v>6494.0222257148307</v>
      </c>
      <c r="W817" s="8">
        <f t="shared" si="436"/>
        <v>6311.8152008185216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-2086.0847598694977</v>
      </c>
      <c r="AB817" s="8">
        <f t="shared" si="447"/>
        <v>-18220.702489630952</v>
      </c>
      <c r="AC817" s="8">
        <f t="shared" si="440"/>
        <v>-20306.787249500449</v>
      </c>
      <c r="AD817" s="8">
        <f t="shared" si="448"/>
        <v>637.06358034262496</v>
      </c>
      <c r="AE817" s="8">
        <f t="shared" si="441"/>
        <v>-19669.723669157822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2542.1663440559205</v>
      </c>
      <c r="M818" s="14">
        <f t="shared" si="434"/>
        <v>769177</v>
      </c>
      <c r="N818" s="13"/>
      <c r="O818" s="12">
        <f>1000*(IF(I17&lt;18,VLOOKUP(I17,'[1]Mortality (No Interventions) H'!$B$10:$O$129,7),VLOOKUP(I17,'[1]Mortality (Interventions) H'!$B$136:$AV$256,22)))</f>
        <v>31.813975373497289</v>
      </c>
      <c r="P818" s="11">
        <v>0</v>
      </c>
      <c r="Q818" s="10">
        <f t="shared" si="443"/>
        <v>0.8205933355805648</v>
      </c>
      <c r="R818" s="10">
        <f t="shared" si="444"/>
        <v>2.6106336169816086E-2</v>
      </c>
      <c r="S818" s="10">
        <f t="shared" si="445"/>
        <v>0</v>
      </c>
      <c r="T818" s="9">
        <f t="shared" si="435"/>
        <v>0.79448699941074874</v>
      </c>
      <c r="U818" s="18"/>
      <c r="V818" s="8">
        <f t="shared" si="446"/>
        <v>6311.8152008185216</v>
      </c>
      <c r="W818" s="8">
        <f t="shared" si="436"/>
        <v>6111.0112674576148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-2019.7181106919813</v>
      </c>
      <c r="AB818" s="8">
        <f t="shared" si="447"/>
        <v>-20080.393336090627</v>
      </c>
      <c r="AC818" s="8">
        <f t="shared" si="440"/>
        <v>-22100.111446782608</v>
      </c>
      <c r="AD818" s="8">
        <f t="shared" si="448"/>
        <v>619.18907120029701</v>
      </c>
      <c r="AE818" s="8">
        <f t="shared" si="441"/>
        <v>-21480.922375582311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2542.1663440559205</v>
      </c>
      <c r="M819" s="14">
        <f t="shared" si="434"/>
        <v>769177</v>
      </c>
      <c r="N819" s="13"/>
      <c r="O819" s="12">
        <f>1000*(IF(I18&lt;18,VLOOKUP(I18,'[1]Mortality (No Interventions) H'!$B$10:$O$129,7),VLOOKUP(I18,'[1]Mortality (Interventions) H'!$B$136:$AV$256,22)))</f>
        <v>36.032152116115959</v>
      </c>
      <c r="P819" s="11">
        <v>0</v>
      </c>
      <c r="Q819" s="10">
        <f t="shared" si="443"/>
        <v>0.79448699941074874</v>
      </c>
      <c r="R819" s="10">
        <f t="shared" si="444"/>
        <v>2.8627076417044629E-2</v>
      </c>
      <c r="S819" s="10">
        <f t="shared" si="445"/>
        <v>0</v>
      </c>
      <c r="T819" s="9">
        <f t="shared" si="435"/>
        <v>0.76585992299370409</v>
      </c>
      <c r="U819" s="18"/>
      <c r="V819" s="8">
        <f t="shared" si="446"/>
        <v>6111.0112674576148</v>
      </c>
      <c r="W819" s="8">
        <f t="shared" si="436"/>
        <v>5890.8183798852833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-1946.9433204958534</v>
      </c>
      <c r="AB819" s="8">
        <f t="shared" si="447"/>
        <v>-22019.288757233138</v>
      </c>
      <c r="AC819" s="8">
        <f t="shared" si="440"/>
        <v>-23966.232077728993</v>
      </c>
      <c r="AD819" s="8">
        <f t="shared" si="448"/>
        <v>599.4902053375921</v>
      </c>
      <c r="AE819" s="8">
        <f t="shared" si="441"/>
        <v>-23366.741872391402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2542.1663440559205</v>
      </c>
      <c r="M820" s="14">
        <f t="shared" si="434"/>
        <v>769177</v>
      </c>
      <c r="N820" s="13"/>
      <c r="O820" s="12">
        <f>1000*(IF(I19&lt;18,VLOOKUP(I19,'[1]Mortality (No Interventions) H'!$B$10:$O$129,7),VLOOKUP(I19,'[1]Mortality (Interventions) H'!$B$136:$AV$256,22)))</f>
        <v>40.746761209329421</v>
      </c>
      <c r="P820" s="11">
        <v>0</v>
      </c>
      <c r="Q820" s="10">
        <f t="shared" si="443"/>
        <v>0.76585992299370409</v>
      </c>
      <c r="R820" s="10">
        <f t="shared" si="444"/>
        <v>3.120631140201988E-2</v>
      </c>
      <c r="S820" s="10">
        <f t="shared" si="445"/>
        <v>0</v>
      </c>
      <c r="T820" s="9">
        <f t="shared" si="435"/>
        <v>0.73465361159168419</v>
      </c>
      <c r="U820" s="18"/>
      <c r="V820" s="8">
        <f t="shared" si="446"/>
        <v>5890.8183798852833</v>
      </c>
      <c r="W820" s="8">
        <f t="shared" si="436"/>
        <v>5650.7866100325691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-1867.6116859275101</v>
      </c>
      <c r="AB820" s="8">
        <f t="shared" si="447"/>
        <v>-24003.176985271446</v>
      </c>
      <c r="AC820" s="8">
        <f t="shared" si="440"/>
        <v>-25870.788671198956</v>
      </c>
      <c r="AD820" s="8">
        <f t="shared" si="448"/>
        <v>577.88928306674632</v>
      </c>
      <c r="AE820" s="8">
        <f t="shared" si="441"/>
        <v>-25292.899388132209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2542.1663440559205</v>
      </c>
      <c r="M821" s="14">
        <f t="shared" si="434"/>
        <v>769177</v>
      </c>
      <c r="N821" s="13"/>
      <c r="O821" s="12">
        <f>1000*(IF(I20&lt;18,VLOOKUP(I20,'[1]Mortality (No Interventions) H'!$B$10:$O$129,7),VLOOKUP(I20,'[1]Mortality (Interventions) H'!$B$136:$AV$256,22)))</f>
        <v>45.918089448750393</v>
      </c>
      <c r="P821" s="11">
        <v>0</v>
      </c>
      <c r="Q821" s="10">
        <f t="shared" si="443"/>
        <v>0.73465361159168419</v>
      </c>
      <c r="R821" s="10">
        <f t="shared" si="444"/>
        <v>3.3733890250914486E-2</v>
      </c>
      <c r="S821" s="10">
        <f t="shared" si="445"/>
        <v>0</v>
      </c>
      <c r="T821" s="9">
        <f t="shared" si="435"/>
        <v>0.70091972134076974</v>
      </c>
      <c r="U821" s="18"/>
      <c r="V821" s="8">
        <f t="shared" si="446"/>
        <v>5650.7866100325691</v>
      </c>
      <c r="W821" s="8">
        <f t="shared" si="436"/>
        <v>5391.3132850172924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-1781.8545254775593</v>
      </c>
      <c r="AB821" s="8">
        <f t="shared" si="447"/>
        <v>-25947.332501527653</v>
      </c>
      <c r="AC821" s="8">
        <f t="shared" si="440"/>
        <v>-27729.187027005213</v>
      </c>
      <c r="AD821" s="8">
        <f t="shared" si="448"/>
        <v>554.34216644419507</v>
      </c>
      <c r="AE821" s="8">
        <f t="shared" si="441"/>
        <v>-27174.844860561017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2542.1663440559205</v>
      </c>
      <c r="M822" s="14">
        <f t="shared" si="434"/>
        <v>769177</v>
      </c>
      <c r="N822" s="13"/>
      <c r="O822" s="12">
        <f>1000*(IF(I21&lt;18,VLOOKUP(I21,'[1]Mortality (No Interventions) H'!$B$10:$O$129,7),VLOOKUP(I21,'[1]Mortality (Interventions) H'!$B$136:$AV$256,22)))</f>
        <v>51.628744312327441</v>
      </c>
      <c r="P822" s="11">
        <v>0</v>
      </c>
      <c r="Q822" s="10">
        <f t="shared" si="443"/>
        <v>0.70091972134076974</v>
      </c>
      <c r="R822" s="10">
        <f t="shared" si="444"/>
        <v>3.61876050765704E-2</v>
      </c>
      <c r="S822" s="10">
        <f t="shared" si="445"/>
        <v>0</v>
      </c>
      <c r="T822" s="9">
        <f t="shared" si="435"/>
        <v>0.66473211626419937</v>
      </c>
      <c r="U822" s="18"/>
      <c r="V822" s="8">
        <f t="shared" si="446"/>
        <v>5391.3132850172924</v>
      </c>
      <c r="W822" s="8">
        <f t="shared" si="436"/>
        <v>5112.9665499174807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-1689.8596137799148</v>
      </c>
      <c r="AB822" s="8">
        <f t="shared" si="447"/>
        <v>-27834.673509981192</v>
      </c>
      <c r="AC822" s="8">
        <f t="shared" si="440"/>
        <v>-29524.533123761106</v>
      </c>
      <c r="AD822" s="8">
        <f t="shared" si="448"/>
        <v>528.88783326019643</v>
      </c>
      <c r="AE822" s="8">
        <f t="shared" si="441"/>
        <v>-28995.64529050091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2542.1663440559205</v>
      </c>
      <c r="M823" s="14">
        <f t="shared" si="434"/>
        <v>769177</v>
      </c>
      <c r="N823" s="13"/>
      <c r="O823" s="12">
        <f>1000*(IF(I22&lt;18,VLOOKUP(I22,'[1]Mortality (No Interventions) H'!$B$10:$O$129,7),VLOOKUP(I22,'[1]Mortality (Interventions) H'!$B$136:$AV$256,22)))</f>
        <v>58.077658623337129</v>
      </c>
      <c r="P823" s="11">
        <v>0</v>
      </c>
      <c r="Q823" s="10">
        <f t="shared" si="443"/>
        <v>0.66473211626419937</v>
      </c>
      <c r="R823" s="10">
        <f t="shared" si="444"/>
        <v>3.8606084924360615E-2</v>
      </c>
      <c r="S823" s="10">
        <f t="shared" si="445"/>
        <v>0</v>
      </c>
      <c r="T823" s="9">
        <f t="shared" si="435"/>
        <v>0.6261260313398388</v>
      </c>
      <c r="U823" s="18"/>
      <c r="V823" s="8">
        <f t="shared" si="446"/>
        <v>5112.9665499174807</v>
      </c>
      <c r="W823" s="8">
        <f t="shared" si="436"/>
        <v>4816.0174240788319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-1591.7165240094407</v>
      </c>
      <c r="AB823" s="8">
        <f t="shared" si="447"/>
        <v>-29694.912583864923</v>
      </c>
      <c r="AC823" s="8">
        <f t="shared" si="440"/>
        <v>-31286.629107874363</v>
      </c>
      <c r="AD823" s="8">
        <f t="shared" si="448"/>
        <v>501.58201854690492</v>
      </c>
      <c r="AE823" s="8">
        <f t="shared" si="441"/>
        <v>-30785.047089327458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2542.1663440559205</v>
      </c>
      <c r="M824" s="14">
        <f t="shared" si="434"/>
        <v>769177</v>
      </c>
      <c r="N824" s="13"/>
      <c r="O824" s="12">
        <f>1000*(IF(I23&lt;18,VLOOKUP(I23,'[1]Mortality (No Interventions) H'!$B$10:$O$129,7),VLOOKUP(I23,'[1]Mortality (Interventions) H'!$B$136:$AV$256,22)))</f>
        <v>65.351589267382209</v>
      </c>
      <c r="P824" s="11">
        <v>0</v>
      </c>
      <c r="Q824" s="10">
        <f t="shared" si="443"/>
        <v>0.6261260313398388</v>
      </c>
      <c r="R824" s="10">
        <f t="shared" si="444"/>
        <v>4.0918331229737225E-2</v>
      </c>
      <c r="S824" s="10">
        <f t="shared" si="445"/>
        <v>0</v>
      </c>
      <c r="T824" s="9">
        <f t="shared" si="435"/>
        <v>0.58520770011010159</v>
      </c>
      <c r="U824" s="18"/>
      <c r="V824" s="8">
        <f t="shared" si="446"/>
        <v>4816.0174240788319</v>
      </c>
      <c r="W824" s="8">
        <f t="shared" si="436"/>
        <v>4501.2830314758767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-1487.6953195022704</v>
      </c>
      <c r="AB824" s="8">
        <f t="shared" si="447"/>
        <v>-31473.439260295589</v>
      </c>
      <c r="AC824" s="8">
        <f t="shared" si="440"/>
        <v>-32961.134579797857</v>
      </c>
      <c r="AD824" s="8">
        <f t="shared" si="448"/>
        <v>472.45130930213344</v>
      </c>
      <c r="AE824" s="8">
        <f t="shared" si="441"/>
        <v>-32488.683270495723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2542.1663440559205</v>
      </c>
      <c r="M825" s="14">
        <f t="shared" si="434"/>
        <v>769177</v>
      </c>
      <c r="N825" s="13"/>
      <c r="O825" s="12">
        <f>1000*(IF(I24&lt;18,VLOOKUP(I24,'[1]Mortality (No Interventions) H'!$B$10:$O$129,7),VLOOKUP(I24,'[1]Mortality (Interventions) H'!$B$136:$AV$256,22)))</f>
        <v>73.585275217414079</v>
      </c>
      <c r="P825" s="11">
        <v>0</v>
      </c>
      <c r="Q825" s="10">
        <f t="shared" si="443"/>
        <v>0.58520770011010159</v>
      </c>
      <c r="R825" s="10">
        <f t="shared" si="444"/>
        <v>4.3062669671951756E-2</v>
      </c>
      <c r="S825" s="10">
        <f t="shared" si="445"/>
        <v>0</v>
      </c>
      <c r="T825" s="9">
        <f t="shared" si="435"/>
        <v>0.54214503043814988</v>
      </c>
      <c r="U825" s="18"/>
      <c r="V825" s="8">
        <f t="shared" si="446"/>
        <v>4501.2830314758767</v>
      </c>
      <c r="W825" s="8">
        <f t="shared" si="436"/>
        <v>4170.0548807732484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-1378.2228499770372</v>
      </c>
      <c r="AB825" s="8">
        <f t="shared" si="447"/>
        <v>-33122.815070262834</v>
      </c>
      <c r="AC825" s="8">
        <f t="shared" si="440"/>
        <v>-34501.037920239869</v>
      </c>
      <c r="AD825" s="8">
        <f t="shared" si="448"/>
        <v>441.57586538778355</v>
      </c>
      <c r="AE825" s="8">
        <f t="shared" si="441"/>
        <v>-34059.462054852083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2542.1663440559205</v>
      </c>
      <c r="M826" s="14">
        <f t="shared" si="434"/>
        <v>769177</v>
      </c>
      <c r="N826" s="13"/>
      <c r="O826" s="12">
        <f>1000*(IF(I25&lt;18,VLOOKUP(I25,'[1]Mortality (No Interventions) H'!$B$10:$O$129,7),VLOOKUP(I25,'[1]Mortality (Interventions) H'!$B$136:$AV$256,22)))</f>
        <v>82.52519517897818</v>
      </c>
      <c r="P826" s="11">
        <v>0</v>
      </c>
      <c r="Q826" s="10">
        <f t="shared" si="443"/>
        <v>0.54214503043814988</v>
      </c>
      <c r="R826" s="10">
        <f t="shared" si="444"/>
        <v>4.4740624452221385E-2</v>
      </c>
      <c r="S826" s="10">
        <f t="shared" si="445"/>
        <v>0</v>
      </c>
      <c r="T826" s="9">
        <f t="shared" si="435"/>
        <v>0.4974044059859285</v>
      </c>
      <c r="U826" s="18"/>
      <c r="V826" s="8">
        <f t="shared" si="446"/>
        <v>4170.0548807732484</v>
      </c>
      <c r="W826" s="8">
        <f t="shared" si="436"/>
        <v>3825.9202878303854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-1264.4847402825546</v>
      </c>
      <c r="AB826" s="8">
        <f t="shared" si="447"/>
        <v>-34413.459294286287</v>
      </c>
      <c r="AC826" s="8">
        <f t="shared" si="440"/>
        <v>-35677.944034568842</v>
      </c>
      <c r="AD826" s="8">
        <f t="shared" si="448"/>
        <v>409.08238380385569</v>
      </c>
      <c r="AE826" s="8">
        <f t="shared" si="441"/>
        <v>-35268.861650764986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2542.1663440559205</v>
      </c>
      <c r="M827" s="14">
        <f t="shared" si="434"/>
        <v>769177</v>
      </c>
      <c r="N827" s="13"/>
      <c r="O827" s="12">
        <f>1000*(IF(I26&lt;18,VLOOKUP(I26,'[1]Mortality (No Interventions) H'!$B$10:$O$129,7),VLOOKUP(I26,'[1]Mortality (Interventions) H'!$B$136:$AV$256,22)))</f>
        <v>91.923946820628188</v>
      </c>
      <c r="P827" s="11">
        <v>0</v>
      </c>
      <c r="Q827" s="10">
        <f t="shared" si="443"/>
        <v>0.4974044059859285</v>
      </c>
      <c r="R827" s="10">
        <f t="shared" si="444"/>
        <v>4.5723376164196645E-2</v>
      </c>
      <c r="S827" s="10">
        <f t="shared" si="445"/>
        <v>0</v>
      </c>
      <c r="T827" s="9">
        <f t="shared" si="435"/>
        <v>0.45168102982173186</v>
      </c>
      <c r="U827" s="18"/>
      <c r="V827" s="8">
        <f t="shared" si="446"/>
        <v>3825.9202878303854</v>
      </c>
      <c r="W827" s="8">
        <f t="shared" si="436"/>
        <v>3474.2265947519027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-1148.2483122613253</v>
      </c>
      <c r="AB827" s="8">
        <f t="shared" si="447"/>
        <v>-35169.369307848283</v>
      </c>
      <c r="AC827" s="8">
        <f t="shared" si="440"/>
        <v>-36317.61762010961</v>
      </c>
      <c r="AD827" s="8">
        <f t="shared" si="448"/>
        <v>375.32278023616084</v>
      </c>
      <c r="AE827" s="8">
        <f t="shared" si="441"/>
        <v>-35942.294839873452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2542.1663440559205</v>
      </c>
      <c r="M828" s="14">
        <f t="shared" si="434"/>
        <v>769177</v>
      </c>
      <c r="N828" s="13"/>
      <c r="O828" s="12">
        <f>1000*(IF(I27&lt;18,VLOOKUP(I27,'[1]Mortality (No Interventions) H'!$B$10:$O$129,7),VLOOKUP(I27,'[1]Mortality (Interventions) H'!$B$136:$AV$256,22)))</f>
        <v>102.22798552813806</v>
      </c>
      <c r="P828" s="11">
        <v>0</v>
      </c>
      <c r="Q828" s="10">
        <f t="shared" si="443"/>
        <v>0.45168102982173186</v>
      </c>
      <c r="R828" s="10">
        <f t="shared" si="444"/>
        <v>4.6174441779950497E-2</v>
      </c>
      <c r="S828" s="10">
        <f t="shared" si="445"/>
        <v>0</v>
      </c>
      <c r="T828" s="9">
        <f t="shared" si="435"/>
        <v>0.40550658804178136</v>
      </c>
      <c r="U828" s="18"/>
      <c r="V828" s="8">
        <f t="shared" si="446"/>
        <v>3474.2265947519027</v>
      </c>
      <c r="W828" s="8">
        <f t="shared" si="436"/>
        <v>3119.0634087021326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-1030.8652004127655</v>
      </c>
      <c r="AB828" s="8">
        <f t="shared" si="447"/>
        <v>-35516.318604976987</v>
      </c>
      <c r="AC828" s="8">
        <f t="shared" si="440"/>
        <v>-36547.183805389752</v>
      </c>
      <c r="AD828" s="8">
        <f t="shared" si="448"/>
        <v>340.82162894516165</v>
      </c>
      <c r="AE828" s="8">
        <f t="shared" si="441"/>
        <v>-36206.362176444592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2542.1663440559205</v>
      </c>
      <c r="M829" s="14">
        <f t="shared" si="434"/>
        <v>769177</v>
      </c>
      <c r="N829" s="13"/>
      <c r="O829" s="12">
        <f>1000*(IF(I28&lt;18,VLOOKUP(I28,'[1]Mortality (No Interventions) H'!$B$10:$O$129,7),VLOOKUP(I28,'[1]Mortality (Interventions) H'!$B$136:$AV$256,22)))</f>
        <v>113.41178640433436</v>
      </c>
      <c r="P829" s="11">
        <v>0</v>
      </c>
      <c r="Q829" s="10">
        <f t="shared" si="443"/>
        <v>0.40550658804178136</v>
      </c>
      <c r="R829" s="10">
        <f t="shared" si="444"/>
        <v>4.5989226548544912E-2</v>
      </c>
      <c r="S829" s="10">
        <f t="shared" si="445"/>
        <v>0</v>
      </c>
      <c r="T829" s="9">
        <f t="shared" si="435"/>
        <v>0.35951736149323643</v>
      </c>
      <c r="U829" s="18"/>
      <c r="V829" s="8">
        <f t="shared" si="446"/>
        <v>3119.0634087021326</v>
      </c>
      <c r="W829" s="8">
        <f t="shared" si="436"/>
        <v>2765.3248556128315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-913.95293649189159</v>
      </c>
      <c r="AB829" s="8">
        <f t="shared" si="447"/>
        <v>-35373.855308930128</v>
      </c>
      <c r="AC829" s="8">
        <f t="shared" si="440"/>
        <v>-36287.80824542202</v>
      </c>
      <c r="AD829" s="8">
        <f t="shared" si="448"/>
        <v>305.98012039367921</v>
      </c>
      <c r="AE829" s="8">
        <f t="shared" si="441"/>
        <v>-35981.82812502834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2542.1663440559205</v>
      </c>
      <c r="M830" s="14">
        <f t="shared" si="434"/>
        <v>769177</v>
      </c>
      <c r="N830" s="13"/>
      <c r="O830" s="12">
        <f>1000*(IF(I29&lt;18,VLOOKUP(I29,'[1]Mortality (No Interventions) H'!$B$10:$O$129,7),VLOOKUP(I29,'[1]Mortality (Interventions) H'!$B$136:$AV$256,22)))</f>
        <v>125.78273818830698</v>
      </c>
      <c r="P830" s="11">
        <v>0</v>
      </c>
      <c r="Q830" s="10">
        <f t="shared" si="443"/>
        <v>0.35951736149323643</v>
      </c>
      <c r="R830" s="10">
        <f t="shared" si="444"/>
        <v>4.5221078154854676E-2</v>
      </c>
      <c r="S830" s="10">
        <f t="shared" si="445"/>
        <v>0</v>
      </c>
      <c r="T830" s="9">
        <f t="shared" si="435"/>
        <v>0.31429628333838178</v>
      </c>
      <c r="U830" s="18"/>
      <c r="V830" s="8">
        <f t="shared" si="446"/>
        <v>2765.3248556128315</v>
      </c>
      <c r="W830" s="8">
        <f t="shared" si="436"/>
        <v>2417.4947232936647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-798.99343356469774</v>
      </c>
      <c r="AB830" s="8">
        <f t="shared" si="447"/>
        <v>-34783.013231916651</v>
      </c>
      <c r="AC830" s="8">
        <f t="shared" si="440"/>
        <v>-35582.006665481349</v>
      </c>
      <c r="AD830" s="8">
        <f t="shared" si="448"/>
        <v>271.27836833561878</v>
      </c>
      <c r="AE830" s="8">
        <f t="shared" si="441"/>
        <v>-35310.728297145732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2542.1663440559205</v>
      </c>
      <c r="M831" s="14">
        <f t="shared" si="434"/>
        <v>769177</v>
      </c>
      <c r="N831" s="13"/>
      <c r="O831" s="12">
        <f>1000*(IF(I30&lt;18,VLOOKUP(I30,'[1]Mortality (No Interventions) H'!$B$10:$O$129,7),VLOOKUP(I30,'[1]Mortality (Interventions) H'!$B$136:$AV$256,22)))</f>
        <v>139.51398224207392</v>
      </c>
      <c r="P831" s="11">
        <v>0</v>
      </c>
      <c r="Q831" s="10">
        <f t="shared" si="443"/>
        <v>0.31429628333838178</v>
      </c>
      <c r="R831" s="10">
        <f t="shared" si="444"/>
        <v>4.3848726092420826E-2</v>
      </c>
      <c r="S831" s="10">
        <f t="shared" si="445"/>
        <v>0</v>
      </c>
      <c r="T831" s="9">
        <f t="shared" si="435"/>
        <v>0.27044755724596092</v>
      </c>
      <c r="U831" s="18"/>
      <c r="V831" s="8">
        <f t="shared" si="446"/>
        <v>2417.4947232936647</v>
      </c>
      <c r="W831" s="8">
        <f t="shared" si="436"/>
        <v>2080.220407397765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-687.5226778628188</v>
      </c>
      <c r="AB831" s="8">
        <f t="shared" si="447"/>
        <v>-33727.431589589971</v>
      </c>
      <c r="AC831" s="8">
        <f t="shared" si="440"/>
        <v>-34414.954267452791</v>
      </c>
      <c r="AD831" s="8">
        <f t="shared" si="448"/>
        <v>237.15623235510853</v>
      </c>
      <c r="AE831" s="8">
        <f t="shared" si="441"/>
        <v>-34177.79803509768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2542.1663440559205</v>
      </c>
      <c r="M832" s="14">
        <f t="shared" si="434"/>
        <v>769177</v>
      </c>
      <c r="N832" s="13"/>
      <c r="O832" s="12">
        <f>1000*(IF(I31&lt;18,VLOOKUP(I31,'[1]Mortality (No Interventions) H'!$B$10:$O$129,7),VLOOKUP(I31,'[1]Mortality (Interventions) H'!$B$136:$AV$256,22)))</f>
        <v>153.25842656672074</v>
      </c>
      <c r="P832" s="11">
        <v>0</v>
      </c>
      <c r="Q832" s="10">
        <f t="shared" si="443"/>
        <v>0.27044755724596092</v>
      </c>
      <c r="R832" s="10">
        <f t="shared" si="444"/>
        <v>4.1448367092329109E-2</v>
      </c>
      <c r="S832" s="10">
        <f t="shared" si="445"/>
        <v>0</v>
      </c>
      <c r="T832" s="9">
        <f t="shared" si="435"/>
        <v>0.22899919015363182</v>
      </c>
      <c r="U832" s="18"/>
      <c r="V832" s="8">
        <f t="shared" si="446"/>
        <v>2080.220407397765</v>
      </c>
      <c r="W832" s="8">
        <f t="shared" si="436"/>
        <v>1761.4091008480007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-582.15403402462471</v>
      </c>
      <c r="AB832" s="8">
        <f t="shared" si="447"/>
        <v>-31881.130654976427</v>
      </c>
      <c r="AC832" s="8">
        <f t="shared" si="440"/>
        <v>-32463.284689001051</v>
      </c>
      <c r="AD832" s="8">
        <f t="shared" si="448"/>
        <v>204.06962196572076</v>
      </c>
      <c r="AE832" s="8">
        <f t="shared" si="441"/>
        <v>-32259.215067035329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2542.1663440559205</v>
      </c>
      <c r="M833" s="14">
        <f t="shared" si="434"/>
        <v>769177</v>
      </c>
      <c r="N833" s="13"/>
      <c r="O833" s="12">
        <f>1000*(IF(I32&lt;18,VLOOKUP(I32,'[1]Mortality (No Interventions) H'!$B$10:$O$129,7),VLOOKUP(I32,'[1]Mortality (Interventions) H'!$B$136:$AV$256,22)))</f>
        <v>168.16507415077172</v>
      </c>
      <c r="P833" s="11">
        <v>0</v>
      </c>
      <c r="Q833" s="10">
        <f t="shared" si="443"/>
        <v>0.22899919015363182</v>
      </c>
      <c r="R833" s="10">
        <f t="shared" si="444"/>
        <v>3.8509665792652165E-2</v>
      </c>
      <c r="S833" s="10">
        <f t="shared" si="445"/>
        <v>0</v>
      </c>
      <c r="T833" s="9">
        <f t="shared" si="435"/>
        <v>0.19048952436097966</v>
      </c>
      <c r="U833" s="18"/>
      <c r="V833" s="8">
        <f t="shared" si="446"/>
        <v>1761.4091008480007</v>
      </c>
      <c r="W833" s="8">
        <f t="shared" si="436"/>
        <v>1465.2016087940526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-484.25605772570287</v>
      </c>
      <c r="AB833" s="8">
        <f t="shared" si="447"/>
        <v>-29620.749205394815</v>
      </c>
      <c r="AC833" s="8">
        <f t="shared" si="440"/>
        <v>-30105.005263120518</v>
      </c>
      <c r="AD833" s="8">
        <f t="shared" si="448"/>
        <v>172.79423279318888</v>
      </c>
      <c r="AE833" s="8">
        <f t="shared" si="441"/>
        <v>-29932.211030327329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2542.1663440559205</v>
      </c>
      <c r="M834" s="14">
        <f t="shared" si="434"/>
        <v>769177</v>
      </c>
      <c r="N834" s="13"/>
      <c r="O834" s="12">
        <f>1000*(IF(I33&lt;18,VLOOKUP(I33,'[1]Mortality (No Interventions) H'!$B$10:$O$129,7),VLOOKUP(I33,'[1]Mortality (Interventions) H'!$B$136:$AV$256,22)))</f>
        <v>183.86992102974671</v>
      </c>
      <c r="P834" s="11">
        <v>0</v>
      </c>
      <c r="Q834" s="10">
        <f t="shared" si="443"/>
        <v>0.19048952436097966</v>
      </c>
      <c r="R834" s="10">
        <f t="shared" si="444"/>
        <v>3.5025293801247345E-2</v>
      </c>
      <c r="S834" s="10">
        <f t="shared" si="445"/>
        <v>0</v>
      </c>
      <c r="T834" s="9">
        <f t="shared" si="435"/>
        <v>0.1554642305597323</v>
      </c>
      <c r="U834" s="18"/>
      <c r="V834" s="8">
        <f t="shared" si="446"/>
        <v>1465.2016087940526</v>
      </c>
      <c r="W834" s="8">
        <f t="shared" si="436"/>
        <v>1195.7951046924322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-395.21593463350138</v>
      </c>
      <c r="AB834" s="8">
        <f t="shared" si="447"/>
        <v>-26940.65041016203</v>
      </c>
      <c r="AC834" s="8">
        <f t="shared" si="440"/>
        <v>-27335.866344795533</v>
      </c>
      <c r="AD834" s="8">
        <f t="shared" si="448"/>
        <v>143.73627782269656</v>
      </c>
      <c r="AE834" s="8">
        <f t="shared" si="441"/>
        <v>-27192.130066972837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2542.1663440559205</v>
      </c>
      <c r="M835" s="14">
        <f t="shared" si="434"/>
        <v>769177</v>
      </c>
      <c r="N835" s="13"/>
      <c r="O835" s="12">
        <f>1000*(IF(I34&lt;18,VLOOKUP(I34,'[1]Mortality (No Interventions) H'!$B$10:$O$129,7),VLOOKUP(I34,'[1]Mortality (Interventions) H'!$B$136:$AV$256,22)))</f>
        <v>200.19257928360352</v>
      </c>
      <c r="P835" s="11">
        <v>0</v>
      </c>
      <c r="Q835" s="10">
        <f t="shared" si="443"/>
        <v>0.1554642305597323</v>
      </c>
      <c r="R835" s="10">
        <f t="shared" si="444"/>
        <v>3.1122785302093624E-2</v>
      </c>
      <c r="S835" s="10">
        <f t="shared" si="445"/>
        <v>0</v>
      </c>
      <c r="T835" s="9">
        <f t="shared" si="435"/>
        <v>0.12434144525763867</v>
      </c>
      <c r="U835" s="18"/>
      <c r="V835" s="8">
        <f t="shared" si="446"/>
        <v>1195.7951046924322</v>
      </c>
      <c r="W835" s="8">
        <f t="shared" si="436"/>
        <v>956.40579838934741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-316.09663730524068</v>
      </c>
      <c r="AB835" s="8">
        <f t="shared" si="447"/>
        <v>-23938.930630308467</v>
      </c>
      <c r="AC835" s="8">
        <f t="shared" si="440"/>
        <v>-24255.027267613706</v>
      </c>
      <c r="AD835" s="8">
        <f t="shared" si="448"/>
        <v>117.30749977032761</v>
      </c>
      <c r="AE835" s="8">
        <f t="shared" si="441"/>
        <v>-24137.71976784338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2542.1663440559205</v>
      </c>
      <c r="M836" s="14">
        <f t="shared" si="434"/>
        <v>769177</v>
      </c>
      <c r="N836" s="13"/>
      <c r="O836" s="12">
        <f>1000*(IF(I35&lt;18,VLOOKUP(I35,'[1]Mortality (No Interventions) H'!$B$10:$O$129,7),VLOOKUP(I35,'[1]Mortality (Interventions) H'!$B$136:$AV$256,22)))</f>
        <v>217.77814708282961</v>
      </c>
      <c r="P836" s="11">
        <v>0</v>
      </c>
      <c r="Q836" s="10">
        <f t="shared" si="443"/>
        <v>0.12434144525763867</v>
      </c>
      <c r="R836" s="10">
        <f t="shared" si="444"/>
        <v>2.7078849553809639E-2</v>
      </c>
      <c r="S836" s="10">
        <f t="shared" si="445"/>
        <v>0</v>
      </c>
      <c r="T836" s="9">
        <f t="shared" si="435"/>
        <v>9.726259570382903E-2</v>
      </c>
      <c r="U836" s="18"/>
      <c r="V836" s="8">
        <f t="shared" si="446"/>
        <v>956.40579838934741</v>
      </c>
      <c r="W836" s="8">
        <f t="shared" si="436"/>
        <v>748.12151575684106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-247.25769733379212</v>
      </c>
      <c r="AB836" s="8">
        <f t="shared" si="447"/>
        <v>-20828.428263250637</v>
      </c>
      <c r="AC836" s="8">
        <f t="shared" si="440"/>
        <v>-21075.685960584429</v>
      </c>
      <c r="AD836" s="8">
        <f t="shared" si="448"/>
        <v>93.823408821994988</v>
      </c>
      <c r="AE836" s="8">
        <f t="shared" si="441"/>
        <v>-20981.862551762435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2542.1663440559205</v>
      </c>
      <c r="M837" s="14">
        <f t="shared" ref="M837:M868" si="451">$E$11</f>
        <v>769177</v>
      </c>
      <c r="N837" s="13"/>
      <c r="O837" s="12">
        <f>1000*(IF(I36&lt;18,VLOOKUP(I36,'[1]Mortality (No Interventions) H'!$B$10:$O$129,7),VLOOKUP(I36,'[1]Mortality (Interventions) H'!$B$136:$AV$256,22)))</f>
        <v>235.97349190758388</v>
      </c>
      <c r="P837" s="11">
        <v>0</v>
      </c>
      <c r="Q837" s="10">
        <f t="shared" si="443"/>
        <v>9.726259570382903E-2</v>
      </c>
      <c r="R837" s="10">
        <f t="shared" si="444"/>
        <v>2.2951394340228103E-2</v>
      </c>
      <c r="S837" s="10">
        <f t="shared" si="445"/>
        <v>0</v>
      </c>
      <c r="T837" s="9">
        <f t="shared" ref="T837:T868" si="452">Q837-SUM(R837:S837)</f>
        <v>7.4311201363600921E-2</v>
      </c>
      <c r="U837" s="18"/>
      <c r="V837" s="8">
        <f t="shared" si="446"/>
        <v>748.12151575684106</v>
      </c>
      <c r="W837" s="8">
        <f t="shared" ref="W837:W868" si="453">$G$14*M837*T837</f>
        <v>571.58466931250473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-188.91143509290868</v>
      </c>
      <c r="AB837" s="8">
        <f t="shared" si="447"/>
        <v>-17653.68464443363</v>
      </c>
      <c r="AC837" s="8">
        <f t="shared" ref="AC837:AC868" si="457">IFERROR(_xlfn.IFNA(SUM(Y837:AB837),0),0)</f>
        <v>-17842.596079526538</v>
      </c>
      <c r="AD837" s="8">
        <f t="shared" si="448"/>
        <v>73.390720695746111</v>
      </c>
      <c r="AE837" s="8">
        <f t="shared" ref="AE837:AE868" si="458">IFERROR(_xlfn.IFNA(SUM(AC837:AD837),0),0)</f>
        <v>-17769.205358830794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2542.1663440559205</v>
      </c>
      <c r="M838" s="14">
        <f t="shared" si="451"/>
        <v>769177</v>
      </c>
      <c r="N838" s="13"/>
      <c r="O838" s="12">
        <f>1000*(IF(I37&lt;18,VLOOKUP(I37,'[1]Mortality (No Interventions) H'!$B$10:$O$129,7),VLOOKUP(I37,'[1]Mortality (Interventions) H'!$B$136:$AV$256,22)))</f>
        <v>255.33115808043428</v>
      </c>
      <c r="P838" s="11">
        <v>0</v>
      </c>
      <c r="Q838" s="10">
        <f t="shared" ref="Q838:Q869" si="460">T837</f>
        <v>7.4311201363600921E-2</v>
      </c>
      <c r="R838" s="10">
        <f t="shared" ref="R838:R869" si="461">O838*Q838/1000</f>
        <v>1.8973965102516571E-2</v>
      </c>
      <c r="S838" s="10">
        <f t="shared" ref="S838:S869" si="462">MIN(P838*Q838,Q838-R838)</f>
        <v>0</v>
      </c>
      <c r="T838" s="9">
        <f t="shared" si="452"/>
        <v>5.5337236261084347E-2</v>
      </c>
      <c r="U838" s="18"/>
      <c r="V838" s="8">
        <f t="shared" ref="V838:V869" si="463">W837</f>
        <v>571.58466931250473</v>
      </c>
      <c r="W838" s="8">
        <f t="shared" si="453"/>
        <v>425.64129375592074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-140.67645959599952</v>
      </c>
      <c r="AB838" s="8">
        <f t="shared" ref="AB838:AB869" si="464">IFERROR(_xlfn.IFNA(-M838*R838,0),0)</f>
        <v>-14594.337555658389</v>
      </c>
      <c r="AC838" s="8">
        <f t="shared" si="457"/>
        <v>-14735.014015254388</v>
      </c>
      <c r="AD838" s="8">
        <f t="shared" ref="AD838:AD869" si="465">IFERROR(_xlfn.IFNA($D$6*SUM(V838:V838,Y838:Z838),0),0)</f>
        <v>56.072456059556721</v>
      </c>
      <c r="AE838" s="8">
        <f t="shared" si="458"/>
        <v>-14678.941559194831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2542.1663440559205</v>
      </c>
      <c r="M839" s="14">
        <f t="shared" si="451"/>
        <v>769177</v>
      </c>
      <c r="N839" s="13"/>
      <c r="O839" s="12">
        <f>1000*(IF(I38&lt;18,VLOOKUP(I38,'[1]Mortality (No Interventions) H'!$B$10:$O$129,7),VLOOKUP(I38,'[1]Mortality (Interventions) H'!$B$136:$AV$256,22)))</f>
        <v>275.91513895524423</v>
      </c>
      <c r="P839" s="11">
        <v>0</v>
      </c>
      <c r="Q839" s="10">
        <f t="shared" si="460"/>
        <v>5.5337236261084347E-2</v>
      </c>
      <c r="R839" s="10">
        <f t="shared" si="461"/>
        <v>1.5268381232376267E-2</v>
      </c>
      <c r="S839" s="10">
        <f t="shared" si="462"/>
        <v>0</v>
      </c>
      <c r="T839" s="9">
        <f t="shared" si="452"/>
        <v>4.0068855028708078E-2</v>
      </c>
      <c r="U839" s="18"/>
      <c r="V839" s="8">
        <f t="shared" si="463"/>
        <v>425.64129375592074</v>
      </c>
      <c r="W839" s="8">
        <f t="shared" si="453"/>
        <v>308.20041704416593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-101.8616946988375</v>
      </c>
      <c r="AB839" s="8">
        <f t="shared" si="464"/>
        <v>-11744.087671175479</v>
      </c>
      <c r="AC839" s="8">
        <f t="shared" si="457"/>
        <v>-11845.949365874316</v>
      </c>
      <c r="AD839" s="8">
        <f t="shared" si="465"/>
        <v>41.755410917455826</v>
      </c>
      <c r="AE839" s="8">
        <f t="shared" si="458"/>
        <v>-11804.19395495686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2542.1663440559205</v>
      </c>
      <c r="M840" s="14">
        <f t="shared" si="451"/>
        <v>769177</v>
      </c>
      <c r="N840" s="13"/>
      <c r="O840" s="12">
        <f>1000*(IF(I39&lt;18,VLOOKUP(I39,'[1]Mortality (No Interventions) H'!$B$10:$O$129,7),VLOOKUP(I39,'[1]Mortality (Interventions) H'!$B$136:$AV$256,22)))</f>
        <v>297.01138103332369</v>
      </c>
      <c r="P840" s="11">
        <v>0</v>
      </c>
      <c r="Q840" s="10">
        <f t="shared" si="460"/>
        <v>4.0068855028708078E-2</v>
      </c>
      <c r="R840" s="10">
        <f t="shared" si="461"/>
        <v>1.1900905968500623E-2</v>
      </c>
      <c r="S840" s="10">
        <f t="shared" si="462"/>
        <v>0</v>
      </c>
      <c r="T840" s="9">
        <f t="shared" si="452"/>
        <v>2.8167949060207455E-2</v>
      </c>
      <c r="U840" s="18"/>
      <c r="V840" s="8">
        <f t="shared" si="463"/>
        <v>308.20041704416593</v>
      </c>
      <c r="W840" s="8">
        <f t="shared" si="453"/>
        <v>216.66138554283191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-71.607612081940985</v>
      </c>
      <c r="AB840" s="8">
        <f t="shared" si="464"/>
        <v>-9153.9031501334048</v>
      </c>
      <c r="AC840" s="8">
        <f t="shared" si="457"/>
        <v>-9225.5107622153464</v>
      </c>
      <c r="AD840" s="8">
        <f t="shared" si="465"/>
        <v>30.234460912032681</v>
      </c>
      <c r="AE840" s="8">
        <f t="shared" si="458"/>
        <v>-9195.2763013033145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2542.1663440559205</v>
      </c>
      <c r="M841" s="14">
        <f t="shared" si="451"/>
        <v>769177</v>
      </c>
      <c r="N841" s="13"/>
      <c r="O841" s="12">
        <f>1000*(IF(I40&lt;18,VLOOKUP(I40,'[1]Mortality (No Interventions) H'!$B$10:$O$129,7),VLOOKUP(I40,'[1]Mortality (Interventions) H'!$B$136:$AV$256,22)))</f>
        <v>319.16591370591806</v>
      </c>
      <c r="P841" s="11">
        <v>0</v>
      </c>
      <c r="Q841" s="10">
        <f t="shared" si="460"/>
        <v>2.8167949060207455E-2</v>
      </c>
      <c r="R841" s="10">
        <f t="shared" si="461"/>
        <v>8.9902491990228681E-3</v>
      </c>
      <c r="S841" s="10">
        <f t="shared" si="462"/>
        <v>0</v>
      </c>
      <c r="T841" s="9">
        <f t="shared" si="452"/>
        <v>1.9177699861184588E-2</v>
      </c>
      <c r="U841" s="18"/>
      <c r="V841" s="8">
        <f t="shared" si="463"/>
        <v>216.66138554283191</v>
      </c>
      <c r="W841" s="8">
        <f t="shared" si="453"/>
        <v>147.5104564612638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-48.752903143509357</v>
      </c>
      <c r="AB841" s="8">
        <f t="shared" si="464"/>
        <v>-6915.0929081568129</v>
      </c>
      <c r="AC841" s="8">
        <f t="shared" si="457"/>
        <v>-6963.8458113003226</v>
      </c>
      <c r="AD841" s="8">
        <f t="shared" si="465"/>
        <v>21.254481921751811</v>
      </c>
      <c r="AE841" s="8">
        <f t="shared" si="458"/>
        <v>-6942.5913293785707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2542.1663440559205</v>
      </c>
      <c r="M842" s="14">
        <f t="shared" si="451"/>
        <v>769177</v>
      </c>
      <c r="N842" s="13"/>
      <c r="O842" s="12">
        <f>1000*(IF(I41&lt;18,VLOOKUP(I41,'[1]Mortality (No Interventions) H'!$B$10:$O$129,7),VLOOKUP(I41,'[1]Mortality (Interventions) H'!$B$136:$AV$256,22)))</f>
        <v>341.62017033631116</v>
      </c>
      <c r="P842" s="11">
        <v>0</v>
      </c>
      <c r="Q842" s="10">
        <f t="shared" si="460"/>
        <v>1.9177699861184588E-2</v>
      </c>
      <c r="R842" s="10">
        <f t="shared" si="461"/>
        <v>6.5514890932365294E-3</v>
      </c>
      <c r="S842" s="10">
        <f t="shared" si="462"/>
        <v>0</v>
      </c>
      <c r="T842" s="9">
        <f t="shared" si="452"/>
        <v>1.2626210767948058E-2</v>
      </c>
      <c r="U842" s="18"/>
      <c r="V842" s="8">
        <f t="shared" si="463"/>
        <v>147.5104564612638</v>
      </c>
      <c r="W842" s="8">
        <f t="shared" si="453"/>
        <v>97.117909198579838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-32.097928067234008</v>
      </c>
      <c r="AB842" s="8">
        <f t="shared" si="464"/>
        <v>-5039.2547262683938</v>
      </c>
      <c r="AC842" s="8">
        <f t="shared" si="457"/>
        <v>-5071.3526543356274</v>
      </c>
      <c r="AD842" s="8">
        <f t="shared" si="465"/>
        <v>14.47077577884998</v>
      </c>
      <c r="AE842" s="8">
        <f t="shared" si="458"/>
        <v>-5056.8818785567773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2542.1663440559205</v>
      </c>
      <c r="M843" s="14">
        <f t="shared" si="451"/>
        <v>769177</v>
      </c>
      <c r="N843" s="13"/>
      <c r="O843" s="12">
        <f>1000*(IF(I42&lt;18,VLOOKUP(I42,'[1]Mortality (No Interventions) H'!$B$10:$O$129,7),VLOOKUP(I42,'[1]Mortality (Interventions) H'!$B$136:$AV$256,22)))</f>
        <v>363.8850181401466</v>
      </c>
      <c r="P843" s="11">
        <v>0</v>
      </c>
      <c r="Q843" s="10">
        <f t="shared" si="460"/>
        <v>1.2626210767948058E-2</v>
      </c>
      <c r="R843" s="10">
        <f t="shared" si="461"/>
        <v>4.5944889343360927E-3</v>
      </c>
      <c r="S843" s="10">
        <f t="shared" si="462"/>
        <v>0</v>
      </c>
      <c r="T843" s="9">
        <f t="shared" si="452"/>
        <v>8.0317218336119663E-3</v>
      </c>
      <c r="U843" s="18"/>
      <c r="V843" s="8">
        <f t="shared" si="463"/>
        <v>97.117909198579838</v>
      </c>
      <c r="W843" s="8">
        <f t="shared" si="453"/>
        <v>61.778157048121514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-20.417972930227446</v>
      </c>
      <c r="AB843" s="8">
        <f t="shared" si="464"/>
        <v>-3533.975215045833</v>
      </c>
      <c r="AC843" s="8">
        <f t="shared" si="457"/>
        <v>-3554.3931879760603</v>
      </c>
      <c r="AD843" s="8">
        <f t="shared" si="465"/>
        <v>9.5272668923806823</v>
      </c>
      <c r="AE843" s="8">
        <f t="shared" si="458"/>
        <v>-3544.8659210836795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2542.1663440559205</v>
      </c>
      <c r="M844" s="14">
        <f t="shared" si="451"/>
        <v>769177</v>
      </c>
      <c r="N844" s="13"/>
      <c r="O844" s="12">
        <f>1000*(IF(I43&lt;18,VLOOKUP(I43,'[1]Mortality (No Interventions) H'!$B$10:$O$129,7),VLOOKUP(I43,'[1]Mortality (Interventions) H'!$B$136:$AV$256,22)))</f>
        <v>386.80949501049412</v>
      </c>
      <c r="P844" s="11">
        <v>0</v>
      </c>
      <c r="Q844" s="10">
        <f t="shared" si="460"/>
        <v>8.0317218336119663E-3</v>
      </c>
      <c r="R844" s="10">
        <f t="shared" si="461"/>
        <v>3.1067462665242047E-3</v>
      </c>
      <c r="S844" s="10">
        <f t="shared" si="462"/>
        <v>0</v>
      </c>
      <c r="T844" s="9">
        <f t="shared" si="452"/>
        <v>4.924975567087762E-3</v>
      </c>
      <c r="U844" s="18"/>
      <c r="V844" s="8">
        <f t="shared" si="463"/>
        <v>61.778157048121514</v>
      </c>
      <c r="W844" s="8">
        <f t="shared" si="453"/>
        <v>37.881779317658641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-12.52010713194823</v>
      </c>
      <c r="AB844" s="8">
        <f t="shared" si="464"/>
        <v>-2389.6377730462882</v>
      </c>
      <c r="AC844" s="8">
        <f t="shared" si="457"/>
        <v>-2402.1578801782366</v>
      </c>
      <c r="AD844" s="8">
        <f t="shared" si="465"/>
        <v>6.0604372064207208</v>
      </c>
      <c r="AE844" s="8">
        <f t="shared" si="458"/>
        <v>-2396.0974429718158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2542.1663440559205</v>
      </c>
      <c r="M845" s="14">
        <f t="shared" si="451"/>
        <v>769177</v>
      </c>
      <c r="N845" s="13"/>
      <c r="O845" s="12">
        <f>1000*(IF(I44&lt;18,VLOOKUP(I44,'[1]Mortality (No Interventions) H'!$B$10:$O$129,7),VLOOKUP(I44,'[1]Mortality (Interventions) H'!$B$136:$AV$256,22)))</f>
        <v>410.27318797454808</v>
      </c>
      <c r="P845" s="11">
        <v>0</v>
      </c>
      <c r="Q845" s="10">
        <f t="shared" si="460"/>
        <v>4.924975567087762E-3</v>
      </c>
      <c r="R845" s="10">
        <f t="shared" si="461"/>
        <v>2.020585426605854E-3</v>
      </c>
      <c r="S845" s="10">
        <f t="shared" si="462"/>
        <v>0</v>
      </c>
      <c r="T845" s="9">
        <f t="shared" si="452"/>
        <v>2.904390140481908E-3</v>
      </c>
      <c r="U845" s="18"/>
      <c r="V845" s="8">
        <f t="shared" si="463"/>
        <v>37.881779317658641</v>
      </c>
      <c r="W845" s="8">
        <f t="shared" si="453"/>
        <v>22.339900950854528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-7.3834428651409532</v>
      </c>
      <c r="AB845" s="8">
        <f t="shared" si="464"/>
        <v>-1554.187836680411</v>
      </c>
      <c r="AC845" s="8">
        <f t="shared" si="457"/>
        <v>-1561.571279545552</v>
      </c>
      <c r="AD845" s="8">
        <f t="shared" si="465"/>
        <v>3.7162025510623127</v>
      </c>
      <c r="AE845" s="8">
        <f t="shared" si="458"/>
        <v>-1557.8550769944898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2542.1663440559205</v>
      </c>
      <c r="M846" s="14">
        <f t="shared" si="451"/>
        <v>769177</v>
      </c>
      <c r="N846" s="13"/>
      <c r="O846" s="12">
        <f>1000*(IF(I45&lt;18,VLOOKUP(I45,'[1]Mortality (No Interventions) H'!$B$10:$O$129,7),VLOOKUP(I45,'[1]Mortality (Interventions) H'!$B$136:$AV$256,22)))</f>
        <v>434.13824873355503</v>
      </c>
      <c r="P846" s="11">
        <v>0</v>
      </c>
      <c r="Q846" s="10">
        <f t="shared" si="460"/>
        <v>2.904390140481908E-3</v>
      </c>
      <c r="R846" s="10">
        <f t="shared" si="461"/>
        <v>1.2609068492278196E-3</v>
      </c>
      <c r="S846" s="10">
        <f t="shared" si="462"/>
        <v>0</v>
      </c>
      <c r="T846" s="9">
        <f t="shared" si="452"/>
        <v>1.6434832912540884E-3</v>
      </c>
      <c r="U846" s="18"/>
      <c r="V846" s="8">
        <f t="shared" si="463"/>
        <v>22.339900950854528</v>
      </c>
      <c r="W846" s="8">
        <f t="shared" si="453"/>
        <v>12.641295475169461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-4.1780079100443972</v>
      </c>
      <c r="AB846" s="8">
        <f t="shared" si="464"/>
        <v>-969.8605475685066</v>
      </c>
      <c r="AC846" s="8">
        <f t="shared" si="457"/>
        <v>-974.03855547855096</v>
      </c>
      <c r="AD846" s="8">
        <f t="shared" si="465"/>
        <v>2.1915442832788292</v>
      </c>
      <c r="AE846" s="8">
        <f t="shared" si="458"/>
        <v>-971.8470111952721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2542.1663440559205</v>
      </c>
      <c r="M847" s="14">
        <f t="shared" si="451"/>
        <v>769177</v>
      </c>
      <c r="N847" s="13"/>
      <c r="O847" s="12">
        <f>1000*(IF(I46&lt;18,VLOOKUP(I46,'[1]Mortality (No Interventions) H'!$B$10:$O$129,7),VLOOKUP(I46,'[1]Mortality (Interventions) H'!$B$136:$AV$256,22)))</f>
        <v>458.26473524786121</v>
      </c>
      <c r="P847" s="11">
        <v>0</v>
      </c>
      <c r="Q847" s="10">
        <f t="shared" si="460"/>
        <v>1.6434832912540884E-3</v>
      </c>
      <c r="R847" s="10">
        <f t="shared" si="461"/>
        <v>7.5315043535083834E-4</v>
      </c>
      <c r="S847" s="10">
        <f t="shared" si="462"/>
        <v>0</v>
      </c>
      <c r="T847" s="9">
        <f t="shared" si="452"/>
        <v>8.9033285590325005E-4</v>
      </c>
      <c r="U847" s="18"/>
      <c r="V847" s="8">
        <f t="shared" si="463"/>
        <v>12.641295475169461</v>
      </c>
      <c r="W847" s="8">
        <f t="shared" si="453"/>
        <v>6.8482355510509416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-2.2633742212844319</v>
      </c>
      <c r="AB847" s="8">
        <f t="shared" si="464"/>
        <v>-579.30599241185178</v>
      </c>
      <c r="AC847" s="8">
        <f t="shared" si="457"/>
        <v>-581.56936663313616</v>
      </c>
      <c r="AD847" s="8">
        <f t="shared" si="465"/>
        <v>1.2401110861141242</v>
      </c>
      <c r="AE847" s="8">
        <f t="shared" si="458"/>
        <v>-580.32925554702206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2542.1663440559205</v>
      </c>
      <c r="M848" s="14">
        <f t="shared" si="451"/>
        <v>769177</v>
      </c>
      <c r="N848" s="13"/>
      <c r="O848" s="12">
        <f>1000*(IF(I47&lt;18,VLOOKUP(I47,'[1]Mortality (No Interventions) H'!$B$10:$O$129,7),VLOOKUP(I47,'[1]Mortality (Interventions) H'!$B$136:$AV$256,22)))</f>
        <v>482.67654630685024</v>
      </c>
      <c r="P848" s="11">
        <v>0</v>
      </c>
      <c r="Q848" s="10">
        <f t="shared" si="460"/>
        <v>8.9033285590325005E-4</v>
      </c>
      <c r="R848" s="10">
        <f t="shared" si="461"/>
        <v>4.2974278795089533E-4</v>
      </c>
      <c r="S848" s="10">
        <f t="shared" si="462"/>
        <v>0</v>
      </c>
      <c r="T848" s="9">
        <f t="shared" si="452"/>
        <v>4.6059006795235471E-4</v>
      </c>
      <c r="U848" s="18"/>
      <c r="V848" s="8">
        <f t="shared" si="463"/>
        <v>6.8482355510509416</v>
      </c>
      <c r="W848" s="8">
        <f t="shared" si="453"/>
        <v>3.5427528669738835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-1.1708965691549056</v>
      </c>
      <c r="AB848" s="8">
        <f t="shared" si="464"/>
        <v>-330.54826840770585</v>
      </c>
      <c r="AC848" s="8">
        <f t="shared" si="457"/>
        <v>-331.71916497686078</v>
      </c>
      <c r="AD848" s="8">
        <f t="shared" si="465"/>
        <v>0.67181190755809739</v>
      </c>
      <c r="AE848" s="8">
        <f t="shared" si="458"/>
        <v>-331.04735306930269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2542.1663440559205</v>
      </c>
      <c r="M849" s="14">
        <f t="shared" si="451"/>
        <v>769177</v>
      </c>
      <c r="N849" s="13"/>
      <c r="O849" s="12">
        <f>1000*(IF(I48&lt;18,VLOOKUP(I48,'[1]Mortality (No Interventions) H'!$B$10:$O$129,7),VLOOKUP(I48,'[1]Mortality (Interventions) H'!$B$136:$AV$256,22)))</f>
        <v>507.41797431640714</v>
      </c>
      <c r="P849" s="11">
        <v>0</v>
      </c>
      <c r="Q849" s="10">
        <f t="shared" si="460"/>
        <v>4.6059006795235471E-4</v>
      </c>
      <c r="R849" s="10">
        <f t="shared" si="461"/>
        <v>2.3371167927064014E-4</v>
      </c>
      <c r="S849" s="10">
        <f t="shared" si="462"/>
        <v>0</v>
      </c>
      <c r="T849" s="9">
        <f t="shared" si="452"/>
        <v>2.2687838868171457E-4</v>
      </c>
      <c r="U849" s="18"/>
      <c r="V849" s="8">
        <f t="shared" si="463"/>
        <v>3.5427528669738835</v>
      </c>
      <c r="W849" s="8">
        <f t="shared" si="453"/>
        <v>1.7450963837103517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-0.57676260390029244</v>
      </c>
      <c r="AB849" s="8">
        <f t="shared" si="464"/>
        <v>-179.76564832635316</v>
      </c>
      <c r="AC849" s="8">
        <f t="shared" si="457"/>
        <v>-180.34241093025346</v>
      </c>
      <c r="AD849" s="8">
        <f t="shared" si="465"/>
        <v>0.34754405625013801</v>
      </c>
      <c r="AE849" s="8">
        <f t="shared" si="458"/>
        <v>-179.99486687400332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2542.1663440559205</v>
      </c>
      <c r="M850" s="14">
        <f t="shared" si="451"/>
        <v>769177</v>
      </c>
      <c r="N850" s="13"/>
      <c r="O850" s="12">
        <f>1000*(IF(I49&lt;18,VLOOKUP(I49,'[1]Mortality (No Interventions) H'!$B$10:$O$129,7),VLOOKUP(I49,'[1]Mortality (Interventions) H'!$B$136:$AV$256,22)))</f>
        <v>532.35826365993523</v>
      </c>
      <c r="P850" s="11">
        <v>0</v>
      </c>
      <c r="Q850" s="10">
        <f t="shared" si="460"/>
        <v>2.2687838868171457E-4</v>
      </c>
      <c r="R850" s="10">
        <f t="shared" si="461"/>
        <v>1.2078058506056147E-4</v>
      </c>
      <c r="S850" s="10">
        <f t="shared" si="462"/>
        <v>0</v>
      </c>
      <c r="T850" s="9">
        <f t="shared" si="452"/>
        <v>1.060978036211531E-4</v>
      </c>
      <c r="U850" s="18"/>
      <c r="V850" s="8">
        <f t="shared" si="463"/>
        <v>1.7450963837103517</v>
      </c>
      <c r="W850" s="8">
        <f t="shared" si="453"/>
        <v>0.81607990295907684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-0.26971826554394979</v>
      </c>
      <c r="AB850" s="8">
        <f t="shared" si="464"/>
        <v>-92.901648075127497</v>
      </c>
      <c r="AC850" s="8">
        <f t="shared" si="457"/>
        <v>-93.17136634067144</v>
      </c>
      <c r="AD850" s="8">
        <f t="shared" si="465"/>
        <v>0.17119395524198552</v>
      </c>
      <c r="AE850" s="8">
        <f t="shared" si="458"/>
        <v>-93.000172385429451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2542.1663440559205</v>
      </c>
      <c r="M851" s="14">
        <f t="shared" si="451"/>
        <v>769177</v>
      </c>
      <c r="N851" s="13"/>
      <c r="O851" s="12">
        <f>1000*(IF(I50&lt;18,VLOOKUP(I50,'[1]Mortality (No Interventions) H'!$B$10:$O$129,7),VLOOKUP(I50,'[1]Mortality (Interventions) H'!$B$136:$AV$256,22)))</f>
        <v>557.36488875971088</v>
      </c>
      <c r="P851" s="11">
        <v>0</v>
      </c>
      <c r="Q851" s="10">
        <f t="shared" si="460"/>
        <v>1.060978036211531E-4</v>
      </c>
      <c r="R851" s="10">
        <f t="shared" si="461"/>
        <v>5.9135190512953648E-5</v>
      </c>
      <c r="S851" s="10">
        <f t="shared" si="462"/>
        <v>0</v>
      </c>
      <c r="T851" s="9">
        <f t="shared" si="452"/>
        <v>4.6962613108199452E-5</v>
      </c>
      <c r="U851" s="18"/>
      <c r="V851" s="8">
        <f t="shared" si="463"/>
        <v>0.81607990295907684</v>
      </c>
      <c r="W851" s="8">
        <f t="shared" si="453"/>
        <v>0.36122561862725533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-0.11938677447258406</v>
      </c>
      <c r="AB851" s="8">
        <f t="shared" si="464"/>
        <v>-45.48542843318215</v>
      </c>
      <c r="AC851" s="8">
        <f t="shared" si="457"/>
        <v>-45.604815207654731</v>
      </c>
      <c r="AD851" s="8">
        <f t="shared" si="465"/>
        <v>8.0057438480285445E-2</v>
      </c>
      <c r="AE851" s="8">
        <f t="shared" si="458"/>
        <v>-45.524757769174443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2542.1663440559205</v>
      </c>
      <c r="M852" s="14">
        <f t="shared" si="451"/>
        <v>769177</v>
      </c>
      <c r="N852" s="13"/>
      <c r="O852" s="12">
        <f>1000*(IF(I51&lt;18,VLOOKUP(I51,'[1]Mortality (No Interventions) H'!$B$10:$O$129,7),VLOOKUP(I51,'[1]Mortality (Interventions) H'!$B$136:$AV$256,22)))</f>
        <v>586.26624031863184</v>
      </c>
      <c r="P852" s="11">
        <v>0</v>
      </c>
      <c r="Q852" s="10">
        <f t="shared" si="460"/>
        <v>4.6962613108199452E-5</v>
      </c>
      <c r="R852" s="10">
        <f t="shared" si="461"/>
        <v>2.753259462248259E-5</v>
      </c>
      <c r="S852" s="10">
        <f t="shared" si="462"/>
        <v>0</v>
      </c>
      <c r="T852" s="9">
        <f t="shared" si="452"/>
        <v>1.9430018485716862E-5</v>
      </c>
      <c r="U852" s="18"/>
      <c r="V852" s="8">
        <f t="shared" si="463"/>
        <v>0.36122561862725533</v>
      </c>
      <c r="W852" s="8">
        <f t="shared" si="453"/>
        <v>0.1494512332878824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-4.9394339058773787E-2</v>
      </c>
      <c r="AB852" s="8">
        <f t="shared" si="464"/>
        <v>-21.177438533937291</v>
      </c>
      <c r="AC852" s="8">
        <f t="shared" si="457"/>
        <v>-21.226832872996066</v>
      </c>
      <c r="AD852" s="8">
        <f t="shared" si="465"/>
        <v>3.543623318733375E-2</v>
      </c>
      <c r="AE852" s="8">
        <f t="shared" si="458"/>
        <v>-21.191396639808733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2542.1663440559205</v>
      </c>
      <c r="M853" s="14">
        <f t="shared" si="451"/>
        <v>769177</v>
      </c>
      <c r="N853" s="13"/>
      <c r="O853" s="12">
        <f>1000*(IF(I52&lt;18,VLOOKUP(I52,'[1]Mortality (No Interventions) H'!$B$10:$O$129,7),VLOOKUP(I52,'[1]Mortality (Interventions) H'!$B$136:$AV$256,22)))</f>
        <v>615.21517891366977</v>
      </c>
      <c r="P853" s="11">
        <v>0</v>
      </c>
      <c r="Q853" s="10">
        <f t="shared" si="460"/>
        <v>1.9430018485716862E-5</v>
      </c>
      <c r="R853" s="10">
        <f t="shared" si="461"/>
        <v>1.1953642298986212E-5</v>
      </c>
      <c r="S853" s="10">
        <f t="shared" si="462"/>
        <v>0</v>
      </c>
      <c r="T853" s="9">
        <f t="shared" si="452"/>
        <v>7.4763761867306505E-6</v>
      </c>
      <c r="U853" s="18"/>
      <c r="V853" s="8">
        <f t="shared" si="463"/>
        <v>0.1494512332878824</v>
      </c>
      <c r="W853" s="8">
        <f t="shared" si="453"/>
        <v>5.7506566061809219E-2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-1.9006191917407801E-2</v>
      </c>
      <c r="AB853" s="8">
        <f t="shared" si="464"/>
        <v>-9.1944667226073165</v>
      </c>
      <c r="AC853" s="8">
        <f t="shared" si="457"/>
        <v>-9.2134729145247238</v>
      </c>
      <c r="AD853" s="8">
        <f t="shared" si="465"/>
        <v>1.4661165985541265E-2</v>
      </c>
      <c r="AE853" s="8">
        <f t="shared" si="458"/>
        <v>-9.1988117485391818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2542.1663440559205</v>
      </c>
      <c r="M854" s="14">
        <f t="shared" si="451"/>
        <v>769177</v>
      </c>
      <c r="N854" s="13"/>
      <c r="O854" s="12">
        <f>1000*(IF(I53&lt;18,VLOOKUP(I53,'[1]Mortality (No Interventions) H'!$B$10:$O$129,7),VLOOKUP(I53,'[1]Mortality (Interventions) H'!$B$136:$AV$256,22)))</f>
        <v>644.17687387425178</v>
      </c>
      <c r="P854" s="11">
        <v>0</v>
      </c>
      <c r="Q854" s="10">
        <f t="shared" si="460"/>
        <v>7.4763761867306505E-6</v>
      </c>
      <c r="R854" s="10">
        <f t="shared" si="461"/>
        <v>4.8161086398760498E-6</v>
      </c>
      <c r="S854" s="10">
        <f t="shared" si="462"/>
        <v>0</v>
      </c>
      <c r="T854" s="9">
        <f t="shared" si="452"/>
        <v>2.6602675468546007E-6</v>
      </c>
      <c r="U854" s="18"/>
      <c r="V854" s="8">
        <f t="shared" si="463"/>
        <v>5.7506566061809219E-2</v>
      </c>
      <c r="W854" s="8">
        <f t="shared" si="453"/>
        <v>2.0462166108869813E-2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-6.7628426237979723E-3</v>
      </c>
      <c r="AB854" s="8">
        <f t="shared" si="464"/>
        <v>-3.7044399952939404</v>
      </c>
      <c r="AC854" s="8">
        <f t="shared" si="457"/>
        <v>-3.7112028379177384</v>
      </c>
      <c r="AD854" s="8">
        <f t="shared" si="465"/>
        <v>5.6413941306634845E-3</v>
      </c>
      <c r="AE854" s="8">
        <f t="shared" si="458"/>
        <v>-3.705561443787075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2542.1663440559205</v>
      </c>
      <c r="M855" s="14">
        <f t="shared" si="451"/>
        <v>769177</v>
      </c>
      <c r="N855" s="13"/>
      <c r="O855" s="12">
        <f>1000*(IF(I54&lt;18,VLOOKUP(I54,'[1]Mortality (No Interventions) H'!$B$10:$O$129,7),VLOOKUP(I54,'[1]Mortality (Interventions) H'!$B$136:$AV$256,22)))</f>
        <v>673.11649411868052</v>
      </c>
      <c r="P855" s="11">
        <v>0</v>
      </c>
      <c r="Q855" s="10">
        <f t="shared" si="460"/>
        <v>2.6602675468546007E-6</v>
      </c>
      <c r="R855" s="10">
        <f t="shared" si="461"/>
        <v>1.7906699645564716E-6</v>
      </c>
      <c r="S855" s="10">
        <f t="shared" si="462"/>
        <v>0</v>
      </c>
      <c r="T855" s="9">
        <f t="shared" si="452"/>
        <v>8.6959758229812915E-7</v>
      </c>
      <c r="U855" s="18"/>
      <c r="V855" s="8">
        <f t="shared" si="463"/>
        <v>2.0462166108869813E-2</v>
      </c>
      <c r="W855" s="8">
        <f t="shared" si="453"/>
        <v>6.6887445955932812E-3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-2.2106617065907022E-3</v>
      </c>
      <c r="AB855" s="8">
        <f t="shared" si="464"/>
        <v>-1.3773421513276531</v>
      </c>
      <c r="AC855" s="8">
        <f t="shared" si="457"/>
        <v>-1.3795528130342438</v>
      </c>
      <c r="AD855" s="8">
        <f t="shared" si="465"/>
        <v>2.007338495280129E-3</v>
      </c>
      <c r="AE855" s="8">
        <f t="shared" si="458"/>
        <v>-1.3775454745389637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2542.1663440559205</v>
      </c>
      <c r="M856" s="14">
        <f t="shared" si="451"/>
        <v>769177</v>
      </c>
      <c r="N856" s="13"/>
      <c r="O856" s="12">
        <f>1000*(IF(I55&lt;18,VLOOKUP(I55,'[1]Mortality (No Interventions) H'!$B$10:$O$129,7),VLOOKUP(I55,'[1]Mortality (Interventions) H'!$B$136:$AV$256,22)))</f>
        <v>701.99857794491118</v>
      </c>
      <c r="P856" s="11">
        <v>0</v>
      </c>
      <c r="Q856" s="10">
        <f t="shared" si="460"/>
        <v>8.6959758229812915E-7</v>
      </c>
      <c r="R856" s="10">
        <f t="shared" si="461"/>
        <v>6.1045626615761947E-7</v>
      </c>
      <c r="S856" s="10">
        <f t="shared" si="462"/>
        <v>0</v>
      </c>
      <c r="T856" s="9">
        <f t="shared" si="452"/>
        <v>2.5914131614050968E-7</v>
      </c>
      <c r="U856" s="18"/>
      <c r="V856" s="8">
        <f t="shared" si="463"/>
        <v>6.6887445955932812E-3</v>
      </c>
      <c r="W856" s="8">
        <f t="shared" si="453"/>
        <v>1.993255401250088E-3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-6.5878033224675895E-4</v>
      </c>
      <c r="AB856" s="8">
        <f t="shared" si="464"/>
        <v>-0.46954891943431926</v>
      </c>
      <c r="AC856" s="8">
        <f t="shared" si="457"/>
        <v>-0.47020769976656601</v>
      </c>
      <c r="AD856" s="8">
        <f t="shared" si="465"/>
        <v>6.5616584482770096E-4</v>
      </c>
      <c r="AE856" s="8">
        <f t="shared" si="458"/>
        <v>-0.46955153392173832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2542.1663440559205</v>
      </c>
      <c r="M857" s="14">
        <f t="shared" si="451"/>
        <v>769177</v>
      </c>
      <c r="N857" s="13"/>
      <c r="O857" s="12">
        <f>1000*(IF(I56&lt;18,VLOOKUP(I56,'[1]Mortality (No Interventions) H'!$B$10:$O$129,7),VLOOKUP(I56,'[1]Mortality (Interventions) H'!$B$136:$AV$256,22)))</f>
        <v>730.93394391545678</v>
      </c>
      <c r="P857" s="11">
        <v>0</v>
      </c>
      <c r="Q857" s="10">
        <f t="shared" si="460"/>
        <v>2.5914131614050968E-7</v>
      </c>
      <c r="R857" s="10">
        <f t="shared" si="461"/>
        <v>1.8941518423802495E-7</v>
      </c>
      <c r="S857" s="10">
        <f t="shared" si="462"/>
        <v>0</v>
      </c>
      <c r="T857" s="9">
        <f t="shared" si="452"/>
        <v>6.9726131902484724E-8</v>
      </c>
      <c r="U857" s="18"/>
      <c r="V857" s="8">
        <f t="shared" si="463"/>
        <v>1.993255401250088E-3</v>
      </c>
      <c r="W857" s="8">
        <f t="shared" si="453"/>
        <v>5.3631736958357492E-4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-1.7725542582370049E-4</v>
      </c>
      <c r="AB857" s="8">
        <f t="shared" si="464"/>
        <v>-0.14569380316665131</v>
      </c>
      <c r="AC857" s="8">
        <f t="shared" si="457"/>
        <v>-0.14587105859247501</v>
      </c>
      <c r="AD857" s="8">
        <f t="shared" si="465"/>
        <v>1.9553835486263365E-4</v>
      </c>
      <c r="AE857" s="8">
        <f t="shared" si="458"/>
        <v>-0.14567552023761238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2542.1663440559205</v>
      </c>
      <c r="M858" s="14">
        <f t="shared" si="451"/>
        <v>769177</v>
      </c>
      <c r="N858" s="13"/>
      <c r="O858" s="12">
        <f>1000*(IF(I57&lt;18,VLOOKUP(I57,'[1]Mortality (No Interventions) H'!$B$10:$O$129,7),VLOOKUP(I57,'[1]Mortality (Interventions) H'!$B$136:$AV$256,22)))</f>
        <v>760.05720702830843</v>
      </c>
      <c r="P858" s="11">
        <v>0</v>
      </c>
      <c r="Q858" s="10">
        <f t="shared" si="460"/>
        <v>6.9726131902484724E-8</v>
      </c>
      <c r="R858" s="10">
        <f t="shared" si="461"/>
        <v>5.2995849070689977E-8</v>
      </c>
      <c r="S858" s="10">
        <f t="shared" si="462"/>
        <v>0</v>
      </c>
      <c r="T858" s="9">
        <f t="shared" si="452"/>
        <v>1.6730282831794747E-8</v>
      </c>
      <c r="U858" s="18"/>
      <c r="V858" s="8">
        <f t="shared" si="463"/>
        <v>5.3631736958357492E-4</v>
      </c>
      <c r="W858" s="8">
        <f t="shared" si="453"/>
        <v>1.286854875771139E-4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-4.2531161941525189E-5</v>
      </c>
      <c r="AB858" s="8">
        <f t="shared" si="464"/>
        <v>-4.0763188200646103E-2</v>
      </c>
      <c r="AC858" s="8">
        <f t="shared" si="457"/>
        <v>-4.0805719362587631E-2</v>
      </c>
      <c r="AD858" s="8">
        <f t="shared" si="465"/>
        <v>5.2612733956148703E-5</v>
      </c>
      <c r="AE858" s="8">
        <f t="shared" si="458"/>
        <v>-4.0753106628631484E-2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2542.1663440559205</v>
      </c>
      <c r="M859" s="14">
        <f t="shared" si="451"/>
        <v>769177</v>
      </c>
      <c r="N859" s="13"/>
      <c r="O859" s="12">
        <f>1000*(IF(I58&lt;18,VLOOKUP(I58,'[1]Mortality (No Interventions) H'!$B$10:$O$129,7),VLOOKUP(I58,'[1]Mortality (Interventions) H'!$B$136:$AV$256,22)))</f>
        <v>789.36840484600862</v>
      </c>
      <c r="P859" s="11">
        <v>0</v>
      </c>
      <c r="Q859" s="10">
        <f t="shared" si="460"/>
        <v>1.6730282831794747E-8</v>
      </c>
      <c r="R859" s="10">
        <f t="shared" si="461"/>
        <v>1.3206356671556383E-8</v>
      </c>
      <c r="S859" s="10">
        <f t="shared" si="462"/>
        <v>0</v>
      </c>
      <c r="T859" s="9">
        <f t="shared" si="452"/>
        <v>3.5239261602383646E-9</v>
      </c>
      <c r="U859" s="18"/>
      <c r="V859" s="8">
        <f t="shared" si="463"/>
        <v>1.286854875771139E-4</v>
      </c>
      <c r="W859" s="8">
        <f t="shared" si="453"/>
        <v>2.7105229521536646E-5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-8.9584064834961813E-6</v>
      </c>
      <c r="AB859" s="8">
        <f t="shared" si="464"/>
        <v>-1.0158025805557724E-2</v>
      </c>
      <c r="AC859" s="8">
        <f t="shared" si="457"/>
        <v>-1.016698421204122E-2</v>
      </c>
      <c r="AD859" s="8">
        <f t="shared" si="465"/>
        <v>1.2624046331314875E-5</v>
      </c>
      <c r="AE859" s="8">
        <f t="shared" si="458"/>
        <v>-1.0154360165709905E-2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2542.1663440559205</v>
      </c>
      <c r="M860" s="14">
        <f t="shared" si="451"/>
        <v>769177</v>
      </c>
      <c r="N860" s="13"/>
      <c r="O860" s="12">
        <f>1000*(IF(I59&lt;18,VLOOKUP(I59,'[1]Mortality (No Interventions) H'!$B$10:$O$129,7),VLOOKUP(I59,'[1]Mortality (Interventions) H'!$B$136:$AV$256,22)))</f>
        <v>818.86757493109917</v>
      </c>
      <c r="P860" s="11">
        <v>0</v>
      </c>
      <c r="Q860" s="10">
        <f t="shared" si="460"/>
        <v>3.5239261602383646E-9</v>
      </c>
      <c r="R860" s="10">
        <f t="shared" si="461"/>
        <v>2.8856288690706496E-9</v>
      </c>
      <c r="S860" s="10">
        <f t="shared" si="462"/>
        <v>0</v>
      </c>
      <c r="T860" s="9">
        <f t="shared" si="452"/>
        <v>6.3829729116771503E-10</v>
      </c>
      <c r="U860" s="18"/>
      <c r="V860" s="8">
        <f t="shared" si="463"/>
        <v>2.7105229521536646E-5</v>
      </c>
      <c r="W860" s="8">
        <f t="shared" si="453"/>
        <v>4.9096359552850957E-6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-1.6226578911086275E-6</v>
      </c>
      <c r="AB860" s="8">
        <f t="shared" si="464"/>
        <v>-2.219559356625155E-3</v>
      </c>
      <c r="AC860" s="8">
        <f t="shared" si="457"/>
        <v>-2.2211820145162636E-3</v>
      </c>
      <c r="AD860" s="8">
        <f t="shared" si="465"/>
        <v>2.6590230160627452E-6</v>
      </c>
      <c r="AE860" s="8">
        <f t="shared" si="458"/>
        <v>-2.2185229915002006E-3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2542.1663440559205</v>
      </c>
      <c r="M861" s="14">
        <f t="shared" si="451"/>
        <v>769177</v>
      </c>
      <c r="N861" s="13"/>
      <c r="O861" s="12">
        <f>1000*(IF(I60&lt;18,VLOOKUP(I60,'[1]Mortality (No Interventions) H'!$B$10:$O$129,7),VLOOKUP(I60,'[1]Mortality (Interventions) H'!$B$136:$AV$256,22)))</f>
        <v>1000</v>
      </c>
      <c r="P861" s="11">
        <v>0</v>
      </c>
      <c r="Q861" s="10">
        <f t="shared" si="460"/>
        <v>6.3829729116771503E-10</v>
      </c>
      <c r="R861" s="10">
        <f t="shared" si="461"/>
        <v>6.3829729116771503E-10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4.9096359552850957E-6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-4.909635955285095E-4</v>
      </c>
      <c r="AC861" s="8">
        <f t="shared" si="457"/>
        <v>-4.909635955285095E-4</v>
      </c>
      <c r="AD861" s="8">
        <f t="shared" si="465"/>
        <v>4.8163528721346794E-7</v>
      </c>
      <c r="AE861" s="8">
        <f t="shared" si="458"/>
        <v>-4.9048196024129606E-4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2542.1663440559205</v>
      </c>
      <c r="M862" s="14">
        <f t="shared" si="451"/>
        <v>769177</v>
      </c>
      <c r="N862" s="13"/>
      <c r="O862" s="12" t="e">
        <f>1000*(IF(I61&lt;18,VLOOKUP(I61,'[1]Mortality (No Interventions) H'!$B$10:$O$129,7),VLOOKUP(I61,'[1]Mortality (Interventions) H'!$B$136:$AV$256,22)))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2542.1663440559205</v>
      </c>
      <c r="M863" s="14">
        <f t="shared" si="451"/>
        <v>769177</v>
      </c>
      <c r="N863" s="13"/>
      <c r="O863" s="12" t="e">
        <f>1000*(IF(I62&lt;18,VLOOKUP(I62,'[1]Mortality (No Interventions) H'!$B$10:$O$129,7),VLOOKUP(I62,'[1]Mortality (Interventions) H'!$B$136:$AV$256,22)))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2542.1663440559205</v>
      </c>
      <c r="M864" s="14">
        <f t="shared" si="451"/>
        <v>769177</v>
      </c>
      <c r="N864" s="13"/>
      <c r="O864" s="12" t="e">
        <f>1000*(IF(I63&lt;18,VLOOKUP(I63,'[1]Mortality (No Interventions) H'!$B$10:$O$129,7),VLOOKUP(I63,'[1]Mortality (Interventions) H'!$B$136:$AV$256,22)))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2542.1663440559205</v>
      </c>
      <c r="M865" s="14">
        <f t="shared" si="451"/>
        <v>769177</v>
      </c>
      <c r="N865" s="13"/>
      <c r="O865" s="12" t="e">
        <f>1000*(IF(I64&lt;18,VLOOKUP(I64,'[1]Mortality (No Interventions) H'!$B$10:$O$129,7),VLOOKUP(I64,'[1]Mortality (Interventions) H'!$B$136:$AV$256,22)))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2542.1663440559205</v>
      </c>
      <c r="M866" s="14">
        <f t="shared" si="451"/>
        <v>769177</v>
      </c>
      <c r="N866" s="13"/>
      <c r="O866" s="12" t="e">
        <f>1000*(IF(I65&lt;18,VLOOKUP(I65,'[1]Mortality (No Interventions) H'!$B$10:$O$129,7),VLOOKUP(I65,'[1]Mortality (Interventions) H'!$B$136:$AV$256,22)))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2542.1663440559205</v>
      </c>
      <c r="M867" s="14">
        <f t="shared" si="451"/>
        <v>769177</v>
      </c>
      <c r="N867" s="13"/>
      <c r="O867" s="12" t="e">
        <f>1000*(IF(I66&lt;18,VLOOKUP(I66,'[1]Mortality (No Interventions) H'!$B$10:$O$129,7),VLOOKUP(I66,'[1]Mortality (Interventions) H'!$B$136:$AV$256,22)))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2542.1663440559205</v>
      </c>
      <c r="M868" s="14">
        <f t="shared" si="451"/>
        <v>769177</v>
      </c>
      <c r="N868" s="13"/>
      <c r="O868" s="12" t="e">
        <f>1000*(IF(I67&lt;18,VLOOKUP(I67,'[1]Mortality (No Interventions) H'!$B$10:$O$129,7),VLOOKUP(I67,'[1]Mortality (Interventions) H'!$B$136:$AV$256,22)))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2542.1663440559205</v>
      </c>
      <c r="M869" s="14">
        <f t="shared" ref="M869:M900" si="468">$E$11</f>
        <v>769177</v>
      </c>
      <c r="N869" s="13"/>
      <c r="O869" s="12" t="e">
        <f>1000*(IF(I68&lt;18,VLOOKUP(I68,'[1]Mortality (No Interventions) H'!$B$10:$O$129,7),VLOOKUP(I68,'[1]Mortality (Interventions) H'!$B$136:$AV$256,22)))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2542.1663440559205</v>
      </c>
      <c r="M870" s="14">
        <f t="shared" si="468"/>
        <v>769177</v>
      </c>
      <c r="N870" s="13"/>
      <c r="O870" s="12" t="e">
        <f>1000*(IF(I69&lt;18,VLOOKUP(I69,'[1]Mortality (No Interventions) H'!$B$10:$O$129,7),VLOOKUP(I69,'[1]Mortality (Interventions) H'!$B$136:$AV$256,22)))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2542.1663440559205</v>
      </c>
      <c r="M871" s="14">
        <f t="shared" si="468"/>
        <v>769177</v>
      </c>
      <c r="N871" s="13"/>
      <c r="O871" s="12" t="e">
        <f>1000*(IF(I70&lt;18,VLOOKUP(I70,'[1]Mortality (No Interventions) H'!$B$10:$O$129,7),VLOOKUP(I70,'[1]Mortality (Interventions) H'!$B$136:$AV$256,22)))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2542.1663440559205</v>
      </c>
      <c r="M872" s="14">
        <f t="shared" si="468"/>
        <v>769177</v>
      </c>
      <c r="N872" s="13"/>
      <c r="O872" s="12" t="e">
        <f>1000*(IF(I71&lt;18,VLOOKUP(I71,'[1]Mortality (No Interventions) H'!$B$10:$O$129,7),VLOOKUP(I71,'[1]Mortality (Interventions) H'!$B$136:$AV$256,22)))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2542.1663440559205</v>
      </c>
      <c r="M873" s="14">
        <f t="shared" si="468"/>
        <v>769177</v>
      </c>
      <c r="N873" s="13"/>
      <c r="O873" s="12" t="e">
        <f>1000*(IF(I72&lt;18,VLOOKUP(I72,'[1]Mortality (No Interventions) H'!$B$10:$O$129,7),VLOOKUP(I72,'[1]Mortality (Interventions) H'!$B$136:$AV$256,22)))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2542.1663440559205</v>
      </c>
      <c r="M874" s="14">
        <f t="shared" si="468"/>
        <v>769177</v>
      </c>
      <c r="N874" s="13"/>
      <c r="O874" s="12" t="e">
        <f>1000*(IF(I73&lt;18,VLOOKUP(I73,'[1]Mortality (No Interventions) H'!$B$10:$O$129,7),VLOOKUP(I73,'[1]Mortality (Interventions) H'!$B$136:$AV$256,22)))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2542.1663440559205</v>
      </c>
      <c r="M875" s="14">
        <f t="shared" si="468"/>
        <v>769177</v>
      </c>
      <c r="N875" s="13"/>
      <c r="O875" s="12" t="e">
        <f>1000*(IF(I74&lt;18,VLOOKUP(I74,'[1]Mortality (No Interventions) H'!$B$10:$O$129,7),VLOOKUP(I74,'[1]Mortality (Interventions) H'!$B$136:$AV$256,22)))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2542.1663440559205</v>
      </c>
      <c r="M876" s="14">
        <f t="shared" si="468"/>
        <v>769177</v>
      </c>
      <c r="N876" s="13"/>
      <c r="O876" s="12" t="e">
        <f>1000*(IF(I75&lt;18,VLOOKUP(I75,'[1]Mortality (No Interventions) H'!$B$10:$O$129,7),VLOOKUP(I75,'[1]Mortality (Interventions) H'!$B$136:$AV$256,22)))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2542.1663440559205</v>
      </c>
      <c r="M877" s="14">
        <f t="shared" si="468"/>
        <v>769177</v>
      </c>
      <c r="N877" s="13"/>
      <c r="O877" s="12" t="e">
        <f>1000*(IF(I76&lt;18,VLOOKUP(I76,'[1]Mortality (No Interventions) H'!$B$10:$O$129,7),VLOOKUP(I76,'[1]Mortality (Interventions) H'!$B$136:$AV$256,22)))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2542.1663440559205</v>
      </c>
      <c r="M878" s="14">
        <f t="shared" si="468"/>
        <v>769177</v>
      </c>
      <c r="N878" s="13"/>
      <c r="O878" s="12" t="e">
        <f>1000*(IF(I77&lt;18,VLOOKUP(I77,'[1]Mortality (No Interventions) H'!$B$10:$O$129,7),VLOOKUP(I77,'[1]Mortality (Interventions) H'!$B$136:$AV$256,22)))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2542.1663440559205</v>
      </c>
      <c r="M879" s="14">
        <f t="shared" si="468"/>
        <v>769177</v>
      </c>
      <c r="N879" s="13"/>
      <c r="O879" s="12" t="e">
        <f>1000*(IF(I78&lt;18,VLOOKUP(I78,'[1]Mortality (No Interventions) H'!$B$10:$O$129,7),VLOOKUP(I78,'[1]Mortality (Interventions) H'!$B$136:$AV$256,22)))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2542.1663440559205</v>
      </c>
      <c r="M880" s="14">
        <f t="shared" si="468"/>
        <v>769177</v>
      </c>
      <c r="N880" s="13"/>
      <c r="O880" s="12" t="e">
        <f>1000*(IF(I79&lt;18,VLOOKUP(I79,'[1]Mortality (No Interventions) H'!$B$10:$O$129,7),VLOOKUP(I79,'[1]Mortality (Interventions) H'!$B$136:$AV$256,22)))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2542.1663440559205</v>
      </c>
      <c r="M881" s="14">
        <f t="shared" si="468"/>
        <v>769177</v>
      </c>
      <c r="O881" s="12" t="e">
        <f>1000*(IF(I80&lt;18,VLOOKUP(I80,'[1]Mortality (No Interventions) H'!$B$10:$O$129,7),VLOOKUP(I80,'[1]Mortality (Interventions) H'!$B$136:$AV$256,22)))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2542.1663440559205</v>
      </c>
      <c r="M882" s="14">
        <f t="shared" si="468"/>
        <v>769177</v>
      </c>
      <c r="O882" s="12" t="e">
        <f>1000*(IF(I81&lt;18,VLOOKUP(I81,'[1]Mortality (No Interventions) H'!$B$10:$O$129,7),VLOOKUP(I81,'[1]Mortality (Interventions) H'!$B$136:$AV$256,22)))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2542.1663440559205</v>
      </c>
      <c r="M883" s="14">
        <f t="shared" si="468"/>
        <v>769177</v>
      </c>
      <c r="O883" s="12" t="e">
        <f>1000*(IF(I82&lt;18,VLOOKUP(I82,'[1]Mortality (No Interventions) H'!$B$10:$O$129,7),VLOOKUP(I82,'[1]Mortality (Interventions) H'!$B$136:$AV$256,22)))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2542.1663440559205</v>
      </c>
      <c r="M884" s="14">
        <f t="shared" si="468"/>
        <v>769177</v>
      </c>
      <c r="O884" s="12" t="e">
        <f>1000*(IF(I83&lt;18,VLOOKUP(I83,'[1]Mortality (No Interventions) H'!$B$10:$O$129,7),VLOOKUP(I83,'[1]Mortality (Interventions) H'!$B$136:$AV$256,22)))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2542.1663440559205</v>
      </c>
      <c r="M885" s="14">
        <f t="shared" si="468"/>
        <v>769177</v>
      </c>
      <c r="O885" s="12" t="e">
        <f>1000*(IF(I84&lt;18,VLOOKUP(I84,'[1]Mortality (No Interventions) H'!$B$10:$O$129,7),VLOOKUP(I84,'[1]Mortality (Interventions) H'!$B$136:$AV$256,22)))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2542.1663440559205</v>
      </c>
      <c r="M886" s="14">
        <f t="shared" si="468"/>
        <v>769177</v>
      </c>
      <c r="O886" s="12" t="e">
        <f>1000*(IF(I85&lt;18,VLOOKUP(I85,'[1]Mortality (No Interventions) H'!$B$10:$O$129,7),VLOOKUP(I85,'[1]Mortality (Interventions) H'!$B$136:$AV$256,22)))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2542.1663440559205</v>
      </c>
      <c r="M887" s="14">
        <f t="shared" si="468"/>
        <v>769177</v>
      </c>
      <c r="O887" s="12" t="e">
        <f>1000*(IF(I86&lt;18,VLOOKUP(I86,'[1]Mortality (No Interventions) H'!$B$10:$O$129,7),VLOOKUP(I86,'[1]Mortality (Interventions) H'!$B$136:$AV$256,22)))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2542.1663440559205</v>
      </c>
      <c r="M888" s="14">
        <f t="shared" si="468"/>
        <v>769177</v>
      </c>
      <c r="O888" s="12" t="e">
        <f>1000*(IF(I87&lt;18,VLOOKUP(I87,'[1]Mortality (No Interventions) H'!$B$10:$O$129,7),VLOOKUP(I87,'[1]Mortality (Interventions) H'!$B$136:$AV$256,22)))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2542.1663440559205</v>
      </c>
      <c r="M889" s="14">
        <f t="shared" si="468"/>
        <v>769177</v>
      </c>
      <c r="O889" s="12" t="e">
        <f>1000*(IF(I88&lt;18,VLOOKUP(I88,'[1]Mortality (No Interventions) H'!$B$10:$O$129,7),VLOOKUP(I88,'[1]Mortality (Interventions) H'!$B$136:$AV$256,22)))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2542.1663440559205</v>
      </c>
      <c r="M890" s="14">
        <f t="shared" si="468"/>
        <v>769177</v>
      </c>
      <c r="O890" s="12" t="e">
        <f>1000*(IF(I89&lt;18,VLOOKUP(I89,'[1]Mortality (No Interventions) H'!$B$10:$O$129,7),VLOOKUP(I89,'[1]Mortality (Interventions) H'!$B$136:$AV$256,22)))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2542.1663440559205</v>
      </c>
      <c r="M891" s="14">
        <f t="shared" si="468"/>
        <v>769177</v>
      </c>
      <c r="O891" s="12" t="e">
        <f>1000*(IF(I90&lt;18,VLOOKUP(I90,'[1]Mortality (No Interventions) H'!$B$10:$O$129,7),VLOOKUP(I90,'[1]Mortality (Interventions) H'!$B$136:$AV$256,22)))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2542.1663440559205</v>
      </c>
      <c r="M892" s="14">
        <f t="shared" si="468"/>
        <v>769177</v>
      </c>
      <c r="O892" s="12" t="e">
        <f>1000*(IF(I91&lt;18,VLOOKUP(I91,'[1]Mortality (No Interventions) H'!$B$10:$O$129,7),VLOOKUP(I91,'[1]Mortality (Interventions) H'!$B$136:$AV$256,22)))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2542.1663440559205</v>
      </c>
      <c r="M893" s="14">
        <f t="shared" si="468"/>
        <v>769177</v>
      </c>
      <c r="O893" s="12" t="e">
        <f>1000*(IF(I92&lt;18,VLOOKUP(I92,'[1]Mortality (No Interventions) H'!$B$10:$O$129,7),VLOOKUP(I92,'[1]Mortality (Interventions) H'!$B$136:$AV$256,22)))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2542.1663440559205</v>
      </c>
      <c r="M894" s="14">
        <f t="shared" si="468"/>
        <v>769177</v>
      </c>
      <c r="O894" s="12" t="e">
        <f>1000*(IF(I93&lt;18,VLOOKUP(I93,'[1]Mortality (No Interventions) H'!$B$10:$O$129,7),VLOOKUP(I93,'[1]Mortality (Interventions) H'!$B$136:$AV$256,22)))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2542.1663440559205</v>
      </c>
      <c r="M895" s="14">
        <f t="shared" si="468"/>
        <v>769177</v>
      </c>
      <c r="O895" s="12" t="e">
        <f>1000*(IF(I94&lt;18,VLOOKUP(I94,'[1]Mortality (No Interventions) H'!$B$10:$O$129,7),VLOOKUP(I94,'[1]Mortality (Interventions) H'!$B$136:$AV$256,22)))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2542.1663440559205</v>
      </c>
      <c r="M896" s="14">
        <f t="shared" si="468"/>
        <v>769177</v>
      </c>
      <c r="O896" s="12" t="e">
        <f>1000*(IF(I95&lt;18,VLOOKUP(I95,'[1]Mortality (No Interventions) H'!$B$10:$O$129,7),VLOOKUP(I95,'[1]Mortality (Interventions) H'!$B$136:$AV$256,22)))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2542.1663440559205</v>
      </c>
      <c r="M897" s="14">
        <f t="shared" si="468"/>
        <v>769177</v>
      </c>
      <c r="O897" s="12" t="e">
        <f>1000*(IF(I96&lt;18,VLOOKUP(I96,'[1]Mortality (No Interventions) H'!$B$10:$O$129,7),VLOOKUP(I96,'[1]Mortality (Interventions) H'!$B$136:$AV$256,22)))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2542.1663440559205</v>
      </c>
      <c r="M898" s="14">
        <f t="shared" si="468"/>
        <v>769177</v>
      </c>
      <c r="O898" s="12" t="e">
        <f>1000*(IF(I97&lt;18,VLOOKUP(I97,'[1]Mortality (No Interventions) H'!$B$10:$O$129,7),VLOOKUP(I97,'[1]Mortality (Interventions) H'!$B$136:$AV$256,22)))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2542.1663440559205</v>
      </c>
      <c r="M899" s="14">
        <f t="shared" si="468"/>
        <v>769177</v>
      </c>
      <c r="O899" s="12" t="e">
        <f>1000*(IF(I98&lt;18,VLOOKUP(I98,'[1]Mortality (No Interventions) H'!$B$10:$O$129,7),VLOOKUP(I98,'[1]Mortality (Interventions) H'!$B$136:$AV$256,22)))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2542.1663440559205</v>
      </c>
      <c r="M900" s="14">
        <f t="shared" si="468"/>
        <v>769177</v>
      </c>
      <c r="O900" s="12" t="e">
        <f>1000*(IF(I99&lt;18,VLOOKUP(I99,'[1]Mortality (No Interventions) H'!$B$10:$O$129,7),VLOOKUP(I99,'[1]Mortality (Interventions) H'!$B$136:$AV$256,22)))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2542.1663440559205</v>
      </c>
      <c r="M901" s="14">
        <f t="shared" ref="M901:M925" si="485">$E$11</f>
        <v>769177</v>
      </c>
      <c r="O901" s="12" t="e">
        <f>1000*(IF(I100&lt;18,VLOOKUP(I100,'[1]Mortality (No Interventions) H'!$B$10:$O$129,7),VLOOKUP(I100,'[1]Mortality (Interventions) H'!$B$136:$AV$256,22)))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2542.1663440559205</v>
      </c>
      <c r="M902" s="14">
        <f t="shared" si="485"/>
        <v>769177</v>
      </c>
      <c r="O902" s="12" t="e">
        <f>1000*(IF(I101&lt;18,VLOOKUP(I101,'[1]Mortality (No Interventions) H'!$B$10:$O$129,7),VLOOKUP(I101,'[1]Mortality (Interventions) H'!$B$136:$AV$256,22)))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2542.1663440559205</v>
      </c>
      <c r="M903" s="14">
        <f t="shared" si="485"/>
        <v>769177</v>
      </c>
      <c r="O903" s="12" t="e">
        <f>1000*(IF(I102&lt;18,VLOOKUP(I102,'[1]Mortality (No Interventions) H'!$B$10:$O$129,7),VLOOKUP(I102,'[1]Mortality (Interventions) H'!$B$136:$AV$256,22)))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2542.1663440559205</v>
      </c>
      <c r="M904" s="14">
        <f t="shared" si="485"/>
        <v>769177</v>
      </c>
      <c r="O904" s="12" t="e">
        <f>1000*(IF(I103&lt;18,VLOOKUP(I103,'[1]Mortality (No Interventions) H'!$B$10:$O$129,7),VLOOKUP(I103,'[1]Mortality (Interventions) H'!$B$136:$AV$256,22)))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2542.1663440559205</v>
      </c>
      <c r="M905" s="14">
        <f t="shared" si="485"/>
        <v>769177</v>
      </c>
      <c r="O905" s="12" t="e">
        <f>1000*(IF(I104&lt;18,VLOOKUP(I104,'[1]Mortality (No Interventions) H'!$B$10:$O$129,7),VLOOKUP(I104,'[1]Mortality (Interventions) H'!$B$136:$AV$256,22)))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2542.1663440559205</v>
      </c>
      <c r="M906" s="14">
        <f t="shared" si="485"/>
        <v>769177</v>
      </c>
      <c r="O906" s="12" t="e">
        <f>1000*(IF(I105&lt;18,VLOOKUP(I105,'[1]Mortality (No Interventions) H'!$B$10:$O$129,7),VLOOKUP(I105,'[1]Mortality (Interventions) H'!$B$136:$AV$256,22)))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2542.1663440559205</v>
      </c>
      <c r="M907" s="14">
        <f t="shared" si="485"/>
        <v>769177</v>
      </c>
      <c r="O907" s="12" t="e">
        <f>1000*(IF(I106&lt;18,VLOOKUP(I106,'[1]Mortality (No Interventions) H'!$B$10:$O$129,7),VLOOKUP(I106,'[1]Mortality (Interventions) H'!$B$136:$AV$256,22)))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2542.1663440559205</v>
      </c>
      <c r="M908" s="14">
        <f t="shared" si="485"/>
        <v>769177</v>
      </c>
      <c r="O908" s="12" t="e">
        <f>1000*(IF(I107&lt;18,VLOOKUP(I107,'[1]Mortality (No Interventions) H'!$B$10:$O$129,7),VLOOKUP(I107,'[1]Mortality (Interventions) H'!$B$136:$AV$256,22)))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2542.1663440559205</v>
      </c>
      <c r="M909" s="14">
        <f t="shared" si="485"/>
        <v>769177</v>
      </c>
      <c r="O909" s="12" t="e">
        <f>1000*(IF(I108&lt;18,VLOOKUP(I108,'[1]Mortality (No Interventions) H'!$B$10:$O$129,7),VLOOKUP(I108,'[1]Mortality (Interventions) H'!$B$136:$AV$256,22)))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2542.1663440559205</v>
      </c>
      <c r="M910" s="14">
        <f t="shared" si="485"/>
        <v>769177</v>
      </c>
      <c r="O910" s="12" t="e">
        <f>1000*(IF(I109&lt;18,VLOOKUP(I109,'[1]Mortality (No Interventions) H'!$B$10:$O$129,7),VLOOKUP(I109,'[1]Mortality (Interventions) H'!$B$136:$AV$256,22)))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2542.1663440559205</v>
      </c>
      <c r="M911" s="14">
        <f t="shared" si="485"/>
        <v>769177</v>
      </c>
      <c r="O911" s="12" t="e">
        <f>1000*(IF(I110&lt;18,VLOOKUP(I110,'[1]Mortality (No Interventions) H'!$B$10:$O$129,7),VLOOKUP(I110,'[1]Mortality (Interventions) H'!$B$136:$AV$256,22)))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2542.1663440559205</v>
      </c>
      <c r="M912" s="14">
        <f t="shared" si="485"/>
        <v>769177</v>
      </c>
      <c r="O912" s="12" t="e">
        <f>1000*(IF(I111&lt;18,VLOOKUP(I111,'[1]Mortality (No Interventions) H'!$B$10:$O$129,7),VLOOKUP(I111,'[1]Mortality (Interventions) H'!$B$136:$AV$256,22)))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2542.1663440559205</v>
      </c>
      <c r="M913" s="14">
        <f t="shared" si="485"/>
        <v>769177</v>
      </c>
      <c r="O913" s="12" t="e">
        <f>1000*(IF(I112&lt;18,VLOOKUP(I112,'[1]Mortality (No Interventions) H'!$B$10:$O$129,7),VLOOKUP(I112,'[1]Mortality (Interventions) H'!$B$136:$AV$256,22)))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2542.1663440559205</v>
      </c>
      <c r="M914" s="14">
        <f t="shared" si="485"/>
        <v>769177</v>
      </c>
      <c r="O914" s="12" t="e">
        <f>1000*(IF(I113&lt;18,VLOOKUP(I113,'[1]Mortality (No Interventions) H'!$B$10:$O$129,7),VLOOKUP(I113,'[1]Mortality (Interventions) H'!$B$136:$AV$256,22)))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2542.1663440559205</v>
      </c>
      <c r="M915" s="14">
        <f t="shared" si="485"/>
        <v>769177</v>
      </c>
      <c r="O915" s="12" t="e">
        <f>1000*(IF(I114&lt;18,VLOOKUP(I114,'[1]Mortality (No Interventions) H'!$B$10:$O$129,7),VLOOKUP(I114,'[1]Mortality (Interventions) H'!$B$136:$AV$256,22)))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2542.1663440559205</v>
      </c>
      <c r="M916" s="14">
        <f t="shared" si="485"/>
        <v>769177</v>
      </c>
      <c r="O916" s="12" t="e">
        <f>1000*(IF(I115&lt;18,VLOOKUP(I115,'[1]Mortality (No Interventions) H'!$B$10:$O$129,7),VLOOKUP(I115,'[1]Mortality (Interventions) H'!$B$136:$AV$256,22)))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2542.1663440559205</v>
      </c>
      <c r="M917" s="14">
        <f t="shared" si="485"/>
        <v>769177</v>
      </c>
      <c r="O917" s="12" t="e">
        <f>1000*(IF(I116&lt;18,VLOOKUP(I116,'[1]Mortality (No Interventions) H'!$B$10:$O$129,7),VLOOKUP(I116,'[1]Mortality (Interventions) H'!$B$136:$AV$256,22)))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2542.1663440559205</v>
      </c>
      <c r="M918" s="14">
        <f t="shared" si="485"/>
        <v>769177</v>
      </c>
      <c r="O918" s="12" t="e">
        <f>1000*(IF(I117&lt;18,VLOOKUP(I117,'[1]Mortality (No Interventions) H'!$B$10:$O$129,7),VLOOKUP(I117,'[1]Mortality (Interventions) H'!$B$136:$AV$256,22)))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2542.1663440559205</v>
      </c>
      <c r="M919" s="14">
        <f t="shared" si="485"/>
        <v>769177</v>
      </c>
      <c r="O919" s="12" t="e">
        <f>1000*(IF(I118&lt;18,VLOOKUP(I118,'[1]Mortality (No Interventions) H'!$B$10:$O$129,7),VLOOKUP(I118,'[1]Mortality (Interventions) H'!$B$136:$AV$256,22)))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2542.1663440559205</v>
      </c>
      <c r="M920" s="14">
        <f t="shared" si="485"/>
        <v>769177</v>
      </c>
      <c r="O920" s="12" t="e">
        <f>1000*(IF(I119&lt;18,VLOOKUP(I119,'[1]Mortality (No Interventions) H'!$B$10:$O$129,7),VLOOKUP(I119,'[1]Mortality (Interventions) H'!$B$136:$AV$256,22)))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2542.1663440559205</v>
      </c>
      <c r="M921" s="14">
        <f t="shared" si="485"/>
        <v>769177</v>
      </c>
      <c r="O921" s="12" t="e">
        <f>1000*(IF(I120&lt;18,VLOOKUP(I120,'[1]Mortality (No Interventions) H'!$B$10:$O$129,7),VLOOKUP(I120,'[1]Mortality (Interventions) H'!$B$136:$AV$256,22)))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2542.1663440559205</v>
      </c>
      <c r="M922" s="14">
        <f t="shared" si="485"/>
        <v>769177</v>
      </c>
      <c r="O922" s="12" t="e">
        <f>1000*(IF(I121&lt;18,VLOOKUP(I121,'[1]Mortality (No Interventions) H'!$B$10:$O$129,7),VLOOKUP(I121,'[1]Mortality (Interventions) H'!$B$136:$AV$256,22)))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2542.1663440559205</v>
      </c>
      <c r="M923" s="14">
        <f t="shared" si="485"/>
        <v>769177</v>
      </c>
      <c r="O923" s="12" t="e">
        <f>1000*(IF(I122&lt;18,VLOOKUP(I122,'[1]Mortality (No Interventions) H'!$B$10:$O$129,7),VLOOKUP(I122,'[1]Mortality (Interventions) H'!$B$136:$AV$256,22)))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2542.1663440559205</v>
      </c>
      <c r="M924" s="14">
        <f t="shared" si="485"/>
        <v>769177</v>
      </c>
      <c r="O924" s="12" t="e">
        <f>1000*(IF(I123&lt;18,VLOOKUP(I123,'[1]Mortality (No Interventions) H'!$B$10:$O$129,7),VLOOKUP(I123,'[1]Mortality (Interventions) H'!$B$136:$AV$256,22)))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2542.1663440559205</v>
      </c>
      <c r="M925" s="14">
        <f t="shared" si="485"/>
        <v>769177</v>
      </c>
      <c r="O925" s="12" t="e">
        <f>1000*(IF(I124&lt;18,VLOOKUP(I124,'[1]Mortality (No Interventions) H'!$B$10:$O$129,7),VLOOKUP(I124,'[1]Mortality (Interventions) H'!$B$136:$AV$256,22)))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467652.82778848521</v>
      </c>
      <c r="Z930" s="2">
        <f t="shared" si="502"/>
        <v>-11691.320694712131</v>
      </c>
      <c r="AA930" s="2">
        <f t="shared" si="502"/>
        <v>-52646.603673977188</v>
      </c>
      <c r="AB930" s="2">
        <f t="shared" si="502"/>
        <v>-769177.00000000023</v>
      </c>
      <c r="AC930" s="2">
        <f t="shared" si="502"/>
        <v>-365862.09658020403</v>
      </c>
      <c r="AD930" s="2">
        <f t="shared" si="502"/>
        <v>15680.367339097978</v>
      </c>
      <c r="AE930" s="2">
        <f t="shared" si="502"/>
        <v>-350181.72924110631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467652.82778848521</v>
      </c>
      <c r="Z932" s="2">
        <f t="shared" si="503"/>
        <v>-11691.320694712131</v>
      </c>
      <c r="AA932" s="2">
        <f t="shared" si="503"/>
        <v>-22860.351853746877</v>
      </c>
      <c r="AB932" s="2">
        <f t="shared" si="503"/>
        <v>-152435.89994511686</v>
      </c>
      <c r="AC932" s="2">
        <f t="shared" si="503"/>
        <v>280665.25529490947</v>
      </c>
      <c r="AD932" s="2">
        <f t="shared" si="503"/>
        <v>6167.4110005488274</v>
      </c>
      <c r="AE932" s="2">
        <f t="shared" si="503"/>
        <v>286832.66629545821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467652.82778848521</v>
      </c>
      <c r="Z934" s="2">
        <f t="shared" si="504"/>
        <v>-11691.320694712131</v>
      </c>
      <c r="AA934" s="2">
        <f t="shared" si="504"/>
        <v>-36185.346837854573</v>
      </c>
      <c r="AB934" s="2">
        <f t="shared" si="504"/>
        <v>-383400.47225946793</v>
      </c>
      <c r="AC934" s="2">
        <f t="shared" si="504"/>
        <v>36375.687996450521</v>
      </c>
      <c r="AD934" s="2">
        <f t="shared" si="504"/>
        <v>10389.62542768031</v>
      </c>
      <c r="AE934" s="2">
        <f t="shared" si="504"/>
        <v>46765.31342413096</v>
      </c>
    </row>
    <row r="942" spans="1:40" ht="19" customHeight="1" x14ac:dyDescent="0.15">
      <c r="A942" s="1"/>
      <c r="G942" s="1" t="s">
        <v>11</v>
      </c>
      <c r="H942" s="50">
        <v>481421.35635923676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481421.35635923676</v>
      </c>
      <c r="K943" s="14">
        <f>J943*$C$10</f>
        <v>12035.53390898092</v>
      </c>
      <c r="L943" s="15">
        <f>$C$953</f>
        <v>4808.6919913650454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481421.35635923676</v>
      </c>
      <c r="Z943" s="8">
        <f t="shared" ref="Z943:Z974" si="509">IFERROR(_xlfn.IFNA(-$T943*K943,0),0)</f>
        <v>-12035.53390898092</v>
      </c>
      <c r="AA943" s="8">
        <f t="shared" ref="AA943:AA974" si="510">IFERROR(_xlfn.IFNA(-$T943*L943,0),0)</f>
        <v>-4808.6919913650454</v>
      </c>
      <c r="AB943" s="8"/>
      <c r="AC943" s="8">
        <f t="shared" ref="AC943:AC974" si="511">IFERROR(_xlfn.IFNA(SUM(Y943:AB943),0),0)</f>
        <v>464577.13045889081</v>
      </c>
      <c r="AD943" s="8"/>
      <c r="AE943" s="8">
        <f t="shared" ref="AE943:AE974" si="512">IFERROR(_xlfn.IFNA(SUM(AC943:AD943),0),0)</f>
        <v>464577.13045889081</v>
      </c>
      <c r="AG943" s="46">
        <f>AE1072</f>
        <v>48142.165164836915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H'!$B$10:$O$129,7),VLOOKUP(I5,'[1]Mortality (Interventions) H'!$B$136:$AV$256,25)))</f>
        <v>10.659027926111733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1.0659027926111734E-2</v>
      </c>
      <c r="S944" s="10">
        <f t="shared" ref="S944:S975" si="516">MIN(P944*Q944,Q944-R944)</f>
        <v>0</v>
      </c>
      <c r="T944" s="9">
        <f t="shared" si="506"/>
        <v>0.98934097207388827</v>
      </c>
      <c r="U944" s="18"/>
      <c r="V944" s="8">
        <f t="shared" ref="V944:V975" si="517">W943</f>
        <v>7691.77</v>
      </c>
      <c r="W944" s="8">
        <f t="shared" si="507"/>
        <v>7609.7832087687721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-8198.6791231228453</v>
      </c>
      <c r="AC944" s="8">
        <f t="shared" si="511"/>
        <v>-8198.6791231228453</v>
      </c>
      <c r="AD944" s="8">
        <f t="shared" ref="AD944:AD975" si="519">IFERROR(_xlfn.IFNA($D$6*SUM(V944:V944,Y944:Z944),0),0)</f>
        <v>754.56263700000011</v>
      </c>
      <c r="AE944" s="8">
        <f t="shared" si="512"/>
        <v>-7444.1164861228453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2401.585209568862</v>
      </c>
      <c r="M945" s="14">
        <f t="shared" si="505"/>
        <v>769177</v>
      </c>
      <c r="N945" s="13"/>
      <c r="O945" s="12">
        <f>1000*(IF(I6&lt;18,VLOOKUP(I6,'[1]Mortality (No Interventions) H'!$B$10:$O$129,7),VLOOKUP(I6,'[1]Mortality (Interventions) H'!$B$136:$AV$256,25)))</f>
        <v>11.706004314983076</v>
      </c>
      <c r="P945" s="11">
        <v>0</v>
      </c>
      <c r="Q945" s="10">
        <f t="shared" si="514"/>
        <v>0.98934097207388827</v>
      </c>
      <c r="R945" s="10">
        <f t="shared" si="515"/>
        <v>1.1581229688086487E-2</v>
      </c>
      <c r="S945" s="10">
        <f t="shared" si="516"/>
        <v>0</v>
      </c>
      <c r="T945" s="9">
        <f t="shared" si="506"/>
        <v>0.97775974238580177</v>
      </c>
      <c r="U945" s="18"/>
      <c r="V945" s="8">
        <f t="shared" si="517"/>
        <v>7609.7832087687721</v>
      </c>
      <c r="W945" s="8">
        <f t="shared" si="507"/>
        <v>7520.7030536908387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-2348.1733358256024</v>
      </c>
      <c r="AB945" s="8">
        <f t="shared" si="518"/>
        <v>-8908.0155077932995</v>
      </c>
      <c r="AC945" s="8">
        <f t="shared" si="511"/>
        <v>-11256.188843618902</v>
      </c>
      <c r="AD945" s="8">
        <f t="shared" si="519"/>
        <v>746.5197327802166</v>
      </c>
      <c r="AE945" s="8">
        <f t="shared" si="512"/>
        <v>-10509.669110838686</v>
      </c>
      <c r="AF945" s="1" t="s">
        <v>34</v>
      </c>
      <c r="AG945" s="44">
        <f>AE1072/Y1072</f>
        <v>0.10000006133694081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2401.585209568862</v>
      </c>
      <c r="M946" s="14">
        <f t="shared" si="505"/>
        <v>769177</v>
      </c>
      <c r="N946" s="13"/>
      <c r="O946" s="12">
        <f>1000*(IF(I7&lt;18,VLOOKUP(I7,'[1]Mortality (No Interventions) H'!$B$10:$O$129,7),VLOOKUP(I7,'[1]Mortality (Interventions) H'!$B$136:$AV$256,25)))</f>
        <v>12.824081723052148</v>
      </c>
      <c r="P946" s="11">
        <v>0</v>
      </c>
      <c r="Q946" s="10">
        <f t="shared" si="514"/>
        <v>0.97775974238580177</v>
      </c>
      <c r="R946" s="10">
        <f t="shared" si="515"/>
        <v>1.2538870841865937E-2</v>
      </c>
      <c r="S946" s="10">
        <f t="shared" si="516"/>
        <v>0</v>
      </c>
      <c r="T946" s="9">
        <f t="shared" si="506"/>
        <v>0.96522087154393588</v>
      </c>
      <c r="U946" s="18"/>
      <c r="V946" s="8">
        <f t="shared" si="517"/>
        <v>7520.7030536908387</v>
      </c>
      <c r="W946" s="8">
        <f t="shared" si="507"/>
        <v>7424.2569431154998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-2318.0601690670828</v>
      </c>
      <c r="AB946" s="8">
        <f t="shared" si="518"/>
        <v>-9644.6110575339153</v>
      </c>
      <c r="AC946" s="8">
        <f t="shared" si="511"/>
        <v>-11962.671226600998</v>
      </c>
      <c r="AD946" s="8">
        <f t="shared" si="519"/>
        <v>737.78096956707134</v>
      </c>
      <c r="AE946" s="8">
        <f t="shared" si="512"/>
        <v>-11224.890257033927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2401.585209568862</v>
      </c>
      <c r="M947" s="14">
        <f t="shared" si="505"/>
        <v>769177</v>
      </c>
      <c r="N947" s="13"/>
      <c r="O947" s="12">
        <f>1000*(IF(I8&lt;18,VLOOKUP(I8,'[1]Mortality (No Interventions) H'!$B$10:$O$129,7),VLOOKUP(I8,'[1]Mortality (Interventions) H'!$B$136:$AV$256,25)))</f>
        <v>14.013459199949271</v>
      </c>
      <c r="P947" s="11">
        <v>0</v>
      </c>
      <c r="Q947" s="10">
        <f t="shared" si="514"/>
        <v>0.96522087154393588</v>
      </c>
      <c r="R947" s="10">
        <f t="shared" si="515"/>
        <v>1.3526083302320422E-2</v>
      </c>
      <c r="S947" s="10">
        <f t="shared" si="516"/>
        <v>0</v>
      </c>
      <c r="T947" s="9">
        <f t="shared" si="506"/>
        <v>0.95169478824161546</v>
      </c>
      <c r="U947" s="18"/>
      <c r="V947" s="8">
        <f t="shared" si="517"/>
        <v>7424.2569431154998</v>
      </c>
      <c r="W947" s="8">
        <f t="shared" si="507"/>
        <v>7320.2174213532107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-2285.5761274648339</v>
      </c>
      <c r="AB947" s="8">
        <f t="shared" si="518"/>
        <v>-10403.952176228915</v>
      </c>
      <c r="AC947" s="8">
        <f t="shared" si="511"/>
        <v>-12689.528303693749</v>
      </c>
      <c r="AD947" s="8">
        <f t="shared" si="519"/>
        <v>728.31960611963052</v>
      </c>
      <c r="AE947" s="8">
        <f t="shared" si="512"/>
        <v>-11961.208697574119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2401.585209568862</v>
      </c>
      <c r="M948" s="14">
        <f t="shared" si="505"/>
        <v>769177</v>
      </c>
      <c r="N948" s="13"/>
      <c r="O948" s="12">
        <f>1000*(IF(I9&lt;18,VLOOKUP(I9,'[1]Mortality (No Interventions) H'!$B$10:$O$129,7),VLOOKUP(I9,'[1]Mortality (Interventions) H'!$B$136:$AV$256,25)))</f>
        <v>15.352197747170498</v>
      </c>
      <c r="P948" s="11">
        <v>0</v>
      </c>
      <c r="Q948" s="10">
        <f t="shared" si="514"/>
        <v>0.95169478824161546</v>
      </c>
      <c r="R948" s="10">
        <f t="shared" si="515"/>
        <v>1.4610606584036834E-2</v>
      </c>
      <c r="S948" s="10">
        <f t="shared" si="516"/>
        <v>0</v>
      </c>
      <c r="T948" s="9">
        <f t="shared" si="506"/>
        <v>0.93708418165757867</v>
      </c>
      <c r="U948" s="18"/>
      <c r="V948" s="8">
        <f t="shared" si="517"/>
        <v>7320.2174213532107</v>
      </c>
      <c r="W948" s="8">
        <f t="shared" si="507"/>
        <v>7207.8359959483141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-2250.4875107897815</v>
      </c>
      <c r="AB948" s="8">
        <f t="shared" si="518"/>
        <v>-11238.1425404897</v>
      </c>
      <c r="AC948" s="8">
        <f t="shared" si="511"/>
        <v>-13488.630051279481</v>
      </c>
      <c r="AD948" s="8">
        <f t="shared" si="519"/>
        <v>718.11332903475</v>
      </c>
      <c r="AE948" s="8">
        <f t="shared" si="512"/>
        <v>-12770.516722244731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2401.585209568862</v>
      </c>
      <c r="M949" s="14">
        <f t="shared" si="505"/>
        <v>769177</v>
      </c>
      <c r="N949" s="13"/>
      <c r="O949" s="12">
        <f>1000*(IF(I10&lt;18,VLOOKUP(I10,'[1]Mortality (No Interventions) H'!$B$10:$O$129,7),VLOOKUP(I10,'[1]Mortality (Interventions) H'!$B$136:$AV$256,25)))</f>
        <v>17.040828642538251</v>
      </c>
      <c r="P949" s="11">
        <v>0</v>
      </c>
      <c r="Q949" s="10">
        <f t="shared" si="514"/>
        <v>0.93708418165757867</v>
      </c>
      <c r="R949" s="10">
        <f t="shared" si="515"/>
        <v>1.5968690963259983E-2</v>
      </c>
      <c r="S949" s="10">
        <f t="shared" si="516"/>
        <v>0</v>
      </c>
      <c r="T949" s="9">
        <f t="shared" si="506"/>
        <v>0.92111549069431864</v>
      </c>
      <c r="U949" s="18"/>
      <c r="V949" s="8">
        <f t="shared" si="517"/>
        <v>7207.8359959483141</v>
      </c>
      <c r="W949" s="8">
        <f t="shared" si="507"/>
        <v>7085.0084978578398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-2212.1373387562403</v>
      </c>
      <c r="AB949" s="8">
        <f t="shared" si="518"/>
        <v>-12282.749809047424</v>
      </c>
      <c r="AC949" s="8">
        <f t="shared" si="511"/>
        <v>-14494.887147803664</v>
      </c>
      <c r="AD949" s="8">
        <f t="shared" si="519"/>
        <v>707.08871120252968</v>
      </c>
      <c r="AE949" s="8">
        <f t="shared" si="512"/>
        <v>-13787.798436601133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2401.585209568862</v>
      </c>
      <c r="M950" s="14">
        <f t="shared" si="505"/>
        <v>769177</v>
      </c>
      <c r="N950" s="13"/>
      <c r="O950" s="12">
        <f>1000*(IF(I11&lt;18,VLOOKUP(I11,'[1]Mortality (No Interventions) H'!$B$10:$O$129,7),VLOOKUP(I11,'[1]Mortality (Interventions) H'!$B$136:$AV$256,25)))</f>
        <v>18.787805948784158</v>
      </c>
      <c r="P950" s="11">
        <v>0</v>
      </c>
      <c r="Q950" s="10">
        <f t="shared" si="514"/>
        <v>0.92111549069431864</v>
      </c>
      <c r="R950" s="10">
        <f t="shared" si="515"/>
        <v>1.7305739095583958E-2</v>
      </c>
      <c r="S950" s="10">
        <f t="shared" si="516"/>
        <v>0</v>
      </c>
      <c r="T950" s="9">
        <f t="shared" si="506"/>
        <v>0.90380975159873467</v>
      </c>
      <c r="U950" s="18"/>
      <c r="V950" s="8">
        <f t="shared" si="517"/>
        <v>7085.0084978578398</v>
      </c>
      <c r="W950" s="8">
        <f t="shared" si="507"/>
        <v>6951.8967330546002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-2170.5761317036281</v>
      </c>
      <c r="AB950" s="8">
        <f t="shared" si="518"/>
        <v>-13311.176480323982</v>
      </c>
      <c r="AC950" s="8">
        <f t="shared" si="511"/>
        <v>-15481.752612027611</v>
      </c>
      <c r="AD950" s="8">
        <f t="shared" si="519"/>
        <v>695.03933363985414</v>
      </c>
      <c r="AE950" s="8">
        <f t="shared" si="512"/>
        <v>-14786.713278387757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2401.585209568862</v>
      </c>
      <c r="M951" s="14">
        <f t="shared" si="505"/>
        <v>769177</v>
      </c>
      <c r="N951" s="13"/>
      <c r="O951" s="12">
        <f>1000*(IF(I12&lt;18,VLOOKUP(I12,'[1]Mortality (No Interventions) H'!$B$10:$O$129,7),VLOOKUP(I12,'[1]Mortality (Interventions) H'!$B$136:$AV$256,25)))</f>
        <v>20.80234075752762</v>
      </c>
      <c r="P951" s="11">
        <v>0</v>
      </c>
      <c r="Q951" s="10">
        <f t="shared" si="514"/>
        <v>0.90380975159873467</v>
      </c>
      <c r="R951" s="10">
        <f t="shared" si="515"/>
        <v>1.8801358432733273E-2</v>
      </c>
      <c r="S951" s="10">
        <f t="shared" si="516"/>
        <v>0</v>
      </c>
      <c r="T951" s="9">
        <f t="shared" si="506"/>
        <v>0.88500839316600144</v>
      </c>
      <c r="U951" s="18"/>
      <c r="V951" s="8">
        <f t="shared" si="517"/>
        <v>6951.8967330546002</v>
      </c>
      <c r="W951" s="8">
        <f t="shared" si="507"/>
        <v>6807.2810083024551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-2125.4230673717734</v>
      </c>
      <c r="AB951" s="8">
        <f t="shared" si="518"/>
        <v>-14461.572475214482</v>
      </c>
      <c r="AC951" s="8">
        <f t="shared" si="511"/>
        <v>-16586.995542586254</v>
      </c>
      <c r="AD951" s="8">
        <f t="shared" si="519"/>
        <v>681.98106951265629</v>
      </c>
      <c r="AE951" s="8">
        <f t="shared" si="512"/>
        <v>-15905.014473073597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2401.585209568862</v>
      </c>
      <c r="M952" s="14">
        <f t="shared" si="505"/>
        <v>769177</v>
      </c>
      <c r="N952" s="13"/>
      <c r="O952" s="12">
        <f>1000*(IF(I13&lt;18,VLOOKUP(I13,'[1]Mortality (No Interventions) H'!$B$10:$O$129,7),VLOOKUP(I13,'[1]Mortality (Interventions) H'!$B$136:$AV$256,25)))</f>
        <v>23.126303833019964</v>
      </c>
      <c r="P952" s="11">
        <v>0</v>
      </c>
      <c r="Q952" s="10">
        <f t="shared" si="514"/>
        <v>0.88500839316600144</v>
      </c>
      <c r="R952" s="10">
        <f t="shared" si="515"/>
        <v>2.0466972995129736E-2</v>
      </c>
      <c r="S952" s="10">
        <f t="shared" si="516"/>
        <v>0</v>
      </c>
      <c r="T952" s="9">
        <f t="shared" si="506"/>
        <v>0.86454142017087166</v>
      </c>
      <c r="U952" s="18"/>
      <c r="V952" s="8">
        <f t="shared" si="517"/>
        <v>6807.2810083024551</v>
      </c>
      <c r="W952" s="8">
        <f t="shared" si="507"/>
        <v>6649.8537594277059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-2076.2698877420244</v>
      </c>
      <c r="AB952" s="8">
        <f t="shared" si="518"/>
        <v>-15742.724887474904</v>
      </c>
      <c r="AC952" s="8">
        <f t="shared" si="511"/>
        <v>-17818.994775216928</v>
      </c>
      <c r="AD952" s="8">
        <f t="shared" si="519"/>
        <v>667.79426691447088</v>
      </c>
      <c r="AE952" s="8">
        <f t="shared" si="512"/>
        <v>-17151.200508302456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4808.6919913650454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2401.585209568862</v>
      </c>
      <c r="M953" s="14">
        <f t="shared" si="505"/>
        <v>769177</v>
      </c>
      <c r="N953" s="13"/>
      <c r="O953" s="12">
        <f>1000*(IF(I14&lt;18,VLOOKUP(I14,'[1]Mortality (No Interventions) H'!$B$10:$O$129,7),VLOOKUP(I14,'[1]Mortality (Interventions) H'!$B$136:$AV$256,25)))</f>
        <v>25.894103763885429</v>
      </c>
      <c r="P953" s="11">
        <v>0</v>
      </c>
      <c r="Q953" s="10">
        <f t="shared" si="514"/>
        <v>0.86454142017087166</v>
      </c>
      <c r="R953" s="10">
        <f t="shared" si="515"/>
        <v>2.2386525242081422E-2</v>
      </c>
      <c r="S953" s="10">
        <f t="shared" si="516"/>
        <v>0</v>
      </c>
      <c r="T953" s="9">
        <f t="shared" si="506"/>
        <v>0.84215489492879025</v>
      </c>
      <c r="U953" s="18"/>
      <c r="V953" s="8">
        <f t="shared" si="517"/>
        <v>6649.8537594277059</v>
      </c>
      <c r="W953" s="8">
        <f t="shared" si="507"/>
        <v>6477.6617561664216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-2022.5067398270016</v>
      </c>
      <c r="AB953" s="8">
        <f t="shared" si="518"/>
        <v>-17219.200326128463</v>
      </c>
      <c r="AC953" s="8">
        <f t="shared" si="511"/>
        <v>-19241.707065955463</v>
      </c>
      <c r="AD953" s="8">
        <f t="shared" si="519"/>
        <v>652.35065379985804</v>
      </c>
      <c r="AE953" s="8">
        <f t="shared" si="512"/>
        <v>-18589.356412155605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2401.585209568862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2401.585209568862</v>
      </c>
      <c r="M954" s="14">
        <f t="shared" si="505"/>
        <v>769177</v>
      </c>
      <c r="N954" s="13"/>
      <c r="O954" s="12">
        <f>1000*(IF(I15&lt;18,VLOOKUP(I15,'[1]Mortality (No Interventions) H'!$B$10:$O$129,7),VLOOKUP(I15,'[1]Mortality (Interventions) H'!$B$136:$AV$256,25)))</f>
        <v>29.086080011986301</v>
      </c>
      <c r="P954" s="11">
        <v>0</v>
      </c>
      <c r="Q954" s="10">
        <f t="shared" si="514"/>
        <v>0.84215489492879025</v>
      </c>
      <c r="R954" s="10">
        <f t="shared" si="515"/>
        <v>2.4494984656384708E-2</v>
      </c>
      <c r="S954" s="10">
        <f t="shared" si="516"/>
        <v>0</v>
      </c>
      <c r="T954" s="9">
        <f t="shared" si="506"/>
        <v>0.81765991027240559</v>
      </c>
      <c r="U954" s="18"/>
      <c r="V954" s="8">
        <f t="shared" si="517"/>
        <v>6477.6617561664216</v>
      </c>
      <c r="W954" s="8">
        <f t="shared" si="507"/>
        <v>6289.2519680359819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-1963.6799469676121</v>
      </c>
      <c r="AB954" s="8">
        <f t="shared" si="518"/>
        <v>-18840.978813044021</v>
      </c>
      <c r="AC954" s="8">
        <f t="shared" si="511"/>
        <v>-20804.658760011633</v>
      </c>
      <c r="AD954" s="8">
        <f t="shared" si="519"/>
        <v>635.45861827992599</v>
      </c>
      <c r="AE954" s="8">
        <f t="shared" si="512"/>
        <v>-20169.200141731708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2401.585209568862</v>
      </c>
      <c r="M955" s="14">
        <f t="shared" si="505"/>
        <v>769177</v>
      </c>
      <c r="N955" s="13"/>
      <c r="O955" s="12">
        <f>1000*(IF(I16&lt;18,VLOOKUP(I16,'[1]Mortality (No Interventions) H'!$B$10:$O$129,7),VLOOKUP(I16,'[1]Mortality (Interventions) H'!$B$136:$AV$256,25)))</f>
        <v>32.752376064093568</v>
      </c>
      <c r="P955" s="11">
        <v>0</v>
      </c>
      <c r="Q955" s="10">
        <f t="shared" si="514"/>
        <v>0.81765991027240559</v>
      </c>
      <c r="R955" s="10">
        <f t="shared" si="515"/>
        <v>2.6780304873774832E-2</v>
      </c>
      <c r="S955" s="10">
        <f t="shared" si="516"/>
        <v>0</v>
      </c>
      <c r="T955" s="9">
        <f t="shared" si="506"/>
        <v>0.79087960539863078</v>
      </c>
      <c r="U955" s="18"/>
      <c r="V955" s="8">
        <f t="shared" si="517"/>
        <v>6289.2519680359819</v>
      </c>
      <c r="W955" s="8">
        <f t="shared" si="507"/>
        <v>6083.2640224170264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-1899.3647628750095</v>
      </c>
      <c r="AB955" s="8">
        <f t="shared" si="518"/>
        <v>-20598.794561895502</v>
      </c>
      <c r="AC955" s="8">
        <f t="shared" si="511"/>
        <v>-22498.15932477051</v>
      </c>
      <c r="AD955" s="8">
        <f t="shared" si="519"/>
        <v>616.97561806432986</v>
      </c>
      <c r="AE955" s="8">
        <f t="shared" si="512"/>
        <v>-21881.183706706179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2401.585209568862</v>
      </c>
      <c r="M956" s="14">
        <f t="shared" si="505"/>
        <v>769177</v>
      </c>
      <c r="N956" s="13"/>
      <c r="O956" s="12">
        <f>1000*(IF(I17&lt;18,VLOOKUP(I17,'[1]Mortality (No Interventions) H'!$B$10:$O$129,7),VLOOKUP(I17,'[1]Mortality (Interventions) H'!$B$136:$AV$256,25)))</f>
        <v>36.987732822065162</v>
      </c>
      <c r="P956" s="11">
        <v>0</v>
      </c>
      <c r="Q956" s="10">
        <f t="shared" si="514"/>
        <v>0.79087960539863078</v>
      </c>
      <c r="R956" s="10">
        <f t="shared" si="515"/>
        <v>2.925284353890488E-2</v>
      </c>
      <c r="S956" s="10">
        <f t="shared" si="516"/>
        <v>0</v>
      </c>
      <c r="T956" s="9">
        <f t="shared" si="506"/>
        <v>0.76162676185972589</v>
      </c>
      <c r="U956" s="18"/>
      <c r="V956" s="8">
        <f t="shared" si="517"/>
        <v>6083.2640224170264</v>
      </c>
      <c r="W956" s="8">
        <f t="shared" si="507"/>
        <v>5858.2578780697841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-1829.1115664941435</v>
      </c>
      <c r="AB956" s="8">
        <f t="shared" si="518"/>
        <v>-22500.614434724237</v>
      </c>
      <c r="AC956" s="8">
        <f t="shared" si="511"/>
        <v>-24329.72600121838</v>
      </c>
      <c r="AD956" s="8">
        <f t="shared" si="519"/>
        <v>596.76820059911029</v>
      </c>
      <c r="AE956" s="8">
        <f t="shared" si="512"/>
        <v>-23732.957800619268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2401.585209568862</v>
      </c>
      <c r="M957" s="14">
        <f t="shared" si="505"/>
        <v>769177</v>
      </c>
      <c r="N957" s="13"/>
      <c r="O957" s="12">
        <f>1000*(IF(I18&lt;18,VLOOKUP(I18,'[1]Mortality (No Interventions) H'!$B$10:$O$129,7),VLOOKUP(I18,'[1]Mortality (Interventions) H'!$B$136:$AV$256,25)))</f>
        <v>41.723940387602013</v>
      </c>
      <c r="P957" s="11">
        <v>0</v>
      </c>
      <c r="Q957" s="10">
        <f t="shared" si="514"/>
        <v>0.76162676185972589</v>
      </c>
      <c r="R957" s="10">
        <f t="shared" si="515"/>
        <v>3.1778069609437562E-2</v>
      </c>
      <c r="S957" s="10">
        <f t="shared" si="516"/>
        <v>0</v>
      </c>
      <c r="T957" s="9">
        <f t="shared" si="506"/>
        <v>0.72984869225028837</v>
      </c>
      <c r="U957" s="18"/>
      <c r="V957" s="8">
        <f t="shared" si="517"/>
        <v>5858.2578780697841</v>
      </c>
      <c r="W957" s="8">
        <f t="shared" si="507"/>
        <v>5613.8282755900009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-1752.7938245314685</v>
      </c>
      <c r="AB957" s="8">
        <f t="shared" si="518"/>
        <v>-24442.960247978357</v>
      </c>
      <c r="AC957" s="8">
        <f t="shared" si="511"/>
        <v>-26195.754072509826</v>
      </c>
      <c r="AD957" s="8">
        <f t="shared" si="519"/>
        <v>574.69509783864589</v>
      </c>
      <c r="AE957" s="8">
        <f t="shared" si="512"/>
        <v>-25621.058974671181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2401.585209568862</v>
      </c>
      <c r="M958" s="14">
        <f t="shared" si="505"/>
        <v>769177</v>
      </c>
      <c r="N958" s="13"/>
      <c r="O958" s="12">
        <f>1000*(IF(I19&lt;18,VLOOKUP(I19,'[1]Mortality (No Interventions) H'!$B$10:$O$129,7),VLOOKUP(I19,'[1]Mortality (Interventions) H'!$B$136:$AV$256,25)))</f>
        <v>46.994878531537694</v>
      </c>
      <c r="P958" s="11">
        <v>0</v>
      </c>
      <c r="Q958" s="10">
        <f t="shared" si="514"/>
        <v>0.72984869225028837</v>
      </c>
      <c r="R958" s="10">
        <f t="shared" si="515"/>
        <v>3.4299150638703937E-2</v>
      </c>
      <c r="S958" s="10">
        <f t="shared" si="516"/>
        <v>0</v>
      </c>
      <c r="T958" s="9">
        <f t="shared" si="506"/>
        <v>0.69554954161158444</v>
      </c>
      <c r="U958" s="18"/>
      <c r="V958" s="8">
        <f t="shared" si="517"/>
        <v>5613.8282755900009</v>
      </c>
      <c r="W958" s="8">
        <f t="shared" si="507"/>
        <v>5350.0070976817369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-1670.4214916567828</v>
      </c>
      <c r="AB958" s="8">
        <f t="shared" si="518"/>
        <v>-26382.117790826378</v>
      </c>
      <c r="AC958" s="8">
        <f t="shared" si="511"/>
        <v>-28052.539282483162</v>
      </c>
      <c r="AD958" s="8">
        <f t="shared" si="519"/>
        <v>550.71655383537916</v>
      </c>
      <c r="AE958" s="8">
        <f t="shared" si="512"/>
        <v>-27501.822728647781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2401.585209568862</v>
      </c>
      <c r="M959" s="14">
        <f t="shared" si="505"/>
        <v>769177</v>
      </c>
      <c r="N959" s="13"/>
      <c r="O959" s="12">
        <f>1000*(IF(I20&lt;18,VLOOKUP(I20,'[1]Mortality (No Interventions) H'!$B$10:$O$129,7),VLOOKUP(I20,'[1]Mortality (Interventions) H'!$B$136:$AV$256,25)))</f>
        <v>52.7485462803253</v>
      </c>
      <c r="P959" s="11">
        <v>0</v>
      </c>
      <c r="Q959" s="10">
        <f t="shared" si="514"/>
        <v>0.69554954161158444</v>
      </c>
      <c r="R959" s="10">
        <f t="shared" si="515"/>
        <v>3.6689227185957712E-2</v>
      </c>
      <c r="S959" s="10">
        <f t="shared" si="516"/>
        <v>0</v>
      </c>
      <c r="T959" s="9">
        <f t="shared" si="506"/>
        <v>0.65886031442562676</v>
      </c>
      <c r="U959" s="18"/>
      <c r="V959" s="8">
        <f t="shared" si="517"/>
        <v>5350.0070976817369</v>
      </c>
      <c r="W959" s="8">
        <f t="shared" si="507"/>
        <v>5067.8020006896031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-1582.3091862964752</v>
      </c>
      <c r="AB959" s="8">
        <f t="shared" si="518"/>
        <v>-28220.509699213395</v>
      </c>
      <c r="AC959" s="8">
        <f t="shared" si="511"/>
        <v>-29802.818885509871</v>
      </c>
      <c r="AD959" s="8">
        <f t="shared" si="519"/>
        <v>524.8356962825784</v>
      </c>
      <c r="AE959" s="8">
        <f t="shared" si="512"/>
        <v>-29277.983189227292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2401.585209568862</v>
      </c>
      <c r="M960" s="14">
        <f t="shared" si="505"/>
        <v>769177</v>
      </c>
      <c r="N960" s="13"/>
      <c r="O960" s="12">
        <f>1000*(IF(I21&lt;18,VLOOKUP(I21,'[1]Mortality (No Interventions) H'!$B$10:$O$129,7),VLOOKUP(I21,'[1]Mortality (Interventions) H'!$B$136:$AV$256,25)))</f>
        <v>59.07372627332046</v>
      </c>
      <c r="P960" s="11">
        <v>0</v>
      </c>
      <c r="Q960" s="10">
        <f t="shared" si="514"/>
        <v>0.65886031442562676</v>
      </c>
      <c r="R960" s="10">
        <f t="shared" si="515"/>
        <v>3.8921333866733326E-2</v>
      </c>
      <c r="S960" s="10">
        <f t="shared" si="516"/>
        <v>0</v>
      </c>
      <c r="T960" s="9">
        <f t="shared" si="506"/>
        <v>0.6199389805588934</v>
      </c>
      <c r="U960" s="18"/>
      <c r="V960" s="8">
        <f t="shared" si="517"/>
        <v>5067.8020006896031</v>
      </c>
      <c r="W960" s="8">
        <f t="shared" si="507"/>
        <v>4768.4280524934802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-1488.8362865454367</v>
      </c>
      <c r="AB960" s="8">
        <f t="shared" si="518"/>
        <v>-29937.394819612338</v>
      </c>
      <c r="AC960" s="8">
        <f t="shared" si="511"/>
        <v>-31426.231106157775</v>
      </c>
      <c r="AD960" s="8">
        <f t="shared" si="519"/>
        <v>497.15137626765011</v>
      </c>
      <c r="AE960" s="8">
        <f t="shared" si="512"/>
        <v>-30929.079729890123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2401.585209568862</v>
      </c>
      <c r="M961" s="14">
        <f t="shared" si="505"/>
        <v>769177</v>
      </c>
      <c r="N961" s="13"/>
      <c r="O961" s="12">
        <f>1000*(IF(I22&lt;18,VLOOKUP(I22,'[1]Mortality (No Interventions) H'!$B$10:$O$129,7),VLOOKUP(I22,'[1]Mortality (Interventions) H'!$B$136:$AV$256,25)))</f>
        <v>66.190374373141452</v>
      </c>
      <c r="P961" s="11">
        <v>0</v>
      </c>
      <c r="Q961" s="10">
        <f t="shared" si="514"/>
        <v>0.6199389805588934</v>
      </c>
      <c r="R961" s="10">
        <f t="shared" si="515"/>
        <v>4.1033993211696818E-2</v>
      </c>
      <c r="S961" s="10">
        <f t="shared" si="516"/>
        <v>0</v>
      </c>
      <c r="T961" s="9">
        <f t="shared" si="506"/>
        <v>0.57890498734719653</v>
      </c>
      <c r="U961" s="18"/>
      <c r="V961" s="8">
        <f t="shared" si="517"/>
        <v>4768.4280524934802</v>
      </c>
      <c r="W961" s="8">
        <f t="shared" si="507"/>
        <v>4452.8040145275463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-1390.2896553586763</v>
      </c>
      <c r="AB961" s="8">
        <f t="shared" si="518"/>
        <v>-31562.403796593324</v>
      </c>
      <c r="AC961" s="8">
        <f t="shared" si="511"/>
        <v>-32952.693451952</v>
      </c>
      <c r="AD961" s="8">
        <f t="shared" si="519"/>
        <v>467.78279194961044</v>
      </c>
      <c r="AE961" s="8">
        <f t="shared" si="512"/>
        <v>-32484.910660002388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2401.585209568862</v>
      </c>
      <c r="M962" s="14">
        <f t="shared" si="505"/>
        <v>769177</v>
      </c>
      <c r="N962" s="13"/>
      <c r="O962" s="12">
        <f>1000*(IF(I23&lt;18,VLOOKUP(I23,'[1]Mortality (No Interventions) H'!$B$10:$O$129,7),VLOOKUP(I23,'[1]Mortality (Interventions) H'!$B$136:$AV$256,25)))</f>
        <v>74.187645386090594</v>
      </c>
      <c r="P962" s="11">
        <v>0</v>
      </c>
      <c r="Q962" s="10">
        <f t="shared" si="514"/>
        <v>0.57890498734719653</v>
      </c>
      <c r="R962" s="10">
        <f t="shared" si="515"/>
        <v>4.2947597913553077E-2</v>
      </c>
      <c r="S962" s="10">
        <f t="shared" si="516"/>
        <v>0</v>
      </c>
      <c r="T962" s="9">
        <f t="shared" si="506"/>
        <v>0.53595738943364346</v>
      </c>
      <c r="U962" s="18"/>
      <c r="V962" s="8">
        <f t="shared" si="517"/>
        <v>4452.8040145275463</v>
      </c>
      <c r="W962" s="8">
        <f t="shared" si="507"/>
        <v>4122.4609693240163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-1287.1473394229768</v>
      </c>
      <c r="AB962" s="8">
        <f t="shared" si="518"/>
        <v>-33034.304520353013</v>
      </c>
      <c r="AC962" s="8">
        <f t="shared" si="511"/>
        <v>-34321.451859775989</v>
      </c>
      <c r="AD962" s="8">
        <f t="shared" si="519"/>
        <v>436.82007382515235</v>
      </c>
      <c r="AE962" s="8">
        <f t="shared" si="512"/>
        <v>-33884.631785950834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2401.585209568862</v>
      </c>
      <c r="M963" s="14">
        <f t="shared" si="505"/>
        <v>769177</v>
      </c>
      <c r="N963" s="13"/>
      <c r="O963" s="12">
        <f>1000*(IF(I24&lt;18,VLOOKUP(I24,'[1]Mortality (No Interventions) H'!$B$10:$O$129,7),VLOOKUP(I24,'[1]Mortality (Interventions) H'!$B$136:$AV$256,25)))</f>
        <v>83.207554358396152</v>
      </c>
      <c r="P963" s="11">
        <v>0</v>
      </c>
      <c r="Q963" s="10">
        <f t="shared" si="514"/>
        <v>0.53595738943364346</v>
      </c>
      <c r="R963" s="10">
        <f t="shared" si="515"/>
        <v>4.4595703615083984E-2</v>
      </c>
      <c r="S963" s="10">
        <f t="shared" si="516"/>
        <v>0</v>
      </c>
      <c r="T963" s="9">
        <f t="shared" si="506"/>
        <v>0.49136168581855949</v>
      </c>
      <c r="U963" s="18"/>
      <c r="V963" s="8">
        <f t="shared" si="517"/>
        <v>4122.4609693240163</v>
      </c>
      <c r="W963" s="8">
        <f t="shared" si="507"/>
        <v>3779.4410741286215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-1180.0469572106745</v>
      </c>
      <c r="AB963" s="8">
        <f t="shared" si="518"/>
        <v>-34301.989519539457</v>
      </c>
      <c r="AC963" s="8">
        <f t="shared" si="511"/>
        <v>-35482.036476750131</v>
      </c>
      <c r="AD963" s="8">
        <f t="shared" si="519"/>
        <v>404.41342109068603</v>
      </c>
      <c r="AE963" s="8">
        <f t="shared" si="512"/>
        <v>-35077.623055659446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2401.585209568862</v>
      </c>
      <c r="M964" s="14">
        <f t="shared" si="505"/>
        <v>769177</v>
      </c>
      <c r="N964" s="13"/>
      <c r="O964" s="12">
        <f>1000*(IF(I25&lt;18,VLOOKUP(I25,'[1]Mortality (No Interventions) H'!$B$10:$O$129,7),VLOOKUP(I25,'[1]Mortality (Interventions) H'!$B$136:$AV$256,25)))</f>
        <v>92.952582559885414</v>
      </c>
      <c r="P964" s="11">
        <v>0</v>
      </c>
      <c r="Q964" s="10">
        <f t="shared" si="514"/>
        <v>0.49136168581855949</v>
      </c>
      <c r="R964" s="10">
        <f t="shared" si="515"/>
        <v>4.5673337667814132E-2</v>
      </c>
      <c r="S964" s="10">
        <f t="shared" si="516"/>
        <v>0</v>
      </c>
      <c r="T964" s="9">
        <f t="shared" si="506"/>
        <v>0.44568834815074537</v>
      </c>
      <c r="U964" s="18"/>
      <c r="V964" s="8">
        <f t="shared" si="517"/>
        <v>3779.4410741286215</v>
      </c>
      <c r="W964" s="8">
        <f t="shared" si="507"/>
        <v>3428.1322656554589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-1070.3585449960078</v>
      </c>
      <c r="AB964" s="8">
        <f t="shared" si="518"/>
        <v>-35130.880847316272</v>
      </c>
      <c r="AC964" s="8">
        <f t="shared" si="511"/>
        <v>-36201.23939231228</v>
      </c>
      <c r="AD964" s="8">
        <f t="shared" si="519"/>
        <v>370.76316937201779</v>
      </c>
      <c r="AE964" s="8">
        <f t="shared" si="512"/>
        <v>-35830.476222940262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2401.585209568862</v>
      </c>
      <c r="M965" s="14">
        <f t="shared" si="505"/>
        <v>769177</v>
      </c>
      <c r="N965" s="13"/>
      <c r="O965" s="12">
        <f>1000*(IF(I26&lt;18,VLOOKUP(I26,'[1]Mortality (No Interventions) H'!$B$10:$O$129,7),VLOOKUP(I26,'[1]Mortality (Interventions) H'!$B$136:$AV$256,25)))</f>
        <v>103.13669953837139</v>
      </c>
      <c r="P965" s="11">
        <v>0</v>
      </c>
      <c r="Q965" s="10">
        <f t="shared" si="514"/>
        <v>0.44568834815074537</v>
      </c>
      <c r="R965" s="10">
        <f t="shared" si="515"/>
        <v>4.5966825250976485E-2</v>
      </c>
      <c r="S965" s="10">
        <f t="shared" si="516"/>
        <v>0</v>
      </c>
      <c r="T965" s="9">
        <f t="shared" si="506"/>
        <v>0.39972152289976887</v>
      </c>
      <c r="U965" s="18"/>
      <c r="V965" s="8">
        <f t="shared" si="517"/>
        <v>3428.1322656554589</v>
      </c>
      <c r="W965" s="8">
        <f t="shared" si="507"/>
        <v>3074.5660181947555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-959.96529734242608</v>
      </c>
      <c r="AB965" s="8">
        <f t="shared" si="518"/>
        <v>-35356.624746070338</v>
      </c>
      <c r="AC965" s="8">
        <f t="shared" si="511"/>
        <v>-36316.590043412762</v>
      </c>
      <c r="AD965" s="8">
        <f t="shared" si="519"/>
        <v>336.29977526080052</v>
      </c>
      <c r="AE965" s="8">
        <f t="shared" si="512"/>
        <v>-35980.290268151963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2401.585209568862</v>
      </c>
      <c r="M966" s="14">
        <f t="shared" si="505"/>
        <v>769177</v>
      </c>
      <c r="N966" s="13"/>
      <c r="O966" s="12">
        <f>1000*(IF(I27&lt;18,VLOOKUP(I27,'[1]Mortality (No Interventions) H'!$B$10:$O$129,7),VLOOKUP(I27,'[1]Mortality (Interventions) H'!$B$136:$AV$256,25)))</f>
        <v>114.25378315339705</v>
      </c>
      <c r="P966" s="11">
        <v>0</v>
      </c>
      <c r="Q966" s="10">
        <f t="shared" si="514"/>
        <v>0.39972152289976887</v>
      </c>
      <c r="R966" s="10">
        <f t="shared" si="515"/>
        <v>4.5669696199135829E-2</v>
      </c>
      <c r="S966" s="10">
        <f t="shared" si="516"/>
        <v>0</v>
      </c>
      <c r="T966" s="9">
        <f t="shared" si="506"/>
        <v>0.35405182670063307</v>
      </c>
      <c r="U966" s="18"/>
      <c r="V966" s="8">
        <f t="shared" si="517"/>
        <v>3074.5660181947555</v>
      </c>
      <c r="W966" s="8">
        <f t="shared" si="507"/>
        <v>2723.2852190611284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-850.28563042507824</v>
      </c>
      <c r="AB966" s="8">
        <f t="shared" si="518"/>
        <v>-35128.079913362701</v>
      </c>
      <c r="AC966" s="8">
        <f t="shared" si="511"/>
        <v>-35978.365543787782</v>
      </c>
      <c r="AD966" s="8">
        <f t="shared" si="519"/>
        <v>301.61492638490552</v>
      </c>
      <c r="AE966" s="8">
        <f t="shared" si="512"/>
        <v>-35676.750617402875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2401.585209568862</v>
      </c>
      <c r="M967" s="14">
        <f t="shared" si="505"/>
        <v>769177</v>
      </c>
      <c r="N967" s="13"/>
      <c r="O967" s="12">
        <f>1000*(IF(I28&lt;18,VLOOKUP(I28,'[1]Mortality (No Interventions) H'!$B$10:$O$129,7),VLOOKUP(I28,'[1]Mortality (Interventions) H'!$B$136:$AV$256,25)))</f>
        <v>126.26462708643538</v>
      </c>
      <c r="P967" s="11">
        <v>0</v>
      </c>
      <c r="Q967" s="10">
        <f t="shared" si="514"/>
        <v>0.35405182670063307</v>
      </c>
      <c r="R967" s="10">
        <f t="shared" si="515"/>
        <v>4.4704221867626681E-2</v>
      </c>
      <c r="S967" s="10">
        <f t="shared" si="516"/>
        <v>0</v>
      </c>
      <c r="T967" s="9">
        <f t="shared" si="506"/>
        <v>0.30934760483300638</v>
      </c>
      <c r="U967" s="18"/>
      <c r="V967" s="8">
        <f t="shared" si="517"/>
        <v>2723.2852190611284</v>
      </c>
      <c r="W967" s="8">
        <f t="shared" si="507"/>
        <v>2379.4306264263737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-742.92463238250116</v>
      </c>
      <c r="AB967" s="8">
        <f t="shared" si="518"/>
        <v>-34385.459263475488</v>
      </c>
      <c r="AC967" s="8">
        <f t="shared" si="511"/>
        <v>-35128.383895857987</v>
      </c>
      <c r="AD967" s="8">
        <f t="shared" si="519"/>
        <v>267.15427998989674</v>
      </c>
      <c r="AE967" s="8">
        <f t="shared" si="512"/>
        <v>-34861.229615868091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2401.585209568862</v>
      </c>
      <c r="M968" s="14">
        <f t="shared" si="505"/>
        <v>769177</v>
      </c>
      <c r="N968" s="13"/>
      <c r="O968" s="12">
        <f>1000*(IF(I29&lt;18,VLOOKUP(I29,'[1]Mortality (No Interventions) H'!$B$10:$O$129,7),VLOOKUP(I29,'[1]Mortality (Interventions) H'!$B$136:$AV$256,25)))</f>
        <v>139.49984639375324</v>
      </c>
      <c r="P968" s="11">
        <v>0</v>
      </c>
      <c r="Q968" s="10">
        <f t="shared" si="514"/>
        <v>0.30934760483300638</v>
      </c>
      <c r="R968" s="10">
        <f t="shared" si="515"/>
        <v>4.3153943356479874E-2</v>
      </c>
      <c r="S968" s="10">
        <f t="shared" si="516"/>
        <v>0</v>
      </c>
      <c r="T968" s="9">
        <f t="shared" si="506"/>
        <v>0.26619366147652651</v>
      </c>
      <c r="U968" s="18"/>
      <c r="V968" s="8">
        <f t="shared" si="517"/>
        <v>2379.4306264263737</v>
      </c>
      <c r="W968" s="8">
        <f t="shared" si="507"/>
        <v>2047.5004195353024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-639.28676028300663</v>
      </c>
      <c r="AB968" s="8">
        <f t="shared" si="518"/>
        <v>-33193.020689107121</v>
      </c>
      <c r="AC968" s="8">
        <f t="shared" si="511"/>
        <v>-33832.307449390129</v>
      </c>
      <c r="AD968" s="8">
        <f t="shared" si="519"/>
        <v>233.42214445242726</v>
      </c>
      <c r="AE968" s="8">
        <f t="shared" si="512"/>
        <v>-33598.885304937699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2401.585209568862</v>
      </c>
      <c r="M969" s="14">
        <f t="shared" si="505"/>
        <v>769177</v>
      </c>
      <c r="N969" s="13"/>
      <c r="O969" s="12">
        <f>1000*(IF(I30&lt;18,VLOOKUP(I30,'[1]Mortality (No Interventions) H'!$B$10:$O$129,7),VLOOKUP(I30,'[1]Mortality (Interventions) H'!$B$136:$AV$256,25)))</f>
        <v>162.24913628223126</v>
      </c>
      <c r="P969" s="11">
        <v>0</v>
      </c>
      <c r="Q969" s="10">
        <f t="shared" si="514"/>
        <v>0.26619366147652651</v>
      </c>
      <c r="R969" s="10">
        <f t="shared" si="515"/>
        <v>4.3189691658371082E-2</v>
      </c>
      <c r="S969" s="10">
        <f t="shared" si="516"/>
        <v>0</v>
      </c>
      <c r="T969" s="9">
        <f t="shared" si="506"/>
        <v>0.22300396981815543</v>
      </c>
      <c r="U969" s="18"/>
      <c r="V969" s="8">
        <f t="shared" si="517"/>
        <v>2047.5004195353024</v>
      </c>
      <c r="W969" s="8">
        <f t="shared" si="507"/>
        <v>1715.2952449281934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-535.56303559042294</v>
      </c>
      <c r="AB969" s="8">
        <f t="shared" si="518"/>
        <v>-33220.517460710893</v>
      </c>
      <c r="AC969" s="8">
        <f t="shared" si="511"/>
        <v>-33756.080496301314</v>
      </c>
      <c r="AD969" s="8">
        <f t="shared" si="519"/>
        <v>200.85979115641317</v>
      </c>
      <c r="AE969" s="8">
        <f t="shared" si="512"/>
        <v>-33555.2207051449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2401.585209568862</v>
      </c>
      <c r="M970" s="14">
        <f t="shared" si="505"/>
        <v>769177</v>
      </c>
      <c r="N970" s="13"/>
      <c r="O970" s="12">
        <f>1000*(IF(I31&lt;18,VLOOKUP(I31,'[1]Mortality (No Interventions) H'!$B$10:$O$129,7),VLOOKUP(I31,'[1]Mortality (Interventions) H'!$B$136:$AV$256,25)))</f>
        <v>177.55420179155007</v>
      </c>
      <c r="P970" s="11">
        <v>0</v>
      </c>
      <c r="Q970" s="10">
        <f t="shared" si="514"/>
        <v>0.22300396981815543</v>
      </c>
      <c r="R970" s="10">
        <f t="shared" si="515"/>
        <v>3.9595291857409516E-2</v>
      </c>
      <c r="S970" s="10">
        <f t="shared" si="516"/>
        <v>0</v>
      </c>
      <c r="T970" s="9">
        <f t="shared" si="506"/>
        <v>0.18340867796074592</v>
      </c>
      <c r="U970" s="18"/>
      <c r="V970" s="8">
        <f t="shared" si="517"/>
        <v>1715.2952449281934</v>
      </c>
      <c r="W970" s="8">
        <f t="shared" si="507"/>
        <v>1410.7373668781267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-440.47156829710588</v>
      </c>
      <c r="AB970" s="8">
        <f t="shared" si="518"/>
        <v>-30455.787805006679</v>
      </c>
      <c r="AC970" s="8">
        <f t="shared" si="511"/>
        <v>-30896.259373303787</v>
      </c>
      <c r="AD970" s="8">
        <f t="shared" si="519"/>
        <v>168.27046352745577</v>
      </c>
      <c r="AE970" s="8">
        <f t="shared" si="512"/>
        <v>-30727.98890977633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2401.585209568862</v>
      </c>
      <c r="M971" s="14">
        <f t="shared" si="505"/>
        <v>769177</v>
      </c>
      <c r="N971" s="13"/>
      <c r="O971" s="12">
        <f>1000*(IF(I32&lt;18,VLOOKUP(I32,'[1]Mortality (No Interventions) H'!$B$10:$O$129,7),VLOOKUP(I32,'[1]Mortality (Interventions) H'!$B$136:$AV$256,25)))</f>
        <v>194.08440228247022</v>
      </c>
      <c r="P971" s="11">
        <v>0</v>
      </c>
      <c r="Q971" s="10">
        <f t="shared" si="514"/>
        <v>0.18340867796074592</v>
      </c>
      <c r="R971" s="10">
        <f t="shared" si="515"/>
        <v>3.5596763635429442E-2</v>
      </c>
      <c r="S971" s="10">
        <f t="shared" si="516"/>
        <v>0</v>
      </c>
      <c r="T971" s="9">
        <f t="shared" si="506"/>
        <v>0.14781191432531648</v>
      </c>
      <c r="U971" s="18"/>
      <c r="V971" s="8">
        <f t="shared" si="517"/>
        <v>1410.7373668781267</v>
      </c>
      <c r="W971" s="8">
        <f t="shared" si="507"/>
        <v>1136.9352482500396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-354.98290724173984</v>
      </c>
      <c r="AB971" s="8">
        <f t="shared" si="518"/>
        <v>-27380.211862808712</v>
      </c>
      <c r="AC971" s="8">
        <f t="shared" si="511"/>
        <v>-27735.194770050453</v>
      </c>
      <c r="AD971" s="8">
        <f t="shared" si="519"/>
        <v>138.39333569074424</v>
      </c>
      <c r="AE971" s="8">
        <f t="shared" si="512"/>
        <v>-27596.80143435971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2401.585209568862</v>
      </c>
      <c r="M972" s="14">
        <f t="shared" si="505"/>
        <v>769177</v>
      </c>
      <c r="N972" s="13"/>
      <c r="O972" s="12">
        <f>1000*(IF(I33&lt;18,VLOOKUP(I33,'[1]Mortality (No Interventions) H'!$B$10:$O$129,7),VLOOKUP(I33,'[1]Mortality (Interventions) H'!$B$136:$AV$256,25)))</f>
        <v>211.40731907612229</v>
      </c>
      <c r="P972" s="11">
        <v>0</v>
      </c>
      <c r="Q972" s="10">
        <f t="shared" si="514"/>
        <v>0.14781191432531648</v>
      </c>
      <c r="R972" s="10">
        <f t="shared" si="515"/>
        <v>3.1248520535024631E-2</v>
      </c>
      <c r="S972" s="10">
        <f t="shared" si="516"/>
        <v>0</v>
      </c>
      <c r="T972" s="9">
        <f t="shared" si="506"/>
        <v>0.11656339379029185</v>
      </c>
      <c r="U972" s="18"/>
      <c r="V972" s="8">
        <f t="shared" si="517"/>
        <v>1136.9352482500396</v>
      </c>
      <c r="W972" s="8">
        <f t="shared" si="507"/>
        <v>896.57881545435316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-279.93692250391581</v>
      </c>
      <c r="AB972" s="8">
        <f t="shared" si="518"/>
        <v>-24035.643279568641</v>
      </c>
      <c r="AC972" s="8">
        <f t="shared" si="511"/>
        <v>-24315.580202072557</v>
      </c>
      <c r="AD972" s="8">
        <f t="shared" si="519"/>
        <v>111.53334785332889</v>
      </c>
      <c r="AE972" s="8">
        <f t="shared" si="512"/>
        <v>-24204.046854219228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2401.585209568862</v>
      </c>
      <c r="M973" s="14">
        <f t="shared" si="505"/>
        <v>769177</v>
      </c>
      <c r="N973" s="13"/>
      <c r="O973" s="12">
        <f>1000*(IF(I34&lt;18,VLOOKUP(I34,'[1]Mortality (No Interventions) H'!$B$10:$O$129,7),VLOOKUP(I34,'[1]Mortality (Interventions) H'!$B$136:$AV$256,25)))</f>
        <v>229.30737007401288</v>
      </c>
      <c r="P973" s="11">
        <v>0</v>
      </c>
      <c r="Q973" s="10">
        <f t="shared" si="514"/>
        <v>0.11656339379029185</v>
      </c>
      <c r="R973" s="10">
        <f t="shared" si="515"/>
        <v>2.6728845276953347E-2</v>
      </c>
      <c r="S973" s="10">
        <f t="shared" si="516"/>
        <v>0</v>
      </c>
      <c r="T973" s="9">
        <f t="shared" si="506"/>
        <v>8.9834548513338497E-2</v>
      </c>
      <c r="U973" s="18"/>
      <c r="V973" s="8">
        <f t="shared" si="517"/>
        <v>896.57881545435316</v>
      </c>
      <c r="W973" s="8">
        <f t="shared" si="507"/>
        <v>690.98668521844172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-215.74532301793013</v>
      </c>
      <c r="AB973" s="8">
        <f t="shared" si="518"/>
        <v>-20559.213023591143</v>
      </c>
      <c r="AC973" s="8">
        <f t="shared" si="511"/>
        <v>-20774.958346609073</v>
      </c>
      <c r="AD973" s="8">
        <f t="shared" si="519"/>
        <v>87.954381796072056</v>
      </c>
      <c r="AE973" s="8">
        <f t="shared" si="512"/>
        <v>-20687.003964813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2401.585209568862</v>
      </c>
      <c r="M974" s="14">
        <f t="shared" si="505"/>
        <v>769177</v>
      </c>
      <c r="N974" s="13"/>
      <c r="O974" s="12">
        <f>1000*(IF(I35&lt;18,VLOOKUP(I35,'[1]Mortality (No Interventions) H'!$B$10:$O$129,7),VLOOKUP(I35,'[1]Mortality (Interventions) H'!$B$136:$AV$256,25)))</f>
        <v>248.51420062155424</v>
      </c>
      <c r="P974" s="11">
        <v>0</v>
      </c>
      <c r="Q974" s="10">
        <f t="shared" si="514"/>
        <v>8.9834548513338497E-2</v>
      </c>
      <c r="R974" s="10">
        <f t="shared" si="515"/>
        <v>2.2325161011990547E-2</v>
      </c>
      <c r="S974" s="10">
        <f t="shared" si="516"/>
        <v>0</v>
      </c>
      <c r="T974" s="9">
        <f t="shared" si="506"/>
        <v>6.7509387501347953E-2</v>
      </c>
      <c r="U974" s="18"/>
      <c r="V974" s="8">
        <f t="shared" si="517"/>
        <v>690.98668521844172</v>
      </c>
      <c r="W974" s="8">
        <f t="shared" si="507"/>
        <v>519.26668150124317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-162.12954653029024</v>
      </c>
      <c r="AB974" s="8">
        <f t="shared" si="518"/>
        <v>-17172.000371719852</v>
      </c>
      <c r="AC974" s="8">
        <f t="shared" si="511"/>
        <v>-17334.129918250143</v>
      </c>
      <c r="AD974" s="8">
        <f t="shared" si="519"/>
        <v>67.78579381992914</v>
      </c>
      <c r="AE974" s="8">
        <f t="shared" si="512"/>
        <v>-17266.344124430212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2401.585209568862</v>
      </c>
      <c r="M975" s="14">
        <f t="shared" ref="M975:M1006" si="522">$E$11</f>
        <v>769177</v>
      </c>
      <c r="N975" s="13"/>
      <c r="O975" s="12">
        <f>1000*(IF(I36&lt;18,VLOOKUP(I36,'[1]Mortality (No Interventions) H'!$B$10:$O$129,7),VLOOKUP(I36,'[1]Mortality (Interventions) H'!$B$136:$AV$256,25)))</f>
        <v>268.27062610837959</v>
      </c>
      <c r="P975" s="11">
        <v>0</v>
      </c>
      <c r="Q975" s="10">
        <f t="shared" si="514"/>
        <v>6.7509387501347953E-2</v>
      </c>
      <c r="R975" s="10">
        <f t="shared" si="515"/>
        <v>1.811078565317983E-2</v>
      </c>
      <c r="S975" s="10">
        <f t="shared" si="516"/>
        <v>0</v>
      </c>
      <c r="T975" s="9">
        <f t="shared" ref="T975:T1006" si="523">Q975-SUM(R975:S975)</f>
        <v>4.9398601848168119E-2</v>
      </c>
      <c r="U975" s="18"/>
      <c r="V975" s="8">
        <f t="shared" si="517"/>
        <v>519.26668150124317</v>
      </c>
      <c r="W975" s="8">
        <f t="shared" ref="W975:W1006" si="524">$G$14*M975*T975</f>
        <v>379.96268373768413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-118.6349515719416</v>
      </c>
      <c r="AB975" s="8">
        <f t="shared" si="518"/>
        <v>-13930.399776355902</v>
      </c>
      <c r="AC975" s="8">
        <f t="shared" ref="AC975:AC1006" si="528">IFERROR(_xlfn.IFNA(SUM(Y975:AB975),0),0)</f>
        <v>-14049.034727927843</v>
      </c>
      <c r="AD975" s="8">
        <f t="shared" si="519"/>
        <v>50.940061455271959</v>
      </c>
      <c r="AE975" s="8">
        <f t="shared" ref="AE975:AE1006" si="529">IFERROR(_xlfn.IFNA(SUM(AC975:AD975),0),0)</f>
        <v>-13998.094666472571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2401.585209568862</v>
      </c>
      <c r="M976" s="14">
        <f t="shared" si="522"/>
        <v>769177</v>
      </c>
      <c r="N976" s="13"/>
      <c r="O976" s="12">
        <f>1000*(IF(I37&lt;18,VLOOKUP(I37,'[1]Mortality (No Interventions) H'!$B$10:$O$129,7),VLOOKUP(I37,'[1]Mortality (Interventions) H'!$B$136:$AV$256,25)))</f>
        <v>289.19633375840704</v>
      </c>
      <c r="P976" s="11">
        <v>0</v>
      </c>
      <c r="Q976" s="10">
        <f t="shared" ref="Q976:Q1007" si="531">T975</f>
        <v>4.9398601848168119E-2</v>
      </c>
      <c r="R976" s="10">
        <f t="shared" ref="R976:R1007" si="532">O976*Q976/1000</f>
        <v>1.428589454728149E-2</v>
      </c>
      <c r="S976" s="10">
        <f t="shared" ref="S976:S1007" si="533">MIN(P976*Q976,Q976-R976)</f>
        <v>0</v>
      </c>
      <c r="T976" s="9">
        <f t="shared" si="523"/>
        <v>3.5112707300886628E-2</v>
      </c>
      <c r="U976" s="18"/>
      <c r="V976" s="8">
        <f t="shared" ref="V976:V1007" si="534">W975</f>
        <v>379.96268373768413</v>
      </c>
      <c r="W976" s="8">
        <f t="shared" si="524"/>
        <v>270.07886863574078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-84.326158521729923</v>
      </c>
      <c r="AB976" s="8">
        <f t="shared" ref="AB976:AB1007" si="535">IFERROR(_xlfn.IFNA(-M976*R976,0),0)</f>
        <v>-10988.381510194335</v>
      </c>
      <c r="AC976" s="8">
        <f t="shared" si="528"/>
        <v>-11072.707668716064</v>
      </c>
      <c r="AD976" s="8">
        <f t="shared" ref="AD976:AD1007" si="536">IFERROR(_xlfn.IFNA($D$6*SUM(V976:V976,Y976:Z976),0),0)</f>
        <v>37.274339274666815</v>
      </c>
      <c r="AE976" s="8">
        <f t="shared" si="529"/>
        <v>-11035.433329441397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2401.585209568862</v>
      </c>
      <c r="M977" s="14">
        <f t="shared" si="522"/>
        <v>769177</v>
      </c>
      <c r="N977" s="13"/>
      <c r="O977" s="12">
        <f>1000*(IF(I38&lt;18,VLOOKUP(I38,'[1]Mortality (No Interventions) H'!$B$10:$O$129,7),VLOOKUP(I38,'[1]Mortality (Interventions) H'!$B$136:$AV$256,25)))</f>
        <v>311.35051591946018</v>
      </c>
      <c r="P977" s="11">
        <v>0</v>
      </c>
      <c r="Q977" s="10">
        <f t="shared" si="531"/>
        <v>3.5112707300886628E-2</v>
      </c>
      <c r="R977" s="10">
        <f t="shared" si="532"/>
        <v>1.0932359533460048E-2</v>
      </c>
      <c r="S977" s="10">
        <f t="shared" si="533"/>
        <v>0</v>
      </c>
      <c r="T977" s="9">
        <f t="shared" si="523"/>
        <v>2.4180347767426578E-2</v>
      </c>
      <c r="U977" s="18"/>
      <c r="V977" s="8">
        <f t="shared" si="534"/>
        <v>270.07886863574078</v>
      </c>
      <c r="W977" s="8">
        <f t="shared" si="524"/>
        <v>185.98967354705874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-58.071165560483124</v>
      </c>
      <c r="AB977" s="8">
        <f t="shared" si="535"/>
        <v>-8408.919508868199</v>
      </c>
      <c r="AC977" s="8">
        <f t="shared" si="528"/>
        <v>-8466.9906744286818</v>
      </c>
      <c r="AD977" s="8">
        <f t="shared" si="536"/>
        <v>26.494737013166173</v>
      </c>
      <c r="AE977" s="8">
        <f t="shared" si="529"/>
        <v>-8440.4959374155151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2401.585209568862</v>
      </c>
      <c r="M978" s="14">
        <f t="shared" si="522"/>
        <v>769177</v>
      </c>
      <c r="N978" s="13"/>
      <c r="O978" s="12">
        <f>1000*(IF(I39&lt;18,VLOOKUP(I39,'[1]Mortality (No Interventions) H'!$B$10:$O$129,7),VLOOKUP(I39,'[1]Mortality (Interventions) H'!$B$136:$AV$256,25)))</f>
        <v>333.91676572419101</v>
      </c>
      <c r="P978" s="11">
        <v>0</v>
      </c>
      <c r="Q978" s="10">
        <f t="shared" si="531"/>
        <v>2.4180347767426578E-2</v>
      </c>
      <c r="R978" s="10">
        <f t="shared" si="532"/>
        <v>8.0742235205852452E-3</v>
      </c>
      <c r="S978" s="10">
        <f t="shared" si="533"/>
        <v>0</v>
      </c>
      <c r="T978" s="9">
        <f t="shared" si="523"/>
        <v>1.6106124246841332E-2</v>
      </c>
      <c r="U978" s="18"/>
      <c r="V978" s="8">
        <f t="shared" si="534"/>
        <v>185.98967354705874</v>
      </c>
      <c r="W978" s="8">
        <f t="shared" si="524"/>
        <v>123.88460329812676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-38.68022977469257</v>
      </c>
      <c r="AB978" s="8">
        <f t="shared" si="535"/>
        <v>-6210.507024893197</v>
      </c>
      <c r="AC978" s="8">
        <f t="shared" si="528"/>
        <v>-6249.1872546678896</v>
      </c>
      <c r="AD978" s="8">
        <f t="shared" si="536"/>
        <v>18.245586974966464</v>
      </c>
      <c r="AE978" s="8">
        <f t="shared" si="529"/>
        <v>-6230.9416676929231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2401.585209568862</v>
      </c>
      <c r="M979" s="14">
        <f t="shared" si="522"/>
        <v>769177</v>
      </c>
      <c r="N979" s="13"/>
      <c r="O979" s="12">
        <f>1000*(IF(I40&lt;18,VLOOKUP(I40,'[1]Mortality (No Interventions) H'!$B$10:$O$129,7),VLOOKUP(I40,'[1]Mortality (Interventions) H'!$B$136:$AV$256,25)))</f>
        <v>357.50214379600055</v>
      </c>
      <c r="P979" s="11">
        <v>0</v>
      </c>
      <c r="Q979" s="10">
        <f t="shared" si="531"/>
        <v>1.6106124246841332E-2</v>
      </c>
      <c r="R979" s="10">
        <f t="shared" si="532"/>
        <v>5.7579739464905201E-3</v>
      </c>
      <c r="S979" s="10">
        <f t="shared" si="533"/>
        <v>0</v>
      </c>
      <c r="T979" s="9">
        <f t="shared" si="523"/>
        <v>1.0348150300350811E-2</v>
      </c>
      <c r="U979" s="18"/>
      <c r="V979" s="8">
        <f t="shared" si="534"/>
        <v>123.88460329812676</v>
      </c>
      <c r="W979" s="8">
        <f t="shared" si="524"/>
        <v>79.595592035729354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-24.851964707718082</v>
      </c>
      <c r="AB979" s="8">
        <f t="shared" si="535"/>
        <v>-4428.9011262397389</v>
      </c>
      <c r="AC979" s="8">
        <f t="shared" si="528"/>
        <v>-4453.7530909474572</v>
      </c>
      <c r="AD979" s="8">
        <f t="shared" si="536"/>
        <v>12.153079583546237</v>
      </c>
      <c r="AE979" s="8">
        <f t="shared" si="529"/>
        <v>-4441.6000113639111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2401.585209568862</v>
      </c>
      <c r="M980" s="14">
        <f t="shared" si="522"/>
        <v>769177</v>
      </c>
      <c r="N980" s="13"/>
      <c r="O980" s="12">
        <f>1000*(IF(I41&lt;18,VLOOKUP(I41,'[1]Mortality (No Interventions) H'!$B$10:$O$129,7),VLOOKUP(I41,'[1]Mortality (Interventions) H'!$B$136:$AV$256,25)))</f>
        <v>381.24886538871738</v>
      </c>
      <c r="P980" s="11">
        <v>0</v>
      </c>
      <c r="Q980" s="10">
        <f t="shared" si="531"/>
        <v>1.0348150300350811E-2</v>
      </c>
      <c r="R980" s="10">
        <f t="shared" si="532"/>
        <v>3.9452205608806615E-3</v>
      </c>
      <c r="S980" s="10">
        <f t="shared" si="533"/>
        <v>0</v>
      </c>
      <c r="T980" s="9">
        <f t="shared" si="523"/>
        <v>6.4029297394701491E-3</v>
      </c>
      <c r="U980" s="18"/>
      <c r="V980" s="8">
        <f t="shared" si="534"/>
        <v>79.595592035729354</v>
      </c>
      <c r="W980" s="8">
        <f t="shared" si="524"/>
        <v>49.249862882164308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-15.377181360220117</v>
      </c>
      <c r="AB980" s="8">
        <f t="shared" si="535"/>
        <v>-3034.5729153565044</v>
      </c>
      <c r="AC980" s="8">
        <f t="shared" si="528"/>
        <v>-3049.9500967167246</v>
      </c>
      <c r="AD980" s="8">
        <f t="shared" si="536"/>
        <v>7.8083275787050503</v>
      </c>
      <c r="AE980" s="8">
        <f t="shared" si="529"/>
        <v>-3042.1417691380198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2401.585209568862</v>
      </c>
      <c r="M981" s="14">
        <f t="shared" si="522"/>
        <v>769177</v>
      </c>
      <c r="N981" s="13"/>
      <c r="O981" s="12">
        <f>1000*(IF(I42&lt;18,VLOOKUP(I42,'[1]Mortality (No Interventions) H'!$B$10:$O$129,7),VLOOKUP(I42,'[1]Mortality (Interventions) H'!$B$136:$AV$256,25)))</f>
        <v>404.61128340856465</v>
      </c>
      <c r="P981" s="11">
        <v>0</v>
      </c>
      <c r="Q981" s="10">
        <f t="shared" si="531"/>
        <v>6.4029297394701491E-3</v>
      </c>
      <c r="R981" s="10">
        <f t="shared" si="532"/>
        <v>2.5906976194618836E-3</v>
      </c>
      <c r="S981" s="10">
        <f t="shared" si="533"/>
        <v>0</v>
      </c>
      <c r="T981" s="9">
        <f t="shared" si="523"/>
        <v>3.8122321200082655E-3</v>
      </c>
      <c r="U981" s="18"/>
      <c r="V981" s="8">
        <f t="shared" si="534"/>
        <v>49.249862882164308</v>
      </c>
      <c r="W981" s="8">
        <f t="shared" si="524"/>
        <v>29.322812653715978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-9.1554002748551966</v>
      </c>
      <c r="AB981" s="8">
        <f t="shared" si="535"/>
        <v>-1992.7050228448331</v>
      </c>
      <c r="AC981" s="8">
        <f t="shared" si="528"/>
        <v>-2001.8604231196882</v>
      </c>
      <c r="AD981" s="8">
        <f t="shared" si="536"/>
        <v>4.8314115487403191</v>
      </c>
      <c r="AE981" s="8">
        <f t="shared" si="529"/>
        <v>-1997.0290115709479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2401.585209568862</v>
      </c>
      <c r="M982" s="14">
        <f t="shared" si="522"/>
        <v>769177</v>
      </c>
      <c r="N982" s="13"/>
      <c r="O982" s="12">
        <f>1000*(IF(I43&lt;18,VLOOKUP(I43,'[1]Mortality (No Interventions) H'!$B$10:$O$129,7),VLOOKUP(I43,'[1]Mortality (Interventions) H'!$B$136:$AV$256,25)))</f>
        <v>428.53422169065067</v>
      </c>
      <c r="P982" s="11">
        <v>0</v>
      </c>
      <c r="Q982" s="10">
        <f t="shared" si="531"/>
        <v>3.8122321200082655E-3</v>
      </c>
      <c r="R982" s="10">
        <f t="shared" si="532"/>
        <v>1.6336719244518412E-3</v>
      </c>
      <c r="S982" s="10">
        <f t="shared" si="533"/>
        <v>0</v>
      </c>
      <c r="T982" s="9">
        <f t="shared" si="523"/>
        <v>2.1785601955564243E-3</v>
      </c>
      <c r="U982" s="18"/>
      <c r="V982" s="8">
        <f t="shared" si="534"/>
        <v>29.322812653715978</v>
      </c>
      <c r="W982" s="8">
        <f t="shared" si="524"/>
        <v>16.756983955375038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-5.2319979438037558</v>
      </c>
      <c r="AB982" s="8">
        <f t="shared" si="535"/>
        <v>-1256.5828698340938</v>
      </c>
      <c r="AC982" s="8">
        <f t="shared" si="528"/>
        <v>-1261.8148677778975</v>
      </c>
      <c r="AD982" s="8">
        <f t="shared" si="536"/>
        <v>2.8765679213295376</v>
      </c>
      <c r="AE982" s="8">
        <f t="shared" si="529"/>
        <v>-1258.9382998565679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2401.585209568862</v>
      </c>
      <c r="M983" s="14">
        <f t="shared" si="522"/>
        <v>769177</v>
      </c>
      <c r="N983" s="13"/>
      <c r="O983" s="12">
        <f>1000*(IF(I44&lt;18,VLOOKUP(I44,'[1]Mortality (No Interventions) H'!$B$10:$O$129,7),VLOOKUP(I44,'[1]Mortality (Interventions) H'!$B$136:$AV$256,25)))</f>
        <v>452.87865753431436</v>
      </c>
      <c r="P983" s="11">
        <v>0</v>
      </c>
      <c r="Q983" s="10">
        <f t="shared" si="531"/>
        <v>2.1785601955564243E-3</v>
      </c>
      <c r="R983" s="10">
        <f t="shared" si="532"/>
        <v>9.8662341672128688E-4</v>
      </c>
      <c r="S983" s="10">
        <f t="shared" si="533"/>
        <v>0</v>
      </c>
      <c r="T983" s="9">
        <f t="shared" si="523"/>
        <v>1.1919367788351374E-3</v>
      </c>
      <c r="U983" s="18"/>
      <c r="V983" s="8">
        <f t="shared" si="534"/>
        <v>16.756983955375038</v>
      </c>
      <c r="W983" s="8">
        <f t="shared" si="524"/>
        <v>9.1681035573407463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-2.8625377387916178</v>
      </c>
      <c r="AB983" s="8">
        <f t="shared" si="535"/>
        <v>-758.88803980342925</v>
      </c>
      <c r="AC983" s="8">
        <f t="shared" si="528"/>
        <v>-761.75057754222087</v>
      </c>
      <c r="AD983" s="8">
        <f t="shared" si="536"/>
        <v>1.6438601260222914</v>
      </c>
      <c r="AE983" s="8">
        <f t="shared" si="529"/>
        <v>-760.10671741619853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2401.585209568862</v>
      </c>
      <c r="M984" s="14">
        <f t="shared" si="522"/>
        <v>769177</v>
      </c>
      <c r="N984" s="13"/>
      <c r="O984" s="12">
        <f>1000*(IF(I45&lt;18,VLOOKUP(I45,'[1]Mortality (No Interventions) H'!$B$10:$O$129,7),VLOOKUP(I45,'[1]Mortality (Interventions) H'!$B$136:$AV$256,25)))</f>
        <v>477.48840363538085</v>
      </c>
      <c r="P984" s="11">
        <v>0</v>
      </c>
      <c r="Q984" s="10">
        <f t="shared" si="531"/>
        <v>1.1919367788351374E-3</v>
      </c>
      <c r="R984" s="10">
        <f t="shared" si="532"/>
        <v>5.6913598976028774E-4</v>
      </c>
      <c r="S984" s="10">
        <f t="shared" si="533"/>
        <v>0</v>
      </c>
      <c r="T984" s="9">
        <f t="shared" si="523"/>
        <v>6.2280078907484969E-4</v>
      </c>
      <c r="U984" s="18"/>
      <c r="V984" s="8">
        <f t="shared" si="534"/>
        <v>9.1681035573407463</v>
      </c>
      <c r="W984" s="8">
        <f t="shared" si="524"/>
        <v>4.7904404253822568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-1.4957091635499755</v>
      </c>
      <c r="AB984" s="8">
        <f t="shared" si="535"/>
        <v>-437.76631319584885</v>
      </c>
      <c r="AC984" s="8">
        <f t="shared" si="528"/>
        <v>-439.26202235939883</v>
      </c>
      <c r="AD984" s="8">
        <f t="shared" si="536"/>
        <v>0.89939095897512733</v>
      </c>
      <c r="AE984" s="8">
        <f t="shared" si="529"/>
        <v>-438.36263140042371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2401.585209568862</v>
      </c>
      <c r="M985" s="14">
        <f t="shared" si="522"/>
        <v>769177</v>
      </c>
      <c r="N985" s="13"/>
      <c r="O985" s="12">
        <f>1000*(IF(I46&lt;18,VLOOKUP(I46,'[1]Mortality (No Interventions) H'!$B$10:$O$129,7),VLOOKUP(I46,'[1]Mortality (Interventions) H'!$B$136:$AV$256,25)))</f>
        <v>502.20723011046874</v>
      </c>
      <c r="P985" s="11">
        <v>0</v>
      </c>
      <c r="Q985" s="10">
        <f t="shared" si="531"/>
        <v>6.2280078907484969E-4</v>
      </c>
      <c r="R985" s="10">
        <f t="shared" si="532"/>
        <v>3.127750591918945E-4</v>
      </c>
      <c r="S985" s="10">
        <f t="shared" si="533"/>
        <v>0</v>
      </c>
      <c r="T985" s="9">
        <f t="shared" si="523"/>
        <v>3.100257298829552E-4</v>
      </c>
      <c r="U985" s="18"/>
      <c r="V985" s="8">
        <f t="shared" si="534"/>
        <v>4.7904404253822568</v>
      </c>
      <c r="W985" s="8">
        <f t="shared" si="524"/>
        <v>2.3846466083418183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-0.74455320747269638</v>
      </c>
      <c r="AB985" s="8">
        <f t="shared" si="535"/>
        <v>-240.57938170404384</v>
      </c>
      <c r="AC985" s="8">
        <f t="shared" si="528"/>
        <v>-241.32393491151655</v>
      </c>
      <c r="AD985" s="8">
        <f t="shared" si="536"/>
        <v>0.4699422057299994</v>
      </c>
      <c r="AE985" s="8">
        <f t="shared" si="529"/>
        <v>-240.85399270578654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2401.585209568862</v>
      </c>
      <c r="M986" s="14">
        <f t="shared" si="522"/>
        <v>769177</v>
      </c>
      <c r="N986" s="13"/>
      <c r="O986" s="12">
        <f>1000*(IF(I47&lt;18,VLOOKUP(I47,'[1]Mortality (No Interventions) H'!$B$10:$O$129,7),VLOOKUP(I47,'[1]Mortality (Interventions) H'!$B$136:$AV$256,25)))</f>
        <v>527.06005799767945</v>
      </c>
      <c r="P986" s="11">
        <v>0</v>
      </c>
      <c r="Q986" s="10">
        <f t="shared" si="531"/>
        <v>3.100257298829552E-4</v>
      </c>
      <c r="R986" s="10">
        <f t="shared" si="532"/>
        <v>1.6340217917288328E-4</v>
      </c>
      <c r="S986" s="10">
        <f t="shared" si="533"/>
        <v>0</v>
      </c>
      <c r="T986" s="9">
        <f t="shared" si="523"/>
        <v>1.4662355071007191E-4</v>
      </c>
      <c r="U986" s="18"/>
      <c r="V986" s="8">
        <f t="shared" si="534"/>
        <v>2.3846466083418183</v>
      </c>
      <c r="W986" s="8">
        <f t="shared" si="524"/>
        <v>1.1277946286452099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-0.35212895075977874</v>
      </c>
      <c r="AB986" s="8">
        <f t="shared" si="535"/>
        <v>-125.68519796966085</v>
      </c>
      <c r="AC986" s="8">
        <f t="shared" si="528"/>
        <v>-126.03732692042063</v>
      </c>
      <c r="AD986" s="8">
        <f t="shared" si="536"/>
        <v>0.23393383227833239</v>
      </c>
      <c r="AE986" s="8">
        <f t="shared" si="529"/>
        <v>-125.80339308814229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2401.585209568862</v>
      </c>
      <c r="M987" s="14">
        <f t="shared" si="522"/>
        <v>769177</v>
      </c>
      <c r="N987" s="13"/>
      <c r="O987" s="12">
        <f>1000*(IF(I48&lt;18,VLOOKUP(I48,'[1]Mortality (No Interventions) H'!$B$10:$O$129,7),VLOOKUP(I48,'[1]Mortality (Interventions) H'!$B$136:$AV$256,25)))</f>
        <v>552.09364076674956</v>
      </c>
      <c r="P987" s="11">
        <v>0</v>
      </c>
      <c r="Q987" s="10">
        <f t="shared" si="531"/>
        <v>1.4662355071007191E-4</v>
      </c>
      <c r="R987" s="10">
        <f t="shared" si="532"/>
        <v>8.0949929933671721E-5</v>
      </c>
      <c r="S987" s="10">
        <f t="shared" si="533"/>
        <v>0</v>
      </c>
      <c r="T987" s="9">
        <f t="shared" si="523"/>
        <v>6.5673620776400193E-5</v>
      </c>
      <c r="U987" s="18"/>
      <c r="V987" s="8">
        <f t="shared" si="534"/>
        <v>1.1277946286452099</v>
      </c>
      <c r="W987" s="8">
        <f t="shared" si="524"/>
        <v>0.50514638607929174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-0.15772079631543703</v>
      </c>
      <c r="AB987" s="8">
        <f t="shared" si="535"/>
        <v>-62.264824256591815</v>
      </c>
      <c r="AC987" s="8">
        <f t="shared" si="528"/>
        <v>-62.422545052907253</v>
      </c>
      <c r="AD987" s="8">
        <f t="shared" si="536"/>
        <v>0.1106366530700951</v>
      </c>
      <c r="AE987" s="8">
        <f t="shared" si="529"/>
        <v>-62.311908399837158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2401.585209568862</v>
      </c>
      <c r="M988" s="14">
        <f t="shared" si="522"/>
        <v>769177</v>
      </c>
      <c r="N988" s="13"/>
      <c r="O988" s="12">
        <f>1000*(IF(I49&lt;18,VLOOKUP(I49,'[1]Mortality (No Interventions) H'!$B$10:$O$129,7),VLOOKUP(I49,'[1]Mortality (Interventions) H'!$B$136:$AV$256,25)))</f>
        <v>577.16428403351165</v>
      </c>
      <c r="P988" s="11">
        <v>0</v>
      </c>
      <c r="Q988" s="10">
        <f t="shared" si="531"/>
        <v>6.5673620776400193E-5</v>
      </c>
      <c r="R988" s="10">
        <f t="shared" si="532"/>
        <v>3.7904468315299377E-5</v>
      </c>
      <c r="S988" s="10">
        <f t="shared" si="533"/>
        <v>0</v>
      </c>
      <c r="T988" s="9">
        <f t="shared" si="523"/>
        <v>2.7769152461100817E-5</v>
      </c>
      <c r="U988" s="18"/>
      <c r="V988" s="8">
        <f t="shared" si="534"/>
        <v>0.50514638607929174</v>
      </c>
      <c r="W988" s="8">
        <f t="shared" si="524"/>
        <v>0.21359393382572145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-6.6689985832842483E-2</v>
      </c>
      <c r="AB988" s="8">
        <f t="shared" si="535"/>
        <v>-29.155245225357028</v>
      </c>
      <c r="AC988" s="8">
        <f t="shared" si="528"/>
        <v>-29.221935211189869</v>
      </c>
      <c r="AD988" s="8">
        <f t="shared" si="536"/>
        <v>4.9554860474378522E-2</v>
      </c>
      <c r="AE988" s="8">
        <f t="shared" si="529"/>
        <v>-29.172380350715489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2401.585209568862</v>
      </c>
      <c r="M989" s="14">
        <f t="shared" si="522"/>
        <v>769177</v>
      </c>
      <c r="N989" s="13"/>
      <c r="O989" s="12">
        <f>1000*(IF(I50&lt;18,VLOOKUP(I50,'[1]Mortality (No Interventions) H'!$B$10:$O$129,7),VLOOKUP(I50,'[1]Mortality (Interventions) H'!$B$136:$AV$256,25)))</f>
        <v>602.1284236588657</v>
      </c>
      <c r="P989" s="11">
        <v>0</v>
      </c>
      <c r="Q989" s="10">
        <f t="shared" si="531"/>
        <v>2.7769152461100817E-5</v>
      </c>
      <c r="R989" s="10">
        <f t="shared" si="532"/>
        <v>1.6720595997745347E-5</v>
      </c>
      <c r="S989" s="10">
        <f t="shared" si="533"/>
        <v>0</v>
      </c>
      <c r="T989" s="9">
        <f t="shared" si="523"/>
        <v>1.104855646335547E-5</v>
      </c>
      <c r="U989" s="18"/>
      <c r="V989" s="8">
        <f t="shared" si="534"/>
        <v>0.21359393382572145</v>
      </c>
      <c r="W989" s="8">
        <f t="shared" si="524"/>
        <v>8.4982955148143705E-2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-2.653404978948095E-2</v>
      </c>
      <c r="AB989" s="8">
        <f t="shared" si="535"/>
        <v>-12.861097867757772</v>
      </c>
      <c r="AC989" s="8">
        <f t="shared" si="528"/>
        <v>-12.887631917547253</v>
      </c>
      <c r="AD989" s="8">
        <f t="shared" si="536"/>
        <v>2.0953564908303277E-2</v>
      </c>
      <c r="AE989" s="8">
        <f t="shared" si="529"/>
        <v>-12.866678352638949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2401.585209568862</v>
      </c>
      <c r="M990" s="14">
        <f t="shared" si="522"/>
        <v>769177</v>
      </c>
      <c r="N990" s="13"/>
      <c r="O990" s="12">
        <f>1000*(IF(I51&lt;18,VLOOKUP(I51,'[1]Mortality (No Interventions) H'!$B$10:$O$129,7),VLOOKUP(I51,'[1]Mortality (Interventions) H'!$B$136:$AV$256,25)))</f>
        <v>631.1084065079549</v>
      </c>
      <c r="P990" s="11">
        <v>0</v>
      </c>
      <c r="Q990" s="10">
        <f t="shared" si="531"/>
        <v>1.104855646335547E-5</v>
      </c>
      <c r="R990" s="10">
        <f t="shared" si="532"/>
        <v>6.9728368638014363E-6</v>
      </c>
      <c r="S990" s="10">
        <f t="shared" si="533"/>
        <v>0</v>
      </c>
      <c r="T990" s="9">
        <f t="shared" si="523"/>
        <v>4.0757195995540335E-6</v>
      </c>
      <c r="U990" s="18"/>
      <c r="V990" s="8">
        <f t="shared" si="534"/>
        <v>8.4982955148143705E-2</v>
      </c>
      <c r="W990" s="8">
        <f t="shared" si="524"/>
        <v>3.1349497744261733E-2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-9.7881879086388918E-3</v>
      </c>
      <c r="AB990" s="8">
        <f t="shared" si="535"/>
        <v>-5.3633457403881977</v>
      </c>
      <c r="AC990" s="8">
        <f t="shared" si="528"/>
        <v>-5.3731339282968369</v>
      </c>
      <c r="AD990" s="8">
        <f t="shared" si="536"/>
        <v>8.3368279000328987E-3</v>
      </c>
      <c r="AE990" s="8">
        <f t="shared" si="529"/>
        <v>-5.364797100396804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2401.585209568862</v>
      </c>
      <c r="M991" s="14">
        <f t="shared" si="522"/>
        <v>769177</v>
      </c>
      <c r="N991" s="13"/>
      <c r="O991" s="12">
        <f>1000*(IF(I52&lt;18,VLOOKUP(I52,'[1]Mortality (No Interventions) H'!$B$10:$O$129,7),VLOOKUP(I52,'[1]Mortality (Interventions) H'!$B$136:$AV$256,25)))</f>
        <v>659.93493963025901</v>
      </c>
      <c r="P991" s="11">
        <v>0</v>
      </c>
      <c r="Q991" s="10">
        <f t="shared" si="531"/>
        <v>4.0757195995540335E-6</v>
      </c>
      <c r="R991" s="10">
        <f t="shared" si="532"/>
        <v>2.6897097678815544E-6</v>
      </c>
      <c r="S991" s="10">
        <f t="shared" si="533"/>
        <v>0</v>
      </c>
      <c r="T991" s="9">
        <f t="shared" si="523"/>
        <v>1.3860098316724791E-6</v>
      </c>
      <c r="U991" s="18"/>
      <c r="V991" s="8">
        <f t="shared" si="534"/>
        <v>3.1349497744261733E-2</v>
      </c>
      <c r="W991" s="8">
        <f t="shared" si="524"/>
        <v>1.0660868842963425E-2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-3.3286207120616536E-3</v>
      </c>
      <c r="AB991" s="8">
        <f t="shared" si="535"/>
        <v>-2.0688628901298305</v>
      </c>
      <c r="AC991" s="8">
        <f t="shared" si="528"/>
        <v>-2.072191510841892</v>
      </c>
      <c r="AD991" s="8">
        <f t="shared" si="536"/>
        <v>3.0753857287120763E-3</v>
      </c>
      <c r="AE991" s="8">
        <f t="shared" si="529"/>
        <v>-2.06911612511318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2401.585209568862</v>
      </c>
      <c r="M992" s="14">
        <f t="shared" si="522"/>
        <v>769177</v>
      </c>
      <c r="N992" s="13"/>
      <c r="O992" s="12">
        <f>1000*(IF(I53&lt;18,VLOOKUP(I53,'[1]Mortality (No Interventions) H'!$B$10:$O$129,7),VLOOKUP(I53,'[1]Mortality (Interventions) H'!$B$136:$AV$256,25)))</f>
        <v>688.57241039209055</v>
      </c>
      <c r="P992" s="11">
        <v>0</v>
      </c>
      <c r="Q992" s="10">
        <f t="shared" si="531"/>
        <v>1.3860098316724791E-6</v>
      </c>
      <c r="R992" s="10">
        <f t="shared" si="532"/>
        <v>9.5436813062185467E-7</v>
      </c>
      <c r="S992" s="10">
        <f t="shared" si="533"/>
        <v>0</v>
      </c>
      <c r="T992" s="9">
        <f t="shared" si="523"/>
        <v>4.316417010506244E-7</v>
      </c>
      <c r="U992" s="18"/>
      <c r="V992" s="8">
        <f t="shared" si="534"/>
        <v>1.0660868842963425E-2</v>
      </c>
      <c r="W992" s="8">
        <f t="shared" si="524"/>
        <v>3.3200886868901616E-3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-1.0366243250763238E-3</v>
      </c>
      <c r="AB992" s="8">
        <f t="shared" si="535"/>
        <v>-0.73407801560732633</v>
      </c>
      <c r="AC992" s="8">
        <f t="shared" si="528"/>
        <v>-0.73511463993240267</v>
      </c>
      <c r="AD992" s="8">
        <f t="shared" si="536"/>
        <v>1.0458312334947122E-3</v>
      </c>
      <c r="AE992" s="8">
        <f t="shared" si="529"/>
        <v>-0.734068808698908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2401.585209568862</v>
      </c>
      <c r="M993" s="14">
        <f t="shared" si="522"/>
        <v>769177</v>
      </c>
      <c r="N993" s="13"/>
      <c r="O993" s="12">
        <f>1000*(IF(I54&lt;18,VLOOKUP(I54,'[1]Mortality (No Interventions) H'!$B$10:$O$129,7),VLOOKUP(I54,'[1]Mortality (Interventions) H'!$B$136:$AV$256,25)))</f>
        <v>716.98570479779028</v>
      </c>
      <c r="P993" s="11">
        <v>0</v>
      </c>
      <c r="Q993" s="10">
        <f t="shared" si="531"/>
        <v>4.316417010506244E-7</v>
      </c>
      <c r="R993" s="10">
        <f t="shared" si="532"/>
        <v>3.0948092924789899E-7</v>
      </c>
      <c r="S993" s="10">
        <f t="shared" si="533"/>
        <v>0</v>
      </c>
      <c r="T993" s="9">
        <f t="shared" si="523"/>
        <v>1.2216077180272542E-7</v>
      </c>
      <c r="U993" s="18"/>
      <c r="V993" s="8">
        <f t="shared" si="534"/>
        <v>3.3200886868901616E-3</v>
      </c>
      <c r="W993" s="8">
        <f t="shared" si="524"/>
        <v>9.3963255972904927E-4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-2.9337950275094225E-4</v>
      </c>
      <c r="AB993" s="8">
        <f t="shared" si="535"/>
        <v>-0.23804561271611119</v>
      </c>
      <c r="AC993" s="8">
        <f t="shared" si="528"/>
        <v>-0.23833899221886212</v>
      </c>
      <c r="AD993" s="8">
        <f t="shared" si="536"/>
        <v>3.2570070018392489E-4</v>
      </c>
      <c r="AE993" s="8">
        <f t="shared" si="529"/>
        <v>-0.2380132915186782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2401.585209568862</v>
      </c>
      <c r="M994" s="14">
        <f t="shared" si="522"/>
        <v>769177</v>
      </c>
      <c r="N994" s="13"/>
      <c r="O994" s="12">
        <f>1000*(IF(I55&lt;18,VLOOKUP(I55,'[1]Mortality (No Interventions) H'!$B$10:$O$129,7),VLOOKUP(I55,'[1]Mortality (Interventions) H'!$B$136:$AV$256,25)))</f>
        <v>745.13952984692526</v>
      </c>
      <c r="P994" s="11">
        <v>0</v>
      </c>
      <c r="Q994" s="10">
        <f t="shared" si="531"/>
        <v>1.2216077180272542E-7</v>
      </c>
      <c r="R994" s="10">
        <f t="shared" si="532"/>
        <v>9.1026820066820332E-8</v>
      </c>
      <c r="S994" s="10">
        <f t="shared" si="533"/>
        <v>0</v>
      </c>
      <c r="T994" s="9">
        <f t="shared" si="523"/>
        <v>3.1133951735905084E-8</v>
      </c>
      <c r="U994" s="18"/>
      <c r="V994" s="8">
        <f t="shared" si="534"/>
        <v>9.3963255972904927E-4</v>
      </c>
      <c r="W994" s="8">
        <f t="shared" si="524"/>
        <v>2.3947519594368265E-4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-7.4770838004380437E-5</v>
      </c>
      <c r="AB994" s="8">
        <f t="shared" si="535"/>
        <v>-7.0015736378536669E-2</v>
      </c>
      <c r="AC994" s="8">
        <f t="shared" si="528"/>
        <v>-7.0090507216541045E-2</v>
      </c>
      <c r="AD994" s="8">
        <f t="shared" si="536"/>
        <v>9.2177954109419735E-5</v>
      </c>
      <c r="AE994" s="8">
        <f t="shared" si="529"/>
        <v>-6.999832926243163E-2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2401.585209568862</v>
      </c>
      <c r="M995" s="14">
        <f t="shared" si="522"/>
        <v>769177</v>
      </c>
      <c r="N995" s="13"/>
      <c r="O995" s="12">
        <f>1000*(IF(I56&lt;18,VLOOKUP(I56,'[1]Mortality (No Interventions) H'!$B$10:$O$129,7),VLOOKUP(I56,'[1]Mortality (Interventions) H'!$B$136:$AV$256,25)))</f>
        <v>773.15381333188429</v>
      </c>
      <c r="P995" s="11">
        <v>0</v>
      </c>
      <c r="Q995" s="10">
        <f t="shared" si="531"/>
        <v>3.1133951735905084E-8</v>
      </c>
      <c r="R995" s="10">
        <f t="shared" si="532"/>
        <v>2.4071333508705854E-8</v>
      </c>
      <c r="S995" s="10">
        <f t="shared" si="533"/>
        <v>0</v>
      </c>
      <c r="T995" s="9">
        <f t="shared" si="523"/>
        <v>7.0626182271992297E-9</v>
      </c>
      <c r="U995" s="18"/>
      <c r="V995" s="8">
        <f t="shared" si="534"/>
        <v>2.3947519594368265E-4</v>
      </c>
      <c r="W995" s="8">
        <f t="shared" si="524"/>
        <v>5.4324035001424221E-5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-1.6961479475273127E-5</v>
      </c>
      <c r="AB995" s="8">
        <f t="shared" si="535"/>
        <v>-1.8515116094225844E-2</v>
      </c>
      <c r="AC995" s="8">
        <f t="shared" si="528"/>
        <v>-1.8532077573701119E-2</v>
      </c>
      <c r="AD995" s="8">
        <f t="shared" si="536"/>
        <v>2.3492516722075268E-5</v>
      </c>
      <c r="AE995" s="8">
        <f t="shared" si="529"/>
        <v>-1.8508585056979044E-2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2401.585209568862</v>
      </c>
      <c r="M996" s="14">
        <f t="shared" si="522"/>
        <v>769177</v>
      </c>
      <c r="N996" s="13"/>
      <c r="O996" s="12">
        <f>1000*(IF(I57&lt;18,VLOOKUP(I57,'[1]Mortality (No Interventions) H'!$B$10:$O$129,7),VLOOKUP(I57,'[1]Mortality (Interventions) H'!$B$136:$AV$256,25)))</f>
        <v>801.17190354118566</v>
      </c>
      <c r="P996" s="11">
        <v>0</v>
      </c>
      <c r="Q996" s="10">
        <f t="shared" si="531"/>
        <v>7.0626182271992297E-9</v>
      </c>
      <c r="R996" s="10">
        <f t="shared" si="532"/>
        <v>5.6583712890698804E-9</v>
      </c>
      <c r="S996" s="10">
        <f t="shared" si="533"/>
        <v>0</v>
      </c>
      <c r="T996" s="9">
        <f t="shared" si="523"/>
        <v>1.4042469381293492E-9</v>
      </c>
      <c r="U996" s="18"/>
      <c r="V996" s="8">
        <f t="shared" si="534"/>
        <v>5.4324035001424221E-5</v>
      </c>
      <c r="W996" s="8">
        <f t="shared" si="524"/>
        <v>1.0801144471295186E-5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-3.3724186771938058E-6</v>
      </c>
      <c r="AB996" s="8">
        <f t="shared" si="535"/>
        <v>-4.3522890530129036E-3</v>
      </c>
      <c r="AC996" s="8">
        <f t="shared" si="528"/>
        <v>-4.3556614716900978E-3</v>
      </c>
      <c r="AD996" s="8">
        <f t="shared" si="536"/>
        <v>5.3291878336397165E-6</v>
      </c>
      <c r="AE996" s="8">
        <f t="shared" si="529"/>
        <v>-4.3503322838564585E-3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2401.585209568862</v>
      </c>
      <c r="M997" s="14">
        <f t="shared" si="522"/>
        <v>769177</v>
      </c>
      <c r="N997" s="13"/>
      <c r="O997" s="12">
        <f>1000*(IF(I58&lt;18,VLOOKUP(I58,'[1]Mortality (No Interventions) H'!$B$10:$O$129,7),VLOOKUP(I58,'[1]Mortality (Interventions) H'!$B$136:$AV$256,25)))</f>
        <v>829.19380047482946</v>
      </c>
      <c r="P997" s="11">
        <v>0</v>
      </c>
      <c r="Q997" s="10">
        <f t="shared" si="531"/>
        <v>1.4042469381293492E-9</v>
      </c>
      <c r="R997" s="10">
        <f t="shared" si="532"/>
        <v>1.1643928554326179E-9</v>
      </c>
      <c r="S997" s="10">
        <f t="shared" si="533"/>
        <v>0</v>
      </c>
      <c r="T997" s="9">
        <f t="shared" si="523"/>
        <v>2.3985408269673136E-10</v>
      </c>
      <c r="U997" s="18"/>
      <c r="V997" s="8">
        <f t="shared" si="534"/>
        <v>1.0801144471295186E-5</v>
      </c>
      <c r="W997" s="8">
        <f t="shared" si="524"/>
        <v>1.8449024376642375E-6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-5.7603001745917668E-7</v>
      </c>
      <c r="AB997" s="8">
        <f t="shared" si="535"/>
        <v>-8.9562420336309473E-4</v>
      </c>
      <c r="AC997" s="8">
        <f t="shared" si="528"/>
        <v>-8.9620023338055391E-4</v>
      </c>
      <c r="AD997" s="8">
        <f t="shared" si="536"/>
        <v>1.0595922726340579E-6</v>
      </c>
      <c r="AE997" s="8">
        <f t="shared" si="529"/>
        <v>-8.951406411079199E-4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2401.585209568862</v>
      </c>
      <c r="M998" s="14">
        <f t="shared" si="522"/>
        <v>769177</v>
      </c>
      <c r="N998" s="13"/>
      <c r="O998" s="12">
        <f>1000*(IF(I59&lt;18,VLOOKUP(I59,'[1]Mortality (No Interventions) H'!$B$10:$O$129,7),VLOOKUP(I59,'[1]Mortality (Interventions) H'!$B$136:$AV$256,25)))</f>
        <v>857.21950413281604</v>
      </c>
      <c r="P998" s="11">
        <v>0</v>
      </c>
      <c r="Q998" s="10">
        <f t="shared" si="531"/>
        <v>2.3985408269673136E-10</v>
      </c>
      <c r="R998" s="10">
        <f t="shared" si="532"/>
        <v>2.0560759783352351E-10</v>
      </c>
      <c r="S998" s="10">
        <f t="shared" si="533"/>
        <v>0</v>
      </c>
      <c r="T998" s="9">
        <f t="shared" si="523"/>
        <v>3.4246484863207841E-11</v>
      </c>
      <c r="U998" s="18"/>
      <c r="V998" s="8">
        <f t="shared" si="534"/>
        <v>1.8449024376642375E-6</v>
      </c>
      <c r="W998" s="8">
        <f t="shared" si="524"/>
        <v>2.6341608487627617E-7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-8.2245851527203864E-8</v>
      </c>
      <c r="AB998" s="8">
        <f t="shared" si="535"/>
        <v>-1.5814863527879611E-4</v>
      </c>
      <c r="AC998" s="8">
        <f t="shared" si="528"/>
        <v>-1.5823088113032331E-4</v>
      </c>
      <c r="AD998" s="8">
        <f t="shared" si="536"/>
        <v>1.8098492913486171E-7</v>
      </c>
      <c r="AE998" s="8">
        <f t="shared" si="529"/>
        <v>-1.5804989620118843E-4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2401.585209568862</v>
      </c>
      <c r="M999" s="14">
        <f t="shared" si="522"/>
        <v>769177</v>
      </c>
      <c r="N999" s="13"/>
      <c r="O999" s="12">
        <f>1000*(IF(I60&lt;18,VLOOKUP(I60,'[1]Mortality (No Interventions) H'!$B$10:$O$129,7),VLOOKUP(I60,'[1]Mortality (Interventions) H'!$B$136:$AV$256,25)))</f>
        <v>1000</v>
      </c>
      <c r="P999" s="11">
        <v>0</v>
      </c>
      <c r="Q999" s="10">
        <f t="shared" si="531"/>
        <v>3.4246484863207841E-11</v>
      </c>
      <c r="R999" s="10">
        <f t="shared" si="532"/>
        <v>3.4246484863207841E-11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2.6341608487627617E-7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-2.6341608487627619E-5</v>
      </c>
      <c r="AC999" s="8">
        <f t="shared" si="528"/>
        <v>-2.6341608487627619E-5</v>
      </c>
      <c r="AD999" s="8">
        <f t="shared" si="536"/>
        <v>2.5841117926362695E-8</v>
      </c>
      <c r="AE999" s="8">
        <f t="shared" si="529"/>
        <v>-2.6315767369701255E-5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2401.585209568862</v>
      </c>
      <c r="M1000" s="14">
        <f t="shared" si="522"/>
        <v>769177</v>
      </c>
      <c r="N1000" s="13"/>
      <c r="O1000" s="12" t="e">
        <f>1000*(IF(I61&lt;18,VLOOKUP(I61,'[1]Mortality (No Interventions) H'!$B$10:$O$129,7),VLOOKUP(I61,'[1]Mortality (Interventions) H'!$B$136:$AV$256,25)))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2401.585209568862</v>
      </c>
      <c r="M1001" s="14">
        <f t="shared" si="522"/>
        <v>769177</v>
      </c>
      <c r="N1001" s="13"/>
      <c r="O1001" s="12" t="e">
        <f>1000*(IF(I62&lt;18,VLOOKUP(I62,'[1]Mortality (No Interventions) H'!$B$10:$O$129,7),VLOOKUP(I62,'[1]Mortality (Interventions) H'!$B$136:$AV$256,25)))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2401.585209568862</v>
      </c>
      <c r="M1002" s="14">
        <f t="shared" si="522"/>
        <v>769177</v>
      </c>
      <c r="N1002" s="13"/>
      <c r="O1002" s="12" t="e">
        <f>1000*(IF(I63&lt;18,VLOOKUP(I63,'[1]Mortality (No Interventions) H'!$B$10:$O$129,7),VLOOKUP(I63,'[1]Mortality (Interventions) H'!$B$136:$AV$256,25)))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2401.585209568862</v>
      </c>
      <c r="M1003" s="14">
        <f t="shared" si="522"/>
        <v>769177</v>
      </c>
      <c r="N1003" s="13"/>
      <c r="O1003" s="12" t="e">
        <f>1000*(IF(I64&lt;18,VLOOKUP(I64,'[1]Mortality (No Interventions) H'!$B$10:$O$129,7),VLOOKUP(I64,'[1]Mortality (Interventions) H'!$B$136:$AV$256,25)))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2401.585209568862</v>
      </c>
      <c r="M1004" s="14">
        <f t="shared" si="522"/>
        <v>769177</v>
      </c>
      <c r="N1004" s="13"/>
      <c r="O1004" s="12" t="e">
        <f>1000*(IF(I65&lt;18,VLOOKUP(I65,'[1]Mortality (No Interventions) H'!$B$10:$O$129,7),VLOOKUP(I65,'[1]Mortality (Interventions) H'!$B$136:$AV$256,25)))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2401.585209568862</v>
      </c>
      <c r="M1005" s="14">
        <f t="shared" si="522"/>
        <v>769177</v>
      </c>
      <c r="N1005" s="13"/>
      <c r="O1005" s="12" t="e">
        <f>1000*(IF(I66&lt;18,VLOOKUP(I66,'[1]Mortality (No Interventions) H'!$B$10:$O$129,7),VLOOKUP(I66,'[1]Mortality (Interventions) H'!$B$136:$AV$256,25)))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2401.585209568862</v>
      </c>
      <c r="M1006" s="14">
        <f t="shared" si="522"/>
        <v>769177</v>
      </c>
      <c r="N1006" s="13"/>
      <c r="O1006" s="12" t="e">
        <f>1000*(IF(I67&lt;18,VLOOKUP(I67,'[1]Mortality (No Interventions) H'!$B$10:$O$129,7),VLOOKUP(I67,'[1]Mortality (Interventions) H'!$B$136:$AV$256,25)))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2401.585209568862</v>
      </c>
      <c r="M1007" s="14">
        <f t="shared" ref="M1007:M1038" si="539">$E$11</f>
        <v>769177</v>
      </c>
      <c r="N1007" s="13"/>
      <c r="O1007" s="12" t="e">
        <f>1000*(IF(I68&lt;18,VLOOKUP(I68,'[1]Mortality (No Interventions) H'!$B$10:$O$129,7),VLOOKUP(I68,'[1]Mortality (Interventions) H'!$B$136:$AV$256,25)))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2401.585209568862</v>
      </c>
      <c r="M1008" s="14">
        <f t="shared" si="539"/>
        <v>769177</v>
      </c>
      <c r="N1008" s="13"/>
      <c r="O1008" s="12" t="e">
        <f>1000*(IF(I69&lt;18,VLOOKUP(I69,'[1]Mortality (No Interventions) H'!$B$10:$O$129,7),VLOOKUP(I69,'[1]Mortality (Interventions) H'!$B$136:$AV$256,25)))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2401.585209568862</v>
      </c>
      <c r="M1009" s="14">
        <f t="shared" si="539"/>
        <v>769177</v>
      </c>
      <c r="N1009" s="13"/>
      <c r="O1009" s="12" t="e">
        <f>1000*(IF(I70&lt;18,VLOOKUP(I70,'[1]Mortality (No Interventions) H'!$B$10:$O$129,7),VLOOKUP(I70,'[1]Mortality (Interventions) H'!$B$136:$AV$256,25)))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2401.585209568862</v>
      </c>
      <c r="M1010" s="14">
        <f t="shared" si="539"/>
        <v>769177</v>
      </c>
      <c r="N1010" s="13"/>
      <c r="O1010" s="12" t="e">
        <f>1000*(IF(I71&lt;18,VLOOKUP(I71,'[1]Mortality (No Interventions) H'!$B$10:$O$129,7),VLOOKUP(I71,'[1]Mortality (Interventions) H'!$B$136:$AV$256,25)))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2401.585209568862</v>
      </c>
      <c r="M1011" s="14">
        <f t="shared" si="539"/>
        <v>769177</v>
      </c>
      <c r="N1011" s="13"/>
      <c r="O1011" s="12" t="e">
        <f>1000*(IF(I72&lt;18,VLOOKUP(I72,'[1]Mortality (No Interventions) H'!$B$10:$O$129,7),VLOOKUP(I72,'[1]Mortality (Interventions) H'!$B$136:$AV$256,25)))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2401.585209568862</v>
      </c>
      <c r="M1012" s="14">
        <f t="shared" si="539"/>
        <v>769177</v>
      </c>
      <c r="N1012" s="13"/>
      <c r="O1012" s="12" t="e">
        <f>1000*(IF(I73&lt;18,VLOOKUP(I73,'[1]Mortality (No Interventions) H'!$B$10:$O$129,7),VLOOKUP(I73,'[1]Mortality (Interventions) H'!$B$136:$AV$256,25)))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2401.585209568862</v>
      </c>
      <c r="M1013" s="14">
        <f t="shared" si="539"/>
        <v>769177</v>
      </c>
      <c r="N1013" s="13"/>
      <c r="O1013" s="12" t="e">
        <f>1000*(IF(I74&lt;18,VLOOKUP(I74,'[1]Mortality (No Interventions) H'!$B$10:$O$129,7),VLOOKUP(I74,'[1]Mortality (Interventions) H'!$B$136:$AV$256,25)))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2401.585209568862</v>
      </c>
      <c r="M1014" s="14">
        <f t="shared" si="539"/>
        <v>769177</v>
      </c>
      <c r="N1014" s="13"/>
      <c r="O1014" s="12" t="e">
        <f>1000*(IF(I75&lt;18,VLOOKUP(I75,'[1]Mortality (No Interventions) H'!$B$10:$O$129,7),VLOOKUP(I75,'[1]Mortality (Interventions) H'!$B$136:$AV$256,25)))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2401.585209568862</v>
      </c>
      <c r="M1015" s="14">
        <f t="shared" si="539"/>
        <v>769177</v>
      </c>
      <c r="N1015" s="13"/>
      <c r="O1015" s="12" t="e">
        <f>1000*(IF(I76&lt;18,VLOOKUP(I76,'[1]Mortality (No Interventions) H'!$B$10:$O$129,7),VLOOKUP(I76,'[1]Mortality (Interventions) H'!$B$136:$AV$256,25)))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2401.585209568862</v>
      </c>
      <c r="M1016" s="14">
        <f t="shared" si="539"/>
        <v>769177</v>
      </c>
      <c r="N1016" s="13"/>
      <c r="O1016" s="12" t="e">
        <f>1000*(IF(I77&lt;18,VLOOKUP(I77,'[1]Mortality (No Interventions) H'!$B$10:$O$129,7),VLOOKUP(I77,'[1]Mortality (Interventions) H'!$B$136:$AV$256,25)))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2401.585209568862</v>
      </c>
      <c r="M1017" s="14">
        <f t="shared" si="539"/>
        <v>769177</v>
      </c>
      <c r="N1017" s="13"/>
      <c r="O1017" s="12" t="e">
        <f>1000*(IF(I78&lt;18,VLOOKUP(I78,'[1]Mortality (No Interventions) H'!$B$10:$O$129,7),VLOOKUP(I78,'[1]Mortality (Interventions) H'!$B$136:$AV$256,25)))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2401.585209568862</v>
      </c>
      <c r="M1018" s="14">
        <f t="shared" si="539"/>
        <v>769177</v>
      </c>
      <c r="N1018" s="13"/>
      <c r="O1018" s="12" t="e">
        <f>1000*(IF(I79&lt;18,VLOOKUP(I79,'[1]Mortality (No Interventions) H'!$B$10:$O$129,7),VLOOKUP(I79,'[1]Mortality (Interventions) H'!$B$136:$AV$256,25)))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2401.585209568862</v>
      </c>
      <c r="M1019" s="14">
        <f t="shared" si="539"/>
        <v>769177</v>
      </c>
      <c r="O1019" s="12" t="e">
        <f>1000*(IF(I80&lt;18,VLOOKUP(I80,'[1]Mortality (No Interventions) H'!$B$10:$O$129,7),VLOOKUP(I80,'[1]Mortality (Interventions) H'!$B$136:$AV$256,25)))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2401.585209568862</v>
      </c>
      <c r="M1020" s="14">
        <f t="shared" si="539"/>
        <v>769177</v>
      </c>
      <c r="O1020" s="12" t="e">
        <f>1000*(IF(I81&lt;18,VLOOKUP(I81,'[1]Mortality (No Interventions) H'!$B$10:$O$129,7),VLOOKUP(I81,'[1]Mortality (Interventions) H'!$B$136:$AV$256,25)))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2401.585209568862</v>
      </c>
      <c r="M1021" s="14">
        <f t="shared" si="539"/>
        <v>769177</v>
      </c>
      <c r="O1021" s="12" t="e">
        <f>1000*(IF(I82&lt;18,VLOOKUP(I82,'[1]Mortality (No Interventions) H'!$B$10:$O$129,7),VLOOKUP(I82,'[1]Mortality (Interventions) H'!$B$136:$AV$256,25)))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2401.585209568862</v>
      </c>
      <c r="M1022" s="14">
        <f t="shared" si="539"/>
        <v>769177</v>
      </c>
      <c r="O1022" s="12" t="e">
        <f>1000*(IF(I83&lt;18,VLOOKUP(I83,'[1]Mortality (No Interventions) H'!$B$10:$O$129,7),VLOOKUP(I83,'[1]Mortality (Interventions) H'!$B$136:$AV$256,25)))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2401.585209568862</v>
      </c>
      <c r="M1023" s="14">
        <f t="shared" si="539"/>
        <v>769177</v>
      </c>
      <c r="O1023" s="12" t="e">
        <f>1000*(IF(I84&lt;18,VLOOKUP(I84,'[1]Mortality (No Interventions) H'!$B$10:$O$129,7),VLOOKUP(I84,'[1]Mortality (Interventions) H'!$B$136:$AV$256,25)))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2401.585209568862</v>
      </c>
      <c r="M1024" s="14">
        <f t="shared" si="539"/>
        <v>769177</v>
      </c>
      <c r="O1024" s="12" t="e">
        <f>1000*(IF(I85&lt;18,VLOOKUP(I85,'[1]Mortality (No Interventions) H'!$B$10:$O$129,7),VLOOKUP(I85,'[1]Mortality (Interventions) H'!$B$136:$AV$256,25)))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2401.585209568862</v>
      </c>
      <c r="M1025" s="14">
        <f t="shared" si="539"/>
        <v>769177</v>
      </c>
      <c r="O1025" s="12" t="e">
        <f>1000*(IF(I86&lt;18,VLOOKUP(I86,'[1]Mortality (No Interventions) H'!$B$10:$O$129,7),VLOOKUP(I86,'[1]Mortality (Interventions) H'!$B$136:$AV$256,25)))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2401.585209568862</v>
      </c>
      <c r="M1026" s="14">
        <f t="shared" si="539"/>
        <v>769177</v>
      </c>
      <c r="O1026" s="12" t="e">
        <f>1000*(IF(I87&lt;18,VLOOKUP(I87,'[1]Mortality (No Interventions) H'!$B$10:$O$129,7),VLOOKUP(I87,'[1]Mortality (Interventions) H'!$B$136:$AV$256,25)))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2401.585209568862</v>
      </c>
      <c r="M1027" s="14">
        <f t="shared" si="539"/>
        <v>769177</v>
      </c>
      <c r="O1027" s="12" t="e">
        <f>1000*(IF(I88&lt;18,VLOOKUP(I88,'[1]Mortality (No Interventions) H'!$B$10:$O$129,7),VLOOKUP(I88,'[1]Mortality (Interventions) H'!$B$136:$AV$256,25)))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2401.585209568862</v>
      </c>
      <c r="M1028" s="14">
        <f t="shared" si="539"/>
        <v>769177</v>
      </c>
      <c r="O1028" s="12" t="e">
        <f>1000*(IF(I89&lt;18,VLOOKUP(I89,'[1]Mortality (No Interventions) H'!$B$10:$O$129,7),VLOOKUP(I89,'[1]Mortality (Interventions) H'!$B$136:$AV$256,25)))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2401.585209568862</v>
      </c>
      <c r="M1029" s="14">
        <f t="shared" si="539"/>
        <v>769177</v>
      </c>
      <c r="O1029" s="12" t="e">
        <f>1000*(IF(I90&lt;18,VLOOKUP(I90,'[1]Mortality (No Interventions) H'!$B$10:$O$129,7),VLOOKUP(I90,'[1]Mortality (Interventions) H'!$B$136:$AV$256,25)))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2401.585209568862</v>
      </c>
      <c r="M1030" s="14">
        <f t="shared" si="539"/>
        <v>769177</v>
      </c>
      <c r="O1030" s="12" t="e">
        <f>1000*(IF(I91&lt;18,VLOOKUP(I91,'[1]Mortality (No Interventions) H'!$B$10:$O$129,7),VLOOKUP(I91,'[1]Mortality (Interventions) H'!$B$136:$AV$256,25)))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2401.585209568862</v>
      </c>
      <c r="M1031" s="14">
        <f t="shared" si="539"/>
        <v>769177</v>
      </c>
      <c r="O1031" s="12" t="e">
        <f>1000*(IF(I92&lt;18,VLOOKUP(I92,'[1]Mortality (No Interventions) H'!$B$10:$O$129,7),VLOOKUP(I92,'[1]Mortality (Interventions) H'!$B$136:$AV$256,25)))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2401.585209568862</v>
      </c>
      <c r="M1032" s="14">
        <f t="shared" si="539"/>
        <v>769177</v>
      </c>
      <c r="O1032" s="12" t="e">
        <f>1000*(IF(I93&lt;18,VLOOKUP(I93,'[1]Mortality (No Interventions) H'!$B$10:$O$129,7),VLOOKUP(I93,'[1]Mortality (Interventions) H'!$B$136:$AV$256,25)))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2401.585209568862</v>
      </c>
      <c r="M1033" s="14">
        <f t="shared" si="539"/>
        <v>769177</v>
      </c>
      <c r="O1033" s="12" t="e">
        <f>1000*(IF(I94&lt;18,VLOOKUP(I94,'[1]Mortality (No Interventions) H'!$B$10:$O$129,7),VLOOKUP(I94,'[1]Mortality (Interventions) H'!$B$136:$AV$256,25)))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2401.585209568862</v>
      </c>
      <c r="M1034" s="14">
        <f t="shared" si="539"/>
        <v>769177</v>
      </c>
      <c r="O1034" s="12" t="e">
        <f>1000*(IF(I95&lt;18,VLOOKUP(I95,'[1]Mortality (No Interventions) H'!$B$10:$O$129,7),VLOOKUP(I95,'[1]Mortality (Interventions) H'!$B$136:$AV$256,25)))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2401.585209568862</v>
      </c>
      <c r="M1035" s="14">
        <f t="shared" si="539"/>
        <v>769177</v>
      </c>
      <c r="O1035" s="12" t="e">
        <f>1000*(IF(I96&lt;18,VLOOKUP(I96,'[1]Mortality (No Interventions) H'!$B$10:$O$129,7),VLOOKUP(I96,'[1]Mortality (Interventions) H'!$B$136:$AV$256,25)))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2401.585209568862</v>
      </c>
      <c r="M1036" s="14">
        <f t="shared" si="539"/>
        <v>769177</v>
      </c>
      <c r="O1036" s="12" t="e">
        <f>1000*(IF(I97&lt;18,VLOOKUP(I97,'[1]Mortality (No Interventions) H'!$B$10:$O$129,7),VLOOKUP(I97,'[1]Mortality (Interventions) H'!$B$136:$AV$256,25)))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2401.585209568862</v>
      </c>
      <c r="M1037" s="14">
        <f t="shared" si="539"/>
        <v>769177</v>
      </c>
      <c r="O1037" s="12" t="e">
        <f>1000*(IF(I98&lt;18,VLOOKUP(I98,'[1]Mortality (No Interventions) H'!$B$10:$O$129,7),VLOOKUP(I98,'[1]Mortality (Interventions) H'!$B$136:$AV$256,25)))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2401.585209568862</v>
      </c>
      <c r="M1038" s="14">
        <f t="shared" si="539"/>
        <v>769177</v>
      </c>
      <c r="O1038" s="12" t="e">
        <f>1000*(IF(I99&lt;18,VLOOKUP(I99,'[1]Mortality (No Interventions) H'!$B$10:$O$129,7),VLOOKUP(I99,'[1]Mortality (Interventions) H'!$B$136:$AV$256,25)))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2401.585209568862</v>
      </c>
      <c r="M1039" s="14">
        <f t="shared" ref="M1039:M1063" si="556">$E$11</f>
        <v>769177</v>
      </c>
      <c r="O1039" s="12" t="e">
        <f>1000*(IF(I100&lt;18,VLOOKUP(I100,'[1]Mortality (No Interventions) H'!$B$10:$O$129,7),VLOOKUP(I100,'[1]Mortality (Interventions) H'!$B$136:$AV$256,25)))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2401.585209568862</v>
      </c>
      <c r="M1040" s="14">
        <f t="shared" si="556"/>
        <v>769177</v>
      </c>
      <c r="O1040" s="12" t="e">
        <f>1000*(IF(I101&lt;18,VLOOKUP(I101,'[1]Mortality (No Interventions) H'!$B$10:$O$129,7),VLOOKUP(I101,'[1]Mortality (Interventions) H'!$B$136:$AV$256,25)))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2401.585209568862</v>
      </c>
      <c r="M1041" s="14">
        <f t="shared" si="556"/>
        <v>769177</v>
      </c>
      <c r="O1041" s="12" t="e">
        <f>1000*(IF(I102&lt;18,VLOOKUP(I102,'[1]Mortality (No Interventions) H'!$B$10:$O$129,7),VLOOKUP(I102,'[1]Mortality (Interventions) H'!$B$136:$AV$256,25)))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2401.585209568862</v>
      </c>
      <c r="M1042" s="14">
        <f t="shared" si="556"/>
        <v>769177</v>
      </c>
      <c r="O1042" s="12" t="e">
        <f>1000*(IF(I103&lt;18,VLOOKUP(I103,'[1]Mortality (No Interventions) H'!$B$10:$O$129,7),VLOOKUP(I103,'[1]Mortality (Interventions) H'!$B$136:$AV$256,25)))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2401.585209568862</v>
      </c>
      <c r="M1043" s="14">
        <f t="shared" si="556"/>
        <v>769177</v>
      </c>
      <c r="O1043" s="12" t="e">
        <f>1000*(IF(I104&lt;18,VLOOKUP(I104,'[1]Mortality (No Interventions) H'!$B$10:$O$129,7),VLOOKUP(I104,'[1]Mortality (Interventions) H'!$B$136:$AV$256,25)))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2401.585209568862</v>
      </c>
      <c r="M1044" s="14">
        <f t="shared" si="556"/>
        <v>769177</v>
      </c>
      <c r="O1044" s="12" t="e">
        <f>1000*(IF(I105&lt;18,VLOOKUP(I105,'[1]Mortality (No Interventions) H'!$B$10:$O$129,7),VLOOKUP(I105,'[1]Mortality (Interventions) H'!$B$136:$AV$256,25)))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2401.585209568862</v>
      </c>
      <c r="M1045" s="14">
        <f t="shared" si="556"/>
        <v>769177</v>
      </c>
      <c r="O1045" s="12" t="e">
        <f>1000*(IF(I106&lt;18,VLOOKUP(I106,'[1]Mortality (No Interventions) H'!$B$10:$O$129,7),VLOOKUP(I106,'[1]Mortality (Interventions) H'!$B$136:$AV$256,25)))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2401.585209568862</v>
      </c>
      <c r="M1046" s="14">
        <f t="shared" si="556"/>
        <v>769177</v>
      </c>
      <c r="O1046" s="12" t="e">
        <f>1000*(IF(I107&lt;18,VLOOKUP(I107,'[1]Mortality (No Interventions) H'!$B$10:$O$129,7),VLOOKUP(I107,'[1]Mortality (Interventions) H'!$B$136:$AV$256,25)))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2401.585209568862</v>
      </c>
      <c r="M1047" s="14">
        <f t="shared" si="556"/>
        <v>769177</v>
      </c>
      <c r="O1047" s="12" t="e">
        <f>1000*(IF(I108&lt;18,VLOOKUP(I108,'[1]Mortality (No Interventions) H'!$B$10:$O$129,7),VLOOKUP(I108,'[1]Mortality (Interventions) H'!$B$136:$AV$256,25)))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2401.585209568862</v>
      </c>
      <c r="M1048" s="14">
        <f t="shared" si="556"/>
        <v>769177</v>
      </c>
      <c r="O1048" s="12" t="e">
        <f>1000*(IF(I109&lt;18,VLOOKUP(I109,'[1]Mortality (No Interventions) H'!$B$10:$O$129,7),VLOOKUP(I109,'[1]Mortality (Interventions) H'!$B$136:$AV$256,25)))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2401.585209568862</v>
      </c>
      <c r="M1049" s="14">
        <f t="shared" si="556"/>
        <v>769177</v>
      </c>
      <c r="O1049" s="12" t="e">
        <f>1000*(IF(I110&lt;18,VLOOKUP(I110,'[1]Mortality (No Interventions) H'!$B$10:$O$129,7),VLOOKUP(I110,'[1]Mortality (Interventions) H'!$B$136:$AV$256,25)))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2401.585209568862</v>
      </c>
      <c r="M1050" s="14">
        <f t="shared" si="556"/>
        <v>769177</v>
      </c>
      <c r="O1050" s="12" t="e">
        <f>1000*(IF(I111&lt;18,VLOOKUP(I111,'[1]Mortality (No Interventions) H'!$B$10:$O$129,7),VLOOKUP(I111,'[1]Mortality (Interventions) H'!$B$136:$AV$256,25)))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2401.585209568862</v>
      </c>
      <c r="M1051" s="14">
        <f t="shared" si="556"/>
        <v>769177</v>
      </c>
      <c r="O1051" s="12" t="e">
        <f>1000*(IF(I112&lt;18,VLOOKUP(I112,'[1]Mortality (No Interventions) H'!$B$10:$O$129,7),VLOOKUP(I112,'[1]Mortality (Interventions) H'!$B$136:$AV$256,25)))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2401.585209568862</v>
      </c>
      <c r="M1052" s="14">
        <f t="shared" si="556"/>
        <v>769177</v>
      </c>
      <c r="O1052" s="12" t="e">
        <f>1000*(IF(I113&lt;18,VLOOKUP(I113,'[1]Mortality (No Interventions) H'!$B$10:$O$129,7),VLOOKUP(I113,'[1]Mortality (Interventions) H'!$B$136:$AV$256,25)))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2401.585209568862</v>
      </c>
      <c r="M1053" s="14">
        <f t="shared" si="556"/>
        <v>769177</v>
      </c>
      <c r="O1053" s="12" t="e">
        <f>1000*(IF(I114&lt;18,VLOOKUP(I114,'[1]Mortality (No Interventions) H'!$B$10:$O$129,7),VLOOKUP(I114,'[1]Mortality (Interventions) H'!$B$136:$AV$256,25)))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2401.585209568862</v>
      </c>
      <c r="M1054" s="14">
        <f t="shared" si="556"/>
        <v>769177</v>
      </c>
      <c r="O1054" s="12" t="e">
        <f>1000*(IF(I115&lt;18,VLOOKUP(I115,'[1]Mortality (No Interventions) H'!$B$10:$O$129,7),VLOOKUP(I115,'[1]Mortality (Interventions) H'!$B$136:$AV$256,25)))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2401.585209568862</v>
      </c>
      <c r="M1055" s="14">
        <f t="shared" si="556"/>
        <v>769177</v>
      </c>
      <c r="O1055" s="12" t="e">
        <f>1000*(IF(I116&lt;18,VLOOKUP(I116,'[1]Mortality (No Interventions) H'!$B$10:$O$129,7),VLOOKUP(I116,'[1]Mortality (Interventions) H'!$B$136:$AV$256,25)))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2401.585209568862</v>
      </c>
      <c r="M1056" s="14">
        <f t="shared" si="556"/>
        <v>769177</v>
      </c>
      <c r="O1056" s="12" t="e">
        <f>1000*(IF(I117&lt;18,VLOOKUP(I117,'[1]Mortality (No Interventions) H'!$B$10:$O$129,7),VLOOKUP(I117,'[1]Mortality (Interventions) H'!$B$136:$AV$256,25)))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2401.585209568862</v>
      </c>
      <c r="M1057" s="14">
        <f t="shared" si="556"/>
        <v>769177</v>
      </c>
      <c r="O1057" s="12" t="e">
        <f>1000*(IF(I118&lt;18,VLOOKUP(I118,'[1]Mortality (No Interventions) H'!$B$10:$O$129,7),VLOOKUP(I118,'[1]Mortality (Interventions) H'!$B$136:$AV$256,25)))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2401.585209568862</v>
      </c>
      <c r="M1058" s="14">
        <f t="shared" si="556"/>
        <v>769177</v>
      </c>
      <c r="O1058" s="12" t="e">
        <f>1000*(IF(I119&lt;18,VLOOKUP(I119,'[1]Mortality (No Interventions) H'!$B$10:$O$129,7),VLOOKUP(I119,'[1]Mortality (Interventions) H'!$B$136:$AV$256,25)))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2401.585209568862</v>
      </c>
      <c r="M1059" s="14">
        <f t="shared" si="556"/>
        <v>769177</v>
      </c>
      <c r="O1059" s="12" t="e">
        <f>1000*(IF(I120&lt;18,VLOOKUP(I120,'[1]Mortality (No Interventions) H'!$B$10:$O$129,7),VLOOKUP(I120,'[1]Mortality (Interventions) H'!$B$136:$AV$256,25)))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2401.585209568862</v>
      </c>
      <c r="M1060" s="14">
        <f t="shared" si="556"/>
        <v>769177</v>
      </c>
      <c r="O1060" s="12" t="e">
        <f>1000*(IF(I121&lt;18,VLOOKUP(I121,'[1]Mortality (No Interventions) H'!$B$10:$O$129,7),VLOOKUP(I121,'[1]Mortality (Interventions) H'!$B$136:$AV$256,25)))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2401.585209568862</v>
      </c>
      <c r="M1061" s="14">
        <f t="shared" si="556"/>
        <v>769177</v>
      </c>
      <c r="O1061" s="12" t="e">
        <f>1000*(IF(I122&lt;18,VLOOKUP(I122,'[1]Mortality (No Interventions) H'!$B$10:$O$129,7),VLOOKUP(I122,'[1]Mortality (Interventions) H'!$B$136:$AV$256,25)))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2401.585209568862</v>
      </c>
      <c r="M1062" s="14">
        <f t="shared" si="556"/>
        <v>769177</v>
      </c>
      <c r="O1062" s="12" t="e">
        <f>1000*(IF(I123&lt;18,VLOOKUP(I123,'[1]Mortality (No Interventions) H'!$B$10:$O$129,7),VLOOKUP(I123,'[1]Mortality (Interventions) H'!$B$136:$AV$256,25)))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2401.585209568862</v>
      </c>
      <c r="M1063" s="14">
        <f t="shared" si="556"/>
        <v>769177</v>
      </c>
      <c r="O1063" s="12" t="e">
        <f>1000*(IF(I124&lt;18,VLOOKUP(I124,'[1]Mortality (No Interventions) H'!$B$10:$O$129,7),VLOOKUP(I124,'[1]Mortality (Interventions) H'!$B$136:$AV$256,25)))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481421.35635923676</v>
      </c>
      <c r="Z1068" s="2">
        <f t="shared" si="573"/>
        <v>-12035.53390898092</v>
      </c>
      <c r="AA1068" s="2">
        <f t="shared" si="573"/>
        <v>-47273.602952066118</v>
      </c>
      <c r="AB1068" s="2">
        <f t="shared" si="573"/>
        <v>-769176.99999999988</v>
      </c>
      <c r="AC1068" s="2">
        <f t="shared" si="573"/>
        <v>-347064.78050181025</v>
      </c>
      <c r="AD1068" s="2">
        <f t="shared" si="573"/>
        <v>14843.284456471583</v>
      </c>
      <c r="AE1068" s="2">
        <f t="shared" si="573"/>
        <v>-332221.4960453388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481421.35635923676</v>
      </c>
      <c r="Z1070" s="2">
        <f t="shared" si="574"/>
        <v>-12035.53390898092</v>
      </c>
      <c r="AA1070" s="2">
        <f t="shared" si="574"/>
        <v>-21304.727735682827</v>
      </c>
      <c r="AB1070" s="2">
        <f t="shared" si="574"/>
        <v>-166559.78901820711</v>
      </c>
      <c r="AC1070" s="2">
        <f t="shared" si="574"/>
        <v>281521.30569636601</v>
      </c>
      <c r="AD1070" s="2">
        <f t="shared" si="574"/>
        <v>6026.1721098179269</v>
      </c>
      <c r="AE1070" s="2">
        <f t="shared" si="574"/>
        <v>287547.47780618392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481421.35635923676</v>
      </c>
      <c r="Z1072" s="2">
        <f t="shared" si="575"/>
        <v>-12035.53390898092</v>
      </c>
      <c r="AA1072" s="2">
        <f t="shared" si="575"/>
        <v>-33075.467972324979</v>
      </c>
      <c r="AB1072" s="2">
        <f t="shared" si="575"/>
        <v>-398160.30700418318</v>
      </c>
      <c r="AC1072" s="2">
        <f t="shared" si="575"/>
        <v>38150.047473747691</v>
      </c>
      <c r="AD1072" s="2">
        <f t="shared" si="575"/>
        <v>9992.1176910893719</v>
      </c>
      <c r="AE1072" s="2">
        <f t="shared" si="575"/>
        <v>48142.165164836915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478085.06743435154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478085.06743435154</v>
      </c>
      <c r="K1078" s="14">
        <f>J1078*$C$10</f>
        <v>11952.12668585879</v>
      </c>
      <c r="L1078" s="15">
        <f>$C$1088</f>
        <v>4778.7806584877198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478085.06743435154</v>
      </c>
      <c r="Z1078" s="8">
        <f t="shared" ref="Z1078:Z1109" si="580">IFERROR(_xlfn.IFNA(-$T1078*K1078,0),0)</f>
        <v>-11952.12668585879</v>
      </c>
      <c r="AA1078" s="8">
        <f t="shared" ref="AA1078:AA1109" si="581">IFERROR(_xlfn.IFNA(-$T1078*L1078,0),0)</f>
        <v>-4778.7806584877198</v>
      </c>
      <c r="AB1078" s="8"/>
      <c r="AC1078" s="8">
        <f t="shared" ref="AC1078:AC1109" si="582">IFERROR(_xlfn.IFNA(SUM(Y1078:AB1078),0),0)</f>
        <v>461354.16009000508</v>
      </c>
      <c r="AD1078" s="8"/>
      <c r="AE1078" s="8">
        <f t="shared" ref="AE1078:AE1109" si="583">IFERROR(_xlfn.IFNA(SUM(AC1078:AD1078),0),0)</f>
        <v>461354.16009000508</v>
      </c>
      <c r="AG1078" s="46">
        <f>AE1207</f>
        <v>47808.536137849791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H'!$B$10:$O$129,7),VLOOKUP(I5,'[1]Mortality (Interventions) H'!$B$136:$AV$256,28)))</f>
        <v>10.488937054950378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1.0488937054950378E-2</v>
      </c>
      <c r="S1079" s="10">
        <f t="shared" ref="S1079:S1110" si="587">MIN(P1079*Q1079,Q1079-R1079)</f>
        <v>0</v>
      </c>
      <c r="T1079" s="9">
        <f t="shared" si="577"/>
        <v>0.98951106294504965</v>
      </c>
      <c r="U1079" s="18"/>
      <c r="V1079" s="8">
        <f t="shared" ref="V1079:V1110" si="588">W1078</f>
        <v>7691.77</v>
      </c>
      <c r="W1079" s="8">
        <f t="shared" si="578"/>
        <v>7611.0915086288451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-8067.8491371155669</v>
      </c>
      <c r="AC1079" s="8">
        <f t="shared" si="582"/>
        <v>-8067.8491371155669</v>
      </c>
      <c r="AD1079" s="8">
        <f t="shared" ref="AD1079:AD1110" si="590">IFERROR(_xlfn.IFNA($D$6*SUM(V1079:V1079,Y1079:Z1079),0),0)</f>
        <v>754.56263700000011</v>
      </c>
      <c r="AE1079" s="8">
        <f t="shared" si="583"/>
        <v>-7313.2865001155669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2388.3553213159621</v>
      </c>
      <c r="M1080" s="14">
        <f t="shared" si="576"/>
        <v>769177</v>
      </c>
      <c r="N1080" s="13"/>
      <c r="O1080" s="12">
        <f>1000*(IF(I6&lt;18,VLOOKUP(I6,'[1]Mortality (No Interventions) H'!$B$10:$O$129,7),VLOOKUP(I6,'[1]Mortality (Interventions) H'!$B$136:$AV$256,28)))</f>
        <v>11.519206373786538</v>
      </c>
      <c r="P1080" s="11">
        <v>0</v>
      </c>
      <c r="Q1080" s="10">
        <f t="shared" si="585"/>
        <v>0.98951106294504965</v>
      </c>
      <c r="R1080" s="10">
        <f t="shared" si="586"/>
        <v>1.1398382143208907E-2</v>
      </c>
      <c r="S1080" s="10">
        <f t="shared" si="587"/>
        <v>0</v>
      </c>
      <c r="T1080" s="9">
        <f t="shared" si="577"/>
        <v>0.97811268080184077</v>
      </c>
      <c r="U1080" s="18"/>
      <c r="V1080" s="8">
        <f t="shared" si="588"/>
        <v>7611.0915086288451</v>
      </c>
      <c r="W1080" s="8">
        <f t="shared" si="578"/>
        <v>7523.4177748111751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-2336.0806260396976</v>
      </c>
      <c r="AB1080" s="8">
        <f t="shared" si="589"/>
        <v>-8767.3733817669981</v>
      </c>
      <c r="AC1080" s="8">
        <f t="shared" si="582"/>
        <v>-11103.454007806697</v>
      </c>
      <c r="AD1080" s="8">
        <f t="shared" si="590"/>
        <v>746.64807699648975</v>
      </c>
      <c r="AE1080" s="8">
        <f t="shared" si="583"/>
        <v>-10356.805930810207</v>
      </c>
      <c r="AF1080" s="1" t="s">
        <v>34</v>
      </c>
      <c r="AG1080" s="44">
        <f>AE1207/Y1207</f>
        <v>0.10000006148364933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2388.3553213159621</v>
      </c>
      <c r="M1081" s="14">
        <f t="shared" si="576"/>
        <v>769177</v>
      </c>
      <c r="N1081" s="13"/>
      <c r="O1081" s="12">
        <f>1000*(IF(I7&lt;18,VLOOKUP(I7,'[1]Mortality (No Interventions) H'!$B$10:$O$129,7),VLOOKUP(I7,'[1]Mortality (Interventions) H'!$B$136:$AV$256,28)))</f>
        <v>12.61944212108855</v>
      </c>
      <c r="P1081" s="11">
        <v>0</v>
      </c>
      <c r="Q1081" s="10">
        <f t="shared" si="585"/>
        <v>0.97811268080184077</v>
      </c>
      <c r="R1081" s="10">
        <f t="shared" si="586"/>
        <v>1.2343236363281589E-2</v>
      </c>
      <c r="S1081" s="10">
        <f t="shared" si="587"/>
        <v>0</v>
      </c>
      <c r="T1081" s="9">
        <f t="shared" si="577"/>
        <v>0.96576944443855917</v>
      </c>
      <c r="U1081" s="18"/>
      <c r="V1081" s="8">
        <f t="shared" si="588"/>
        <v>7523.4177748111751</v>
      </c>
      <c r="W1081" s="8">
        <f t="shared" si="578"/>
        <v>7428.4764396491764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-2306.600591789193</v>
      </c>
      <c r="AB1081" s="8">
        <f t="shared" si="589"/>
        <v>-9494.1335161998431</v>
      </c>
      <c r="AC1081" s="8">
        <f t="shared" si="582"/>
        <v>-11800.734107989036</v>
      </c>
      <c r="AD1081" s="8">
        <f t="shared" si="590"/>
        <v>738.04728370897635</v>
      </c>
      <c r="AE1081" s="8">
        <f t="shared" si="583"/>
        <v>-11062.686824280059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2388.3553213159621</v>
      </c>
      <c r="M1082" s="14">
        <f t="shared" si="576"/>
        <v>769177</v>
      </c>
      <c r="N1082" s="13"/>
      <c r="O1082" s="12">
        <f>1000*(IF(I8&lt;18,VLOOKUP(I8,'[1]Mortality (No Interventions) H'!$B$10:$O$129,7),VLOOKUP(I8,'[1]Mortality (Interventions) H'!$B$136:$AV$256,28)))</f>
        <v>13.789840170162849</v>
      </c>
      <c r="P1082" s="11">
        <v>0</v>
      </c>
      <c r="Q1082" s="10">
        <f t="shared" si="585"/>
        <v>0.96576944443855917</v>
      </c>
      <c r="R1082" s="10">
        <f t="shared" si="586"/>
        <v>1.33178062800347E-2</v>
      </c>
      <c r="S1082" s="10">
        <f t="shared" si="587"/>
        <v>0</v>
      </c>
      <c r="T1082" s="9">
        <f t="shared" si="577"/>
        <v>0.95245163815852452</v>
      </c>
      <c r="U1082" s="18"/>
      <c r="V1082" s="8">
        <f t="shared" si="588"/>
        <v>7428.4764396491764</v>
      </c>
      <c r="W1082" s="8">
        <f t="shared" si="578"/>
        <v>7326.038936838595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-2274.7929382920174</v>
      </c>
      <c r="AB1082" s="8">
        <f t="shared" si="589"/>
        <v>-10243.75028105825</v>
      </c>
      <c r="AC1082" s="8">
        <f t="shared" si="582"/>
        <v>-12518.543219350267</v>
      </c>
      <c r="AD1082" s="8">
        <f t="shared" si="590"/>
        <v>728.73353872958421</v>
      </c>
      <c r="AE1082" s="8">
        <f t="shared" si="583"/>
        <v>-11789.809680620683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2388.3553213159621</v>
      </c>
      <c r="M1083" s="14">
        <f t="shared" si="576"/>
        <v>769177</v>
      </c>
      <c r="N1083" s="13"/>
      <c r="O1083" s="12">
        <f>1000*(IF(I9&lt;18,VLOOKUP(I9,'[1]Mortality (No Interventions) H'!$B$10:$O$129,7),VLOOKUP(I9,'[1]Mortality (Interventions) H'!$B$136:$AV$256,28)))</f>
        <v>15.107215868226291</v>
      </c>
      <c r="P1083" s="11">
        <v>0</v>
      </c>
      <c r="Q1083" s="10">
        <f t="shared" si="585"/>
        <v>0.95245163815852452</v>
      </c>
      <c r="R1083" s="10">
        <f t="shared" si="586"/>
        <v>1.4388892501706588E-2</v>
      </c>
      <c r="S1083" s="10">
        <f t="shared" si="587"/>
        <v>0</v>
      </c>
      <c r="T1083" s="9">
        <f t="shared" si="577"/>
        <v>0.93806274565681791</v>
      </c>
      <c r="U1083" s="18"/>
      <c r="V1083" s="8">
        <f t="shared" si="588"/>
        <v>7326.038936838595</v>
      </c>
      <c r="W1083" s="8">
        <f t="shared" si="578"/>
        <v>7215.3628851607427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-2240.4271503177229</v>
      </c>
      <c r="AB1083" s="8">
        <f t="shared" si="589"/>
        <v>-11067.605167785168</v>
      </c>
      <c r="AC1083" s="8">
        <f t="shared" si="582"/>
        <v>-13308.032318102891</v>
      </c>
      <c r="AD1083" s="8">
        <f t="shared" si="590"/>
        <v>718.68441970386618</v>
      </c>
      <c r="AE1083" s="8">
        <f t="shared" si="583"/>
        <v>-12589.347898399024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2388.3553213159621</v>
      </c>
      <c r="M1084" s="14">
        <f t="shared" si="576"/>
        <v>769177</v>
      </c>
      <c r="N1084" s="13"/>
      <c r="O1084" s="12">
        <f>1000*(IF(I10&lt;18,VLOOKUP(I10,'[1]Mortality (No Interventions) H'!$B$10:$O$129,7),VLOOKUP(I10,'[1]Mortality (Interventions) H'!$B$136:$AV$256,28)))</f>
        <v>16.59238578352409</v>
      </c>
      <c r="P1084" s="11">
        <v>0</v>
      </c>
      <c r="Q1084" s="10">
        <f t="shared" si="585"/>
        <v>0.93806274565681791</v>
      </c>
      <c r="R1084" s="10">
        <f t="shared" si="586"/>
        <v>1.556469896508976E-2</v>
      </c>
      <c r="S1084" s="10">
        <f t="shared" si="587"/>
        <v>0</v>
      </c>
      <c r="T1084" s="9">
        <f t="shared" si="577"/>
        <v>0.92249804669172819</v>
      </c>
      <c r="U1084" s="18"/>
      <c r="V1084" s="8">
        <f t="shared" si="588"/>
        <v>7215.3628851607427</v>
      </c>
      <c r="W1084" s="8">
        <f t="shared" si="578"/>
        <v>7095.6428006020342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-2203.2531187197701</v>
      </c>
      <c r="AB1084" s="8">
        <f t="shared" si="589"/>
        <v>-11972.008455870846</v>
      </c>
      <c r="AC1084" s="8">
        <f t="shared" si="582"/>
        <v>-14175.261574590615</v>
      </c>
      <c r="AD1084" s="8">
        <f t="shared" si="590"/>
        <v>707.82709903426894</v>
      </c>
      <c r="AE1084" s="8">
        <f t="shared" si="583"/>
        <v>-13467.434475556347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2388.3553213159621</v>
      </c>
      <c r="M1085" s="14">
        <f t="shared" si="576"/>
        <v>769177</v>
      </c>
      <c r="N1085" s="13"/>
      <c r="O1085" s="12">
        <f>1000*(IF(I11&lt;18,VLOOKUP(I11,'[1]Mortality (No Interventions) H'!$B$10:$O$129,7),VLOOKUP(I11,'[1]Mortality (Interventions) H'!$B$136:$AV$256,28)))</f>
        <v>18.293390002763523</v>
      </c>
      <c r="P1085" s="11">
        <v>0</v>
      </c>
      <c r="Q1085" s="10">
        <f t="shared" si="585"/>
        <v>0.92249804669172819</v>
      </c>
      <c r="R1085" s="10">
        <f t="shared" si="586"/>
        <v>1.6875616544919338E-2</v>
      </c>
      <c r="S1085" s="10">
        <f t="shared" si="587"/>
        <v>0</v>
      </c>
      <c r="T1085" s="9">
        <f t="shared" si="577"/>
        <v>0.90562243014680888</v>
      </c>
      <c r="U1085" s="18"/>
      <c r="V1085" s="8">
        <f t="shared" si="588"/>
        <v>7095.6428006020342</v>
      </c>
      <c r="W1085" s="8">
        <f t="shared" si="578"/>
        <v>6965.8394395303203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-2162.9481501442242</v>
      </c>
      <c r="AB1085" s="8">
        <f t="shared" si="589"/>
        <v>-12980.336107171423</v>
      </c>
      <c r="AC1085" s="8">
        <f t="shared" si="582"/>
        <v>-15143.284257315647</v>
      </c>
      <c r="AD1085" s="8">
        <f t="shared" si="590"/>
        <v>696.08255873905955</v>
      </c>
      <c r="AE1085" s="8">
        <f t="shared" si="583"/>
        <v>-14447.201698576588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2388.3553213159621</v>
      </c>
      <c r="M1086" s="14">
        <f t="shared" si="576"/>
        <v>769177</v>
      </c>
      <c r="N1086" s="13"/>
      <c r="O1086" s="12">
        <f>1000*(IF(I12&lt;18,VLOOKUP(I12,'[1]Mortality (No Interventions) H'!$B$10:$O$129,7),VLOOKUP(I12,'[1]Mortality (Interventions) H'!$B$136:$AV$256,28)))</f>
        <v>20.254910737592681</v>
      </c>
      <c r="P1086" s="11">
        <v>0</v>
      </c>
      <c r="Q1086" s="10">
        <f t="shared" si="585"/>
        <v>0.90562243014680888</v>
      </c>
      <c r="R1086" s="10">
        <f t="shared" si="586"/>
        <v>1.8343301484585378E-2</v>
      </c>
      <c r="S1086" s="10">
        <f t="shared" si="587"/>
        <v>0</v>
      </c>
      <c r="T1086" s="9">
        <f t="shared" si="577"/>
        <v>0.88727912866222347</v>
      </c>
      <c r="U1086" s="18"/>
      <c r="V1086" s="8">
        <f t="shared" si="588"/>
        <v>6965.8394395303203</v>
      </c>
      <c r="W1086" s="8">
        <f t="shared" si="578"/>
        <v>6824.7469834702306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-2119.1378284330117</v>
      </c>
      <c r="AB1086" s="8">
        <f t="shared" si="589"/>
        <v>-14109.245606008928</v>
      </c>
      <c r="AC1086" s="8">
        <f t="shared" si="582"/>
        <v>-16228.383434441939</v>
      </c>
      <c r="AD1086" s="8">
        <f t="shared" si="590"/>
        <v>683.34884901792452</v>
      </c>
      <c r="AE1086" s="8">
        <f t="shared" si="583"/>
        <v>-15545.034585424015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2388.3553213159621</v>
      </c>
      <c r="M1087" s="14">
        <f t="shared" si="576"/>
        <v>769177</v>
      </c>
      <c r="N1087" s="13"/>
      <c r="O1087" s="12">
        <f>1000*(IF(I13&lt;18,VLOOKUP(I13,'[1]Mortality (No Interventions) H'!$B$10:$O$129,7),VLOOKUP(I13,'[1]Mortality (Interventions) H'!$B$136:$AV$256,28)))</f>
        <v>22.517716890045754</v>
      </c>
      <c r="P1087" s="11">
        <v>0</v>
      </c>
      <c r="Q1087" s="10">
        <f t="shared" si="585"/>
        <v>0.88727912866222347</v>
      </c>
      <c r="R1087" s="10">
        <f t="shared" si="586"/>
        <v>1.9979500221662429E-2</v>
      </c>
      <c r="S1087" s="10">
        <f t="shared" si="587"/>
        <v>0</v>
      </c>
      <c r="T1087" s="9">
        <f t="shared" si="577"/>
        <v>0.86729962844056108</v>
      </c>
      <c r="U1087" s="18"/>
      <c r="V1087" s="8">
        <f t="shared" si="588"/>
        <v>6824.7469834702306</v>
      </c>
      <c r="W1087" s="8">
        <f t="shared" si="578"/>
        <v>6671.0692630502544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-2071.419682761371</v>
      </c>
      <c r="AB1087" s="8">
        <f t="shared" si="589"/>
        <v>-15367.772041997641</v>
      </c>
      <c r="AC1087" s="8">
        <f t="shared" si="582"/>
        <v>-17439.191724759014</v>
      </c>
      <c r="AD1087" s="8">
        <f t="shared" si="590"/>
        <v>669.50767907842965</v>
      </c>
      <c r="AE1087" s="8">
        <f t="shared" si="583"/>
        <v>-16769.684045680584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4778.7806584877198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2388.3553213159621</v>
      </c>
      <c r="M1088" s="14">
        <f t="shared" si="576"/>
        <v>769177</v>
      </c>
      <c r="N1088" s="13"/>
      <c r="O1088" s="12">
        <f>1000*(IF(I14&lt;18,VLOOKUP(I14,'[1]Mortality (No Interventions) H'!$B$10:$O$129,7),VLOOKUP(I14,'[1]Mortality (Interventions) H'!$B$136:$AV$256,28)))</f>
        <v>25.212679980625289</v>
      </c>
      <c r="P1088" s="11">
        <v>0</v>
      </c>
      <c r="Q1088" s="10">
        <f t="shared" si="585"/>
        <v>0.86729962844056108</v>
      </c>
      <c r="R1088" s="10">
        <f t="shared" si="586"/>
        <v>2.1866947979187083E-2</v>
      </c>
      <c r="S1088" s="10">
        <f t="shared" si="587"/>
        <v>0</v>
      </c>
      <c r="T1088" s="9">
        <f t="shared" si="577"/>
        <v>0.84543268046137399</v>
      </c>
      <c r="U1088" s="18"/>
      <c r="V1088" s="8">
        <f t="shared" si="588"/>
        <v>6671.0692630502544</v>
      </c>
      <c r="W1088" s="8">
        <f t="shared" si="578"/>
        <v>6502.8737285923826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-2019.19364119434</v>
      </c>
      <c r="AB1088" s="8">
        <f t="shared" si="589"/>
        <v>-16819.553445787184</v>
      </c>
      <c r="AC1088" s="8">
        <f t="shared" si="582"/>
        <v>-18838.747086981522</v>
      </c>
      <c r="AD1088" s="8">
        <f t="shared" si="590"/>
        <v>654.43189470522998</v>
      </c>
      <c r="AE1088" s="8">
        <f t="shared" si="583"/>
        <v>-18184.315192276292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2388.3553213159621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2388.3553213159621</v>
      </c>
      <c r="M1089" s="14">
        <f t="shared" si="576"/>
        <v>769177</v>
      </c>
      <c r="N1089" s="13"/>
      <c r="O1089" s="12">
        <f>1000*(IF(I15&lt;18,VLOOKUP(I15,'[1]Mortality (No Interventions) H'!$B$10:$O$129,7),VLOOKUP(I15,'[1]Mortality (Interventions) H'!$B$136:$AV$256,28)))</f>
        <v>28.320656853776136</v>
      </c>
      <c r="P1089" s="11">
        <v>0</v>
      </c>
      <c r="Q1089" s="10">
        <f t="shared" si="585"/>
        <v>0.84543268046137399</v>
      </c>
      <c r="R1089" s="10">
        <f t="shared" si="586"/>
        <v>2.3943208836314744E-2</v>
      </c>
      <c r="S1089" s="10">
        <f t="shared" si="587"/>
        <v>0</v>
      </c>
      <c r="T1089" s="9">
        <f t="shared" si="577"/>
        <v>0.82148947162505925</v>
      </c>
      <c r="U1089" s="18"/>
      <c r="V1089" s="8">
        <f t="shared" si="588"/>
        <v>6502.8737285923826</v>
      </c>
      <c r="W1089" s="8">
        <f t="shared" si="578"/>
        <v>6318.7080731614824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-1962.0087509607483</v>
      </c>
      <c r="AB1089" s="8">
        <f t="shared" si="589"/>
        <v>-18416.565543090066</v>
      </c>
      <c r="AC1089" s="8">
        <f t="shared" si="582"/>
        <v>-20378.574294050813</v>
      </c>
      <c r="AD1089" s="8">
        <f t="shared" si="590"/>
        <v>637.9319127749128</v>
      </c>
      <c r="AE1089" s="8">
        <f t="shared" si="583"/>
        <v>-19740.642381275902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2388.3553213159621</v>
      </c>
      <c r="M1090" s="14">
        <f t="shared" si="576"/>
        <v>769177</v>
      </c>
      <c r="N1090" s="13"/>
      <c r="O1090" s="12">
        <f>1000*(IF(I16&lt;18,VLOOKUP(I16,'[1]Mortality (No Interventions) H'!$B$10:$O$129,7),VLOOKUP(I16,'[1]Mortality (Interventions) H'!$B$136:$AV$256,28)))</f>
        <v>31.890471430827954</v>
      </c>
      <c r="P1090" s="11">
        <v>0</v>
      </c>
      <c r="Q1090" s="10">
        <f t="shared" si="585"/>
        <v>0.82148947162505925</v>
      </c>
      <c r="R1090" s="10">
        <f t="shared" si="586"/>
        <v>2.6197686525584903E-2</v>
      </c>
      <c r="S1090" s="10">
        <f t="shared" si="587"/>
        <v>0</v>
      </c>
      <c r="T1090" s="9">
        <f t="shared" si="577"/>
        <v>0.7952917850994744</v>
      </c>
      <c r="U1090" s="18"/>
      <c r="V1090" s="8">
        <f t="shared" si="588"/>
        <v>6318.7080731614824</v>
      </c>
      <c r="W1090" s="8">
        <f t="shared" si="578"/>
        <v>6117.2014938745842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-1899.4393669412002</v>
      </c>
      <c r="AB1090" s="8">
        <f t="shared" si="589"/>
        <v>-20150.65792868982</v>
      </c>
      <c r="AC1090" s="8">
        <f t="shared" si="582"/>
        <v>-22050.097295631022</v>
      </c>
      <c r="AD1090" s="8">
        <f t="shared" si="590"/>
        <v>619.86526197714147</v>
      </c>
      <c r="AE1090" s="8">
        <f t="shared" si="583"/>
        <v>-21430.23203365388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2388.3553213159621</v>
      </c>
      <c r="M1091" s="14">
        <f t="shared" si="576"/>
        <v>769177</v>
      </c>
      <c r="N1091" s="13"/>
      <c r="O1091" s="12">
        <f>1000*(IF(I17&lt;18,VLOOKUP(I17,'[1]Mortality (No Interventions) H'!$B$10:$O$129,7),VLOOKUP(I17,'[1]Mortality (Interventions) H'!$B$136:$AV$256,28)))</f>
        <v>36.014371432010819</v>
      </c>
      <c r="P1091" s="11">
        <v>0</v>
      </c>
      <c r="Q1091" s="10">
        <f t="shared" si="585"/>
        <v>0.7952917850994744</v>
      </c>
      <c r="R1091" s="10">
        <f t="shared" si="586"/>
        <v>2.86419337453994E-2</v>
      </c>
      <c r="S1091" s="10">
        <f t="shared" si="587"/>
        <v>0</v>
      </c>
      <c r="T1091" s="9">
        <f t="shared" si="577"/>
        <v>0.76664985135407504</v>
      </c>
      <c r="U1091" s="18"/>
      <c r="V1091" s="8">
        <f t="shared" si="588"/>
        <v>6117.2014938745842</v>
      </c>
      <c r="W1091" s="8">
        <f t="shared" si="578"/>
        <v>5896.8943271497337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-1831.0322520675966</v>
      </c>
      <c r="AB1091" s="8">
        <f t="shared" si="589"/>
        <v>-22030.716672485076</v>
      </c>
      <c r="AC1091" s="8">
        <f t="shared" si="582"/>
        <v>-23861.748924552674</v>
      </c>
      <c r="AD1091" s="8">
        <f t="shared" si="590"/>
        <v>600.09746654909679</v>
      </c>
      <c r="AE1091" s="8">
        <f t="shared" si="583"/>
        <v>-23261.651458003576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2388.3553213159621</v>
      </c>
      <c r="M1092" s="14">
        <f t="shared" si="576"/>
        <v>769177</v>
      </c>
      <c r="N1092" s="13"/>
      <c r="O1092" s="12">
        <f>1000*(IF(I18&lt;18,VLOOKUP(I18,'[1]Mortality (No Interventions) H'!$B$10:$O$129,7),VLOOKUP(I18,'[1]Mortality (Interventions) H'!$B$136:$AV$256,28)))</f>
        <v>40.62594195634933</v>
      </c>
      <c r="P1092" s="11">
        <v>0</v>
      </c>
      <c r="Q1092" s="10">
        <f t="shared" si="585"/>
        <v>0.76664985135407504</v>
      </c>
      <c r="R1092" s="10">
        <f t="shared" si="586"/>
        <v>3.1145872361954496E-2</v>
      </c>
      <c r="S1092" s="10">
        <f t="shared" si="587"/>
        <v>0</v>
      </c>
      <c r="T1092" s="9">
        <f t="shared" si="577"/>
        <v>0.7355039789921205</v>
      </c>
      <c r="U1092" s="18"/>
      <c r="V1092" s="8">
        <f t="shared" si="588"/>
        <v>5896.8943271497337</v>
      </c>
      <c r="W1092" s="8">
        <f t="shared" si="578"/>
        <v>5657.3274404922231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-1756.6448420748945</v>
      </c>
      <c r="AB1092" s="8">
        <f t="shared" si="589"/>
        <v>-23956.688665751073</v>
      </c>
      <c r="AC1092" s="8">
        <f t="shared" si="582"/>
        <v>-25713.333507825966</v>
      </c>
      <c r="AD1092" s="8">
        <f t="shared" si="590"/>
        <v>578.48533349338891</v>
      </c>
      <c r="AE1092" s="8">
        <f t="shared" si="583"/>
        <v>-25134.848174332576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2388.3553213159621</v>
      </c>
      <c r="M1093" s="14">
        <f t="shared" si="576"/>
        <v>769177</v>
      </c>
      <c r="N1093" s="13"/>
      <c r="O1093" s="12">
        <f>1000*(IF(I19&lt;18,VLOOKUP(I19,'[1]Mortality (No Interventions) H'!$B$10:$O$129,7),VLOOKUP(I19,'[1]Mortality (Interventions) H'!$B$136:$AV$256,28)))</f>
        <v>45.758171201760391</v>
      </c>
      <c r="P1093" s="11">
        <v>0</v>
      </c>
      <c r="Q1093" s="10">
        <f t="shared" si="585"/>
        <v>0.7355039789921205</v>
      </c>
      <c r="R1093" s="10">
        <f t="shared" si="586"/>
        <v>3.3655316990297432E-2</v>
      </c>
      <c r="S1093" s="10">
        <f t="shared" si="587"/>
        <v>0</v>
      </c>
      <c r="T1093" s="9">
        <f t="shared" si="577"/>
        <v>0.70184866200182305</v>
      </c>
      <c r="U1093" s="18"/>
      <c r="V1093" s="8">
        <f t="shared" si="588"/>
        <v>5657.3274404922231</v>
      </c>
      <c r="W1093" s="8">
        <f t="shared" si="578"/>
        <v>5398.4584829257628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-1676.2639866505422</v>
      </c>
      <c r="AB1093" s="8">
        <f t="shared" si="589"/>
        <v>-25886.895756646009</v>
      </c>
      <c r="AC1093" s="8">
        <f t="shared" si="582"/>
        <v>-27563.15974329655</v>
      </c>
      <c r="AD1093" s="8">
        <f t="shared" si="590"/>
        <v>554.98382191228711</v>
      </c>
      <c r="AE1093" s="8">
        <f t="shared" si="583"/>
        <v>-27008.175921384263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2388.3553213159621</v>
      </c>
      <c r="M1094" s="14">
        <f t="shared" si="576"/>
        <v>769177</v>
      </c>
      <c r="N1094" s="13"/>
      <c r="O1094" s="12">
        <f>1000*(IF(I20&lt;18,VLOOKUP(I20,'[1]Mortality (No Interventions) H'!$B$10:$O$129,7),VLOOKUP(I20,'[1]Mortality (Interventions) H'!$B$136:$AV$256,28)))</f>
        <v>51.360426641369372</v>
      </c>
      <c r="P1094" s="11">
        <v>0</v>
      </c>
      <c r="Q1094" s="10">
        <f t="shared" si="585"/>
        <v>0.70184866200182305</v>
      </c>
      <c r="R1094" s="10">
        <f t="shared" si="586"/>
        <v>3.6047246718087886E-2</v>
      </c>
      <c r="S1094" s="10">
        <f t="shared" si="587"/>
        <v>0</v>
      </c>
      <c r="T1094" s="9">
        <f t="shared" si="577"/>
        <v>0.66580141528373515</v>
      </c>
      <c r="U1094" s="18"/>
      <c r="V1094" s="8">
        <f t="shared" si="588"/>
        <v>5398.4584829257628</v>
      </c>
      <c r="W1094" s="8">
        <f t="shared" si="578"/>
        <v>5121.1913520369762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-1590.1703531326075</v>
      </c>
      <c r="AB1094" s="8">
        <f t="shared" si="589"/>
        <v>-27726.713088878685</v>
      </c>
      <c r="AC1094" s="8">
        <f t="shared" si="582"/>
        <v>-29316.883442011291</v>
      </c>
      <c r="AD1094" s="8">
        <f t="shared" si="590"/>
        <v>529.58877717501741</v>
      </c>
      <c r="AE1094" s="8">
        <f t="shared" si="583"/>
        <v>-28787.294664836274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2388.3553213159621</v>
      </c>
      <c r="M1095" s="14">
        <f t="shared" si="576"/>
        <v>769177</v>
      </c>
      <c r="N1095" s="13"/>
      <c r="O1095" s="12">
        <f>1000*(IF(I21&lt;18,VLOOKUP(I21,'[1]Mortality (No Interventions) H'!$B$10:$O$129,7),VLOOKUP(I21,'[1]Mortality (Interventions) H'!$B$136:$AV$256,28)))</f>
        <v>57.519154529285721</v>
      </c>
      <c r="P1095" s="11">
        <v>0</v>
      </c>
      <c r="Q1095" s="10">
        <f t="shared" si="585"/>
        <v>0.66580141528373515</v>
      </c>
      <c r="R1095" s="10">
        <f t="shared" si="586"/>
        <v>3.8296334491522303E-2</v>
      </c>
      <c r="S1095" s="10">
        <f t="shared" si="587"/>
        <v>0</v>
      </c>
      <c r="T1095" s="9">
        <f t="shared" si="577"/>
        <v>0.6275050807922129</v>
      </c>
      <c r="U1095" s="18"/>
      <c r="V1095" s="8">
        <f t="shared" si="588"/>
        <v>5121.1913520369762</v>
      </c>
      <c r="W1095" s="8">
        <f t="shared" si="578"/>
        <v>4826.62475528512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-1498.7050988628844</v>
      </c>
      <c r="AB1095" s="8">
        <f t="shared" si="589"/>
        <v>-29456.659675185652</v>
      </c>
      <c r="AC1095" s="8">
        <f t="shared" si="582"/>
        <v>-30955.364774048536</v>
      </c>
      <c r="AD1095" s="8">
        <f t="shared" si="590"/>
        <v>502.38887163482741</v>
      </c>
      <c r="AE1095" s="8">
        <f t="shared" si="583"/>
        <v>-30452.975902413709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2388.3553213159621</v>
      </c>
      <c r="M1096" s="14">
        <f t="shared" si="576"/>
        <v>769177</v>
      </c>
      <c r="N1096" s="13"/>
      <c r="O1096" s="12">
        <f>1000*(IF(I22&lt;18,VLOOKUP(I22,'[1]Mortality (No Interventions) H'!$B$10:$O$129,7),VLOOKUP(I22,'[1]Mortality (Interventions) H'!$B$136:$AV$256,28)))</f>
        <v>64.448522415953533</v>
      </c>
      <c r="P1096" s="11">
        <v>0</v>
      </c>
      <c r="Q1096" s="10">
        <f t="shared" si="585"/>
        <v>0.6275050807922129</v>
      </c>
      <c r="R1096" s="10">
        <f t="shared" si="586"/>
        <v>4.0441775265561669E-2</v>
      </c>
      <c r="S1096" s="10">
        <f t="shared" si="587"/>
        <v>0</v>
      </c>
      <c r="T1096" s="9">
        <f t="shared" si="577"/>
        <v>0.5870633055266512</v>
      </c>
      <c r="U1096" s="18"/>
      <c r="V1096" s="8">
        <f t="shared" si="588"/>
        <v>4826.62475528512</v>
      </c>
      <c r="W1096" s="8">
        <f t="shared" si="578"/>
        <v>4515.5559215507301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-1402.1157697039159</v>
      </c>
      <c r="AB1096" s="8">
        <f t="shared" si="589"/>
        <v>-31106.883373438926</v>
      </c>
      <c r="AC1096" s="8">
        <f t="shared" si="582"/>
        <v>-32508.999143142843</v>
      </c>
      <c r="AD1096" s="8">
        <f t="shared" si="590"/>
        <v>473.4918884934703</v>
      </c>
      <c r="AE1096" s="8">
        <f t="shared" si="583"/>
        <v>-32035.507254649372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2388.3553213159621</v>
      </c>
      <c r="M1097" s="14">
        <f t="shared" si="576"/>
        <v>769177</v>
      </c>
      <c r="N1097" s="13"/>
      <c r="O1097" s="12">
        <f>1000*(IF(I23&lt;18,VLOOKUP(I23,'[1]Mortality (No Interventions) H'!$B$10:$O$129,7),VLOOKUP(I23,'[1]Mortality (Interventions) H'!$B$136:$AV$256,28)))</f>
        <v>72.235338928561902</v>
      </c>
      <c r="P1097" s="11">
        <v>0</v>
      </c>
      <c r="Q1097" s="10">
        <f t="shared" si="585"/>
        <v>0.5870633055266512</v>
      </c>
      <c r="R1097" s="10">
        <f t="shared" si="586"/>
        <v>4.2406716847239539E-2</v>
      </c>
      <c r="S1097" s="10">
        <f t="shared" si="587"/>
        <v>0</v>
      </c>
      <c r="T1097" s="9">
        <f t="shared" si="577"/>
        <v>0.54465658867941169</v>
      </c>
      <c r="U1097" s="18"/>
      <c r="V1097" s="8">
        <f t="shared" si="588"/>
        <v>4515.5559215507301</v>
      </c>
      <c r="W1097" s="8">
        <f t="shared" si="578"/>
        <v>4189.3732091066386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-1300.8334618622721</v>
      </c>
      <c r="AB1097" s="8">
        <f t="shared" si="589"/>
        <v>-32618.271244409167</v>
      </c>
      <c r="AC1097" s="8">
        <f t="shared" si="582"/>
        <v>-33919.104706271435</v>
      </c>
      <c r="AD1097" s="8">
        <f t="shared" si="590"/>
        <v>442.97603590412666</v>
      </c>
      <c r="AE1097" s="8">
        <f t="shared" si="583"/>
        <v>-33476.12867036731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2388.3553213159621</v>
      </c>
      <c r="M1098" s="14">
        <f t="shared" si="576"/>
        <v>769177</v>
      </c>
      <c r="N1098" s="13"/>
      <c r="O1098" s="12">
        <f>1000*(IF(I24&lt;18,VLOOKUP(I24,'[1]Mortality (No Interventions) H'!$B$10:$O$129,7),VLOOKUP(I24,'[1]Mortality (Interventions) H'!$B$136:$AV$256,28)))</f>
        <v>81.017881875280466</v>
      </c>
      <c r="P1098" s="11">
        <v>0</v>
      </c>
      <c r="Q1098" s="10">
        <f t="shared" si="585"/>
        <v>0.54465658867941169</v>
      </c>
      <c r="R1098" s="10">
        <f t="shared" si="586"/>
        <v>4.4126923164221794E-2</v>
      </c>
      <c r="S1098" s="10">
        <f t="shared" si="587"/>
        <v>0</v>
      </c>
      <c r="T1098" s="9">
        <f t="shared" si="577"/>
        <v>0.50052966551518985</v>
      </c>
      <c r="U1098" s="18"/>
      <c r="V1098" s="8">
        <f t="shared" si="588"/>
        <v>4189.3732091066386</v>
      </c>
      <c r="W1098" s="8">
        <f t="shared" si="578"/>
        <v>3849.959065319772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-1195.4426901097022</v>
      </c>
      <c r="AB1098" s="8">
        <f t="shared" si="589"/>
        <v>-33941.414378686626</v>
      </c>
      <c r="AC1098" s="8">
        <f t="shared" si="582"/>
        <v>-35136.857068796329</v>
      </c>
      <c r="AD1098" s="8">
        <f t="shared" si="590"/>
        <v>410.97751181336128</v>
      </c>
      <c r="AE1098" s="8">
        <f t="shared" si="583"/>
        <v>-34725.879556982967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2388.3553213159621</v>
      </c>
      <c r="M1099" s="14">
        <f t="shared" si="576"/>
        <v>769177</v>
      </c>
      <c r="N1099" s="13"/>
      <c r="O1099" s="12">
        <f>1000*(IF(I25&lt;18,VLOOKUP(I25,'[1]Mortality (No Interventions) H'!$B$10:$O$129,7),VLOOKUP(I25,'[1]Mortality (Interventions) H'!$B$136:$AV$256,28)))</f>
        <v>90.506461966204228</v>
      </c>
      <c r="P1099" s="11">
        <v>0</v>
      </c>
      <c r="Q1099" s="10">
        <f t="shared" si="585"/>
        <v>0.50052966551518985</v>
      </c>
      <c r="R1099" s="10">
        <f t="shared" si="586"/>
        <v>4.5301169134907456E-2</v>
      </c>
      <c r="S1099" s="10">
        <f t="shared" si="587"/>
        <v>0</v>
      </c>
      <c r="T1099" s="9">
        <f t="shared" si="577"/>
        <v>0.4552284963802824</v>
      </c>
      <c r="U1099" s="18"/>
      <c r="V1099" s="8">
        <f t="shared" si="588"/>
        <v>3849.959065319772</v>
      </c>
      <c r="W1099" s="8">
        <f t="shared" si="578"/>
        <v>3501.5128916029648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-1087.2474017445118</v>
      </c>
      <c r="AB1099" s="8">
        <f t="shared" si="589"/>
        <v>-34844.61737168071</v>
      </c>
      <c r="AC1099" s="8">
        <f t="shared" si="582"/>
        <v>-35931.864773425223</v>
      </c>
      <c r="AD1099" s="8">
        <f t="shared" si="590"/>
        <v>377.68098430786966</v>
      </c>
      <c r="AE1099" s="8">
        <f t="shared" si="583"/>
        <v>-35554.183789117356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2388.3553213159621</v>
      </c>
      <c r="M1100" s="14">
        <f t="shared" si="576"/>
        <v>769177</v>
      </c>
      <c r="N1100" s="13"/>
      <c r="O1100" s="12">
        <f>1000*(IF(I26&lt;18,VLOOKUP(I26,'[1]Mortality (No Interventions) H'!$B$10:$O$129,7),VLOOKUP(I26,'[1]Mortality (Interventions) H'!$B$136:$AV$256,28)))</f>
        <v>100.422575866309</v>
      </c>
      <c r="P1100" s="11">
        <v>0</v>
      </c>
      <c r="Q1100" s="10">
        <f t="shared" si="585"/>
        <v>0.4552284963802824</v>
      </c>
      <c r="R1100" s="10">
        <f t="shared" si="586"/>
        <v>4.5715218214254685E-2</v>
      </c>
      <c r="S1100" s="10">
        <f t="shared" si="587"/>
        <v>0</v>
      </c>
      <c r="T1100" s="9">
        <f t="shared" si="577"/>
        <v>0.40951327816602773</v>
      </c>
      <c r="U1100" s="18"/>
      <c r="V1100" s="8">
        <f t="shared" si="588"/>
        <v>3501.5128916029648</v>
      </c>
      <c r="W1100" s="8">
        <f t="shared" si="578"/>
        <v>3149.8819475991072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-978.06321705737616</v>
      </c>
      <c r="AB1100" s="8">
        <f t="shared" si="589"/>
        <v>-35163.094400385773</v>
      </c>
      <c r="AC1100" s="8">
        <f t="shared" si="582"/>
        <v>-36141.157617443147</v>
      </c>
      <c r="AD1100" s="8">
        <f t="shared" si="590"/>
        <v>343.49841466625088</v>
      </c>
      <c r="AE1100" s="8">
        <f t="shared" si="583"/>
        <v>-35797.659202776893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2388.3553213159621</v>
      </c>
      <c r="M1101" s="14">
        <f t="shared" si="576"/>
        <v>769177</v>
      </c>
      <c r="N1101" s="13"/>
      <c r="O1101" s="12">
        <f>1000*(IF(I27&lt;18,VLOOKUP(I27,'[1]Mortality (No Interventions) H'!$B$10:$O$129,7),VLOOKUP(I27,'[1]Mortality (Interventions) H'!$B$136:$AV$256,28)))</f>
        <v>111.2471046493603</v>
      </c>
      <c r="P1101" s="11">
        <v>0</v>
      </c>
      <c r="Q1101" s="10">
        <f t="shared" si="585"/>
        <v>0.40951327816602773</v>
      </c>
      <c r="R1101" s="10">
        <f t="shared" si="586"/>
        <v>4.5557166511438679E-2</v>
      </c>
      <c r="S1101" s="10">
        <f t="shared" si="587"/>
        <v>0</v>
      </c>
      <c r="T1101" s="9">
        <f t="shared" si="577"/>
        <v>0.36395611165458908</v>
      </c>
      <c r="U1101" s="18"/>
      <c r="V1101" s="8">
        <f t="shared" si="588"/>
        <v>3149.8819475991072</v>
      </c>
      <c r="W1101" s="8">
        <f t="shared" si="578"/>
        <v>2799.4667009414188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-869.25651599570426</v>
      </c>
      <c r="AB1101" s="8">
        <f t="shared" si="589"/>
        <v>-35041.524665768869</v>
      </c>
      <c r="AC1101" s="8">
        <f t="shared" si="582"/>
        <v>-35910.781181764571</v>
      </c>
      <c r="AD1101" s="8">
        <f t="shared" si="590"/>
        <v>309.00341905947244</v>
      </c>
      <c r="AE1101" s="8">
        <f t="shared" si="583"/>
        <v>-35601.777762705096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2388.3553213159621</v>
      </c>
      <c r="M1102" s="14">
        <f t="shared" si="576"/>
        <v>769177</v>
      </c>
      <c r="N1102" s="13"/>
      <c r="O1102" s="12">
        <f>1000*(IF(I28&lt;18,VLOOKUP(I28,'[1]Mortality (No Interventions) H'!$B$10:$O$129,7),VLOOKUP(I28,'[1]Mortality (Interventions) H'!$B$136:$AV$256,28)))</f>
        <v>122.94187374205551</v>
      </c>
      <c r="P1102" s="11">
        <v>0</v>
      </c>
      <c r="Q1102" s="10">
        <f t="shared" si="585"/>
        <v>0.36395611165458908</v>
      </c>
      <c r="R1102" s="10">
        <f t="shared" si="586"/>
        <v>4.4745446326687949E-2</v>
      </c>
      <c r="S1102" s="10">
        <f t="shared" si="587"/>
        <v>0</v>
      </c>
      <c r="T1102" s="9">
        <f t="shared" si="577"/>
        <v>0.3192106653279011</v>
      </c>
      <c r="U1102" s="18"/>
      <c r="V1102" s="8">
        <f t="shared" si="588"/>
        <v>2799.4667009414188</v>
      </c>
      <c r="W1102" s="8">
        <f t="shared" si="578"/>
        <v>2455.2950192491899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-762.38849115670132</v>
      </c>
      <c r="AB1102" s="8">
        <f t="shared" si="589"/>
        <v>-34417.168169222859</v>
      </c>
      <c r="AC1102" s="8">
        <f t="shared" si="582"/>
        <v>-35179.55666037956</v>
      </c>
      <c r="AD1102" s="8">
        <f t="shared" si="590"/>
        <v>274.6276833623532</v>
      </c>
      <c r="AE1102" s="8">
        <f t="shared" si="583"/>
        <v>-34904.928977017204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2388.3553213159621</v>
      </c>
      <c r="M1103" s="14">
        <f t="shared" si="576"/>
        <v>769177</v>
      </c>
      <c r="N1103" s="13"/>
      <c r="O1103" s="12">
        <f>1000*(IF(I29&lt;18,VLOOKUP(I29,'[1]Mortality (No Interventions) H'!$B$10:$O$129,7),VLOOKUP(I29,'[1]Mortality (Interventions) H'!$B$136:$AV$256,28)))</f>
        <v>135.82879780444395</v>
      </c>
      <c r="P1103" s="11">
        <v>0</v>
      </c>
      <c r="Q1103" s="10">
        <f t="shared" si="585"/>
        <v>0.3192106653279011</v>
      </c>
      <c r="R1103" s="10">
        <f t="shared" si="586"/>
        <v>4.3358000917845509E-2</v>
      </c>
      <c r="S1103" s="10">
        <f t="shared" si="587"/>
        <v>0</v>
      </c>
      <c r="T1103" s="9">
        <f t="shared" si="577"/>
        <v>0.27585266441005557</v>
      </c>
      <c r="U1103" s="18"/>
      <c r="V1103" s="8">
        <f t="shared" si="588"/>
        <v>2455.2950192491899</v>
      </c>
      <c r="W1103" s="8">
        <f t="shared" si="578"/>
        <v>2121.7952485293331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-658.83417894294257</v>
      </c>
      <c r="AB1103" s="8">
        <f t="shared" si="589"/>
        <v>-33349.977071985653</v>
      </c>
      <c r="AC1103" s="8">
        <f t="shared" si="582"/>
        <v>-34008.811250928593</v>
      </c>
      <c r="AD1103" s="8">
        <f t="shared" si="590"/>
        <v>240.86444138834554</v>
      </c>
      <c r="AE1103" s="8">
        <f t="shared" si="583"/>
        <v>-33767.946809540248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2388.3553213159621</v>
      </c>
      <c r="M1104" s="14">
        <f t="shared" si="576"/>
        <v>769177</v>
      </c>
      <c r="N1104" s="13"/>
      <c r="O1104" s="12">
        <f>1000*(IF(I30&lt;18,VLOOKUP(I30,'[1]Mortality (No Interventions) H'!$B$10:$O$129,7),VLOOKUP(I30,'[1]Mortality (Interventions) H'!$B$136:$AV$256,28)))</f>
        <v>150.08045106106391</v>
      </c>
      <c r="P1104" s="11">
        <v>0</v>
      </c>
      <c r="Q1104" s="10">
        <f t="shared" si="585"/>
        <v>0.27585266441005557</v>
      </c>
      <c r="R1104" s="10">
        <f t="shared" si="586"/>
        <v>4.1400092301057435E-2</v>
      </c>
      <c r="S1104" s="10">
        <f t="shared" si="587"/>
        <v>0</v>
      </c>
      <c r="T1104" s="9">
        <f t="shared" si="577"/>
        <v>0.23445257210899814</v>
      </c>
      <c r="U1104" s="18"/>
      <c r="V1104" s="8">
        <f t="shared" si="588"/>
        <v>2121.7952485293331</v>
      </c>
      <c r="W1104" s="8">
        <f t="shared" si="578"/>
        <v>1803.3552605708287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-559.95604819274001</v>
      </c>
      <c r="AB1104" s="8">
        <f t="shared" si="589"/>
        <v>-31843.998795850453</v>
      </c>
      <c r="AC1104" s="8">
        <f t="shared" si="582"/>
        <v>-32403.954844043194</v>
      </c>
      <c r="AD1104" s="8">
        <f t="shared" si="590"/>
        <v>208.14811388072758</v>
      </c>
      <c r="AE1104" s="8">
        <f t="shared" si="583"/>
        <v>-32195.806730162465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2388.3553213159621</v>
      </c>
      <c r="M1105" s="14">
        <f t="shared" si="576"/>
        <v>769177</v>
      </c>
      <c r="N1105" s="13"/>
      <c r="O1105" s="12">
        <f>1000*(IF(I31&lt;18,VLOOKUP(I31,'[1]Mortality (No Interventions) H'!$B$10:$O$129,7),VLOOKUP(I31,'[1]Mortality (Interventions) H'!$B$136:$AV$256,28)))</f>
        <v>164.23763665718383</v>
      </c>
      <c r="P1105" s="11">
        <v>0</v>
      </c>
      <c r="Q1105" s="10">
        <f t="shared" si="585"/>
        <v>0.23445257210899814</v>
      </c>
      <c r="R1105" s="10">
        <f t="shared" si="586"/>
        <v>3.8505936351379833E-2</v>
      </c>
      <c r="S1105" s="10">
        <f t="shared" si="587"/>
        <v>0</v>
      </c>
      <c r="T1105" s="9">
        <f t="shared" si="577"/>
        <v>0.19594663575761831</v>
      </c>
      <c r="U1105" s="18"/>
      <c r="V1105" s="8">
        <f t="shared" si="588"/>
        <v>1803.3552605708287</v>
      </c>
      <c r="W1105" s="8">
        <f t="shared" si="578"/>
        <v>1507.1764545213759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-467.99019020566828</v>
      </c>
      <c r="AB1105" s="8">
        <f t="shared" si="589"/>
        <v>-29617.880604945287</v>
      </c>
      <c r="AC1105" s="8">
        <f t="shared" si="582"/>
        <v>-30085.870795150957</v>
      </c>
      <c r="AD1105" s="8">
        <f t="shared" si="590"/>
        <v>176.9091510619983</v>
      </c>
      <c r="AE1105" s="8">
        <f t="shared" si="583"/>
        <v>-29908.961644088959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2388.3553213159621</v>
      </c>
      <c r="M1106" s="14">
        <f t="shared" si="576"/>
        <v>769177</v>
      </c>
      <c r="N1106" s="13"/>
      <c r="O1106" s="12">
        <f>1000*(IF(I32&lt;18,VLOOKUP(I32,'[1]Mortality (No Interventions) H'!$B$10:$O$129,7),VLOOKUP(I32,'[1]Mortality (Interventions) H'!$B$136:$AV$256,28)))</f>
        <v>179.52807211128498</v>
      </c>
      <c r="P1106" s="11">
        <v>0</v>
      </c>
      <c r="Q1106" s="10">
        <f t="shared" si="585"/>
        <v>0.19594663575761831</v>
      </c>
      <c r="R1106" s="10">
        <f t="shared" si="586"/>
        <v>3.5177921754257394E-2</v>
      </c>
      <c r="S1106" s="10">
        <f t="shared" si="587"/>
        <v>0</v>
      </c>
      <c r="T1106" s="9">
        <f t="shared" si="577"/>
        <v>0.1607687140033609</v>
      </c>
      <c r="U1106" s="18"/>
      <c r="V1106" s="8">
        <f t="shared" si="588"/>
        <v>1507.1764545213759</v>
      </c>
      <c r="W1106" s="8">
        <f t="shared" si="578"/>
        <v>1236.5959713096313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-383.97281359105102</v>
      </c>
      <c r="AB1106" s="8">
        <f t="shared" si="589"/>
        <v>-27058.048321174439</v>
      </c>
      <c r="AC1106" s="8">
        <f t="shared" si="582"/>
        <v>-27442.021134765491</v>
      </c>
      <c r="AD1106" s="8">
        <f t="shared" si="590"/>
        <v>147.85401018854699</v>
      </c>
      <c r="AE1106" s="8">
        <f t="shared" si="583"/>
        <v>-27294.167124576943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2388.3553213159621</v>
      </c>
      <c r="M1107" s="14">
        <f t="shared" si="576"/>
        <v>769177</v>
      </c>
      <c r="N1107" s="13"/>
      <c r="O1107" s="12">
        <f>1000*(IF(I33&lt;18,VLOOKUP(I33,'[1]Mortality (No Interventions) H'!$B$10:$O$129,7),VLOOKUP(I33,'[1]Mortality (Interventions) H'!$B$136:$AV$256,28)))</f>
        <v>195.55177014541312</v>
      </c>
      <c r="P1107" s="11">
        <v>0</v>
      </c>
      <c r="Q1107" s="10">
        <f t="shared" si="585"/>
        <v>0.1607687140033609</v>
      </c>
      <c r="R1107" s="10">
        <f t="shared" si="586"/>
        <v>3.1438606607358886E-2</v>
      </c>
      <c r="S1107" s="10">
        <f t="shared" si="587"/>
        <v>0</v>
      </c>
      <c r="T1107" s="9">
        <f t="shared" si="577"/>
        <v>0.12933010739600201</v>
      </c>
      <c r="U1107" s="18"/>
      <c r="V1107" s="8">
        <f t="shared" si="588"/>
        <v>1236.5959713096313</v>
      </c>
      <c r="W1107" s="8">
        <f t="shared" si="578"/>
        <v>994.77744016534643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-308.88625020560625</v>
      </c>
      <c r="AB1107" s="8">
        <f t="shared" si="589"/>
        <v>-24181.853114428486</v>
      </c>
      <c r="AC1107" s="8">
        <f t="shared" si="582"/>
        <v>-24490.739364634093</v>
      </c>
      <c r="AD1107" s="8">
        <f t="shared" si="590"/>
        <v>121.31006478547484</v>
      </c>
      <c r="AE1107" s="8">
        <f t="shared" si="583"/>
        <v>-24369.42929984862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2388.3553213159621</v>
      </c>
      <c r="M1108" s="14">
        <f t="shared" si="576"/>
        <v>769177</v>
      </c>
      <c r="N1108" s="13"/>
      <c r="O1108" s="12">
        <f>1000*(IF(I34&lt;18,VLOOKUP(I34,'[1]Mortality (No Interventions) H'!$B$10:$O$129,7),VLOOKUP(I34,'[1]Mortality (Interventions) H'!$B$136:$AV$256,28)))</f>
        <v>212.1093173184619</v>
      </c>
      <c r="P1108" s="11">
        <v>0</v>
      </c>
      <c r="Q1108" s="10">
        <f t="shared" si="585"/>
        <v>0.12933010739600201</v>
      </c>
      <c r="R1108" s="10">
        <f t="shared" si="586"/>
        <v>2.7432120788489348E-2</v>
      </c>
      <c r="S1108" s="10">
        <f t="shared" si="587"/>
        <v>0</v>
      </c>
      <c r="T1108" s="9">
        <f t="shared" si="577"/>
        <v>0.10189798660751266</v>
      </c>
      <c r="U1108" s="18"/>
      <c r="V1108" s="8">
        <f t="shared" si="588"/>
        <v>994.77744016534643</v>
      </c>
      <c r="W1108" s="8">
        <f t="shared" si="578"/>
        <v>783.77587644806772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-243.3685985454355</v>
      </c>
      <c r="AB1108" s="8">
        <f t="shared" si="589"/>
        <v>-21100.15637172787</v>
      </c>
      <c r="AC1108" s="8">
        <f t="shared" si="582"/>
        <v>-21343.524970273305</v>
      </c>
      <c r="AD1108" s="8">
        <f t="shared" si="590"/>
        <v>97.587666880220496</v>
      </c>
      <c r="AE1108" s="8">
        <f t="shared" si="583"/>
        <v>-21245.937303393086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2388.3553213159621</v>
      </c>
      <c r="M1109" s="14">
        <f t="shared" si="576"/>
        <v>769177</v>
      </c>
      <c r="N1109" s="13"/>
      <c r="O1109" s="12">
        <f>1000*(IF(I35&lt;18,VLOOKUP(I35,'[1]Mortality (No Interventions) H'!$B$10:$O$129,7),VLOOKUP(I35,'[1]Mortality (Interventions) H'!$B$136:$AV$256,28)))</f>
        <v>229.87563557493769</v>
      </c>
      <c r="P1109" s="11">
        <v>0</v>
      </c>
      <c r="Q1109" s="10">
        <f t="shared" si="585"/>
        <v>0.10189798660751266</v>
      </c>
      <c r="R1109" s="10">
        <f t="shared" si="586"/>
        <v>2.3423864435208462E-2</v>
      </c>
      <c r="S1109" s="10">
        <f t="shared" si="587"/>
        <v>0</v>
      </c>
      <c r="T1109" s="9">
        <f t="shared" si="577"/>
        <v>7.8474122172304206E-2</v>
      </c>
      <c r="U1109" s="18"/>
      <c r="V1109" s="8">
        <f t="shared" si="588"/>
        <v>783.77587644806772</v>
      </c>
      <c r="W1109" s="8">
        <f t="shared" si="578"/>
        <v>603.60489870126435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-187.42408727582168</v>
      </c>
      <c r="AB1109" s="8">
        <f t="shared" si="589"/>
        <v>-18017.09777468034</v>
      </c>
      <c r="AC1109" s="8">
        <f t="shared" si="582"/>
        <v>-18204.52186195616</v>
      </c>
      <c r="AD1109" s="8">
        <f t="shared" si="590"/>
        <v>76.888413479555453</v>
      </c>
      <c r="AE1109" s="8">
        <f t="shared" si="583"/>
        <v>-18127.633448476605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2388.3553213159621</v>
      </c>
      <c r="M1110" s="14">
        <f t="shared" ref="M1110:M1141" si="593">$E$11</f>
        <v>769177</v>
      </c>
      <c r="N1110" s="13"/>
      <c r="O1110" s="12">
        <f>1000*(IF(I36&lt;18,VLOOKUP(I36,'[1]Mortality (No Interventions) H'!$B$10:$O$129,7),VLOOKUP(I36,'[1]Mortality (Interventions) H'!$B$136:$AV$256,28)))</f>
        <v>248.15032915025111</v>
      </c>
      <c r="P1110" s="11">
        <v>0</v>
      </c>
      <c r="Q1110" s="10">
        <f t="shared" si="585"/>
        <v>7.8474122172304206E-2</v>
      </c>
      <c r="R1110" s="10">
        <f t="shared" si="586"/>
        <v>1.9473379246834309E-2</v>
      </c>
      <c r="S1110" s="10">
        <f t="shared" si="587"/>
        <v>0</v>
      </c>
      <c r="T1110" s="9">
        <f t="shared" ref="T1110:T1141" si="594">Q1110-SUM(R1110:S1110)</f>
        <v>5.9000742925469897E-2</v>
      </c>
      <c r="U1110" s="18"/>
      <c r="V1110" s="8">
        <f t="shared" si="588"/>
        <v>603.60489870126435</v>
      </c>
      <c r="W1110" s="8">
        <f t="shared" ref="W1110:W1141" si="595">$G$14*M1110*T1110</f>
        <v>453.82014441184162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-140.91473832764115</v>
      </c>
      <c r="AB1110" s="8">
        <f t="shared" si="589"/>
        <v>-14978.475428942273</v>
      </c>
      <c r="AC1110" s="8">
        <f t="shared" ref="AC1110:AC1141" si="599">IFERROR(_xlfn.IFNA(SUM(Y1110:AB1110),0),0)</f>
        <v>-15119.390167269914</v>
      </c>
      <c r="AD1110" s="8">
        <f t="shared" si="590"/>
        <v>59.213640562594037</v>
      </c>
      <c r="AE1110" s="8">
        <f t="shared" ref="AE1110:AE1141" si="600">IFERROR(_xlfn.IFNA(SUM(AC1110:AD1110),0),0)</f>
        <v>-15060.176526707321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2388.3553213159621</v>
      </c>
      <c r="M1111" s="14">
        <f t="shared" si="593"/>
        <v>769177</v>
      </c>
      <c r="N1111" s="13"/>
      <c r="O1111" s="12">
        <f>1000*(IF(I37&lt;18,VLOOKUP(I37,'[1]Mortality (No Interventions) H'!$B$10:$O$129,7),VLOOKUP(I37,'[1]Mortality (Interventions) H'!$B$136:$AV$256,28)))</f>
        <v>267.50660872652657</v>
      </c>
      <c r="P1111" s="11">
        <v>0</v>
      </c>
      <c r="Q1111" s="10">
        <f t="shared" ref="Q1111:Q1142" si="602">T1110</f>
        <v>5.9000742925469897E-2</v>
      </c>
      <c r="R1111" s="10">
        <f t="shared" ref="R1111:R1142" si="603">O1111*Q1111/1000</f>
        <v>1.5783088652338056E-2</v>
      </c>
      <c r="S1111" s="10">
        <f t="shared" ref="S1111:S1142" si="604">MIN(P1111*Q1111,Q1111-R1111)</f>
        <v>0</v>
      </c>
      <c r="T1111" s="9">
        <f t="shared" si="594"/>
        <v>4.3217654273131845E-2</v>
      </c>
      <c r="U1111" s="18"/>
      <c r="V1111" s="8">
        <f t="shared" ref="V1111:V1142" si="605">W1110</f>
        <v>453.82014441184162</v>
      </c>
      <c r="W1111" s="8">
        <f t="shared" si="595"/>
        <v>332.42025660844735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-103.21911455802797</v>
      </c>
      <c r="AB1111" s="8">
        <f t="shared" ref="AB1111:AB1142" si="606">IFERROR(_xlfn.IFNA(-M1111*R1111,0),0)</f>
        <v>-12139.988780339429</v>
      </c>
      <c r="AC1111" s="8">
        <f t="shared" si="599"/>
        <v>-12243.207894897456</v>
      </c>
      <c r="AD1111" s="8">
        <f t="shared" ref="AD1111:AD1142" si="607">IFERROR(_xlfn.IFNA($D$6*SUM(V1111:V1111,Y1111:Z1111),0),0)</f>
        <v>44.519756166801663</v>
      </c>
      <c r="AE1111" s="8">
        <f t="shared" si="600"/>
        <v>-12198.688138730655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2388.3553213159621</v>
      </c>
      <c r="M1112" s="14">
        <f t="shared" si="593"/>
        <v>769177</v>
      </c>
      <c r="N1112" s="13"/>
      <c r="O1112" s="12">
        <f>1000*(IF(I38&lt;18,VLOOKUP(I38,'[1]Mortality (No Interventions) H'!$B$10:$O$129,7),VLOOKUP(I38,'[1]Mortality (Interventions) H'!$B$136:$AV$256,28)))</f>
        <v>287.9992272255007</v>
      </c>
      <c r="P1112" s="11">
        <v>0</v>
      </c>
      <c r="Q1112" s="10">
        <f t="shared" si="602"/>
        <v>4.3217654273131845E-2</v>
      </c>
      <c r="R1112" s="10">
        <f t="shared" si="603"/>
        <v>1.244665103316083E-2</v>
      </c>
      <c r="S1112" s="10">
        <f t="shared" si="604"/>
        <v>0</v>
      </c>
      <c r="T1112" s="9">
        <f t="shared" si="594"/>
        <v>3.0771003239971013E-2</v>
      </c>
      <c r="U1112" s="18"/>
      <c r="V1112" s="8">
        <f t="shared" si="605"/>
        <v>332.42025660844735</v>
      </c>
      <c r="W1112" s="8">
        <f t="shared" si="595"/>
        <v>236.68347959111185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-73.492089330415482</v>
      </c>
      <c r="AB1112" s="8">
        <f t="shared" si="606"/>
        <v>-9573.677701733548</v>
      </c>
      <c r="AC1112" s="8">
        <f t="shared" si="599"/>
        <v>-9647.1697910639632</v>
      </c>
      <c r="AD1112" s="8">
        <f t="shared" si="607"/>
        <v>32.610427173288684</v>
      </c>
      <c r="AE1112" s="8">
        <f t="shared" si="600"/>
        <v>-9614.5593638906739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2388.3553213159621</v>
      </c>
      <c r="M1113" s="14">
        <f t="shared" si="593"/>
        <v>769177</v>
      </c>
      <c r="N1113" s="13"/>
      <c r="O1113" s="12">
        <f>1000*(IF(I39&lt;18,VLOOKUP(I39,'[1]Mortality (No Interventions) H'!$B$10:$O$129,7),VLOOKUP(I39,'[1]Mortality (Interventions) H'!$B$136:$AV$256,28)))</f>
        <v>308.87300829487668</v>
      </c>
      <c r="P1113" s="11">
        <v>0</v>
      </c>
      <c r="Q1113" s="10">
        <f t="shared" si="602"/>
        <v>3.0771003239971013E-2</v>
      </c>
      <c r="R1113" s="10">
        <f t="shared" si="603"/>
        <v>9.5043323389812449E-3</v>
      </c>
      <c r="S1113" s="10">
        <f t="shared" si="604"/>
        <v>0</v>
      </c>
      <c r="T1113" s="9">
        <f t="shared" si="594"/>
        <v>2.126667090098977E-2</v>
      </c>
      <c r="U1113" s="18"/>
      <c r="V1113" s="8">
        <f t="shared" si="605"/>
        <v>236.68347959111185</v>
      </c>
      <c r="W1113" s="8">
        <f t="shared" si="595"/>
        <v>163.5783412361061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-50.792366613054241</v>
      </c>
      <c r="AB1113" s="8">
        <f t="shared" si="606"/>
        <v>-7310.5138355005765</v>
      </c>
      <c r="AC1113" s="8">
        <f t="shared" si="599"/>
        <v>-7361.3062021136311</v>
      </c>
      <c r="AD1113" s="8">
        <f t="shared" si="607"/>
        <v>23.218649347888075</v>
      </c>
      <c r="AE1113" s="8">
        <f t="shared" si="600"/>
        <v>-7338.0875527657427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2388.3553213159621</v>
      </c>
      <c r="M1114" s="14">
        <f t="shared" si="593"/>
        <v>769177</v>
      </c>
      <c r="N1114" s="13"/>
      <c r="O1114" s="12">
        <f>1000*(IF(I40&lt;18,VLOOKUP(I40,'[1]Mortality (No Interventions) H'!$B$10:$O$129,7),VLOOKUP(I40,'[1]Mortality (Interventions) H'!$B$136:$AV$256,28)))</f>
        <v>330.68948301130052</v>
      </c>
      <c r="P1114" s="11">
        <v>0</v>
      </c>
      <c r="Q1114" s="10">
        <f t="shared" si="602"/>
        <v>2.126667090098977E-2</v>
      </c>
      <c r="R1114" s="10">
        <f t="shared" si="603"/>
        <v>7.0326644056197757E-3</v>
      </c>
      <c r="S1114" s="10">
        <f t="shared" si="604"/>
        <v>0</v>
      </c>
      <c r="T1114" s="9">
        <f t="shared" si="594"/>
        <v>1.4234006495369995E-2</v>
      </c>
      <c r="U1114" s="18"/>
      <c r="V1114" s="8">
        <f t="shared" si="605"/>
        <v>163.5783412361061</v>
      </c>
      <c r="W1114" s="8">
        <f t="shared" si="595"/>
        <v>109.48470414089208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-33.995865156862898</v>
      </c>
      <c r="AB1114" s="8">
        <f t="shared" si="606"/>
        <v>-5409.3637095214026</v>
      </c>
      <c r="AC1114" s="8">
        <f t="shared" si="599"/>
        <v>-5443.3595746782657</v>
      </c>
      <c r="AD1114" s="8">
        <f t="shared" si="607"/>
        <v>16.047035275262008</v>
      </c>
      <c r="AE1114" s="8">
        <f t="shared" si="600"/>
        <v>-5427.3125394030039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2388.3553213159621</v>
      </c>
      <c r="M1115" s="14">
        <f t="shared" si="593"/>
        <v>769177</v>
      </c>
      <c r="N1115" s="13"/>
      <c r="O1115" s="12">
        <f>1000*(IF(I41&lt;18,VLOOKUP(I41,'[1]Mortality (No Interventions) H'!$B$10:$O$129,7),VLOOKUP(I41,'[1]Mortality (Interventions) H'!$B$136:$AV$256,28)))</f>
        <v>352.65520048456358</v>
      </c>
      <c r="P1115" s="11">
        <v>0</v>
      </c>
      <c r="Q1115" s="10">
        <f t="shared" si="602"/>
        <v>1.4234006495369995E-2</v>
      </c>
      <c r="R1115" s="10">
        <f t="shared" si="603"/>
        <v>5.0196964143232855E-3</v>
      </c>
      <c r="S1115" s="10">
        <f t="shared" si="604"/>
        <v>0</v>
      </c>
      <c r="T1115" s="9">
        <f t="shared" si="594"/>
        <v>9.2143100810467109E-3</v>
      </c>
      <c r="U1115" s="18"/>
      <c r="V1115" s="8">
        <f t="shared" si="605"/>
        <v>109.48470414089208</v>
      </c>
      <c r="W1115" s="8">
        <f t="shared" si="595"/>
        <v>70.874353852092668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-22.007046514323225</v>
      </c>
      <c r="AB1115" s="8">
        <f t="shared" si="606"/>
        <v>-3861.0350288799418</v>
      </c>
      <c r="AC1115" s="8">
        <f t="shared" si="599"/>
        <v>-3883.0420753942649</v>
      </c>
      <c r="AD1115" s="8">
        <f t="shared" si="607"/>
        <v>10.740449476221514</v>
      </c>
      <c r="AE1115" s="8">
        <f t="shared" si="600"/>
        <v>-3872.3016259180436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2388.3553213159621</v>
      </c>
      <c r="M1116" s="14">
        <f t="shared" si="593"/>
        <v>769177</v>
      </c>
      <c r="N1116" s="13"/>
      <c r="O1116" s="12">
        <f>1000*(IF(I42&lt;18,VLOOKUP(I42,'[1]Mortality (No Interventions) H'!$B$10:$O$129,7),VLOOKUP(I42,'[1]Mortality (Interventions) H'!$B$136:$AV$256,28)))</f>
        <v>374.26543715292235</v>
      </c>
      <c r="P1116" s="11">
        <v>0</v>
      </c>
      <c r="Q1116" s="10">
        <f t="shared" si="602"/>
        <v>9.2143100810467109E-3</v>
      </c>
      <c r="R1116" s="10">
        <f t="shared" si="603"/>
        <v>3.4485977905455269E-3</v>
      </c>
      <c r="S1116" s="10">
        <f t="shared" si="604"/>
        <v>0</v>
      </c>
      <c r="T1116" s="9">
        <f t="shared" si="594"/>
        <v>5.765712290501184E-3</v>
      </c>
      <c r="U1116" s="18"/>
      <c r="V1116" s="8">
        <f t="shared" si="605"/>
        <v>70.874353852092668</v>
      </c>
      <c r="W1116" s="8">
        <f t="shared" si="595"/>
        <v>44.348532824708293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-13.770569630195347</v>
      </c>
      <c r="AB1116" s="8">
        <f t="shared" si="606"/>
        <v>-2652.5821027384368</v>
      </c>
      <c r="AC1116" s="8">
        <f t="shared" si="599"/>
        <v>-2666.3526723686323</v>
      </c>
      <c r="AD1116" s="8">
        <f t="shared" si="607"/>
        <v>6.9527741128902916</v>
      </c>
      <c r="AE1116" s="8">
        <f t="shared" si="600"/>
        <v>-2659.3998982557418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2388.3553213159621</v>
      </c>
      <c r="M1117" s="14">
        <f t="shared" si="593"/>
        <v>769177</v>
      </c>
      <c r="N1117" s="13"/>
      <c r="O1117" s="12">
        <f>1000*(IF(I43&lt;18,VLOOKUP(I43,'[1]Mortality (No Interventions) H'!$B$10:$O$129,7),VLOOKUP(I43,'[1]Mortality (Interventions) H'!$B$136:$AV$256,28)))</f>
        <v>396.39415506385183</v>
      </c>
      <c r="P1117" s="11">
        <v>0</v>
      </c>
      <c r="Q1117" s="10">
        <f t="shared" si="602"/>
        <v>5.765712290501184E-3</v>
      </c>
      <c r="R1117" s="10">
        <f t="shared" si="603"/>
        <v>2.2854946517344827E-3</v>
      </c>
      <c r="S1117" s="10">
        <f t="shared" si="604"/>
        <v>0</v>
      </c>
      <c r="T1117" s="9">
        <f t="shared" si="594"/>
        <v>3.4802176387667013E-3</v>
      </c>
      <c r="U1117" s="18"/>
      <c r="V1117" s="8">
        <f t="shared" si="605"/>
        <v>44.348532824708293</v>
      </c>
      <c r="W1117" s="8">
        <f t="shared" si="595"/>
        <v>26.769033627336551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-8.3119963168861233</v>
      </c>
      <c r="AB1117" s="8">
        <f t="shared" si="606"/>
        <v>-1757.9499197371742</v>
      </c>
      <c r="AC1117" s="8">
        <f t="shared" si="599"/>
        <v>-1766.2619160540603</v>
      </c>
      <c r="AD1117" s="8">
        <f t="shared" si="607"/>
        <v>4.3505910701038841</v>
      </c>
      <c r="AE1117" s="8">
        <f t="shared" si="600"/>
        <v>-1761.9113249839563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2388.3553213159621</v>
      </c>
      <c r="M1118" s="14">
        <f t="shared" si="593"/>
        <v>769177</v>
      </c>
      <c r="N1118" s="13"/>
      <c r="O1118" s="12">
        <f>1000*(IF(I44&lt;18,VLOOKUP(I44,'[1]Mortality (No Interventions) H'!$B$10:$O$129,7),VLOOKUP(I44,'[1]Mortality (Interventions) H'!$B$136:$AV$256,28)))</f>
        <v>418.9127582192408</v>
      </c>
      <c r="P1118" s="11">
        <v>0</v>
      </c>
      <c r="Q1118" s="10">
        <f t="shared" si="602"/>
        <v>3.4802176387667013E-3</v>
      </c>
      <c r="R1118" s="10">
        <f t="shared" si="603"/>
        <v>1.4579075702590124E-3</v>
      </c>
      <c r="S1118" s="10">
        <f t="shared" si="604"/>
        <v>0</v>
      </c>
      <c r="T1118" s="9">
        <f t="shared" si="594"/>
        <v>2.0223100685076889E-3</v>
      </c>
      <c r="U1118" s="18"/>
      <c r="V1118" s="8">
        <f t="shared" si="605"/>
        <v>26.769033627336551</v>
      </c>
      <c r="W1118" s="8">
        <f t="shared" si="595"/>
        <v>15.555143915645388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-4.8299950134711871</v>
      </c>
      <c r="AB1118" s="8">
        <f t="shared" si="606"/>
        <v>-1121.3889711691163</v>
      </c>
      <c r="AC1118" s="8">
        <f t="shared" si="599"/>
        <v>-1126.2189661825876</v>
      </c>
      <c r="AD1118" s="8">
        <f t="shared" si="607"/>
        <v>2.626042198841716</v>
      </c>
      <c r="AE1118" s="8">
        <f t="shared" si="600"/>
        <v>-1123.5929239837458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2388.3553213159621</v>
      </c>
      <c r="M1119" s="14">
        <f t="shared" si="593"/>
        <v>769177</v>
      </c>
      <c r="N1119" s="13"/>
      <c r="O1119" s="12">
        <f>1000*(IF(I45&lt;18,VLOOKUP(I45,'[1]Mortality (No Interventions) H'!$B$10:$O$129,7),VLOOKUP(I45,'[1]Mortality (Interventions) H'!$B$136:$AV$256,28)))</f>
        <v>441.67677336272732</v>
      </c>
      <c r="P1119" s="11">
        <v>0</v>
      </c>
      <c r="Q1119" s="10">
        <f t="shared" si="602"/>
        <v>2.0223100685076889E-3</v>
      </c>
      <c r="R1119" s="10">
        <f t="shared" si="603"/>
        <v>8.9320738579743212E-4</v>
      </c>
      <c r="S1119" s="10">
        <f t="shared" si="604"/>
        <v>0</v>
      </c>
      <c r="T1119" s="9">
        <f t="shared" si="594"/>
        <v>1.1291026827102567E-3</v>
      </c>
      <c r="U1119" s="18"/>
      <c r="V1119" s="8">
        <f t="shared" si="605"/>
        <v>15.555143915645388</v>
      </c>
      <c r="W1119" s="8">
        <f t="shared" si="595"/>
        <v>8.6847981417902709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-2.6966984005631698</v>
      </c>
      <c r="AB1119" s="8">
        <f t="shared" si="606"/>
        <v>-687.0345773855114</v>
      </c>
      <c r="AC1119" s="8">
        <f t="shared" si="599"/>
        <v>-689.73127578607455</v>
      </c>
      <c r="AD1119" s="8">
        <f t="shared" si="607"/>
        <v>1.5259596181248127</v>
      </c>
      <c r="AE1119" s="8">
        <f t="shared" si="600"/>
        <v>-688.20531616794972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2388.3553213159621</v>
      </c>
      <c r="M1120" s="14">
        <f t="shared" si="593"/>
        <v>769177</v>
      </c>
      <c r="N1120" s="13"/>
      <c r="O1120" s="12">
        <f>1000*(IF(I46&lt;18,VLOOKUP(I46,'[1]Mortality (No Interventions) H'!$B$10:$O$129,7),VLOOKUP(I46,'[1]Mortality (Interventions) H'!$B$136:$AV$256,28)))</f>
        <v>464.5416878521836</v>
      </c>
      <c r="P1120" s="11">
        <v>0</v>
      </c>
      <c r="Q1120" s="10">
        <f t="shared" si="602"/>
        <v>1.1291026827102567E-3</v>
      </c>
      <c r="R1120" s="10">
        <f t="shared" si="603"/>
        <v>5.2451526598465111E-4</v>
      </c>
      <c r="S1120" s="10">
        <f t="shared" si="604"/>
        <v>0</v>
      </c>
      <c r="T1120" s="9">
        <f t="shared" si="594"/>
        <v>6.0458741672560559E-4</v>
      </c>
      <c r="U1120" s="18"/>
      <c r="V1120" s="8">
        <f t="shared" si="605"/>
        <v>8.6847981417902709</v>
      </c>
      <c r="W1120" s="8">
        <f t="shared" si="595"/>
        <v>4.6503473543475113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-1.4439695739372713</v>
      </c>
      <c r="AB1120" s="8">
        <f t="shared" si="606"/>
        <v>-403.44507874427597</v>
      </c>
      <c r="AC1120" s="8">
        <f t="shared" si="599"/>
        <v>-404.88904831821327</v>
      </c>
      <c r="AD1120" s="8">
        <f t="shared" si="607"/>
        <v>0.85197869770962564</v>
      </c>
      <c r="AE1120" s="8">
        <f t="shared" si="600"/>
        <v>-404.03706962050364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2388.3553213159621</v>
      </c>
      <c r="M1121" s="14">
        <f t="shared" si="593"/>
        <v>769177</v>
      </c>
      <c r="N1121" s="13"/>
      <c r="O1121" s="12">
        <f>1000*(IF(I47&lt;18,VLOOKUP(I47,'[1]Mortality (No Interventions) H'!$B$10:$O$129,7),VLOOKUP(I47,'[1]Mortality (Interventions) H'!$B$136:$AV$256,28)))</f>
        <v>487.53055364785348</v>
      </c>
      <c r="P1121" s="11">
        <v>0</v>
      </c>
      <c r="Q1121" s="10">
        <f t="shared" si="602"/>
        <v>6.0458741672560559E-4</v>
      </c>
      <c r="R1121" s="10">
        <f t="shared" si="603"/>
        <v>2.9475483800475998E-4</v>
      </c>
      <c r="S1121" s="10">
        <f t="shared" si="604"/>
        <v>0</v>
      </c>
      <c r="T1121" s="9">
        <f t="shared" si="594"/>
        <v>3.0983257872084562E-4</v>
      </c>
      <c r="U1121" s="18"/>
      <c r="V1121" s="8">
        <f t="shared" si="605"/>
        <v>4.6503473543475113</v>
      </c>
      <c r="W1121" s="8">
        <f t="shared" si="595"/>
        <v>2.383160934027639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-0.73999028810497836</v>
      </c>
      <c r="AB1121" s="8">
        <f t="shared" si="606"/>
        <v>-226.71864203198726</v>
      </c>
      <c r="AC1121" s="8">
        <f t="shared" si="599"/>
        <v>-227.45863232009225</v>
      </c>
      <c r="AD1121" s="8">
        <f t="shared" si="607"/>
        <v>0.45619907546149091</v>
      </c>
      <c r="AE1121" s="8">
        <f t="shared" si="600"/>
        <v>-227.00243324463077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2388.3553213159621</v>
      </c>
      <c r="M1122" s="14">
        <f t="shared" si="593"/>
        <v>769177</v>
      </c>
      <c r="N1122" s="13"/>
      <c r="O1122" s="12">
        <f>1000*(IF(I48&lt;18,VLOOKUP(I48,'[1]Mortality (No Interventions) H'!$B$10:$O$129,7),VLOOKUP(I48,'[1]Mortality (Interventions) H'!$B$136:$AV$256,28)))</f>
        <v>510.68661770924342</v>
      </c>
      <c r="P1122" s="11">
        <v>0</v>
      </c>
      <c r="Q1122" s="10">
        <f t="shared" si="602"/>
        <v>3.0983257872084562E-4</v>
      </c>
      <c r="R1122" s="10">
        <f t="shared" si="603"/>
        <v>1.5822735168308154E-4</v>
      </c>
      <c r="S1122" s="10">
        <f t="shared" si="604"/>
        <v>0</v>
      </c>
      <c r="T1122" s="9">
        <f t="shared" si="594"/>
        <v>1.5160522703776407E-4</v>
      </c>
      <c r="U1122" s="18"/>
      <c r="V1122" s="8">
        <f t="shared" si="605"/>
        <v>2.383160934027639</v>
      </c>
      <c r="W1122" s="8">
        <f t="shared" si="595"/>
        <v>1.1661125371722627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-0.3620871507349584</v>
      </c>
      <c r="AB1122" s="8">
        <f t="shared" si="606"/>
        <v>-121.70483968553761</v>
      </c>
      <c r="AC1122" s="8">
        <f t="shared" si="599"/>
        <v>-122.06692683627257</v>
      </c>
      <c r="AD1122" s="8">
        <f t="shared" si="607"/>
        <v>0.2337880876281114</v>
      </c>
      <c r="AE1122" s="8">
        <f t="shared" si="600"/>
        <v>-121.83313874864446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2388.3553213159621</v>
      </c>
      <c r="M1123" s="14">
        <f t="shared" si="593"/>
        <v>769177</v>
      </c>
      <c r="N1123" s="13"/>
      <c r="O1123" s="12">
        <f>1000*(IF(I49&lt;18,VLOOKUP(I49,'[1]Mortality (No Interventions) H'!$B$10:$O$129,7),VLOOKUP(I49,'[1]Mortality (Interventions) H'!$B$136:$AV$256,28)))</f>
        <v>533.87696273099812</v>
      </c>
      <c r="P1123" s="11">
        <v>0</v>
      </c>
      <c r="Q1123" s="10">
        <f t="shared" si="602"/>
        <v>1.5160522703776407E-4</v>
      </c>
      <c r="R1123" s="10">
        <f t="shared" si="603"/>
        <v>8.0938538145064877E-5</v>
      </c>
      <c r="S1123" s="10">
        <f t="shared" si="604"/>
        <v>0</v>
      </c>
      <c r="T1123" s="9">
        <f t="shared" si="594"/>
        <v>7.0666688892699197E-5</v>
      </c>
      <c r="U1123" s="18"/>
      <c r="V1123" s="8">
        <f t="shared" si="605"/>
        <v>1.1661125371722627</v>
      </c>
      <c r="W1123" s="8">
        <f t="shared" si="595"/>
        <v>0.54355191762419697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-0.16877716245665772</v>
      </c>
      <c r="AB1123" s="8">
        <f t="shared" si="606"/>
        <v>-62.256061954806569</v>
      </c>
      <c r="AC1123" s="8">
        <f t="shared" si="599"/>
        <v>-62.424839117263225</v>
      </c>
      <c r="AD1123" s="8">
        <f t="shared" si="607"/>
        <v>0.11439563989659898</v>
      </c>
      <c r="AE1123" s="8">
        <f t="shared" si="600"/>
        <v>-62.310443477366626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2388.3553213159621</v>
      </c>
      <c r="M1124" s="14">
        <f t="shared" si="593"/>
        <v>769177</v>
      </c>
      <c r="N1124" s="13"/>
      <c r="O1124" s="12">
        <f>1000*(IF(I50&lt;18,VLOOKUP(I50,'[1]Mortality (No Interventions) H'!$B$10:$O$129,7),VLOOKUP(I50,'[1]Mortality (Interventions) H'!$B$136:$AV$256,28)))</f>
        <v>556.96879188445087</v>
      </c>
      <c r="P1124" s="11">
        <v>0</v>
      </c>
      <c r="Q1124" s="10">
        <f t="shared" si="602"/>
        <v>7.0666688892699197E-5</v>
      </c>
      <c r="R1124" s="10">
        <f t="shared" si="603"/>
        <v>3.9359140339041014E-5</v>
      </c>
      <c r="S1124" s="10">
        <f t="shared" si="604"/>
        <v>0</v>
      </c>
      <c r="T1124" s="9">
        <f t="shared" si="594"/>
        <v>3.1307548553658183E-5</v>
      </c>
      <c r="U1124" s="18"/>
      <c r="V1124" s="8">
        <f t="shared" si="605"/>
        <v>0.54355191762419697</v>
      </c>
      <c r="W1124" s="8">
        <f t="shared" si="595"/>
        <v>0.2408104627385714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-7.477355018548737E-2</v>
      </c>
      <c r="AB1124" s="8">
        <f t="shared" si="606"/>
        <v>-30.274145488562549</v>
      </c>
      <c r="AC1124" s="8">
        <f t="shared" si="599"/>
        <v>-30.348919038748036</v>
      </c>
      <c r="AD1124" s="8">
        <f t="shared" si="607"/>
        <v>5.3322443118933728E-2</v>
      </c>
      <c r="AE1124" s="8">
        <f t="shared" si="600"/>
        <v>-30.295596595629103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2388.3553213159621</v>
      </c>
      <c r="M1125" s="14">
        <f t="shared" si="593"/>
        <v>769177</v>
      </c>
      <c r="N1125" s="13"/>
      <c r="O1125" s="12">
        <f>1000*(IF(I51&lt;18,VLOOKUP(I51,'[1]Mortality (No Interventions) H'!$B$10:$O$129,7),VLOOKUP(I51,'[1]Mortality (Interventions) H'!$B$136:$AV$256,28)))</f>
        <v>583.77527601985821</v>
      </c>
      <c r="P1125" s="11">
        <v>0</v>
      </c>
      <c r="Q1125" s="10">
        <f t="shared" si="602"/>
        <v>3.1307548553658183E-5</v>
      </c>
      <c r="R1125" s="10">
        <f t="shared" si="603"/>
        <v>1.8276572798416916E-5</v>
      </c>
      <c r="S1125" s="10">
        <f t="shared" si="604"/>
        <v>0</v>
      </c>
      <c r="T1125" s="9">
        <f t="shared" si="594"/>
        <v>1.3030975755241267E-5</v>
      </c>
      <c r="U1125" s="18"/>
      <c r="V1125" s="8">
        <f t="shared" si="605"/>
        <v>0.2408104627385714</v>
      </c>
      <c r="W1125" s="8">
        <f t="shared" si="595"/>
        <v>0.10023126838489213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-3.1122600286969768E-2</v>
      </c>
      <c r="AB1125" s="8">
        <f t="shared" si="606"/>
        <v>-14.057919435367928</v>
      </c>
      <c r="AC1125" s="8">
        <f t="shared" si="599"/>
        <v>-14.089042035654899</v>
      </c>
      <c r="AD1125" s="8">
        <f t="shared" si="607"/>
        <v>2.3623506394653857E-2</v>
      </c>
      <c r="AE1125" s="8">
        <f t="shared" si="600"/>
        <v>-14.065418529260246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2388.3553213159621</v>
      </c>
      <c r="M1126" s="14">
        <f t="shared" si="593"/>
        <v>769177</v>
      </c>
      <c r="N1126" s="13"/>
      <c r="O1126" s="12">
        <f>1000*(IF(I52&lt;18,VLOOKUP(I52,'[1]Mortality (No Interventions) H'!$B$10:$O$129,7),VLOOKUP(I52,'[1]Mortality (Interventions) H'!$B$136:$AV$256,28)))</f>
        <v>610.43981915798975</v>
      </c>
      <c r="P1126" s="11">
        <v>0</v>
      </c>
      <c r="Q1126" s="10">
        <f t="shared" si="602"/>
        <v>1.3030975755241267E-5</v>
      </c>
      <c r="R1126" s="10">
        <f t="shared" si="603"/>
        <v>7.9546264834816268E-6</v>
      </c>
      <c r="S1126" s="10">
        <f t="shared" si="604"/>
        <v>0</v>
      </c>
      <c r="T1126" s="9">
        <f t="shared" si="594"/>
        <v>5.07634927175964E-6</v>
      </c>
      <c r="U1126" s="18"/>
      <c r="V1126" s="8">
        <f t="shared" si="605"/>
        <v>0.10023126838489213</v>
      </c>
      <c r="W1126" s="8">
        <f t="shared" si="595"/>
        <v>3.9046111038042647E-2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-1.2124125796065545E-2</v>
      </c>
      <c r="AB1126" s="8">
        <f t="shared" si="606"/>
        <v>-6.118515734684947</v>
      </c>
      <c r="AC1126" s="8">
        <f t="shared" si="599"/>
        <v>-6.1306398604810122</v>
      </c>
      <c r="AD1126" s="8">
        <f t="shared" si="607"/>
        <v>9.832687428557918E-3</v>
      </c>
      <c r="AE1126" s="8">
        <f t="shared" si="600"/>
        <v>-6.1208071730524543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2388.3553213159621</v>
      </c>
      <c r="M1127" s="14">
        <f t="shared" si="593"/>
        <v>769177</v>
      </c>
      <c r="N1127" s="13"/>
      <c r="O1127" s="12">
        <f>1000*(IF(I53&lt;18,VLOOKUP(I53,'[1]Mortality (No Interventions) H'!$B$10:$O$129,7),VLOOKUP(I53,'[1]Mortality (Interventions) H'!$B$136:$AV$256,28)))</f>
        <v>636.92947961268374</v>
      </c>
      <c r="P1127" s="11">
        <v>0</v>
      </c>
      <c r="Q1127" s="10">
        <f t="shared" si="602"/>
        <v>5.07634927175964E-6</v>
      </c>
      <c r="R1127" s="10">
        <f t="shared" si="603"/>
        <v>3.2332764999940935E-6</v>
      </c>
      <c r="S1127" s="10">
        <f t="shared" si="604"/>
        <v>0</v>
      </c>
      <c r="T1127" s="9">
        <f t="shared" si="594"/>
        <v>1.8430727717655465E-6</v>
      </c>
      <c r="U1127" s="18"/>
      <c r="V1127" s="8">
        <f t="shared" si="605"/>
        <v>3.9046111038042647E-2</v>
      </c>
      <c r="W1127" s="8">
        <f t="shared" si="595"/>
        <v>1.4176491853683078E-2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-4.4019126620188026E-3</v>
      </c>
      <c r="AB1127" s="8">
        <f t="shared" si="606"/>
        <v>-2.486961918435957</v>
      </c>
      <c r="AC1127" s="8">
        <f t="shared" si="599"/>
        <v>-2.491363831097976</v>
      </c>
      <c r="AD1127" s="8">
        <f t="shared" si="607"/>
        <v>3.8304234928319839E-3</v>
      </c>
      <c r="AE1127" s="8">
        <f t="shared" si="600"/>
        <v>-2.4875334076051439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2388.3553213159621</v>
      </c>
      <c r="M1128" s="14">
        <f t="shared" si="593"/>
        <v>769177</v>
      </c>
      <c r="N1128" s="13"/>
      <c r="O1128" s="12">
        <f>1000*(IF(I54&lt;18,VLOOKUP(I54,'[1]Mortality (No Interventions) H'!$B$10:$O$129,7),VLOOKUP(I54,'[1]Mortality (Interventions) H'!$B$136:$AV$256,28)))</f>
        <v>663.21177693795607</v>
      </c>
      <c r="P1128" s="11">
        <v>0</v>
      </c>
      <c r="Q1128" s="10">
        <f t="shared" si="602"/>
        <v>1.8430727717655465E-6</v>
      </c>
      <c r="R1128" s="10">
        <f t="shared" si="603"/>
        <v>1.2223475679885921E-6</v>
      </c>
      <c r="S1128" s="10">
        <f t="shared" si="604"/>
        <v>0</v>
      </c>
      <c r="T1128" s="9">
        <f t="shared" si="594"/>
        <v>6.2072520377695441E-7</v>
      </c>
      <c r="U1128" s="18"/>
      <c r="V1128" s="8">
        <f t="shared" si="605"/>
        <v>1.4176491853683078E-2</v>
      </c>
      <c r="W1128" s="8">
        <f t="shared" si="595"/>
        <v>4.7744755006554652E-3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-1.482512343515624E-3</v>
      </c>
      <c r="AB1128" s="8">
        <f t="shared" si="606"/>
        <v>-0.94020163530276124</v>
      </c>
      <c r="AC1128" s="8">
        <f t="shared" si="599"/>
        <v>-0.94168414764627684</v>
      </c>
      <c r="AD1128" s="8">
        <f t="shared" si="607"/>
        <v>1.3907138508463101E-3</v>
      </c>
      <c r="AE1128" s="8">
        <f t="shared" si="600"/>
        <v>-0.94029343379543051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2388.3553213159621</v>
      </c>
      <c r="M1129" s="14">
        <f t="shared" si="593"/>
        <v>769177</v>
      </c>
      <c r="N1129" s="13"/>
      <c r="O1129" s="12">
        <f>1000*(IF(I55&lt;18,VLOOKUP(I55,'[1]Mortality (No Interventions) H'!$B$10:$O$129,7),VLOOKUP(I55,'[1]Mortality (Interventions) H'!$B$136:$AV$256,28)))</f>
        <v>689.25406510840583</v>
      </c>
      <c r="P1129" s="11">
        <v>0</v>
      </c>
      <c r="Q1129" s="10">
        <f t="shared" si="602"/>
        <v>6.2072520377695441E-7</v>
      </c>
      <c r="R1129" s="10">
        <f t="shared" si="603"/>
        <v>4.278373700185094E-7</v>
      </c>
      <c r="S1129" s="10">
        <f t="shared" si="604"/>
        <v>0</v>
      </c>
      <c r="T1129" s="9">
        <f t="shared" si="594"/>
        <v>1.92887833758445E-7</v>
      </c>
      <c r="U1129" s="18"/>
      <c r="V1129" s="8">
        <f t="shared" si="605"/>
        <v>4.7744755006554652E-3</v>
      </c>
      <c r="W1129" s="8">
        <f t="shared" si="595"/>
        <v>1.4836488530681946E-3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-4.606846841740908E-4</v>
      </c>
      <c r="AB1129" s="8">
        <f t="shared" si="606"/>
        <v>-0.32908266475872699</v>
      </c>
      <c r="AC1129" s="8">
        <f t="shared" si="599"/>
        <v>-0.32954334944290109</v>
      </c>
      <c r="AD1129" s="8">
        <f t="shared" si="607"/>
        <v>4.6837604661430118E-4</v>
      </c>
      <c r="AE1129" s="8">
        <f t="shared" si="600"/>
        <v>-0.32907497339628677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2388.3553213159621</v>
      </c>
      <c r="M1130" s="14">
        <f t="shared" si="593"/>
        <v>769177</v>
      </c>
      <c r="N1130" s="13"/>
      <c r="O1130" s="12">
        <f>1000*(IF(I56&lt;18,VLOOKUP(I56,'[1]Mortality (No Interventions) H'!$B$10:$O$129,7),VLOOKUP(I56,'[1]Mortality (Interventions) H'!$B$136:$AV$256,28)))</f>
        <v>715.16727733199309</v>
      </c>
      <c r="P1130" s="11">
        <v>0</v>
      </c>
      <c r="Q1130" s="10">
        <f t="shared" si="602"/>
        <v>1.92887833758445E-7</v>
      </c>
      <c r="R1130" s="10">
        <f t="shared" si="603"/>
        <v>1.379470668994932E-7</v>
      </c>
      <c r="S1130" s="10">
        <f t="shared" si="604"/>
        <v>0</v>
      </c>
      <c r="T1130" s="9">
        <f t="shared" si="594"/>
        <v>5.49407668589518E-8</v>
      </c>
      <c r="U1130" s="18"/>
      <c r="V1130" s="8">
        <f t="shared" si="605"/>
        <v>1.4836488530681946E-3</v>
      </c>
      <c r="W1130" s="8">
        <f t="shared" si="595"/>
        <v>4.2259174230267971E-4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-1.3121807288475718E-4</v>
      </c>
      <c r="AB1130" s="8">
        <f t="shared" si="606"/>
        <v>-0.10610571107655148</v>
      </c>
      <c r="AC1130" s="8">
        <f t="shared" si="599"/>
        <v>-0.10623692914943623</v>
      </c>
      <c r="AD1130" s="8">
        <f t="shared" si="607"/>
        <v>1.4554595248598989E-4</v>
      </c>
      <c r="AE1130" s="8">
        <f t="shared" si="600"/>
        <v>-0.10609138319695025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2388.3553213159621</v>
      </c>
      <c r="M1131" s="14">
        <f t="shared" si="593"/>
        <v>769177</v>
      </c>
      <c r="N1131" s="13"/>
      <c r="O1131" s="12">
        <f>1000*(IF(I57&lt;18,VLOOKUP(I57,'[1]Mortality (No Interventions) H'!$B$10:$O$129,7),VLOOKUP(I57,'[1]Mortality (Interventions) H'!$B$136:$AV$256,28)))</f>
        <v>741.08401077559677</v>
      </c>
      <c r="P1131" s="11">
        <v>0</v>
      </c>
      <c r="Q1131" s="10">
        <f t="shared" si="602"/>
        <v>5.49407668589518E-8</v>
      </c>
      <c r="R1131" s="10">
        <f t="shared" si="603"/>
        <v>4.0715723858918983E-8</v>
      </c>
      <c r="S1131" s="10">
        <f t="shared" si="604"/>
        <v>0</v>
      </c>
      <c r="T1131" s="9">
        <f t="shared" si="594"/>
        <v>1.4225043000032816E-8</v>
      </c>
      <c r="U1131" s="18"/>
      <c r="V1131" s="8">
        <f t="shared" si="605"/>
        <v>4.2259174230267971E-4</v>
      </c>
      <c r="W1131" s="8">
        <f t="shared" si="595"/>
        <v>1.0941575899636242E-4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-3.3974457145076754E-5</v>
      </c>
      <c r="AB1131" s="8">
        <f t="shared" si="606"/>
        <v>-3.1317598330631725E-2</v>
      </c>
      <c r="AC1131" s="8">
        <f t="shared" si="599"/>
        <v>-3.1351572787776803E-2</v>
      </c>
      <c r="AD1131" s="8">
        <f t="shared" si="607"/>
        <v>4.1456249919892884E-5</v>
      </c>
      <c r="AE1131" s="8">
        <f t="shared" si="600"/>
        <v>-3.1310116537856911E-2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2388.3553213159621</v>
      </c>
      <c r="M1132" s="14">
        <f t="shared" si="593"/>
        <v>769177</v>
      </c>
      <c r="N1132" s="13"/>
      <c r="O1132" s="12">
        <f>1000*(IF(I58&lt;18,VLOOKUP(I58,'[1]Mortality (No Interventions) H'!$B$10:$O$129,7),VLOOKUP(I58,'[1]Mortality (Interventions) H'!$B$136:$AV$256,28)))</f>
        <v>767.00426543921731</v>
      </c>
      <c r="P1132" s="11">
        <v>0</v>
      </c>
      <c r="Q1132" s="10">
        <f t="shared" si="602"/>
        <v>1.4225043000032816E-8</v>
      </c>
      <c r="R1132" s="10">
        <f t="shared" si="603"/>
        <v>1.0910668657081449E-8</v>
      </c>
      <c r="S1132" s="10">
        <f t="shared" si="604"/>
        <v>0</v>
      </c>
      <c r="T1132" s="9">
        <f t="shared" si="594"/>
        <v>3.3143743429513675E-9</v>
      </c>
      <c r="U1132" s="18"/>
      <c r="V1132" s="8">
        <f t="shared" si="605"/>
        <v>1.0941575899636242E-4</v>
      </c>
      <c r="W1132" s="8">
        <f t="shared" si="595"/>
        <v>2.5493405139883042E-5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-7.9159035988209939E-6</v>
      </c>
      <c r="AB1132" s="8">
        <f t="shared" si="606"/>
        <v>-8.3922353856479368E-3</v>
      </c>
      <c r="AC1132" s="8">
        <f t="shared" si="599"/>
        <v>-8.4001512892467583E-3</v>
      </c>
      <c r="AD1132" s="8">
        <f t="shared" si="607"/>
        <v>1.0733685957543155E-5</v>
      </c>
      <c r="AE1132" s="8">
        <f t="shared" si="600"/>
        <v>-8.3894176032892152E-3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2388.3553213159621</v>
      </c>
      <c r="M1133" s="14">
        <f t="shared" si="593"/>
        <v>769177</v>
      </c>
      <c r="N1133" s="13"/>
      <c r="O1133" s="12">
        <f>1000*(IF(I59&lt;18,VLOOKUP(I59,'[1]Mortality (No Interventions) H'!$B$10:$O$129,7),VLOOKUP(I59,'[1]Mortality (Interventions) H'!$B$136:$AV$256,28)))</f>
        <v>792.92804132285482</v>
      </c>
      <c r="P1133" s="11">
        <v>0</v>
      </c>
      <c r="Q1133" s="10">
        <f t="shared" si="602"/>
        <v>3.3143743429513675E-9</v>
      </c>
      <c r="R1133" s="10">
        <f t="shared" si="603"/>
        <v>2.6280603559671517E-9</v>
      </c>
      <c r="S1133" s="10">
        <f t="shared" si="604"/>
        <v>0</v>
      </c>
      <c r="T1133" s="9">
        <f t="shared" si="594"/>
        <v>6.8631398698421578E-10</v>
      </c>
      <c r="U1133" s="18"/>
      <c r="V1133" s="8">
        <f t="shared" si="605"/>
        <v>2.5493405139883042E-5</v>
      </c>
      <c r="W1133" s="8">
        <f t="shared" si="595"/>
        <v>5.2789693356655816E-6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-1.6391616629073258E-6</v>
      </c>
      <c r="AB1133" s="8">
        <f t="shared" si="606"/>
        <v>-2.0214435804217458E-3</v>
      </c>
      <c r="AC1133" s="8">
        <f t="shared" si="599"/>
        <v>-2.0230827420846531E-3</v>
      </c>
      <c r="AD1133" s="8">
        <f t="shared" si="607"/>
        <v>2.5009030442225267E-6</v>
      </c>
      <c r="AE1133" s="8">
        <f t="shared" si="600"/>
        <v>-2.0205818390404305E-3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2388.3553213159621</v>
      </c>
      <c r="M1134" s="14">
        <f t="shared" si="593"/>
        <v>769177</v>
      </c>
      <c r="N1134" s="13"/>
      <c r="O1134" s="12">
        <f>1000*(IF(I60&lt;18,VLOOKUP(I60,'[1]Mortality (No Interventions) H'!$B$10:$O$129,7),VLOOKUP(I60,'[1]Mortality (Interventions) H'!$B$136:$AV$256,28)))</f>
        <v>1000</v>
      </c>
      <c r="P1134" s="11">
        <v>0</v>
      </c>
      <c r="Q1134" s="10">
        <f t="shared" si="602"/>
        <v>6.8631398698421578E-10</v>
      </c>
      <c r="R1134" s="10">
        <f t="shared" si="603"/>
        <v>6.8631398698421578E-10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5.2789693356655816E-6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-5.2789693356655818E-4</v>
      </c>
      <c r="AC1134" s="8">
        <f t="shared" si="599"/>
        <v>-5.2789693356655818E-4</v>
      </c>
      <c r="AD1134" s="8">
        <f t="shared" si="607"/>
        <v>5.1786689182879359E-7</v>
      </c>
      <c r="AE1134" s="8">
        <f t="shared" si="600"/>
        <v>-5.2737906667472934E-4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2388.3553213159621</v>
      </c>
      <c r="M1135" s="14">
        <f t="shared" si="593"/>
        <v>769177</v>
      </c>
      <c r="N1135" s="13"/>
      <c r="O1135" s="12" t="e">
        <f>1000*(IF(I61&lt;18,VLOOKUP(I61,'[1]Mortality (No Interventions) H'!$B$10:$O$129,7),VLOOKUP(I61,'[1]Mortality (Interventions) H'!$B$136:$AV$256,28)))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2388.3553213159621</v>
      </c>
      <c r="M1136" s="14">
        <f t="shared" si="593"/>
        <v>769177</v>
      </c>
      <c r="N1136" s="13"/>
      <c r="O1136" s="12" t="e">
        <f>1000*(IF(I62&lt;18,VLOOKUP(I62,'[1]Mortality (No Interventions) H'!$B$10:$O$129,7),VLOOKUP(I62,'[1]Mortality (Interventions) H'!$B$136:$AV$256,28)))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2388.3553213159621</v>
      </c>
      <c r="M1137" s="14">
        <f t="shared" si="593"/>
        <v>769177</v>
      </c>
      <c r="N1137" s="13"/>
      <c r="O1137" s="12" t="e">
        <f>1000*(IF(I63&lt;18,VLOOKUP(I63,'[1]Mortality (No Interventions) H'!$B$10:$O$129,7),VLOOKUP(I63,'[1]Mortality (Interventions) H'!$B$136:$AV$256,28)))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2388.3553213159621</v>
      </c>
      <c r="M1138" s="14">
        <f t="shared" si="593"/>
        <v>769177</v>
      </c>
      <c r="N1138" s="13"/>
      <c r="O1138" s="12" t="e">
        <f>1000*(IF(I64&lt;18,VLOOKUP(I64,'[1]Mortality (No Interventions) H'!$B$10:$O$129,7),VLOOKUP(I64,'[1]Mortality (Interventions) H'!$B$136:$AV$256,28)))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2388.3553213159621</v>
      </c>
      <c r="M1139" s="14">
        <f t="shared" si="593"/>
        <v>769177</v>
      </c>
      <c r="N1139" s="13"/>
      <c r="O1139" s="12" t="e">
        <f>1000*(IF(I65&lt;18,VLOOKUP(I65,'[1]Mortality (No Interventions) H'!$B$10:$O$129,7),VLOOKUP(I65,'[1]Mortality (Interventions) H'!$B$136:$AV$256,28)))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2388.3553213159621</v>
      </c>
      <c r="M1140" s="14">
        <f t="shared" si="593"/>
        <v>769177</v>
      </c>
      <c r="N1140" s="13"/>
      <c r="O1140" s="12" t="e">
        <f>1000*(IF(I66&lt;18,VLOOKUP(I66,'[1]Mortality (No Interventions) H'!$B$10:$O$129,7),VLOOKUP(I66,'[1]Mortality (Interventions) H'!$B$136:$AV$256,28)))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2388.3553213159621</v>
      </c>
      <c r="M1141" s="14">
        <f t="shared" si="593"/>
        <v>769177</v>
      </c>
      <c r="N1141" s="13"/>
      <c r="O1141" s="12" t="e">
        <f>1000*(IF(I67&lt;18,VLOOKUP(I67,'[1]Mortality (No Interventions) H'!$B$10:$O$129,7),VLOOKUP(I67,'[1]Mortality (Interventions) H'!$B$136:$AV$256,28)))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2388.3553213159621</v>
      </c>
      <c r="M1142" s="14">
        <f t="shared" ref="M1142:M1173" si="610">$E$11</f>
        <v>769177</v>
      </c>
      <c r="N1142" s="13"/>
      <c r="O1142" s="12" t="e">
        <f>1000*(IF(I68&lt;18,VLOOKUP(I68,'[1]Mortality (No Interventions) H'!$B$10:$O$129,7),VLOOKUP(I68,'[1]Mortality (Interventions) H'!$B$136:$AV$256,28)))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2388.3553213159621</v>
      </c>
      <c r="M1143" s="14">
        <f t="shared" si="610"/>
        <v>769177</v>
      </c>
      <c r="N1143" s="13"/>
      <c r="O1143" s="12" t="e">
        <f>1000*(IF(I69&lt;18,VLOOKUP(I69,'[1]Mortality (No Interventions) H'!$B$10:$O$129,7),VLOOKUP(I69,'[1]Mortality (Interventions) H'!$B$136:$AV$256,28)))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2388.3553213159621</v>
      </c>
      <c r="M1144" s="14">
        <f t="shared" si="610"/>
        <v>769177</v>
      </c>
      <c r="N1144" s="13"/>
      <c r="O1144" s="12" t="e">
        <f>1000*(IF(I70&lt;18,VLOOKUP(I70,'[1]Mortality (No Interventions) H'!$B$10:$O$129,7),VLOOKUP(I70,'[1]Mortality (Interventions) H'!$B$136:$AV$256,28)))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2388.3553213159621</v>
      </c>
      <c r="M1145" s="14">
        <f t="shared" si="610"/>
        <v>769177</v>
      </c>
      <c r="N1145" s="13"/>
      <c r="O1145" s="12" t="e">
        <f>1000*(IF(I71&lt;18,VLOOKUP(I71,'[1]Mortality (No Interventions) H'!$B$10:$O$129,7),VLOOKUP(I71,'[1]Mortality (Interventions) H'!$B$136:$AV$256,28)))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2388.3553213159621</v>
      </c>
      <c r="M1146" s="14">
        <f t="shared" si="610"/>
        <v>769177</v>
      </c>
      <c r="N1146" s="13"/>
      <c r="O1146" s="12" t="e">
        <f>1000*(IF(I72&lt;18,VLOOKUP(I72,'[1]Mortality (No Interventions) H'!$B$10:$O$129,7),VLOOKUP(I72,'[1]Mortality (Interventions) H'!$B$136:$AV$256,28)))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2388.3553213159621</v>
      </c>
      <c r="M1147" s="14">
        <f t="shared" si="610"/>
        <v>769177</v>
      </c>
      <c r="N1147" s="13"/>
      <c r="O1147" s="12" t="e">
        <f>1000*(IF(I73&lt;18,VLOOKUP(I73,'[1]Mortality (No Interventions) H'!$B$10:$O$129,7),VLOOKUP(I73,'[1]Mortality (Interventions) H'!$B$136:$AV$256,28)))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2388.3553213159621</v>
      </c>
      <c r="M1148" s="14">
        <f t="shared" si="610"/>
        <v>769177</v>
      </c>
      <c r="N1148" s="13"/>
      <c r="O1148" s="12" t="e">
        <f>1000*(IF(I74&lt;18,VLOOKUP(I74,'[1]Mortality (No Interventions) H'!$B$10:$O$129,7),VLOOKUP(I74,'[1]Mortality (Interventions) H'!$B$136:$AV$256,28)))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2388.3553213159621</v>
      </c>
      <c r="M1149" s="14">
        <f t="shared" si="610"/>
        <v>769177</v>
      </c>
      <c r="N1149" s="13"/>
      <c r="O1149" s="12" t="e">
        <f>1000*(IF(I75&lt;18,VLOOKUP(I75,'[1]Mortality (No Interventions) H'!$B$10:$O$129,7),VLOOKUP(I75,'[1]Mortality (Interventions) H'!$B$136:$AV$256,28)))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2388.3553213159621</v>
      </c>
      <c r="M1150" s="14">
        <f t="shared" si="610"/>
        <v>769177</v>
      </c>
      <c r="N1150" s="13"/>
      <c r="O1150" s="12" t="e">
        <f>1000*(IF(I76&lt;18,VLOOKUP(I76,'[1]Mortality (No Interventions) H'!$B$10:$O$129,7),VLOOKUP(I76,'[1]Mortality (Interventions) H'!$B$136:$AV$256,28)))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2388.3553213159621</v>
      </c>
      <c r="M1151" s="14">
        <f t="shared" si="610"/>
        <v>769177</v>
      </c>
      <c r="N1151" s="13"/>
      <c r="O1151" s="12" t="e">
        <f>1000*(IF(I77&lt;18,VLOOKUP(I77,'[1]Mortality (No Interventions) H'!$B$10:$O$129,7),VLOOKUP(I77,'[1]Mortality (Interventions) H'!$B$136:$AV$256,28)))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2388.3553213159621</v>
      </c>
      <c r="M1152" s="14">
        <f t="shared" si="610"/>
        <v>769177</v>
      </c>
      <c r="N1152" s="13"/>
      <c r="O1152" s="12" t="e">
        <f>1000*(IF(I78&lt;18,VLOOKUP(I78,'[1]Mortality (No Interventions) H'!$B$10:$O$129,7),VLOOKUP(I78,'[1]Mortality (Interventions) H'!$B$136:$AV$256,28)))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2388.3553213159621</v>
      </c>
      <c r="M1153" s="14">
        <f t="shared" si="610"/>
        <v>769177</v>
      </c>
      <c r="N1153" s="13"/>
      <c r="O1153" s="12" t="e">
        <f>1000*(IF(I79&lt;18,VLOOKUP(I79,'[1]Mortality (No Interventions) H'!$B$10:$O$129,7),VLOOKUP(I79,'[1]Mortality (Interventions) H'!$B$136:$AV$256,28)))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2388.3553213159621</v>
      </c>
      <c r="M1154" s="14">
        <f t="shared" si="610"/>
        <v>769177</v>
      </c>
      <c r="O1154" s="12" t="e">
        <f>1000*(IF(I80&lt;18,VLOOKUP(I80,'[1]Mortality (No Interventions) H'!$B$10:$O$129,7),VLOOKUP(I80,'[1]Mortality (Interventions) H'!$B$136:$AV$256,28)))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2388.3553213159621</v>
      </c>
      <c r="M1155" s="14">
        <f t="shared" si="610"/>
        <v>769177</v>
      </c>
      <c r="O1155" s="12" t="e">
        <f>1000*(IF(I81&lt;18,VLOOKUP(I81,'[1]Mortality (No Interventions) H'!$B$10:$O$129,7),VLOOKUP(I81,'[1]Mortality (Interventions) H'!$B$136:$AV$256,28)))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2388.3553213159621</v>
      </c>
      <c r="M1156" s="14">
        <f t="shared" si="610"/>
        <v>769177</v>
      </c>
      <c r="O1156" s="12" t="e">
        <f>1000*(IF(I82&lt;18,VLOOKUP(I82,'[1]Mortality (No Interventions) H'!$B$10:$O$129,7),VLOOKUP(I82,'[1]Mortality (Interventions) H'!$B$136:$AV$256,28)))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2388.3553213159621</v>
      </c>
      <c r="M1157" s="14">
        <f t="shared" si="610"/>
        <v>769177</v>
      </c>
      <c r="O1157" s="12" t="e">
        <f>1000*(IF(I83&lt;18,VLOOKUP(I83,'[1]Mortality (No Interventions) H'!$B$10:$O$129,7),VLOOKUP(I83,'[1]Mortality (Interventions) H'!$B$136:$AV$256,28)))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2388.3553213159621</v>
      </c>
      <c r="M1158" s="14">
        <f t="shared" si="610"/>
        <v>769177</v>
      </c>
      <c r="O1158" s="12" t="e">
        <f>1000*(IF(I84&lt;18,VLOOKUP(I84,'[1]Mortality (No Interventions) H'!$B$10:$O$129,7),VLOOKUP(I84,'[1]Mortality (Interventions) H'!$B$136:$AV$256,28)))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2388.3553213159621</v>
      </c>
      <c r="M1159" s="14">
        <f t="shared" si="610"/>
        <v>769177</v>
      </c>
      <c r="O1159" s="12" t="e">
        <f>1000*(IF(I85&lt;18,VLOOKUP(I85,'[1]Mortality (No Interventions) H'!$B$10:$O$129,7),VLOOKUP(I85,'[1]Mortality (Interventions) H'!$B$136:$AV$256,28)))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2388.3553213159621</v>
      </c>
      <c r="M1160" s="14">
        <f t="shared" si="610"/>
        <v>769177</v>
      </c>
      <c r="O1160" s="12" t="e">
        <f>1000*(IF(I86&lt;18,VLOOKUP(I86,'[1]Mortality (No Interventions) H'!$B$10:$O$129,7),VLOOKUP(I86,'[1]Mortality (Interventions) H'!$B$136:$AV$256,28)))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2388.3553213159621</v>
      </c>
      <c r="M1161" s="14">
        <f t="shared" si="610"/>
        <v>769177</v>
      </c>
      <c r="O1161" s="12" t="e">
        <f>1000*(IF(I87&lt;18,VLOOKUP(I87,'[1]Mortality (No Interventions) H'!$B$10:$O$129,7),VLOOKUP(I87,'[1]Mortality (Interventions) H'!$B$136:$AV$256,28)))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2388.3553213159621</v>
      </c>
      <c r="M1162" s="14">
        <f t="shared" si="610"/>
        <v>769177</v>
      </c>
      <c r="O1162" s="12" t="e">
        <f>1000*(IF(I88&lt;18,VLOOKUP(I88,'[1]Mortality (No Interventions) H'!$B$10:$O$129,7),VLOOKUP(I88,'[1]Mortality (Interventions) H'!$B$136:$AV$256,28)))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2388.3553213159621</v>
      </c>
      <c r="M1163" s="14">
        <f t="shared" si="610"/>
        <v>769177</v>
      </c>
      <c r="O1163" s="12" t="e">
        <f>1000*(IF(I89&lt;18,VLOOKUP(I89,'[1]Mortality (No Interventions) H'!$B$10:$O$129,7),VLOOKUP(I89,'[1]Mortality (Interventions) H'!$B$136:$AV$256,28)))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2388.3553213159621</v>
      </c>
      <c r="M1164" s="14">
        <f t="shared" si="610"/>
        <v>769177</v>
      </c>
      <c r="O1164" s="12" t="e">
        <f>1000*(IF(I90&lt;18,VLOOKUP(I90,'[1]Mortality (No Interventions) H'!$B$10:$O$129,7),VLOOKUP(I90,'[1]Mortality (Interventions) H'!$B$136:$AV$256,28)))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2388.3553213159621</v>
      </c>
      <c r="M1165" s="14">
        <f t="shared" si="610"/>
        <v>769177</v>
      </c>
      <c r="O1165" s="12" t="e">
        <f>1000*(IF(I91&lt;18,VLOOKUP(I91,'[1]Mortality (No Interventions) H'!$B$10:$O$129,7),VLOOKUP(I91,'[1]Mortality (Interventions) H'!$B$136:$AV$256,28)))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2388.3553213159621</v>
      </c>
      <c r="M1166" s="14">
        <f t="shared" si="610"/>
        <v>769177</v>
      </c>
      <c r="O1166" s="12" t="e">
        <f>1000*(IF(I92&lt;18,VLOOKUP(I92,'[1]Mortality (No Interventions) H'!$B$10:$O$129,7),VLOOKUP(I92,'[1]Mortality (Interventions) H'!$B$136:$AV$256,28)))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2388.3553213159621</v>
      </c>
      <c r="M1167" s="14">
        <f t="shared" si="610"/>
        <v>769177</v>
      </c>
      <c r="O1167" s="12" t="e">
        <f>1000*(IF(I93&lt;18,VLOOKUP(I93,'[1]Mortality (No Interventions) H'!$B$10:$O$129,7),VLOOKUP(I93,'[1]Mortality (Interventions) H'!$B$136:$AV$256,28)))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2388.3553213159621</v>
      </c>
      <c r="M1168" s="14">
        <f t="shared" si="610"/>
        <v>769177</v>
      </c>
      <c r="O1168" s="12" t="e">
        <f>1000*(IF(I94&lt;18,VLOOKUP(I94,'[1]Mortality (No Interventions) H'!$B$10:$O$129,7),VLOOKUP(I94,'[1]Mortality (Interventions) H'!$B$136:$AV$256,28)))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2388.3553213159621</v>
      </c>
      <c r="M1169" s="14">
        <f t="shared" si="610"/>
        <v>769177</v>
      </c>
      <c r="O1169" s="12" t="e">
        <f>1000*(IF(I95&lt;18,VLOOKUP(I95,'[1]Mortality (No Interventions) H'!$B$10:$O$129,7),VLOOKUP(I95,'[1]Mortality (Interventions) H'!$B$136:$AV$256,28)))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2388.3553213159621</v>
      </c>
      <c r="M1170" s="14">
        <f t="shared" si="610"/>
        <v>769177</v>
      </c>
      <c r="O1170" s="12" t="e">
        <f>1000*(IF(I96&lt;18,VLOOKUP(I96,'[1]Mortality (No Interventions) H'!$B$10:$O$129,7),VLOOKUP(I96,'[1]Mortality (Interventions) H'!$B$136:$AV$256,28)))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2388.3553213159621</v>
      </c>
      <c r="M1171" s="14">
        <f t="shared" si="610"/>
        <v>769177</v>
      </c>
      <c r="O1171" s="12" t="e">
        <f>1000*(IF(I97&lt;18,VLOOKUP(I97,'[1]Mortality (No Interventions) H'!$B$10:$O$129,7),VLOOKUP(I97,'[1]Mortality (Interventions) H'!$B$136:$AV$256,28)))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2388.3553213159621</v>
      </c>
      <c r="M1172" s="14">
        <f t="shared" si="610"/>
        <v>769177</v>
      </c>
      <c r="O1172" s="12" t="e">
        <f>1000*(IF(I98&lt;18,VLOOKUP(I98,'[1]Mortality (No Interventions) H'!$B$10:$O$129,7),VLOOKUP(I98,'[1]Mortality (Interventions) H'!$B$136:$AV$256,28)))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2388.3553213159621</v>
      </c>
      <c r="M1173" s="14">
        <f t="shared" si="610"/>
        <v>769177</v>
      </c>
      <c r="O1173" s="12" t="e">
        <f>1000*(IF(I99&lt;18,VLOOKUP(I99,'[1]Mortality (No Interventions) H'!$B$10:$O$129,7),VLOOKUP(I99,'[1]Mortality (Interventions) H'!$B$136:$AV$256,28)))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2388.3553213159621</v>
      </c>
      <c r="M1174" s="14">
        <f t="shared" ref="M1174:M1198" si="627">$E$11</f>
        <v>769177</v>
      </c>
      <c r="O1174" s="12" t="e">
        <f>1000*(IF(I100&lt;18,VLOOKUP(I100,'[1]Mortality (No Interventions) H'!$B$10:$O$129,7),VLOOKUP(I100,'[1]Mortality (Interventions) H'!$B$136:$AV$256,28)))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2388.3553213159621</v>
      </c>
      <c r="M1175" s="14">
        <f t="shared" si="627"/>
        <v>769177</v>
      </c>
      <c r="O1175" s="12" t="e">
        <f>1000*(IF(I101&lt;18,VLOOKUP(I101,'[1]Mortality (No Interventions) H'!$B$10:$O$129,7),VLOOKUP(I101,'[1]Mortality (Interventions) H'!$B$136:$AV$256,28)))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2388.3553213159621</v>
      </c>
      <c r="M1176" s="14">
        <f t="shared" si="627"/>
        <v>769177</v>
      </c>
      <c r="O1176" s="12" t="e">
        <f>1000*(IF(I102&lt;18,VLOOKUP(I102,'[1]Mortality (No Interventions) H'!$B$10:$O$129,7),VLOOKUP(I102,'[1]Mortality (Interventions) H'!$B$136:$AV$256,28)))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2388.3553213159621</v>
      </c>
      <c r="M1177" s="14">
        <f t="shared" si="627"/>
        <v>769177</v>
      </c>
      <c r="O1177" s="12" t="e">
        <f>1000*(IF(I103&lt;18,VLOOKUP(I103,'[1]Mortality (No Interventions) H'!$B$10:$O$129,7),VLOOKUP(I103,'[1]Mortality (Interventions) H'!$B$136:$AV$256,28)))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2388.3553213159621</v>
      </c>
      <c r="M1178" s="14">
        <f t="shared" si="627"/>
        <v>769177</v>
      </c>
      <c r="O1178" s="12" t="e">
        <f>1000*(IF(I104&lt;18,VLOOKUP(I104,'[1]Mortality (No Interventions) H'!$B$10:$O$129,7),VLOOKUP(I104,'[1]Mortality (Interventions) H'!$B$136:$AV$256,28)))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2388.3553213159621</v>
      </c>
      <c r="M1179" s="14">
        <f t="shared" si="627"/>
        <v>769177</v>
      </c>
      <c r="O1179" s="12" t="e">
        <f>1000*(IF(I105&lt;18,VLOOKUP(I105,'[1]Mortality (No Interventions) H'!$B$10:$O$129,7),VLOOKUP(I105,'[1]Mortality (Interventions) H'!$B$136:$AV$256,28)))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2388.3553213159621</v>
      </c>
      <c r="M1180" s="14">
        <f t="shared" si="627"/>
        <v>769177</v>
      </c>
      <c r="O1180" s="12" t="e">
        <f>1000*(IF(I106&lt;18,VLOOKUP(I106,'[1]Mortality (No Interventions) H'!$B$10:$O$129,7),VLOOKUP(I106,'[1]Mortality (Interventions) H'!$B$136:$AV$256,28)))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2388.3553213159621</v>
      </c>
      <c r="M1181" s="14">
        <f t="shared" si="627"/>
        <v>769177</v>
      </c>
      <c r="O1181" s="12" t="e">
        <f>1000*(IF(I107&lt;18,VLOOKUP(I107,'[1]Mortality (No Interventions) H'!$B$10:$O$129,7),VLOOKUP(I107,'[1]Mortality (Interventions) H'!$B$136:$AV$256,28)))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2388.3553213159621</v>
      </c>
      <c r="M1182" s="14">
        <f t="shared" si="627"/>
        <v>769177</v>
      </c>
      <c r="O1182" s="12" t="e">
        <f>1000*(IF(I108&lt;18,VLOOKUP(I108,'[1]Mortality (No Interventions) H'!$B$10:$O$129,7),VLOOKUP(I108,'[1]Mortality (Interventions) H'!$B$136:$AV$256,28)))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2388.3553213159621</v>
      </c>
      <c r="M1183" s="14">
        <f t="shared" si="627"/>
        <v>769177</v>
      </c>
      <c r="O1183" s="12" t="e">
        <f>1000*(IF(I109&lt;18,VLOOKUP(I109,'[1]Mortality (No Interventions) H'!$B$10:$O$129,7),VLOOKUP(I109,'[1]Mortality (Interventions) H'!$B$136:$AV$256,28)))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2388.3553213159621</v>
      </c>
      <c r="M1184" s="14">
        <f t="shared" si="627"/>
        <v>769177</v>
      </c>
      <c r="O1184" s="12" t="e">
        <f>1000*(IF(I110&lt;18,VLOOKUP(I110,'[1]Mortality (No Interventions) H'!$B$10:$O$129,7),VLOOKUP(I110,'[1]Mortality (Interventions) H'!$B$136:$AV$256,28)))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2388.3553213159621</v>
      </c>
      <c r="M1185" s="14">
        <f t="shared" si="627"/>
        <v>769177</v>
      </c>
      <c r="O1185" s="12" t="e">
        <f>1000*(IF(I111&lt;18,VLOOKUP(I111,'[1]Mortality (No Interventions) H'!$B$10:$O$129,7),VLOOKUP(I111,'[1]Mortality (Interventions) H'!$B$136:$AV$256,28)))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2388.3553213159621</v>
      </c>
      <c r="M1186" s="14">
        <f t="shared" si="627"/>
        <v>769177</v>
      </c>
      <c r="O1186" s="12" t="e">
        <f>1000*(IF(I112&lt;18,VLOOKUP(I112,'[1]Mortality (No Interventions) H'!$B$10:$O$129,7),VLOOKUP(I112,'[1]Mortality (Interventions) H'!$B$136:$AV$256,28)))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2388.3553213159621</v>
      </c>
      <c r="M1187" s="14">
        <f t="shared" si="627"/>
        <v>769177</v>
      </c>
      <c r="O1187" s="12" t="e">
        <f>1000*(IF(I113&lt;18,VLOOKUP(I113,'[1]Mortality (No Interventions) H'!$B$10:$O$129,7),VLOOKUP(I113,'[1]Mortality (Interventions) H'!$B$136:$AV$256,28)))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2388.3553213159621</v>
      </c>
      <c r="M1188" s="14">
        <f t="shared" si="627"/>
        <v>769177</v>
      </c>
      <c r="O1188" s="12" t="e">
        <f>1000*(IF(I114&lt;18,VLOOKUP(I114,'[1]Mortality (No Interventions) H'!$B$10:$O$129,7),VLOOKUP(I114,'[1]Mortality (Interventions) H'!$B$136:$AV$256,28)))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2388.3553213159621</v>
      </c>
      <c r="M1189" s="14">
        <f t="shared" si="627"/>
        <v>769177</v>
      </c>
      <c r="O1189" s="12" t="e">
        <f>1000*(IF(I115&lt;18,VLOOKUP(I115,'[1]Mortality (No Interventions) H'!$B$10:$O$129,7),VLOOKUP(I115,'[1]Mortality (Interventions) H'!$B$136:$AV$256,28)))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2388.3553213159621</v>
      </c>
      <c r="M1190" s="14">
        <f t="shared" si="627"/>
        <v>769177</v>
      </c>
      <c r="O1190" s="12" t="e">
        <f>1000*(IF(I116&lt;18,VLOOKUP(I116,'[1]Mortality (No Interventions) H'!$B$10:$O$129,7),VLOOKUP(I116,'[1]Mortality (Interventions) H'!$B$136:$AV$256,28)))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2388.3553213159621</v>
      </c>
      <c r="M1191" s="14">
        <f t="shared" si="627"/>
        <v>769177</v>
      </c>
      <c r="O1191" s="12" t="e">
        <f>1000*(IF(I117&lt;18,VLOOKUP(I117,'[1]Mortality (No Interventions) H'!$B$10:$O$129,7),VLOOKUP(I117,'[1]Mortality (Interventions) H'!$B$136:$AV$256,28)))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2388.3553213159621</v>
      </c>
      <c r="M1192" s="14">
        <f t="shared" si="627"/>
        <v>769177</v>
      </c>
      <c r="O1192" s="12" t="e">
        <f>1000*(IF(I118&lt;18,VLOOKUP(I118,'[1]Mortality (No Interventions) H'!$B$10:$O$129,7),VLOOKUP(I118,'[1]Mortality (Interventions) H'!$B$136:$AV$256,28)))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2388.3553213159621</v>
      </c>
      <c r="M1193" s="14">
        <f t="shared" si="627"/>
        <v>769177</v>
      </c>
      <c r="O1193" s="12" t="e">
        <f>1000*(IF(I119&lt;18,VLOOKUP(I119,'[1]Mortality (No Interventions) H'!$B$10:$O$129,7),VLOOKUP(I119,'[1]Mortality (Interventions) H'!$B$136:$AV$256,28)))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2388.3553213159621</v>
      </c>
      <c r="M1194" s="14">
        <f t="shared" si="627"/>
        <v>769177</v>
      </c>
      <c r="O1194" s="12" t="e">
        <f>1000*(IF(I120&lt;18,VLOOKUP(I120,'[1]Mortality (No Interventions) H'!$B$10:$O$129,7),VLOOKUP(I120,'[1]Mortality (Interventions) H'!$B$136:$AV$256,28)))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2388.3553213159621</v>
      </c>
      <c r="M1195" s="14">
        <f t="shared" si="627"/>
        <v>769177</v>
      </c>
      <c r="O1195" s="12" t="e">
        <f>1000*(IF(I121&lt;18,VLOOKUP(I121,'[1]Mortality (No Interventions) H'!$B$10:$O$129,7),VLOOKUP(I121,'[1]Mortality (Interventions) H'!$B$136:$AV$256,28)))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2388.3553213159621</v>
      </c>
      <c r="M1196" s="14">
        <f t="shared" si="627"/>
        <v>769177</v>
      </c>
      <c r="O1196" s="12" t="e">
        <f>1000*(IF(I122&lt;18,VLOOKUP(I122,'[1]Mortality (No Interventions) H'!$B$10:$O$129,7),VLOOKUP(I122,'[1]Mortality (Interventions) H'!$B$136:$AV$256,28)))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2388.3553213159621</v>
      </c>
      <c r="M1197" s="14">
        <f t="shared" si="627"/>
        <v>769177</v>
      </c>
      <c r="O1197" s="12" t="e">
        <f>1000*(IF(I123&lt;18,VLOOKUP(I123,'[1]Mortality (No Interventions) H'!$B$10:$O$129,7),VLOOKUP(I123,'[1]Mortality (Interventions) H'!$B$136:$AV$256,28)))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2388.3553213159621</v>
      </c>
      <c r="M1198" s="14">
        <f t="shared" si="627"/>
        <v>769177</v>
      </c>
      <c r="O1198" s="12" t="e">
        <f>1000*(IF(I124&lt;18,VLOOKUP(I124,'[1]Mortality (No Interventions) H'!$B$10:$O$129,7),VLOOKUP(I124,'[1]Mortality (Interventions) H'!$B$136:$AV$256,28)))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478085.06743435154</v>
      </c>
      <c r="Z1203" s="2">
        <f t="shared" si="644"/>
        <v>-11952.12668585879</v>
      </c>
      <c r="AA1203" s="2">
        <f t="shared" si="644"/>
        <v>-47589.548595629218</v>
      </c>
      <c r="AB1203" s="2">
        <f t="shared" si="644"/>
        <v>-769177</v>
      </c>
      <c r="AC1203" s="2">
        <f t="shared" si="644"/>
        <v>-350633.60784713639</v>
      </c>
      <c r="AD1203" s="2">
        <f t="shared" si="644"/>
        <v>15026.587636909971</v>
      </c>
      <c r="AE1203" s="2">
        <f t="shared" si="644"/>
        <v>-335607.02021022647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478085.06743435154</v>
      </c>
      <c r="Z1205" s="2">
        <f t="shared" si="645"/>
        <v>-11952.12668585879</v>
      </c>
      <c r="AA1205" s="2">
        <f t="shared" si="645"/>
        <v>-21266.299937059994</v>
      </c>
      <c r="AB1205" s="2">
        <f t="shared" si="645"/>
        <v>-164179.65069530639</v>
      </c>
      <c r="AC1205" s="2">
        <f t="shared" si="645"/>
        <v>280686.99011612637</v>
      </c>
      <c r="AD1205" s="2">
        <f t="shared" si="645"/>
        <v>6049.9734930469322</v>
      </c>
      <c r="AE1205" s="2">
        <f t="shared" si="645"/>
        <v>286736.96360917331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478085.06743435154</v>
      </c>
      <c r="Z1207" s="2">
        <f t="shared" si="646"/>
        <v>-11952.12668585879</v>
      </c>
      <c r="AA1207" s="2">
        <f t="shared" si="646"/>
        <v>-33146.730766761029</v>
      </c>
      <c r="AB1207" s="2">
        <f t="shared" si="646"/>
        <v>-395248.21907178231</v>
      </c>
      <c r="AC1207" s="2">
        <f t="shared" si="646"/>
        <v>37737.990909949469</v>
      </c>
      <c r="AD1207" s="2">
        <f t="shared" si="646"/>
        <v>10070.545227900167</v>
      </c>
      <c r="AE1207" s="2">
        <f t="shared" si="646"/>
        <v>47808.536137849791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476516.61621642864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476516.61621642864</v>
      </c>
      <c r="K1213" s="14">
        <f>J1213*$C$10</f>
        <v>11912.915405410717</v>
      </c>
      <c r="L1213" s="15">
        <f>$C$1223</f>
        <v>4759.4747660197481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476516.61621642864</v>
      </c>
      <c r="Z1213" s="8">
        <f t="shared" ref="Z1213:Z1244" si="651">IFERROR(_xlfn.IFNA(-$T1213*K1213,0),0)</f>
        <v>-11912.915405410717</v>
      </c>
      <c r="AA1213" s="8">
        <f t="shared" ref="AA1213:AA1244" si="652">IFERROR(_xlfn.IFNA(-$T1213*L1213,0),0)</f>
        <v>-4759.4747660197481</v>
      </c>
      <c r="AB1213" s="8"/>
      <c r="AC1213" s="8">
        <f t="shared" ref="AC1213:AC1244" si="653">IFERROR(_xlfn.IFNA(SUM(Y1213:AB1213),0),0)</f>
        <v>459844.22604499821</v>
      </c>
      <c r="AD1213" s="8"/>
      <c r="AE1213" s="8">
        <f t="shared" ref="AE1213:AE1244" si="654">IFERROR(_xlfn.IFNA(SUM(AC1213:AD1213),0),0)</f>
        <v>459844.22604499821</v>
      </c>
      <c r="AG1213" s="46">
        <f>AE1342</f>
        <v>47651.691500305431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H'!$B$10:$O$129,7),VLOOKUP(I5,'[1]Mortality (Interventions) H'!$B$136:$AV$256,31)))</f>
        <v>10.217202934355807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1.0217202934355808E-2</v>
      </c>
      <c r="S1214" s="10">
        <f t="shared" ref="S1214:S1245" si="658">MIN(P1214*Q1214,Q1214-R1214)</f>
        <v>0</v>
      </c>
      <c r="T1214" s="9">
        <f t="shared" si="648"/>
        <v>0.9897827970656442</v>
      </c>
      <c r="U1214" s="18"/>
      <c r="V1214" s="8">
        <f t="shared" ref="V1214:V1245" si="659">W1213</f>
        <v>7691.77</v>
      </c>
      <c r="W1214" s="8">
        <f t="shared" si="649"/>
        <v>7613.1816249856101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-7858.8375014389976</v>
      </c>
      <c r="AC1214" s="8">
        <f t="shared" si="653"/>
        <v>-7858.8375014389976</v>
      </c>
      <c r="AD1214" s="8">
        <f t="shared" ref="AD1214:AD1245" si="661">IFERROR(_xlfn.IFNA($D$6*SUM(V1214:V1214,Y1214:Z1214),0),0)</f>
        <v>754.56263700000011</v>
      </c>
      <c r="AE1214" s="8">
        <f t="shared" si="654"/>
        <v>-7104.2748644389976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2376.8916849376051</v>
      </c>
      <c r="M1215" s="14">
        <f t="shared" si="647"/>
        <v>769177</v>
      </c>
      <c r="N1215" s="13"/>
      <c r="O1215" s="12">
        <f>1000*(IF(I6&lt;18,VLOOKUP(I6,'[1]Mortality (No Interventions) H'!$B$10:$O$129,7),VLOOKUP(I6,'[1]Mortality (Interventions) H'!$B$136:$AV$256,31)))</f>
        <v>11.220781338196213</v>
      </c>
      <c r="P1215" s="11">
        <v>0</v>
      </c>
      <c r="Q1215" s="10">
        <f t="shared" si="656"/>
        <v>0.9897827970656442</v>
      </c>
      <c r="R1215" s="10">
        <f t="shared" si="657"/>
        <v>1.1106136338181831E-2</v>
      </c>
      <c r="S1215" s="10">
        <f t="shared" si="658"/>
        <v>0</v>
      </c>
      <c r="T1215" s="9">
        <f t="shared" si="648"/>
        <v>0.9786766607274624</v>
      </c>
      <c r="U1215" s="18"/>
      <c r="V1215" s="8">
        <f t="shared" si="659"/>
        <v>7613.1816249856101</v>
      </c>
      <c r="W1215" s="8">
        <f t="shared" si="649"/>
        <v>7527.7557786836742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-2326.208417125607</v>
      </c>
      <c r="AB1215" s="8">
        <f t="shared" si="660"/>
        <v>-8542.5846301936854</v>
      </c>
      <c r="AC1215" s="8">
        <f t="shared" si="653"/>
        <v>-10868.793047319292</v>
      </c>
      <c r="AD1215" s="8">
        <f t="shared" si="661"/>
        <v>746.85311741108842</v>
      </c>
      <c r="AE1215" s="8">
        <f t="shared" si="654"/>
        <v>-10121.939929908203</v>
      </c>
      <c r="AF1215" s="1" t="s">
        <v>34</v>
      </c>
      <c r="AG1215" s="44">
        <f>AE1342/Y1342</f>
        <v>0.100000062702247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2376.8916849376051</v>
      </c>
      <c r="M1216" s="14">
        <f t="shared" si="647"/>
        <v>769177</v>
      </c>
      <c r="N1216" s="13"/>
      <c r="O1216" s="12">
        <f>1000*(IF(I7&lt;18,VLOOKUP(I7,'[1]Mortality (No Interventions) H'!$B$10:$O$129,7),VLOOKUP(I7,'[1]Mortality (Interventions) H'!$B$136:$AV$256,31)))</f>
        <v>12.292513568728742</v>
      </c>
      <c r="P1216" s="11">
        <v>0</v>
      </c>
      <c r="Q1216" s="10">
        <f t="shared" si="656"/>
        <v>0.9786766607274624</v>
      </c>
      <c r="R1216" s="10">
        <f t="shared" si="657"/>
        <v>1.2030396131390467E-2</v>
      </c>
      <c r="S1216" s="10">
        <f t="shared" si="658"/>
        <v>0</v>
      </c>
      <c r="T1216" s="9">
        <f t="shared" si="648"/>
        <v>0.96664626459607195</v>
      </c>
      <c r="U1216" s="18"/>
      <c r="V1216" s="8">
        <f t="shared" si="659"/>
        <v>7527.7557786836742</v>
      </c>
      <c r="W1216" s="8">
        <f t="shared" si="649"/>
        <v>7435.2207386321288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-2297.6134685943994</v>
      </c>
      <c r="AB1216" s="8">
        <f t="shared" si="660"/>
        <v>-9253.5040051545257</v>
      </c>
      <c r="AC1216" s="8">
        <f t="shared" si="653"/>
        <v>-11551.117473748925</v>
      </c>
      <c r="AD1216" s="8">
        <f t="shared" si="661"/>
        <v>738.47284188886852</v>
      </c>
      <c r="AE1216" s="8">
        <f t="shared" si="654"/>
        <v>-10812.644631860057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2376.8916849376051</v>
      </c>
      <c r="M1217" s="14">
        <f t="shared" si="647"/>
        <v>769177</v>
      </c>
      <c r="N1217" s="13"/>
      <c r="O1217" s="12">
        <f>1000*(IF(I8&lt;18,VLOOKUP(I8,'[1]Mortality (No Interventions) H'!$B$10:$O$129,7),VLOOKUP(I8,'[1]Mortality (Interventions) H'!$B$136:$AV$256,31)))</f>
        <v>13.432590424821841</v>
      </c>
      <c r="P1217" s="11">
        <v>0</v>
      </c>
      <c r="Q1217" s="10">
        <f t="shared" si="656"/>
        <v>0.96664626459607195</v>
      </c>
      <c r="R1217" s="10">
        <f t="shared" si="657"/>
        <v>1.2984563358002996E-2</v>
      </c>
      <c r="S1217" s="10">
        <f t="shared" si="658"/>
        <v>0</v>
      </c>
      <c r="T1217" s="9">
        <f t="shared" si="648"/>
        <v>0.95366170123806893</v>
      </c>
      <c r="U1217" s="18"/>
      <c r="V1217" s="8">
        <f t="shared" si="659"/>
        <v>7435.2207386321288</v>
      </c>
      <c r="W1217" s="8">
        <f t="shared" si="649"/>
        <v>7335.3464637319421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-2266.7505679162164</v>
      </c>
      <c r="AB1217" s="8">
        <f t="shared" si="660"/>
        <v>-9987.4274900186701</v>
      </c>
      <c r="AC1217" s="8">
        <f t="shared" si="653"/>
        <v>-12254.178057934887</v>
      </c>
      <c r="AD1217" s="8">
        <f t="shared" si="661"/>
        <v>729.39515445981192</v>
      </c>
      <c r="AE1217" s="8">
        <f t="shared" si="654"/>
        <v>-11524.782903475076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2376.8916849376051</v>
      </c>
      <c r="M1218" s="14">
        <f t="shared" si="647"/>
        <v>769177</v>
      </c>
      <c r="N1218" s="13"/>
      <c r="O1218" s="12">
        <f>1000*(IF(I9&lt;18,VLOOKUP(I9,'[1]Mortality (No Interventions) H'!$B$10:$O$129,7),VLOOKUP(I9,'[1]Mortality (Interventions) H'!$B$136:$AV$256,31)))</f>
        <v>14.715837218790375</v>
      </c>
      <c r="P1218" s="11">
        <v>0</v>
      </c>
      <c r="Q1218" s="10">
        <f t="shared" si="656"/>
        <v>0.95366170123806893</v>
      </c>
      <c r="R1218" s="10">
        <f t="shared" si="657"/>
        <v>1.4033930357214121E-2</v>
      </c>
      <c r="S1218" s="10">
        <f t="shared" si="658"/>
        <v>0</v>
      </c>
      <c r="T1218" s="9">
        <f t="shared" si="648"/>
        <v>0.93962777088085481</v>
      </c>
      <c r="U1218" s="18"/>
      <c r="V1218" s="8">
        <f t="shared" si="659"/>
        <v>7335.3464637319421</v>
      </c>
      <c r="W1218" s="8">
        <f t="shared" si="649"/>
        <v>7227.400699228233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-2233.3934355431611</v>
      </c>
      <c r="AB1218" s="8">
        <f t="shared" si="660"/>
        <v>-10794.576450370887</v>
      </c>
      <c r="AC1218" s="8">
        <f t="shared" si="653"/>
        <v>-13027.969885914048</v>
      </c>
      <c r="AD1218" s="8">
        <f t="shared" si="661"/>
        <v>719.59748809210362</v>
      </c>
      <c r="AE1218" s="8">
        <f t="shared" si="654"/>
        <v>-12308.372397821944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2376.8916849376051</v>
      </c>
      <c r="M1219" s="14">
        <f t="shared" si="647"/>
        <v>769177</v>
      </c>
      <c r="N1219" s="13"/>
      <c r="O1219" s="12">
        <f>1000*(IF(I10&lt;18,VLOOKUP(I10,'[1]Mortality (No Interventions) H'!$B$10:$O$129,7),VLOOKUP(I10,'[1]Mortality (Interventions) H'!$B$136:$AV$256,31)))</f>
        <v>16.334473051137703</v>
      </c>
      <c r="P1219" s="11">
        <v>0</v>
      </c>
      <c r="Q1219" s="10">
        <f t="shared" si="656"/>
        <v>0.93962777088085481</v>
      </c>
      <c r="R1219" s="10">
        <f t="shared" si="657"/>
        <v>1.5348324501553915E-2</v>
      </c>
      <c r="S1219" s="10">
        <f t="shared" si="658"/>
        <v>0</v>
      </c>
      <c r="T1219" s="9">
        <f t="shared" si="648"/>
        <v>0.92427944637930093</v>
      </c>
      <c r="U1219" s="18"/>
      <c r="V1219" s="8">
        <f t="shared" si="659"/>
        <v>7227.400699228233</v>
      </c>
      <c r="W1219" s="8">
        <f t="shared" si="649"/>
        <v>7109.344917276916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-2196.9121306576935</v>
      </c>
      <c r="AB1219" s="8">
        <f t="shared" si="660"/>
        <v>-11805.578195131735</v>
      </c>
      <c r="AC1219" s="8">
        <f t="shared" si="653"/>
        <v>-14002.490325789429</v>
      </c>
      <c r="AD1219" s="8">
        <f t="shared" si="661"/>
        <v>709.00800859428966</v>
      </c>
      <c r="AE1219" s="8">
        <f t="shared" si="654"/>
        <v>-13293.482317195139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2376.8916849376051</v>
      </c>
      <c r="M1220" s="14">
        <f t="shared" si="647"/>
        <v>769177</v>
      </c>
      <c r="N1220" s="13"/>
      <c r="O1220" s="12">
        <f>1000*(IF(I11&lt;18,VLOOKUP(I11,'[1]Mortality (No Interventions) H'!$B$10:$O$129,7),VLOOKUP(I11,'[1]Mortality (Interventions) H'!$B$136:$AV$256,31)))</f>
        <v>18.009036790285332</v>
      </c>
      <c r="P1220" s="11">
        <v>0</v>
      </c>
      <c r="Q1220" s="10">
        <f t="shared" si="656"/>
        <v>0.92427944637930093</v>
      </c>
      <c r="R1220" s="10">
        <f t="shared" si="657"/>
        <v>1.664538255434939E-2</v>
      </c>
      <c r="S1220" s="10">
        <f t="shared" si="658"/>
        <v>0</v>
      </c>
      <c r="T1220" s="9">
        <f t="shared" si="648"/>
        <v>0.90763406382495149</v>
      </c>
      <c r="U1220" s="18"/>
      <c r="V1220" s="8">
        <f t="shared" si="659"/>
        <v>7109.344917276916</v>
      </c>
      <c r="W1220" s="8">
        <f t="shared" si="649"/>
        <v>6981.3124631068476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-2157.3478592716547</v>
      </c>
      <c r="AB1220" s="8">
        <f t="shared" si="660"/>
        <v>-12803.245417006801</v>
      </c>
      <c r="AC1220" s="8">
        <f t="shared" si="653"/>
        <v>-14960.593276278456</v>
      </c>
      <c r="AD1220" s="8">
        <f t="shared" si="661"/>
        <v>697.42673638486554</v>
      </c>
      <c r="AE1220" s="8">
        <f t="shared" si="654"/>
        <v>-14263.166539893591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2376.8916849376051</v>
      </c>
      <c r="M1221" s="14">
        <f t="shared" si="647"/>
        <v>769177</v>
      </c>
      <c r="N1221" s="13"/>
      <c r="O1221" s="12">
        <f>1000*(IF(I12&lt;18,VLOOKUP(I12,'[1]Mortality (No Interventions) H'!$B$10:$O$129,7),VLOOKUP(I12,'[1]Mortality (Interventions) H'!$B$136:$AV$256,31)))</f>
        <v>19.940067565505753</v>
      </c>
      <c r="P1221" s="11">
        <v>0</v>
      </c>
      <c r="Q1221" s="10">
        <f t="shared" si="656"/>
        <v>0.90763406382495149</v>
      </c>
      <c r="R1221" s="10">
        <f t="shared" si="657"/>
        <v>1.8098284557424096E-2</v>
      </c>
      <c r="S1221" s="10">
        <f t="shared" si="658"/>
        <v>0</v>
      </c>
      <c r="T1221" s="9">
        <f t="shared" si="648"/>
        <v>0.88953577926752736</v>
      </c>
      <c r="U1221" s="18"/>
      <c r="V1221" s="8">
        <f t="shared" si="659"/>
        <v>6981.3124631068476</v>
      </c>
      <c r="W1221" s="8">
        <f t="shared" si="649"/>
        <v>6842.104620896589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-2114.3301971954788</v>
      </c>
      <c r="AB1221" s="8">
        <f t="shared" si="660"/>
        <v>-13920.784221025793</v>
      </c>
      <c r="AC1221" s="8">
        <f t="shared" si="653"/>
        <v>-16035.114418221272</v>
      </c>
      <c r="AD1221" s="8">
        <f t="shared" si="661"/>
        <v>684.86675263078178</v>
      </c>
      <c r="AE1221" s="8">
        <f t="shared" si="654"/>
        <v>-15350.24766559049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2376.8916849376051</v>
      </c>
      <c r="M1222" s="14">
        <f t="shared" si="647"/>
        <v>769177</v>
      </c>
      <c r="N1222" s="13"/>
      <c r="O1222" s="12">
        <f>1000*(IF(I13&lt;18,VLOOKUP(I13,'[1]Mortality (No Interventions) H'!$B$10:$O$129,7),VLOOKUP(I13,'[1]Mortality (Interventions) H'!$B$136:$AV$256,31)))</f>
        <v>22.167700565330016</v>
      </c>
      <c r="P1222" s="11">
        <v>0</v>
      </c>
      <c r="Q1222" s="10">
        <f t="shared" si="656"/>
        <v>0.88953577926752736</v>
      </c>
      <c r="R1222" s="10">
        <f t="shared" si="657"/>
        <v>1.971896279695004E-2</v>
      </c>
      <c r="S1222" s="10">
        <f t="shared" si="658"/>
        <v>0</v>
      </c>
      <c r="T1222" s="9">
        <f t="shared" si="648"/>
        <v>0.86981681647057729</v>
      </c>
      <c r="U1222" s="18"/>
      <c r="V1222" s="8">
        <f t="shared" si="659"/>
        <v>6842.104620896589</v>
      </c>
      <c r="W1222" s="8">
        <f t="shared" si="649"/>
        <v>6690.4308944238928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-2067.4603584878141</v>
      </c>
      <c r="AB1222" s="8">
        <f t="shared" si="660"/>
        <v>-15167.372647269642</v>
      </c>
      <c r="AC1222" s="8">
        <f t="shared" si="653"/>
        <v>-17234.833005757457</v>
      </c>
      <c r="AD1222" s="8">
        <f t="shared" si="661"/>
        <v>671.21046330995546</v>
      </c>
      <c r="AE1222" s="8">
        <f t="shared" si="654"/>
        <v>-16563.622542447501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4759.4747660197481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2376.8916849376051</v>
      </c>
      <c r="M1223" s="14">
        <f t="shared" si="647"/>
        <v>769177</v>
      </c>
      <c r="N1223" s="13"/>
      <c r="O1223" s="12">
        <f>1000*(IF(I14&lt;18,VLOOKUP(I14,'[1]Mortality (No Interventions) H'!$B$10:$O$129,7),VLOOKUP(I14,'[1]Mortality (Interventions) H'!$B$136:$AV$256,31)))</f>
        <v>24.820773037921271</v>
      </c>
      <c r="P1223" s="11">
        <v>0</v>
      </c>
      <c r="Q1223" s="10">
        <f t="shared" si="656"/>
        <v>0.86981681647057729</v>
      </c>
      <c r="R1223" s="10">
        <f t="shared" si="657"/>
        <v>2.1589525786183419E-2</v>
      </c>
      <c r="S1223" s="10">
        <f t="shared" si="658"/>
        <v>0</v>
      </c>
      <c r="T1223" s="9">
        <f t="shared" si="648"/>
        <v>0.84822729068439384</v>
      </c>
      <c r="U1223" s="18"/>
      <c r="V1223" s="8">
        <f t="shared" si="659"/>
        <v>6690.4308944238928</v>
      </c>
      <c r="W1223" s="8">
        <f t="shared" si="649"/>
        <v>6524.3692276675001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-2016.1443941648886</v>
      </c>
      <c r="AB1223" s="8">
        <f t="shared" si="660"/>
        <v>-16606.166675639204</v>
      </c>
      <c r="AC1223" s="8">
        <f t="shared" si="653"/>
        <v>-18622.311069804091</v>
      </c>
      <c r="AD1223" s="8">
        <f t="shared" si="661"/>
        <v>656.33127074298397</v>
      </c>
      <c r="AE1223" s="8">
        <f t="shared" si="654"/>
        <v>-17965.979799061108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2376.8916849376051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2376.8916849376051</v>
      </c>
      <c r="M1224" s="14">
        <f t="shared" si="647"/>
        <v>769177</v>
      </c>
      <c r="N1224" s="13"/>
      <c r="O1224" s="12">
        <f>1000*(IF(I15&lt;18,VLOOKUP(I15,'[1]Mortality (No Interventions) H'!$B$10:$O$129,7),VLOOKUP(I15,'[1]Mortality (Interventions) H'!$B$136:$AV$256,31)))</f>
        <v>27.880439389727805</v>
      </c>
      <c r="P1224" s="11">
        <v>0</v>
      </c>
      <c r="Q1224" s="10">
        <f t="shared" si="656"/>
        <v>0.84822729068439384</v>
      </c>
      <c r="R1224" s="10">
        <f t="shared" si="657"/>
        <v>2.3648949566639269E-2</v>
      </c>
      <c r="S1224" s="10">
        <f t="shared" si="658"/>
        <v>0</v>
      </c>
      <c r="T1224" s="9">
        <f t="shared" si="648"/>
        <v>0.82457834111775452</v>
      </c>
      <c r="U1224" s="18"/>
      <c r="V1224" s="8">
        <f t="shared" si="659"/>
        <v>6524.3692276675001</v>
      </c>
      <c r="W1224" s="8">
        <f t="shared" si="649"/>
        <v>6342.4669468593111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-1959.9334025824348</v>
      </c>
      <c r="AB1224" s="8">
        <f t="shared" si="660"/>
        <v>-18190.228080818892</v>
      </c>
      <c r="AC1224" s="8">
        <f t="shared" si="653"/>
        <v>-20150.161483401327</v>
      </c>
      <c r="AD1224" s="8">
        <f t="shared" si="661"/>
        <v>640.0406212341818</v>
      </c>
      <c r="AE1224" s="8">
        <f t="shared" si="654"/>
        <v>-19510.120862167147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2376.8916849376051</v>
      </c>
      <c r="M1225" s="14">
        <f t="shared" si="647"/>
        <v>769177</v>
      </c>
      <c r="N1225" s="13"/>
      <c r="O1225" s="12">
        <f>1000*(IF(I16&lt;18,VLOOKUP(I16,'[1]Mortality (No Interventions) H'!$B$10:$O$129,7),VLOOKUP(I16,'[1]Mortality (Interventions) H'!$B$136:$AV$256,31)))</f>
        <v>31.394764621022336</v>
      </c>
      <c r="P1225" s="11">
        <v>0</v>
      </c>
      <c r="Q1225" s="10">
        <f t="shared" si="656"/>
        <v>0.82457834111775452</v>
      </c>
      <c r="R1225" s="10">
        <f t="shared" si="657"/>
        <v>2.5887442930984966E-2</v>
      </c>
      <c r="S1225" s="10">
        <f t="shared" si="658"/>
        <v>0</v>
      </c>
      <c r="T1225" s="9">
        <f t="shared" si="648"/>
        <v>0.79869089818676953</v>
      </c>
      <c r="U1225" s="18"/>
      <c r="V1225" s="8">
        <f t="shared" si="659"/>
        <v>6342.4669468593111</v>
      </c>
      <c r="W1225" s="8">
        <f t="shared" si="649"/>
        <v>6143.3466899460482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-1898.4017547354797</v>
      </c>
      <c r="AB1225" s="8">
        <f t="shared" si="660"/>
        <v>-19912.025691326224</v>
      </c>
      <c r="AC1225" s="8">
        <f t="shared" si="653"/>
        <v>-21810.427446061702</v>
      </c>
      <c r="AD1225" s="8">
        <f t="shared" si="661"/>
        <v>622.19600748689845</v>
      </c>
      <c r="AE1225" s="8">
        <f t="shared" si="654"/>
        <v>-21188.231438574803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2376.8916849376051</v>
      </c>
      <c r="M1226" s="14">
        <f t="shared" si="647"/>
        <v>769177</v>
      </c>
      <c r="N1226" s="13"/>
      <c r="O1226" s="12">
        <f>1000*(IF(I17&lt;18,VLOOKUP(I17,'[1]Mortality (No Interventions) H'!$B$10:$O$129,7),VLOOKUP(I17,'[1]Mortality (Interventions) H'!$B$136:$AV$256,31)))</f>
        <v>35.454562549647953</v>
      </c>
      <c r="P1226" s="11">
        <v>0</v>
      </c>
      <c r="Q1226" s="10">
        <f t="shared" si="656"/>
        <v>0.79869089818676953</v>
      </c>
      <c r="R1226" s="10">
        <f t="shared" si="657"/>
        <v>2.8317236407597323E-2</v>
      </c>
      <c r="S1226" s="10">
        <f t="shared" si="658"/>
        <v>0</v>
      </c>
      <c r="T1226" s="9">
        <f t="shared" si="648"/>
        <v>0.77037366177917221</v>
      </c>
      <c r="U1226" s="18"/>
      <c r="V1226" s="8">
        <f t="shared" si="659"/>
        <v>6143.3466899460482</v>
      </c>
      <c r="W1226" s="8">
        <f t="shared" si="649"/>
        <v>5925.5370204631836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-1831.0947509778493</v>
      </c>
      <c r="AB1226" s="8">
        <f t="shared" si="660"/>
        <v>-21780.966948286485</v>
      </c>
      <c r="AC1226" s="8">
        <f t="shared" si="653"/>
        <v>-23612.061699264334</v>
      </c>
      <c r="AD1226" s="8">
        <f t="shared" si="661"/>
        <v>602.66231028370737</v>
      </c>
      <c r="AE1226" s="8">
        <f t="shared" si="654"/>
        <v>-23009.399388980626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2376.8916849376051</v>
      </c>
      <c r="M1227" s="14">
        <f t="shared" si="647"/>
        <v>769177</v>
      </c>
      <c r="N1227" s="13"/>
      <c r="O1227" s="12">
        <f>1000*(IF(I18&lt;18,VLOOKUP(I18,'[1]Mortality (No Interventions) H'!$B$10:$O$129,7),VLOOKUP(I18,'[1]Mortality (Interventions) H'!$B$136:$AV$256,31)))</f>
        <v>39.994450630602977</v>
      </c>
      <c r="P1227" s="11">
        <v>0</v>
      </c>
      <c r="Q1227" s="10">
        <f t="shared" si="656"/>
        <v>0.77037366177917221</v>
      </c>
      <c r="R1227" s="10">
        <f t="shared" si="657"/>
        <v>3.0810671383143938E-2</v>
      </c>
      <c r="S1227" s="10">
        <f t="shared" si="658"/>
        <v>0</v>
      </c>
      <c r="T1227" s="9">
        <f t="shared" si="648"/>
        <v>0.73956299039602824</v>
      </c>
      <c r="U1227" s="18"/>
      <c r="V1227" s="8">
        <f t="shared" si="659"/>
        <v>5925.5370204631836</v>
      </c>
      <c r="W1227" s="8">
        <f t="shared" si="649"/>
        <v>5688.5484226384588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-1757.8611223599094</v>
      </c>
      <c r="AB1227" s="8">
        <f t="shared" si="660"/>
        <v>-23698.859782472504</v>
      </c>
      <c r="AC1227" s="8">
        <f t="shared" si="653"/>
        <v>-25456.720904832415</v>
      </c>
      <c r="AD1227" s="8">
        <f t="shared" si="661"/>
        <v>581.29518170743836</v>
      </c>
      <c r="AE1227" s="8">
        <f t="shared" si="654"/>
        <v>-24875.425723124976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2376.8916849376051</v>
      </c>
      <c r="M1228" s="14">
        <f t="shared" si="647"/>
        <v>769177</v>
      </c>
      <c r="N1228" s="13"/>
      <c r="O1228" s="12">
        <f>1000*(IF(I19&lt;18,VLOOKUP(I19,'[1]Mortality (No Interventions) H'!$B$10:$O$129,7),VLOOKUP(I19,'[1]Mortality (Interventions) H'!$B$136:$AV$256,31)))</f>
        <v>45.046904291888474</v>
      </c>
      <c r="P1228" s="11">
        <v>0</v>
      </c>
      <c r="Q1228" s="10">
        <f t="shared" si="656"/>
        <v>0.73956299039602824</v>
      </c>
      <c r="R1228" s="10">
        <f t="shared" si="657"/>
        <v>3.3315023246192718E-2</v>
      </c>
      <c r="S1228" s="10">
        <f t="shared" si="658"/>
        <v>0</v>
      </c>
      <c r="T1228" s="9">
        <f t="shared" si="648"/>
        <v>0.70624796714983551</v>
      </c>
      <c r="U1228" s="18"/>
      <c r="V1228" s="8">
        <f t="shared" si="659"/>
        <v>5688.5484226384588</v>
      </c>
      <c r="W1228" s="8">
        <f t="shared" si="649"/>
        <v>5432.2969262840907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-1678.6749206225309</v>
      </c>
      <c r="AB1228" s="8">
        <f t="shared" si="660"/>
        <v>-25625.149635436777</v>
      </c>
      <c r="AC1228" s="8">
        <f t="shared" si="653"/>
        <v>-27303.82455605931</v>
      </c>
      <c r="AD1228" s="8">
        <f t="shared" si="661"/>
        <v>558.04660026083286</v>
      </c>
      <c r="AE1228" s="8">
        <f t="shared" si="654"/>
        <v>-26745.777955798476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2376.8916849376051</v>
      </c>
      <c r="M1229" s="14">
        <f t="shared" si="647"/>
        <v>769177</v>
      </c>
      <c r="N1229" s="13"/>
      <c r="O1229" s="12">
        <f>1000*(IF(I20&lt;18,VLOOKUP(I20,'[1]Mortality (No Interventions) H'!$B$10:$O$129,7),VLOOKUP(I20,'[1]Mortality (Interventions) H'!$B$136:$AV$256,31)))</f>
        <v>50.562078040726327</v>
      </c>
      <c r="P1229" s="11">
        <v>0</v>
      </c>
      <c r="Q1229" s="10">
        <f t="shared" si="656"/>
        <v>0.70624796714983551</v>
      </c>
      <c r="R1229" s="10">
        <f t="shared" si="657"/>
        <v>3.5709364831134308E-2</v>
      </c>
      <c r="S1229" s="10">
        <f t="shared" si="658"/>
        <v>0</v>
      </c>
      <c r="T1229" s="9">
        <f t="shared" si="648"/>
        <v>0.67053860231870122</v>
      </c>
      <c r="U1229" s="18"/>
      <c r="V1229" s="8">
        <f t="shared" si="659"/>
        <v>5432.2969262840907</v>
      </c>
      <c r="W1229" s="8">
        <f t="shared" si="649"/>
        <v>5157.628705156917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-1593.7976282810043</v>
      </c>
      <c r="AB1229" s="8">
        <f t="shared" si="660"/>
        <v>-27466.822112717393</v>
      </c>
      <c r="AC1229" s="8">
        <f t="shared" si="653"/>
        <v>-29060.619740998398</v>
      </c>
      <c r="AD1229" s="8">
        <f t="shared" si="661"/>
        <v>532.90832846846934</v>
      </c>
      <c r="AE1229" s="8">
        <f t="shared" si="654"/>
        <v>-28527.711412529927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2376.8916849376051</v>
      </c>
      <c r="M1230" s="14">
        <f t="shared" si="647"/>
        <v>769177</v>
      </c>
      <c r="N1230" s="13"/>
      <c r="O1230" s="12">
        <f>1000*(IF(I21&lt;18,VLOOKUP(I21,'[1]Mortality (No Interventions) H'!$B$10:$O$129,7),VLOOKUP(I21,'[1]Mortality (Interventions) H'!$B$136:$AV$256,31)))</f>
        <v>56.625074407068851</v>
      </c>
      <c r="P1230" s="11">
        <v>0</v>
      </c>
      <c r="Q1230" s="10">
        <f t="shared" si="656"/>
        <v>0.67053860231870122</v>
      </c>
      <c r="R1230" s="10">
        <f t="shared" si="657"/>
        <v>3.7969298249108406E-2</v>
      </c>
      <c r="S1230" s="10">
        <f t="shared" si="658"/>
        <v>0</v>
      </c>
      <c r="T1230" s="9">
        <f t="shared" si="648"/>
        <v>0.63256930406959277</v>
      </c>
      <c r="U1230" s="18"/>
      <c r="V1230" s="8">
        <f t="shared" si="659"/>
        <v>5157.628705156917</v>
      </c>
      <c r="W1230" s="8">
        <f t="shared" si="649"/>
        <v>4865.577595963372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-1503.5487189897826</v>
      </c>
      <c r="AB1230" s="8">
        <f t="shared" si="660"/>
        <v>-29205.110919354458</v>
      </c>
      <c r="AC1230" s="8">
        <f t="shared" si="653"/>
        <v>-30708.659638344241</v>
      </c>
      <c r="AD1230" s="8">
        <f t="shared" si="661"/>
        <v>505.9633759758936</v>
      </c>
      <c r="AE1230" s="8">
        <f t="shared" si="654"/>
        <v>-30202.696262368347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2376.8916849376051</v>
      </c>
      <c r="M1231" s="14">
        <f t="shared" si="647"/>
        <v>769177</v>
      </c>
      <c r="N1231" s="13"/>
      <c r="O1231" s="12">
        <f>1000*(IF(I22&lt;18,VLOOKUP(I22,'[1]Mortality (No Interventions) H'!$B$10:$O$129,7),VLOOKUP(I22,'[1]Mortality (Interventions) H'!$B$136:$AV$256,31)))</f>
        <v>63.446731912078597</v>
      </c>
      <c r="P1231" s="11">
        <v>0</v>
      </c>
      <c r="Q1231" s="10">
        <f t="shared" si="656"/>
        <v>0.63256930406959277</v>
      </c>
      <c r="R1231" s="10">
        <f t="shared" si="657"/>
        <v>4.0134455051113585E-2</v>
      </c>
      <c r="S1231" s="10">
        <f t="shared" si="658"/>
        <v>0</v>
      </c>
      <c r="T1231" s="9">
        <f t="shared" si="648"/>
        <v>0.5924348490184792</v>
      </c>
      <c r="U1231" s="18"/>
      <c r="V1231" s="8">
        <f t="shared" si="659"/>
        <v>4865.577595963372</v>
      </c>
      <c r="W1231" s="8">
        <f t="shared" si="649"/>
        <v>4556.8725986348682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-1408.1534664992887</v>
      </c>
      <c r="AB1231" s="8">
        <f t="shared" si="660"/>
        <v>-30870.499732850392</v>
      </c>
      <c r="AC1231" s="8">
        <f t="shared" si="653"/>
        <v>-32278.653199349683</v>
      </c>
      <c r="AD1231" s="8">
        <f t="shared" si="661"/>
        <v>477.31316216400683</v>
      </c>
      <c r="AE1231" s="8">
        <f t="shared" si="654"/>
        <v>-31801.340037185677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2376.8916849376051</v>
      </c>
      <c r="M1232" s="14">
        <f t="shared" si="647"/>
        <v>769177</v>
      </c>
      <c r="N1232" s="13"/>
      <c r="O1232" s="12">
        <f>1000*(IF(I23&lt;18,VLOOKUP(I23,'[1]Mortality (No Interventions) H'!$B$10:$O$129,7),VLOOKUP(I23,'[1]Mortality (Interventions) H'!$B$136:$AV$256,31)))</f>
        <v>71.112509826045383</v>
      </c>
      <c r="P1232" s="11">
        <v>0</v>
      </c>
      <c r="Q1232" s="10">
        <f t="shared" si="656"/>
        <v>0.5924348490184792</v>
      </c>
      <c r="R1232" s="10">
        <f t="shared" si="657"/>
        <v>4.2129529022118313E-2</v>
      </c>
      <c r="S1232" s="10">
        <f t="shared" si="658"/>
        <v>0</v>
      </c>
      <c r="T1232" s="9">
        <f t="shared" si="648"/>
        <v>0.5503053199963609</v>
      </c>
      <c r="U1232" s="18"/>
      <c r="V1232" s="8">
        <f t="shared" si="659"/>
        <v>4556.8725986348682</v>
      </c>
      <c r="W1232" s="8">
        <f t="shared" si="649"/>
        <v>4232.821951188409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-1308.0161392762782</v>
      </c>
      <c r="AB1232" s="8">
        <f t="shared" si="660"/>
        <v>-32405.064744645897</v>
      </c>
      <c r="AC1232" s="8">
        <f t="shared" si="653"/>
        <v>-33713.080883922172</v>
      </c>
      <c r="AD1232" s="8">
        <f t="shared" si="661"/>
        <v>447.02920192608059</v>
      </c>
      <c r="AE1232" s="8">
        <f t="shared" si="654"/>
        <v>-33266.05168199609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2376.8916849376051</v>
      </c>
      <c r="M1233" s="14">
        <f t="shared" si="647"/>
        <v>769177</v>
      </c>
      <c r="N1233" s="13"/>
      <c r="O1233" s="12">
        <f>1000*(IF(I24&lt;18,VLOOKUP(I24,'[1]Mortality (No Interventions) H'!$B$10:$O$129,7),VLOOKUP(I24,'[1]Mortality (Interventions) H'!$B$136:$AV$256,31)))</f>
        <v>79.758536561156944</v>
      </c>
      <c r="P1233" s="11">
        <v>0</v>
      </c>
      <c r="Q1233" s="10">
        <f t="shared" si="656"/>
        <v>0.5503053199963609</v>
      </c>
      <c r="R1233" s="10">
        <f t="shared" si="657"/>
        <v>4.389154698472892E-2</v>
      </c>
      <c r="S1233" s="10">
        <f t="shared" si="658"/>
        <v>0</v>
      </c>
      <c r="T1233" s="9">
        <f t="shared" si="648"/>
        <v>0.50641377301163193</v>
      </c>
      <c r="U1233" s="18"/>
      <c r="V1233" s="8">
        <f t="shared" si="659"/>
        <v>4232.821951188409</v>
      </c>
      <c r="W1233" s="8">
        <f t="shared" si="649"/>
        <v>3895.2182668376804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-1203.6906862092278</v>
      </c>
      <c r="AB1233" s="8">
        <f t="shared" si="660"/>
        <v>-33760.368435072836</v>
      </c>
      <c r="AC1233" s="8">
        <f t="shared" si="653"/>
        <v>-34964.059121282065</v>
      </c>
      <c r="AD1233" s="8">
        <f t="shared" si="661"/>
        <v>415.23983341158294</v>
      </c>
      <c r="AE1233" s="8">
        <f t="shared" si="654"/>
        <v>-34548.819287870479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2376.8916849376051</v>
      </c>
      <c r="M1234" s="14">
        <f t="shared" si="647"/>
        <v>769177</v>
      </c>
      <c r="N1234" s="13"/>
      <c r="O1234" s="12">
        <f>1000*(IF(I25&lt;18,VLOOKUP(I25,'[1]Mortality (No Interventions) H'!$B$10:$O$129,7),VLOOKUP(I25,'[1]Mortality (Interventions) H'!$B$136:$AV$256,31)))</f>
        <v>89.099625769838354</v>
      </c>
      <c r="P1234" s="11">
        <v>0</v>
      </c>
      <c r="Q1234" s="10">
        <f t="shared" si="656"/>
        <v>0.50641377301163193</v>
      </c>
      <c r="R1234" s="10">
        <f t="shared" si="657"/>
        <v>4.5121277660028269E-2</v>
      </c>
      <c r="S1234" s="10">
        <f t="shared" si="658"/>
        <v>0</v>
      </c>
      <c r="T1234" s="9">
        <f t="shared" si="648"/>
        <v>0.46129249535160366</v>
      </c>
      <c r="U1234" s="18"/>
      <c r="V1234" s="8">
        <f t="shared" si="659"/>
        <v>3895.2182668376804</v>
      </c>
      <c r="W1234" s="8">
        <f t="shared" si="649"/>
        <v>3548.1557769706046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-1096.4422965253457</v>
      </c>
      <c r="AB1234" s="8">
        <f t="shared" si="660"/>
        <v>-34706.248986707564</v>
      </c>
      <c r="AC1234" s="8">
        <f t="shared" si="653"/>
        <v>-35802.691283232911</v>
      </c>
      <c r="AD1234" s="8">
        <f t="shared" si="661"/>
        <v>382.12091197677648</v>
      </c>
      <c r="AE1234" s="8">
        <f t="shared" si="654"/>
        <v>-35420.570371256137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2376.8916849376051</v>
      </c>
      <c r="M1235" s="14">
        <f t="shared" si="647"/>
        <v>769177</v>
      </c>
      <c r="N1235" s="13"/>
      <c r="O1235" s="12">
        <f>1000*(IF(I26&lt;18,VLOOKUP(I26,'[1]Mortality (No Interventions) H'!$B$10:$O$129,7),VLOOKUP(I26,'[1]Mortality (Interventions) H'!$B$136:$AV$256,31)))</f>
        <v>98.861603184449265</v>
      </c>
      <c r="P1235" s="11">
        <v>0</v>
      </c>
      <c r="Q1235" s="10">
        <f t="shared" si="656"/>
        <v>0.46129249535160366</v>
      </c>
      <c r="R1235" s="10">
        <f t="shared" si="657"/>
        <v>4.5604115627414649E-2</v>
      </c>
      <c r="S1235" s="10">
        <f t="shared" si="658"/>
        <v>0</v>
      </c>
      <c r="T1235" s="9">
        <f t="shared" si="648"/>
        <v>0.41568837972418904</v>
      </c>
      <c r="U1235" s="18"/>
      <c r="V1235" s="8">
        <f t="shared" si="659"/>
        <v>3548.1557769706046</v>
      </c>
      <c r="W1235" s="8">
        <f t="shared" si="649"/>
        <v>3197.3794085111258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-988.0462532916107</v>
      </c>
      <c r="AB1235" s="8">
        <f t="shared" si="660"/>
        <v>-35077.63684594792</v>
      </c>
      <c r="AC1235" s="8">
        <f t="shared" si="653"/>
        <v>-36065.683099239533</v>
      </c>
      <c r="AD1235" s="8">
        <f t="shared" si="661"/>
        <v>348.07408172081631</v>
      </c>
      <c r="AE1235" s="8">
        <f t="shared" si="654"/>
        <v>-35717.60901751872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2376.8916849376051</v>
      </c>
      <c r="M1236" s="14">
        <f t="shared" si="647"/>
        <v>769177</v>
      </c>
      <c r="N1236" s="13"/>
      <c r="O1236" s="12">
        <f>1000*(IF(I27&lt;18,VLOOKUP(I27,'[1]Mortality (No Interventions) H'!$B$10:$O$129,7),VLOOKUP(I27,'[1]Mortality (Interventions) H'!$B$136:$AV$256,31)))</f>
        <v>109.51787504341171</v>
      </c>
      <c r="P1236" s="11">
        <v>0</v>
      </c>
      <c r="Q1236" s="10">
        <f t="shared" si="656"/>
        <v>0.41568837972418904</v>
      </c>
      <c r="R1236" s="10">
        <f t="shared" si="657"/>
        <v>4.5525308027632015E-2</v>
      </c>
      <c r="S1236" s="10">
        <f t="shared" si="658"/>
        <v>0</v>
      </c>
      <c r="T1236" s="9">
        <f t="shared" si="648"/>
        <v>0.37016307169655704</v>
      </c>
      <c r="U1236" s="18"/>
      <c r="V1236" s="8">
        <f t="shared" si="659"/>
        <v>3197.3794085111258</v>
      </c>
      <c r="W1236" s="8">
        <f t="shared" si="649"/>
        <v>2847.2092099834267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-879.83752718650896</v>
      </c>
      <c r="AB1236" s="8">
        <f t="shared" si="660"/>
        <v>-35017.01985276991</v>
      </c>
      <c r="AC1236" s="8">
        <f t="shared" si="653"/>
        <v>-35896.857379956418</v>
      </c>
      <c r="AD1236" s="8">
        <f t="shared" si="661"/>
        <v>313.66291997494147</v>
      </c>
      <c r="AE1236" s="8">
        <f t="shared" si="654"/>
        <v>-35583.194459981474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2376.8916849376051</v>
      </c>
      <c r="M1237" s="14">
        <f t="shared" si="647"/>
        <v>769177</v>
      </c>
      <c r="N1237" s="13"/>
      <c r="O1237" s="12">
        <f>1000*(IF(I28&lt;18,VLOOKUP(I28,'[1]Mortality (No Interventions) H'!$B$10:$O$129,7),VLOOKUP(I28,'[1]Mortality (Interventions) H'!$B$136:$AV$256,31)))</f>
        <v>121.0308601605728</v>
      </c>
      <c r="P1237" s="11">
        <v>0</v>
      </c>
      <c r="Q1237" s="10">
        <f t="shared" si="656"/>
        <v>0.37016307169655704</v>
      </c>
      <c r="R1237" s="10">
        <f t="shared" si="657"/>
        <v>4.4801154967114079E-2</v>
      </c>
      <c r="S1237" s="10">
        <f t="shared" si="658"/>
        <v>0</v>
      </c>
      <c r="T1237" s="9">
        <f t="shared" si="648"/>
        <v>0.32536191672944298</v>
      </c>
      <c r="U1237" s="18"/>
      <c r="V1237" s="8">
        <f t="shared" si="659"/>
        <v>2847.2092099834267</v>
      </c>
      <c r="W1237" s="8">
        <f t="shared" si="649"/>
        <v>2502.609030242028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-773.35003446957444</v>
      </c>
      <c r="AB1237" s="8">
        <f t="shared" si="660"/>
        <v>-34460.017974139904</v>
      </c>
      <c r="AC1237" s="8">
        <f t="shared" si="653"/>
        <v>-35233.368008609476</v>
      </c>
      <c r="AD1237" s="8">
        <f t="shared" si="661"/>
        <v>279.31122349937419</v>
      </c>
      <c r="AE1237" s="8">
        <f t="shared" si="654"/>
        <v>-34954.0567851101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2376.8916849376051</v>
      </c>
      <c r="M1238" s="14">
        <f t="shared" si="647"/>
        <v>769177</v>
      </c>
      <c r="N1238" s="13"/>
      <c r="O1238" s="12">
        <f>1000*(IF(I29&lt;18,VLOOKUP(I29,'[1]Mortality (No Interventions) H'!$B$10:$O$129,7),VLOOKUP(I29,'[1]Mortality (Interventions) H'!$B$136:$AV$256,31)))</f>
        <v>133.71746934116243</v>
      </c>
      <c r="P1238" s="11">
        <v>0</v>
      </c>
      <c r="Q1238" s="10">
        <f t="shared" si="656"/>
        <v>0.32536191672944298</v>
      </c>
      <c r="R1238" s="10">
        <f t="shared" si="657"/>
        <v>4.3506572125051136E-2</v>
      </c>
      <c r="S1238" s="10">
        <f t="shared" si="658"/>
        <v>0</v>
      </c>
      <c r="T1238" s="9">
        <f t="shared" si="648"/>
        <v>0.28185534460439182</v>
      </c>
      <c r="U1238" s="18"/>
      <c r="V1238" s="8">
        <f t="shared" si="659"/>
        <v>2502.609030242028</v>
      </c>
      <c r="W1238" s="8">
        <f t="shared" si="649"/>
        <v>2167.966483967723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-669.93962494540222</v>
      </c>
      <c r="AB1238" s="8">
        <f t="shared" si="660"/>
        <v>-33464.254627430455</v>
      </c>
      <c r="AC1238" s="8">
        <f t="shared" si="653"/>
        <v>-34134.194252375855</v>
      </c>
      <c r="AD1238" s="8">
        <f t="shared" si="661"/>
        <v>245.50594586674296</v>
      </c>
      <c r="AE1238" s="8">
        <f t="shared" si="654"/>
        <v>-33888.68830650911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2376.8916849376051</v>
      </c>
      <c r="M1239" s="14">
        <f t="shared" si="647"/>
        <v>769177</v>
      </c>
      <c r="N1239" s="13"/>
      <c r="O1239" s="12">
        <f>1000*(IF(I30&lt;18,VLOOKUP(I30,'[1]Mortality (No Interventions) H'!$B$10:$O$129,7),VLOOKUP(I30,'[1]Mortality (Interventions) H'!$B$136:$AV$256,31)))</f>
        <v>155.52378348296781</v>
      </c>
      <c r="P1239" s="11">
        <v>0</v>
      </c>
      <c r="Q1239" s="10">
        <f t="shared" si="656"/>
        <v>0.28185534460439182</v>
      </c>
      <c r="R1239" s="10">
        <f t="shared" si="657"/>
        <v>4.3835209587770714E-2</v>
      </c>
      <c r="S1239" s="10">
        <f t="shared" si="658"/>
        <v>0</v>
      </c>
      <c r="T1239" s="9">
        <f t="shared" si="648"/>
        <v>0.23802013501662111</v>
      </c>
      <c r="U1239" s="18"/>
      <c r="V1239" s="8">
        <f t="shared" si="659"/>
        <v>2167.966483967723</v>
      </c>
      <c r="W1239" s="8">
        <f t="shared" si="649"/>
        <v>1830.796133916796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-565.74807976873285</v>
      </c>
      <c r="AB1239" s="8">
        <f t="shared" si="660"/>
        <v>-33717.035005092715</v>
      </c>
      <c r="AC1239" s="8">
        <f t="shared" si="653"/>
        <v>-34282.783084861447</v>
      </c>
      <c r="AD1239" s="8">
        <f t="shared" si="661"/>
        <v>212.67751207723364</v>
      </c>
      <c r="AE1239" s="8">
        <f t="shared" si="654"/>
        <v>-34070.10557278421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2376.8916849376051</v>
      </c>
      <c r="M1240" s="14">
        <f t="shared" si="647"/>
        <v>769177</v>
      </c>
      <c r="N1240" s="13"/>
      <c r="O1240" s="12">
        <f>1000*(IF(I31&lt;18,VLOOKUP(I31,'[1]Mortality (No Interventions) H'!$B$10:$O$129,7),VLOOKUP(I31,'[1]Mortality (Interventions) H'!$B$136:$AV$256,31)))</f>
        <v>170.19444213179671</v>
      </c>
      <c r="P1240" s="11">
        <v>0</v>
      </c>
      <c r="Q1240" s="10">
        <f t="shared" si="656"/>
        <v>0.23802013501662111</v>
      </c>
      <c r="R1240" s="10">
        <f t="shared" si="657"/>
        <v>4.0509704095288764E-2</v>
      </c>
      <c r="S1240" s="10">
        <f t="shared" si="658"/>
        <v>0</v>
      </c>
      <c r="T1240" s="9">
        <f t="shared" si="648"/>
        <v>0.19751043092133236</v>
      </c>
      <c r="U1240" s="18"/>
      <c r="V1240" s="8">
        <f t="shared" si="659"/>
        <v>1830.796133916796</v>
      </c>
      <c r="W1240" s="8">
        <f t="shared" si="649"/>
        <v>1519.2048072477767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-469.46090094535811</v>
      </c>
      <c r="AB1240" s="8">
        <f t="shared" si="660"/>
        <v>-31159.132666901925</v>
      </c>
      <c r="AC1240" s="8">
        <f t="shared" si="653"/>
        <v>-31628.593567847285</v>
      </c>
      <c r="AD1240" s="8">
        <f t="shared" si="661"/>
        <v>179.60110073723769</v>
      </c>
      <c r="AE1240" s="8">
        <f t="shared" si="654"/>
        <v>-31448.992467110049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2376.8916849376051</v>
      </c>
      <c r="M1241" s="14">
        <f t="shared" si="647"/>
        <v>769177</v>
      </c>
      <c r="N1241" s="13"/>
      <c r="O1241" s="12">
        <f>1000*(IF(I32&lt;18,VLOOKUP(I32,'[1]Mortality (No Interventions) H'!$B$10:$O$129,7),VLOOKUP(I32,'[1]Mortality (Interventions) H'!$B$136:$AV$256,31)))</f>
        <v>186.03945296506217</v>
      </c>
      <c r="P1241" s="11">
        <v>0</v>
      </c>
      <c r="Q1241" s="10">
        <f t="shared" si="656"/>
        <v>0.19751043092133236</v>
      </c>
      <c r="R1241" s="10">
        <f t="shared" si="657"/>
        <v>3.6744732523498372E-2</v>
      </c>
      <c r="S1241" s="10">
        <f t="shared" si="658"/>
        <v>0</v>
      </c>
      <c r="T1241" s="9">
        <f t="shared" si="648"/>
        <v>0.160765698397834</v>
      </c>
      <c r="U1241" s="18"/>
      <c r="V1241" s="8">
        <f t="shared" si="659"/>
        <v>1519.2048072477767</v>
      </c>
      <c r="W1241" s="8">
        <f t="shared" si="649"/>
        <v>1236.5727759655076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-382.12265174499851</v>
      </c>
      <c r="AB1241" s="8">
        <f t="shared" si="660"/>
        <v>-28263.203128226905</v>
      </c>
      <c r="AC1241" s="8">
        <f t="shared" si="653"/>
        <v>-28645.325779971903</v>
      </c>
      <c r="AD1241" s="8">
        <f t="shared" si="661"/>
        <v>149.0339915910069</v>
      </c>
      <c r="AE1241" s="8">
        <f t="shared" si="654"/>
        <v>-28496.291788380895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2376.8916849376051</v>
      </c>
      <c r="M1242" s="14">
        <f t="shared" si="647"/>
        <v>769177</v>
      </c>
      <c r="N1242" s="13"/>
      <c r="O1242" s="12">
        <f>1000*(IF(I33&lt;18,VLOOKUP(I33,'[1]Mortality (No Interventions) H'!$B$10:$O$129,7),VLOOKUP(I33,'[1]Mortality (Interventions) H'!$B$136:$AV$256,31)))</f>
        <v>202.64432139421049</v>
      </c>
      <c r="P1242" s="11">
        <v>0</v>
      </c>
      <c r="Q1242" s="10">
        <f t="shared" si="656"/>
        <v>0.160765698397834</v>
      </c>
      <c r="R1242" s="10">
        <f t="shared" si="657"/>
        <v>3.2578255855295384E-2</v>
      </c>
      <c r="S1242" s="10">
        <f t="shared" si="658"/>
        <v>0</v>
      </c>
      <c r="T1242" s="9">
        <f t="shared" si="648"/>
        <v>0.12818744254253861</v>
      </c>
      <c r="U1242" s="18"/>
      <c r="V1242" s="8">
        <f t="shared" si="659"/>
        <v>1236.5727759655076</v>
      </c>
      <c r="W1242" s="8">
        <f t="shared" si="649"/>
        <v>985.98832492542226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-304.68766629277701</v>
      </c>
      <c r="AB1242" s="8">
        <f t="shared" si="660"/>
        <v>-25058.445104008537</v>
      </c>
      <c r="AC1242" s="8">
        <f t="shared" si="653"/>
        <v>-25363.132770301312</v>
      </c>
      <c r="AD1242" s="8">
        <f t="shared" si="661"/>
        <v>121.30778932221631</v>
      </c>
      <c r="AE1242" s="8">
        <f t="shared" si="654"/>
        <v>-25241.824980979094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2376.8916849376051</v>
      </c>
      <c r="M1243" s="14">
        <f t="shared" si="647"/>
        <v>769177</v>
      </c>
      <c r="N1243" s="13"/>
      <c r="O1243" s="12">
        <f>1000*(IF(I34&lt;18,VLOOKUP(I34,'[1]Mortality (No Interventions) H'!$B$10:$O$129,7),VLOOKUP(I34,'[1]Mortality (Interventions) H'!$B$136:$AV$256,31)))</f>
        <v>219.8024013662818</v>
      </c>
      <c r="P1243" s="11">
        <v>0</v>
      </c>
      <c r="Q1243" s="10">
        <f t="shared" si="656"/>
        <v>0.12818744254253861</v>
      </c>
      <c r="R1243" s="10">
        <f t="shared" si="657"/>
        <v>2.8175907695852261E-2</v>
      </c>
      <c r="S1243" s="10">
        <f t="shared" si="658"/>
        <v>0</v>
      </c>
      <c r="T1243" s="9">
        <f t="shared" si="648"/>
        <v>0.10001153484668635</v>
      </c>
      <c r="U1243" s="18"/>
      <c r="V1243" s="8">
        <f t="shared" si="659"/>
        <v>985.98832492542226</v>
      </c>
      <c r="W1243" s="8">
        <f t="shared" si="649"/>
        <v>769.26572338769665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-237.71658557493632</v>
      </c>
      <c r="AB1243" s="8">
        <f t="shared" si="660"/>
        <v>-21672.260153772553</v>
      </c>
      <c r="AC1243" s="8">
        <f t="shared" si="653"/>
        <v>-21909.97673934749</v>
      </c>
      <c r="AD1243" s="8">
        <f t="shared" si="661"/>
        <v>96.725454675183926</v>
      </c>
      <c r="AE1243" s="8">
        <f t="shared" si="654"/>
        <v>-21813.251284672308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2376.8916849376051</v>
      </c>
      <c r="M1244" s="14">
        <f t="shared" si="647"/>
        <v>769177</v>
      </c>
      <c r="N1244" s="13"/>
      <c r="O1244" s="12">
        <f>1000*(IF(I35&lt;18,VLOOKUP(I35,'[1]Mortality (No Interventions) H'!$B$10:$O$129,7),VLOOKUP(I35,'[1]Mortality (Interventions) H'!$B$136:$AV$256,31)))</f>
        <v>238.21309386003907</v>
      </c>
      <c r="P1244" s="11">
        <v>0</v>
      </c>
      <c r="Q1244" s="10">
        <f t="shared" si="656"/>
        <v>0.10001153484668635</v>
      </c>
      <c r="R1244" s="10">
        <f t="shared" si="657"/>
        <v>2.3824057137520262E-2</v>
      </c>
      <c r="S1244" s="10">
        <f t="shared" si="658"/>
        <v>0</v>
      </c>
      <c r="T1244" s="9">
        <f t="shared" si="648"/>
        <v>7.618747770916609E-2</v>
      </c>
      <c r="U1244" s="18"/>
      <c r="V1244" s="8">
        <f t="shared" si="659"/>
        <v>769.26572338769665</v>
      </c>
      <c r="W1244" s="8">
        <f t="shared" si="649"/>
        <v>586.01655541903244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-181.08938226328601</v>
      </c>
      <c r="AB1244" s="8">
        <f t="shared" si="660"/>
        <v>-18324.916796866422</v>
      </c>
      <c r="AC1244" s="8">
        <f t="shared" si="653"/>
        <v>-18506.006179129708</v>
      </c>
      <c r="AD1244" s="8">
        <f t="shared" si="661"/>
        <v>75.464967464333043</v>
      </c>
      <c r="AE1244" s="8">
        <f t="shared" si="654"/>
        <v>-18430.541211665375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2376.8916849376051</v>
      </c>
      <c r="M1245" s="14">
        <f t="shared" ref="M1245:M1276" si="664">$E$11</f>
        <v>769177</v>
      </c>
      <c r="N1245" s="13"/>
      <c r="O1245" s="12">
        <f>1000*(IF(I36&lt;18,VLOOKUP(I36,'[1]Mortality (No Interventions) H'!$B$10:$O$129,7),VLOOKUP(I36,'[1]Mortality (Interventions) H'!$B$136:$AV$256,31)))</f>
        <v>257.15060015570066</v>
      </c>
      <c r="P1245" s="11">
        <v>0</v>
      </c>
      <c r="Q1245" s="10">
        <f t="shared" si="656"/>
        <v>7.618747770916609E-2</v>
      </c>
      <c r="R1245" s="10">
        <f t="shared" si="657"/>
        <v>1.9591655617261124E-2</v>
      </c>
      <c r="S1245" s="10">
        <f t="shared" si="658"/>
        <v>0</v>
      </c>
      <c r="T1245" s="9">
        <f t="shared" ref="T1245:T1276" si="665">Q1245-SUM(R1245:S1245)</f>
        <v>5.6595822091904967E-2</v>
      </c>
      <c r="U1245" s="18"/>
      <c r="V1245" s="8">
        <f t="shared" si="659"/>
        <v>586.01655541903244</v>
      </c>
      <c r="W1245" s="8">
        <f t="shared" ref="W1245:W1276" si="666">$G$14*M1245*T1245</f>
        <v>435.32204649185189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-134.52213893245693</v>
      </c>
      <c r="AB1245" s="8">
        <f t="shared" si="660"/>
        <v>-15069.45089271806</v>
      </c>
      <c r="AC1245" s="8">
        <f t="shared" ref="AC1245:AC1276" si="670">IFERROR(_xlfn.IFNA(SUM(Y1245:AB1245),0),0)</f>
        <v>-15203.973031650516</v>
      </c>
      <c r="AD1245" s="8">
        <f t="shared" si="661"/>
        <v>57.488224086607083</v>
      </c>
      <c r="AE1245" s="8">
        <f t="shared" ref="AE1245:AE1276" si="671">IFERROR(_xlfn.IFNA(SUM(AC1245:AD1245),0),0)</f>
        <v>-15146.484807563909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2376.8916849376051</v>
      </c>
      <c r="M1246" s="14">
        <f t="shared" si="664"/>
        <v>769177</v>
      </c>
      <c r="N1246" s="13"/>
      <c r="O1246" s="12">
        <f>1000*(IF(I37&lt;18,VLOOKUP(I37,'[1]Mortality (No Interventions) H'!$B$10:$O$129,7),VLOOKUP(I37,'[1]Mortality (Interventions) H'!$B$136:$AV$256,31)))</f>
        <v>277.20892096013114</v>
      </c>
      <c r="P1246" s="11">
        <v>0</v>
      </c>
      <c r="Q1246" s="10">
        <f t="shared" ref="Q1246:Q1277" si="673">T1245</f>
        <v>5.6595822091904967E-2</v>
      </c>
      <c r="R1246" s="10">
        <f t="shared" ref="R1246:R1277" si="674">O1246*Q1246/1000</f>
        <v>1.5688866772948527E-2</v>
      </c>
      <c r="S1246" s="10">
        <f t="shared" ref="S1246:S1277" si="675">MIN(P1246*Q1246,Q1246-R1246)</f>
        <v>0</v>
      </c>
      <c r="T1246" s="9">
        <f t="shared" si="665"/>
        <v>4.0906955318956439E-2</v>
      </c>
      <c r="U1246" s="18"/>
      <c r="V1246" s="8">
        <f t="shared" ref="V1246:V1277" si="676">W1245</f>
        <v>435.32204649185189</v>
      </c>
      <c r="W1246" s="8">
        <f t="shared" si="666"/>
        <v>314.64689171368957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-97.231401953741695</v>
      </c>
      <c r="AB1246" s="8">
        <f t="shared" ref="AB1246:AB1277" si="677">IFERROR(_xlfn.IFNA(-M1246*R1246,0),0)</f>
        <v>-12067.515477816229</v>
      </c>
      <c r="AC1246" s="8">
        <f t="shared" si="670"/>
        <v>-12164.746879769971</v>
      </c>
      <c r="AD1246" s="8">
        <f t="shared" ref="AD1246:AD1277" si="678">IFERROR(_xlfn.IFNA($D$6*SUM(V1246:V1246,Y1246:Z1246),0),0)</f>
        <v>42.705092760850675</v>
      </c>
      <c r="AE1246" s="8">
        <f t="shared" si="671"/>
        <v>-12122.041787009121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2376.8916849376051</v>
      </c>
      <c r="M1247" s="14">
        <f t="shared" si="664"/>
        <v>769177</v>
      </c>
      <c r="N1247" s="13"/>
      <c r="O1247" s="12">
        <f>1000*(IF(I38&lt;18,VLOOKUP(I38,'[1]Mortality (No Interventions) H'!$B$10:$O$129,7),VLOOKUP(I38,'[1]Mortality (Interventions) H'!$B$136:$AV$256,31)))</f>
        <v>298.44479505233227</v>
      </c>
      <c r="P1247" s="11">
        <v>0</v>
      </c>
      <c r="Q1247" s="10">
        <f t="shared" si="673"/>
        <v>4.0906955318956439E-2</v>
      </c>
      <c r="R1247" s="10">
        <f t="shared" si="674"/>
        <v>1.2208467896380868E-2</v>
      </c>
      <c r="S1247" s="10">
        <f t="shared" si="675"/>
        <v>0</v>
      </c>
      <c r="T1247" s="9">
        <f t="shared" si="665"/>
        <v>2.8698487422575573E-2</v>
      </c>
      <c r="U1247" s="18"/>
      <c r="V1247" s="8">
        <f t="shared" si="676"/>
        <v>314.64689171368957</v>
      </c>
      <c r="W1247" s="8">
        <f t="shared" si="666"/>
        <v>220.74216460234413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-68.21319612500632</v>
      </c>
      <c r="AB1247" s="8">
        <f t="shared" si="677"/>
        <v>-9390.4727111345474</v>
      </c>
      <c r="AC1247" s="8">
        <f t="shared" si="670"/>
        <v>-9458.6859072595544</v>
      </c>
      <c r="AD1247" s="8">
        <f t="shared" si="678"/>
        <v>30.86686007711295</v>
      </c>
      <c r="AE1247" s="8">
        <f t="shared" si="671"/>
        <v>-9427.8190471824419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2376.8916849376051</v>
      </c>
      <c r="M1248" s="14">
        <f t="shared" si="664"/>
        <v>769177</v>
      </c>
      <c r="N1248" s="13"/>
      <c r="O1248" s="12">
        <f>1000*(IF(I39&lt;18,VLOOKUP(I39,'[1]Mortality (No Interventions) H'!$B$10:$O$129,7),VLOOKUP(I39,'[1]Mortality (Interventions) H'!$B$136:$AV$256,31)))</f>
        <v>320.07565626412094</v>
      </c>
      <c r="P1248" s="11">
        <v>0</v>
      </c>
      <c r="Q1248" s="10">
        <f t="shared" si="673"/>
        <v>2.8698487422575573E-2</v>
      </c>
      <c r="R1248" s="10">
        <f t="shared" si="674"/>
        <v>9.1856871955684986E-3</v>
      </c>
      <c r="S1248" s="10">
        <f t="shared" si="675"/>
        <v>0</v>
      </c>
      <c r="T1248" s="9">
        <f t="shared" si="665"/>
        <v>1.9512800227007077E-2</v>
      </c>
      <c r="U1248" s="18"/>
      <c r="V1248" s="8">
        <f t="shared" si="676"/>
        <v>220.74216460234413</v>
      </c>
      <c r="W1248" s="8">
        <f t="shared" si="666"/>
        <v>150.08797140208623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-46.379812609421734</v>
      </c>
      <c r="AB1248" s="8">
        <f t="shared" si="677"/>
        <v>-7065.4193200257914</v>
      </c>
      <c r="AC1248" s="8">
        <f t="shared" si="670"/>
        <v>-7111.799132635213</v>
      </c>
      <c r="AD1248" s="8">
        <f t="shared" si="678"/>
        <v>21.654806347489959</v>
      </c>
      <c r="AE1248" s="8">
        <f t="shared" si="671"/>
        <v>-7090.1443262877228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2376.8916849376051</v>
      </c>
      <c r="M1249" s="14">
        <f t="shared" si="664"/>
        <v>769177</v>
      </c>
      <c r="N1249" s="13"/>
      <c r="O1249" s="12">
        <f>1000*(IF(I40&lt;18,VLOOKUP(I40,'[1]Mortality (No Interventions) H'!$B$10:$O$129,7),VLOOKUP(I40,'[1]Mortality (Interventions) H'!$B$136:$AV$256,31)))</f>
        <v>342.68340208424922</v>
      </c>
      <c r="P1249" s="11">
        <v>0</v>
      </c>
      <c r="Q1249" s="10">
        <f t="shared" si="673"/>
        <v>1.9512800227007077E-2</v>
      </c>
      <c r="R1249" s="10">
        <f t="shared" si="674"/>
        <v>6.6867127659810954E-3</v>
      </c>
      <c r="S1249" s="10">
        <f t="shared" si="675"/>
        <v>0</v>
      </c>
      <c r="T1249" s="9">
        <f t="shared" si="665"/>
        <v>1.2826087461025981E-2</v>
      </c>
      <c r="U1249" s="18"/>
      <c r="V1249" s="8">
        <f t="shared" si="676"/>
        <v>150.08797140208623</v>
      </c>
      <c r="W1249" s="8">
        <f t="shared" si="666"/>
        <v>98.655314750095812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-30.486220636395135</v>
      </c>
      <c r="AB1249" s="8">
        <f t="shared" si="677"/>
        <v>-5143.265665199041</v>
      </c>
      <c r="AC1249" s="8">
        <f t="shared" si="670"/>
        <v>-5173.751885835436</v>
      </c>
      <c r="AD1249" s="8">
        <f t="shared" si="678"/>
        <v>14.723629994544659</v>
      </c>
      <c r="AE1249" s="8">
        <f t="shared" si="671"/>
        <v>-5159.0282558408917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2376.8916849376051</v>
      </c>
      <c r="M1250" s="14">
        <f t="shared" si="664"/>
        <v>769177</v>
      </c>
      <c r="N1250" s="13"/>
      <c r="O1250" s="12">
        <f>1000*(IF(I41&lt;18,VLOOKUP(I41,'[1]Mortality (No Interventions) H'!$B$10:$O$129,7),VLOOKUP(I41,'[1]Mortality (Interventions) H'!$B$136:$AV$256,31)))</f>
        <v>365.44580361094671</v>
      </c>
      <c r="P1250" s="11">
        <v>0</v>
      </c>
      <c r="Q1250" s="10">
        <f t="shared" si="673"/>
        <v>1.2826087461025981E-2</v>
      </c>
      <c r="R1250" s="10">
        <f t="shared" si="674"/>
        <v>4.6872398393789268E-3</v>
      </c>
      <c r="S1250" s="10">
        <f t="shared" si="675"/>
        <v>0</v>
      </c>
      <c r="T1250" s="9">
        <f t="shared" si="665"/>
        <v>8.1388476216470544E-3</v>
      </c>
      <c r="U1250" s="18"/>
      <c r="V1250" s="8">
        <f t="shared" si="676"/>
        <v>98.655314750095812</v>
      </c>
      <c r="W1250" s="8">
        <f t="shared" si="666"/>
        <v>62.602143970756167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-19.345159236867087</v>
      </c>
      <c r="AB1250" s="8">
        <f t="shared" si="677"/>
        <v>-3605.3170779339648</v>
      </c>
      <c r="AC1250" s="8">
        <f t="shared" si="670"/>
        <v>-3624.6622371708318</v>
      </c>
      <c r="AD1250" s="8">
        <f t="shared" si="678"/>
        <v>9.6780863769843997</v>
      </c>
      <c r="AE1250" s="8">
        <f t="shared" si="671"/>
        <v>-3614.9841507938472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2376.8916849376051</v>
      </c>
      <c r="M1251" s="14">
        <f t="shared" si="664"/>
        <v>769177</v>
      </c>
      <c r="N1251" s="13"/>
      <c r="O1251" s="12">
        <f>1000*(IF(I42&lt;18,VLOOKUP(I42,'[1]Mortality (No Interventions) H'!$B$10:$O$129,7),VLOOKUP(I42,'[1]Mortality (Interventions) H'!$B$136:$AV$256,31)))</f>
        <v>387.83983124655163</v>
      </c>
      <c r="P1251" s="11">
        <v>0</v>
      </c>
      <c r="Q1251" s="10">
        <f t="shared" si="673"/>
        <v>8.1388476216470544E-3</v>
      </c>
      <c r="R1251" s="10">
        <f t="shared" si="674"/>
        <v>3.1565692881209916E-3</v>
      </c>
      <c r="S1251" s="10">
        <f t="shared" si="675"/>
        <v>0</v>
      </c>
      <c r="T1251" s="9">
        <f t="shared" si="665"/>
        <v>4.9822783335260624E-3</v>
      </c>
      <c r="U1251" s="18"/>
      <c r="V1251" s="8">
        <f t="shared" si="676"/>
        <v>62.602143970756167</v>
      </c>
      <c r="W1251" s="8">
        <f t="shared" si="666"/>
        <v>38.322539017465765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-11.842335943002885</v>
      </c>
      <c r="AB1251" s="8">
        <f t="shared" si="677"/>
        <v>-2427.96049532904</v>
      </c>
      <c r="AC1251" s="8">
        <f t="shared" si="670"/>
        <v>-2439.802831272043</v>
      </c>
      <c r="AD1251" s="8">
        <f t="shared" si="678"/>
        <v>6.1412703235311801</v>
      </c>
      <c r="AE1251" s="8">
        <f t="shared" si="671"/>
        <v>-2433.661560948512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2376.8916849376051</v>
      </c>
      <c r="M1252" s="14">
        <f t="shared" si="664"/>
        <v>769177</v>
      </c>
      <c r="N1252" s="13"/>
      <c r="O1252" s="12">
        <f>1000*(IF(I43&lt;18,VLOOKUP(I43,'[1]Mortality (No Interventions) H'!$B$10:$O$129,7),VLOOKUP(I43,'[1]Mortality (Interventions) H'!$B$136:$AV$256,31)))</f>
        <v>410.77114514388796</v>
      </c>
      <c r="P1252" s="11">
        <v>0</v>
      </c>
      <c r="Q1252" s="10">
        <f t="shared" si="673"/>
        <v>4.9822783335260624E-3</v>
      </c>
      <c r="R1252" s="10">
        <f t="shared" si="674"/>
        <v>2.0465761764880824E-3</v>
      </c>
      <c r="S1252" s="10">
        <f t="shared" si="675"/>
        <v>0</v>
      </c>
      <c r="T1252" s="9">
        <f t="shared" si="665"/>
        <v>2.9357021570379799E-3</v>
      </c>
      <c r="U1252" s="18"/>
      <c r="V1252" s="8">
        <f t="shared" si="676"/>
        <v>38.322539017465765</v>
      </c>
      <c r="W1252" s="8">
        <f t="shared" si="666"/>
        <v>22.580745780440026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-6.9778460465169658</v>
      </c>
      <c r="AB1252" s="8">
        <f t="shared" si="677"/>
        <v>-1574.1793237025738</v>
      </c>
      <c r="AC1252" s="8">
        <f t="shared" si="670"/>
        <v>-1581.1571697490908</v>
      </c>
      <c r="AD1252" s="8">
        <f t="shared" si="678"/>
        <v>3.759441077613392</v>
      </c>
      <c r="AE1252" s="8">
        <f t="shared" si="671"/>
        <v>-1577.3977286714774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2376.8916849376051</v>
      </c>
      <c r="M1253" s="14">
        <f t="shared" si="664"/>
        <v>769177</v>
      </c>
      <c r="N1253" s="13"/>
      <c r="O1253" s="12">
        <f>1000*(IF(I44&lt;18,VLOOKUP(I44,'[1]Mortality (No Interventions) H'!$B$10:$O$129,7),VLOOKUP(I44,'[1]Mortality (Interventions) H'!$B$136:$AV$256,31)))</f>
        <v>434.10648520128581</v>
      </c>
      <c r="P1253" s="11">
        <v>0</v>
      </c>
      <c r="Q1253" s="10">
        <f t="shared" si="673"/>
        <v>2.9357021570379799E-3</v>
      </c>
      <c r="R1253" s="10">
        <f t="shared" si="674"/>
        <v>1.2744073449895907E-3</v>
      </c>
      <c r="S1253" s="10">
        <f t="shared" si="675"/>
        <v>0</v>
      </c>
      <c r="T1253" s="9">
        <f t="shared" si="665"/>
        <v>1.6612948120483893E-3</v>
      </c>
      <c r="U1253" s="18"/>
      <c r="V1253" s="8">
        <f t="shared" si="676"/>
        <v>22.580745780440026</v>
      </c>
      <c r="W1253" s="8">
        <f t="shared" si="666"/>
        <v>12.778297596469439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-3.9487178249877979</v>
      </c>
      <c r="AB1253" s="8">
        <f t="shared" si="677"/>
        <v>-980.24481839705834</v>
      </c>
      <c r="AC1253" s="8">
        <f t="shared" si="670"/>
        <v>-984.19353622204619</v>
      </c>
      <c r="AD1253" s="8">
        <f t="shared" si="678"/>
        <v>2.2151711610611668</v>
      </c>
      <c r="AE1253" s="8">
        <f t="shared" si="671"/>
        <v>-981.97836506098497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2376.8916849376051</v>
      </c>
      <c r="M1254" s="14">
        <f t="shared" si="664"/>
        <v>769177</v>
      </c>
      <c r="N1254" s="13"/>
      <c r="O1254" s="12">
        <f>1000*(IF(I45&lt;18,VLOOKUP(I45,'[1]Mortality (No Interventions) H'!$B$10:$O$129,7),VLOOKUP(I45,'[1]Mortality (Interventions) H'!$B$136:$AV$256,31)))</f>
        <v>457.69613819971744</v>
      </c>
      <c r="P1254" s="11">
        <v>0</v>
      </c>
      <c r="Q1254" s="10">
        <f t="shared" si="673"/>
        <v>1.6612948120483893E-3</v>
      </c>
      <c r="R1254" s="10">
        <f t="shared" si="674"/>
        <v>7.603682198857732E-4</v>
      </c>
      <c r="S1254" s="10">
        <f t="shared" si="675"/>
        <v>0</v>
      </c>
      <c r="T1254" s="9">
        <f t="shared" si="665"/>
        <v>9.0092659216261606E-4</v>
      </c>
      <c r="U1254" s="18"/>
      <c r="V1254" s="8">
        <f t="shared" si="676"/>
        <v>12.778297596469439</v>
      </c>
      <c r="W1254" s="8">
        <f t="shared" si="666"/>
        <v>6.9297201337986456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-2.141404925650495</v>
      </c>
      <c r="AB1254" s="8">
        <f t="shared" si="677"/>
        <v>-584.85774626707939</v>
      </c>
      <c r="AC1254" s="8">
        <f t="shared" si="670"/>
        <v>-586.99915119272987</v>
      </c>
      <c r="AD1254" s="8">
        <f t="shared" si="678"/>
        <v>1.253550994213652</v>
      </c>
      <c r="AE1254" s="8">
        <f t="shared" si="671"/>
        <v>-585.74560019851617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2376.8916849376051</v>
      </c>
      <c r="M1255" s="14">
        <f t="shared" si="664"/>
        <v>769177</v>
      </c>
      <c r="N1255" s="13"/>
      <c r="O1255" s="12">
        <f>1000*(IF(I46&lt;18,VLOOKUP(I46,'[1]Mortality (No Interventions) H'!$B$10:$O$129,7),VLOOKUP(I46,'[1]Mortality (Interventions) H'!$B$136:$AV$256,31)))</f>
        <v>481.39035010588975</v>
      </c>
      <c r="P1255" s="11">
        <v>0</v>
      </c>
      <c r="Q1255" s="10">
        <f t="shared" si="673"/>
        <v>9.0092659216261606E-4</v>
      </c>
      <c r="R1255" s="10">
        <f t="shared" si="674"/>
        <v>4.3369736762086792E-4</v>
      </c>
      <c r="S1255" s="10">
        <f t="shared" si="675"/>
        <v>0</v>
      </c>
      <c r="T1255" s="9">
        <f t="shared" si="665"/>
        <v>4.6722922454174815E-4</v>
      </c>
      <c r="U1255" s="18"/>
      <c r="V1255" s="8">
        <f t="shared" si="676"/>
        <v>6.9297201337986456</v>
      </c>
      <c r="W1255" s="8">
        <f t="shared" si="666"/>
        <v>3.5938197324534822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-1.1105532587731264</v>
      </c>
      <c r="AB1255" s="8">
        <f t="shared" si="677"/>
        <v>-333.5900401345163</v>
      </c>
      <c r="AC1255" s="8">
        <f t="shared" si="670"/>
        <v>-334.70059339328941</v>
      </c>
      <c r="AD1255" s="8">
        <f t="shared" si="678"/>
        <v>0.67980554512564717</v>
      </c>
      <c r="AE1255" s="8">
        <f t="shared" si="671"/>
        <v>-334.02078784816376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2376.8916849376051</v>
      </c>
      <c r="M1256" s="14">
        <f t="shared" si="664"/>
        <v>769177</v>
      </c>
      <c r="N1256" s="13"/>
      <c r="O1256" s="12">
        <f>1000*(IF(I47&lt;18,VLOOKUP(I47,'[1]Mortality (No Interventions) H'!$B$10:$O$129,7),VLOOKUP(I47,'[1]Mortality (Interventions) H'!$B$136:$AV$256,31)))</f>
        <v>505.2130089615062</v>
      </c>
      <c r="P1256" s="11">
        <v>0</v>
      </c>
      <c r="Q1256" s="10">
        <f t="shared" si="673"/>
        <v>4.6722922454174815E-4</v>
      </c>
      <c r="R1256" s="10">
        <f t="shared" si="674"/>
        <v>2.3605028240548782E-4</v>
      </c>
      <c r="S1256" s="10">
        <f t="shared" si="675"/>
        <v>0</v>
      </c>
      <c r="T1256" s="9">
        <f t="shared" si="665"/>
        <v>2.3117894213626032E-4</v>
      </c>
      <c r="U1256" s="18"/>
      <c r="V1256" s="8">
        <f t="shared" si="676"/>
        <v>3.5938197324534822</v>
      </c>
      <c r="W1256" s="8">
        <f t="shared" si="666"/>
        <v>1.7781752517554232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-0.54948730529634893</v>
      </c>
      <c r="AB1256" s="8">
        <f t="shared" si="677"/>
        <v>-181.56444806980591</v>
      </c>
      <c r="AC1256" s="8">
        <f t="shared" si="670"/>
        <v>-182.11393537510224</v>
      </c>
      <c r="AD1256" s="8">
        <f t="shared" si="678"/>
        <v>0.3525537157536866</v>
      </c>
      <c r="AE1256" s="8">
        <f t="shared" si="671"/>
        <v>-181.76138165934856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2376.8916849376051</v>
      </c>
      <c r="M1257" s="14">
        <f t="shared" si="664"/>
        <v>769177</v>
      </c>
      <c r="N1257" s="13"/>
      <c r="O1257" s="12">
        <f>1000*(IF(I48&lt;18,VLOOKUP(I48,'[1]Mortality (No Interventions) H'!$B$10:$O$129,7),VLOOKUP(I48,'[1]Mortality (Interventions) H'!$B$136:$AV$256,31)))</f>
        <v>529.20893026864599</v>
      </c>
      <c r="P1257" s="11">
        <v>0</v>
      </c>
      <c r="Q1257" s="10">
        <f t="shared" si="673"/>
        <v>2.3117894213626032E-4</v>
      </c>
      <c r="R1257" s="10">
        <f t="shared" si="674"/>
        <v>1.2234196066856752E-4</v>
      </c>
      <c r="S1257" s="10">
        <f t="shared" si="675"/>
        <v>0</v>
      </c>
      <c r="T1257" s="9">
        <f t="shared" si="665"/>
        <v>1.088369814676928E-4</v>
      </c>
      <c r="U1257" s="18"/>
      <c r="V1257" s="8">
        <f t="shared" si="676"/>
        <v>1.7781752517554232</v>
      </c>
      <c r="W1257" s="8">
        <f t="shared" si="666"/>
        <v>0.83714902894375554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-0.25869371626426724</v>
      </c>
      <c r="AB1257" s="8">
        <f t="shared" si="677"/>
        <v>-94.102622281166759</v>
      </c>
      <c r="AC1257" s="8">
        <f t="shared" si="670"/>
        <v>-94.361315997431021</v>
      </c>
      <c r="AD1257" s="8">
        <f t="shared" si="678"/>
        <v>0.17443899219720704</v>
      </c>
      <c r="AE1257" s="8">
        <f t="shared" si="671"/>
        <v>-94.186877005233811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2376.8916849376051</v>
      </c>
      <c r="M1258" s="14">
        <f t="shared" si="664"/>
        <v>769177</v>
      </c>
      <c r="N1258" s="13"/>
      <c r="O1258" s="12">
        <f>1000*(IF(I49&lt;18,VLOOKUP(I49,'[1]Mortality (No Interventions) H'!$B$10:$O$129,7),VLOOKUP(I49,'[1]Mortality (Interventions) H'!$B$136:$AV$256,31)))</f>
        <v>553.24037588704482</v>
      </c>
      <c r="P1258" s="11">
        <v>0</v>
      </c>
      <c r="Q1258" s="10">
        <f t="shared" si="673"/>
        <v>1.088369814676928E-4</v>
      </c>
      <c r="R1258" s="10">
        <f t="shared" si="674"/>
        <v>6.0213012537597697E-5</v>
      </c>
      <c r="S1258" s="10">
        <f t="shared" si="675"/>
        <v>0</v>
      </c>
      <c r="T1258" s="9">
        <f t="shared" si="665"/>
        <v>4.8623968930095105E-5</v>
      </c>
      <c r="U1258" s="18"/>
      <c r="V1258" s="8">
        <f t="shared" si="676"/>
        <v>0.83714902894375554</v>
      </c>
      <c r="W1258" s="8">
        <f t="shared" si="666"/>
        <v>0.37400438549743764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-0.11557390743860751</v>
      </c>
      <c r="AB1258" s="8">
        <f t="shared" si="677"/>
        <v>-46.314464344631787</v>
      </c>
      <c r="AC1258" s="8">
        <f t="shared" si="670"/>
        <v>-46.430038252070396</v>
      </c>
      <c r="AD1258" s="8">
        <f t="shared" si="678"/>
        <v>8.2124319739382418E-2</v>
      </c>
      <c r="AE1258" s="8">
        <f t="shared" si="671"/>
        <v>-46.347913932331011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2376.8916849376051</v>
      </c>
      <c r="M1259" s="14">
        <f t="shared" si="664"/>
        <v>769177</v>
      </c>
      <c r="N1259" s="13"/>
      <c r="O1259" s="12">
        <f>1000*(IF(I50&lt;18,VLOOKUP(I50,'[1]Mortality (No Interventions) H'!$B$10:$O$129,7),VLOOKUP(I50,'[1]Mortality (Interventions) H'!$B$136:$AV$256,31)))</f>
        <v>577.16973252274693</v>
      </c>
      <c r="P1259" s="11">
        <v>0</v>
      </c>
      <c r="Q1259" s="10">
        <f t="shared" si="673"/>
        <v>4.8623968930095105E-5</v>
      </c>
      <c r="R1259" s="10">
        <f t="shared" si="674"/>
        <v>2.8064283141577351E-5</v>
      </c>
      <c r="S1259" s="10">
        <f t="shared" si="675"/>
        <v>0</v>
      </c>
      <c r="T1259" s="9">
        <f t="shared" si="665"/>
        <v>2.0559685788517754E-5</v>
      </c>
      <c r="U1259" s="18"/>
      <c r="V1259" s="8">
        <f t="shared" si="676"/>
        <v>0.37400438549743764</v>
      </c>
      <c r="W1259" s="8">
        <f t="shared" si="666"/>
        <v>0.15814037435754721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-4.88681461956577E-2</v>
      </c>
      <c r="AB1259" s="8">
        <f t="shared" si="677"/>
        <v>-21.586401113989041</v>
      </c>
      <c r="AC1259" s="8">
        <f t="shared" si="670"/>
        <v>-21.6352692601847</v>
      </c>
      <c r="AD1259" s="8">
        <f t="shared" si="678"/>
        <v>3.6689830217298637E-2</v>
      </c>
      <c r="AE1259" s="8">
        <f t="shared" si="671"/>
        <v>-21.598579429967401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2376.8916849376051</v>
      </c>
      <c r="M1260" s="14">
        <f t="shared" si="664"/>
        <v>769177</v>
      </c>
      <c r="N1260" s="13"/>
      <c r="O1260" s="12">
        <f>1000*(IF(I51&lt;18,VLOOKUP(I51,'[1]Mortality (No Interventions) H'!$B$10:$O$129,7),VLOOKUP(I51,'[1]Mortality (Interventions) H'!$B$136:$AV$256,31)))</f>
        <v>604.94847255943864</v>
      </c>
      <c r="P1260" s="11">
        <v>0</v>
      </c>
      <c r="Q1260" s="10">
        <f t="shared" si="673"/>
        <v>2.0559685788517754E-5</v>
      </c>
      <c r="R1260" s="10">
        <f t="shared" si="674"/>
        <v>1.2437550514065813E-5</v>
      </c>
      <c r="S1260" s="10">
        <f t="shared" si="675"/>
        <v>0</v>
      </c>
      <c r="T1260" s="9">
        <f t="shared" si="665"/>
        <v>8.1221352744519416E-6</v>
      </c>
      <c r="U1260" s="18"/>
      <c r="V1260" s="8">
        <f t="shared" si="676"/>
        <v>0.15814037435754721</v>
      </c>
      <c r="W1260" s="8">
        <f t="shared" si="666"/>
        <v>6.2473596439971212E-2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-1.9305435797783235E-2</v>
      </c>
      <c r="AB1260" s="8">
        <f t="shared" si="677"/>
        <v>-9.5666777917576002</v>
      </c>
      <c r="AC1260" s="8">
        <f t="shared" si="670"/>
        <v>-9.5859832275553831</v>
      </c>
      <c r="AD1260" s="8">
        <f t="shared" si="678"/>
        <v>1.5513570724475383E-2</v>
      </c>
      <c r="AE1260" s="8">
        <f t="shared" si="671"/>
        <v>-9.5704696568309071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2376.8916849376051</v>
      </c>
      <c r="M1261" s="14">
        <f t="shared" si="664"/>
        <v>769177</v>
      </c>
      <c r="N1261" s="13"/>
      <c r="O1261" s="12">
        <f>1000*(IF(I52&lt;18,VLOOKUP(I52,'[1]Mortality (No Interventions) H'!$B$10:$O$129,7),VLOOKUP(I52,'[1]Mortality (Interventions) H'!$B$136:$AV$256,31)))</f>
        <v>632.58012347978206</v>
      </c>
      <c r="P1261" s="11">
        <v>0</v>
      </c>
      <c r="Q1261" s="10">
        <f t="shared" si="673"/>
        <v>8.1221352744519416E-6</v>
      </c>
      <c r="R1261" s="10">
        <f t="shared" si="674"/>
        <v>5.1379013348323026E-6</v>
      </c>
      <c r="S1261" s="10">
        <f t="shared" si="675"/>
        <v>0</v>
      </c>
      <c r="T1261" s="9">
        <f t="shared" si="665"/>
        <v>2.984233939619639E-6</v>
      </c>
      <c r="U1261" s="18"/>
      <c r="V1261" s="8">
        <f t="shared" si="676"/>
        <v>6.2473596439971212E-2</v>
      </c>
      <c r="W1261" s="8">
        <f t="shared" si="666"/>
        <v>2.2954041089748151E-2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-7.0932008369905108E-3</v>
      </c>
      <c r="AB1261" s="8">
        <f t="shared" si="677"/>
        <v>-3.9519555350223059</v>
      </c>
      <c r="AC1261" s="8">
        <f t="shared" si="670"/>
        <v>-3.9590487358592963</v>
      </c>
      <c r="AD1261" s="8">
        <f t="shared" si="678"/>
        <v>6.1286598107611759E-3</v>
      </c>
      <c r="AE1261" s="8">
        <f t="shared" si="671"/>
        <v>-3.9529200760485352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2376.8916849376051</v>
      </c>
      <c r="M1262" s="14">
        <f t="shared" si="664"/>
        <v>769177</v>
      </c>
      <c r="N1262" s="13"/>
      <c r="O1262" s="12">
        <f>1000*(IF(I53&lt;18,VLOOKUP(I53,'[1]Mortality (No Interventions) H'!$B$10:$O$129,7),VLOOKUP(I53,'[1]Mortality (Interventions) H'!$B$136:$AV$256,31)))</f>
        <v>660.03054882143397</v>
      </c>
      <c r="P1262" s="11">
        <v>0</v>
      </c>
      <c r="Q1262" s="10">
        <f t="shared" si="673"/>
        <v>2.984233939619639E-6</v>
      </c>
      <c r="R1262" s="10">
        <f t="shared" si="674"/>
        <v>1.9696855649787001E-6</v>
      </c>
      <c r="S1262" s="10">
        <f t="shared" si="675"/>
        <v>0</v>
      </c>
      <c r="T1262" s="9">
        <f t="shared" si="665"/>
        <v>1.0145483746409389E-6</v>
      </c>
      <c r="U1262" s="18"/>
      <c r="V1262" s="8">
        <f t="shared" si="676"/>
        <v>2.2954041089748151E-2</v>
      </c>
      <c r="W1262" s="8">
        <f t="shared" si="666"/>
        <v>7.8036727516119352E-3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-2.41147159565101E-3</v>
      </c>
      <c r="AB1262" s="8">
        <f t="shared" si="677"/>
        <v>-1.5150368338136215</v>
      </c>
      <c r="AC1262" s="8">
        <f t="shared" si="670"/>
        <v>-1.5174483054092724</v>
      </c>
      <c r="AD1262" s="8">
        <f t="shared" si="678"/>
        <v>2.251791430904294E-3</v>
      </c>
      <c r="AE1262" s="8">
        <f t="shared" si="671"/>
        <v>-1.5151965139783681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2376.8916849376051</v>
      </c>
      <c r="M1263" s="14">
        <f t="shared" si="664"/>
        <v>769177</v>
      </c>
      <c r="N1263" s="13"/>
      <c r="O1263" s="12">
        <f>1000*(IF(I54&lt;18,VLOOKUP(I54,'[1]Mortality (No Interventions) H'!$B$10:$O$129,7),VLOOKUP(I54,'[1]Mortality (Interventions) H'!$B$136:$AV$256,31)))</f>
        <v>687.26609009114611</v>
      </c>
      <c r="P1263" s="11">
        <v>0</v>
      </c>
      <c r="Q1263" s="10">
        <f t="shared" si="673"/>
        <v>1.0145483746409389E-6</v>
      </c>
      <c r="R1263" s="10">
        <f t="shared" si="674"/>
        <v>6.9726469464780542E-7</v>
      </c>
      <c r="S1263" s="10">
        <f t="shared" si="675"/>
        <v>0</v>
      </c>
      <c r="T1263" s="9">
        <f t="shared" si="665"/>
        <v>3.1728367999313353E-7</v>
      </c>
      <c r="U1263" s="18"/>
      <c r="V1263" s="8">
        <f t="shared" si="676"/>
        <v>7.8036727516119352E-3</v>
      </c>
      <c r="W1263" s="8">
        <f t="shared" si="666"/>
        <v>2.4404730912607848E-3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-7.5414894074208303E-4</v>
      </c>
      <c r="AB1263" s="8">
        <f t="shared" si="677"/>
        <v>-0.536319966035115</v>
      </c>
      <c r="AC1263" s="8">
        <f t="shared" si="670"/>
        <v>-0.53707411497585711</v>
      </c>
      <c r="AD1263" s="8">
        <f t="shared" si="678"/>
        <v>7.6554029693313085E-4</v>
      </c>
      <c r="AE1263" s="8">
        <f t="shared" si="671"/>
        <v>-0.53630857467892401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2376.8916849376051</v>
      </c>
      <c r="M1264" s="14">
        <f t="shared" si="664"/>
        <v>769177</v>
      </c>
      <c r="N1264" s="13"/>
      <c r="O1264" s="12">
        <f>1000*(IF(I55&lt;18,VLOOKUP(I55,'[1]Mortality (No Interventions) H'!$B$10:$O$129,7),VLOOKUP(I55,'[1]Mortality (Interventions) H'!$B$136:$AV$256,31)))</f>
        <v>714.25291721078327</v>
      </c>
      <c r="P1264" s="11">
        <v>0</v>
      </c>
      <c r="Q1264" s="10">
        <f t="shared" si="673"/>
        <v>3.1728367999313353E-7</v>
      </c>
      <c r="R1264" s="10">
        <f t="shared" si="674"/>
        <v>2.2662079401846828E-7</v>
      </c>
      <c r="S1264" s="10">
        <f t="shared" si="675"/>
        <v>0</v>
      </c>
      <c r="T1264" s="9">
        <f t="shared" si="665"/>
        <v>9.0662885974665251E-8</v>
      </c>
      <c r="U1264" s="18"/>
      <c r="V1264" s="8">
        <f t="shared" si="676"/>
        <v>2.4404730912607848E-3</v>
      </c>
      <c r="W1264" s="8">
        <f t="shared" si="666"/>
        <v>6.9735806645335099E-4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-2.1549585980562804E-4</v>
      </c>
      <c r="AB1264" s="8">
        <f t="shared" si="677"/>
        <v>-0.17431150248074337</v>
      </c>
      <c r="AC1264" s="8">
        <f t="shared" si="670"/>
        <v>-0.17452699834054899</v>
      </c>
      <c r="AD1264" s="8">
        <f t="shared" si="678"/>
        <v>2.3941041025268299E-4</v>
      </c>
      <c r="AE1264" s="8">
        <f t="shared" si="671"/>
        <v>-0.17428758793029631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2376.8916849376051</v>
      </c>
      <c r="M1265" s="14">
        <f t="shared" si="664"/>
        <v>769177</v>
      </c>
      <c r="N1265" s="13"/>
      <c r="O1265" s="12">
        <f>1000*(IF(I56&lt;18,VLOOKUP(I56,'[1]Mortality (No Interventions) H'!$B$10:$O$129,7),VLOOKUP(I56,'[1]Mortality (Interventions) H'!$B$136:$AV$256,31)))</f>
        <v>741.10598687253162</v>
      </c>
      <c r="P1265" s="11">
        <v>0</v>
      </c>
      <c r="Q1265" s="10">
        <f t="shared" si="673"/>
        <v>9.0662885974665251E-8</v>
      </c>
      <c r="R1265" s="10">
        <f t="shared" si="674"/>
        <v>6.7190807582966109E-8</v>
      </c>
      <c r="S1265" s="10">
        <f t="shared" si="675"/>
        <v>0</v>
      </c>
      <c r="T1265" s="9">
        <f t="shared" si="665"/>
        <v>2.3472078391699142E-8</v>
      </c>
      <c r="U1265" s="18"/>
      <c r="V1265" s="8">
        <f t="shared" si="676"/>
        <v>6.9735806645335099E-4</v>
      </c>
      <c r="W1265" s="8">
        <f t="shared" si="666"/>
        <v>1.8054182841091971E-4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-5.5790587957433323E-5</v>
      </c>
      <c r="AB1265" s="8">
        <f t="shared" si="677"/>
        <v>-5.1681623804243119E-2</v>
      </c>
      <c r="AC1265" s="8">
        <f t="shared" si="670"/>
        <v>-5.1737414392200552E-2</v>
      </c>
      <c r="AD1265" s="8">
        <f t="shared" si="678"/>
        <v>6.841082631907373E-5</v>
      </c>
      <c r="AE1265" s="8">
        <f t="shared" si="671"/>
        <v>-5.1669003565881479E-2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2376.8916849376051</v>
      </c>
      <c r="M1266" s="14">
        <f t="shared" si="664"/>
        <v>769177</v>
      </c>
      <c r="N1266" s="13"/>
      <c r="O1266" s="12">
        <f>1000*(IF(I57&lt;18,VLOOKUP(I57,'[1]Mortality (No Interventions) H'!$B$10:$O$129,7),VLOOKUP(I57,'[1]Mortality (Interventions) H'!$B$136:$AV$256,31)))</f>
        <v>767.96270546693961</v>
      </c>
      <c r="P1266" s="11">
        <v>0</v>
      </c>
      <c r="Q1266" s="10">
        <f t="shared" si="673"/>
        <v>2.3472078391699142E-8</v>
      </c>
      <c r="R1266" s="10">
        <f t="shared" si="674"/>
        <v>1.8025680824621365E-8</v>
      </c>
      <c r="S1266" s="10">
        <f t="shared" si="675"/>
        <v>0</v>
      </c>
      <c r="T1266" s="9">
        <f t="shared" si="665"/>
        <v>5.4463975670777771E-9</v>
      </c>
      <c r="U1266" s="18"/>
      <c r="V1266" s="8">
        <f t="shared" si="676"/>
        <v>1.8054182841091971E-4</v>
      </c>
      <c r="W1266" s="8">
        <f t="shared" si="666"/>
        <v>4.1892437414521838E-5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-1.2945497090051571E-5</v>
      </c>
      <c r="AB1266" s="8">
        <f t="shared" si="677"/>
        <v>-1.3864939099639787E-2</v>
      </c>
      <c r="AC1266" s="8">
        <f t="shared" si="670"/>
        <v>-1.3877884596729839E-2</v>
      </c>
      <c r="AD1266" s="8">
        <f t="shared" si="678"/>
        <v>1.7711153367111224E-5</v>
      </c>
      <c r="AE1266" s="8">
        <f t="shared" si="671"/>
        <v>-1.3860173443362728E-2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2376.8916849376051</v>
      </c>
      <c r="M1267" s="14">
        <f t="shared" si="664"/>
        <v>769177</v>
      </c>
      <c r="N1267" s="13"/>
      <c r="O1267" s="12">
        <f>1000*(IF(I58&lt;18,VLOOKUP(I58,'[1]Mortality (No Interventions) H'!$B$10:$O$129,7),VLOOKUP(I58,'[1]Mortality (Interventions) H'!$B$136:$AV$256,31)))</f>
        <v>794.8230729940077</v>
      </c>
      <c r="P1267" s="11">
        <v>0</v>
      </c>
      <c r="Q1267" s="10">
        <f t="shared" si="673"/>
        <v>5.4463975670777771E-9</v>
      </c>
      <c r="R1267" s="10">
        <f t="shared" si="674"/>
        <v>4.3289224510118465E-9</v>
      </c>
      <c r="S1267" s="10">
        <f t="shared" si="675"/>
        <v>0</v>
      </c>
      <c r="T1267" s="9">
        <f t="shared" si="665"/>
        <v>1.1174751160659306E-9</v>
      </c>
      <c r="U1267" s="18"/>
      <c r="V1267" s="8">
        <f t="shared" si="676"/>
        <v>4.1892437414521838E-5</v>
      </c>
      <c r="W1267" s="8">
        <f t="shared" si="666"/>
        <v>8.5953615735024432E-6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-2.6561173115017955E-6</v>
      </c>
      <c r="AB1267" s="8">
        <f t="shared" si="677"/>
        <v>-3.329707584101939E-3</v>
      </c>
      <c r="AC1267" s="8">
        <f t="shared" si="670"/>
        <v>-3.3323637014134409E-3</v>
      </c>
      <c r="AD1267" s="8">
        <f t="shared" si="678"/>
        <v>4.1096481103645925E-6</v>
      </c>
      <c r="AE1267" s="8">
        <f t="shared" si="671"/>
        <v>-3.3282540533030765E-3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2376.8916849376051</v>
      </c>
      <c r="M1268" s="14">
        <f t="shared" si="664"/>
        <v>769177</v>
      </c>
      <c r="N1268" s="13"/>
      <c r="O1268" s="12">
        <f>1000*(IF(I59&lt;18,VLOOKUP(I59,'[1]Mortality (No Interventions) H'!$B$10:$O$129,7),VLOOKUP(I59,'[1]Mortality (Interventions) H'!$B$136:$AV$256,31)))</f>
        <v>821.68708945373555</v>
      </c>
      <c r="P1268" s="11">
        <v>0</v>
      </c>
      <c r="Q1268" s="10">
        <f t="shared" si="673"/>
        <v>1.1174751160659306E-9</v>
      </c>
      <c r="R1268" s="10">
        <f t="shared" si="674"/>
        <v>9.1821487565718981E-10</v>
      </c>
      <c r="S1268" s="10">
        <f t="shared" si="675"/>
        <v>0</v>
      </c>
      <c r="T1268" s="9">
        <f t="shared" si="665"/>
        <v>1.9926024040874078E-10</v>
      </c>
      <c r="U1268" s="18"/>
      <c r="V1268" s="8">
        <f t="shared" si="676"/>
        <v>8.5953615735024432E-6</v>
      </c>
      <c r="W1268" s="8">
        <f t="shared" si="666"/>
        <v>1.5326639393687402E-6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-4.7362000856620415E-7</v>
      </c>
      <c r="AB1268" s="8">
        <f t="shared" si="677"/>
        <v>-7.0626976341337032E-4</v>
      </c>
      <c r="AC1268" s="8">
        <f t="shared" si="670"/>
        <v>-7.0674338342193647E-4</v>
      </c>
      <c r="AD1268" s="8">
        <f t="shared" si="678"/>
        <v>8.4320497036058972E-7</v>
      </c>
      <c r="AE1268" s="8">
        <f t="shared" si="671"/>
        <v>-7.0590017845157586E-4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2376.8916849376051</v>
      </c>
      <c r="M1269" s="14">
        <f t="shared" si="664"/>
        <v>769177</v>
      </c>
      <c r="N1269" s="13"/>
      <c r="O1269" s="12">
        <f>1000*(IF(I60&lt;18,VLOOKUP(I60,'[1]Mortality (No Interventions) H'!$B$10:$O$129,7),VLOOKUP(I60,'[1]Mortality (Interventions) H'!$B$136:$AV$256,31)))</f>
        <v>1000</v>
      </c>
      <c r="P1269" s="11">
        <v>0</v>
      </c>
      <c r="Q1269" s="10">
        <f t="shared" si="673"/>
        <v>1.9926024040874078E-10</v>
      </c>
      <c r="R1269" s="10">
        <f t="shared" si="674"/>
        <v>1.9926024040874078E-10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1.5326639393687402E-6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-1.53266393936874E-4</v>
      </c>
      <c r="AC1269" s="8">
        <f t="shared" si="670"/>
        <v>-1.53266393936874E-4</v>
      </c>
      <c r="AD1269" s="8">
        <f t="shared" si="678"/>
        <v>1.5035433245207343E-7</v>
      </c>
      <c r="AE1269" s="8">
        <f t="shared" si="671"/>
        <v>-1.5311603960442192E-4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2376.8916849376051</v>
      </c>
      <c r="M1270" s="14">
        <f t="shared" si="664"/>
        <v>769177</v>
      </c>
      <c r="N1270" s="13"/>
      <c r="O1270" s="12" t="e">
        <f>1000*(IF(I61&lt;18,VLOOKUP(I61,'[1]Mortality (No Interventions) H'!$B$10:$O$129,7),VLOOKUP(I61,'[1]Mortality (Interventions) H'!$B$136:$AV$256,31)))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2376.8916849376051</v>
      </c>
      <c r="M1271" s="14">
        <f t="shared" si="664"/>
        <v>769177</v>
      </c>
      <c r="N1271" s="13"/>
      <c r="O1271" s="12" t="e">
        <f>1000*(IF(I62&lt;18,VLOOKUP(I62,'[1]Mortality (No Interventions) H'!$B$10:$O$129,7),VLOOKUP(I62,'[1]Mortality (Interventions) H'!$B$136:$AV$256,31)))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2376.8916849376051</v>
      </c>
      <c r="M1272" s="14">
        <f t="shared" si="664"/>
        <v>769177</v>
      </c>
      <c r="N1272" s="13"/>
      <c r="O1272" s="12" t="e">
        <f>1000*(IF(I63&lt;18,VLOOKUP(I63,'[1]Mortality (No Interventions) H'!$B$10:$O$129,7),VLOOKUP(I63,'[1]Mortality (Interventions) H'!$B$136:$AV$256,31)))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2376.8916849376051</v>
      </c>
      <c r="M1273" s="14">
        <f t="shared" si="664"/>
        <v>769177</v>
      </c>
      <c r="N1273" s="13"/>
      <c r="O1273" s="12" t="e">
        <f>1000*(IF(I64&lt;18,VLOOKUP(I64,'[1]Mortality (No Interventions) H'!$B$10:$O$129,7),VLOOKUP(I64,'[1]Mortality (Interventions) H'!$B$136:$AV$256,31)))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2376.8916849376051</v>
      </c>
      <c r="M1274" s="14">
        <f t="shared" si="664"/>
        <v>769177</v>
      </c>
      <c r="N1274" s="13"/>
      <c r="O1274" s="12" t="e">
        <f>1000*(IF(I65&lt;18,VLOOKUP(I65,'[1]Mortality (No Interventions) H'!$B$10:$O$129,7),VLOOKUP(I65,'[1]Mortality (Interventions) H'!$B$136:$AV$256,31)))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2376.8916849376051</v>
      </c>
      <c r="M1275" s="14">
        <f t="shared" si="664"/>
        <v>769177</v>
      </c>
      <c r="N1275" s="13"/>
      <c r="O1275" s="12" t="e">
        <f>1000*(IF(I66&lt;18,VLOOKUP(I66,'[1]Mortality (No Interventions) H'!$B$10:$O$129,7),VLOOKUP(I66,'[1]Mortality (Interventions) H'!$B$136:$AV$256,31)))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2376.8916849376051</v>
      </c>
      <c r="M1276" s="14">
        <f t="shared" si="664"/>
        <v>769177</v>
      </c>
      <c r="N1276" s="13"/>
      <c r="O1276" s="12" t="e">
        <f>1000*(IF(I67&lt;18,VLOOKUP(I67,'[1]Mortality (No Interventions) H'!$B$10:$O$129,7),VLOOKUP(I67,'[1]Mortality (Interventions) H'!$B$136:$AV$256,31)))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2376.8916849376051</v>
      </c>
      <c r="M1277" s="14">
        <f t="shared" ref="M1277:M1308" si="681">$E$11</f>
        <v>769177</v>
      </c>
      <c r="N1277" s="13"/>
      <c r="O1277" s="12" t="e">
        <f>1000*(IF(I68&lt;18,VLOOKUP(I68,'[1]Mortality (No Interventions) H'!$B$10:$O$129,7),VLOOKUP(I68,'[1]Mortality (Interventions) H'!$B$136:$AV$256,31)))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2376.8916849376051</v>
      </c>
      <c r="M1278" s="14">
        <f t="shared" si="681"/>
        <v>769177</v>
      </c>
      <c r="N1278" s="13"/>
      <c r="O1278" s="12" t="e">
        <f>1000*(IF(I69&lt;18,VLOOKUP(I69,'[1]Mortality (No Interventions) H'!$B$10:$O$129,7),VLOOKUP(I69,'[1]Mortality (Interventions) H'!$B$136:$AV$256,31)))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2376.8916849376051</v>
      </c>
      <c r="M1279" s="14">
        <f t="shared" si="681"/>
        <v>769177</v>
      </c>
      <c r="N1279" s="13"/>
      <c r="O1279" s="12" t="e">
        <f>1000*(IF(I70&lt;18,VLOOKUP(I70,'[1]Mortality (No Interventions) H'!$B$10:$O$129,7),VLOOKUP(I70,'[1]Mortality (Interventions) H'!$B$136:$AV$256,31)))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2376.8916849376051</v>
      </c>
      <c r="M1280" s="14">
        <f t="shared" si="681"/>
        <v>769177</v>
      </c>
      <c r="N1280" s="13"/>
      <c r="O1280" s="12" t="e">
        <f>1000*(IF(I71&lt;18,VLOOKUP(I71,'[1]Mortality (No Interventions) H'!$B$10:$O$129,7),VLOOKUP(I71,'[1]Mortality (Interventions) H'!$B$136:$AV$256,31)))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2376.8916849376051</v>
      </c>
      <c r="M1281" s="14">
        <f t="shared" si="681"/>
        <v>769177</v>
      </c>
      <c r="N1281" s="13"/>
      <c r="O1281" s="12" t="e">
        <f>1000*(IF(I72&lt;18,VLOOKUP(I72,'[1]Mortality (No Interventions) H'!$B$10:$O$129,7),VLOOKUP(I72,'[1]Mortality (Interventions) H'!$B$136:$AV$256,31)))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2376.8916849376051</v>
      </c>
      <c r="M1282" s="14">
        <f t="shared" si="681"/>
        <v>769177</v>
      </c>
      <c r="N1282" s="13"/>
      <c r="O1282" s="12" t="e">
        <f>1000*(IF(I73&lt;18,VLOOKUP(I73,'[1]Mortality (No Interventions) H'!$B$10:$O$129,7),VLOOKUP(I73,'[1]Mortality (Interventions) H'!$B$136:$AV$256,31)))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2376.8916849376051</v>
      </c>
      <c r="M1283" s="14">
        <f t="shared" si="681"/>
        <v>769177</v>
      </c>
      <c r="N1283" s="13"/>
      <c r="O1283" s="12" t="e">
        <f>1000*(IF(I74&lt;18,VLOOKUP(I74,'[1]Mortality (No Interventions) H'!$B$10:$O$129,7),VLOOKUP(I74,'[1]Mortality (Interventions) H'!$B$136:$AV$256,31)))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2376.8916849376051</v>
      </c>
      <c r="M1284" s="14">
        <f t="shared" si="681"/>
        <v>769177</v>
      </c>
      <c r="N1284" s="13"/>
      <c r="O1284" s="12" t="e">
        <f>1000*(IF(I75&lt;18,VLOOKUP(I75,'[1]Mortality (No Interventions) H'!$B$10:$O$129,7),VLOOKUP(I75,'[1]Mortality (Interventions) H'!$B$136:$AV$256,31)))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2376.8916849376051</v>
      </c>
      <c r="M1285" s="14">
        <f t="shared" si="681"/>
        <v>769177</v>
      </c>
      <c r="N1285" s="13"/>
      <c r="O1285" s="12" t="e">
        <f>1000*(IF(I76&lt;18,VLOOKUP(I76,'[1]Mortality (No Interventions) H'!$B$10:$O$129,7),VLOOKUP(I76,'[1]Mortality (Interventions) H'!$B$136:$AV$256,31)))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2376.8916849376051</v>
      </c>
      <c r="M1286" s="14">
        <f t="shared" si="681"/>
        <v>769177</v>
      </c>
      <c r="N1286" s="13"/>
      <c r="O1286" s="12" t="e">
        <f>1000*(IF(I77&lt;18,VLOOKUP(I77,'[1]Mortality (No Interventions) H'!$B$10:$O$129,7),VLOOKUP(I77,'[1]Mortality (Interventions) H'!$B$136:$AV$256,31)))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2376.8916849376051</v>
      </c>
      <c r="M1287" s="14">
        <f t="shared" si="681"/>
        <v>769177</v>
      </c>
      <c r="N1287" s="13"/>
      <c r="O1287" s="12" t="e">
        <f>1000*(IF(I78&lt;18,VLOOKUP(I78,'[1]Mortality (No Interventions) H'!$B$10:$O$129,7),VLOOKUP(I78,'[1]Mortality (Interventions) H'!$B$136:$AV$256,31)))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2376.8916849376051</v>
      </c>
      <c r="M1288" s="14">
        <f t="shared" si="681"/>
        <v>769177</v>
      </c>
      <c r="N1288" s="13"/>
      <c r="O1288" s="12" t="e">
        <f>1000*(IF(I79&lt;18,VLOOKUP(I79,'[1]Mortality (No Interventions) H'!$B$10:$O$129,7),VLOOKUP(I79,'[1]Mortality (Interventions) H'!$B$136:$AV$256,31)))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2376.8916849376051</v>
      </c>
      <c r="M1289" s="14">
        <f t="shared" si="681"/>
        <v>769177</v>
      </c>
      <c r="O1289" s="12" t="e">
        <f>1000*(IF(I80&lt;18,VLOOKUP(I80,'[1]Mortality (No Interventions) H'!$B$10:$O$129,7),VLOOKUP(I80,'[1]Mortality (Interventions) H'!$B$136:$AV$256,31)))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2376.8916849376051</v>
      </c>
      <c r="M1290" s="14">
        <f t="shared" si="681"/>
        <v>769177</v>
      </c>
      <c r="O1290" s="12" t="e">
        <f>1000*(IF(I81&lt;18,VLOOKUP(I81,'[1]Mortality (No Interventions) H'!$B$10:$O$129,7),VLOOKUP(I81,'[1]Mortality (Interventions) H'!$B$136:$AV$256,31)))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2376.8916849376051</v>
      </c>
      <c r="M1291" s="14">
        <f t="shared" si="681"/>
        <v>769177</v>
      </c>
      <c r="O1291" s="12" t="e">
        <f>1000*(IF(I82&lt;18,VLOOKUP(I82,'[1]Mortality (No Interventions) H'!$B$10:$O$129,7),VLOOKUP(I82,'[1]Mortality (Interventions) H'!$B$136:$AV$256,31)))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2376.8916849376051</v>
      </c>
      <c r="M1292" s="14">
        <f t="shared" si="681"/>
        <v>769177</v>
      </c>
      <c r="O1292" s="12" t="e">
        <f>1000*(IF(I83&lt;18,VLOOKUP(I83,'[1]Mortality (No Interventions) H'!$B$10:$O$129,7),VLOOKUP(I83,'[1]Mortality (Interventions) H'!$B$136:$AV$256,31)))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2376.8916849376051</v>
      </c>
      <c r="M1293" s="14">
        <f t="shared" si="681"/>
        <v>769177</v>
      </c>
      <c r="O1293" s="12" t="e">
        <f>1000*(IF(I84&lt;18,VLOOKUP(I84,'[1]Mortality (No Interventions) H'!$B$10:$O$129,7),VLOOKUP(I84,'[1]Mortality (Interventions) H'!$B$136:$AV$256,31)))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2376.8916849376051</v>
      </c>
      <c r="M1294" s="14">
        <f t="shared" si="681"/>
        <v>769177</v>
      </c>
      <c r="O1294" s="12" t="e">
        <f>1000*(IF(I85&lt;18,VLOOKUP(I85,'[1]Mortality (No Interventions) H'!$B$10:$O$129,7),VLOOKUP(I85,'[1]Mortality (Interventions) H'!$B$136:$AV$256,31)))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2376.8916849376051</v>
      </c>
      <c r="M1295" s="14">
        <f t="shared" si="681"/>
        <v>769177</v>
      </c>
      <c r="O1295" s="12" t="e">
        <f>1000*(IF(I86&lt;18,VLOOKUP(I86,'[1]Mortality (No Interventions) H'!$B$10:$O$129,7),VLOOKUP(I86,'[1]Mortality (Interventions) H'!$B$136:$AV$256,31)))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2376.8916849376051</v>
      </c>
      <c r="M1296" s="14">
        <f t="shared" si="681"/>
        <v>769177</v>
      </c>
      <c r="O1296" s="12" t="e">
        <f>1000*(IF(I87&lt;18,VLOOKUP(I87,'[1]Mortality (No Interventions) H'!$B$10:$O$129,7),VLOOKUP(I87,'[1]Mortality (Interventions) H'!$B$136:$AV$256,31)))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2376.8916849376051</v>
      </c>
      <c r="M1297" s="14">
        <f t="shared" si="681"/>
        <v>769177</v>
      </c>
      <c r="O1297" s="12" t="e">
        <f>1000*(IF(I88&lt;18,VLOOKUP(I88,'[1]Mortality (No Interventions) H'!$B$10:$O$129,7),VLOOKUP(I88,'[1]Mortality (Interventions) H'!$B$136:$AV$256,31)))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2376.8916849376051</v>
      </c>
      <c r="M1298" s="14">
        <f t="shared" si="681"/>
        <v>769177</v>
      </c>
      <c r="O1298" s="12" t="e">
        <f>1000*(IF(I89&lt;18,VLOOKUP(I89,'[1]Mortality (No Interventions) H'!$B$10:$O$129,7),VLOOKUP(I89,'[1]Mortality (Interventions) H'!$B$136:$AV$256,31)))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2376.8916849376051</v>
      </c>
      <c r="M1299" s="14">
        <f t="shared" si="681"/>
        <v>769177</v>
      </c>
      <c r="O1299" s="12" t="e">
        <f>1000*(IF(I90&lt;18,VLOOKUP(I90,'[1]Mortality (No Interventions) H'!$B$10:$O$129,7),VLOOKUP(I90,'[1]Mortality (Interventions) H'!$B$136:$AV$256,31)))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2376.8916849376051</v>
      </c>
      <c r="M1300" s="14">
        <f t="shared" si="681"/>
        <v>769177</v>
      </c>
      <c r="O1300" s="12" t="e">
        <f>1000*(IF(I91&lt;18,VLOOKUP(I91,'[1]Mortality (No Interventions) H'!$B$10:$O$129,7),VLOOKUP(I91,'[1]Mortality (Interventions) H'!$B$136:$AV$256,31)))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2376.8916849376051</v>
      </c>
      <c r="M1301" s="14">
        <f t="shared" si="681"/>
        <v>769177</v>
      </c>
      <c r="O1301" s="12" t="e">
        <f>1000*(IF(I92&lt;18,VLOOKUP(I92,'[1]Mortality (No Interventions) H'!$B$10:$O$129,7),VLOOKUP(I92,'[1]Mortality (Interventions) H'!$B$136:$AV$256,31)))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2376.8916849376051</v>
      </c>
      <c r="M1302" s="14">
        <f t="shared" si="681"/>
        <v>769177</v>
      </c>
      <c r="O1302" s="12" t="e">
        <f>1000*(IF(I93&lt;18,VLOOKUP(I93,'[1]Mortality (No Interventions) H'!$B$10:$O$129,7),VLOOKUP(I93,'[1]Mortality (Interventions) H'!$B$136:$AV$256,31)))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2376.8916849376051</v>
      </c>
      <c r="M1303" s="14">
        <f t="shared" si="681"/>
        <v>769177</v>
      </c>
      <c r="O1303" s="12" t="e">
        <f>1000*(IF(I94&lt;18,VLOOKUP(I94,'[1]Mortality (No Interventions) H'!$B$10:$O$129,7),VLOOKUP(I94,'[1]Mortality (Interventions) H'!$B$136:$AV$256,31)))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2376.8916849376051</v>
      </c>
      <c r="M1304" s="14">
        <f t="shared" si="681"/>
        <v>769177</v>
      </c>
      <c r="O1304" s="12" t="e">
        <f>1000*(IF(I95&lt;18,VLOOKUP(I95,'[1]Mortality (No Interventions) H'!$B$10:$O$129,7),VLOOKUP(I95,'[1]Mortality (Interventions) H'!$B$136:$AV$256,31)))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2376.8916849376051</v>
      </c>
      <c r="M1305" s="14">
        <f t="shared" si="681"/>
        <v>769177</v>
      </c>
      <c r="O1305" s="12" t="e">
        <f>1000*(IF(I96&lt;18,VLOOKUP(I96,'[1]Mortality (No Interventions) H'!$B$10:$O$129,7),VLOOKUP(I96,'[1]Mortality (Interventions) H'!$B$136:$AV$256,31)))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2376.8916849376051</v>
      </c>
      <c r="M1306" s="14">
        <f t="shared" si="681"/>
        <v>769177</v>
      </c>
      <c r="O1306" s="12" t="e">
        <f>1000*(IF(I97&lt;18,VLOOKUP(I97,'[1]Mortality (No Interventions) H'!$B$10:$O$129,7),VLOOKUP(I97,'[1]Mortality (Interventions) H'!$B$136:$AV$256,31)))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2376.8916849376051</v>
      </c>
      <c r="M1307" s="14">
        <f t="shared" si="681"/>
        <v>769177</v>
      </c>
      <c r="O1307" s="12" t="e">
        <f>1000*(IF(I98&lt;18,VLOOKUP(I98,'[1]Mortality (No Interventions) H'!$B$10:$O$129,7),VLOOKUP(I98,'[1]Mortality (Interventions) H'!$B$136:$AV$256,31)))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2376.8916849376051</v>
      </c>
      <c r="M1308" s="14">
        <f t="shared" si="681"/>
        <v>769177</v>
      </c>
      <c r="O1308" s="12" t="e">
        <f>1000*(IF(I99&lt;18,VLOOKUP(I99,'[1]Mortality (No Interventions) H'!$B$10:$O$129,7),VLOOKUP(I99,'[1]Mortality (Interventions) H'!$B$136:$AV$256,31)))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2376.8916849376051</v>
      </c>
      <c r="M1309" s="14">
        <f t="shared" ref="M1309:M1333" si="698">$E$11</f>
        <v>769177</v>
      </c>
      <c r="O1309" s="12" t="e">
        <f>1000*(IF(I100&lt;18,VLOOKUP(I100,'[1]Mortality (No Interventions) H'!$B$10:$O$129,7),VLOOKUP(I100,'[1]Mortality (Interventions) H'!$B$136:$AV$256,31)))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2376.8916849376051</v>
      </c>
      <c r="M1310" s="14">
        <f t="shared" si="698"/>
        <v>769177</v>
      </c>
      <c r="O1310" s="12" t="e">
        <f>1000*(IF(I101&lt;18,VLOOKUP(I101,'[1]Mortality (No Interventions) H'!$B$10:$O$129,7),VLOOKUP(I101,'[1]Mortality (Interventions) H'!$B$136:$AV$256,31)))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2376.8916849376051</v>
      </c>
      <c r="M1311" s="14">
        <f t="shared" si="698"/>
        <v>769177</v>
      </c>
      <c r="O1311" s="12" t="e">
        <f>1000*(IF(I102&lt;18,VLOOKUP(I102,'[1]Mortality (No Interventions) H'!$B$10:$O$129,7),VLOOKUP(I102,'[1]Mortality (Interventions) H'!$B$136:$AV$256,31)))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2376.8916849376051</v>
      </c>
      <c r="M1312" s="14">
        <f t="shared" si="698"/>
        <v>769177</v>
      </c>
      <c r="O1312" s="12" t="e">
        <f>1000*(IF(I103&lt;18,VLOOKUP(I103,'[1]Mortality (No Interventions) H'!$B$10:$O$129,7),VLOOKUP(I103,'[1]Mortality (Interventions) H'!$B$136:$AV$256,31)))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2376.8916849376051</v>
      </c>
      <c r="M1313" s="14">
        <f t="shared" si="698"/>
        <v>769177</v>
      </c>
      <c r="O1313" s="12" t="e">
        <f>1000*(IF(I104&lt;18,VLOOKUP(I104,'[1]Mortality (No Interventions) H'!$B$10:$O$129,7),VLOOKUP(I104,'[1]Mortality (Interventions) H'!$B$136:$AV$256,31)))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2376.8916849376051</v>
      </c>
      <c r="M1314" s="14">
        <f t="shared" si="698"/>
        <v>769177</v>
      </c>
      <c r="O1314" s="12" t="e">
        <f>1000*(IF(I105&lt;18,VLOOKUP(I105,'[1]Mortality (No Interventions) H'!$B$10:$O$129,7),VLOOKUP(I105,'[1]Mortality (Interventions) H'!$B$136:$AV$256,31)))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2376.8916849376051</v>
      </c>
      <c r="M1315" s="14">
        <f t="shared" si="698"/>
        <v>769177</v>
      </c>
      <c r="O1315" s="12" t="e">
        <f>1000*(IF(I106&lt;18,VLOOKUP(I106,'[1]Mortality (No Interventions) H'!$B$10:$O$129,7),VLOOKUP(I106,'[1]Mortality (Interventions) H'!$B$136:$AV$256,31)))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2376.8916849376051</v>
      </c>
      <c r="M1316" s="14">
        <f t="shared" si="698"/>
        <v>769177</v>
      </c>
      <c r="O1316" s="12" t="e">
        <f>1000*(IF(I107&lt;18,VLOOKUP(I107,'[1]Mortality (No Interventions) H'!$B$10:$O$129,7),VLOOKUP(I107,'[1]Mortality (Interventions) H'!$B$136:$AV$256,31)))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2376.8916849376051</v>
      </c>
      <c r="M1317" s="14">
        <f t="shared" si="698"/>
        <v>769177</v>
      </c>
      <c r="O1317" s="12" t="e">
        <f>1000*(IF(I108&lt;18,VLOOKUP(I108,'[1]Mortality (No Interventions) H'!$B$10:$O$129,7),VLOOKUP(I108,'[1]Mortality (Interventions) H'!$B$136:$AV$256,31)))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2376.8916849376051</v>
      </c>
      <c r="M1318" s="14">
        <f t="shared" si="698"/>
        <v>769177</v>
      </c>
      <c r="O1318" s="12" t="e">
        <f>1000*(IF(I109&lt;18,VLOOKUP(I109,'[1]Mortality (No Interventions) H'!$B$10:$O$129,7),VLOOKUP(I109,'[1]Mortality (Interventions) H'!$B$136:$AV$256,31)))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2376.8916849376051</v>
      </c>
      <c r="M1319" s="14">
        <f t="shared" si="698"/>
        <v>769177</v>
      </c>
      <c r="O1319" s="12" t="e">
        <f>1000*(IF(I110&lt;18,VLOOKUP(I110,'[1]Mortality (No Interventions) H'!$B$10:$O$129,7),VLOOKUP(I110,'[1]Mortality (Interventions) H'!$B$136:$AV$256,31)))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2376.8916849376051</v>
      </c>
      <c r="M1320" s="14">
        <f t="shared" si="698"/>
        <v>769177</v>
      </c>
      <c r="O1320" s="12" t="e">
        <f>1000*(IF(I111&lt;18,VLOOKUP(I111,'[1]Mortality (No Interventions) H'!$B$10:$O$129,7),VLOOKUP(I111,'[1]Mortality (Interventions) H'!$B$136:$AV$256,31)))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2376.8916849376051</v>
      </c>
      <c r="M1321" s="14">
        <f t="shared" si="698"/>
        <v>769177</v>
      </c>
      <c r="O1321" s="12" t="e">
        <f>1000*(IF(I112&lt;18,VLOOKUP(I112,'[1]Mortality (No Interventions) H'!$B$10:$O$129,7),VLOOKUP(I112,'[1]Mortality (Interventions) H'!$B$136:$AV$256,31)))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2376.8916849376051</v>
      </c>
      <c r="M1322" s="14">
        <f t="shared" si="698"/>
        <v>769177</v>
      </c>
      <c r="O1322" s="12" t="e">
        <f>1000*(IF(I113&lt;18,VLOOKUP(I113,'[1]Mortality (No Interventions) H'!$B$10:$O$129,7),VLOOKUP(I113,'[1]Mortality (Interventions) H'!$B$136:$AV$256,31)))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2376.8916849376051</v>
      </c>
      <c r="M1323" s="14">
        <f t="shared" si="698"/>
        <v>769177</v>
      </c>
      <c r="O1323" s="12" t="e">
        <f>1000*(IF(I114&lt;18,VLOOKUP(I114,'[1]Mortality (No Interventions) H'!$B$10:$O$129,7),VLOOKUP(I114,'[1]Mortality (Interventions) H'!$B$136:$AV$256,31)))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2376.8916849376051</v>
      </c>
      <c r="M1324" s="14">
        <f t="shared" si="698"/>
        <v>769177</v>
      </c>
      <c r="O1324" s="12" t="e">
        <f>1000*(IF(I115&lt;18,VLOOKUP(I115,'[1]Mortality (No Interventions) H'!$B$10:$O$129,7),VLOOKUP(I115,'[1]Mortality (Interventions) H'!$B$136:$AV$256,31)))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2376.8916849376051</v>
      </c>
      <c r="M1325" s="14">
        <f t="shared" si="698"/>
        <v>769177</v>
      </c>
      <c r="O1325" s="12" t="e">
        <f>1000*(IF(I116&lt;18,VLOOKUP(I116,'[1]Mortality (No Interventions) H'!$B$10:$O$129,7),VLOOKUP(I116,'[1]Mortality (Interventions) H'!$B$136:$AV$256,31)))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2376.8916849376051</v>
      </c>
      <c r="M1326" s="14">
        <f t="shared" si="698"/>
        <v>769177</v>
      </c>
      <c r="O1326" s="12" t="e">
        <f>1000*(IF(I117&lt;18,VLOOKUP(I117,'[1]Mortality (No Interventions) H'!$B$10:$O$129,7),VLOOKUP(I117,'[1]Mortality (Interventions) H'!$B$136:$AV$256,31)))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2376.8916849376051</v>
      </c>
      <c r="M1327" s="14">
        <f t="shared" si="698"/>
        <v>769177</v>
      </c>
      <c r="O1327" s="12" t="e">
        <f>1000*(IF(I118&lt;18,VLOOKUP(I118,'[1]Mortality (No Interventions) H'!$B$10:$O$129,7),VLOOKUP(I118,'[1]Mortality (Interventions) H'!$B$136:$AV$256,31)))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2376.8916849376051</v>
      </c>
      <c r="M1328" s="14">
        <f t="shared" si="698"/>
        <v>769177</v>
      </c>
      <c r="O1328" s="12" t="e">
        <f>1000*(IF(I119&lt;18,VLOOKUP(I119,'[1]Mortality (No Interventions) H'!$B$10:$O$129,7),VLOOKUP(I119,'[1]Mortality (Interventions) H'!$B$136:$AV$256,31)))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2376.8916849376051</v>
      </c>
      <c r="M1329" s="14">
        <f t="shared" si="698"/>
        <v>769177</v>
      </c>
      <c r="O1329" s="12" t="e">
        <f>1000*(IF(I120&lt;18,VLOOKUP(I120,'[1]Mortality (No Interventions) H'!$B$10:$O$129,7),VLOOKUP(I120,'[1]Mortality (Interventions) H'!$B$136:$AV$256,31)))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2376.8916849376051</v>
      </c>
      <c r="M1330" s="14">
        <f t="shared" si="698"/>
        <v>769177</v>
      </c>
      <c r="O1330" s="12" t="e">
        <f>1000*(IF(I121&lt;18,VLOOKUP(I121,'[1]Mortality (No Interventions) H'!$B$10:$O$129,7),VLOOKUP(I121,'[1]Mortality (Interventions) H'!$B$136:$AV$256,31)))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2376.8916849376051</v>
      </c>
      <c r="M1331" s="14">
        <f t="shared" si="698"/>
        <v>769177</v>
      </c>
      <c r="O1331" s="12" t="e">
        <f>1000*(IF(I122&lt;18,VLOOKUP(I122,'[1]Mortality (No Interventions) H'!$B$10:$O$129,7),VLOOKUP(I122,'[1]Mortality (Interventions) H'!$B$136:$AV$256,31)))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2376.8916849376051</v>
      </c>
      <c r="M1332" s="14">
        <f t="shared" si="698"/>
        <v>769177</v>
      </c>
      <c r="O1332" s="12" t="e">
        <f>1000*(IF(I123&lt;18,VLOOKUP(I123,'[1]Mortality (No Interventions) H'!$B$10:$O$129,7),VLOOKUP(I123,'[1]Mortality (Interventions) H'!$B$136:$AV$256,31)))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2376.8916849376051</v>
      </c>
      <c r="M1333" s="14">
        <f t="shared" si="698"/>
        <v>769177</v>
      </c>
      <c r="O1333" s="12" t="e">
        <f>1000*(IF(I124&lt;18,VLOOKUP(I124,'[1]Mortality (No Interventions) H'!$B$10:$O$129,7),VLOOKUP(I124,'[1]Mortality (Interventions) H'!$B$136:$AV$256,31)))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476516.61621642864</v>
      </c>
      <c r="Z1338" s="2">
        <f t="shared" si="715"/>
        <v>-11912.915405410717</v>
      </c>
      <c r="AA1338" s="2">
        <f t="shared" si="715"/>
        <v>-47550.450450705837</v>
      </c>
      <c r="AB1338" s="2">
        <f t="shared" si="715"/>
        <v>-769176.99999999988</v>
      </c>
      <c r="AC1338" s="2">
        <f t="shared" si="715"/>
        <v>-352123.74963968783</v>
      </c>
      <c r="AD1338" s="2">
        <f t="shared" si="715"/>
        <v>15085.741728140612</v>
      </c>
      <c r="AE1338" s="2">
        <f t="shared" si="715"/>
        <v>-337038.00791154709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476516.61621642864</v>
      </c>
      <c r="Z1340" s="2">
        <f t="shared" si="716"/>
        <v>-11912.915405410717</v>
      </c>
      <c r="AA1340" s="2">
        <f t="shared" si="716"/>
        <v>-21219.870701918531</v>
      </c>
      <c r="AB1340" s="2">
        <f t="shared" si="716"/>
        <v>-162658.95002880858</v>
      </c>
      <c r="AC1340" s="2">
        <f t="shared" si="716"/>
        <v>280724.88008029078</v>
      </c>
      <c r="AD1340" s="2">
        <f t="shared" si="716"/>
        <v>6065.1804997119107</v>
      </c>
      <c r="AE1340" s="2">
        <f t="shared" si="716"/>
        <v>286790.06058000273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476516.61621642864</v>
      </c>
      <c r="Z1342" s="2">
        <f t="shared" si="717"/>
        <v>-11912.915405410717</v>
      </c>
      <c r="AA1342" s="2">
        <f t="shared" si="717"/>
        <v>-33104.532425878366</v>
      </c>
      <c r="AB1342" s="2">
        <f t="shared" si="717"/>
        <v>-393952.90709227877</v>
      </c>
      <c r="AC1342" s="2">
        <f t="shared" si="717"/>
        <v>37546.26129286061</v>
      </c>
      <c r="AD1342" s="2">
        <f t="shared" si="717"/>
        <v>10105.430207444802</v>
      </c>
      <c r="AE1342" s="2">
        <f t="shared" si="717"/>
        <v>47651.691500305431</v>
      </c>
    </row>
    <row r="1345" spans="1:40" ht="19" customHeight="1" x14ac:dyDescent="0.15">
      <c r="A1345" s="1"/>
      <c r="G1345" s="1" t="s">
        <v>11</v>
      </c>
      <c r="H1345" s="50">
        <v>466991.84647845069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466991.84647845069</v>
      </c>
      <c r="K1346" s="14">
        <f>J1346*$C$10</f>
        <v>11674.796161961269</v>
      </c>
      <c r="L1346" s="15">
        <f>$C$1356</f>
        <v>4869.4190175571848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466991.84647845069</v>
      </c>
      <c r="Z1346" s="8">
        <f t="shared" ref="Z1346:Z1377" si="722">IFERROR(_xlfn.IFNA(-$T1346*K1346,0),0)</f>
        <v>-11674.796161961269</v>
      </c>
      <c r="AA1346" s="8">
        <f t="shared" ref="AA1346:AA1377" si="723">IFERROR(_xlfn.IFNA(-$T1346*L1346,0),0)</f>
        <v>-4869.4190175571848</v>
      </c>
      <c r="AB1346" s="8"/>
      <c r="AC1346" s="8">
        <f t="shared" ref="AC1346:AC1377" si="724">IFERROR(_xlfn.IFNA(SUM(Y1346:AB1346),0),0)</f>
        <v>450447.63129893225</v>
      </c>
      <c r="AD1346" s="8"/>
      <c r="AE1346" s="8">
        <f t="shared" ref="AE1346:AE1377" si="725">IFERROR(_xlfn.IFNA(SUM(AC1346:AD1346),0),0)</f>
        <v>450447.63129893225</v>
      </c>
      <c r="AG1346" s="46">
        <f>AE1475</f>
        <v>46699.215690985671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H'!$B$10:$O$129,7),VLOOKUP(I5,'[1]Mortality (Interventions) H'!$B$136:$AV$256,34)))</f>
        <v>8.6473976557426013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8.647397655742602E-3</v>
      </c>
      <c r="S1347" s="10">
        <f t="shared" ref="S1347:S1378" si="729">MIN(P1347*Q1347,Q1347-R1347)</f>
        <v>0</v>
      </c>
      <c r="T1347" s="9">
        <f t="shared" si="719"/>
        <v>0.99135260234425737</v>
      </c>
      <c r="U1347" s="18"/>
      <c r="V1347" s="8">
        <f t="shared" ref="V1347:V1378" si="730">W1346</f>
        <v>7691.77</v>
      </c>
      <c r="W1347" s="8">
        <f t="shared" si="720"/>
        <v>7625.2562061334893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-6651.3793866511278</v>
      </c>
      <c r="AC1347" s="8">
        <f t="shared" si="724"/>
        <v>-6651.3793866511278</v>
      </c>
      <c r="AD1347" s="8">
        <f t="shared" ref="AD1347:AD1378" si="732">IFERROR(_xlfn.IFNA($D$6*SUM(V1347:V1347,Y1347:Z1347),0),0)</f>
        <v>754.56263700000011</v>
      </c>
      <c r="AE1347" s="8">
        <f t="shared" si="725"/>
        <v>-5896.8167496511278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2534.4597851649314</v>
      </c>
      <c r="M1348" s="14">
        <f t="shared" si="718"/>
        <v>769177</v>
      </c>
      <c r="N1348" s="13"/>
      <c r="O1348" s="12">
        <f>1000*(IF(I6&lt;18,VLOOKUP(I6,'[1]Mortality (No Interventions) H'!$B$10:$O$129,7),VLOOKUP(I6,'[1]Mortality (Interventions) H'!$B$136:$AV$256,34)))</f>
        <v>9.5369505742656173</v>
      </c>
      <c r="P1348" s="11">
        <v>0</v>
      </c>
      <c r="Q1348" s="10">
        <f t="shared" si="727"/>
        <v>0.99135260234425737</v>
      </c>
      <c r="R1348" s="10">
        <f t="shared" si="728"/>
        <v>9.4544807702267811E-3</v>
      </c>
      <c r="S1348" s="10">
        <f t="shared" si="729"/>
        <v>0</v>
      </c>
      <c r="T1348" s="9">
        <f t="shared" si="719"/>
        <v>0.98189812157403056</v>
      </c>
      <c r="U1348" s="18"/>
      <c r="V1348" s="8">
        <f t="shared" si="730"/>
        <v>7625.2562061334893</v>
      </c>
      <c r="W1348" s="8">
        <f t="shared" si="720"/>
        <v>7552.5345145794818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-2488.581302258367</v>
      </c>
      <c r="AB1348" s="8">
        <f t="shared" si="731"/>
        <v>-7272.1691554007248</v>
      </c>
      <c r="AC1348" s="8">
        <f t="shared" si="724"/>
        <v>-9760.7504576590909</v>
      </c>
      <c r="AD1348" s="8">
        <f t="shared" si="732"/>
        <v>748.03763382169529</v>
      </c>
      <c r="AE1348" s="8">
        <f t="shared" si="725"/>
        <v>-9012.7128238373953</v>
      </c>
      <c r="AF1348" s="1" t="s">
        <v>34</v>
      </c>
      <c r="AG1348" s="44">
        <f>AE1475/Y1475</f>
        <v>0.10000006647469509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2534.4597851649314</v>
      </c>
      <c r="M1349" s="14">
        <f t="shared" si="718"/>
        <v>769177</v>
      </c>
      <c r="N1349" s="13"/>
      <c r="O1349" s="12">
        <f>1000*(IF(I7&lt;18,VLOOKUP(I7,'[1]Mortality (No Interventions) H'!$B$10:$O$129,7),VLOOKUP(I7,'[1]Mortality (Interventions) H'!$B$136:$AV$256,34)))</f>
        <v>10.491859017536283</v>
      </c>
      <c r="P1349" s="11">
        <v>0</v>
      </c>
      <c r="Q1349" s="10">
        <f t="shared" si="727"/>
        <v>0.98189812157403056</v>
      </c>
      <c r="R1349" s="10">
        <f t="shared" si="728"/>
        <v>1.030193666113843E-2</v>
      </c>
      <c r="S1349" s="10">
        <f t="shared" si="729"/>
        <v>0</v>
      </c>
      <c r="T1349" s="9">
        <f t="shared" si="719"/>
        <v>0.97159618491289212</v>
      </c>
      <c r="U1349" s="18"/>
      <c r="V1349" s="8">
        <f t="shared" si="730"/>
        <v>7552.5345145794818</v>
      </c>
      <c r="W1349" s="8">
        <f t="shared" si="720"/>
        <v>7473.2943872274363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-2462.4714580813957</v>
      </c>
      <c r="AB1349" s="8">
        <f t="shared" si="731"/>
        <v>-7924.0127352044738</v>
      </c>
      <c r="AC1349" s="8">
        <f t="shared" si="724"/>
        <v>-10386.484193285869</v>
      </c>
      <c r="AD1349" s="8">
        <f t="shared" si="732"/>
        <v>740.90363588024718</v>
      </c>
      <c r="AE1349" s="8">
        <f t="shared" si="725"/>
        <v>-9645.5805574056212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2534.4597851649314</v>
      </c>
      <c r="M1350" s="14">
        <f t="shared" si="718"/>
        <v>769177</v>
      </c>
      <c r="N1350" s="13"/>
      <c r="O1350" s="12">
        <f>1000*(IF(I8&lt;18,VLOOKUP(I8,'[1]Mortality (No Interventions) H'!$B$10:$O$129,7),VLOOKUP(I8,'[1]Mortality (Interventions) H'!$B$136:$AV$256,34)))</f>
        <v>11.513018440742629</v>
      </c>
      <c r="P1350" s="11">
        <v>0</v>
      </c>
      <c r="Q1350" s="10">
        <f t="shared" si="727"/>
        <v>0.97159618491289212</v>
      </c>
      <c r="R1350" s="10">
        <f t="shared" si="728"/>
        <v>1.1186004793857313E-2</v>
      </c>
      <c r="S1350" s="10">
        <f t="shared" si="729"/>
        <v>0</v>
      </c>
      <c r="T1350" s="9">
        <f t="shared" si="719"/>
        <v>0.96041018011903478</v>
      </c>
      <c r="U1350" s="18"/>
      <c r="V1350" s="8">
        <f t="shared" si="730"/>
        <v>7473.2943872274363</v>
      </c>
      <c r="W1350" s="8">
        <f t="shared" si="720"/>
        <v>7387.2542111341882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-2434.1209787747021</v>
      </c>
      <c r="AB1350" s="8">
        <f t="shared" si="731"/>
        <v>-8604.0176093247865</v>
      </c>
      <c r="AC1350" s="8">
        <f t="shared" si="724"/>
        <v>-11038.138588099489</v>
      </c>
      <c r="AD1350" s="8">
        <f t="shared" si="732"/>
        <v>733.13017938701159</v>
      </c>
      <c r="AE1350" s="8">
        <f t="shared" si="725"/>
        <v>-10305.008408712478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2534.4597851649314</v>
      </c>
      <c r="M1351" s="14">
        <f t="shared" si="718"/>
        <v>769177</v>
      </c>
      <c r="N1351" s="13"/>
      <c r="O1351" s="12">
        <f>1000*(IF(I9&lt;18,VLOOKUP(I9,'[1]Mortality (No Interventions) H'!$B$10:$O$129,7),VLOOKUP(I9,'[1]Mortality (Interventions) H'!$B$136:$AV$256,34)))</f>
        <v>12.665563141415655</v>
      </c>
      <c r="P1351" s="11">
        <v>0</v>
      </c>
      <c r="Q1351" s="10">
        <f t="shared" si="727"/>
        <v>0.96041018011903478</v>
      </c>
      <c r="R1351" s="10">
        <f t="shared" si="728"/>
        <v>1.2164135777956019E-2</v>
      </c>
      <c r="S1351" s="10">
        <f t="shared" si="729"/>
        <v>0</v>
      </c>
      <c r="T1351" s="9">
        <f t="shared" si="719"/>
        <v>0.94824604434107873</v>
      </c>
      <c r="U1351" s="18"/>
      <c r="V1351" s="8">
        <f t="shared" si="730"/>
        <v>7387.2542111341882</v>
      </c>
      <c r="W1351" s="8">
        <f t="shared" si="720"/>
        <v>7293.6904764813798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-2403.2914658241866</v>
      </c>
      <c r="AB1351" s="8">
        <f t="shared" si="731"/>
        <v>-9356.3734652808762</v>
      </c>
      <c r="AC1351" s="8">
        <f t="shared" si="724"/>
        <v>-11759.664931105062</v>
      </c>
      <c r="AD1351" s="8">
        <f t="shared" si="732"/>
        <v>724.68963811226388</v>
      </c>
      <c r="AE1351" s="8">
        <f t="shared" si="725"/>
        <v>-11034.975292992798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2534.4597851649314</v>
      </c>
      <c r="M1352" s="14">
        <f t="shared" si="718"/>
        <v>769177</v>
      </c>
      <c r="N1352" s="13"/>
      <c r="O1352" s="12">
        <f>1000*(IF(I10&lt;18,VLOOKUP(I10,'[1]Mortality (No Interventions) H'!$B$10:$O$129,7),VLOOKUP(I10,'[1]Mortality (Interventions) H'!$B$136:$AV$256,34)))</f>
        <v>14.1171570617106</v>
      </c>
      <c r="P1352" s="11">
        <v>0</v>
      </c>
      <c r="Q1352" s="10">
        <f t="shared" si="727"/>
        <v>0.94824604434107873</v>
      </c>
      <c r="R1352" s="10">
        <f t="shared" si="728"/>
        <v>1.3386538341108801E-2</v>
      </c>
      <c r="S1352" s="10">
        <f t="shared" si="729"/>
        <v>0</v>
      </c>
      <c r="T1352" s="9">
        <f t="shared" si="719"/>
        <v>0.93485950599996992</v>
      </c>
      <c r="U1352" s="18"/>
      <c r="V1352" s="8">
        <f t="shared" si="730"/>
        <v>7293.6904764813798</v>
      </c>
      <c r="W1352" s="8">
        <f t="shared" si="720"/>
        <v>7190.724302465389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-2369.3638227360775</v>
      </c>
      <c r="AB1352" s="8">
        <f t="shared" si="731"/>
        <v>-10296.617401599044</v>
      </c>
      <c r="AC1352" s="8">
        <f t="shared" si="724"/>
        <v>-12665.981224335121</v>
      </c>
      <c r="AD1352" s="8">
        <f t="shared" si="732"/>
        <v>715.51103574282342</v>
      </c>
      <c r="AE1352" s="8">
        <f t="shared" si="725"/>
        <v>-11950.470188592297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2534.4597851649314</v>
      </c>
      <c r="M1353" s="14">
        <f t="shared" si="718"/>
        <v>769177</v>
      </c>
      <c r="N1353" s="13"/>
      <c r="O1353" s="12">
        <f>1000*(IF(I11&lt;18,VLOOKUP(I11,'[1]Mortality (No Interventions) H'!$B$10:$O$129,7),VLOOKUP(I11,'[1]Mortality (Interventions) H'!$B$136:$AV$256,34)))</f>
        <v>15.628875830924846</v>
      </c>
      <c r="P1353" s="11">
        <v>0</v>
      </c>
      <c r="Q1353" s="10">
        <f t="shared" si="727"/>
        <v>0.93485950599996992</v>
      </c>
      <c r="R1353" s="10">
        <f t="shared" si="728"/>
        <v>1.461080313863327E-2</v>
      </c>
      <c r="S1353" s="10">
        <f t="shared" si="729"/>
        <v>0</v>
      </c>
      <c r="T1353" s="9">
        <f t="shared" si="719"/>
        <v>0.92024870286133664</v>
      </c>
      <c r="U1353" s="18"/>
      <c r="V1353" s="8">
        <f t="shared" si="730"/>
        <v>7190.724302465389</v>
      </c>
      <c r="W1353" s="8">
        <f t="shared" si="720"/>
        <v>7078.3413652077434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-2332.3333297522499</v>
      </c>
      <c r="AB1353" s="8">
        <f t="shared" si="731"/>
        <v>-11238.293725764523</v>
      </c>
      <c r="AC1353" s="8">
        <f t="shared" si="724"/>
        <v>-13570.627055516772</v>
      </c>
      <c r="AD1353" s="8">
        <f t="shared" si="732"/>
        <v>705.41005407185469</v>
      </c>
      <c r="AE1353" s="8">
        <f t="shared" si="725"/>
        <v>-12865.217001444917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2534.4597851649314</v>
      </c>
      <c r="M1354" s="14">
        <f t="shared" si="718"/>
        <v>769177</v>
      </c>
      <c r="N1354" s="13"/>
      <c r="O1354" s="12">
        <f>1000*(IF(I12&lt;18,VLOOKUP(I12,'[1]Mortality (No Interventions) H'!$B$10:$O$129,7),VLOOKUP(I12,'[1]Mortality (Interventions) H'!$B$136:$AV$256,34)))</f>
        <v>17.376072868052468</v>
      </c>
      <c r="P1354" s="11">
        <v>0</v>
      </c>
      <c r="Q1354" s="10">
        <f t="shared" si="727"/>
        <v>0.92024870286133664</v>
      </c>
      <c r="R1354" s="10">
        <f t="shared" si="728"/>
        <v>1.5990308517649349E-2</v>
      </c>
      <c r="S1354" s="10">
        <f t="shared" si="729"/>
        <v>0</v>
      </c>
      <c r="T1354" s="9">
        <f t="shared" si="719"/>
        <v>0.90425839434368727</v>
      </c>
      <c r="U1354" s="18"/>
      <c r="V1354" s="8">
        <f t="shared" si="730"/>
        <v>7078.3413652077434</v>
      </c>
      <c r="W1354" s="8">
        <f t="shared" si="720"/>
        <v>6955.347589860944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-2291.8065358618874</v>
      </c>
      <c r="AB1354" s="8">
        <f t="shared" si="731"/>
        <v>-12299.377534679974</v>
      </c>
      <c r="AC1354" s="8">
        <f t="shared" si="724"/>
        <v>-14591.184070541862</v>
      </c>
      <c r="AD1354" s="8">
        <f t="shared" si="732"/>
        <v>694.38528792687964</v>
      </c>
      <c r="AE1354" s="8">
        <f t="shared" si="725"/>
        <v>-13896.798782614982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2534.4597851649314</v>
      </c>
      <c r="M1355" s="14">
        <f t="shared" si="718"/>
        <v>769177</v>
      </c>
      <c r="N1355" s="13"/>
      <c r="O1355" s="12">
        <f>1000*(IF(I13&lt;18,VLOOKUP(I13,'[1]Mortality (No Interventions) H'!$B$10:$O$129,7),VLOOKUP(I13,'[1]Mortality (Interventions) H'!$B$136:$AV$256,34)))</f>
        <v>19.396620518773101</v>
      </c>
      <c r="P1355" s="11">
        <v>0</v>
      </c>
      <c r="Q1355" s="10">
        <f t="shared" si="727"/>
        <v>0.90425839434368727</v>
      </c>
      <c r="R1355" s="10">
        <f t="shared" si="728"/>
        <v>1.7539556925999584E-2</v>
      </c>
      <c r="S1355" s="10">
        <f t="shared" si="729"/>
        <v>0</v>
      </c>
      <c r="T1355" s="9">
        <f t="shared" si="719"/>
        <v>0.88671883741768764</v>
      </c>
      <c r="U1355" s="18"/>
      <c r="V1355" s="8">
        <f t="shared" si="730"/>
        <v>6955.347589860944</v>
      </c>
      <c r="W1355" s="8">
        <f t="shared" si="720"/>
        <v>6820.4373520842473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-2247.3532341833302</v>
      </c>
      <c r="AB1355" s="8">
        <f t="shared" si="731"/>
        <v>-13491.023777669581</v>
      </c>
      <c r="AC1355" s="8">
        <f t="shared" si="724"/>
        <v>-15738.377011852912</v>
      </c>
      <c r="AD1355" s="8">
        <f t="shared" si="732"/>
        <v>682.31959856535866</v>
      </c>
      <c r="AE1355" s="8">
        <f t="shared" si="725"/>
        <v>-15056.057413287554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4869.4190175571848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2534.4597851649314</v>
      </c>
      <c r="M1356" s="14">
        <f t="shared" si="718"/>
        <v>769177</v>
      </c>
      <c r="N1356" s="13"/>
      <c r="O1356" s="12">
        <f>1000*(IF(I14&lt;18,VLOOKUP(I14,'[1]Mortality (No Interventions) H'!$B$10:$O$129,7),VLOOKUP(I14,'[1]Mortality (Interventions) H'!$B$136:$AV$256,34)))</f>
        <v>21.806897189389769</v>
      </c>
      <c r="P1356" s="11">
        <v>0</v>
      </c>
      <c r="Q1356" s="10">
        <f t="shared" si="727"/>
        <v>0.88671883741768764</v>
      </c>
      <c r="R1356" s="10">
        <f t="shared" si="728"/>
        <v>1.9336586523462734E-2</v>
      </c>
      <c r="S1356" s="10">
        <f t="shared" si="729"/>
        <v>0</v>
      </c>
      <c r="T1356" s="9">
        <f t="shared" si="719"/>
        <v>0.86738225089422494</v>
      </c>
      <c r="U1356" s="18"/>
      <c r="V1356" s="8">
        <f t="shared" si="730"/>
        <v>6820.4373520842473</v>
      </c>
      <c r="W1356" s="8">
        <f t="shared" si="720"/>
        <v>6671.704775960673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-2198.3454332572519</v>
      </c>
      <c r="AB1356" s="8">
        <f t="shared" si="731"/>
        <v>-14873.257612357496</v>
      </c>
      <c r="AC1356" s="8">
        <f t="shared" si="724"/>
        <v>-17071.603045614749</v>
      </c>
      <c r="AD1356" s="8">
        <f t="shared" si="732"/>
        <v>669.08490423946466</v>
      </c>
      <c r="AE1356" s="8">
        <f t="shared" si="725"/>
        <v>-16402.518141375283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2534.4597851649314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2534.4597851649314</v>
      </c>
      <c r="M1357" s="14">
        <f t="shared" si="718"/>
        <v>769177</v>
      </c>
      <c r="N1357" s="13"/>
      <c r="O1357" s="12">
        <f>1000*(IF(I15&lt;18,VLOOKUP(I15,'[1]Mortality (No Interventions) H'!$B$10:$O$129,7),VLOOKUP(I15,'[1]Mortality (Interventions) H'!$B$136:$AV$256,34)))</f>
        <v>24.594847068958988</v>
      </c>
      <c r="P1357" s="11">
        <v>0</v>
      </c>
      <c r="Q1357" s="10">
        <f t="shared" si="727"/>
        <v>0.86738225089422494</v>
      </c>
      <c r="R1357" s="10">
        <f t="shared" si="728"/>
        <v>2.1333133811072876E-2</v>
      </c>
      <c r="S1357" s="10">
        <f t="shared" si="729"/>
        <v>0</v>
      </c>
      <c r="T1357" s="9">
        <f t="shared" si="719"/>
        <v>0.84604911708315211</v>
      </c>
      <c r="U1357" s="18"/>
      <c r="V1357" s="8">
        <f t="shared" si="730"/>
        <v>6671.704775960673</v>
      </c>
      <c r="W1357" s="8">
        <f t="shared" si="720"/>
        <v>6507.6152173066776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-2144.2774635215455</v>
      </c>
      <c r="AB1357" s="8">
        <f t="shared" si="731"/>
        <v>-16408.955865399603</v>
      </c>
      <c r="AC1357" s="8">
        <f t="shared" si="724"/>
        <v>-18553.233328921149</v>
      </c>
      <c r="AD1357" s="8">
        <f t="shared" si="732"/>
        <v>654.49423852174209</v>
      </c>
      <c r="AE1357" s="8">
        <f t="shared" si="725"/>
        <v>-17898.739090399406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2534.4597851649314</v>
      </c>
      <c r="M1358" s="14">
        <f t="shared" si="718"/>
        <v>769177</v>
      </c>
      <c r="N1358" s="13"/>
      <c r="O1358" s="12">
        <f>1000*(IF(I16&lt;18,VLOOKUP(I16,'[1]Mortality (No Interventions) H'!$B$10:$O$129,7),VLOOKUP(I16,'[1]Mortality (Interventions) H'!$B$136:$AV$256,34)))</f>
        <v>27.807409481867651</v>
      </c>
      <c r="P1358" s="11">
        <v>0</v>
      </c>
      <c r="Q1358" s="10">
        <f t="shared" si="727"/>
        <v>0.84604911708315211</v>
      </c>
      <c r="R1358" s="10">
        <f t="shared" si="728"/>
        <v>2.35264342405038E-2</v>
      </c>
      <c r="S1358" s="10">
        <f t="shared" si="729"/>
        <v>0</v>
      </c>
      <c r="T1358" s="9">
        <f t="shared" si="719"/>
        <v>0.82252268284264829</v>
      </c>
      <c r="U1358" s="18"/>
      <c r="V1358" s="8">
        <f t="shared" si="730"/>
        <v>6507.6152173066776</v>
      </c>
      <c r="W1358" s="8">
        <f t="shared" si="720"/>
        <v>6326.6552962085971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-2084.6506620506616</v>
      </c>
      <c r="AB1358" s="8">
        <f t="shared" si="731"/>
        <v>-18095.99210980799</v>
      </c>
      <c r="AC1358" s="8">
        <f t="shared" si="724"/>
        <v>-20180.642771858653</v>
      </c>
      <c r="AD1358" s="8">
        <f t="shared" si="732"/>
        <v>638.39705281778515</v>
      </c>
      <c r="AE1358" s="8">
        <f t="shared" si="725"/>
        <v>-19542.245719040868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2534.4597851649314</v>
      </c>
      <c r="M1359" s="14">
        <f t="shared" si="718"/>
        <v>769177</v>
      </c>
      <c r="N1359" s="13"/>
      <c r="O1359" s="12">
        <f>1000*(IF(I17&lt;18,VLOOKUP(I17,'[1]Mortality (No Interventions) H'!$B$10:$O$129,7),VLOOKUP(I17,'[1]Mortality (Interventions) H'!$B$136:$AV$256,34)))</f>
        <v>31.530229106652584</v>
      </c>
      <c r="P1359" s="11">
        <v>0</v>
      </c>
      <c r="Q1359" s="10">
        <f t="shared" si="727"/>
        <v>0.82252268284264829</v>
      </c>
      <c r="R1359" s="10">
        <f t="shared" si="728"/>
        <v>2.593432863544724E-2</v>
      </c>
      <c r="S1359" s="10">
        <f t="shared" si="729"/>
        <v>0</v>
      </c>
      <c r="T1359" s="9">
        <f t="shared" si="719"/>
        <v>0.79658835420720109</v>
      </c>
      <c r="U1359" s="18"/>
      <c r="V1359" s="8">
        <f t="shared" si="730"/>
        <v>6326.6552962085971</v>
      </c>
      <c r="W1359" s="8">
        <f t="shared" si="720"/>
        <v>6127.1744052403237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-2018.9211490688692</v>
      </c>
      <c r="AB1359" s="8">
        <f t="shared" si="731"/>
        <v>-19948.0890968274</v>
      </c>
      <c r="AC1359" s="8">
        <f t="shared" si="724"/>
        <v>-21967.010245896268</v>
      </c>
      <c r="AD1359" s="8">
        <f t="shared" si="732"/>
        <v>620.64488455806338</v>
      </c>
      <c r="AE1359" s="8">
        <f t="shared" si="725"/>
        <v>-21346.365361338205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2534.4597851649314</v>
      </c>
      <c r="M1360" s="14">
        <f t="shared" si="718"/>
        <v>769177</v>
      </c>
      <c r="N1360" s="13"/>
      <c r="O1360" s="12">
        <f>1000*(IF(I18&lt;18,VLOOKUP(I18,'[1]Mortality (No Interventions) H'!$B$10:$O$129,7),VLOOKUP(I18,'[1]Mortality (Interventions) H'!$B$136:$AV$256,34)))</f>
        <v>35.710784272918161</v>
      </c>
      <c r="P1360" s="11">
        <v>0</v>
      </c>
      <c r="Q1360" s="10">
        <f t="shared" si="727"/>
        <v>0.79658835420720109</v>
      </c>
      <c r="R1360" s="10">
        <f t="shared" si="728"/>
        <v>2.844679487141228E-2</v>
      </c>
      <c r="S1360" s="10">
        <f t="shared" si="729"/>
        <v>0</v>
      </c>
      <c r="T1360" s="9">
        <f t="shared" si="719"/>
        <v>0.76814155933578876</v>
      </c>
      <c r="U1360" s="18"/>
      <c r="V1360" s="8">
        <f t="shared" si="730"/>
        <v>6127.1744052403237</v>
      </c>
      <c r="W1360" s="8">
        <f t="shared" si="720"/>
        <v>5908.3682018522404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-1946.8238914504386</v>
      </c>
      <c r="AB1360" s="8">
        <f t="shared" si="731"/>
        <v>-21880.620338808283</v>
      </c>
      <c r="AC1360" s="8">
        <f t="shared" si="724"/>
        <v>-23827.444230258723</v>
      </c>
      <c r="AD1360" s="8">
        <f t="shared" si="732"/>
        <v>601.07580915407584</v>
      </c>
      <c r="AE1360" s="8">
        <f t="shared" si="725"/>
        <v>-23226.368421104646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2534.4597851649314</v>
      </c>
      <c r="M1361" s="14">
        <f t="shared" si="718"/>
        <v>769177</v>
      </c>
      <c r="N1361" s="13"/>
      <c r="O1361" s="12">
        <f>1000*(IF(I19&lt;18,VLOOKUP(I19,'[1]Mortality (No Interventions) H'!$B$10:$O$129,7),VLOOKUP(I19,'[1]Mortality (Interventions) H'!$B$136:$AV$256,34)))</f>
        <v>40.383344149894853</v>
      </c>
      <c r="P1361" s="11">
        <v>0</v>
      </c>
      <c r="Q1361" s="10">
        <f t="shared" si="727"/>
        <v>0.76814155933578876</v>
      </c>
      <c r="R1361" s="10">
        <f t="shared" si="728"/>
        <v>3.1020124946494036E-2</v>
      </c>
      <c r="S1361" s="10">
        <f t="shared" si="729"/>
        <v>0</v>
      </c>
      <c r="T1361" s="9">
        <f t="shared" si="719"/>
        <v>0.73712143438929467</v>
      </c>
      <c r="U1361" s="18"/>
      <c r="V1361" s="8">
        <f t="shared" si="730"/>
        <v>5908.3682018522404</v>
      </c>
      <c r="W1361" s="8">
        <f t="shared" si="720"/>
        <v>5669.7685353925453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-1868.204632242758</v>
      </c>
      <c r="AB1361" s="8">
        <f t="shared" si="731"/>
        <v>-23859.966645969442</v>
      </c>
      <c r="AC1361" s="8">
        <f t="shared" si="724"/>
        <v>-25728.171278212201</v>
      </c>
      <c r="AD1361" s="8">
        <f t="shared" si="732"/>
        <v>579.61092060170483</v>
      </c>
      <c r="AE1361" s="8">
        <f t="shared" si="725"/>
        <v>-25148.560357610495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2534.4597851649314</v>
      </c>
      <c r="M1362" s="14">
        <f t="shared" si="718"/>
        <v>769177</v>
      </c>
      <c r="N1362" s="13"/>
      <c r="O1362" s="12">
        <f>1000*(IF(I20&lt;18,VLOOKUP(I20,'[1]Mortality (No Interventions) H'!$B$10:$O$129,7),VLOOKUP(I20,'[1]Mortality (Interventions) H'!$B$136:$AV$256,34)))</f>
        <v>45.508549732045324</v>
      </c>
      <c r="P1362" s="11">
        <v>0</v>
      </c>
      <c r="Q1362" s="10">
        <f t="shared" si="727"/>
        <v>0.73712143438929467</v>
      </c>
      <c r="R1362" s="10">
        <f t="shared" si="728"/>
        <v>3.35453274554618E-2</v>
      </c>
      <c r="S1362" s="10">
        <f t="shared" si="729"/>
        <v>0</v>
      </c>
      <c r="T1362" s="9">
        <f t="shared" si="719"/>
        <v>0.70357610693383288</v>
      </c>
      <c r="U1362" s="18"/>
      <c r="V1362" s="8">
        <f t="shared" si="730"/>
        <v>5669.7685353925453</v>
      </c>
      <c r="W1362" s="8">
        <f t="shared" si="720"/>
        <v>5411.7455920304483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-1783.1853488267009</v>
      </c>
      <c r="AB1362" s="8">
        <f t="shared" si="731"/>
        <v>-25802.294336209739</v>
      </c>
      <c r="AC1362" s="8">
        <f t="shared" si="724"/>
        <v>-27585.47968503644</v>
      </c>
      <c r="AD1362" s="8">
        <f t="shared" si="732"/>
        <v>556.20429332200877</v>
      </c>
      <c r="AE1362" s="8">
        <f t="shared" si="725"/>
        <v>-27029.275391714433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2534.4597851649314</v>
      </c>
      <c r="M1363" s="14">
        <f t="shared" si="718"/>
        <v>769177</v>
      </c>
      <c r="N1363" s="13"/>
      <c r="O1363" s="12">
        <f>1000*(IF(I21&lt;18,VLOOKUP(I21,'[1]Mortality (No Interventions) H'!$B$10:$O$129,7),VLOOKUP(I21,'[1]Mortality (Interventions) H'!$B$136:$AV$256,34)))</f>
        <v>51.168271727920178</v>
      </c>
      <c r="P1363" s="11">
        <v>0</v>
      </c>
      <c r="Q1363" s="10">
        <f t="shared" si="727"/>
        <v>0.70357610693383288</v>
      </c>
      <c r="R1363" s="10">
        <f t="shared" si="728"/>
        <v>3.6000773420862588E-2</v>
      </c>
      <c r="S1363" s="10">
        <f t="shared" si="729"/>
        <v>0</v>
      </c>
      <c r="T1363" s="9">
        <f t="shared" si="719"/>
        <v>0.66757533351297027</v>
      </c>
      <c r="U1363" s="18"/>
      <c r="V1363" s="8">
        <f t="shared" si="730"/>
        <v>5411.7455920304483</v>
      </c>
      <c r="W1363" s="8">
        <f t="shared" si="720"/>
        <v>5134.8359230550595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-1691.9428363566901</v>
      </c>
      <c r="AB1363" s="8">
        <f t="shared" si="731"/>
        <v>-27690.966897538823</v>
      </c>
      <c r="AC1363" s="8">
        <f t="shared" si="724"/>
        <v>-29382.909733895514</v>
      </c>
      <c r="AD1363" s="8">
        <f t="shared" si="732"/>
        <v>530.89224257818705</v>
      </c>
      <c r="AE1363" s="8">
        <f t="shared" si="725"/>
        <v>-28852.017491317329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2534.4597851649314</v>
      </c>
      <c r="M1364" s="14">
        <f t="shared" si="718"/>
        <v>769177</v>
      </c>
      <c r="N1364" s="13"/>
      <c r="O1364" s="12">
        <f>1000*(IF(I22&lt;18,VLOOKUP(I22,'[1]Mortality (No Interventions) H'!$B$10:$O$129,7),VLOOKUP(I22,'[1]Mortality (Interventions) H'!$B$136:$AV$256,34)))</f>
        <v>57.559668695074926</v>
      </c>
      <c r="P1364" s="11">
        <v>0</v>
      </c>
      <c r="Q1364" s="10">
        <f t="shared" si="727"/>
        <v>0.66757533351297027</v>
      </c>
      <c r="R1364" s="10">
        <f t="shared" si="728"/>
        <v>3.8425415026010719E-2</v>
      </c>
      <c r="S1364" s="10">
        <f t="shared" si="729"/>
        <v>0</v>
      </c>
      <c r="T1364" s="9">
        <f t="shared" si="719"/>
        <v>0.62914991848695956</v>
      </c>
      <c r="U1364" s="18"/>
      <c r="V1364" s="8">
        <f t="shared" si="730"/>
        <v>5134.8359230550595</v>
      </c>
      <c r="W1364" s="8">
        <f t="shared" si="720"/>
        <v>4839.2764685204411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-1594.5551672449935</v>
      </c>
      <c r="AB1364" s="8">
        <f t="shared" si="731"/>
        <v>-29555.945453461845</v>
      </c>
      <c r="AC1364" s="8">
        <f t="shared" si="724"/>
        <v>-31150.50062070684</v>
      </c>
      <c r="AD1364" s="8">
        <f t="shared" si="732"/>
        <v>503.7274040517014</v>
      </c>
      <c r="AE1364" s="8">
        <f t="shared" si="725"/>
        <v>-30646.77321665514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2534.4597851649314</v>
      </c>
      <c r="M1365" s="14">
        <f t="shared" si="718"/>
        <v>769177</v>
      </c>
      <c r="N1365" s="13"/>
      <c r="O1365" s="12">
        <f>1000*(IF(I23&lt;18,VLOOKUP(I23,'[1]Mortality (No Interventions) H'!$B$10:$O$129,7),VLOOKUP(I23,'[1]Mortality (Interventions) H'!$B$136:$AV$256,34)))</f>
        <v>64.768723741483925</v>
      </c>
      <c r="P1365" s="11">
        <v>0</v>
      </c>
      <c r="Q1365" s="10">
        <f t="shared" si="727"/>
        <v>0.62914991848695956</v>
      </c>
      <c r="R1365" s="10">
        <f t="shared" si="728"/>
        <v>4.0749237262459014E-2</v>
      </c>
      <c r="S1365" s="10">
        <f t="shared" si="729"/>
        <v>0</v>
      </c>
      <c r="T1365" s="9">
        <f t="shared" si="719"/>
        <v>0.58840068122450051</v>
      </c>
      <c r="U1365" s="18"/>
      <c r="V1365" s="8">
        <f t="shared" si="730"/>
        <v>4839.2764685204411</v>
      </c>
      <c r="W1365" s="8">
        <f t="shared" si="720"/>
        <v>4525.8427078221766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-1491.2778641271468</v>
      </c>
      <c r="AB1365" s="8">
        <f t="shared" si="731"/>
        <v>-31343.376069826438</v>
      </c>
      <c r="AC1365" s="8">
        <f t="shared" si="724"/>
        <v>-32834.653933953581</v>
      </c>
      <c r="AD1365" s="8">
        <f t="shared" si="732"/>
        <v>474.73302156185531</v>
      </c>
      <c r="AE1365" s="8">
        <f t="shared" si="725"/>
        <v>-32359.920912391724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2534.4597851649314</v>
      </c>
      <c r="M1366" s="14">
        <f t="shared" si="718"/>
        <v>769177</v>
      </c>
      <c r="N1366" s="13"/>
      <c r="O1366" s="12">
        <f>1000*(IF(I24&lt;18,VLOOKUP(I24,'[1]Mortality (No Interventions) H'!$B$10:$O$129,7),VLOOKUP(I24,'[1]Mortality (Interventions) H'!$B$136:$AV$256,34)))</f>
        <v>72.928974114123619</v>
      </c>
      <c r="P1366" s="11">
        <v>0</v>
      </c>
      <c r="Q1366" s="10">
        <f t="shared" si="727"/>
        <v>0.58840068122450051</v>
      </c>
      <c r="R1366" s="10">
        <f t="shared" si="728"/>
        <v>4.2911458049754304E-2</v>
      </c>
      <c r="S1366" s="10">
        <f t="shared" si="729"/>
        <v>0</v>
      </c>
      <c r="T1366" s="9">
        <f t="shared" si="719"/>
        <v>0.54548922317474624</v>
      </c>
      <c r="U1366" s="18"/>
      <c r="V1366" s="8">
        <f t="shared" si="730"/>
        <v>4525.8427078221766</v>
      </c>
      <c r="W1366" s="8">
        <f t="shared" si="720"/>
        <v>4195.777642138818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-1382.5204993772527</v>
      </c>
      <c r="AB1366" s="8">
        <f t="shared" si="731"/>
        <v>-33006.50656833587</v>
      </c>
      <c r="AC1366" s="8">
        <f t="shared" si="724"/>
        <v>-34389.027067713119</v>
      </c>
      <c r="AD1366" s="8">
        <f t="shared" si="732"/>
        <v>443.98516963735557</v>
      </c>
      <c r="AE1366" s="8">
        <f t="shared" si="725"/>
        <v>-33945.04189807576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2534.4597851649314</v>
      </c>
      <c r="M1367" s="14">
        <f t="shared" si="718"/>
        <v>769177</v>
      </c>
      <c r="N1367" s="13"/>
      <c r="O1367" s="12">
        <f>1000*(IF(I25&lt;18,VLOOKUP(I25,'[1]Mortality (No Interventions) H'!$B$10:$O$129,7),VLOOKUP(I25,'[1]Mortality (Interventions) H'!$B$136:$AV$256,34)))</f>
        <v>81.789159654408905</v>
      </c>
      <c r="P1367" s="11">
        <v>0</v>
      </c>
      <c r="Q1367" s="10">
        <f t="shared" si="727"/>
        <v>0.54548922317474624</v>
      </c>
      <c r="R1367" s="10">
        <f t="shared" si="728"/>
        <v>4.461510516399881E-2</v>
      </c>
      <c r="S1367" s="10">
        <f t="shared" si="729"/>
        <v>0</v>
      </c>
      <c r="T1367" s="9">
        <f t="shared" si="719"/>
        <v>0.50087411801074744</v>
      </c>
      <c r="U1367" s="18"/>
      <c r="V1367" s="8">
        <f t="shared" si="730"/>
        <v>4195.777642138818</v>
      </c>
      <c r="W1367" s="8">
        <f t="shared" si="720"/>
        <v>3852.608514691527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-1269.4453095281935</v>
      </c>
      <c r="AB1367" s="8">
        <f t="shared" si="731"/>
        <v>-34316.91274472911</v>
      </c>
      <c r="AC1367" s="8">
        <f t="shared" si="724"/>
        <v>-35586.358054257304</v>
      </c>
      <c r="AD1367" s="8">
        <f t="shared" si="732"/>
        <v>411.60578669381806</v>
      </c>
      <c r="AE1367" s="8">
        <f t="shared" si="725"/>
        <v>-35174.752267563483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2534.4597851649314</v>
      </c>
      <c r="M1368" s="14">
        <f t="shared" si="718"/>
        <v>769177</v>
      </c>
      <c r="N1368" s="13"/>
      <c r="O1368" s="12">
        <f>1000*(IF(I26&lt;18,VLOOKUP(I26,'[1]Mortality (No Interventions) H'!$B$10:$O$129,7),VLOOKUP(I26,'[1]Mortality (Interventions) H'!$B$136:$AV$256,34)))</f>
        <v>91.104084592227977</v>
      </c>
      <c r="P1368" s="11">
        <v>0</v>
      </c>
      <c r="Q1368" s="10">
        <f t="shared" si="727"/>
        <v>0.50087411801074744</v>
      </c>
      <c r="R1368" s="10">
        <f t="shared" si="728"/>
        <v>4.5631678017308712E-2</v>
      </c>
      <c r="S1368" s="10">
        <f t="shared" si="729"/>
        <v>0</v>
      </c>
      <c r="T1368" s="9">
        <f t="shared" si="719"/>
        <v>0.45524243999343872</v>
      </c>
      <c r="U1368" s="18"/>
      <c r="V1368" s="8">
        <f t="shared" si="730"/>
        <v>3852.608514691527</v>
      </c>
      <c r="W1368" s="8">
        <f t="shared" si="720"/>
        <v>3501.6201426683324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-1153.79365666373</v>
      </c>
      <c r="AB1368" s="8">
        <f t="shared" si="731"/>
        <v>-35098.837202319461</v>
      </c>
      <c r="AC1368" s="8">
        <f t="shared" si="724"/>
        <v>-36252.63085898319</v>
      </c>
      <c r="AD1368" s="8">
        <f t="shared" si="732"/>
        <v>377.9408952912388</v>
      </c>
      <c r="AE1368" s="8">
        <f t="shared" si="725"/>
        <v>-35874.689963691948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2534.4597851649314</v>
      </c>
      <c r="M1369" s="14">
        <f t="shared" si="718"/>
        <v>769177</v>
      </c>
      <c r="N1369" s="13"/>
      <c r="O1369" s="12">
        <f>1000*(IF(I27&lt;18,VLOOKUP(I27,'[1]Mortality (No Interventions) H'!$B$10:$O$129,7),VLOOKUP(I27,'[1]Mortality (Interventions) H'!$B$136:$AV$256,34)))</f>
        <v>101.31622241396819</v>
      </c>
      <c r="P1369" s="11">
        <v>0</v>
      </c>
      <c r="Q1369" s="10">
        <f t="shared" si="727"/>
        <v>0.45524243999343872</v>
      </c>
      <c r="R1369" s="10">
        <f t="shared" si="728"/>
        <v>4.6123444302652805E-2</v>
      </c>
      <c r="S1369" s="10">
        <f t="shared" si="729"/>
        <v>0</v>
      </c>
      <c r="T1369" s="9">
        <f t="shared" si="719"/>
        <v>0.40911899569078591</v>
      </c>
      <c r="U1369" s="18"/>
      <c r="V1369" s="8">
        <f t="shared" si="730"/>
        <v>3501.6201426683324</v>
      </c>
      <c r="W1369" s="8">
        <f t="shared" si="720"/>
        <v>3146.8492174845164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-1036.8956419253618</v>
      </c>
      <c r="AB1369" s="8">
        <f t="shared" si="731"/>
        <v>-35477.092518381578</v>
      </c>
      <c r="AC1369" s="8">
        <f t="shared" si="724"/>
        <v>-36513.988160306937</v>
      </c>
      <c r="AD1369" s="8">
        <f t="shared" si="732"/>
        <v>343.50893599576341</v>
      </c>
      <c r="AE1369" s="8">
        <f t="shared" si="725"/>
        <v>-36170.479224311173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2534.4597851649314</v>
      </c>
      <c r="M1370" s="14">
        <f t="shared" si="718"/>
        <v>769177</v>
      </c>
      <c r="N1370" s="13"/>
      <c r="O1370" s="12">
        <f>1000*(IF(I28&lt;18,VLOOKUP(I28,'[1]Mortality (No Interventions) H'!$B$10:$O$129,7),VLOOKUP(I28,'[1]Mortality (Interventions) H'!$B$136:$AV$256,34)))</f>
        <v>112.40027587694435</v>
      </c>
      <c r="P1370" s="11">
        <v>0</v>
      </c>
      <c r="Q1370" s="10">
        <f t="shared" si="727"/>
        <v>0.40911899569078591</v>
      </c>
      <c r="R1370" s="10">
        <f t="shared" si="728"/>
        <v>4.5985087982142743E-2</v>
      </c>
      <c r="S1370" s="10">
        <f t="shared" si="729"/>
        <v>0</v>
      </c>
      <c r="T1370" s="9">
        <f t="shared" si="719"/>
        <v>0.36313390770864318</v>
      </c>
      <c r="U1370" s="18"/>
      <c r="V1370" s="8">
        <f t="shared" si="730"/>
        <v>3146.8492174845164</v>
      </c>
      <c r="W1370" s="8">
        <f t="shared" si="720"/>
        <v>2793.1424972961104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-920.34828571734977</v>
      </c>
      <c r="AB1370" s="8">
        <f t="shared" si="731"/>
        <v>-35370.672018840611</v>
      </c>
      <c r="AC1370" s="8">
        <f t="shared" si="724"/>
        <v>-36291.020304557962</v>
      </c>
      <c r="AD1370" s="8">
        <f t="shared" si="732"/>
        <v>308.70590823523111</v>
      </c>
      <c r="AE1370" s="8">
        <f t="shared" si="725"/>
        <v>-35982.314396322734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2534.4597851649314</v>
      </c>
      <c r="M1371" s="14">
        <f t="shared" si="718"/>
        <v>769177</v>
      </c>
      <c r="N1371" s="13"/>
      <c r="O1371" s="12">
        <f>1000*(IF(I29&lt;18,VLOOKUP(I29,'[1]Mortality (No Interventions) H'!$B$10:$O$129,7),VLOOKUP(I29,'[1]Mortality (Interventions) H'!$B$136:$AV$256,34)))</f>
        <v>124.66089214500585</v>
      </c>
      <c r="P1371" s="11">
        <v>0</v>
      </c>
      <c r="Q1371" s="10">
        <f t="shared" si="727"/>
        <v>0.36313390770864318</v>
      </c>
      <c r="R1371" s="10">
        <f t="shared" si="728"/>
        <v>4.5268596903061675E-2</v>
      </c>
      <c r="S1371" s="10">
        <f t="shared" si="729"/>
        <v>0</v>
      </c>
      <c r="T1371" s="9">
        <f t="shared" si="719"/>
        <v>0.3178653108055815</v>
      </c>
      <c r="U1371" s="18"/>
      <c r="V1371" s="8">
        <f t="shared" si="730"/>
        <v>2793.1424972961104</v>
      </c>
      <c r="W1371" s="8">
        <f t="shared" si="720"/>
        <v>2444.9468616950476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-805.61684733569825</v>
      </c>
      <c r="AB1371" s="8">
        <f t="shared" si="731"/>
        <v>-34819.563560106268</v>
      </c>
      <c r="AC1371" s="8">
        <f t="shared" si="724"/>
        <v>-35625.180407441963</v>
      </c>
      <c r="AD1371" s="8">
        <f t="shared" si="732"/>
        <v>274.00727898474844</v>
      </c>
      <c r="AE1371" s="8">
        <f t="shared" si="725"/>
        <v>-35351.173128457216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2534.4597851649314</v>
      </c>
      <c r="M1372" s="14">
        <f t="shared" si="718"/>
        <v>769177</v>
      </c>
      <c r="N1372" s="13"/>
      <c r="O1372" s="12">
        <f>1000*(IF(I30&lt;18,VLOOKUP(I30,'[1]Mortality (No Interventions) H'!$B$10:$O$129,7),VLOOKUP(I30,'[1]Mortality (Interventions) H'!$B$136:$AV$256,34)))</f>
        <v>145.54701931200142</v>
      </c>
      <c r="P1372" s="11">
        <v>0</v>
      </c>
      <c r="Q1372" s="10">
        <f t="shared" si="727"/>
        <v>0.3178653108055815</v>
      </c>
      <c r="R1372" s="10">
        <f t="shared" si="728"/>
        <v>4.6264348530435304E-2</v>
      </c>
      <c r="S1372" s="10">
        <f t="shared" si="729"/>
        <v>0</v>
      </c>
      <c r="T1372" s="9">
        <f t="shared" si="719"/>
        <v>0.27160096227514618</v>
      </c>
      <c r="U1372" s="18"/>
      <c r="V1372" s="8">
        <f t="shared" si="730"/>
        <v>2444.9468616950476</v>
      </c>
      <c r="W1372" s="8">
        <f t="shared" si="720"/>
        <v>2089.0921335991011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-688.36171649845562</v>
      </c>
      <c r="AB1372" s="8">
        <f t="shared" si="731"/>
        <v>-35585.472809594634</v>
      </c>
      <c r="AC1372" s="8">
        <f t="shared" si="724"/>
        <v>-36273.834526093087</v>
      </c>
      <c r="AD1372" s="8">
        <f t="shared" si="732"/>
        <v>239.84928713228419</v>
      </c>
      <c r="AE1372" s="8">
        <f t="shared" si="725"/>
        <v>-36033.985238960806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2534.4597851649314</v>
      </c>
      <c r="M1373" s="14">
        <f t="shared" si="718"/>
        <v>769177</v>
      </c>
      <c r="N1373" s="13"/>
      <c r="O1373" s="12">
        <f>1000*(IF(I31&lt;18,VLOOKUP(I31,'[1]Mortality (No Interventions) H'!$B$10:$O$129,7),VLOOKUP(I31,'[1]Mortality (Interventions) H'!$B$136:$AV$256,34)))</f>
        <v>159.88581798582214</v>
      </c>
      <c r="P1373" s="11">
        <v>0</v>
      </c>
      <c r="Q1373" s="10">
        <f t="shared" si="727"/>
        <v>0.27160096227514618</v>
      </c>
      <c r="R1373" s="10">
        <f t="shared" si="728"/>
        <v>4.3425142019098167E-2</v>
      </c>
      <c r="S1373" s="10">
        <f t="shared" si="729"/>
        <v>0</v>
      </c>
      <c r="T1373" s="9">
        <f t="shared" si="719"/>
        <v>0.22817582025604802</v>
      </c>
      <c r="U1373" s="18"/>
      <c r="V1373" s="8">
        <f t="shared" si="730"/>
        <v>2089.0921335991011</v>
      </c>
      <c r="W1373" s="8">
        <f t="shared" si="720"/>
        <v>1755.0759289708626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-578.3024403859755</v>
      </c>
      <c r="AB1373" s="8">
        <f t="shared" si="731"/>
        <v>-33401.62046282387</v>
      </c>
      <c r="AC1373" s="8">
        <f t="shared" si="724"/>
        <v>-33979.922903209845</v>
      </c>
      <c r="AD1373" s="8">
        <f t="shared" si="732"/>
        <v>204.93993830607184</v>
      </c>
      <c r="AE1373" s="8">
        <f t="shared" si="725"/>
        <v>-33774.982964903771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2534.4597851649314</v>
      </c>
      <c r="M1374" s="14">
        <f t="shared" si="718"/>
        <v>769177</v>
      </c>
      <c r="N1374" s="13"/>
      <c r="O1374" s="12">
        <f>1000*(IF(I32&lt;18,VLOOKUP(I32,'[1]Mortality (No Interventions) H'!$B$10:$O$129,7),VLOOKUP(I32,'[1]Mortality (Interventions) H'!$B$136:$AV$256,34)))</f>
        <v>175.43707735729154</v>
      </c>
      <c r="P1374" s="11">
        <v>0</v>
      </c>
      <c r="Q1374" s="10">
        <f t="shared" si="727"/>
        <v>0.22817582025604802</v>
      </c>
      <c r="R1374" s="10">
        <f t="shared" si="728"/>
        <v>4.0030499029323749E-2</v>
      </c>
      <c r="S1374" s="10">
        <f t="shared" si="729"/>
        <v>0</v>
      </c>
      <c r="T1374" s="9">
        <f t="shared" si="719"/>
        <v>0.18814532122672428</v>
      </c>
      <c r="U1374" s="18"/>
      <c r="V1374" s="8">
        <f t="shared" si="730"/>
        <v>1755.0759289708626</v>
      </c>
      <c r="W1374" s="8">
        <f t="shared" si="720"/>
        <v>1447.1705374520811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-476.84675041607062</v>
      </c>
      <c r="AB1374" s="8">
        <f t="shared" si="731"/>
        <v>-30790.539151878154</v>
      </c>
      <c r="AC1374" s="8">
        <f t="shared" si="724"/>
        <v>-31267.385902294223</v>
      </c>
      <c r="AD1374" s="8">
        <f t="shared" si="732"/>
        <v>172.17294863204162</v>
      </c>
      <c r="AE1374" s="8">
        <f t="shared" si="725"/>
        <v>-31095.212953662183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2534.4597851649314</v>
      </c>
      <c r="M1375" s="14">
        <f t="shared" si="718"/>
        <v>769177</v>
      </c>
      <c r="N1375" s="13"/>
      <c r="O1375" s="12">
        <f>1000*(IF(I33&lt;18,VLOOKUP(I33,'[1]Mortality (No Interventions) H'!$B$10:$O$129,7),VLOOKUP(I33,'[1]Mortality (Interventions) H'!$B$136:$AV$256,34)))</f>
        <v>191.82105274995195</v>
      </c>
      <c r="P1375" s="11">
        <v>0</v>
      </c>
      <c r="Q1375" s="10">
        <f t="shared" si="727"/>
        <v>0.18814532122672428</v>
      </c>
      <c r="R1375" s="10">
        <f t="shared" si="728"/>
        <v>3.6090233587688134E-2</v>
      </c>
      <c r="S1375" s="10">
        <f t="shared" si="729"/>
        <v>0</v>
      </c>
      <c r="T1375" s="9">
        <f t="shared" si="719"/>
        <v>0.15205508763903614</v>
      </c>
      <c r="U1375" s="18"/>
      <c r="V1375" s="8">
        <f t="shared" si="730"/>
        <v>1447.1705374520811</v>
      </c>
      <c r="W1375" s="8">
        <f t="shared" si="720"/>
        <v>1169.5727614493089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-385.37750475086636</v>
      </c>
      <c r="AB1375" s="8">
        <f t="shared" si="731"/>
        <v>-27759.777600277197</v>
      </c>
      <c r="AC1375" s="8">
        <f t="shared" si="724"/>
        <v>-28145.155105028065</v>
      </c>
      <c r="AD1375" s="8">
        <f t="shared" si="732"/>
        <v>141.96742972404917</v>
      </c>
      <c r="AE1375" s="8">
        <f t="shared" si="725"/>
        <v>-28003.187675304016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2534.4597851649314</v>
      </c>
      <c r="M1376" s="14">
        <f t="shared" si="718"/>
        <v>769177</v>
      </c>
      <c r="N1376" s="13"/>
      <c r="O1376" s="12">
        <f>1000*(IF(I34&lt;18,VLOOKUP(I34,'[1]Mortality (No Interventions) H'!$B$10:$O$129,7),VLOOKUP(I34,'[1]Mortality (Interventions) H'!$B$136:$AV$256,34)))</f>
        <v>208.84955568505663</v>
      </c>
      <c r="P1376" s="11">
        <v>0</v>
      </c>
      <c r="Q1376" s="10">
        <f t="shared" si="727"/>
        <v>0.15205508763903614</v>
      </c>
      <c r="R1376" s="10">
        <f t="shared" si="728"/>
        <v>3.1756637493065044E-2</v>
      </c>
      <c r="S1376" s="10">
        <f t="shared" si="729"/>
        <v>0</v>
      </c>
      <c r="T1376" s="9">
        <f t="shared" si="719"/>
        <v>0.1202984501459711</v>
      </c>
      <c r="U1376" s="18"/>
      <c r="V1376" s="8">
        <f t="shared" si="730"/>
        <v>1169.5727614493089</v>
      </c>
      <c r="W1376" s="8">
        <f t="shared" si="720"/>
        <v>925.30800987927614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-304.89158411263213</v>
      </c>
      <c r="AB1376" s="8">
        <f t="shared" si="731"/>
        <v>-24426.475157003293</v>
      </c>
      <c r="AC1376" s="8">
        <f t="shared" si="724"/>
        <v>-24731.366741115926</v>
      </c>
      <c r="AD1376" s="8">
        <f t="shared" si="732"/>
        <v>114.73508789817721</v>
      </c>
      <c r="AE1376" s="8">
        <f t="shared" si="725"/>
        <v>-24616.631653217748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2534.4597851649314</v>
      </c>
      <c r="M1377" s="14">
        <f t="shared" si="718"/>
        <v>769177</v>
      </c>
      <c r="N1377" s="13"/>
      <c r="O1377" s="12">
        <f>1000*(IF(I35&lt;18,VLOOKUP(I35,'[1]Mortality (No Interventions) H'!$B$10:$O$129,7),VLOOKUP(I35,'[1]Mortality (Interventions) H'!$B$136:$AV$256,34)))</f>
        <v>227.19558047019521</v>
      </c>
      <c r="P1377" s="11">
        <v>0</v>
      </c>
      <c r="Q1377" s="10">
        <f t="shared" si="727"/>
        <v>0.1202984501459711</v>
      </c>
      <c r="R1377" s="10">
        <f t="shared" si="728"/>
        <v>2.7331276210578744E-2</v>
      </c>
      <c r="S1377" s="10">
        <f t="shared" si="729"/>
        <v>0</v>
      </c>
      <c r="T1377" s="9">
        <f t="shared" si="719"/>
        <v>9.2967173935392361E-2</v>
      </c>
      <c r="U1377" s="18"/>
      <c r="V1377" s="8">
        <f t="shared" si="730"/>
        <v>925.30800987927614</v>
      </c>
      <c r="W1377" s="8">
        <f t="shared" si="720"/>
        <v>715.0821194610329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-235.62156367968532</v>
      </c>
      <c r="AB1377" s="8">
        <f t="shared" si="731"/>
        <v>-21022.589041824325</v>
      </c>
      <c r="AC1377" s="8">
        <f t="shared" si="724"/>
        <v>-21258.210605504009</v>
      </c>
      <c r="AD1377" s="8">
        <f t="shared" si="732"/>
        <v>90.772715769156989</v>
      </c>
      <c r="AE1377" s="8">
        <f t="shared" si="725"/>
        <v>-21167.437889734854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2534.4597851649314</v>
      </c>
      <c r="M1378" s="14">
        <f t="shared" ref="M1378:M1409" si="735">$E$11</f>
        <v>769177</v>
      </c>
      <c r="N1378" s="13"/>
      <c r="O1378" s="12">
        <f>1000*(IF(I36&lt;18,VLOOKUP(I36,'[1]Mortality (No Interventions) H'!$B$10:$O$129,7),VLOOKUP(I36,'[1]Mortality (Interventions) H'!$B$136:$AV$256,34)))</f>
        <v>246.17775101710103</v>
      </c>
      <c r="P1378" s="11">
        <v>0</v>
      </c>
      <c r="Q1378" s="10">
        <f t="shared" si="727"/>
        <v>9.2967173935392361E-2</v>
      </c>
      <c r="R1378" s="10">
        <f t="shared" si="728"/>
        <v>2.2886449797830544E-2</v>
      </c>
      <c r="S1378" s="10">
        <f t="shared" si="729"/>
        <v>0</v>
      </c>
      <c r="T1378" s="9">
        <f t="shared" ref="T1378:T1409" si="736">Q1378-SUM(R1378:S1378)</f>
        <v>7.008072413756182E-2</v>
      </c>
      <c r="U1378" s="18"/>
      <c r="V1378" s="8">
        <f t="shared" si="730"/>
        <v>715.0821194610329</v>
      </c>
      <c r="W1378" s="8">
        <f t="shared" ref="W1378:W1409" si="737">$G$14*M1378*T1378</f>
        <v>539.04481149957394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-177.61677704188776</v>
      </c>
      <c r="AB1378" s="8">
        <f t="shared" si="731"/>
        <v>-17603.730796145905</v>
      </c>
      <c r="AC1378" s="8">
        <f t="shared" ref="AC1378:AC1409" si="741">IFERROR(_xlfn.IFNA(SUM(Y1378:AB1378),0),0)</f>
        <v>-17781.347573187792</v>
      </c>
      <c r="AD1378" s="8">
        <f t="shared" si="732"/>
        <v>70.149555919127337</v>
      </c>
      <c r="AE1378" s="8">
        <f t="shared" ref="AE1378:AE1409" si="742">IFERROR(_xlfn.IFNA(SUM(AC1378:AD1378),0),0)</f>
        <v>-17711.198017268664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2534.4597851649314</v>
      </c>
      <c r="M1379" s="14">
        <f t="shared" si="735"/>
        <v>769177</v>
      </c>
      <c r="N1379" s="13"/>
      <c r="O1379" s="12">
        <f>1000*(IF(I37&lt;18,VLOOKUP(I37,'[1]Mortality (No Interventions) H'!$B$10:$O$129,7),VLOOKUP(I37,'[1]Mortality (Interventions) H'!$B$136:$AV$256,34)))</f>
        <v>266.37250545688545</v>
      </c>
      <c r="P1379" s="11">
        <v>0</v>
      </c>
      <c r="Q1379" s="10">
        <f t="shared" ref="Q1379:Q1410" si="744">T1378</f>
        <v>7.008072413756182E-2</v>
      </c>
      <c r="R1379" s="10">
        <f t="shared" ref="R1379:R1410" si="745">O1379*Q1379/1000</f>
        <v>1.8667578072755171E-2</v>
      </c>
      <c r="S1379" s="10">
        <f t="shared" ref="S1379:S1410" si="746">MIN(P1379*Q1379,Q1379-R1379)</f>
        <v>0</v>
      </c>
      <c r="T1379" s="9">
        <f t="shared" si="736"/>
        <v>5.1413146064806653E-2</v>
      </c>
      <c r="U1379" s="18"/>
      <c r="V1379" s="8">
        <f t="shared" ref="V1379:V1410" si="747">W1378</f>
        <v>539.04481149957394</v>
      </c>
      <c r="W1379" s="8">
        <f t="shared" si="737"/>
        <v>395.45809450689791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-130.30455113006312</v>
      </c>
      <c r="AB1379" s="8">
        <f t="shared" ref="AB1379:AB1410" si="748">IFERROR(_xlfn.IFNA(-M1379*R1379,0),0)</f>
        <v>-14358.671699267605</v>
      </c>
      <c r="AC1379" s="8">
        <f t="shared" si="741"/>
        <v>-14488.976250397667</v>
      </c>
      <c r="AD1379" s="8">
        <f t="shared" ref="AD1379:AD1410" si="749">IFERROR(_xlfn.IFNA($D$6*SUM(V1379:V1379,Y1379:Z1379),0),0)</f>
        <v>52.880296008108211</v>
      </c>
      <c r="AE1379" s="8">
        <f t="shared" si="742"/>
        <v>-14436.095954389559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2534.4597851649314</v>
      </c>
      <c r="M1380" s="14">
        <f t="shared" si="735"/>
        <v>769177</v>
      </c>
      <c r="N1380" s="13"/>
      <c r="O1380" s="12">
        <f>1000*(IF(I38&lt;18,VLOOKUP(I38,'[1]Mortality (No Interventions) H'!$B$10:$O$129,7),VLOOKUP(I38,'[1]Mortality (Interventions) H'!$B$136:$AV$256,34)))</f>
        <v>287.84660442357909</v>
      </c>
      <c r="P1380" s="11">
        <v>0</v>
      </c>
      <c r="Q1380" s="10">
        <f t="shared" si="744"/>
        <v>5.1413146064806653E-2</v>
      </c>
      <c r="R1380" s="10">
        <f t="shared" si="745"/>
        <v>1.4799099517488094E-2</v>
      </c>
      <c r="S1380" s="10">
        <f t="shared" si="746"/>
        <v>0</v>
      </c>
      <c r="T1380" s="9">
        <f t="shared" si="736"/>
        <v>3.6614046547318563E-2</v>
      </c>
      <c r="U1380" s="18"/>
      <c r="V1380" s="8">
        <f t="shared" si="747"/>
        <v>395.45809450689791</v>
      </c>
      <c r="W1380" s="8">
        <f t="shared" si="737"/>
        <v>281.62682481126853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-92.796828546335803</v>
      </c>
      <c r="AB1380" s="8">
        <f t="shared" si="748"/>
        <v>-11383.12696956294</v>
      </c>
      <c r="AC1380" s="8">
        <f t="shared" si="741"/>
        <v>-11475.923798109276</v>
      </c>
      <c r="AD1380" s="8">
        <f t="shared" si="749"/>
        <v>38.794439071126689</v>
      </c>
      <c r="AE1380" s="8">
        <f t="shared" si="742"/>
        <v>-11437.129359038148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2534.4597851649314</v>
      </c>
      <c r="M1381" s="14">
        <f t="shared" si="735"/>
        <v>769177</v>
      </c>
      <c r="N1381" s="13"/>
      <c r="O1381" s="12">
        <f>1000*(IF(I39&lt;18,VLOOKUP(I39,'[1]Mortality (No Interventions) H'!$B$10:$O$129,7),VLOOKUP(I39,'[1]Mortality (Interventions) H'!$B$136:$AV$256,34)))</f>
        <v>309.85511642935927</v>
      </c>
      <c r="P1381" s="11">
        <v>0</v>
      </c>
      <c r="Q1381" s="10">
        <f t="shared" si="744"/>
        <v>3.6614046547318563E-2</v>
      </c>
      <c r="R1381" s="10">
        <f t="shared" si="745"/>
        <v>1.1345049655869372E-2</v>
      </c>
      <c r="S1381" s="10">
        <f t="shared" si="746"/>
        <v>0</v>
      </c>
      <c r="T1381" s="9">
        <f t="shared" si="736"/>
        <v>2.5268996891449191E-2</v>
      </c>
      <c r="U1381" s="18"/>
      <c r="V1381" s="8">
        <f t="shared" si="747"/>
        <v>281.62682481126853</v>
      </c>
      <c r="W1381" s="8">
        <f t="shared" si="737"/>
        <v>194.36331221974214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-64.043256432835634</v>
      </c>
      <c r="AB1381" s="8">
        <f t="shared" si="748"/>
        <v>-8726.351259152636</v>
      </c>
      <c r="AC1381" s="8">
        <f t="shared" si="741"/>
        <v>-8790.3945155854708</v>
      </c>
      <c r="AD1381" s="8">
        <f t="shared" si="749"/>
        <v>27.627591513985443</v>
      </c>
      <c r="AE1381" s="8">
        <f t="shared" si="742"/>
        <v>-8762.7669240714858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2534.4597851649314</v>
      </c>
      <c r="M1382" s="14">
        <f t="shared" si="735"/>
        <v>769177</v>
      </c>
      <c r="N1382" s="13"/>
      <c r="O1382" s="12">
        <f>1000*(IF(I40&lt;18,VLOOKUP(I40,'[1]Mortality (No Interventions) H'!$B$10:$O$129,7),VLOOKUP(I40,'[1]Mortality (Interventions) H'!$B$136:$AV$256,34)))</f>
        <v>332.96768294725501</v>
      </c>
      <c r="P1382" s="11">
        <v>0</v>
      </c>
      <c r="Q1382" s="10">
        <f t="shared" si="744"/>
        <v>2.5268996891449191E-2</v>
      </c>
      <c r="R1382" s="10">
        <f t="shared" si="745"/>
        <v>8.4137593453472263E-3</v>
      </c>
      <c r="S1382" s="10">
        <f t="shared" si="746"/>
        <v>0</v>
      </c>
      <c r="T1382" s="9">
        <f t="shared" si="736"/>
        <v>1.6855237546101964E-2</v>
      </c>
      <c r="U1382" s="18"/>
      <c r="V1382" s="8">
        <f t="shared" si="747"/>
        <v>194.36331221974214</v>
      </c>
      <c r="W1382" s="8">
        <f t="shared" si="737"/>
        <v>129.64661049998071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-42.718921729997469</v>
      </c>
      <c r="AB1382" s="8">
        <f t="shared" si="748"/>
        <v>-6471.6701719761431</v>
      </c>
      <c r="AC1382" s="8">
        <f t="shared" si="741"/>
        <v>-6514.3890937061406</v>
      </c>
      <c r="AD1382" s="8">
        <f t="shared" si="749"/>
        <v>19.067040928756704</v>
      </c>
      <c r="AE1382" s="8">
        <f t="shared" si="742"/>
        <v>-6495.3220527773838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2534.4597851649314</v>
      </c>
      <c r="M1383" s="14">
        <f t="shared" si="735"/>
        <v>769177</v>
      </c>
      <c r="N1383" s="13"/>
      <c r="O1383" s="12">
        <f>1000*(IF(I41&lt;18,VLOOKUP(I41,'[1]Mortality (No Interventions) H'!$B$10:$O$129,7),VLOOKUP(I41,'[1]Mortality (Interventions) H'!$B$136:$AV$256,34)))</f>
        <v>356.39293445896237</v>
      </c>
      <c r="P1383" s="11">
        <v>0</v>
      </c>
      <c r="Q1383" s="10">
        <f t="shared" si="744"/>
        <v>1.6855237546101964E-2</v>
      </c>
      <c r="R1383" s="10">
        <f t="shared" si="745"/>
        <v>6.007087570058159E-3</v>
      </c>
      <c r="S1383" s="10">
        <f t="shared" si="746"/>
        <v>0</v>
      </c>
      <c r="T1383" s="9">
        <f t="shared" si="736"/>
        <v>1.0848149976043806E-2</v>
      </c>
      <c r="U1383" s="18"/>
      <c r="V1383" s="8">
        <f t="shared" si="747"/>
        <v>129.64661049998071</v>
      </c>
      <c r="W1383" s="8">
        <f t="shared" si="737"/>
        <v>83.44147454123447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-27.49419985772094</v>
      </c>
      <c r="AB1383" s="8">
        <f t="shared" si="748"/>
        <v>-4620.513595874625</v>
      </c>
      <c r="AC1383" s="8">
        <f t="shared" si="741"/>
        <v>-4648.0077957323456</v>
      </c>
      <c r="AD1383" s="8">
        <f t="shared" si="749"/>
        <v>12.718332490048109</v>
      </c>
      <c r="AE1383" s="8">
        <f t="shared" si="742"/>
        <v>-4635.2894632422976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2534.4597851649314</v>
      </c>
      <c r="M1384" s="14">
        <f t="shared" si="735"/>
        <v>769177</v>
      </c>
      <c r="N1384" s="13"/>
      <c r="O1384" s="12">
        <f>1000*(IF(I42&lt;18,VLOOKUP(I42,'[1]Mortality (No Interventions) H'!$B$10:$O$129,7),VLOOKUP(I42,'[1]Mortality (Interventions) H'!$B$136:$AV$256,34)))</f>
        <v>379.62058649215294</v>
      </c>
      <c r="P1384" s="11">
        <v>0</v>
      </c>
      <c r="Q1384" s="10">
        <f t="shared" si="744"/>
        <v>1.0848149976043806E-2</v>
      </c>
      <c r="R1384" s="10">
        <f t="shared" si="745"/>
        <v>4.1181810562605841E-3</v>
      </c>
      <c r="S1384" s="10">
        <f t="shared" si="746"/>
        <v>0</v>
      </c>
      <c r="T1384" s="9">
        <f t="shared" si="736"/>
        <v>6.729968919783222E-3</v>
      </c>
      <c r="U1384" s="18"/>
      <c r="V1384" s="8">
        <f t="shared" si="747"/>
        <v>83.44147454123447</v>
      </c>
      <c r="W1384" s="8">
        <f t="shared" si="737"/>
        <v>51.765373038120998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-17.056835582600449</v>
      </c>
      <c r="AB1384" s="8">
        <f t="shared" si="748"/>
        <v>-3167.6101503113473</v>
      </c>
      <c r="AC1384" s="8">
        <f t="shared" si="741"/>
        <v>-3184.6669858939476</v>
      </c>
      <c r="AD1384" s="8">
        <f t="shared" si="749"/>
        <v>8.1856086524951017</v>
      </c>
      <c r="AE1384" s="8">
        <f t="shared" si="742"/>
        <v>-3176.4813772414527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2534.4597851649314</v>
      </c>
      <c r="M1385" s="14">
        <f t="shared" si="735"/>
        <v>769177</v>
      </c>
      <c r="N1385" s="13"/>
      <c r="O1385" s="12">
        <f>1000*(IF(I43&lt;18,VLOOKUP(I43,'[1]Mortality (No Interventions) H'!$B$10:$O$129,7),VLOOKUP(I43,'[1]Mortality (Interventions) H'!$B$136:$AV$256,34)))</f>
        <v>403.5363920920289</v>
      </c>
      <c r="P1385" s="11">
        <v>0</v>
      </c>
      <c r="Q1385" s="10">
        <f t="shared" si="744"/>
        <v>6.729968919783222E-3</v>
      </c>
      <c r="R1385" s="10">
        <f t="shared" si="745"/>
        <v>2.7157873767808109E-3</v>
      </c>
      <c r="S1385" s="10">
        <f t="shared" si="746"/>
        <v>0</v>
      </c>
      <c r="T1385" s="9">
        <f t="shared" si="736"/>
        <v>4.0141815430024107E-3</v>
      </c>
      <c r="U1385" s="18"/>
      <c r="V1385" s="8">
        <f t="shared" si="747"/>
        <v>51.765373038120998</v>
      </c>
      <c r="W1385" s="8">
        <f t="shared" si="737"/>
        <v>30.876161167019653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-10.173781691090923</v>
      </c>
      <c r="AB1385" s="8">
        <f t="shared" si="748"/>
        <v>-2088.9211871101338</v>
      </c>
      <c r="AC1385" s="8">
        <f t="shared" si="741"/>
        <v>-2099.0949688012247</v>
      </c>
      <c r="AD1385" s="8">
        <f t="shared" si="749"/>
        <v>5.0781830950396705</v>
      </c>
      <c r="AE1385" s="8">
        <f t="shared" si="742"/>
        <v>-2094.0167857061851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2534.4597851649314</v>
      </c>
      <c r="M1386" s="14">
        <f t="shared" si="735"/>
        <v>769177</v>
      </c>
      <c r="N1386" s="13"/>
      <c r="O1386" s="12">
        <f>1000*(IF(I44&lt;18,VLOOKUP(I44,'[1]Mortality (No Interventions) H'!$B$10:$O$129,7),VLOOKUP(I44,'[1]Mortality (Interventions) H'!$B$136:$AV$256,34)))</f>
        <v>428.01473123831232</v>
      </c>
      <c r="P1386" s="11">
        <v>0</v>
      </c>
      <c r="Q1386" s="10">
        <f t="shared" si="744"/>
        <v>4.0141815430024107E-3</v>
      </c>
      <c r="R1386" s="10">
        <f t="shared" si="745"/>
        <v>1.7181288342699708E-3</v>
      </c>
      <c r="S1386" s="10">
        <f t="shared" si="746"/>
        <v>0</v>
      </c>
      <c r="T1386" s="9">
        <f t="shared" si="736"/>
        <v>2.2960527087324397E-3</v>
      </c>
      <c r="U1386" s="18"/>
      <c r="V1386" s="8">
        <f t="shared" si="747"/>
        <v>30.876161167019653</v>
      </c>
      <c r="W1386" s="8">
        <f t="shared" si="737"/>
        <v>17.660709343446918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-5.819253254901378</v>
      </c>
      <c r="AB1386" s="8">
        <f t="shared" si="748"/>
        <v>-1321.5451823572732</v>
      </c>
      <c r="AC1386" s="8">
        <f t="shared" si="741"/>
        <v>-1327.3644356121747</v>
      </c>
      <c r="AD1386" s="8">
        <f t="shared" si="749"/>
        <v>3.0289514104846282</v>
      </c>
      <c r="AE1386" s="8">
        <f t="shared" si="742"/>
        <v>-1324.3354842016902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2534.4597851649314</v>
      </c>
      <c r="M1387" s="14">
        <f t="shared" si="735"/>
        <v>769177</v>
      </c>
      <c r="N1387" s="13"/>
      <c r="O1387" s="12">
        <f>1000*(IF(I45&lt;18,VLOOKUP(I45,'[1]Mortality (No Interventions) H'!$B$10:$O$129,7),VLOOKUP(I45,'[1]Mortality (Interventions) H'!$B$136:$AV$256,34)))</f>
        <v>452.91179462473576</v>
      </c>
      <c r="P1387" s="11">
        <v>0</v>
      </c>
      <c r="Q1387" s="10">
        <f t="shared" si="744"/>
        <v>2.2960527087324397E-3</v>
      </c>
      <c r="R1387" s="10">
        <f t="shared" si="745"/>
        <v>1.0399093528649949E-3</v>
      </c>
      <c r="S1387" s="10">
        <f t="shared" si="746"/>
        <v>0</v>
      </c>
      <c r="T1387" s="9">
        <f t="shared" si="736"/>
        <v>1.2561433558674448E-3</v>
      </c>
      <c r="U1387" s="18"/>
      <c r="V1387" s="8">
        <f t="shared" si="747"/>
        <v>17.660709343446918</v>
      </c>
      <c r="W1387" s="8">
        <f t="shared" si="737"/>
        <v>9.6619657803605374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-3.1836448198481602</v>
      </c>
      <c r="AB1387" s="8">
        <f t="shared" si="748"/>
        <v>-799.8743563086382</v>
      </c>
      <c r="AC1387" s="8">
        <f t="shared" si="741"/>
        <v>-803.05800112848635</v>
      </c>
      <c r="AD1387" s="8">
        <f t="shared" si="749"/>
        <v>1.7325155865921427</v>
      </c>
      <c r="AE1387" s="8">
        <f t="shared" si="742"/>
        <v>-801.32548554189418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2534.4597851649314</v>
      </c>
      <c r="M1388" s="14">
        <f t="shared" si="735"/>
        <v>769177</v>
      </c>
      <c r="N1388" s="13"/>
      <c r="O1388" s="12">
        <f>1000*(IF(I46&lt;18,VLOOKUP(I46,'[1]Mortality (No Interventions) H'!$B$10:$O$129,7),VLOOKUP(I46,'[1]Mortality (Interventions) H'!$B$136:$AV$256,34)))</f>
        <v>478.08158866398492</v>
      </c>
      <c r="P1388" s="11">
        <v>0</v>
      </c>
      <c r="Q1388" s="10">
        <f t="shared" si="744"/>
        <v>1.2561433558674448E-3</v>
      </c>
      <c r="R1388" s="10">
        <f t="shared" si="745"/>
        <v>6.0053901116281739E-4</v>
      </c>
      <c r="S1388" s="10">
        <f t="shared" si="746"/>
        <v>0</v>
      </c>
      <c r="T1388" s="9">
        <f t="shared" si="736"/>
        <v>6.5560434470462742E-4</v>
      </c>
      <c r="U1388" s="18"/>
      <c r="V1388" s="8">
        <f t="shared" si="747"/>
        <v>9.6619657803605374</v>
      </c>
      <c r="W1388" s="8">
        <f t="shared" si="737"/>
        <v>5.0427578304687124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-1.6616028466332857</v>
      </c>
      <c r="AB1388" s="8">
        <f t="shared" si="748"/>
        <v>-461.92079498918241</v>
      </c>
      <c r="AC1388" s="8">
        <f t="shared" si="741"/>
        <v>-463.5823978358157</v>
      </c>
      <c r="AD1388" s="8">
        <f t="shared" si="749"/>
        <v>0.94783884305336874</v>
      </c>
      <c r="AE1388" s="8">
        <f t="shared" si="742"/>
        <v>-462.63455899276232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2534.4597851649314</v>
      </c>
      <c r="M1389" s="14">
        <f t="shared" si="735"/>
        <v>769177</v>
      </c>
      <c r="N1389" s="13"/>
      <c r="O1389" s="12">
        <f>1000*(IF(I47&lt;18,VLOOKUP(I47,'[1]Mortality (No Interventions) H'!$B$10:$O$129,7),VLOOKUP(I47,'[1]Mortality (Interventions) H'!$B$136:$AV$256,34)))</f>
        <v>503.54904560660583</v>
      </c>
      <c r="P1389" s="11">
        <v>0</v>
      </c>
      <c r="Q1389" s="10">
        <f t="shared" si="744"/>
        <v>6.5560434470462742E-4</v>
      </c>
      <c r="R1389" s="10">
        <f t="shared" si="745"/>
        <v>3.3012894207155933E-4</v>
      </c>
      <c r="S1389" s="10">
        <f t="shared" si="746"/>
        <v>0</v>
      </c>
      <c r="T1389" s="9">
        <f t="shared" si="736"/>
        <v>3.2547540263306809E-4</v>
      </c>
      <c r="U1389" s="18"/>
      <c r="V1389" s="8">
        <f t="shared" si="747"/>
        <v>5.0427578304687124</v>
      </c>
      <c r="W1389" s="8">
        <f t="shared" si="737"/>
        <v>2.5034819377109545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-0.82490431903387529</v>
      </c>
      <c r="AB1389" s="8">
        <f t="shared" si="748"/>
        <v>-253.9275892757758</v>
      </c>
      <c r="AC1389" s="8">
        <f t="shared" si="741"/>
        <v>-254.75249359480966</v>
      </c>
      <c r="AD1389" s="8">
        <f t="shared" si="749"/>
        <v>0.4946945431689807</v>
      </c>
      <c r="AE1389" s="8">
        <f t="shared" si="742"/>
        <v>-254.25779905164069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2534.4597851649314</v>
      </c>
      <c r="M1390" s="14">
        <f t="shared" si="735"/>
        <v>769177</v>
      </c>
      <c r="N1390" s="13"/>
      <c r="O1390" s="12">
        <f>1000*(IF(I48&lt;18,VLOOKUP(I48,'[1]Mortality (No Interventions) H'!$B$10:$O$129,7),VLOOKUP(I48,'[1]Mortality (Interventions) H'!$B$136:$AV$256,34)))</f>
        <v>529.3603732057652</v>
      </c>
      <c r="P1390" s="11">
        <v>0</v>
      </c>
      <c r="Q1390" s="10">
        <f t="shared" si="744"/>
        <v>3.2547540263306809E-4</v>
      </c>
      <c r="R1390" s="10">
        <f t="shared" si="745"/>
        <v>1.7229378060713762E-4</v>
      </c>
      <c r="S1390" s="10">
        <f t="shared" si="746"/>
        <v>0</v>
      </c>
      <c r="T1390" s="9">
        <f t="shared" si="736"/>
        <v>1.5318162202593047E-4</v>
      </c>
      <c r="U1390" s="18"/>
      <c r="V1390" s="8">
        <f t="shared" si="747"/>
        <v>2.5034819377109545</v>
      </c>
      <c r="W1390" s="8">
        <f t="shared" si="737"/>
        <v>1.1782378048503914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-0.38823266085105546</v>
      </c>
      <c r="AB1390" s="8">
        <f t="shared" si="748"/>
        <v>-132.5244132860563</v>
      </c>
      <c r="AC1390" s="8">
        <f t="shared" si="741"/>
        <v>-132.91264594690736</v>
      </c>
      <c r="AD1390" s="8">
        <f t="shared" si="749"/>
        <v>0.24559157808944465</v>
      </c>
      <c r="AE1390" s="8">
        <f t="shared" si="742"/>
        <v>-132.66705436881793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2534.4597851649314</v>
      </c>
      <c r="M1391" s="14">
        <f t="shared" si="735"/>
        <v>769177</v>
      </c>
      <c r="N1391" s="13"/>
      <c r="O1391" s="12">
        <f>1000*(IF(I49&lt;18,VLOOKUP(I49,'[1]Mortality (No Interventions) H'!$B$10:$O$129,7),VLOOKUP(I49,'[1]Mortality (Interventions) H'!$B$136:$AV$256,34)))</f>
        <v>555.37916154793231</v>
      </c>
      <c r="P1391" s="11">
        <v>0</v>
      </c>
      <c r="Q1391" s="10">
        <f t="shared" si="744"/>
        <v>1.5318162202593047E-4</v>
      </c>
      <c r="R1391" s="10">
        <f t="shared" si="745"/>
        <v>8.5073880805313536E-5</v>
      </c>
      <c r="S1391" s="10">
        <f t="shared" si="746"/>
        <v>0</v>
      </c>
      <c r="T1391" s="9">
        <f t="shared" si="736"/>
        <v>6.8107741220616938E-5</v>
      </c>
      <c r="U1391" s="18"/>
      <c r="V1391" s="8">
        <f t="shared" si="747"/>
        <v>1.1782378048503914</v>
      </c>
      <c r="W1391" s="8">
        <f t="shared" si="737"/>
        <v>0.5238690806885048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-0.17261633118207356</v>
      </c>
      <c r="AB1391" s="8">
        <f t="shared" si="748"/>
        <v>-65.436872416188649</v>
      </c>
      <c r="AC1391" s="8">
        <f t="shared" si="741"/>
        <v>-65.609488747370719</v>
      </c>
      <c r="AD1391" s="8">
        <f t="shared" si="749"/>
        <v>0.1155851286558234</v>
      </c>
      <c r="AE1391" s="8">
        <f t="shared" si="742"/>
        <v>-65.493903618714896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2534.4597851649314</v>
      </c>
      <c r="M1392" s="14">
        <f t="shared" si="735"/>
        <v>769177</v>
      </c>
      <c r="N1392" s="13"/>
      <c r="O1392" s="12">
        <f>1000*(IF(I50&lt;18,VLOOKUP(I50,'[1]Mortality (No Interventions) H'!$B$10:$O$129,7),VLOOKUP(I50,'[1]Mortality (Interventions) H'!$B$136:$AV$256,34)))</f>
        <v>581.46715421959016</v>
      </c>
      <c r="P1392" s="11">
        <v>0</v>
      </c>
      <c r="Q1392" s="10">
        <f t="shared" si="744"/>
        <v>6.8107741220616938E-5</v>
      </c>
      <c r="R1392" s="10">
        <f t="shared" si="745"/>
        <v>3.9602414467876406E-5</v>
      </c>
      <c r="S1392" s="10">
        <f t="shared" si="746"/>
        <v>0</v>
      </c>
      <c r="T1392" s="9">
        <f t="shared" si="736"/>
        <v>2.8505326752740532E-5</v>
      </c>
      <c r="U1392" s="18"/>
      <c r="V1392" s="8">
        <f t="shared" si="747"/>
        <v>0.5238690806885048</v>
      </c>
      <c r="W1392" s="8">
        <f t="shared" si="737"/>
        <v>0.21925641715692706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-7.2245604317806938E-2</v>
      </c>
      <c r="AB1392" s="8">
        <f t="shared" si="748"/>
        <v>-30.461266353157772</v>
      </c>
      <c r="AC1392" s="8">
        <f t="shared" si="741"/>
        <v>-30.533511957475579</v>
      </c>
      <c r="AD1392" s="8">
        <f t="shared" si="749"/>
        <v>5.1391556815542326E-2</v>
      </c>
      <c r="AE1392" s="8">
        <f t="shared" si="742"/>
        <v>-30.482120400660037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2534.4597851649314</v>
      </c>
      <c r="M1393" s="14">
        <f t="shared" si="735"/>
        <v>769177</v>
      </c>
      <c r="N1393" s="13"/>
      <c r="O1393" s="12">
        <f>1000*(IF(I51&lt;18,VLOOKUP(I51,'[1]Mortality (No Interventions) H'!$B$10:$O$129,7),VLOOKUP(I51,'[1]Mortality (Interventions) H'!$B$136:$AV$256,34)))</f>
        <v>611.61829395403197</v>
      </c>
      <c r="P1393" s="11">
        <v>0</v>
      </c>
      <c r="Q1393" s="10">
        <f t="shared" si="744"/>
        <v>2.8505326752740532E-5</v>
      </c>
      <c r="R1393" s="10">
        <f t="shared" si="745"/>
        <v>1.743437931711339E-5</v>
      </c>
      <c r="S1393" s="10">
        <f t="shared" si="746"/>
        <v>0</v>
      </c>
      <c r="T1393" s="9">
        <f t="shared" si="736"/>
        <v>1.1070947435627142E-5</v>
      </c>
      <c r="U1393" s="18"/>
      <c r="V1393" s="8">
        <f t="shared" si="747"/>
        <v>0.21925641715692706</v>
      </c>
      <c r="W1393" s="8">
        <f t="shared" si="737"/>
        <v>8.5155181356933785E-2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-2.8058871059271816E-2</v>
      </c>
      <c r="AB1393" s="8">
        <f t="shared" si="748"/>
        <v>-13.410123579999325</v>
      </c>
      <c r="AC1393" s="8">
        <f t="shared" si="741"/>
        <v>-13.438182451058598</v>
      </c>
      <c r="AD1393" s="8">
        <f t="shared" si="749"/>
        <v>2.1509054523094547E-2</v>
      </c>
      <c r="AE1393" s="8">
        <f t="shared" si="742"/>
        <v>-13.416673396535503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2534.4597851649314</v>
      </c>
      <c r="M1394" s="14">
        <f t="shared" si="735"/>
        <v>769177</v>
      </c>
      <c r="N1394" s="13"/>
      <c r="O1394" s="12">
        <f>1000*(IF(I52&lt;18,VLOOKUP(I52,'[1]Mortality (No Interventions) H'!$B$10:$O$129,7),VLOOKUP(I52,'[1]Mortality (Interventions) H'!$B$136:$AV$256,34)))</f>
        <v>641.81907854236886</v>
      </c>
      <c r="P1394" s="11">
        <v>0</v>
      </c>
      <c r="Q1394" s="10">
        <f t="shared" si="744"/>
        <v>1.1070947435627142E-5</v>
      </c>
      <c r="R1394" s="10">
        <f t="shared" si="745"/>
        <v>7.1055452817252138E-6</v>
      </c>
      <c r="S1394" s="10">
        <f t="shared" si="746"/>
        <v>0</v>
      </c>
      <c r="T1394" s="9">
        <f t="shared" si="736"/>
        <v>3.9654021539019281E-6</v>
      </c>
      <c r="U1394" s="18"/>
      <c r="V1394" s="8">
        <f t="shared" si="747"/>
        <v>8.5155181356933785E-2</v>
      </c>
      <c r="W1394" s="8">
        <f t="shared" si="737"/>
        <v>3.0500961325318234E-2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-1.0050152291070837E-2</v>
      </c>
      <c r="AB1394" s="8">
        <f t="shared" si="748"/>
        <v>-5.4654220031615548</v>
      </c>
      <c r="AC1394" s="8">
        <f t="shared" si="741"/>
        <v>-5.4754721554526258</v>
      </c>
      <c r="AD1394" s="8">
        <f t="shared" si="749"/>
        <v>8.3537232911152053E-3</v>
      </c>
      <c r="AE1394" s="8">
        <f t="shared" si="742"/>
        <v>-5.4671184321615103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2534.4597851649314</v>
      </c>
      <c r="M1395" s="14">
        <f t="shared" si="735"/>
        <v>769177</v>
      </c>
      <c r="N1395" s="13"/>
      <c r="O1395" s="12">
        <f>1000*(IF(I53&lt;18,VLOOKUP(I53,'[1]Mortality (No Interventions) H'!$B$10:$O$129,7),VLOOKUP(I53,'[1]Mortality (Interventions) H'!$B$136:$AV$256,34)))</f>
        <v>672.033171122868</v>
      </c>
      <c r="P1395" s="11">
        <v>0</v>
      </c>
      <c r="Q1395" s="10">
        <f t="shared" si="744"/>
        <v>3.9654021539019281E-6</v>
      </c>
      <c r="R1395" s="10">
        <f t="shared" si="745"/>
        <v>2.6648817842641634E-6</v>
      </c>
      <c r="S1395" s="10">
        <f t="shared" si="746"/>
        <v>0</v>
      </c>
      <c r="T1395" s="9">
        <f t="shared" si="736"/>
        <v>1.3005203696377647E-6</v>
      </c>
      <c r="U1395" s="18"/>
      <c r="V1395" s="8">
        <f t="shared" si="747"/>
        <v>3.0500961325318234E-2</v>
      </c>
      <c r="W1395" s="8">
        <f t="shared" si="737"/>
        <v>1.0003303563568671E-2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-3.2961165766347464E-3</v>
      </c>
      <c r="AB1395" s="8">
        <f t="shared" si="748"/>
        <v>-2.0497657761749566</v>
      </c>
      <c r="AC1395" s="8">
        <f t="shared" si="741"/>
        <v>-2.0530618927515913</v>
      </c>
      <c r="AD1395" s="8">
        <f t="shared" si="749"/>
        <v>2.9921443060137191E-3</v>
      </c>
      <c r="AE1395" s="8">
        <f t="shared" si="742"/>
        <v>-2.0500697484455777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2534.4597851649314</v>
      </c>
      <c r="M1396" s="14">
        <f t="shared" si="735"/>
        <v>769177</v>
      </c>
      <c r="N1396" s="13"/>
      <c r="O1396" s="12">
        <f>1000*(IF(I54&lt;18,VLOOKUP(I54,'[1]Mortality (No Interventions) H'!$B$10:$O$129,7),VLOOKUP(I54,'[1]Mortality (Interventions) H'!$B$136:$AV$256,34)))</f>
        <v>702.22423440489376</v>
      </c>
      <c r="P1396" s="11">
        <v>0</v>
      </c>
      <c r="Q1396" s="10">
        <f t="shared" si="744"/>
        <v>1.3005203696377647E-6</v>
      </c>
      <c r="R1396" s="10">
        <f t="shared" si="745"/>
        <v>9.1325692089684877E-7</v>
      </c>
      <c r="S1396" s="10">
        <f t="shared" si="746"/>
        <v>0</v>
      </c>
      <c r="T1396" s="9">
        <f t="shared" si="736"/>
        <v>3.8726344874091597E-7</v>
      </c>
      <c r="U1396" s="18"/>
      <c r="V1396" s="8">
        <f t="shared" si="747"/>
        <v>1.0003303563568671E-2</v>
      </c>
      <c r="W1396" s="8">
        <f t="shared" si="737"/>
        <v>2.9787413771219153E-3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-9.8150363709813239E-4</v>
      </c>
      <c r="AB1396" s="8">
        <f t="shared" si="748"/>
        <v>-0.70245621864467545</v>
      </c>
      <c r="AC1396" s="8">
        <f t="shared" si="741"/>
        <v>-0.70343772228177359</v>
      </c>
      <c r="AD1396" s="8">
        <f t="shared" si="749"/>
        <v>9.8132407958608663E-4</v>
      </c>
      <c r="AE1396" s="8">
        <f t="shared" si="742"/>
        <v>-0.70245639820218753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2534.4597851649314</v>
      </c>
      <c r="M1397" s="14">
        <f t="shared" si="735"/>
        <v>769177</v>
      </c>
      <c r="N1397" s="13"/>
      <c r="O1397" s="12">
        <f>1000*(IF(I55&lt;18,VLOOKUP(I55,'[1]Mortality (No Interventions) H'!$B$10:$O$129,7),VLOOKUP(I55,'[1]Mortality (Interventions) H'!$B$136:$AV$256,34)))</f>
        <v>732.35527320739368</v>
      </c>
      <c r="P1397" s="11">
        <v>0</v>
      </c>
      <c r="Q1397" s="10">
        <f t="shared" si="744"/>
        <v>3.8726344874091597E-7</v>
      </c>
      <c r="R1397" s="10">
        <f t="shared" si="745"/>
        <v>2.8361442880589103E-7</v>
      </c>
      <c r="S1397" s="10">
        <f t="shared" si="746"/>
        <v>0</v>
      </c>
      <c r="T1397" s="9">
        <f t="shared" si="736"/>
        <v>1.0364901993502495E-7</v>
      </c>
      <c r="U1397" s="18"/>
      <c r="V1397" s="8">
        <f t="shared" si="747"/>
        <v>2.9787413771219153E-3</v>
      </c>
      <c r="W1397" s="8">
        <f t="shared" si="737"/>
        <v>7.9724442206562693E-4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-2.6269427279707904E-4</v>
      </c>
      <c r="AB1397" s="8">
        <f t="shared" si="748"/>
        <v>-0.21814969550562885</v>
      </c>
      <c r="AC1397" s="8">
        <f t="shared" si="741"/>
        <v>-0.21841238977842592</v>
      </c>
      <c r="AD1397" s="8">
        <f t="shared" si="749"/>
        <v>2.9221452909565992E-4</v>
      </c>
      <c r="AE1397" s="8">
        <f t="shared" si="742"/>
        <v>-0.21812017524933025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2534.4597851649314</v>
      </c>
      <c r="M1398" s="14">
        <f t="shared" si="735"/>
        <v>769177</v>
      </c>
      <c r="N1398" s="13"/>
      <c r="O1398" s="12">
        <f>1000*(IF(I56&lt;18,VLOOKUP(I56,'[1]Mortality (No Interventions) H'!$B$10:$O$129,7),VLOOKUP(I56,'[1]Mortality (Interventions) H'!$B$136:$AV$256,34)))</f>
        <v>762.54189824693594</v>
      </c>
      <c r="P1398" s="11">
        <v>0</v>
      </c>
      <c r="Q1398" s="10">
        <f t="shared" si="744"/>
        <v>1.0364901993502495E-7</v>
      </c>
      <c r="R1398" s="10">
        <f t="shared" si="745"/>
        <v>7.9036720412688426E-8</v>
      </c>
      <c r="S1398" s="10">
        <f t="shared" si="746"/>
        <v>0</v>
      </c>
      <c r="T1398" s="9">
        <f t="shared" si="736"/>
        <v>2.461229952233652E-8</v>
      </c>
      <c r="U1398" s="18"/>
      <c r="V1398" s="8">
        <f t="shared" si="747"/>
        <v>7.9724442206562693E-4</v>
      </c>
      <c r="W1398" s="8">
        <f t="shared" si="737"/>
        <v>1.8931214709692239E-4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-6.2378883359795961E-5</v>
      </c>
      <c r="AB1398" s="8">
        <f t="shared" si="748"/>
        <v>-6.0793227496870446E-2</v>
      </c>
      <c r="AC1398" s="8">
        <f t="shared" si="741"/>
        <v>-6.0855606380230243E-2</v>
      </c>
      <c r="AD1398" s="8">
        <f t="shared" si="749"/>
        <v>7.8209677804638001E-5</v>
      </c>
      <c r="AE1398" s="8">
        <f t="shared" si="742"/>
        <v>-6.0777396702425608E-2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2534.4597851649314</v>
      </c>
      <c r="M1399" s="14">
        <f t="shared" si="735"/>
        <v>769177</v>
      </c>
      <c r="N1399" s="13"/>
      <c r="O1399" s="12">
        <f>1000*(IF(I57&lt;18,VLOOKUP(I57,'[1]Mortality (No Interventions) H'!$B$10:$O$129,7),VLOOKUP(I57,'[1]Mortality (Interventions) H'!$B$136:$AV$256,34)))</f>
        <v>792.92454571061364</v>
      </c>
      <c r="P1399" s="11">
        <v>0</v>
      </c>
      <c r="Q1399" s="10">
        <f t="shared" si="744"/>
        <v>2.461229952233652E-8</v>
      </c>
      <c r="R1399" s="10">
        <f t="shared" si="745"/>
        <v>1.9515696417642237E-8</v>
      </c>
      <c r="S1399" s="10">
        <f t="shared" si="746"/>
        <v>0</v>
      </c>
      <c r="T1399" s="9">
        <f t="shared" si="736"/>
        <v>5.0966031046942832E-9</v>
      </c>
      <c r="U1399" s="18"/>
      <c r="V1399" s="8">
        <f t="shared" si="747"/>
        <v>1.8931214709692239E-4</v>
      </c>
      <c r="W1399" s="8">
        <f t="shared" si="737"/>
        <v>3.9201898862594348E-5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-1.2917135609794395E-5</v>
      </c>
      <c r="AB1399" s="8">
        <f t="shared" si="748"/>
        <v>-1.5011024823432802E-2</v>
      </c>
      <c r="AC1399" s="8">
        <f t="shared" si="741"/>
        <v>-1.5023941959042596E-2</v>
      </c>
      <c r="AD1399" s="8">
        <f t="shared" si="749"/>
        <v>1.8571521630208089E-5</v>
      </c>
      <c r="AE1399" s="8">
        <f t="shared" si="742"/>
        <v>-1.5005370437412388E-2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2534.4597851649314</v>
      </c>
      <c r="M1400" s="14">
        <f t="shared" si="735"/>
        <v>769177</v>
      </c>
      <c r="N1400" s="13"/>
      <c r="O1400" s="12">
        <f>1000*(IF(I58&lt;18,VLOOKUP(I58,'[1]Mortality (No Interventions) H'!$B$10:$O$129,7),VLOOKUP(I58,'[1]Mortality (Interventions) H'!$B$136:$AV$256,34)))</f>
        <v>823.50325478529544</v>
      </c>
      <c r="P1400" s="11">
        <v>0</v>
      </c>
      <c r="Q1400" s="10">
        <f t="shared" si="744"/>
        <v>5.0966031046942832E-9</v>
      </c>
      <c r="R1400" s="10">
        <f t="shared" si="745"/>
        <v>4.1970692450645839E-9</v>
      </c>
      <c r="S1400" s="10">
        <f t="shared" si="746"/>
        <v>0</v>
      </c>
      <c r="T1400" s="9">
        <f t="shared" si="736"/>
        <v>8.9953385962969929E-10</v>
      </c>
      <c r="U1400" s="18"/>
      <c r="V1400" s="8">
        <f t="shared" si="747"/>
        <v>3.9201898862594348E-5</v>
      </c>
      <c r="W1400" s="8">
        <f t="shared" si="737"/>
        <v>6.9190075554839325E-6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-2.2798323926256693E-6</v>
      </c>
      <c r="AB1400" s="8">
        <f t="shared" si="748"/>
        <v>-3.2282891307110415E-3</v>
      </c>
      <c r="AC1400" s="8">
        <f t="shared" si="741"/>
        <v>-3.2305689631036672E-3</v>
      </c>
      <c r="AD1400" s="8">
        <f t="shared" si="749"/>
        <v>3.8457062784205057E-6</v>
      </c>
      <c r="AE1400" s="8">
        <f t="shared" si="742"/>
        <v>-3.2267232568252468E-3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2534.4597851649314</v>
      </c>
      <c r="M1401" s="14">
        <f t="shared" si="735"/>
        <v>769177</v>
      </c>
      <c r="N1401" s="13"/>
      <c r="O1401" s="12">
        <f>1000*(IF(I59&lt;18,VLOOKUP(I59,'[1]Mortality (No Interventions) H'!$B$10:$O$129,7),VLOOKUP(I59,'[1]Mortality (Interventions) H'!$B$136:$AV$256,34)))</f>
        <v>854.27806465784943</v>
      </c>
      <c r="P1401" s="11">
        <v>0</v>
      </c>
      <c r="Q1401" s="10">
        <f t="shared" si="744"/>
        <v>8.9953385962969929E-10</v>
      </c>
      <c r="R1401" s="10">
        <f t="shared" si="745"/>
        <v>7.6845204469866511E-10</v>
      </c>
      <c r="S1401" s="10">
        <f t="shared" si="746"/>
        <v>0</v>
      </c>
      <c r="T1401" s="9">
        <f t="shared" si="736"/>
        <v>1.3108181493103417E-10</v>
      </c>
      <c r="U1401" s="18"/>
      <c r="V1401" s="8">
        <f t="shared" si="747"/>
        <v>6.9190075554839325E-6</v>
      </c>
      <c r="W1401" s="8">
        <f t="shared" si="737"/>
        <v>1.0082511716320807E-6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-3.3222158850913815E-7</v>
      </c>
      <c r="AB1401" s="8">
        <f t="shared" si="748"/>
        <v>-5.9107563838518514E-4</v>
      </c>
      <c r="AC1401" s="8">
        <f t="shared" si="741"/>
        <v>-5.9140785997369432E-4</v>
      </c>
      <c r="AD1401" s="8">
        <f t="shared" si="749"/>
        <v>6.7875464119297387E-7</v>
      </c>
      <c r="AE1401" s="8">
        <f t="shared" si="742"/>
        <v>-5.9072910533250131E-4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2534.4597851649314</v>
      </c>
      <c r="M1402" s="14">
        <f t="shared" si="735"/>
        <v>769177</v>
      </c>
      <c r="N1402" s="13"/>
      <c r="O1402" s="12">
        <f>1000*(IF(I60&lt;18,VLOOKUP(I60,'[1]Mortality (No Interventions) H'!$B$10:$O$129,7),VLOOKUP(I60,'[1]Mortality (Interventions) H'!$B$136:$AV$256,34)))</f>
        <v>1000</v>
      </c>
      <c r="P1402" s="11">
        <v>0</v>
      </c>
      <c r="Q1402" s="10">
        <f t="shared" si="744"/>
        <v>1.3108181493103417E-10</v>
      </c>
      <c r="R1402" s="10">
        <f t="shared" si="745"/>
        <v>1.3108181493103417E-10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1.0082511716320807E-6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-1.0082511716320807E-4</v>
      </c>
      <c r="AC1402" s="8">
        <f t="shared" si="741"/>
        <v>-1.0082511716320807E-4</v>
      </c>
      <c r="AD1402" s="8">
        <f t="shared" si="749"/>
        <v>9.8909439937107126E-8</v>
      </c>
      <c r="AE1402" s="8">
        <f t="shared" si="742"/>
        <v>-1.0072620772327097E-4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2534.4597851649314</v>
      </c>
      <c r="M1403" s="14">
        <f t="shared" si="735"/>
        <v>769177</v>
      </c>
      <c r="N1403" s="13"/>
      <c r="O1403" s="12" t="e">
        <f>1000*(IF(I61&lt;18,VLOOKUP(I61,'[1]Mortality (No Interventions) H'!$B$10:$O$129,7),VLOOKUP(I61,'[1]Mortality (Interventions) H'!$B$136:$AV$256,34)))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2534.4597851649314</v>
      </c>
      <c r="M1404" s="14">
        <f t="shared" si="735"/>
        <v>769177</v>
      </c>
      <c r="N1404" s="13"/>
      <c r="O1404" s="12" t="e">
        <f>1000*(IF(I62&lt;18,VLOOKUP(I62,'[1]Mortality (No Interventions) H'!$B$10:$O$129,7),VLOOKUP(I62,'[1]Mortality (Interventions) H'!$B$136:$AV$256,34)))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2534.4597851649314</v>
      </c>
      <c r="M1405" s="14">
        <f t="shared" si="735"/>
        <v>769177</v>
      </c>
      <c r="N1405" s="13"/>
      <c r="O1405" s="12" t="e">
        <f>1000*(IF(I63&lt;18,VLOOKUP(I63,'[1]Mortality (No Interventions) H'!$B$10:$O$129,7),VLOOKUP(I63,'[1]Mortality (Interventions) H'!$B$136:$AV$256,34)))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2534.4597851649314</v>
      </c>
      <c r="M1406" s="14">
        <f t="shared" si="735"/>
        <v>769177</v>
      </c>
      <c r="N1406" s="13"/>
      <c r="O1406" s="12" t="e">
        <f>1000*(IF(I64&lt;18,VLOOKUP(I64,'[1]Mortality (No Interventions) H'!$B$10:$O$129,7),VLOOKUP(I64,'[1]Mortality (Interventions) H'!$B$136:$AV$256,34)))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2534.4597851649314</v>
      </c>
      <c r="M1407" s="14">
        <f t="shared" si="735"/>
        <v>769177</v>
      </c>
      <c r="N1407" s="13"/>
      <c r="O1407" s="12" t="e">
        <f>1000*(IF(I65&lt;18,VLOOKUP(I65,'[1]Mortality (No Interventions) H'!$B$10:$O$129,7),VLOOKUP(I65,'[1]Mortality (Interventions) H'!$B$136:$AV$256,34)))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2534.4597851649314</v>
      </c>
      <c r="M1408" s="14">
        <f t="shared" si="735"/>
        <v>769177</v>
      </c>
      <c r="N1408" s="13"/>
      <c r="O1408" s="12" t="e">
        <f>1000*(IF(I66&lt;18,VLOOKUP(I66,'[1]Mortality (No Interventions) H'!$B$10:$O$129,7),VLOOKUP(I66,'[1]Mortality (Interventions) H'!$B$136:$AV$256,34)))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2534.4597851649314</v>
      </c>
      <c r="M1409" s="14">
        <f t="shared" si="735"/>
        <v>769177</v>
      </c>
      <c r="N1409" s="13"/>
      <c r="O1409" s="12" t="e">
        <f>1000*(IF(I67&lt;18,VLOOKUP(I67,'[1]Mortality (No Interventions) H'!$B$10:$O$129,7),VLOOKUP(I67,'[1]Mortality (Interventions) H'!$B$136:$AV$256,34)))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2534.4597851649314</v>
      </c>
      <c r="M1410" s="14">
        <f t="shared" ref="M1410:M1441" si="752">$E$11</f>
        <v>769177</v>
      </c>
      <c r="N1410" s="13"/>
      <c r="O1410" s="12" t="e">
        <f>1000*(IF(I68&lt;18,VLOOKUP(I68,'[1]Mortality (No Interventions) H'!$B$10:$O$129,7),VLOOKUP(I68,'[1]Mortality (Interventions) H'!$B$136:$AV$256,34)))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2534.4597851649314</v>
      </c>
      <c r="M1411" s="14">
        <f t="shared" si="752"/>
        <v>769177</v>
      </c>
      <c r="N1411" s="13"/>
      <c r="O1411" s="12" t="e">
        <f>1000*(IF(I69&lt;18,VLOOKUP(I69,'[1]Mortality (No Interventions) H'!$B$10:$O$129,7),VLOOKUP(I69,'[1]Mortality (Interventions) H'!$B$136:$AV$256,34)))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2534.4597851649314</v>
      </c>
      <c r="M1412" s="14">
        <f t="shared" si="752"/>
        <v>769177</v>
      </c>
      <c r="N1412" s="13"/>
      <c r="O1412" s="12" t="e">
        <f>1000*(IF(I70&lt;18,VLOOKUP(I70,'[1]Mortality (No Interventions) H'!$B$10:$O$129,7),VLOOKUP(I70,'[1]Mortality (Interventions) H'!$B$136:$AV$256,34)))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2534.4597851649314</v>
      </c>
      <c r="M1413" s="14">
        <f t="shared" si="752"/>
        <v>769177</v>
      </c>
      <c r="N1413" s="13"/>
      <c r="O1413" s="12" t="e">
        <f>1000*(IF(I71&lt;18,VLOOKUP(I71,'[1]Mortality (No Interventions) H'!$B$10:$O$129,7),VLOOKUP(I71,'[1]Mortality (Interventions) H'!$B$136:$AV$256,34)))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2534.4597851649314</v>
      </c>
      <c r="M1414" s="14">
        <f t="shared" si="752"/>
        <v>769177</v>
      </c>
      <c r="N1414" s="13"/>
      <c r="O1414" s="12" t="e">
        <f>1000*(IF(I72&lt;18,VLOOKUP(I72,'[1]Mortality (No Interventions) H'!$B$10:$O$129,7),VLOOKUP(I72,'[1]Mortality (Interventions) H'!$B$136:$AV$256,34)))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2534.4597851649314</v>
      </c>
      <c r="M1415" s="14">
        <f t="shared" si="752"/>
        <v>769177</v>
      </c>
      <c r="N1415" s="13"/>
      <c r="O1415" s="12" t="e">
        <f>1000*(IF(I73&lt;18,VLOOKUP(I73,'[1]Mortality (No Interventions) H'!$B$10:$O$129,7),VLOOKUP(I73,'[1]Mortality (Interventions) H'!$B$136:$AV$256,34)))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2534.4597851649314</v>
      </c>
      <c r="M1416" s="14">
        <f t="shared" si="752"/>
        <v>769177</v>
      </c>
      <c r="N1416" s="13"/>
      <c r="O1416" s="12" t="e">
        <f>1000*(IF(I74&lt;18,VLOOKUP(I74,'[1]Mortality (No Interventions) H'!$B$10:$O$129,7),VLOOKUP(I74,'[1]Mortality (Interventions) H'!$B$136:$AV$256,34)))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2534.4597851649314</v>
      </c>
      <c r="M1417" s="14">
        <f t="shared" si="752"/>
        <v>769177</v>
      </c>
      <c r="N1417" s="13"/>
      <c r="O1417" s="12" t="e">
        <f>1000*(IF(I75&lt;18,VLOOKUP(I75,'[1]Mortality (No Interventions) H'!$B$10:$O$129,7),VLOOKUP(I75,'[1]Mortality (Interventions) H'!$B$136:$AV$256,34)))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2534.4597851649314</v>
      </c>
      <c r="M1418" s="14">
        <f t="shared" si="752"/>
        <v>769177</v>
      </c>
      <c r="N1418" s="13"/>
      <c r="O1418" s="12" t="e">
        <f>1000*(IF(I76&lt;18,VLOOKUP(I76,'[1]Mortality (No Interventions) H'!$B$10:$O$129,7),VLOOKUP(I76,'[1]Mortality (Interventions) H'!$B$136:$AV$256,34)))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2534.4597851649314</v>
      </c>
      <c r="M1419" s="14">
        <f t="shared" si="752"/>
        <v>769177</v>
      </c>
      <c r="N1419" s="13"/>
      <c r="O1419" s="12" t="e">
        <f>1000*(IF(I77&lt;18,VLOOKUP(I77,'[1]Mortality (No Interventions) H'!$B$10:$O$129,7),VLOOKUP(I77,'[1]Mortality (Interventions) H'!$B$136:$AV$256,34)))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2534.4597851649314</v>
      </c>
      <c r="M1420" s="14">
        <f t="shared" si="752"/>
        <v>769177</v>
      </c>
      <c r="N1420" s="13"/>
      <c r="O1420" s="12" t="e">
        <f>1000*(IF(I78&lt;18,VLOOKUP(I78,'[1]Mortality (No Interventions) H'!$B$10:$O$129,7),VLOOKUP(I78,'[1]Mortality (Interventions) H'!$B$136:$AV$256,34)))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2534.4597851649314</v>
      </c>
      <c r="M1421" s="14">
        <f t="shared" si="752"/>
        <v>769177</v>
      </c>
      <c r="N1421" s="13"/>
      <c r="O1421" s="12" t="e">
        <f>1000*(IF(I79&lt;18,VLOOKUP(I79,'[1]Mortality (No Interventions) H'!$B$10:$O$129,7),VLOOKUP(I79,'[1]Mortality (Interventions) H'!$B$136:$AV$256,34)))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2534.4597851649314</v>
      </c>
      <c r="M1422" s="14">
        <f t="shared" si="752"/>
        <v>769177</v>
      </c>
      <c r="O1422" s="12" t="e">
        <f>1000*(IF(I80&lt;18,VLOOKUP(I80,'[1]Mortality (No Interventions) H'!$B$10:$O$129,7),VLOOKUP(I80,'[1]Mortality (Interventions) H'!$B$136:$AV$256,34)))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2534.4597851649314</v>
      </c>
      <c r="M1423" s="14">
        <f t="shared" si="752"/>
        <v>769177</v>
      </c>
      <c r="O1423" s="12" t="e">
        <f>1000*(IF(I81&lt;18,VLOOKUP(I81,'[1]Mortality (No Interventions) H'!$B$10:$O$129,7),VLOOKUP(I81,'[1]Mortality (Interventions) H'!$B$136:$AV$256,34)))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2534.4597851649314</v>
      </c>
      <c r="M1424" s="14">
        <f t="shared" si="752"/>
        <v>769177</v>
      </c>
      <c r="O1424" s="12" t="e">
        <f>1000*(IF(I82&lt;18,VLOOKUP(I82,'[1]Mortality (No Interventions) H'!$B$10:$O$129,7),VLOOKUP(I82,'[1]Mortality (Interventions) H'!$B$136:$AV$256,34)))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2534.4597851649314</v>
      </c>
      <c r="M1425" s="14">
        <f t="shared" si="752"/>
        <v>769177</v>
      </c>
      <c r="O1425" s="12" t="e">
        <f>1000*(IF(I83&lt;18,VLOOKUP(I83,'[1]Mortality (No Interventions) H'!$B$10:$O$129,7),VLOOKUP(I83,'[1]Mortality (Interventions) H'!$B$136:$AV$256,34)))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2534.4597851649314</v>
      </c>
      <c r="M1426" s="14">
        <f t="shared" si="752"/>
        <v>769177</v>
      </c>
      <c r="O1426" s="12" t="e">
        <f>1000*(IF(I84&lt;18,VLOOKUP(I84,'[1]Mortality (No Interventions) H'!$B$10:$O$129,7),VLOOKUP(I84,'[1]Mortality (Interventions) H'!$B$136:$AV$256,34)))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2534.4597851649314</v>
      </c>
      <c r="M1427" s="14">
        <f t="shared" si="752"/>
        <v>769177</v>
      </c>
      <c r="O1427" s="12" t="e">
        <f>1000*(IF(I85&lt;18,VLOOKUP(I85,'[1]Mortality (No Interventions) H'!$B$10:$O$129,7),VLOOKUP(I85,'[1]Mortality (Interventions) H'!$B$136:$AV$256,34)))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2534.4597851649314</v>
      </c>
      <c r="M1428" s="14">
        <f t="shared" si="752"/>
        <v>769177</v>
      </c>
      <c r="O1428" s="12" t="e">
        <f>1000*(IF(I86&lt;18,VLOOKUP(I86,'[1]Mortality (No Interventions) H'!$B$10:$O$129,7),VLOOKUP(I86,'[1]Mortality (Interventions) H'!$B$136:$AV$256,34)))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2534.4597851649314</v>
      </c>
      <c r="M1429" s="14">
        <f t="shared" si="752"/>
        <v>769177</v>
      </c>
      <c r="O1429" s="12" t="e">
        <f>1000*(IF(I87&lt;18,VLOOKUP(I87,'[1]Mortality (No Interventions) H'!$B$10:$O$129,7),VLOOKUP(I87,'[1]Mortality (Interventions) H'!$B$136:$AV$256,34)))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2534.4597851649314</v>
      </c>
      <c r="M1430" s="14">
        <f t="shared" si="752"/>
        <v>769177</v>
      </c>
      <c r="O1430" s="12" t="e">
        <f>1000*(IF(I88&lt;18,VLOOKUP(I88,'[1]Mortality (No Interventions) H'!$B$10:$O$129,7),VLOOKUP(I88,'[1]Mortality (Interventions) H'!$B$136:$AV$256,34)))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2534.4597851649314</v>
      </c>
      <c r="M1431" s="14">
        <f t="shared" si="752"/>
        <v>769177</v>
      </c>
      <c r="O1431" s="12" t="e">
        <f>1000*(IF(I89&lt;18,VLOOKUP(I89,'[1]Mortality (No Interventions) H'!$B$10:$O$129,7),VLOOKUP(I89,'[1]Mortality (Interventions) H'!$B$136:$AV$256,34)))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2534.4597851649314</v>
      </c>
      <c r="M1432" s="14">
        <f t="shared" si="752"/>
        <v>769177</v>
      </c>
      <c r="O1432" s="12" t="e">
        <f>1000*(IF(I90&lt;18,VLOOKUP(I90,'[1]Mortality (No Interventions) H'!$B$10:$O$129,7),VLOOKUP(I90,'[1]Mortality (Interventions) H'!$B$136:$AV$256,34)))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2534.4597851649314</v>
      </c>
      <c r="M1433" s="14">
        <f t="shared" si="752"/>
        <v>769177</v>
      </c>
      <c r="O1433" s="12" t="e">
        <f>1000*(IF(I91&lt;18,VLOOKUP(I91,'[1]Mortality (No Interventions) H'!$B$10:$O$129,7),VLOOKUP(I91,'[1]Mortality (Interventions) H'!$B$136:$AV$256,34)))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2534.4597851649314</v>
      </c>
      <c r="M1434" s="14">
        <f t="shared" si="752"/>
        <v>769177</v>
      </c>
      <c r="O1434" s="12" t="e">
        <f>1000*(IF(I92&lt;18,VLOOKUP(I92,'[1]Mortality (No Interventions) H'!$B$10:$O$129,7),VLOOKUP(I92,'[1]Mortality (Interventions) H'!$B$136:$AV$256,34)))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2534.4597851649314</v>
      </c>
      <c r="M1435" s="14">
        <f t="shared" si="752"/>
        <v>769177</v>
      </c>
      <c r="O1435" s="12" t="e">
        <f>1000*(IF(I93&lt;18,VLOOKUP(I93,'[1]Mortality (No Interventions) H'!$B$10:$O$129,7),VLOOKUP(I93,'[1]Mortality (Interventions) H'!$B$136:$AV$256,34)))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2534.4597851649314</v>
      </c>
      <c r="M1436" s="14">
        <f t="shared" si="752"/>
        <v>769177</v>
      </c>
      <c r="O1436" s="12" t="e">
        <f>1000*(IF(I94&lt;18,VLOOKUP(I94,'[1]Mortality (No Interventions) H'!$B$10:$O$129,7),VLOOKUP(I94,'[1]Mortality (Interventions) H'!$B$136:$AV$256,34)))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2534.4597851649314</v>
      </c>
      <c r="M1437" s="14">
        <f t="shared" si="752"/>
        <v>769177</v>
      </c>
      <c r="O1437" s="12" t="e">
        <f>1000*(IF(I95&lt;18,VLOOKUP(I95,'[1]Mortality (No Interventions) H'!$B$10:$O$129,7),VLOOKUP(I95,'[1]Mortality (Interventions) H'!$B$136:$AV$256,34)))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2534.4597851649314</v>
      </c>
      <c r="M1438" s="14">
        <f t="shared" si="752"/>
        <v>769177</v>
      </c>
      <c r="O1438" s="12" t="e">
        <f>1000*(IF(I96&lt;18,VLOOKUP(I96,'[1]Mortality (No Interventions) H'!$B$10:$O$129,7),VLOOKUP(I96,'[1]Mortality (Interventions) H'!$B$136:$AV$256,34)))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2534.4597851649314</v>
      </c>
      <c r="M1439" s="14">
        <f t="shared" si="752"/>
        <v>769177</v>
      </c>
      <c r="O1439" s="12" t="e">
        <f>1000*(IF(I97&lt;18,VLOOKUP(I97,'[1]Mortality (No Interventions) H'!$B$10:$O$129,7),VLOOKUP(I97,'[1]Mortality (Interventions) H'!$B$136:$AV$256,34)))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2534.4597851649314</v>
      </c>
      <c r="M1440" s="14">
        <f t="shared" si="752"/>
        <v>769177</v>
      </c>
      <c r="O1440" s="12" t="e">
        <f>1000*(IF(I98&lt;18,VLOOKUP(I98,'[1]Mortality (No Interventions) H'!$B$10:$O$129,7),VLOOKUP(I98,'[1]Mortality (Interventions) H'!$B$136:$AV$256,34)))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2534.4597851649314</v>
      </c>
      <c r="M1441" s="14">
        <f t="shared" si="752"/>
        <v>769177</v>
      </c>
      <c r="O1441" s="12" t="e">
        <f>1000*(IF(I99&lt;18,VLOOKUP(I99,'[1]Mortality (No Interventions) H'!$B$10:$O$129,7),VLOOKUP(I99,'[1]Mortality (Interventions) H'!$B$136:$AV$256,34)))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2534.4597851649314</v>
      </c>
      <c r="M1442" s="14">
        <f t="shared" ref="M1442:M1466" si="769">$E$11</f>
        <v>769177</v>
      </c>
      <c r="O1442" s="12" t="e">
        <f>1000*(IF(I100&lt;18,VLOOKUP(I100,'[1]Mortality (No Interventions) H'!$B$10:$O$129,7),VLOOKUP(I100,'[1]Mortality (Interventions) H'!$B$136:$AV$256,34)))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2534.4597851649314</v>
      </c>
      <c r="M1443" s="14">
        <f t="shared" si="769"/>
        <v>769177</v>
      </c>
      <c r="O1443" s="12" t="e">
        <f>1000*(IF(I101&lt;18,VLOOKUP(I101,'[1]Mortality (No Interventions) H'!$B$10:$O$129,7),VLOOKUP(I101,'[1]Mortality (Interventions) H'!$B$136:$AV$256,34)))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2534.4597851649314</v>
      </c>
      <c r="M1444" s="14">
        <f t="shared" si="769"/>
        <v>769177</v>
      </c>
      <c r="O1444" s="12" t="e">
        <f>1000*(IF(I102&lt;18,VLOOKUP(I102,'[1]Mortality (No Interventions) H'!$B$10:$O$129,7),VLOOKUP(I102,'[1]Mortality (Interventions) H'!$B$136:$AV$256,34)))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2534.4597851649314</v>
      </c>
      <c r="M1445" s="14">
        <f t="shared" si="769"/>
        <v>769177</v>
      </c>
      <c r="O1445" s="12" t="e">
        <f>1000*(IF(I103&lt;18,VLOOKUP(I103,'[1]Mortality (No Interventions) H'!$B$10:$O$129,7),VLOOKUP(I103,'[1]Mortality (Interventions) H'!$B$136:$AV$256,34)))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2534.4597851649314</v>
      </c>
      <c r="M1446" s="14">
        <f t="shared" si="769"/>
        <v>769177</v>
      </c>
      <c r="O1446" s="12" t="e">
        <f>1000*(IF(I104&lt;18,VLOOKUP(I104,'[1]Mortality (No Interventions) H'!$B$10:$O$129,7),VLOOKUP(I104,'[1]Mortality (Interventions) H'!$B$136:$AV$256,34)))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2534.4597851649314</v>
      </c>
      <c r="M1447" s="14">
        <f t="shared" si="769"/>
        <v>769177</v>
      </c>
      <c r="O1447" s="12" t="e">
        <f>1000*(IF(I105&lt;18,VLOOKUP(I105,'[1]Mortality (No Interventions) H'!$B$10:$O$129,7),VLOOKUP(I105,'[1]Mortality (Interventions) H'!$B$136:$AV$256,34)))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2534.4597851649314</v>
      </c>
      <c r="M1448" s="14">
        <f t="shared" si="769"/>
        <v>769177</v>
      </c>
      <c r="O1448" s="12" t="e">
        <f>1000*(IF(I106&lt;18,VLOOKUP(I106,'[1]Mortality (No Interventions) H'!$B$10:$O$129,7),VLOOKUP(I106,'[1]Mortality (Interventions) H'!$B$136:$AV$256,34)))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2534.4597851649314</v>
      </c>
      <c r="M1449" s="14">
        <f t="shared" si="769"/>
        <v>769177</v>
      </c>
      <c r="O1449" s="12" t="e">
        <f>1000*(IF(I107&lt;18,VLOOKUP(I107,'[1]Mortality (No Interventions) H'!$B$10:$O$129,7),VLOOKUP(I107,'[1]Mortality (Interventions) H'!$B$136:$AV$256,34)))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2534.4597851649314</v>
      </c>
      <c r="M1450" s="14">
        <f t="shared" si="769"/>
        <v>769177</v>
      </c>
      <c r="O1450" s="12" t="e">
        <f>1000*(IF(I108&lt;18,VLOOKUP(I108,'[1]Mortality (No Interventions) H'!$B$10:$O$129,7),VLOOKUP(I108,'[1]Mortality (Interventions) H'!$B$136:$AV$256,34)))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2534.4597851649314</v>
      </c>
      <c r="M1451" s="14">
        <f t="shared" si="769"/>
        <v>769177</v>
      </c>
      <c r="O1451" s="12" t="e">
        <f>1000*(IF(I109&lt;18,VLOOKUP(I109,'[1]Mortality (No Interventions) H'!$B$10:$O$129,7),VLOOKUP(I109,'[1]Mortality (Interventions) H'!$B$136:$AV$256,34)))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2534.4597851649314</v>
      </c>
      <c r="M1452" s="14">
        <f t="shared" si="769"/>
        <v>769177</v>
      </c>
      <c r="O1452" s="12" t="e">
        <f>1000*(IF(I110&lt;18,VLOOKUP(I110,'[1]Mortality (No Interventions) H'!$B$10:$O$129,7),VLOOKUP(I110,'[1]Mortality (Interventions) H'!$B$136:$AV$256,34)))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2534.4597851649314</v>
      </c>
      <c r="M1453" s="14">
        <f t="shared" si="769"/>
        <v>769177</v>
      </c>
      <c r="O1453" s="12" t="e">
        <f>1000*(IF(I111&lt;18,VLOOKUP(I111,'[1]Mortality (No Interventions) H'!$B$10:$O$129,7),VLOOKUP(I111,'[1]Mortality (Interventions) H'!$B$136:$AV$256,34)))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2534.4597851649314</v>
      </c>
      <c r="M1454" s="14">
        <f t="shared" si="769"/>
        <v>769177</v>
      </c>
      <c r="O1454" s="12" t="e">
        <f>1000*(IF(I112&lt;18,VLOOKUP(I112,'[1]Mortality (No Interventions) H'!$B$10:$O$129,7),VLOOKUP(I112,'[1]Mortality (Interventions) H'!$B$136:$AV$256,34)))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2534.4597851649314</v>
      </c>
      <c r="M1455" s="14">
        <f t="shared" si="769"/>
        <v>769177</v>
      </c>
      <c r="O1455" s="12" t="e">
        <f>1000*(IF(I113&lt;18,VLOOKUP(I113,'[1]Mortality (No Interventions) H'!$B$10:$O$129,7),VLOOKUP(I113,'[1]Mortality (Interventions) H'!$B$136:$AV$256,34)))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2534.4597851649314</v>
      </c>
      <c r="M1456" s="14">
        <f t="shared" si="769"/>
        <v>769177</v>
      </c>
      <c r="O1456" s="12" t="e">
        <f>1000*(IF(I114&lt;18,VLOOKUP(I114,'[1]Mortality (No Interventions) H'!$B$10:$O$129,7),VLOOKUP(I114,'[1]Mortality (Interventions) H'!$B$136:$AV$256,34)))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2534.4597851649314</v>
      </c>
      <c r="M1457" s="14">
        <f t="shared" si="769"/>
        <v>769177</v>
      </c>
      <c r="O1457" s="12" t="e">
        <f>1000*(IF(I115&lt;18,VLOOKUP(I115,'[1]Mortality (No Interventions) H'!$B$10:$O$129,7),VLOOKUP(I115,'[1]Mortality (Interventions) H'!$B$136:$AV$256,34)))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2534.4597851649314</v>
      </c>
      <c r="M1458" s="14">
        <f t="shared" si="769"/>
        <v>769177</v>
      </c>
      <c r="O1458" s="12" t="e">
        <f>1000*(IF(I116&lt;18,VLOOKUP(I116,'[1]Mortality (No Interventions) H'!$B$10:$O$129,7),VLOOKUP(I116,'[1]Mortality (Interventions) H'!$B$136:$AV$256,34)))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2534.4597851649314</v>
      </c>
      <c r="M1459" s="14">
        <f t="shared" si="769"/>
        <v>769177</v>
      </c>
      <c r="O1459" s="12" t="e">
        <f>1000*(IF(I117&lt;18,VLOOKUP(I117,'[1]Mortality (No Interventions) H'!$B$10:$O$129,7),VLOOKUP(I117,'[1]Mortality (Interventions) H'!$B$136:$AV$256,34)))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2534.4597851649314</v>
      </c>
      <c r="M1460" s="14">
        <f t="shared" si="769"/>
        <v>769177</v>
      </c>
      <c r="O1460" s="12" t="e">
        <f>1000*(IF(I118&lt;18,VLOOKUP(I118,'[1]Mortality (No Interventions) H'!$B$10:$O$129,7),VLOOKUP(I118,'[1]Mortality (Interventions) H'!$B$136:$AV$256,34)))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2534.4597851649314</v>
      </c>
      <c r="M1461" s="14">
        <f t="shared" si="769"/>
        <v>769177</v>
      </c>
      <c r="O1461" s="12" t="e">
        <f>1000*(IF(I119&lt;18,VLOOKUP(I119,'[1]Mortality (No Interventions) H'!$B$10:$O$129,7),VLOOKUP(I119,'[1]Mortality (Interventions) H'!$B$136:$AV$256,34)))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2534.4597851649314</v>
      </c>
      <c r="M1462" s="14">
        <f t="shared" si="769"/>
        <v>769177</v>
      </c>
      <c r="O1462" s="12" t="e">
        <f>1000*(IF(I120&lt;18,VLOOKUP(I120,'[1]Mortality (No Interventions) H'!$B$10:$O$129,7),VLOOKUP(I120,'[1]Mortality (Interventions) H'!$B$136:$AV$256,34)))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2534.4597851649314</v>
      </c>
      <c r="M1463" s="14">
        <f t="shared" si="769"/>
        <v>769177</v>
      </c>
      <c r="O1463" s="12" t="e">
        <f>1000*(IF(I121&lt;18,VLOOKUP(I121,'[1]Mortality (No Interventions) H'!$B$10:$O$129,7),VLOOKUP(I121,'[1]Mortality (Interventions) H'!$B$136:$AV$256,34)))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2534.4597851649314</v>
      </c>
      <c r="M1464" s="14">
        <f t="shared" si="769"/>
        <v>769177</v>
      </c>
      <c r="O1464" s="12" t="e">
        <f>1000*(IF(I122&lt;18,VLOOKUP(I122,'[1]Mortality (No Interventions) H'!$B$10:$O$129,7),VLOOKUP(I122,'[1]Mortality (Interventions) H'!$B$136:$AV$256,34)))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2534.4597851649314</v>
      </c>
      <c r="M1465" s="14">
        <f t="shared" si="769"/>
        <v>769177</v>
      </c>
      <c r="O1465" s="12" t="e">
        <f>1000*(IF(I123&lt;18,VLOOKUP(I123,'[1]Mortality (No Interventions) H'!$B$10:$O$129,7),VLOOKUP(I123,'[1]Mortality (Interventions) H'!$B$136:$AV$256,34)))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2534.4597851649314</v>
      </c>
      <c r="M1466" s="14">
        <f t="shared" si="769"/>
        <v>769177</v>
      </c>
      <c r="O1466" s="12" t="e">
        <f>1000*(IF(I124&lt;18,VLOOKUP(I124,'[1]Mortality (No Interventions) H'!$B$10:$O$129,7),VLOOKUP(I124,'[1]Mortality (Interventions) H'!$B$136:$AV$256,34)))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466991.84647845069</v>
      </c>
      <c r="Z1471" s="2">
        <f t="shared" si="786"/>
        <v>-11674.796161961269</v>
      </c>
      <c r="AA1471" s="2">
        <f t="shared" si="786"/>
        <v>-52533.317772662907</v>
      </c>
      <c r="AB1471" s="2">
        <f t="shared" si="786"/>
        <v>-769176.99999999965</v>
      </c>
      <c r="AC1471" s="2">
        <f t="shared" si="786"/>
        <v>-366393.26745617337</v>
      </c>
      <c r="AD1471" s="2">
        <f t="shared" si="786"/>
        <v>15693.157700405505</v>
      </c>
      <c r="AE1471" s="2">
        <f t="shared" si="786"/>
        <v>-350700.10975576757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466991.84647845069</v>
      </c>
      <c r="Z1473" s="2">
        <f t="shared" si="787"/>
        <v>-11674.796161961269</v>
      </c>
      <c r="AA1473" s="2">
        <f t="shared" si="787"/>
        <v>-22823.479136013579</v>
      </c>
      <c r="AB1473" s="2">
        <f t="shared" si="787"/>
        <v>-151648.59385572679</v>
      </c>
      <c r="AC1473" s="2">
        <f t="shared" si="787"/>
        <v>280844.97732474905</v>
      </c>
      <c r="AD1473" s="2">
        <f t="shared" si="787"/>
        <v>6175.2840614427241</v>
      </c>
      <c r="AE1473" s="2">
        <f t="shared" si="787"/>
        <v>287020.26138619171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466991.84647845069</v>
      </c>
      <c r="Z1475" s="2">
        <f t="shared" si="788"/>
        <v>-11674.796161961269</v>
      </c>
      <c r="AA1475" s="2">
        <f t="shared" si="788"/>
        <v>-36126.441381819837</v>
      </c>
      <c r="AB1475" s="2">
        <f t="shared" si="788"/>
        <v>-382894.64156207378</v>
      </c>
      <c r="AC1475" s="2">
        <f t="shared" si="788"/>
        <v>36295.967372595856</v>
      </c>
      <c r="AD1475" s="2">
        <f t="shared" si="788"/>
        <v>10403.248318389942</v>
      </c>
      <c r="AE1475" s="2">
        <f t="shared" si="788"/>
        <v>46699.215690985671</v>
      </c>
    </row>
    <row r="1479" spans="1:40" ht="19" customHeight="1" x14ac:dyDescent="0.15">
      <c r="A1479" s="1"/>
      <c r="G1479" s="1" t="s">
        <v>11</v>
      </c>
      <c r="H1479" s="50">
        <v>463609.31581610953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463609.31581610953</v>
      </c>
      <c r="K1480" s="14">
        <f>J1480*$C$10</f>
        <v>11590.23289540274</v>
      </c>
      <c r="L1480" s="15">
        <f>$C$1490</f>
        <v>4839.0452673052996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463609.31581610953</v>
      </c>
      <c r="Z1480" s="8">
        <f t="shared" ref="Z1480:Z1511" si="793">IFERROR(_xlfn.IFNA(-$T1480*K1480,0),0)</f>
        <v>-11590.23289540274</v>
      </c>
      <c r="AA1480" s="8">
        <f t="shared" ref="AA1480:AA1511" si="794">IFERROR(_xlfn.IFNA(-$T1480*L1480,0),0)</f>
        <v>-4839.0452673052996</v>
      </c>
      <c r="AB1480" s="8"/>
      <c r="AC1480" s="8">
        <f t="shared" ref="AC1480:AC1511" si="795">IFERROR(_xlfn.IFNA(SUM(Y1480:AB1480),0),0)</f>
        <v>447180.03765340149</v>
      </c>
      <c r="AD1480" s="8"/>
      <c r="AE1480" s="8">
        <f t="shared" ref="AE1480:AE1511" si="796">IFERROR(_xlfn.IFNA(SUM(AC1480:AD1480),0),0)</f>
        <v>447180.03765340149</v>
      </c>
      <c r="AG1480" s="46">
        <f>AE1609</f>
        <v>46360.96245425439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H'!$B$10:$O$129,7),VLOOKUP(I5,'[1]Mortality (Interventions) H'!$B$136:$AV$256,37)))</f>
        <v>8.50940726761905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8.5094072676190503E-3</v>
      </c>
      <c r="S1481" s="10">
        <f t="shared" ref="S1481:S1512" si="800">MIN(P1481*Q1481,Q1481-R1481)</f>
        <v>0</v>
      </c>
      <c r="T1481" s="9">
        <f t="shared" si="790"/>
        <v>0.99149059273238094</v>
      </c>
      <c r="U1481" s="18"/>
      <c r="V1481" s="8">
        <f t="shared" ref="V1481:V1512" si="801">W1480</f>
        <v>7691.77</v>
      </c>
      <c r="W1481" s="8">
        <f t="shared" si="791"/>
        <v>7626.3175964611464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-6545.2403538854178</v>
      </c>
      <c r="AC1481" s="8">
        <f t="shared" si="795"/>
        <v>-6545.2403538854178</v>
      </c>
      <c r="AD1481" s="8">
        <f t="shared" ref="AD1481:AD1512" si="803">IFERROR(_xlfn.IFNA($D$6*SUM(V1481:V1481,Y1481:Z1481),0),0)</f>
        <v>754.56263700000011</v>
      </c>
      <c r="AE1481" s="8">
        <f t="shared" si="796"/>
        <v>-5790.6777168854178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2520.9986882247522</v>
      </c>
      <c r="M1482" s="14">
        <f t="shared" si="789"/>
        <v>769177</v>
      </c>
      <c r="N1482" s="13"/>
      <c r="O1482" s="12">
        <f>1000*(IF(I6&lt;18,VLOOKUP(I6,'[1]Mortality (No Interventions) H'!$B$10:$O$129,7),VLOOKUP(I6,'[1]Mortality (Interventions) H'!$B$136:$AV$256,37)))</f>
        <v>9.38476519276138</v>
      </c>
      <c r="P1482" s="11">
        <v>0</v>
      </c>
      <c r="Q1482" s="10">
        <f t="shared" si="798"/>
        <v>0.99149059273238094</v>
      </c>
      <c r="R1482" s="10">
        <f t="shared" si="799"/>
        <v>9.3049064036251974E-3</v>
      </c>
      <c r="S1482" s="10">
        <f t="shared" si="800"/>
        <v>0</v>
      </c>
      <c r="T1482" s="9">
        <f t="shared" si="790"/>
        <v>0.98218568632875569</v>
      </c>
      <c r="U1482" s="18"/>
      <c r="V1482" s="8">
        <f t="shared" si="801"/>
        <v>7626.3175964611464</v>
      </c>
      <c r="W1482" s="8">
        <f t="shared" si="791"/>
        <v>7554.7463965329334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-2476.0888268279209</v>
      </c>
      <c r="AB1482" s="8">
        <f t="shared" si="802"/>
        <v>-7157.1199928212181</v>
      </c>
      <c r="AC1482" s="8">
        <f t="shared" si="795"/>
        <v>-9633.2088196491386</v>
      </c>
      <c r="AD1482" s="8">
        <f t="shared" si="803"/>
        <v>748.14175621283846</v>
      </c>
      <c r="AE1482" s="8">
        <f t="shared" si="796"/>
        <v>-8885.0670634362996</v>
      </c>
      <c r="AF1482" s="1" t="s">
        <v>34</v>
      </c>
      <c r="AG1482" s="44">
        <f>AE1609/Y1609</f>
        <v>0.10000006659193934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2520.9986882247522</v>
      </c>
      <c r="M1483" s="14">
        <f t="shared" si="789"/>
        <v>769177</v>
      </c>
      <c r="N1483" s="13"/>
      <c r="O1483" s="12">
        <f>1000*(IF(I7&lt;18,VLOOKUP(I7,'[1]Mortality (No Interventions) H'!$B$10:$O$129,7),VLOOKUP(I7,'[1]Mortality (Interventions) H'!$B$136:$AV$256,37)))</f>
        <v>10.324435735341558</v>
      </c>
      <c r="P1483" s="11">
        <v>0</v>
      </c>
      <c r="Q1483" s="10">
        <f t="shared" si="798"/>
        <v>0.98218568632875569</v>
      </c>
      <c r="R1483" s="10">
        <f t="shared" si="799"/>
        <v>1.0140512998673579E-2</v>
      </c>
      <c r="S1483" s="10">
        <f t="shared" si="800"/>
        <v>0</v>
      </c>
      <c r="T1483" s="9">
        <f t="shared" si="790"/>
        <v>0.97204517333008211</v>
      </c>
      <c r="U1483" s="18"/>
      <c r="V1483" s="8">
        <f t="shared" si="801"/>
        <v>7554.7463965329334</v>
      </c>
      <c r="W1483" s="8">
        <f t="shared" si="791"/>
        <v>7476.747902865126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-2450.5246068603387</v>
      </c>
      <c r="AB1483" s="8">
        <f t="shared" si="802"/>
        <v>-7799.849366780747</v>
      </c>
      <c r="AC1483" s="8">
        <f t="shared" si="795"/>
        <v>-10250.373973641086</v>
      </c>
      <c r="AD1483" s="8">
        <f t="shared" si="803"/>
        <v>741.12062149988083</v>
      </c>
      <c r="AE1483" s="8">
        <f t="shared" si="796"/>
        <v>-9509.2533521412061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2520.9986882247522</v>
      </c>
      <c r="M1484" s="14">
        <f t="shared" si="789"/>
        <v>769177</v>
      </c>
      <c r="N1484" s="13"/>
      <c r="O1484" s="12">
        <f>1000*(IF(I8&lt;18,VLOOKUP(I8,'[1]Mortality (No Interventions) H'!$B$10:$O$129,7),VLOOKUP(I8,'[1]Mortality (Interventions) H'!$B$136:$AV$256,37)))</f>
        <v>11.329300061369075</v>
      </c>
      <c r="P1484" s="11">
        <v>0</v>
      </c>
      <c r="Q1484" s="10">
        <f t="shared" si="798"/>
        <v>0.97204517333008211</v>
      </c>
      <c r="R1484" s="10">
        <f t="shared" si="799"/>
        <v>1.1012591441862013E-2</v>
      </c>
      <c r="S1484" s="10">
        <f t="shared" si="800"/>
        <v>0</v>
      </c>
      <c r="T1484" s="9">
        <f t="shared" si="790"/>
        <v>0.96103258188822005</v>
      </c>
      <c r="U1484" s="18"/>
      <c r="V1484" s="8">
        <f t="shared" si="801"/>
        <v>7476.747902865126</v>
      </c>
      <c r="W1484" s="8">
        <f t="shared" si="791"/>
        <v>7392.041582390355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-2422.7618782814493</v>
      </c>
      <c r="AB1484" s="8">
        <f t="shared" si="802"/>
        <v>-8470.6320474770964</v>
      </c>
      <c r="AC1484" s="8">
        <f t="shared" si="795"/>
        <v>-10893.393925758546</v>
      </c>
      <c r="AD1484" s="8">
        <f t="shared" si="803"/>
        <v>733.46896927106889</v>
      </c>
      <c r="AE1484" s="8">
        <f t="shared" si="796"/>
        <v>-10159.924956487477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2520.9986882247522</v>
      </c>
      <c r="M1485" s="14">
        <f t="shared" si="789"/>
        <v>769177</v>
      </c>
      <c r="N1485" s="13"/>
      <c r="O1485" s="12">
        <f>1000*(IF(I9&lt;18,VLOOKUP(I9,'[1]Mortality (No Interventions) H'!$B$10:$O$129,7),VLOOKUP(I9,'[1]Mortality (Interventions) H'!$B$136:$AV$256,37)))</f>
        <v>12.463453091286681</v>
      </c>
      <c r="P1485" s="11">
        <v>0</v>
      </c>
      <c r="Q1485" s="10">
        <f t="shared" si="798"/>
        <v>0.96103258188822005</v>
      </c>
      <c r="R1485" s="10">
        <f t="shared" si="799"/>
        <v>1.1977784503561956E-2</v>
      </c>
      <c r="S1485" s="10">
        <f t="shared" si="800"/>
        <v>0</v>
      </c>
      <c r="T1485" s="9">
        <f t="shared" si="790"/>
        <v>0.94905479738465814</v>
      </c>
      <c r="U1485" s="18"/>
      <c r="V1485" s="8">
        <f t="shared" si="801"/>
        <v>7392.041582390355</v>
      </c>
      <c r="W1485" s="8">
        <f t="shared" si="791"/>
        <v>7299.9112188793924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-2392.5658992601311</v>
      </c>
      <c r="AB1485" s="8">
        <f t="shared" si="802"/>
        <v>-9213.0363510962743</v>
      </c>
      <c r="AC1485" s="8">
        <f t="shared" si="795"/>
        <v>-11605.602250356405</v>
      </c>
      <c r="AD1485" s="8">
        <f t="shared" si="803"/>
        <v>725.15927923249387</v>
      </c>
      <c r="AE1485" s="8">
        <f t="shared" si="796"/>
        <v>-10880.442971123912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2520.9986882247522</v>
      </c>
      <c r="M1486" s="14">
        <f t="shared" si="789"/>
        <v>769177</v>
      </c>
      <c r="N1486" s="13"/>
      <c r="O1486" s="12">
        <f>1000*(IF(I10&lt;18,VLOOKUP(I10,'[1]Mortality (No Interventions) H'!$B$10:$O$129,7),VLOOKUP(I10,'[1]Mortality (Interventions) H'!$B$136:$AV$256,37)))</f>
        <v>13.74565292850769</v>
      </c>
      <c r="P1486" s="11">
        <v>0</v>
      </c>
      <c r="Q1486" s="10">
        <f t="shared" si="798"/>
        <v>0.94905479738465814</v>
      </c>
      <c r="R1486" s="10">
        <f t="shared" si="799"/>
        <v>1.3045377854984698E-2</v>
      </c>
      <c r="S1486" s="10">
        <f t="shared" si="800"/>
        <v>0</v>
      </c>
      <c r="T1486" s="9">
        <f t="shared" si="790"/>
        <v>0.93600941952967343</v>
      </c>
      <c r="U1486" s="18"/>
      <c r="V1486" s="8">
        <f t="shared" si="801"/>
        <v>7299.9112188793924</v>
      </c>
      <c r="W1486" s="8">
        <f t="shared" si="791"/>
        <v>7199.5691728557567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-2359.6785188003187</v>
      </c>
      <c r="AB1486" s="8">
        <f t="shared" si="802"/>
        <v>-10034.204602363565</v>
      </c>
      <c r="AC1486" s="8">
        <f t="shared" si="795"/>
        <v>-12393.883121163883</v>
      </c>
      <c r="AD1486" s="8">
        <f t="shared" si="803"/>
        <v>716.12129057206846</v>
      </c>
      <c r="AE1486" s="8">
        <f t="shared" si="796"/>
        <v>-11677.761830591815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2520.9986882247522</v>
      </c>
      <c r="M1487" s="14">
        <f t="shared" si="789"/>
        <v>769177</v>
      </c>
      <c r="N1487" s="13"/>
      <c r="O1487" s="12">
        <f>1000*(IF(I11&lt;18,VLOOKUP(I11,'[1]Mortality (No Interventions) H'!$B$10:$O$129,7),VLOOKUP(I11,'[1]Mortality (Interventions) H'!$B$136:$AV$256,37)))</f>
        <v>15.217589624847879</v>
      </c>
      <c r="P1487" s="11">
        <v>0</v>
      </c>
      <c r="Q1487" s="10">
        <f t="shared" si="798"/>
        <v>0.93600941952967343</v>
      </c>
      <c r="R1487" s="10">
        <f t="shared" si="799"/>
        <v>1.4243807231394644E-2</v>
      </c>
      <c r="S1487" s="10">
        <f t="shared" si="800"/>
        <v>0</v>
      </c>
      <c r="T1487" s="9">
        <f t="shared" si="790"/>
        <v>0.9217656122982788</v>
      </c>
      <c r="U1487" s="18"/>
      <c r="V1487" s="8">
        <f t="shared" si="801"/>
        <v>7199.5691728557567</v>
      </c>
      <c r="W1487" s="8">
        <f t="shared" si="791"/>
        <v>7090.0090837075322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-2323.7698994546463</v>
      </c>
      <c r="AB1487" s="8">
        <f t="shared" si="802"/>
        <v>-10956.008914822438</v>
      </c>
      <c r="AC1487" s="8">
        <f t="shared" si="795"/>
        <v>-13279.778814277084</v>
      </c>
      <c r="AD1487" s="8">
        <f t="shared" si="803"/>
        <v>706.27773585714976</v>
      </c>
      <c r="AE1487" s="8">
        <f t="shared" si="796"/>
        <v>-12573.501078419935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2520.9986882247522</v>
      </c>
      <c r="M1488" s="14">
        <f t="shared" si="789"/>
        <v>769177</v>
      </c>
      <c r="N1488" s="13"/>
      <c r="O1488" s="12">
        <f>1000*(IF(I12&lt;18,VLOOKUP(I12,'[1]Mortality (No Interventions) H'!$B$10:$O$129,7),VLOOKUP(I12,'[1]Mortality (Interventions) H'!$B$136:$AV$256,37)))</f>
        <v>16.918807792577407</v>
      </c>
      <c r="P1488" s="11">
        <v>0</v>
      </c>
      <c r="Q1488" s="10">
        <f t="shared" si="798"/>
        <v>0.9217656122982788</v>
      </c>
      <c r="R1488" s="10">
        <f t="shared" si="799"/>
        <v>1.5595175224282004E-2</v>
      </c>
      <c r="S1488" s="10">
        <f t="shared" si="800"/>
        <v>0</v>
      </c>
      <c r="T1488" s="9">
        <f t="shared" si="790"/>
        <v>0.9061704370739968</v>
      </c>
      <c r="U1488" s="18"/>
      <c r="V1488" s="8">
        <f t="shared" si="801"/>
        <v>7090.0090837075322</v>
      </c>
      <c r="W1488" s="8">
        <f t="shared" si="791"/>
        <v>6970.0545827726564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-2284.4544831715962</v>
      </c>
      <c r="AB1488" s="8">
        <f t="shared" si="802"/>
        <v>-11995.45009348756</v>
      </c>
      <c r="AC1488" s="8">
        <f t="shared" si="795"/>
        <v>-14279.904576659155</v>
      </c>
      <c r="AD1488" s="8">
        <f t="shared" si="803"/>
        <v>695.52989111170893</v>
      </c>
      <c r="AE1488" s="8">
        <f t="shared" si="796"/>
        <v>-13584.374685547446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2520.9986882247522</v>
      </c>
      <c r="M1489" s="14">
        <f t="shared" si="789"/>
        <v>769177</v>
      </c>
      <c r="N1489" s="13"/>
      <c r="O1489" s="12">
        <f>1000*(IF(I13&lt;18,VLOOKUP(I13,'[1]Mortality (No Interventions) H'!$B$10:$O$129,7),VLOOKUP(I13,'[1]Mortality (Interventions) H'!$B$136:$AV$256,37)))</f>
        <v>18.886183136700129</v>
      </c>
      <c r="P1489" s="11">
        <v>0</v>
      </c>
      <c r="Q1489" s="10">
        <f t="shared" si="798"/>
        <v>0.9061704370739968</v>
      </c>
      <c r="R1489" s="10">
        <f t="shared" si="799"/>
        <v>1.7114100827643104E-2</v>
      </c>
      <c r="S1489" s="10">
        <f t="shared" si="800"/>
        <v>0</v>
      </c>
      <c r="T1489" s="9">
        <f t="shared" si="790"/>
        <v>0.88905633624635372</v>
      </c>
      <c r="U1489" s="18"/>
      <c r="V1489" s="8">
        <f t="shared" si="801"/>
        <v>6970.0545827726564</v>
      </c>
      <c r="W1489" s="8">
        <f t="shared" si="791"/>
        <v>6838.4168554496164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-2241.3098574349619</v>
      </c>
      <c r="AB1489" s="8">
        <f t="shared" si="802"/>
        <v>-13163.77273230404</v>
      </c>
      <c r="AC1489" s="8">
        <f t="shared" si="795"/>
        <v>-15405.082589739002</v>
      </c>
      <c r="AD1489" s="8">
        <f t="shared" si="803"/>
        <v>683.76235456999768</v>
      </c>
      <c r="AE1489" s="8">
        <f t="shared" si="796"/>
        <v>-14721.320235169005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4839.0452673052996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2520.9986882247522</v>
      </c>
      <c r="M1490" s="14">
        <f t="shared" si="789"/>
        <v>769177</v>
      </c>
      <c r="N1490" s="13"/>
      <c r="O1490" s="12">
        <f>1000*(IF(I14&lt;18,VLOOKUP(I14,'[1]Mortality (No Interventions) H'!$B$10:$O$129,7),VLOOKUP(I14,'[1]Mortality (Interventions) H'!$B$136:$AV$256,37)))</f>
        <v>21.233031473879517</v>
      </c>
      <c r="P1490" s="11">
        <v>0</v>
      </c>
      <c r="Q1490" s="10">
        <f t="shared" si="798"/>
        <v>0.88905633624635372</v>
      </c>
      <c r="R1490" s="10">
        <f t="shared" si="799"/>
        <v>1.8877361169570839E-2</v>
      </c>
      <c r="S1490" s="10">
        <f t="shared" si="800"/>
        <v>0</v>
      </c>
      <c r="T1490" s="9">
        <f t="shared" si="790"/>
        <v>0.87017897507678288</v>
      </c>
      <c r="U1490" s="18"/>
      <c r="V1490" s="8">
        <f t="shared" si="801"/>
        <v>6838.4168554496164</v>
      </c>
      <c r="W1490" s="8">
        <f t="shared" si="791"/>
        <v>6693.2165351263466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-2193.7200546893291</v>
      </c>
      <c r="AB1490" s="8">
        <f t="shared" si="802"/>
        <v>-14520.03203232699</v>
      </c>
      <c r="AC1490" s="8">
        <f t="shared" si="795"/>
        <v>-16713.752087016321</v>
      </c>
      <c r="AD1490" s="8">
        <f t="shared" si="803"/>
        <v>670.84869351960742</v>
      </c>
      <c r="AE1490" s="8">
        <f t="shared" si="796"/>
        <v>-16042.903393496714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2520.9986882247522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2520.9986882247522</v>
      </c>
      <c r="M1491" s="14">
        <f t="shared" si="789"/>
        <v>769177</v>
      </c>
      <c r="N1491" s="13"/>
      <c r="O1491" s="12">
        <f>1000*(IF(I15&lt;18,VLOOKUP(I15,'[1]Mortality (No Interventions) H'!$B$10:$O$129,7),VLOOKUP(I15,'[1]Mortality (Interventions) H'!$B$136:$AV$256,37)))</f>
        <v>23.947614251354803</v>
      </c>
      <c r="P1491" s="11">
        <v>0</v>
      </c>
      <c r="Q1491" s="10">
        <f t="shared" si="798"/>
        <v>0.87017897507678288</v>
      </c>
      <c r="R1491" s="10">
        <f t="shared" si="799"/>
        <v>2.0838710424778081E-2</v>
      </c>
      <c r="S1491" s="10">
        <f t="shared" si="800"/>
        <v>0</v>
      </c>
      <c r="T1491" s="9">
        <f t="shared" si="790"/>
        <v>0.84934026465200485</v>
      </c>
      <c r="U1491" s="18"/>
      <c r="V1491" s="8">
        <f t="shared" si="801"/>
        <v>6693.2165351263466</v>
      </c>
      <c r="W1491" s="8">
        <f t="shared" si="791"/>
        <v>6532.9299674423519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-2141.1856930441681</v>
      </c>
      <c r="AB1491" s="8">
        <f t="shared" si="802"/>
        <v>-16028.656768399529</v>
      </c>
      <c r="AC1491" s="8">
        <f t="shared" si="795"/>
        <v>-18169.842461443695</v>
      </c>
      <c r="AD1491" s="8">
        <f t="shared" si="803"/>
        <v>656.60454209589466</v>
      </c>
      <c r="AE1491" s="8">
        <f t="shared" si="796"/>
        <v>-17513.237919347801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2520.9986882247522</v>
      </c>
      <c r="M1492" s="14">
        <f t="shared" si="789"/>
        <v>769177</v>
      </c>
      <c r="N1492" s="13"/>
      <c r="O1492" s="12">
        <f>1000*(IF(I16&lt;18,VLOOKUP(I16,'[1]Mortality (No Interventions) H'!$B$10:$O$129,7),VLOOKUP(I16,'[1]Mortality (Interventions) H'!$B$136:$AV$256,37)))</f>
        <v>27.075635548134297</v>
      </c>
      <c r="P1492" s="11">
        <v>0</v>
      </c>
      <c r="Q1492" s="10">
        <f t="shared" si="798"/>
        <v>0.84934026465200485</v>
      </c>
      <c r="R1492" s="10">
        <f t="shared" si="799"/>
        <v>2.2996427462073615E-2</v>
      </c>
      <c r="S1492" s="10">
        <f t="shared" si="800"/>
        <v>0</v>
      </c>
      <c r="T1492" s="9">
        <f t="shared" si="790"/>
        <v>0.82634383718993121</v>
      </c>
      <c r="U1492" s="18"/>
      <c r="V1492" s="8">
        <f t="shared" si="801"/>
        <v>6532.9299674423519</v>
      </c>
      <c r="W1492" s="8">
        <f t="shared" si="791"/>
        <v>6356.0467365823979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-2083.2117295784246</v>
      </c>
      <c r="AB1492" s="8">
        <f t="shared" si="802"/>
        <v>-17688.323085995398</v>
      </c>
      <c r="AC1492" s="8">
        <f t="shared" si="795"/>
        <v>-19771.534815573825</v>
      </c>
      <c r="AD1492" s="8">
        <f t="shared" si="803"/>
        <v>640.88042980609475</v>
      </c>
      <c r="AE1492" s="8">
        <f t="shared" si="796"/>
        <v>-19130.654385767732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2520.9986882247522</v>
      </c>
      <c r="M1493" s="14">
        <f t="shared" si="789"/>
        <v>769177</v>
      </c>
      <c r="N1493" s="13"/>
      <c r="O1493" s="12">
        <f>1000*(IF(I17&lt;18,VLOOKUP(I17,'[1]Mortality (No Interventions) H'!$B$10:$O$129,7),VLOOKUP(I17,'[1]Mortality (Interventions) H'!$B$136:$AV$256,37)))</f>
        <v>30.700486235424883</v>
      </c>
      <c r="P1493" s="11">
        <v>0</v>
      </c>
      <c r="Q1493" s="10">
        <f t="shared" si="798"/>
        <v>0.82634383718993121</v>
      </c>
      <c r="R1493" s="10">
        <f t="shared" si="799"/>
        <v>2.5369157599377662E-2</v>
      </c>
      <c r="S1493" s="10">
        <f t="shared" si="800"/>
        <v>0</v>
      </c>
      <c r="T1493" s="9">
        <f t="shared" si="790"/>
        <v>0.80097467959055357</v>
      </c>
      <c r="U1493" s="18"/>
      <c r="V1493" s="8">
        <f t="shared" si="801"/>
        <v>6356.0467365823979</v>
      </c>
      <c r="W1493" s="8">
        <f t="shared" si="791"/>
        <v>6160.9130112342327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-2019.2561165490267</v>
      </c>
      <c r="AB1493" s="8">
        <f t="shared" si="802"/>
        <v>-19513.372534816514</v>
      </c>
      <c r="AC1493" s="8">
        <f t="shared" si="795"/>
        <v>-21532.62865136554</v>
      </c>
      <c r="AD1493" s="8">
        <f t="shared" si="803"/>
        <v>623.52818485873331</v>
      </c>
      <c r="AE1493" s="8">
        <f t="shared" si="796"/>
        <v>-20909.100466506807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2520.9986882247522</v>
      </c>
      <c r="M1494" s="14">
        <f t="shared" si="789"/>
        <v>769177</v>
      </c>
      <c r="N1494" s="13"/>
      <c r="O1494" s="12">
        <f>1000*(IF(I18&lt;18,VLOOKUP(I18,'[1]Mortality (No Interventions) H'!$B$10:$O$129,7),VLOOKUP(I18,'[1]Mortality (Interventions) H'!$B$136:$AV$256,37)))</f>
        <v>34.771026792051899</v>
      </c>
      <c r="P1494" s="11">
        <v>0</v>
      </c>
      <c r="Q1494" s="10">
        <f t="shared" si="798"/>
        <v>0.80097467959055357</v>
      </c>
      <c r="R1494" s="10">
        <f t="shared" si="799"/>
        <v>2.7850712043798326E-2</v>
      </c>
      <c r="S1494" s="10">
        <f t="shared" si="800"/>
        <v>0</v>
      </c>
      <c r="T1494" s="9">
        <f t="shared" si="790"/>
        <v>0.77312396754675528</v>
      </c>
      <c r="U1494" s="18"/>
      <c r="V1494" s="8">
        <f t="shared" si="801"/>
        <v>6160.9130112342327</v>
      </c>
      <c r="W1494" s="8">
        <f t="shared" si="791"/>
        <v>5946.6917398571059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-1949.0445080204859</v>
      </c>
      <c r="AB1494" s="8">
        <f t="shared" si="802"/>
        <v>-21422.127137712665</v>
      </c>
      <c r="AC1494" s="8">
        <f t="shared" si="795"/>
        <v>-23371.171645733149</v>
      </c>
      <c r="AD1494" s="8">
        <f t="shared" si="803"/>
        <v>604.38556640207833</v>
      </c>
      <c r="AE1494" s="8">
        <f t="shared" si="796"/>
        <v>-22766.786079331072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2520.9986882247522</v>
      </c>
      <c r="M1495" s="14">
        <f t="shared" si="789"/>
        <v>769177</v>
      </c>
      <c r="N1495" s="13"/>
      <c r="O1495" s="12">
        <f>1000*(IF(I19&lt;18,VLOOKUP(I19,'[1]Mortality (No Interventions) H'!$B$10:$O$129,7),VLOOKUP(I19,'[1]Mortality (Interventions) H'!$B$136:$AV$256,37)))</f>
        <v>39.320624567002895</v>
      </c>
      <c r="P1495" s="11">
        <v>0</v>
      </c>
      <c r="Q1495" s="10">
        <f t="shared" si="798"/>
        <v>0.77312396754675528</v>
      </c>
      <c r="R1495" s="10">
        <f t="shared" si="799"/>
        <v>3.0399717271657693E-2</v>
      </c>
      <c r="S1495" s="10">
        <f t="shared" si="800"/>
        <v>0</v>
      </c>
      <c r="T1495" s="9">
        <f t="shared" si="790"/>
        <v>0.74272425027509759</v>
      </c>
      <c r="U1495" s="18"/>
      <c r="V1495" s="8">
        <f t="shared" si="801"/>
        <v>5946.6917398571059</v>
      </c>
      <c r="W1495" s="8">
        <f t="shared" si="791"/>
        <v>5712.8641065384872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-1872.4068606562334</v>
      </c>
      <c r="AB1495" s="8">
        <f t="shared" si="802"/>
        <v>-23382.76333186185</v>
      </c>
      <c r="AC1495" s="8">
        <f t="shared" si="795"/>
        <v>-25255.170192518082</v>
      </c>
      <c r="AD1495" s="8">
        <f t="shared" si="803"/>
        <v>583.3704596799821</v>
      </c>
      <c r="AE1495" s="8">
        <f t="shared" si="796"/>
        <v>-24671.799732838099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2520.9986882247522</v>
      </c>
      <c r="M1496" s="14">
        <f t="shared" si="789"/>
        <v>769177</v>
      </c>
      <c r="N1496" s="13"/>
      <c r="O1496" s="12">
        <f>1000*(IF(I20&lt;18,VLOOKUP(I20,'[1]Mortality (No Interventions) H'!$B$10:$O$129,7),VLOOKUP(I20,'[1]Mortality (Interventions) H'!$B$136:$AV$256,37)))</f>
        <v>44.310956318044134</v>
      </c>
      <c r="P1496" s="11">
        <v>0</v>
      </c>
      <c r="Q1496" s="10">
        <f t="shared" si="798"/>
        <v>0.74272425027509759</v>
      </c>
      <c r="R1496" s="10">
        <f t="shared" si="799"/>
        <v>3.2910821810291931E-2</v>
      </c>
      <c r="S1496" s="10">
        <f t="shared" si="800"/>
        <v>0</v>
      </c>
      <c r="T1496" s="9">
        <f t="shared" si="790"/>
        <v>0.70981342846480566</v>
      </c>
      <c r="U1496" s="18"/>
      <c r="V1496" s="8">
        <f t="shared" si="801"/>
        <v>5712.8641065384872</v>
      </c>
      <c r="W1496" s="8">
        <f t="shared" si="791"/>
        <v>5459.7216346627383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-1789.438722044089</v>
      </c>
      <c r="AB1496" s="8">
        <f t="shared" si="802"/>
        <v>-25314.247187574918</v>
      </c>
      <c r="AC1496" s="8">
        <f t="shared" si="795"/>
        <v>-27103.685909619006</v>
      </c>
      <c r="AD1496" s="8">
        <f t="shared" si="803"/>
        <v>560.43196885142561</v>
      </c>
      <c r="AE1496" s="8">
        <f t="shared" si="796"/>
        <v>-26543.253940767579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2520.9986882247522</v>
      </c>
      <c r="M1497" s="14">
        <f t="shared" si="789"/>
        <v>769177</v>
      </c>
      <c r="N1497" s="13"/>
      <c r="O1497" s="12">
        <f>1000*(IF(I21&lt;18,VLOOKUP(I21,'[1]Mortality (No Interventions) H'!$B$10:$O$129,7),VLOOKUP(I21,'[1]Mortality (Interventions) H'!$B$136:$AV$256,37)))</f>
        <v>49.821738261395971</v>
      </c>
      <c r="P1497" s="11">
        <v>0</v>
      </c>
      <c r="Q1497" s="10">
        <f t="shared" si="798"/>
        <v>0.70981342846480566</v>
      </c>
      <c r="R1497" s="10">
        <f t="shared" si="799"/>
        <v>3.5364138847397662E-2</v>
      </c>
      <c r="S1497" s="10">
        <f t="shared" si="800"/>
        <v>0</v>
      </c>
      <c r="T1497" s="9">
        <f t="shared" si="790"/>
        <v>0.67444928961740802</v>
      </c>
      <c r="U1497" s="18"/>
      <c r="V1497" s="8">
        <f t="shared" si="801"/>
        <v>5459.7216346627383</v>
      </c>
      <c r="W1497" s="8">
        <f t="shared" si="791"/>
        <v>5187.7088124004904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-1700.2857743996017</v>
      </c>
      <c r="AB1497" s="8">
        <f t="shared" si="802"/>
        <v>-27201.28222622479</v>
      </c>
      <c r="AC1497" s="8">
        <f t="shared" si="795"/>
        <v>-28901.568000624393</v>
      </c>
      <c r="AD1497" s="8">
        <f t="shared" si="803"/>
        <v>535.5986923604147</v>
      </c>
      <c r="AE1497" s="8">
        <f t="shared" si="796"/>
        <v>-28365.969308263979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2520.9986882247522</v>
      </c>
      <c r="M1498" s="14">
        <f t="shared" si="789"/>
        <v>769177</v>
      </c>
      <c r="N1498" s="13"/>
      <c r="O1498" s="12">
        <f>1000*(IF(I22&lt;18,VLOOKUP(I22,'[1]Mortality (No Interventions) H'!$B$10:$O$129,7),VLOOKUP(I22,'[1]Mortality (Interventions) H'!$B$136:$AV$256,37)))</f>
        <v>56.044940571520321</v>
      </c>
      <c r="P1498" s="11">
        <v>0</v>
      </c>
      <c r="Q1498" s="10">
        <f t="shared" si="798"/>
        <v>0.67444928961740802</v>
      </c>
      <c r="R1498" s="10">
        <f t="shared" si="799"/>
        <v>3.7799470355111726E-2</v>
      </c>
      <c r="S1498" s="10">
        <f t="shared" si="800"/>
        <v>0</v>
      </c>
      <c r="T1498" s="9">
        <f t="shared" si="790"/>
        <v>0.63664981926229625</v>
      </c>
      <c r="U1498" s="18"/>
      <c r="V1498" s="8">
        <f t="shared" si="801"/>
        <v>5187.7088124004904</v>
      </c>
      <c r="W1498" s="8">
        <f t="shared" si="791"/>
        <v>4896.9639803071523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-1604.9933592187745</v>
      </c>
      <c r="AB1498" s="8">
        <f t="shared" si="802"/>
        <v>-29074.483209333772</v>
      </c>
      <c r="AC1498" s="8">
        <f t="shared" si="795"/>
        <v>-30679.476568552545</v>
      </c>
      <c r="AD1498" s="8">
        <f t="shared" si="803"/>
        <v>508.91423449648812</v>
      </c>
      <c r="AE1498" s="8">
        <f t="shared" si="796"/>
        <v>-30170.562334056056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2520.9986882247522</v>
      </c>
      <c r="M1499" s="14">
        <f t="shared" si="789"/>
        <v>769177</v>
      </c>
      <c r="N1499" s="13"/>
      <c r="O1499" s="12">
        <f>1000*(IF(I23&lt;18,VLOOKUP(I23,'[1]Mortality (No Interventions) H'!$B$10:$O$129,7),VLOOKUP(I23,'[1]Mortality (Interventions) H'!$B$136:$AV$256,37)))</f>
        <v>63.064283643023828</v>
      </c>
      <c r="P1499" s="11">
        <v>0</v>
      </c>
      <c r="Q1499" s="10">
        <f t="shared" si="798"/>
        <v>0.63664981926229625</v>
      </c>
      <c r="R1499" s="10">
        <f t="shared" si="799"/>
        <v>4.0149864783237302E-2</v>
      </c>
      <c r="S1499" s="10">
        <f t="shared" si="800"/>
        <v>0</v>
      </c>
      <c r="T1499" s="9">
        <f t="shared" si="790"/>
        <v>0.5964999544790589</v>
      </c>
      <c r="U1499" s="18"/>
      <c r="V1499" s="8">
        <f t="shared" si="801"/>
        <v>4896.9639803071523</v>
      </c>
      <c r="W1499" s="8">
        <f t="shared" si="791"/>
        <v>4588.1404548633909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-1503.775602767832</v>
      </c>
      <c r="AB1499" s="8">
        <f t="shared" si="802"/>
        <v>-30882.352544376117</v>
      </c>
      <c r="AC1499" s="8">
        <f t="shared" si="795"/>
        <v>-32386.128147143951</v>
      </c>
      <c r="AD1499" s="8">
        <f t="shared" si="803"/>
        <v>480.39216646813168</v>
      </c>
      <c r="AE1499" s="8">
        <f t="shared" si="796"/>
        <v>-31905.735980675818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2520.9986882247522</v>
      </c>
      <c r="M1500" s="14">
        <f t="shared" si="789"/>
        <v>769177</v>
      </c>
      <c r="N1500" s="13"/>
      <c r="O1500" s="12">
        <f>1000*(IF(I24&lt;18,VLOOKUP(I24,'[1]Mortality (No Interventions) H'!$B$10:$O$129,7),VLOOKUP(I24,'[1]Mortality (Interventions) H'!$B$136:$AV$256,37)))</f>
        <v>71.009790584804577</v>
      </c>
      <c r="P1500" s="11">
        <v>0</v>
      </c>
      <c r="Q1500" s="10">
        <f t="shared" si="798"/>
        <v>0.5964999544790589</v>
      </c>
      <c r="R1500" s="10">
        <f t="shared" si="799"/>
        <v>4.2357336851403436E-2</v>
      </c>
      <c r="S1500" s="10">
        <f t="shared" si="800"/>
        <v>0</v>
      </c>
      <c r="T1500" s="9">
        <f t="shared" si="790"/>
        <v>0.55414261762765549</v>
      </c>
      <c r="U1500" s="18"/>
      <c r="V1500" s="8">
        <f t="shared" si="801"/>
        <v>4588.1404548633909</v>
      </c>
      <c r="W1500" s="8">
        <f t="shared" si="791"/>
        <v>4262.3375619898716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-1396.9928121287498</v>
      </c>
      <c r="AB1500" s="8">
        <f t="shared" si="802"/>
        <v>-32580.289287351941</v>
      </c>
      <c r="AC1500" s="8">
        <f t="shared" si="795"/>
        <v>-33977.28209948069</v>
      </c>
      <c r="AD1500" s="8">
        <f t="shared" si="803"/>
        <v>450.09657862209866</v>
      </c>
      <c r="AE1500" s="8">
        <f t="shared" si="796"/>
        <v>-33527.185520858591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2520.9986882247522</v>
      </c>
      <c r="M1501" s="14">
        <f t="shared" si="789"/>
        <v>769177</v>
      </c>
      <c r="N1501" s="13"/>
      <c r="O1501" s="12">
        <f>1000*(IF(I25&lt;18,VLOOKUP(I25,'[1]Mortality (No Interventions) H'!$B$10:$O$129,7),VLOOKUP(I25,'[1]Mortality (Interventions) H'!$B$136:$AV$256,37)))</f>
        <v>79.636813347713939</v>
      </c>
      <c r="P1501" s="11">
        <v>0</v>
      </c>
      <c r="Q1501" s="10">
        <f t="shared" si="798"/>
        <v>0.55414261762765549</v>
      </c>
      <c r="R1501" s="10">
        <f t="shared" si="799"/>
        <v>4.4130152208027219E-2</v>
      </c>
      <c r="S1501" s="10">
        <f t="shared" si="800"/>
        <v>0</v>
      </c>
      <c r="T1501" s="9">
        <f t="shared" si="790"/>
        <v>0.5100124654196283</v>
      </c>
      <c r="U1501" s="18"/>
      <c r="V1501" s="8">
        <f t="shared" si="801"/>
        <v>4262.3375619898716</v>
      </c>
      <c r="W1501" s="8">
        <f t="shared" si="791"/>
        <v>3922.8985811407347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-1285.7407563011548</v>
      </c>
      <c r="AB1501" s="8">
        <f t="shared" si="802"/>
        <v>-33943.898084913752</v>
      </c>
      <c r="AC1501" s="8">
        <f t="shared" si="795"/>
        <v>-35229.63884121491</v>
      </c>
      <c r="AD1501" s="8">
        <f t="shared" si="803"/>
        <v>418.13531483120641</v>
      </c>
      <c r="AE1501" s="8">
        <f t="shared" si="796"/>
        <v>-34811.503526383705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2520.9986882247522</v>
      </c>
      <c r="M1502" s="14">
        <f t="shared" si="789"/>
        <v>769177</v>
      </c>
      <c r="N1502" s="13"/>
      <c r="O1502" s="12">
        <f>1000*(IF(I26&lt;18,VLOOKUP(I26,'[1]Mortality (No Interventions) H'!$B$10:$O$129,7),VLOOKUP(I26,'[1]Mortality (Interventions) H'!$B$136:$AV$256,37)))</f>
        <v>88.706608681906189</v>
      </c>
      <c r="P1502" s="11">
        <v>0</v>
      </c>
      <c r="Q1502" s="10">
        <f t="shared" si="798"/>
        <v>0.5100124654196283</v>
      </c>
      <c r="R1502" s="10">
        <f t="shared" si="799"/>
        <v>4.5241476192873178E-2</v>
      </c>
      <c r="S1502" s="10">
        <f t="shared" si="800"/>
        <v>0</v>
      </c>
      <c r="T1502" s="9">
        <f t="shared" si="790"/>
        <v>0.46477098922675514</v>
      </c>
      <c r="U1502" s="18"/>
      <c r="V1502" s="8">
        <f t="shared" si="801"/>
        <v>3922.8985811407347</v>
      </c>
      <c r="W1502" s="8">
        <f t="shared" si="791"/>
        <v>3574.9115518046788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-1171.6870541655701</v>
      </c>
      <c r="AB1502" s="8">
        <f t="shared" si="802"/>
        <v>-34798.702933605615</v>
      </c>
      <c r="AC1502" s="8">
        <f t="shared" si="795"/>
        <v>-35970.389987771188</v>
      </c>
      <c r="AD1502" s="8">
        <f t="shared" si="803"/>
        <v>384.83635080990609</v>
      </c>
      <c r="AE1502" s="8">
        <f t="shared" si="796"/>
        <v>-35585.553636961282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2520.9986882247522</v>
      </c>
      <c r="M1503" s="14">
        <f t="shared" si="789"/>
        <v>769177</v>
      </c>
      <c r="N1503" s="13"/>
      <c r="O1503" s="12">
        <f>1000*(IF(I27&lt;18,VLOOKUP(I27,'[1]Mortality (No Interventions) H'!$B$10:$O$129,7),VLOOKUP(I27,'[1]Mortality (Interventions) H'!$B$136:$AV$256,37)))</f>
        <v>98.650006034653231</v>
      </c>
      <c r="P1503" s="11">
        <v>0</v>
      </c>
      <c r="Q1503" s="10">
        <f t="shared" si="798"/>
        <v>0.46477098922675514</v>
      </c>
      <c r="R1503" s="10">
        <f t="shared" si="799"/>
        <v>4.5849660891951145E-2</v>
      </c>
      <c r="S1503" s="10">
        <f t="shared" si="800"/>
        <v>0</v>
      </c>
      <c r="T1503" s="9">
        <f t="shared" si="790"/>
        <v>0.418921328334804</v>
      </c>
      <c r="U1503" s="18"/>
      <c r="V1503" s="8">
        <f t="shared" si="801"/>
        <v>3574.9115518046788</v>
      </c>
      <c r="W1503" s="8">
        <f t="shared" si="791"/>
        <v>3222.2465056457954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-1056.1001192014116</v>
      </c>
      <c r="AB1503" s="8">
        <f t="shared" si="802"/>
        <v>-35266.504615888305</v>
      </c>
      <c r="AC1503" s="8">
        <f t="shared" si="795"/>
        <v>-36322.604735089713</v>
      </c>
      <c r="AD1503" s="8">
        <f t="shared" si="803"/>
        <v>350.69882323203899</v>
      </c>
      <c r="AE1503" s="8">
        <f t="shared" si="796"/>
        <v>-35971.905911857677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2520.9986882247522</v>
      </c>
      <c r="M1504" s="14">
        <f t="shared" si="789"/>
        <v>769177</v>
      </c>
      <c r="N1504" s="13"/>
      <c r="O1504" s="12">
        <f>1000*(IF(I28&lt;18,VLOOKUP(I28,'[1]Mortality (No Interventions) H'!$B$10:$O$129,7),VLOOKUP(I28,'[1]Mortality (Interventions) H'!$B$136:$AV$256,37)))</f>
        <v>109.44237388018266</v>
      </c>
      <c r="P1504" s="11">
        <v>0</v>
      </c>
      <c r="Q1504" s="10">
        <f t="shared" si="798"/>
        <v>0.418921328334804</v>
      </c>
      <c r="R1504" s="10">
        <f t="shared" si="799"/>
        <v>4.5847744642000379E-2</v>
      </c>
      <c r="S1504" s="10">
        <f t="shared" si="800"/>
        <v>0</v>
      </c>
      <c r="T1504" s="9">
        <f t="shared" si="790"/>
        <v>0.37307358369280363</v>
      </c>
      <c r="U1504" s="18"/>
      <c r="V1504" s="8">
        <f t="shared" si="801"/>
        <v>3222.2465056457954</v>
      </c>
      <c r="W1504" s="8">
        <f t="shared" si="791"/>
        <v>2869.5961988407962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-940.51801510086523</v>
      </c>
      <c r="AB1504" s="8">
        <f t="shared" si="802"/>
        <v>-35265.030680499927</v>
      </c>
      <c r="AC1504" s="8">
        <f t="shared" si="795"/>
        <v>-36205.548695600795</v>
      </c>
      <c r="AD1504" s="8">
        <f t="shared" si="803"/>
        <v>316.10238220385253</v>
      </c>
      <c r="AE1504" s="8">
        <f t="shared" si="796"/>
        <v>-35889.44631339694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2520.9986882247522</v>
      </c>
      <c r="M1505" s="14">
        <f t="shared" si="789"/>
        <v>769177</v>
      </c>
      <c r="N1505" s="13"/>
      <c r="O1505" s="12">
        <f>1000*(IF(I29&lt;18,VLOOKUP(I29,'[1]Mortality (No Interventions) H'!$B$10:$O$129,7),VLOOKUP(I29,'[1]Mortality (Interventions) H'!$B$136:$AV$256,37)))</f>
        <v>121.38034235171621</v>
      </c>
      <c r="P1505" s="11">
        <v>0</v>
      </c>
      <c r="Q1505" s="10">
        <f t="shared" si="798"/>
        <v>0.37307358369280363</v>
      </c>
      <c r="R1505" s="10">
        <f t="shared" si="799"/>
        <v>4.5283799311014158E-2</v>
      </c>
      <c r="S1505" s="10">
        <f t="shared" si="800"/>
        <v>0</v>
      </c>
      <c r="T1505" s="9">
        <f t="shared" si="790"/>
        <v>0.32778978438178946</v>
      </c>
      <c r="U1505" s="18"/>
      <c r="V1505" s="8">
        <f t="shared" si="801"/>
        <v>2869.5961988407962</v>
      </c>
      <c r="W1505" s="8">
        <f t="shared" si="791"/>
        <v>2521.283629814317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-826.35761643996557</v>
      </c>
      <c r="AB1505" s="8">
        <f t="shared" si="802"/>
        <v>-34831.25690264794</v>
      </c>
      <c r="AC1505" s="8">
        <f t="shared" si="795"/>
        <v>-35657.614519087903</v>
      </c>
      <c r="AD1505" s="8">
        <f t="shared" si="803"/>
        <v>281.50738710628212</v>
      </c>
      <c r="AE1505" s="8">
        <f t="shared" si="796"/>
        <v>-35376.107131981618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2520.9986882247522</v>
      </c>
      <c r="M1506" s="14">
        <f t="shared" si="789"/>
        <v>769177</v>
      </c>
      <c r="N1506" s="13"/>
      <c r="O1506" s="12">
        <f>1000*(IF(I30&lt;18,VLOOKUP(I30,'[1]Mortality (No Interventions) H'!$B$10:$O$129,7),VLOOKUP(I30,'[1]Mortality (Interventions) H'!$B$136:$AV$256,37)))</f>
        <v>134.63099286360134</v>
      </c>
      <c r="P1506" s="11">
        <v>0</v>
      </c>
      <c r="Q1506" s="10">
        <f t="shared" si="798"/>
        <v>0.32778978438178946</v>
      </c>
      <c r="R1506" s="10">
        <f t="shared" si="799"/>
        <v>4.4130664121866121E-2</v>
      </c>
      <c r="S1506" s="10">
        <f t="shared" si="800"/>
        <v>0</v>
      </c>
      <c r="T1506" s="9">
        <f t="shared" si="790"/>
        <v>0.28365912025992335</v>
      </c>
      <c r="U1506" s="18"/>
      <c r="V1506" s="8">
        <f t="shared" si="801"/>
        <v>2521.283629814317</v>
      </c>
      <c r="W1506" s="8">
        <f t="shared" si="791"/>
        <v>2181.8407114416709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-715.10427007825399</v>
      </c>
      <c r="AB1506" s="8">
        <f t="shared" si="802"/>
        <v>-33944.291837264616</v>
      </c>
      <c r="AC1506" s="8">
        <f t="shared" si="795"/>
        <v>-34659.396107342873</v>
      </c>
      <c r="AD1506" s="8">
        <f t="shared" si="803"/>
        <v>247.3379240847845</v>
      </c>
      <c r="AE1506" s="8">
        <f t="shared" si="796"/>
        <v>-34412.058183258087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2520.9986882247522</v>
      </c>
      <c r="M1507" s="14">
        <f t="shared" si="789"/>
        <v>769177</v>
      </c>
      <c r="N1507" s="13"/>
      <c r="O1507" s="12">
        <f>1000*(IF(I31&lt;18,VLOOKUP(I31,'[1]Mortality (No Interventions) H'!$B$10:$O$129,7),VLOOKUP(I31,'[1]Mortality (Interventions) H'!$B$136:$AV$256,37)))</f>
        <v>147.89438163688547</v>
      </c>
      <c r="P1507" s="11">
        <v>0</v>
      </c>
      <c r="Q1507" s="10">
        <f t="shared" si="798"/>
        <v>0.28365912025992335</v>
      </c>
      <c r="R1507" s="10">
        <f t="shared" si="799"/>
        <v>4.1951590186504295E-2</v>
      </c>
      <c r="S1507" s="10">
        <f t="shared" si="800"/>
        <v>0</v>
      </c>
      <c r="T1507" s="9">
        <f t="shared" si="790"/>
        <v>0.24170753007341905</v>
      </c>
      <c r="U1507" s="18"/>
      <c r="V1507" s="8">
        <f t="shared" si="801"/>
        <v>2181.8407114416709</v>
      </c>
      <c r="W1507" s="8">
        <f t="shared" si="791"/>
        <v>1859.1587285928226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-609.34436624913428</v>
      </c>
      <c r="AB1507" s="8">
        <f t="shared" si="802"/>
        <v>-32268.198284884813</v>
      </c>
      <c r="AC1507" s="8">
        <f t="shared" si="795"/>
        <v>-32877.542651133946</v>
      </c>
      <c r="AD1507" s="8">
        <f t="shared" si="803"/>
        <v>214.03857379242794</v>
      </c>
      <c r="AE1507" s="8">
        <f t="shared" si="796"/>
        <v>-32663.50407734152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2520.9986882247522</v>
      </c>
      <c r="M1508" s="14">
        <f t="shared" si="789"/>
        <v>769177</v>
      </c>
      <c r="N1508" s="13"/>
      <c r="O1508" s="12">
        <f>1000*(IF(I32&lt;18,VLOOKUP(I32,'[1]Mortality (No Interventions) H'!$B$10:$O$129,7),VLOOKUP(I32,'[1]Mortality (Interventions) H'!$B$136:$AV$256,37)))</f>
        <v>162.27929655549468</v>
      </c>
      <c r="P1508" s="11">
        <v>0</v>
      </c>
      <c r="Q1508" s="10">
        <f t="shared" si="798"/>
        <v>0.24170753007341905</v>
      </c>
      <c r="R1508" s="10">
        <f t="shared" si="799"/>
        <v>3.9224127952480523E-2</v>
      </c>
      <c r="S1508" s="10">
        <f t="shared" si="800"/>
        <v>0</v>
      </c>
      <c r="T1508" s="9">
        <f t="shared" si="790"/>
        <v>0.20248340212093852</v>
      </c>
      <c r="U1508" s="18"/>
      <c r="V1508" s="8">
        <f t="shared" si="801"/>
        <v>1859.1587285928226</v>
      </c>
      <c r="W1508" s="8">
        <f t="shared" si="791"/>
        <v>1557.4557579317714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-510.460391134171</v>
      </c>
      <c r="AB1508" s="8">
        <f t="shared" si="802"/>
        <v>-30170.297066105111</v>
      </c>
      <c r="AC1508" s="8">
        <f t="shared" si="795"/>
        <v>-30680.757457239284</v>
      </c>
      <c r="AD1508" s="8">
        <f t="shared" si="803"/>
        <v>182.38347127495592</v>
      </c>
      <c r="AE1508" s="8">
        <f t="shared" si="796"/>
        <v>-30498.373985964328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2520.9986882247522</v>
      </c>
      <c r="M1509" s="14">
        <f t="shared" si="789"/>
        <v>769177</v>
      </c>
      <c r="N1509" s="13"/>
      <c r="O1509" s="12">
        <f>1000*(IF(I33&lt;18,VLOOKUP(I33,'[1]Mortality (No Interventions) H'!$B$10:$O$129,7),VLOOKUP(I33,'[1]Mortality (Interventions) H'!$B$136:$AV$256,37)))</f>
        <v>177.43447379370559</v>
      </c>
      <c r="P1509" s="11">
        <v>0</v>
      </c>
      <c r="Q1509" s="10">
        <f t="shared" si="798"/>
        <v>0.20248340212093852</v>
      </c>
      <c r="R1509" s="10">
        <f t="shared" si="799"/>
        <v>3.5927535907288019E-2</v>
      </c>
      <c r="S1509" s="10">
        <f t="shared" si="800"/>
        <v>0</v>
      </c>
      <c r="T1509" s="9">
        <f t="shared" si="790"/>
        <v>0.16655586621365048</v>
      </c>
      <c r="U1509" s="18"/>
      <c r="V1509" s="8">
        <f t="shared" si="801"/>
        <v>1557.4557579317714</v>
      </c>
      <c r="W1509" s="8">
        <f t="shared" si="791"/>
        <v>1281.1094150661704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-419.88712024075016</v>
      </c>
      <c r="AB1509" s="8">
        <f t="shared" si="802"/>
        <v>-27634.634286560078</v>
      </c>
      <c r="AC1509" s="8">
        <f t="shared" si="795"/>
        <v>-28054.521406800828</v>
      </c>
      <c r="AD1509" s="8">
        <f t="shared" si="803"/>
        <v>152.78640985310679</v>
      </c>
      <c r="AE1509" s="8">
        <f t="shared" si="796"/>
        <v>-27901.734996947722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2520.9986882247522</v>
      </c>
      <c r="M1510" s="14">
        <f t="shared" si="789"/>
        <v>769177</v>
      </c>
      <c r="N1510" s="13"/>
      <c r="O1510" s="12">
        <f>1000*(IF(I34&lt;18,VLOOKUP(I34,'[1]Mortality (No Interventions) H'!$B$10:$O$129,7),VLOOKUP(I34,'[1]Mortality (Interventions) H'!$B$136:$AV$256,37)))</f>
        <v>193.18583900867739</v>
      </c>
      <c r="P1510" s="11">
        <v>0</v>
      </c>
      <c r="Q1510" s="10">
        <f t="shared" si="798"/>
        <v>0.16655586621365048</v>
      </c>
      <c r="R1510" s="10">
        <f t="shared" si="799"/>
        <v>3.2176234756301089E-2</v>
      </c>
      <c r="S1510" s="10">
        <f t="shared" si="800"/>
        <v>0</v>
      </c>
      <c r="T1510" s="9">
        <f t="shared" si="790"/>
        <v>0.13437963145734938</v>
      </c>
      <c r="U1510" s="18"/>
      <c r="V1510" s="8">
        <f t="shared" si="801"/>
        <v>1281.1094150661704</v>
      </c>
      <c r="W1510" s="8">
        <f t="shared" si="791"/>
        <v>1033.6172178546963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-338.77087462810346</v>
      </c>
      <c r="AB1510" s="8">
        <f t="shared" si="802"/>
        <v>-24749.219721147401</v>
      </c>
      <c r="AC1510" s="8">
        <f t="shared" si="795"/>
        <v>-25087.990595775504</v>
      </c>
      <c r="AD1510" s="8">
        <f t="shared" si="803"/>
        <v>125.67683361799132</v>
      </c>
      <c r="AE1510" s="8">
        <f t="shared" si="796"/>
        <v>-24962.313762157512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2520.9986882247522</v>
      </c>
      <c r="M1511" s="14">
        <f t="shared" si="789"/>
        <v>769177</v>
      </c>
      <c r="N1511" s="13"/>
      <c r="O1511" s="12">
        <f>1000*(IF(I35&lt;18,VLOOKUP(I35,'[1]Mortality (No Interventions) H'!$B$10:$O$129,7),VLOOKUP(I35,'[1]Mortality (Interventions) H'!$B$136:$AV$256,37)))</f>
        <v>210.15591193493057</v>
      </c>
      <c r="P1511" s="11">
        <v>0</v>
      </c>
      <c r="Q1511" s="10">
        <f t="shared" si="798"/>
        <v>0.13437963145734938</v>
      </c>
      <c r="R1511" s="10">
        <f t="shared" si="799"/>
        <v>2.824067399439914E-2</v>
      </c>
      <c r="S1511" s="10">
        <f t="shared" si="800"/>
        <v>0</v>
      </c>
      <c r="T1511" s="9">
        <f t="shared" si="790"/>
        <v>0.10613895746295024</v>
      </c>
      <c r="U1511" s="18"/>
      <c r="V1511" s="8">
        <f t="shared" si="801"/>
        <v>1033.6172178546963</v>
      </c>
      <c r="W1511" s="8">
        <f t="shared" si="791"/>
        <v>816.39644884479685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-267.57617253364032</v>
      </c>
      <c r="AB1511" s="8">
        <f t="shared" si="802"/>
        <v>-21722.076900989949</v>
      </c>
      <c r="AC1511" s="8">
        <f t="shared" si="795"/>
        <v>-21989.65307352359</v>
      </c>
      <c r="AD1511" s="8">
        <f t="shared" si="803"/>
        <v>101.39784907154571</v>
      </c>
      <c r="AE1511" s="8">
        <f t="shared" si="796"/>
        <v>-21888.255224452045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2520.9986882247522</v>
      </c>
      <c r="M1512" s="14">
        <f t="shared" ref="M1512:M1543" si="806">$E$11</f>
        <v>769177</v>
      </c>
      <c r="N1512" s="13"/>
      <c r="O1512" s="12">
        <f>1000*(IF(I36&lt;18,VLOOKUP(I36,'[1]Mortality (No Interventions) H'!$B$10:$O$129,7),VLOOKUP(I36,'[1]Mortality (Interventions) H'!$B$136:$AV$256,37)))</f>
        <v>227.71441969081846</v>
      </c>
      <c r="P1512" s="11">
        <v>0</v>
      </c>
      <c r="Q1512" s="10">
        <f t="shared" si="798"/>
        <v>0.10613895746295024</v>
      </c>
      <c r="R1512" s="10">
        <f t="shared" si="799"/>
        <v>2.4169371105264178E-2</v>
      </c>
      <c r="S1512" s="10">
        <f t="shared" si="800"/>
        <v>0</v>
      </c>
      <c r="T1512" s="9">
        <f t="shared" ref="T1512:T1543" si="807">Q1512-SUM(R1512:S1512)</f>
        <v>8.1969586357686058E-2</v>
      </c>
      <c r="U1512" s="18"/>
      <c r="V1512" s="8">
        <f t="shared" si="801"/>
        <v>816.39644884479685</v>
      </c>
      <c r="W1512" s="8">
        <f t="shared" ref="W1512:W1543" si="808">$G$14*M1512*T1512</f>
        <v>630.49120525845888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-206.6452196820521</v>
      </c>
      <c r="AB1512" s="8">
        <f t="shared" si="802"/>
        <v>-18590.524358633786</v>
      </c>
      <c r="AC1512" s="8">
        <f t="shared" ref="AC1512:AC1543" si="812">IFERROR(_xlfn.IFNA(SUM(Y1512:AB1512),0),0)</f>
        <v>-18797.169578315839</v>
      </c>
      <c r="AD1512" s="8">
        <f t="shared" si="803"/>
        <v>80.088491631674572</v>
      </c>
      <c r="AE1512" s="8">
        <f t="shared" ref="AE1512:AE1543" si="813">IFERROR(_xlfn.IFNA(SUM(AC1512:AD1512),0),0)</f>
        <v>-18717.081086684164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2520.9986882247522</v>
      </c>
      <c r="M1513" s="14">
        <f t="shared" si="806"/>
        <v>769177</v>
      </c>
      <c r="N1513" s="13"/>
      <c r="O1513" s="12">
        <f>1000*(IF(I37&lt;18,VLOOKUP(I37,'[1]Mortality (No Interventions) H'!$B$10:$O$129,7),VLOOKUP(I37,'[1]Mortality (Interventions) H'!$B$136:$AV$256,37)))</f>
        <v>246.39456754761903</v>
      </c>
      <c r="P1513" s="11">
        <v>0</v>
      </c>
      <c r="Q1513" s="10">
        <f t="shared" ref="Q1513:Q1544" si="815">T1512</f>
        <v>8.1969586357686058E-2</v>
      </c>
      <c r="R1513" s="10">
        <f t="shared" ref="R1513:R1544" si="816">O1513*Q1513/1000</f>
        <v>2.0196860782659268E-2</v>
      </c>
      <c r="S1513" s="10">
        <f t="shared" ref="S1513:S1544" si="817">MIN(P1513*Q1513,Q1513-R1513)</f>
        <v>0</v>
      </c>
      <c r="T1513" s="9">
        <f t="shared" si="807"/>
        <v>6.1772725575026791E-2</v>
      </c>
      <c r="U1513" s="18"/>
      <c r="V1513" s="8">
        <f t="shared" ref="V1513:V1544" si="818">W1512</f>
        <v>630.49120525845888</v>
      </c>
      <c r="W1513" s="8">
        <f t="shared" si="808"/>
        <v>475.14159739622386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-155.72896014271015</v>
      </c>
      <c r="AB1513" s="8">
        <f t="shared" ref="AB1513:AB1544" si="819">IFERROR(_xlfn.IFNA(-M1513*R1513,0),0)</f>
        <v>-15534.960786223508</v>
      </c>
      <c r="AC1513" s="8">
        <f t="shared" si="812"/>
        <v>-15690.689746366219</v>
      </c>
      <c r="AD1513" s="8">
        <f t="shared" ref="AD1513:AD1544" si="820">IFERROR(_xlfn.IFNA($D$6*SUM(V1513:V1513,Y1513:Z1513),0),0)</f>
        <v>61.851187235854823</v>
      </c>
      <c r="AE1513" s="8">
        <f t="shared" si="813"/>
        <v>-15628.838559130365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2520.9986882247522</v>
      </c>
      <c r="M1514" s="14">
        <f t="shared" si="806"/>
        <v>769177</v>
      </c>
      <c r="N1514" s="13"/>
      <c r="O1514" s="12">
        <f>1000*(IF(I38&lt;18,VLOOKUP(I38,'[1]Mortality (No Interventions) H'!$B$10:$O$129,7),VLOOKUP(I38,'[1]Mortality (Interventions) H'!$B$136:$AV$256,37)))</f>
        <v>266.25810909181064</v>
      </c>
      <c r="P1514" s="11">
        <v>0</v>
      </c>
      <c r="Q1514" s="10">
        <f t="shared" si="815"/>
        <v>6.1772725575026791E-2</v>
      </c>
      <c r="R1514" s="10">
        <f t="shared" si="816"/>
        <v>1.6447489105053965E-2</v>
      </c>
      <c r="S1514" s="10">
        <f t="shared" si="817"/>
        <v>0</v>
      </c>
      <c r="T1514" s="9">
        <f t="shared" si="807"/>
        <v>4.5325236469972829E-2</v>
      </c>
      <c r="U1514" s="18"/>
      <c r="V1514" s="8">
        <f t="shared" si="818"/>
        <v>475.14159739622386</v>
      </c>
      <c r="W1514" s="8">
        <f t="shared" si="808"/>
        <v>348.63129412264294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-114.2648616842782</v>
      </c>
      <c r="AB1514" s="8">
        <f t="shared" si="819"/>
        <v>-12651.030327358094</v>
      </c>
      <c r="AC1514" s="8">
        <f t="shared" si="812"/>
        <v>-12765.295189042372</v>
      </c>
      <c r="AD1514" s="8">
        <f t="shared" si="820"/>
        <v>46.611390704569565</v>
      </c>
      <c r="AE1514" s="8">
        <f t="shared" si="813"/>
        <v>-12718.683798337803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2520.9986882247522</v>
      </c>
      <c r="M1515" s="14">
        <f t="shared" si="806"/>
        <v>769177</v>
      </c>
      <c r="N1515" s="13"/>
      <c r="O1515" s="12">
        <f>1000*(IF(I39&lt;18,VLOOKUP(I39,'[1]Mortality (No Interventions) H'!$B$10:$O$129,7),VLOOKUP(I39,'[1]Mortality (Interventions) H'!$B$136:$AV$256,37)))</f>
        <v>286.61598269715734</v>
      </c>
      <c r="P1515" s="11">
        <v>0</v>
      </c>
      <c r="Q1515" s="10">
        <f t="shared" si="815"/>
        <v>4.5325236469972829E-2</v>
      </c>
      <c r="R1515" s="10">
        <f t="shared" si="816"/>
        <v>1.2990937191822297E-2</v>
      </c>
      <c r="S1515" s="10">
        <f t="shared" si="817"/>
        <v>0</v>
      </c>
      <c r="T1515" s="9">
        <f t="shared" si="807"/>
        <v>3.2334299278150534E-2</v>
      </c>
      <c r="U1515" s="18"/>
      <c r="V1515" s="8">
        <f t="shared" si="818"/>
        <v>348.63129412264294</v>
      </c>
      <c r="W1515" s="8">
        <f t="shared" si="808"/>
        <v>248.70799315869994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-81.514726064884044</v>
      </c>
      <c r="AB1515" s="8">
        <f t="shared" si="819"/>
        <v>-9992.3300963942984</v>
      </c>
      <c r="AC1515" s="8">
        <f t="shared" si="812"/>
        <v>-10073.844822459183</v>
      </c>
      <c r="AD1515" s="8">
        <f t="shared" si="820"/>
        <v>34.200729953431278</v>
      </c>
      <c r="AE1515" s="8">
        <f t="shared" si="813"/>
        <v>-10039.644092505752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2520.9986882247522</v>
      </c>
      <c r="M1516" s="14">
        <f t="shared" si="806"/>
        <v>769177</v>
      </c>
      <c r="N1516" s="13"/>
      <c r="O1516" s="12">
        <f>1000*(IF(I40&lt;18,VLOOKUP(I40,'[1]Mortality (No Interventions) H'!$B$10:$O$129,7),VLOOKUP(I40,'[1]Mortality (Interventions) H'!$B$136:$AV$256,37)))</f>
        <v>307.99510672621096</v>
      </c>
      <c r="P1516" s="11">
        <v>0</v>
      </c>
      <c r="Q1516" s="10">
        <f t="shared" si="815"/>
        <v>3.2334299278150534E-2</v>
      </c>
      <c r="R1516" s="10">
        <f t="shared" si="816"/>
        <v>9.9588059570912199E-3</v>
      </c>
      <c r="S1516" s="10">
        <f t="shared" si="817"/>
        <v>0</v>
      </c>
      <c r="T1516" s="9">
        <f t="shared" si="807"/>
        <v>2.2375493321059314E-2</v>
      </c>
      <c r="U1516" s="18"/>
      <c r="V1516" s="8">
        <f t="shared" si="818"/>
        <v>248.70799315869994</v>
      </c>
      <c r="W1516" s="8">
        <f t="shared" si="808"/>
        <v>172.10714826212441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-56.408589310772236</v>
      </c>
      <c r="AB1516" s="8">
        <f t="shared" si="819"/>
        <v>-7660.0844896575536</v>
      </c>
      <c r="AC1516" s="8">
        <f t="shared" si="812"/>
        <v>-7716.4930789683258</v>
      </c>
      <c r="AD1516" s="8">
        <f t="shared" si="820"/>
        <v>24.398254128868466</v>
      </c>
      <c r="AE1516" s="8">
        <f t="shared" si="813"/>
        <v>-7692.094824839457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2520.9986882247522</v>
      </c>
      <c r="M1517" s="14">
        <f t="shared" si="806"/>
        <v>769177</v>
      </c>
      <c r="N1517" s="13"/>
      <c r="O1517" s="12">
        <f>1000*(IF(I41&lt;18,VLOOKUP(I41,'[1]Mortality (No Interventions) H'!$B$10:$O$129,7),VLOOKUP(I41,'[1]Mortality (Interventions) H'!$B$136:$AV$256,37)))</f>
        <v>329.66346437454024</v>
      </c>
      <c r="P1517" s="11">
        <v>0</v>
      </c>
      <c r="Q1517" s="10">
        <f t="shared" si="815"/>
        <v>2.2375493321059314E-2</v>
      </c>
      <c r="R1517" s="10">
        <f t="shared" si="816"/>
        <v>7.3763826453098003E-3</v>
      </c>
      <c r="S1517" s="10">
        <f t="shared" si="817"/>
        <v>0</v>
      </c>
      <c r="T1517" s="9">
        <f t="shared" si="807"/>
        <v>1.4999110675749515E-2</v>
      </c>
      <c r="U1517" s="18"/>
      <c r="V1517" s="8">
        <f t="shared" si="818"/>
        <v>172.10714826212441</v>
      </c>
      <c r="W1517" s="8">
        <f t="shared" si="808"/>
        <v>115.36970952240985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-37.812738338102406</v>
      </c>
      <c r="AB1517" s="8">
        <f t="shared" si="819"/>
        <v>-5673.7438739714562</v>
      </c>
      <c r="AC1517" s="8">
        <f t="shared" si="812"/>
        <v>-5711.5566123095587</v>
      </c>
      <c r="AD1517" s="8">
        <f t="shared" si="820"/>
        <v>16.883711244514405</v>
      </c>
      <c r="AE1517" s="8">
        <f t="shared" si="813"/>
        <v>-5694.6729010650442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2520.9986882247522</v>
      </c>
      <c r="M1518" s="14">
        <f t="shared" si="806"/>
        <v>769177</v>
      </c>
      <c r="N1518" s="13"/>
      <c r="O1518" s="12">
        <f>1000*(IF(I42&lt;18,VLOOKUP(I42,'[1]Mortality (No Interventions) H'!$B$10:$O$129,7),VLOOKUP(I42,'[1]Mortality (Interventions) H'!$B$136:$AV$256,37)))</f>
        <v>351.14904250524148</v>
      </c>
      <c r="P1518" s="11">
        <v>0</v>
      </c>
      <c r="Q1518" s="10">
        <f t="shared" si="815"/>
        <v>1.4999110675749515E-2</v>
      </c>
      <c r="R1518" s="10">
        <f t="shared" si="816"/>
        <v>5.2669233522195883E-3</v>
      </c>
      <c r="S1518" s="10">
        <f t="shared" si="817"/>
        <v>0</v>
      </c>
      <c r="T1518" s="9">
        <f t="shared" si="807"/>
        <v>9.7321873235299266E-3</v>
      </c>
      <c r="U1518" s="18"/>
      <c r="V1518" s="8">
        <f t="shared" si="818"/>
        <v>115.36970952240985</v>
      </c>
      <c r="W1518" s="8">
        <f t="shared" si="808"/>
        <v>74.85774648950779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-24.534831476176507</v>
      </c>
      <c r="AB1518" s="8">
        <f t="shared" si="819"/>
        <v>-4051.1963032902063</v>
      </c>
      <c r="AC1518" s="8">
        <f t="shared" si="812"/>
        <v>-4075.7311347663826</v>
      </c>
      <c r="AD1518" s="8">
        <f t="shared" si="820"/>
        <v>11.317768504148408</v>
      </c>
      <c r="AE1518" s="8">
        <f t="shared" si="813"/>
        <v>-4064.4133662622344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2520.9986882247522</v>
      </c>
      <c r="M1519" s="14">
        <f t="shared" si="806"/>
        <v>769177</v>
      </c>
      <c r="N1519" s="13"/>
      <c r="O1519" s="12">
        <f>1000*(IF(I43&lt;18,VLOOKUP(I43,'[1]Mortality (No Interventions) H'!$B$10:$O$129,7),VLOOKUP(I43,'[1]Mortality (Interventions) H'!$B$136:$AV$256,37)))</f>
        <v>373.2711626851268</v>
      </c>
      <c r="P1519" s="11">
        <v>0</v>
      </c>
      <c r="Q1519" s="10">
        <f t="shared" si="815"/>
        <v>9.7321873235299266E-3</v>
      </c>
      <c r="R1519" s="10">
        <f t="shared" si="816"/>
        <v>3.6327448777234679E-3</v>
      </c>
      <c r="S1519" s="10">
        <f t="shared" si="817"/>
        <v>0</v>
      </c>
      <c r="T1519" s="9">
        <f t="shared" si="807"/>
        <v>6.0994424458064586E-3</v>
      </c>
      <c r="U1519" s="18"/>
      <c r="V1519" s="8">
        <f t="shared" si="818"/>
        <v>74.85774648950779</v>
      </c>
      <c r="W1519" s="8">
        <f t="shared" si="808"/>
        <v>46.91550842138075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-15.376686404780456</v>
      </c>
      <c r="AB1519" s="8">
        <f t="shared" si="819"/>
        <v>-2794.223806812704</v>
      </c>
      <c r="AC1519" s="8">
        <f t="shared" si="812"/>
        <v>-2809.6004932174842</v>
      </c>
      <c r="AD1519" s="8">
        <f t="shared" si="820"/>
        <v>7.3435449306207143</v>
      </c>
      <c r="AE1519" s="8">
        <f t="shared" si="813"/>
        <v>-2802.2569482868635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2520.9986882247522</v>
      </c>
      <c r="M1520" s="14">
        <f t="shared" si="806"/>
        <v>769177</v>
      </c>
      <c r="N1520" s="13"/>
      <c r="O1520" s="12">
        <f>1000*(IF(I44&lt;18,VLOOKUP(I44,'[1]Mortality (No Interventions) H'!$B$10:$O$129,7),VLOOKUP(I44,'[1]Mortality (Interventions) H'!$B$136:$AV$256,37)))</f>
        <v>395.91362639543888</v>
      </c>
      <c r="P1520" s="11">
        <v>0</v>
      </c>
      <c r="Q1520" s="10">
        <f t="shared" si="815"/>
        <v>6.0994424458064586E-3</v>
      </c>
      <c r="R1520" s="10">
        <f t="shared" si="816"/>
        <v>2.4148523777095003E-3</v>
      </c>
      <c r="S1520" s="10">
        <f t="shared" si="817"/>
        <v>0</v>
      </c>
      <c r="T1520" s="9">
        <f t="shared" si="807"/>
        <v>3.6845900680969584E-3</v>
      </c>
      <c r="U1520" s="18"/>
      <c r="V1520" s="8">
        <f t="shared" si="818"/>
        <v>46.91550842138075</v>
      </c>
      <c r="W1520" s="8">
        <f t="shared" si="808"/>
        <v>28.341019348086142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-9.2888467283183829</v>
      </c>
      <c r="AB1520" s="8">
        <f t="shared" si="819"/>
        <v>-1857.4489073294603</v>
      </c>
      <c r="AC1520" s="8">
        <f t="shared" si="812"/>
        <v>-1866.7377540577786</v>
      </c>
      <c r="AD1520" s="8">
        <f t="shared" si="820"/>
        <v>4.6024113761374519</v>
      </c>
      <c r="AE1520" s="8">
        <f t="shared" si="813"/>
        <v>-1862.1353426816411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2520.9986882247522</v>
      </c>
      <c r="M1521" s="14">
        <f t="shared" si="806"/>
        <v>769177</v>
      </c>
      <c r="N1521" s="13"/>
      <c r="O1521" s="12">
        <f>1000*(IF(I45&lt;18,VLOOKUP(I45,'[1]Mortality (No Interventions) H'!$B$10:$O$129,7),VLOOKUP(I45,'[1]Mortality (Interventions) H'!$B$136:$AV$256,37)))</f>
        <v>418.94341002788059</v>
      </c>
      <c r="P1521" s="11">
        <v>0</v>
      </c>
      <c r="Q1521" s="10">
        <f t="shared" si="815"/>
        <v>3.6845900680969584E-3</v>
      </c>
      <c r="R1521" s="10">
        <f t="shared" si="816"/>
        <v>1.5436347276834006E-3</v>
      </c>
      <c r="S1521" s="10">
        <f t="shared" si="817"/>
        <v>0</v>
      </c>
      <c r="T1521" s="9">
        <f t="shared" si="807"/>
        <v>2.1409553404135575E-3</v>
      </c>
      <c r="U1521" s="18"/>
      <c r="V1521" s="8">
        <f t="shared" si="818"/>
        <v>28.341019348086142</v>
      </c>
      <c r="W1521" s="8">
        <f t="shared" si="808"/>
        <v>16.46773605873279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-5.3973456047303561</v>
      </c>
      <c r="AB1521" s="8">
        <f t="shared" si="819"/>
        <v>-1187.3283289353351</v>
      </c>
      <c r="AC1521" s="8">
        <f t="shared" si="812"/>
        <v>-1192.7256745400655</v>
      </c>
      <c r="AD1521" s="8">
        <f t="shared" si="820"/>
        <v>2.7802539980472507</v>
      </c>
      <c r="AE1521" s="8">
        <f t="shared" si="813"/>
        <v>-1189.9454205420182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2520.9986882247522</v>
      </c>
      <c r="M1522" s="14">
        <f t="shared" si="806"/>
        <v>769177</v>
      </c>
      <c r="N1522" s="13"/>
      <c r="O1522" s="12">
        <f>1000*(IF(I46&lt;18,VLOOKUP(I46,'[1]Mortality (No Interventions) H'!$B$10:$O$129,7),VLOOKUP(I46,'[1]Mortality (Interventions) H'!$B$136:$AV$256,37)))</f>
        <v>442.22546951418605</v>
      </c>
      <c r="P1522" s="11">
        <v>0</v>
      </c>
      <c r="Q1522" s="10">
        <f t="shared" si="815"/>
        <v>2.1409553404135575E-3</v>
      </c>
      <c r="R1522" s="10">
        <f t="shared" si="816"/>
        <v>9.4678498062328949E-4</v>
      </c>
      <c r="S1522" s="10">
        <f t="shared" si="817"/>
        <v>0</v>
      </c>
      <c r="T1522" s="9">
        <f t="shared" si="807"/>
        <v>1.1941703597902679E-3</v>
      </c>
      <c r="U1522" s="18"/>
      <c r="V1522" s="8">
        <f t="shared" si="818"/>
        <v>16.46773605873279</v>
      </c>
      <c r="W1522" s="8">
        <f t="shared" si="808"/>
        <v>9.1852837483239895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-3.0105019105481459</v>
      </c>
      <c r="AB1522" s="8">
        <f t="shared" si="819"/>
        <v>-728.24523104087996</v>
      </c>
      <c r="AC1522" s="8">
        <f t="shared" si="812"/>
        <v>-731.25573295142806</v>
      </c>
      <c r="AD1522" s="8">
        <f t="shared" si="820"/>
        <v>1.6154849073616868</v>
      </c>
      <c r="AE1522" s="8">
        <f t="shared" si="813"/>
        <v>-729.64024804406642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2520.9986882247522</v>
      </c>
      <c r="M1523" s="14">
        <f t="shared" si="806"/>
        <v>769177</v>
      </c>
      <c r="N1523" s="13"/>
      <c r="O1523" s="12">
        <f>1000*(IF(I47&lt;18,VLOOKUP(I47,'[1]Mortality (No Interventions) H'!$B$10:$O$129,7),VLOOKUP(I47,'[1]Mortality (Interventions) H'!$B$136:$AV$256,37)))</f>
        <v>465.78286718611042</v>
      </c>
      <c r="P1523" s="11">
        <v>0</v>
      </c>
      <c r="Q1523" s="10">
        <f t="shared" si="815"/>
        <v>1.1941703597902679E-3</v>
      </c>
      <c r="R1523" s="10">
        <f t="shared" si="816"/>
        <v>5.5622409409178007E-4</v>
      </c>
      <c r="S1523" s="10">
        <f t="shared" si="817"/>
        <v>0</v>
      </c>
      <c r="T1523" s="9">
        <f t="shared" si="807"/>
        <v>6.3794626569848786E-4</v>
      </c>
      <c r="U1523" s="18"/>
      <c r="V1523" s="8">
        <f t="shared" si="818"/>
        <v>9.1852837483239895</v>
      </c>
      <c r="W1523" s="8">
        <f t="shared" si="808"/>
        <v>4.9069359481116583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-1.608261698983767</v>
      </c>
      <c r="AB1523" s="8">
        <f t="shared" si="819"/>
        <v>-427.83478002123314</v>
      </c>
      <c r="AC1523" s="8">
        <f t="shared" si="812"/>
        <v>-429.44304172021691</v>
      </c>
      <c r="AD1523" s="8">
        <f t="shared" si="820"/>
        <v>0.90107633571058343</v>
      </c>
      <c r="AE1523" s="8">
        <f t="shared" si="813"/>
        <v>-428.54196538450634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2520.9986882247522</v>
      </c>
      <c r="M1524" s="14">
        <f t="shared" si="806"/>
        <v>769177</v>
      </c>
      <c r="N1524" s="13"/>
      <c r="O1524" s="12">
        <f>1000*(IF(I48&lt;18,VLOOKUP(I48,'[1]Mortality (No Interventions) H'!$B$10:$O$129,7),VLOOKUP(I48,'[1]Mortality (Interventions) H'!$B$136:$AV$256,37)))</f>
        <v>489.65834521533287</v>
      </c>
      <c r="P1524" s="11">
        <v>0</v>
      </c>
      <c r="Q1524" s="10">
        <f t="shared" si="815"/>
        <v>6.3794626569848786E-4</v>
      </c>
      <c r="R1524" s="10">
        <f t="shared" si="816"/>
        <v>3.1237571279822262E-4</v>
      </c>
      <c r="S1524" s="10">
        <f t="shared" si="817"/>
        <v>0</v>
      </c>
      <c r="T1524" s="9">
        <f t="shared" si="807"/>
        <v>3.2557055290026525E-4</v>
      </c>
      <c r="U1524" s="18"/>
      <c r="V1524" s="8">
        <f t="shared" si="818"/>
        <v>4.9069359481116583</v>
      </c>
      <c r="W1524" s="8">
        <f t="shared" si="808"/>
        <v>2.5042138116816735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-0.82076293678617596</v>
      </c>
      <c r="AB1524" s="8">
        <f t="shared" si="819"/>
        <v>-240.27221364299848</v>
      </c>
      <c r="AC1524" s="8">
        <f t="shared" si="812"/>
        <v>-241.09297657978465</v>
      </c>
      <c r="AD1524" s="8">
        <f t="shared" si="820"/>
        <v>0.48137041650975371</v>
      </c>
      <c r="AE1524" s="8">
        <f t="shared" si="813"/>
        <v>-240.6116061632749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2520.9986882247522</v>
      </c>
      <c r="M1525" s="14">
        <f t="shared" si="806"/>
        <v>769177</v>
      </c>
      <c r="N1525" s="13"/>
      <c r="O1525" s="12">
        <f>1000*(IF(I49&lt;18,VLOOKUP(I49,'[1]Mortality (No Interventions) H'!$B$10:$O$129,7),VLOOKUP(I49,'[1]Mortality (Interventions) H'!$B$136:$AV$256,37)))</f>
        <v>513.72572443183742</v>
      </c>
      <c r="P1525" s="11">
        <v>0</v>
      </c>
      <c r="Q1525" s="10">
        <f t="shared" si="815"/>
        <v>3.2557055290026525E-4</v>
      </c>
      <c r="R1525" s="10">
        <f t="shared" si="816"/>
        <v>1.6725396814236263E-4</v>
      </c>
      <c r="S1525" s="10">
        <f t="shared" si="817"/>
        <v>0</v>
      </c>
      <c r="T1525" s="9">
        <f t="shared" si="807"/>
        <v>1.5831658475790262E-4</v>
      </c>
      <c r="U1525" s="18"/>
      <c r="V1525" s="8">
        <f t="shared" si="818"/>
        <v>2.5042138116816735</v>
      </c>
      <c r="W1525" s="8">
        <f t="shared" si="808"/>
        <v>1.2177347571432926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-0.39911590249889528</v>
      </c>
      <c r="AB1525" s="8">
        <f t="shared" si="819"/>
        <v>-128.64790545383806</v>
      </c>
      <c r="AC1525" s="8">
        <f t="shared" si="812"/>
        <v>-129.04702135633696</v>
      </c>
      <c r="AD1525" s="8">
        <f t="shared" si="820"/>
        <v>0.24566337492597218</v>
      </c>
      <c r="AE1525" s="8">
        <f t="shared" si="813"/>
        <v>-128.80135798141097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2520.9986882247522</v>
      </c>
      <c r="M1526" s="14">
        <f t="shared" si="806"/>
        <v>769177</v>
      </c>
      <c r="N1526" s="13"/>
      <c r="O1526" s="12">
        <f>1000*(IF(I50&lt;18,VLOOKUP(I50,'[1]Mortality (No Interventions) H'!$B$10:$O$129,7),VLOOKUP(I50,'[1]Mortality (Interventions) H'!$B$136:$AV$256,37)))</f>
        <v>537.85711765312089</v>
      </c>
      <c r="P1526" s="11">
        <v>0</v>
      </c>
      <c r="Q1526" s="10">
        <f t="shared" si="815"/>
        <v>1.5831658475790262E-4</v>
      </c>
      <c r="R1526" s="10">
        <f t="shared" si="816"/>
        <v>8.5151701954571521E-5</v>
      </c>
      <c r="S1526" s="10">
        <f t="shared" si="817"/>
        <v>0</v>
      </c>
      <c r="T1526" s="9">
        <f t="shared" si="807"/>
        <v>7.3164882803331094E-5</v>
      </c>
      <c r="U1526" s="18"/>
      <c r="V1526" s="8">
        <f t="shared" si="818"/>
        <v>1.2177347571432926</v>
      </c>
      <c r="W1526" s="8">
        <f t="shared" si="808"/>
        <v>0.56276745060017808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-0.18444857357131542</v>
      </c>
      <c r="AB1526" s="8">
        <f t="shared" si="819"/>
        <v>-65.496730654311463</v>
      </c>
      <c r="AC1526" s="8">
        <f t="shared" si="812"/>
        <v>-65.68117922788278</v>
      </c>
      <c r="AD1526" s="8">
        <f t="shared" si="820"/>
        <v>0.11945977967575701</v>
      </c>
      <c r="AE1526" s="8">
        <f t="shared" si="813"/>
        <v>-65.561719448207029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2520.9986882247522</v>
      </c>
      <c r="M1527" s="14">
        <f t="shared" si="806"/>
        <v>769177</v>
      </c>
      <c r="N1527" s="13"/>
      <c r="O1527" s="12">
        <f>1000*(IF(I51&lt;18,VLOOKUP(I51,'[1]Mortality (No Interventions) H'!$B$10:$O$129,7),VLOOKUP(I51,'[1]Mortality (Interventions) H'!$B$136:$AV$256,37)))</f>
        <v>565.74692190747965</v>
      </c>
      <c r="P1527" s="11">
        <v>0</v>
      </c>
      <c r="Q1527" s="10">
        <f t="shared" si="815"/>
        <v>7.3164882803331094E-5</v>
      </c>
      <c r="R1527" s="10">
        <f t="shared" si="816"/>
        <v>4.1392807237706061E-5</v>
      </c>
      <c r="S1527" s="10">
        <f t="shared" si="817"/>
        <v>0</v>
      </c>
      <c r="T1527" s="9">
        <f t="shared" si="807"/>
        <v>3.1772075565625033E-5</v>
      </c>
      <c r="U1527" s="18"/>
      <c r="V1527" s="8">
        <f t="shared" si="818"/>
        <v>0.56276745060017808</v>
      </c>
      <c r="W1527" s="8">
        <f t="shared" si="808"/>
        <v>0.24438349767340767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-8.0097360823118413E-2</v>
      </c>
      <c r="AB1527" s="8">
        <f t="shared" si="819"/>
        <v>-31.838395292677035</v>
      </c>
      <c r="AC1527" s="8">
        <f t="shared" si="812"/>
        <v>-31.918492653500152</v>
      </c>
      <c r="AD1527" s="8">
        <f t="shared" si="820"/>
        <v>5.5207486903877473E-2</v>
      </c>
      <c r="AE1527" s="8">
        <f t="shared" si="813"/>
        <v>-31.863285166596274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2520.9986882247522</v>
      </c>
      <c r="M1528" s="14">
        <f t="shared" si="806"/>
        <v>769177</v>
      </c>
      <c r="N1528" s="13"/>
      <c r="O1528" s="12">
        <f>1000*(IF(I52&lt;18,VLOOKUP(I52,'[1]Mortality (No Interventions) H'!$B$10:$O$129,7),VLOOKUP(I52,'[1]Mortality (Interventions) H'!$B$136:$AV$256,37)))</f>
        <v>593.68264765169124</v>
      </c>
      <c r="P1528" s="11">
        <v>0</v>
      </c>
      <c r="Q1528" s="10">
        <f t="shared" si="815"/>
        <v>3.1772075565625033E-5</v>
      </c>
      <c r="R1528" s="10">
        <f t="shared" si="816"/>
        <v>1.8862529943189876E-5</v>
      </c>
      <c r="S1528" s="10">
        <f t="shared" si="817"/>
        <v>0</v>
      </c>
      <c r="T1528" s="9">
        <f t="shared" si="807"/>
        <v>1.2909545622435157E-5</v>
      </c>
      <c r="U1528" s="18"/>
      <c r="V1528" s="8">
        <f t="shared" si="818"/>
        <v>0.24438349767340767</v>
      </c>
      <c r="W1528" s="8">
        <f t="shared" si="808"/>
        <v>9.9297255732278072E-2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-3.2544947579736624E-2</v>
      </c>
      <c r="AB1528" s="8">
        <f t="shared" si="819"/>
        <v>-14.50862419411296</v>
      </c>
      <c r="AC1528" s="8">
        <f t="shared" si="812"/>
        <v>-14.541169141692697</v>
      </c>
      <c r="AD1528" s="8">
        <f t="shared" si="820"/>
        <v>2.3974021121761294E-2</v>
      </c>
      <c r="AE1528" s="8">
        <f t="shared" si="813"/>
        <v>-14.517195120570936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2520.9986882247522</v>
      </c>
      <c r="M1529" s="14">
        <f t="shared" si="806"/>
        <v>769177</v>
      </c>
      <c r="N1529" s="13"/>
      <c r="O1529" s="12">
        <f>1000*(IF(I53&lt;18,VLOOKUP(I53,'[1]Mortality (No Interventions) H'!$B$10:$O$129,7),VLOOKUP(I53,'[1]Mortality (Interventions) H'!$B$136:$AV$256,37)))</f>
        <v>621.6306832886529</v>
      </c>
      <c r="P1529" s="11">
        <v>0</v>
      </c>
      <c r="Q1529" s="10">
        <f t="shared" si="815"/>
        <v>1.2909545622435157E-5</v>
      </c>
      <c r="R1529" s="10">
        <f t="shared" si="816"/>
        <v>8.0249696662204057E-6</v>
      </c>
      <c r="S1529" s="10">
        <f t="shared" si="817"/>
        <v>0</v>
      </c>
      <c r="T1529" s="9">
        <f t="shared" si="807"/>
        <v>4.884575956214751E-6</v>
      </c>
      <c r="U1529" s="18"/>
      <c r="V1529" s="8">
        <f t="shared" si="818"/>
        <v>9.9297255732278072E-2</v>
      </c>
      <c r="W1529" s="8">
        <f t="shared" si="808"/>
        <v>3.7571034802733938E-2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-1.2314009578151552E-2</v>
      </c>
      <c r="AB1529" s="8">
        <f t="shared" si="819"/>
        <v>-6.1726220929544127</v>
      </c>
      <c r="AC1529" s="8">
        <f t="shared" si="812"/>
        <v>-6.1849361025325642</v>
      </c>
      <c r="AD1529" s="8">
        <f t="shared" si="820"/>
        <v>9.74106078733648E-3</v>
      </c>
      <c r="AE1529" s="8">
        <f t="shared" si="813"/>
        <v>-6.1751950417452282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2520.9986882247522</v>
      </c>
      <c r="M1530" s="14">
        <f t="shared" si="806"/>
        <v>769177</v>
      </c>
      <c r="N1530" s="13"/>
      <c r="O1530" s="12">
        <f>1000*(IF(I54&lt;18,VLOOKUP(I54,'[1]Mortality (No Interventions) H'!$B$10:$O$129,7),VLOOKUP(I54,'[1]Mortality (Interventions) H'!$B$136:$AV$256,37)))</f>
        <v>649.55741682452685</v>
      </c>
      <c r="P1530" s="11">
        <v>0</v>
      </c>
      <c r="Q1530" s="10">
        <f t="shared" si="815"/>
        <v>4.884575956214751E-6</v>
      </c>
      <c r="R1530" s="10">
        <f t="shared" si="816"/>
        <v>3.1728125404020468E-6</v>
      </c>
      <c r="S1530" s="10">
        <f t="shared" si="817"/>
        <v>0</v>
      </c>
      <c r="T1530" s="9">
        <f t="shared" si="807"/>
        <v>1.7117634158127042E-6</v>
      </c>
      <c r="U1530" s="18"/>
      <c r="V1530" s="8">
        <f t="shared" si="818"/>
        <v>3.7571034802733938E-2</v>
      </c>
      <c r="W1530" s="8">
        <f t="shared" si="808"/>
        <v>1.3166490488845684E-2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-4.315353325814948E-3</v>
      </c>
      <c r="AB1530" s="8">
        <f t="shared" si="819"/>
        <v>-2.440454431388825</v>
      </c>
      <c r="AC1530" s="8">
        <f t="shared" si="812"/>
        <v>-2.4447697847146399</v>
      </c>
      <c r="AD1530" s="8">
        <f t="shared" si="820"/>
        <v>3.6857185141481994E-3</v>
      </c>
      <c r="AE1530" s="8">
        <f t="shared" si="813"/>
        <v>-2.4410840662004918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2520.9986882247522</v>
      </c>
      <c r="M1531" s="14">
        <f t="shared" si="806"/>
        <v>769177</v>
      </c>
      <c r="N1531" s="13"/>
      <c r="O1531" s="12">
        <f>1000*(IF(I55&lt;18,VLOOKUP(I55,'[1]Mortality (No Interventions) H'!$B$10:$O$129,7),VLOOKUP(I55,'[1]Mortality (Interventions) H'!$B$136:$AV$256,37)))</f>
        <v>677.42862771683917</v>
      </c>
      <c r="P1531" s="11">
        <v>0</v>
      </c>
      <c r="Q1531" s="10">
        <f t="shared" si="815"/>
        <v>1.7117634158127042E-6</v>
      </c>
      <c r="R1531" s="10">
        <f t="shared" si="816"/>
        <v>1.1595975417498894E-6</v>
      </c>
      <c r="S1531" s="10">
        <f t="shared" si="817"/>
        <v>0</v>
      </c>
      <c r="T1531" s="9">
        <f t="shared" si="807"/>
        <v>5.5216587406281476E-7</v>
      </c>
      <c r="U1531" s="18"/>
      <c r="V1531" s="8">
        <f t="shared" si="818"/>
        <v>1.3166490488845684E-2</v>
      </c>
      <c r="W1531" s="8">
        <f t="shared" si="808"/>
        <v>4.2471329051401371E-3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-1.3920094441948298E-3</v>
      </c>
      <c r="AB1531" s="8">
        <f t="shared" si="819"/>
        <v>-0.89193575837055472</v>
      </c>
      <c r="AC1531" s="8">
        <f t="shared" si="812"/>
        <v>-0.89332776781474954</v>
      </c>
      <c r="AD1531" s="8">
        <f t="shared" si="820"/>
        <v>1.2916327169557617E-3</v>
      </c>
      <c r="AE1531" s="8">
        <f t="shared" si="813"/>
        <v>-0.89203613509779378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2520.9986882247522</v>
      </c>
      <c r="M1532" s="14">
        <f t="shared" si="806"/>
        <v>769177</v>
      </c>
      <c r="N1532" s="13"/>
      <c r="O1532" s="12">
        <f>1000*(IF(I56&lt;18,VLOOKUP(I56,'[1]Mortality (No Interventions) H'!$B$10:$O$129,7),VLOOKUP(I56,'[1]Mortality (Interventions) H'!$B$136:$AV$256,37)))</f>
        <v>705.35125587841571</v>
      </c>
      <c r="P1532" s="11">
        <v>0</v>
      </c>
      <c r="Q1532" s="10">
        <f t="shared" si="815"/>
        <v>5.5216587406281476E-7</v>
      </c>
      <c r="R1532" s="10">
        <f t="shared" si="816"/>
        <v>3.8947089272340951E-7</v>
      </c>
      <c r="S1532" s="10">
        <f t="shared" si="817"/>
        <v>0</v>
      </c>
      <c r="T1532" s="9">
        <f t="shared" si="807"/>
        <v>1.6269498133940525E-7</v>
      </c>
      <c r="U1532" s="18"/>
      <c r="V1532" s="8">
        <f t="shared" si="818"/>
        <v>4.2471329051401371E-3</v>
      </c>
      <c r="W1532" s="8">
        <f t="shared" si="808"/>
        <v>1.2514123766169973E-3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-4.1015383453739119E-4</v>
      </c>
      <c r="AB1532" s="8">
        <f t="shared" si="819"/>
        <v>-0.29957205285231397</v>
      </c>
      <c r="AC1532" s="8">
        <f t="shared" si="812"/>
        <v>-0.29998220668685138</v>
      </c>
      <c r="AD1532" s="8">
        <f t="shared" si="820"/>
        <v>4.1664373799424749E-4</v>
      </c>
      <c r="AE1532" s="8">
        <f t="shared" si="813"/>
        <v>-0.29956556294885711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2520.9986882247522</v>
      </c>
      <c r="M1533" s="14">
        <f t="shared" si="806"/>
        <v>769177</v>
      </c>
      <c r="N1533" s="13"/>
      <c r="O1533" s="12">
        <f>1000*(IF(I57&lt;18,VLOOKUP(I57,'[1]Mortality (No Interventions) H'!$B$10:$O$129,7),VLOOKUP(I57,'[1]Mortality (Interventions) H'!$B$136:$AV$256,37)))</f>
        <v>733.45520478231765</v>
      </c>
      <c r="P1533" s="11">
        <v>0</v>
      </c>
      <c r="Q1533" s="10">
        <f t="shared" si="815"/>
        <v>1.6269498133940525E-7</v>
      </c>
      <c r="R1533" s="10">
        <f t="shared" si="816"/>
        <v>1.1932948085534884E-7</v>
      </c>
      <c r="S1533" s="10">
        <f t="shared" si="817"/>
        <v>0</v>
      </c>
      <c r="T1533" s="9">
        <f t="shared" si="807"/>
        <v>4.3365500484056412E-8</v>
      </c>
      <c r="U1533" s="18"/>
      <c r="V1533" s="8">
        <f t="shared" si="818"/>
        <v>1.2514123766169973E-3</v>
      </c>
      <c r="W1533" s="8">
        <f t="shared" si="808"/>
        <v>3.3355745565825061E-4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-1.0932436983451607E-4</v>
      </c>
      <c r="AB1533" s="8">
        <f t="shared" si="819"/>
        <v>-9.1785492095874652E-2</v>
      </c>
      <c r="AC1533" s="8">
        <f t="shared" si="812"/>
        <v>-9.189481646570917E-2</v>
      </c>
      <c r="AD1533" s="8">
        <f t="shared" si="820"/>
        <v>1.2276355414612744E-4</v>
      </c>
      <c r="AE1533" s="8">
        <f t="shared" si="813"/>
        <v>-9.177205291156304E-2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2520.9986882247522</v>
      </c>
      <c r="M1534" s="14">
        <f t="shared" si="806"/>
        <v>769177</v>
      </c>
      <c r="N1534" s="13"/>
      <c r="O1534" s="12">
        <f>1000*(IF(I58&lt;18,VLOOKUP(I58,'[1]Mortality (No Interventions) H'!$B$10:$O$129,7),VLOOKUP(I58,'[1]Mortality (Interventions) H'!$B$136:$AV$256,37)))</f>
        <v>761.74051067639823</v>
      </c>
      <c r="P1534" s="11">
        <v>0</v>
      </c>
      <c r="Q1534" s="10">
        <f t="shared" si="815"/>
        <v>4.3365500484056412E-8</v>
      </c>
      <c r="R1534" s="10">
        <f t="shared" si="816"/>
        <v>3.3033258484462723E-8</v>
      </c>
      <c r="S1534" s="10">
        <f t="shared" si="817"/>
        <v>0</v>
      </c>
      <c r="T1534" s="9">
        <f t="shared" si="807"/>
        <v>1.0332241999593689E-8</v>
      </c>
      <c r="U1534" s="18"/>
      <c r="V1534" s="8">
        <f t="shared" si="818"/>
        <v>3.3355745565825061E-4</v>
      </c>
      <c r="W1534" s="8">
        <f t="shared" si="808"/>
        <v>7.947322904521475E-5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-2.6047568527396381E-5</v>
      </c>
      <c r="AB1534" s="8">
        <f t="shared" si="819"/>
        <v>-2.5408422661303585E-2</v>
      </c>
      <c r="AC1534" s="8">
        <f t="shared" si="812"/>
        <v>-2.5434470229830981E-2</v>
      </c>
      <c r="AD1534" s="8">
        <f t="shared" si="820"/>
        <v>3.2721986400074387E-5</v>
      </c>
      <c r="AE1534" s="8">
        <f t="shared" si="813"/>
        <v>-2.5401748243430906E-2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2520.9986882247522</v>
      </c>
      <c r="M1535" s="14">
        <f t="shared" si="806"/>
        <v>769177</v>
      </c>
      <c r="N1535" s="13"/>
      <c r="O1535" s="12">
        <f>1000*(IF(I59&lt;18,VLOOKUP(I59,'[1]Mortality (No Interventions) H'!$B$10:$O$129,7),VLOOKUP(I59,'[1]Mortality (Interventions) H'!$B$136:$AV$256,37)))</f>
        <v>790.20720980851081</v>
      </c>
      <c r="P1535" s="11">
        <v>0</v>
      </c>
      <c r="Q1535" s="10">
        <f t="shared" si="815"/>
        <v>1.0332241999593689E-8</v>
      </c>
      <c r="R1535" s="10">
        <f t="shared" si="816"/>
        <v>8.1646121215652382E-9</v>
      </c>
      <c r="S1535" s="10">
        <f t="shared" si="817"/>
        <v>0</v>
      </c>
      <c r="T1535" s="9">
        <f t="shared" si="807"/>
        <v>2.1676298780284512E-9</v>
      </c>
      <c r="U1535" s="18"/>
      <c r="V1535" s="8">
        <f t="shared" si="818"/>
        <v>7.947322904521475E-5</v>
      </c>
      <c r="W1535" s="8">
        <f t="shared" si="808"/>
        <v>1.6672910466922902E-5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-5.4645920790665047E-6</v>
      </c>
      <c r="AB1535" s="8">
        <f t="shared" si="819"/>
        <v>-6.2800318578291854E-3</v>
      </c>
      <c r="AC1535" s="8">
        <f t="shared" si="812"/>
        <v>-6.2854964499082519E-3</v>
      </c>
      <c r="AD1535" s="8">
        <f t="shared" si="820"/>
        <v>7.7963237693355669E-6</v>
      </c>
      <c r="AE1535" s="8">
        <f t="shared" si="813"/>
        <v>-6.2777001261389168E-3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2520.9986882247522</v>
      </c>
      <c r="M1536" s="14">
        <f t="shared" si="806"/>
        <v>769177</v>
      </c>
      <c r="N1536" s="13"/>
      <c r="O1536" s="12">
        <f>1000*(IF(I60&lt;18,VLOOKUP(I60,'[1]Mortality (No Interventions) H'!$B$10:$O$129,7),VLOOKUP(I60,'[1]Mortality (Interventions) H'!$B$136:$AV$256,37)))</f>
        <v>1000</v>
      </c>
      <c r="P1536" s="11">
        <v>0</v>
      </c>
      <c r="Q1536" s="10">
        <f t="shared" si="815"/>
        <v>2.1676298780284512E-9</v>
      </c>
      <c r="R1536" s="10">
        <f t="shared" si="816"/>
        <v>2.1676298780284516E-9</v>
      </c>
      <c r="S1536" s="10">
        <f t="shared" si="817"/>
        <v>-4.1359030627651384E-25</v>
      </c>
      <c r="T1536" s="9">
        <f t="shared" si="807"/>
        <v>0</v>
      </c>
      <c r="U1536" s="18"/>
      <c r="V1536" s="8">
        <f t="shared" si="818"/>
        <v>1.6672910466922902E-5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-1.6672910466922902E-3</v>
      </c>
      <c r="AC1536" s="8">
        <f t="shared" si="812"/>
        <v>-1.6672910466922902E-3</v>
      </c>
      <c r="AD1536" s="8">
        <f t="shared" si="820"/>
        <v>1.6356125168051367E-6</v>
      </c>
      <c r="AE1536" s="8">
        <f t="shared" si="813"/>
        <v>-1.6656554341754851E-3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2520.9986882247522</v>
      </c>
      <c r="M1537" s="14">
        <f t="shared" si="806"/>
        <v>769177</v>
      </c>
      <c r="N1537" s="13"/>
      <c r="O1537" s="12" t="e">
        <f>1000*(IF(I61&lt;18,VLOOKUP(I61,'[1]Mortality (No Interventions) H'!$B$10:$O$129,7),VLOOKUP(I61,'[1]Mortality (Interventions) H'!$B$136:$AV$256,37)))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2520.9986882247522</v>
      </c>
      <c r="M1538" s="14">
        <f t="shared" si="806"/>
        <v>769177</v>
      </c>
      <c r="N1538" s="13"/>
      <c r="O1538" s="12" t="e">
        <f>1000*(IF(I62&lt;18,VLOOKUP(I62,'[1]Mortality (No Interventions) H'!$B$10:$O$129,7),VLOOKUP(I62,'[1]Mortality (Interventions) H'!$B$136:$AV$256,37)))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2520.9986882247522</v>
      </c>
      <c r="M1539" s="14">
        <f t="shared" si="806"/>
        <v>769177</v>
      </c>
      <c r="N1539" s="13"/>
      <c r="O1539" s="12" t="e">
        <f>1000*(IF(I63&lt;18,VLOOKUP(I63,'[1]Mortality (No Interventions) H'!$B$10:$O$129,7),VLOOKUP(I63,'[1]Mortality (Interventions) H'!$B$136:$AV$256,37)))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2520.9986882247522</v>
      </c>
      <c r="M1540" s="14">
        <f t="shared" si="806"/>
        <v>769177</v>
      </c>
      <c r="N1540" s="13"/>
      <c r="O1540" s="12" t="e">
        <f>1000*(IF(I64&lt;18,VLOOKUP(I64,'[1]Mortality (No Interventions) H'!$B$10:$O$129,7),VLOOKUP(I64,'[1]Mortality (Interventions) H'!$B$136:$AV$256,37)))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2520.9986882247522</v>
      </c>
      <c r="M1541" s="14">
        <f t="shared" si="806"/>
        <v>769177</v>
      </c>
      <c r="N1541" s="13"/>
      <c r="O1541" s="12" t="e">
        <f>1000*(IF(I65&lt;18,VLOOKUP(I65,'[1]Mortality (No Interventions) H'!$B$10:$O$129,7),VLOOKUP(I65,'[1]Mortality (Interventions) H'!$B$136:$AV$256,37)))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2520.9986882247522</v>
      </c>
      <c r="M1542" s="14">
        <f t="shared" si="806"/>
        <v>769177</v>
      </c>
      <c r="N1542" s="13"/>
      <c r="O1542" s="12" t="e">
        <f>1000*(IF(I66&lt;18,VLOOKUP(I66,'[1]Mortality (No Interventions) H'!$B$10:$O$129,7),VLOOKUP(I66,'[1]Mortality (Interventions) H'!$B$136:$AV$256,37)))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2520.9986882247522</v>
      </c>
      <c r="M1543" s="14">
        <f t="shared" si="806"/>
        <v>769177</v>
      </c>
      <c r="N1543" s="13"/>
      <c r="O1543" s="12" t="e">
        <f>1000*(IF(I67&lt;18,VLOOKUP(I67,'[1]Mortality (No Interventions) H'!$B$10:$O$129,7),VLOOKUP(I67,'[1]Mortality (Interventions) H'!$B$136:$AV$256,37)))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2520.9986882247522</v>
      </c>
      <c r="M1544" s="14">
        <f t="shared" ref="M1544:M1575" si="822">$E$11</f>
        <v>769177</v>
      </c>
      <c r="N1544" s="13"/>
      <c r="O1544" s="12" t="e">
        <f>1000*(IF(I68&lt;18,VLOOKUP(I68,'[1]Mortality (No Interventions) H'!$B$10:$O$129,7),VLOOKUP(I68,'[1]Mortality (Interventions) H'!$B$136:$AV$256,37)))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2520.9986882247522</v>
      </c>
      <c r="M1545" s="14">
        <f t="shared" si="822"/>
        <v>769177</v>
      </c>
      <c r="N1545" s="13"/>
      <c r="O1545" s="12" t="e">
        <f>1000*(IF(I69&lt;18,VLOOKUP(I69,'[1]Mortality (No Interventions) H'!$B$10:$O$129,7),VLOOKUP(I69,'[1]Mortality (Interventions) H'!$B$136:$AV$256,37)))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2520.9986882247522</v>
      </c>
      <c r="M1546" s="14">
        <f t="shared" si="822"/>
        <v>769177</v>
      </c>
      <c r="N1546" s="13"/>
      <c r="O1546" s="12" t="e">
        <f>1000*(IF(I70&lt;18,VLOOKUP(I70,'[1]Mortality (No Interventions) H'!$B$10:$O$129,7),VLOOKUP(I70,'[1]Mortality (Interventions) H'!$B$136:$AV$256,37)))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2520.9986882247522</v>
      </c>
      <c r="M1547" s="14">
        <f t="shared" si="822"/>
        <v>769177</v>
      </c>
      <c r="N1547" s="13"/>
      <c r="O1547" s="12" t="e">
        <f>1000*(IF(I71&lt;18,VLOOKUP(I71,'[1]Mortality (No Interventions) H'!$B$10:$O$129,7),VLOOKUP(I71,'[1]Mortality (Interventions) H'!$B$136:$AV$256,37)))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2520.9986882247522</v>
      </c>
      <c r="M1548" s="14">
        <f t="shared" si="822"/>
        <v>769177</v>
      </c>
      <c r="N1548" s="13"/>
      <c r="O1548" s="12" t="e">
        <f>1000*(IF(I72&lt;18,VLOOKUP(I72,'[1]Mortality (No Interventions) H'!$B$10:$O$129,7),VLOOKUP(I72,'[1]Mortality (Interventions) H'!$B$136:$AV$256,37)))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2520.9986882247522</v>
      </c>
      <c r="M1549" s="14">
        <f t="shared" si="822"/>
        <v>769177</v>
      </c>
      <c r="N1549" s="13"/>
      <c r="O1549" s="12" t="e">
        <f>1000*(IF(I73&lt;18,VLOOKUP(I73,'[1]Mortality (No Interventions) H'!$B$10:$O$129,7),VLOOKUP(I73,'[1]Mortality (Interventions) H'!$B$136:$AV$256,37)))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2520.9986882247522</v>
      </c>
      <c r="M1550" s="14">
        <f t="shared" si="822"/>
        <v>769177</v>
      </c>
      <c r="N1550" s="13"/>
      <c r="O1550" s="12" t="e">
        <f>1000*(IF(I74&lt;18,VLOOKUP(I74,'[1]Mortality (No Interventions) H'!$B$10:$O$129,7),VLOOKUP(I74,'[1]Mortality (Interventions) H'!$B$136:$AV$256,37)))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2520.9986882247522</v>
      </c>
      <c r="M1551" s="14">
        <f t="shared" si="822"/>
        <v>769177</v>
      </c>
      <c r="N1551" s="13"/>
      <c r="O1551" s="12" t="e">
        <f>1000*(IF(I75&lt;18,VLOOKUP(I75,'[1]Mortality (No Interventions) H'!$B$10:$O$129,7),VLOOKUP(I75,'[1]Mortality (Interventions) H'!$B$136:$AV$256,37)))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2520.9986882247522</v>
      </c>
      <c r="M1552" s="14">
        <f t="shared" si="822"/>
        <v>769177</v>
      </c>
      <c r="N1552" s="13"/>
      <c r="O1552" s="12" t="e">
        <f>1000*(IF(I76&lt;18,VLOOKUP(I76,'[1]Mortality (No Interventions) H'!$B$10:$O$129,7),VLOOKUP(I76,'[1]Mortality (Interventions) H'!$B$136:$AV$256,37)))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2520.9986882247522</v>
      </c>
      <c r="M1553" s="14">
        <f t="shared" si="822"/>
        <v>769177</v>
      </c>
      <c r="N1553" s="13"/>
      <c r="O1553" s="12" t="e">
        <f>1000*(IF(I77&lt;18,VLOOKUP(I77,'[1]Mortality (No Interventions) H'!$B$10:$O$129,7),VLOOKUP(I77,'[1]Mortality (Interventions) H'!$B$136:$AV$256,37)))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2520.9986882247522</v>
      </c>
      <c r="M1554" s="14">
        <f t="shared" si="822"/>
        <v>769177</v>
      </c>
      <c r="N1554" s="13"/>
      <c r="O1554" s="12" t="e">
        <f>1000*(IF(I78&lt;18,VLOOKUP(I78,'[1]Mortality (No Interventions) H'!$B$10:$O$129,7),VLOOKUP(I78,'[1]Mortality (Interventions) H'!$B$136:$AV$256,37)))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2520.9986882247522</v>
      </c>
      <c r="M1555" s="14">
        <f t="shared" si="822"/>
        <v>769177</v>
      </c>
      <c r="N1555" s="13"/>
      <c r="O1555" s="12" t="e">
        <f>1000*(IF(I79&lt;18,VLOOKUP(I79,'[1]Mortality (No Interventions) H'!$B$10:$O$129,7),VLOOKUP(I79,'[1]Mortality (Interventions) H'!$B$136:$AV$256,37)))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2520.9986882247522</v>
      </c>
      <c r="M1556" s="14">
        <f t="shared" si="822"/>
        <v>769177</v>
      </c>
      <c r="O1556" s="12" t="e">
        <f>1000*(IF(I80&lt;18,VLOOKUP(I80,'[1]Mortality (No Interventions) H'!$B$10:$O$129,7),VLOOKUP(I80,'[1]Mortality (Interventions) H'!$B$136:$AV$256,37)))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2520.9986882247522</v>
      </c>
      <c r="M1557" s="14">
        <f t="shared" si="822"/>
        <v>769177</v>
      </c>
      <c r="O1557" s="12" t="e">
        <f>1000*(IF(I81&lt;18,VLOOKUP(I81,'[1]Mortality (No Interventions) H'!$B$10:$O$129,7),VLOOKUP(I81,'[1]Mortality (Interventions) H'!$B$136:$AV$256,37)))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2520.9986882247522</v>
      </c>
      <c r="M1558" s="14">
        <f t="shared" si="822"/>
        <v>769177</v>
      </c>
      <c r="O1558" s="12" t="e">
        <f>1000*(IF(I82&lt;18,VLOOKUP(I82,'[1]Mortality (No Interventions) H'!$B$10:$O$129,7),VLOOKUP(I82,'[1]Mortality (Interventions) H'!$B$136:$AV$256,37)))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2520.9986882247522</v>
      </c>
      <c r="M1559" s="14">
        <f t="shared" si="822"/>
        <v>769177</v>
      </c>
      <c r="O1559" s="12" t="e">
        <f>1000*(IF(I83&lt;18,VLOOKUP(I83,'[1]Mortality (No Interventions) H'!$B$10:$O$129,7),VLOOKUP(I83,'[1]Mortality (Interventions) H'!$B$136:$AV$256,37)))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2520.9986882247522</v>
      </c>
      <c r="M1560" s="14">
        <f t="shared" si="822"/>
        <v>769177</v>
      </c>
      <c r="O1560" s="12" t="e">
        <f>1000*(IF(I84&lt;18,VLOOKUP(I84,'[1]Mortality (No Interventions) H'!$B$10:$O$129,7),VLOOKUP(I84,'[1]Mortality (Interventions) H'!$B$136:$AV$256,37)))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2520.9986882247522</v>
      </c>
      <c r="M1561" s="14">
        <f t="shared" si="822"/>
        <v>769177</v>
      </c>
      <c r="O1561" s="12" t="e">
        <f>1000*(IF(I85&lt;18,VLOOKUP(I85,'[1]Mortality (No Interventions) H'!$B$10:$O$129,7),VLOOKUP(I85,'[1]Mortality (Interventions) H'!$B$136:$AV$256,37)))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2520.9986882247522</v>
      </c>
      <c r="M1562" s="14">
        <f t="shared" si="822"/>
        <v>769177</v>
      </c>
      <c r="O1562" s="12" t="e">
        <f>1000*(IF(I86&lt;18,VLOOKUP(I86,'[1]Mortality (No Interventions) H'!$B$10:$O$129,7),VLOOKUP(I86,'[1]Mortality (Interventions) H'!$B$136:$AV$256,37)))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2520.9986882247522</v>
      </c>
      <c r="M1563" s="14">
        <f t="shared" si="822"/>
        <v>769177</v>
      </c>
      <c r="O1563" s="12" t="e">
        <f>1000*(IF(I87&lt;18,VLOOKUP(I87,'[1]Mortality (No Interventions) H'!$B$10:$O$129,7),VLOOKUP(I87,'[1]Mortality (Interventions) H'!$B$136:$AV$256,37)))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2520.9986882247522</v>
      </c>
      <c r="M1564" s="14">
        <f t="shared" si="822"/>
        <v>769177</v>
      </c>
      <c r="O1564" s="12" t="e">
        <f>1000*(IF(I88&lt;18,VLOOKUP(I88,'[1]Mortality (No Interventions) H'!$B$10:$O$129,7),VLOOKUP(I88,'[1]Mortality (Interventions) H'!$B$136:$AV$256,37)))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2520.9986882247522</v>
      </c>
      <c r="M1565" s="14">
        <f t="shared" si="822"/>
        <v>769177</v>
      </c>
      <c r="O1565" s="12" t="e">
        <f>1000*(IF(I89&lt;18,VLOOKUP(I89,'[1]Mortality (No Interventions) H'!$B$10:$O$129,7),VLOOKUP(I89,'[1]Mortality (Interventions) H'!$B$136:$AV$256,37)))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2520.9986882247522</v>
      </c>
      <c r="M1566" s="14">
        <f t="shared" si="822"/>
        <v>769177</v>
      </c>
      <c r="O1566" s="12" t="e">
        <f>1000*(IF(I90&lt;18,VLOOKUP(I90,'[1]Mortality (No Interventions) H'!$B$10:$O$129,7),VLOOKUP(I90,'[1]Mortality (Interventions) H'!$B$136:$AV$256,37)))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2520.9986882247522</v>
      </c>
      <c r="M1567" s="14">
        <f t="shared" si="822"/>
        <v>769177</v>
      </c>
      <c r="O1567" s="12" t="e">
        <f>1000*(IF(I91&lt;18,VLOOKUP(I91,'[1]Mortality (No Interventions) H'!$B$10:$O$129,7),VLOOKUP(I91,'[1]Mortality (Interventions) H'!$B$136:$AV$256,37)))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2520.9986882247522</v>
      </c>
      <c r="M1568" s="14">
        <f t="shared" si="822"/>
        <v>769177</v>
      </c>
      <c r="O1568" s="12" t="e">
        <f>1000*(IF(I92&lt;18,VLOOKUP(I92,'[1]Mortality (No Interventions) H'!$B$10:$O$129,7),VLOOKUP(I92,'[1]Mortality (Interventions) H'!$B$136:$AV$256,37)))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2520.9986882247522</v>
      </c>
      <c r="M1569" s="14">
        <f t="shared" si="822"/>
        <v>769177</v>
      </c>
      <c r="O1569" s="12" t="e">
        <f>1000*(IF(I93&lt;18,VLOOKUP(I93,'[1]Mortality (No Interventions) H'!$B$10:$O$129,7),VLOOKUP(I93,'[1]Mortality (Interventions) H'!$B$136:$AV$256,37)))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2520.9986882247522</v>
      </c>
      <c r="M1570" s="14">
        <f t="shared" si="822"/>
        <v>769177</v>
      </c>
      <c r="O1570" s="12" t="e">
        <f>1000*(IF(I94&lt;18,VLOOKUP(I94,'[1]Mortality (No Interventions) H'!$B$10:$O$129,7),VLOOKUP(I94,'[1]Mortality (Interventions) H'!$B$136:$AV$256,37)))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2520.9986882247522</v>
      </c>
      <c r="M1571" s="14">
        <f t="shared" si="822"/>
        <v>769177</v>
      </c>
      <c r="O1571" s="12" t="e">
        <f>1000*(IF(I95&lt;18,VLOOKUP(I95,'[1]Mortality (No Interventions) H'!$B$10:$O$129,7),VLOOKUP(I95,'[1]Mortality (Interventions) H'!$B$136:$AV$256,37)))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2520.9986882247522</v>
      </c>
      <c r="M1572" s="14">
        <f t="shared" si="822"/>
        <v>769177</v>
      </c>
      <c r="O1572" s="12" t="e">
        <f>1000*(IF(I96&lt;18,VLOOKUP(I96,'[1]Mortality (No Interventions) H'!$B$10:$O$129,7),VLOOKUP(I96,'[1]Mortality (Interventions) H'!$B$136:$AV$256,37)))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2520.9986882247522</v>
      </c>
      <c r="M1573" s="14">
        <f t="shared" si="822"/>
        <v>769177</v>
      </c>
      <c r="O1573" s="12" t="e">
        <f>1000*(IF(I97&lt;18,VLOOKUP(I97,'[1]Mortality (No Interventions) H'!$B$10:$O$129,7),VLOOKUP(I97,'[1]Mortality (Interventions) H'!$B$136:$AV$256,37)))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2520.9986882247522</v>
      </c>
      <c r="M1574" s="14">
        <f t="shared" si="822"/>
        <v>769177</v>
      </c>
      <c r="O1574" s="12" t="e">
        <f>1000*(IF(I98&lt;18,VLOOKUP(I98,'[1]Mortality (No Interventions) H'!$B$10:$O$129,7),VLOOKUP(I98,'[1]Mortality (Interventions) H'!$B$136:$AV$256,37)))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2520.9986882247522</v>
      </c>
      <c r="M1575" s="14">
        <f t="shared" si="822"/>
        <v>769177</v>
      </c>
      <c r="O1575" s="12" t="e">
        <f>1000*(IF(I99&lt;18,VLOOKUP(I99,'[1]Mortality (No Interventions) H'!$B$10:$O$129,7),VLOOKUP(I99,'[1]Mortality (Interventions) H'!$B$136:$AV$256,37)))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2520.9986882247522</v>
      </c>
      <c r="M1576" s="14">
        <f t="shared" ref="M1576:M1600" si="839">$E$11</f>
        <v>769177</v>
      </c>
      <c r="O1576" s="12" t="e">
        <f>1000*(IF(I100&lt;18,VLOOKUP(I100,'[1]Mortality (No Interventions) H'!$B$10:$O$129,7),VLOOKUP(I100,'[1]Mortality (Interventions) H'!$B$136:$AV$256,37)))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2520.9986882247522</v>
      </c>
      <c r="M1577" s="14">
        <f t="shared" si="839"/>
        <v>769177</v>
      </c>
      <c r="O1577" s="12" t="e">
        <f>1000*(IF(I101&lt;18,VLOOKUP(I101,'[1]Mortality (No Interventions) H'!$B$10:$O$129,7),VLOOKUP(I101,'[1]Mortality (Interventions) H'!$B$136:$AV$256,37)))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2520.9986882247522</v>
      </c>
      <c r="M1578" s="14">
        <f t="shared" si="839"/>
        <v>769177</v>
      </c>
      <c r="O1578" s="12" t="e">
        <f>1000*(IF(I102&lt;18,VLOOKUP(I102,'[1]Mortality (No Interventions) H'!$B$10:$O$129,7),VLOOKUP(I102,'[1]Mortality (Interventions) H'!$B$136:$AV$256,37)))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2520.9986882247522</v>
      </c>
      <c r="M1579" s="14">
        <f t="shared" si="839"/>
        <v>769177</v>
      </c>
      <c r="O1579" s="12" t="e">
        <f>1000*(IF(I103&lt;18,VLOOKUP(I103,'[1]Mortality (No Interventions) H'!$B$10:$O$129,7),VLOOKUP(I103,'[1]Mortality (Interventions) H'!$B$136:$AV$256,37)))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2520.9986882247522</v>
      </c>
      <c r="M1580" s="14">
        <f t="shared" si="839"/>
        <v>769177</v>
      </c>
      <c r="O1580" s="12" t="e">
        <f>1000*(IF(I104&lt;18,VLOOKUP(I104,'[1]Mortality (No Interventions) H'!$B$10:$O$129,7),VLOOKUP(I104,'[1]Mortality (Interventions) H'!$B$136:$AV$256,37)))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2520.9986882247522</v>
      </c>
      <c r="M1581" s="14">
        <f t="shared" si="839"/>
        <v>769177</v>
      </c>
      <c r="O1581" s="12" t="e">
        <f>1000*(IF(I105&lt;18,VLOOKUP(I105,'[1]Mortality (No Interventions) H'!$B$10:$O$129,7),VLOOKUP(I105,'[1]Mortality (Interventions) H'!$B$136:$AV$256,37)))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2520.9986882247522</v>
      </c>
      <c r="M1582" s="14">
        <f t="shared" si="839"/>
        <v>769177</v>
      </c>
      <c r="O1582" s="12" t="e">
        <f>1000*(IF(I106&lt;18,VLOOKUP(I106,'[1]Mortality (No Interventions) H'!$B$10:$O$129,7),VLOOKUP(I106,'[1]Mortality (Interventions) H'!$B$136:$AV$256,37)))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2520.9986882247522</v>
      </c>
      <c r="M1583" s="14">
        <f t="shared" si="839"/>
        <v>769177</v>
      </c>
      <c r="O1583" s="12" t="e">
        <f>1000*(IF(I107&lt;18,VLOOKUP(I107,'[1]Mortality (No Interventions) H'!$B$10:$O$129,7),VLOOKUP(I107,'[1]Mortality (Interventions) H'!$B$136:$AV$256,37)))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2520.9986882247522</v>
      </c>
      <c r="M1584" s="14">
        <f t="shared" si="839"/>
        <v>769177</v>
      </c>
      <c r="O1584" s="12" t="e">
        <f>1000*(IF(I108&lt;18,VLOOKUP(I108,'[1]Mortality (No Interventions) H'!$B$10:$O$129,7),VLOOKUP(I108,'[1]Mortality (Interventions) H'!$B$136:$AV$256,37)))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2520.9986882247522</v>
      </c>
      <c r="M1585" s="14">
        <f t="shared" si="839"/>
        <v>769177</v>
      </c>
      <c r="O1585" s="12" t="e">
        <f>1000*(IF(I109&lt;18,VLOOKUP(I109,'[1]Mortality (No Interventions) H'!$B$10:$O$129,7),VLOOKUP(I109,'[1]Mortality (Interventions) H'!$B$136:$AV$256,37)))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2520.9986882247522</v>
      </c>
      <c r="M1586" s="14">
        <f t="shared" si="839"/>
        <v>769177</v>
      </c>
      <c r="O1586" s="12" t="e">
        <f>1000*(IF(I110&lt;18,VLOOKUP(I110,'[1]Mortality (No Interventions) H'!$B$10:$O$129,7),VLOOKUP(I110,'[1]Mortality (Interventions) H'!$B$136:$AV$256,37)))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2520.9986882247522</v>
      </c>
      <c r="M1587" s="14">
        <f t="shared" si="839"/>
        <v>769177</v>
      </c>
      <c r="O1587" s="12" t="e">
        <f>1000*(IF(I111&lt;18,VLOOKUP(I111,'[1]Mortality (No Interventions) H'!$B$10:$O$129,7),VLOOKUP(I111,'[1]Mortality (Interventions) H'!$B$136:$AV$256,37)))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2520.9986882247522</v>
      </c>
      <c r="M1588" s="14">
        <f t="shared" si="839"/>
        <v>769177</v>
      </c>
      <c r="O1588" s="12" t="e">
        <f>1000*(IF(I112&lt;18,VLOOKUP(I112,'[1]Mortality (No Interventions) H'!$B$10:$O$129,7),VLOOKUP(I112,'[1]Mortality (Interventions) H'!$B$136:$AV$256,37)))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2520.9986882247522</v>
      </c>
      <c r="M1589" s="14">
        <f t="shared" si="839"/>
        <v>769177</v>
      </c>
      <c r="O1589" s="12" t="e">
        <f>1000*(IF(I113&lt;18,VLOOKUP(I113,'[1]Mortality (No Interventions) H'!$B$10:$O$129,7),VLOOKUP(I113,'[1]Mortality (Interventions) H'!$B$136:$AV$256,37)))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2520.9986882247522</v>
      </c>
      <c r="M1590" s="14">
        <f t="shared" si="839"/>
        <v>769177</v>
      </c>
      <c r="O1590" s="12" t="e">
        <f>1000*(IF(I114&lt;18,VLOOKUP(I114,'[1]Mortality (No Interventions) H'!$B$10:$O$129,7),VLOOKUP(I114,'[1]Mortality (Interventions) H'!$B$136:$AV$256,37)))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2520.9986882247522</v>
      </c>
      <c r="M1591" s="14">
        <f t="shared" si="839"/>
        <v>769177</v>
      </c>
      <c r="O1591" s="12" t="e">
        <f>1000*(IF(I115&lt;18,VLOOKUP(I115,'[1]Mortality (No Interventions) H'!$B$10:$O$129,7),VLOOKUP(I115,'[1]Mortality (Interventions) H'!$B$136:$AV$256,37)))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2520.9986882247522</v>
      </c>
      <c r="M1592" s="14">
        <f t="shared" si="839"/>
        <v>769177</v>
      </c>
      <c r="O1592" s="12" t="e">
        <f>1000*(IF(I116&lt;18,VLOOKUP(I116,'[1]Mortality (No Interventions) H'!$B$10:$O$129,7),VLOOKUP(I116,'[1]Mortality (Interventions) H'!$B$136:$AV$256,37)))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2520.9986882247522</v>
      </c>
      <c r="M1593" s="14">
        <f t="shared" si="839"/>
        <v>769177</v>
      </c>
      <c r="O1593" s="12" t="e">
        <f>1000*(IF(I117&lt;18,VLOOKUP(I117,'[1]Mortality (No Interventions) H'!$B$10:$O$129,7),VLOOKUP(I117,'[1]Mortality (Interventions) H'!$B$136:$AV$256,37)))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2520.9986882247522</v>
      </c>
      <c r="M1594" s="14">
        <f t="shared" si="839"/>
        <v>769177</v>
      </c>
      <c r="O1594" s="12" t="e">
        <f>1000*(IF(I118&lt;18,VLOOKUP(I118,'[1]Mortality (No Interventions) H'!$B$10:$O$129,7),VLOOKUP(I118,'[1]Mortality (Interventions) H'!$B$136:$AV$256,37)))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2520.9986882247522</v>
      </c>
      <c r="M1595" s="14">
        <f t="shared" si="839"/>
        <v>769177</v>
      </c>
      <c r="O1595" s="12" t="e">
        <f>1000*(IF(I119&lt;18,VLOOKUP(I119,'[1]Mortality (No Interventions) H'!$B$10:$O$129,7),VLOOKUP(I119,'[1]Mortality (Interventions) H'!$B$136:$AV$256,37)))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2520.9986882247522</v>
      </c>
      <c r="M1596" s="14">
        <f t="shared" si="839"/>
        <v>769177</v>
      </c>
      <c r="O1596" s="12" t="e">
        <f>1000*(IF(I120&lt;18,VLOOKUP(I120,'[1]Mortality (No Interventions) H'!$B$10:$O$129,7),VLOOKUP(I120,'[1]Mortality (Interventions) H'!$B$136:$AV$256,37)))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2520.9986882247522</v>
      </c>
      <c r="M1597" s="14">
        <f t="shared" si="839"/>
        <v>769177</v>
      </c>
      <c r="O1597" s="12" t="e">
        <f>1000*(IF(I121&lt;18,VLOOKUP(I121,'[1]Mortality (No Interventions) H'!$B$10:$O$129,7),VLOOKUP(I121,'[1]Mortality (Interventions) H'!$B$136:$AV$256,37)))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2520.9986882247522</v>
      </c>
      <c r="M1598" s="14">
        <f t="shared" si="839"/>
        <v>769177</v>
      </c>
      <c r="O1598" s="12" t="e">
        <f>1000*(IF(I122&lt;18,VLOOKUP(I122,'[1]Mortality (No Interventions) H'!$B$10:$O$129,7),VLOOKUP(I122,'[1]Mortality (Interventions) H'!$B$136:$AV$256,37)))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2520.9986882247522</v>
      </c>
      <c r="M1599" s="14">
        <f t="shared" si="839"/>
        <v>769177</v>
      </c>
      <c r="O1599" s="12" t="e">
        <f>1000*(IF(I123&lt;18,VLOOKUP(I123,'[1]Mortality (No Interventions) H'!$B$10:$O$129,7),VLOOKUP(I123,'[1]Mortality (Interventions) H'!$B$136:$AV$256,37)))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2520.9986882247522</v>
      </c>
      <c r="M1600" s="14">
        <f t="shared" si="839"/>
        <v>769177</v>
      </c>
      <c r="O1600" s="12" t="e">
        <f>1000*(IF(I124&lt;18,VLOOKUP(I124,'[1]Mortality (No Interventions) H'!$B$10:$O$129,7),VLOOKUP(I124,'[1]Mortality (Interventions) H'!$B$136:$AV$256,37)))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463609.31581610953</v>
      </c>
      <c r="Z1605" s="2">
        <f t="shared" si="855"/>
        <v>-11590.23289540274</v>
      </c>
      <c r="AA1605" s="2">
        <f t="shared" si="855"/>
        <v>-52899.184337696708</v>
      </c>
      <c r="AB1605" s="2">
        <f t="shared" si="855"/>
        <v>-769176.99999999988</v>
      </c>
      <c r="AC1605" s="2">
        <f t="shared" si="855"/>
        <v>-370057.10141698981</v>
      </c>
      <c r="AD1605" s="2">
        <f t="shared" si="855"/>
        <v>15887.632652369559</v>
      </c>
      <c r="AE1605" s="2">
        <f t="shared" si="855"/>
        <v>-354169.46876462025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463609.31581610953</v>
      </c>
      <c r="Z1607" s="2">
        <f t="shared" si="856"/>
        <v>-11590.23289540274</v>
      </c>
      <c r="AA1607" s="2">
        <f t="shared" si="856"/>
        <v>-22780.643786534416</v>
      </c>
      <c r="AB1607" s="2">
        <f t="shared" si="856"/>
        <v>-149380.43396619783</v>
      </c>
      <c r="AC1607" s="2">
        <f t="shared" si="856"/>
        <v>279858.00516797445</v>
      </c>
      <c r="AD1607" s="2">
        <f t="shared" si="856"/>
        <v>6197.9656603380145</v>
      </c>
      <c r="AE1607" s="2">
        <f t="shared" si="856"/>
        <v>286055.97082831251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463609.31581610953</v>
      </c>
      <c r="Z1609" s="2">
        <f t="shared" si="857"/>
        <v>-11590.23289540274</v>
      </c>
      <c r="AA1609" s="2">
        <f t="shared" si="857"/>
        <v>-36205.689642847625</v>
      </c>
      <c r="AB1609" s="2">
        <f t="shared" si="857"/>
        <v>-379935.37722064427</v>
      </c>
      <c r="AC1609" s="2">
        <f t="shared" si="857"/>
        <v>35878.016057215049</v>
      </c>
      <c r="AD1609" s="2">
        <f t="shared" si="857"/>
        <v>10482.946397039304</v>
      </c>
      <c r="AE1609" s="2">
        <f t="shared" si="857"/>
        <v>46360.96245425439</v>
      </c>
    </row>
    <row r="1614" spans="1:40" ht="19" customHeight="1" x14ac:dyDescent="0.15">
      <c r="A1614" s="1"/>
      <c r="G1614" s="1" t="s">
        <v>11</v>
      </c>
      <c r="H1614" s="50">
        <v>482878.6216594025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482878.6216594025</v>
      </c>
      <c r="K1615" s="14">
        <f>J1615*$C$10</f>
        <v>12071.965541485064</v>
      </c>
      <c r="L1615" s="15">
        <f>$C$1625</f>
        <v>5028.1169454494866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482878.6216594025</v>
      </c>
      <c r="Z1615" s="8">
        <f t="shared" ref="Z1615:Z1646" si="862">IFERROR(_xlfn.IFNA(-$T1615*K1615,0),0)</f>
        <v>-12071.965541485064</v>
      </c>
      <c r="AA1615" s="8">
        <f t="shared" ref="AA1615:AA1646" si="863">IFERROR(_xlfn.IFNA(-$T1615*L1615,0),0)</f>
        <v>-5028.1169454494866</v>
      </c>
      <c r="AB1615" s="8"/>
      <c r="AC1615" s="8">
        <f t="shared" ref="AC1615:AC1646" si="864">IFERROR(_xlfn.IFNA(SUM(Y1615:AB1615),0),0)</f>
        <v>465778.53917246795</v>
      </c>
      <c r="AD1615" s="8"/>
      <c r="AE1615" s="8">
        <f t="shared" ref="AE1615:AE1646" si="865">IFERROR(_xlfn.IFNA(SUM(AC1615:AD1615),0),0)</f>
        <v>465778.53917246795</v>
      </c>
      <c r="AG1615" s="46">
        <f>AE1744</f>
        <v>64840.560993933701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H'!$B$10:$O$129,7),VLOOKUP(I5,'[1]Mortality (Interventions) H'!$B$136:$AV$256,40)))</f>
        <v>8.2889563021366914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8.2889563021366908E-3</v>
      </c>
      <c r="S1616" s="10">
        <f t="shared" ref="S1616:S1647" si="869">MIN(P1616*Q1616,Q1616-R1616)</f>
        <v>0</v>
      </c>
      <c r="T1616" s="9">
        <f t="shared" si="859"/>
        <v>0.99171104369786334</v>
      </c>
      <c r="U1616" s="18"/>
      <c r="V1616" s="8">
        <f t="shared" ref="V1616:V1647" si="870">W1615</f>
        <v>7691.77</v>
      </c>
      <c r="W1616" s="8">
        <f t="shared" si="860"/>
        <v>7628.0132545839151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-6375.6745416085932</v>
      </c>
      <c r="AC1616" s="8">
        <f t="shared" si="864"/>
        <v>-6375.6745416085932</v>
      </c>
      <c r="AD1616" s="8">
        <f t="shared" ref="AD1616:AD1647" si="872">IFERROR(_xlfn.IFNA($D$6*SUM(V1616:V1616,Y1616:Z1616),0),0)</f>
        <v>754.56263700000011</v>
      </c>
      <c r="AE1616" s="8">
        <f t="shared" si="865"/>
        <v>-5621.1119046085932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2613.7238371524745</v>
      </c>
      <c r="M1617" s="14">
        <f t="shared" si="858"/>
        <v>769177</v>
      </c>
      <c r="N1617" s="13"/>
      <c r="O1617" s="12">
        <f>1000*(IF(I6&lt;18,VLOOKUP(I6,'[1]Mortality (No Interventions) H'!$B$10:$O$129,7),VLOOKUP(I6,'[1]Mortality (Interventions) H'!$B$136:$AV$256,40)))</f>
        <v>9.1416365608245549</v>
      </c>
      <c r="P1617" s="11">
        <v>0</v>
      </c>
      <c r="Q1617" s="10">
        <f t="shared" si="867"/>
        <v>0.99171104369786334</v>
      </c>
      <c r="R1617" s="10">
        <f t="shared" si="868"/>
        <v>9.0658619348418668E-3</v>
      </c>
      <c r="S1617" s="10">
        <f t="shared" si="869"/>
        <v>0</v>
      </c>
      <c r="T1617" s="9">
        <f t="shared" si="859"/>
        <v>0.98264518176302151</v>
      </c>
      <c r="U1617" s="18"/>
      <c r="V1617" s="8">
        <f t="shared" si="870"/>
        <v>7628.0132545839151</v>
      </c>
      <c r="W1617" s="8">
        <f t="shared" si="860"/>
        <v>7558.2807297293566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-2568.3631350370356</v>
      </c>
      <c r="AB1617" s="8">
        <f t="shared" si="871"/>
        <v>-6973.2524854558624</v>
      </c>
      <c r="AC1617" s="8">
        <f t="shared" si="864"/>
        <v>-9541.6156204928975</v>
      </c>
      <c r="AD1617" s="8">
        <f t="shared" si="872"/>
        <v>748.30810027468215</v>
      </c>
      <c r="AE1617" s="8">
        <f t="shared" si="865"/>
        <v>-8793.3075202182154</v>
      </c>
      <c r="AF1617" s="1" t="s">
        <v>34</v>
      </c>
      <c r="AG1617" s="44">
        <f>AE1744/Y1744</f>
        <v>0.13427921238490625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2613.7238371524745</v>
      </c>
      <c r="M1618" s="14">
        <f t="shared" si="858"/>
        <v>769177</v>
      </c>
      <c r="N1618" s="13"/>
      <c r="O1618" s="12">
        <f>1000*(IF(I7&lt;18,VLOOKUP(I7,'[1]Mortality (No Interventions) H'!$B$10:$O$129,7),VLOOKUP(I7,'[1]Mortality (Interventions) H'!$B$136:$AV$256,40)))</f>
        <v>10.056963306964832</v>
      </c>
      <c r="P1618" s="11">
        <v>0</v>
      </c>
      <c r="Q1618" s="10">
        <f t="shared" si="867"/>
        <v>0.98264518176302151</v>
      </c>
      <c r="R1618" s="10">
        <f t="shared" si="868"/>
        <v>9.8824265367564966E-3</v>
      </c>
      <c r="S1618" s="10">
        <f t="shared" si="869"/>
        <v>0</v>
      </c>
      <c r="T1618" s="9">
        <f t="shared" si="859"/>
        <v>0.97276275522626499</v>
      </c>
      <c r="U1618" s="18"/>
      <c r="V1618" s="8">
        <f t="shared" si="870"/>
        <v>7558.2807297293566</v>
      </c>
      <c r="W1618" s="8">
        <f t="shared" si="860"/>
        <v>7482.2673777667287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-2542.5332012290069</v>
      </c>
      <c r="AB1618" s="8">
        <f t="shared" si="871"/>
        <v>-7601.3351962627521</v>
      </c>
      <c r="AC1618" s="8">
        <f t="shared" si="864"/>
        <v>-10143.868397491759</v>
      </c>
      <c r="AD1618" s="8">
        <f t="shared" si="872"/>
        <v>741.46733958644995</v>
      </c>
      <c r="AE1618" s="8">
        <f t="shared" si="865"/>
        <v>-9402.4010579053083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2613.7238371524745</v>
      </c>
      <c r="M1619" s="14">
        <f t="shared" si="858"/>
        <v>769177</v>
      </c>
      <c r="N1619" s="13"/>
      <c r="O1619" s="12">
        <f>1000*(IF(I8&lt;18,VLOOKUP(I8,'[1]Mortality (No Interventions) H'!$B$10:$O$129,7),VLOOKUP(I8,'[1]Mortality (Interventions) H'!$B$136:$AV$256,40)))</f>
        <v>11.035794878432055</v>
      </c>
      <c r="P1619" s="11">
        <v>0</v>
      </c>
      <c r="Q1619" s="10">
        <f t="shared" si="867"/>
        <v>0.97276275522626499</v>
      </c>
      <c r="R1619" s="10">
        <f t="shared" si="868"/>
        <v>1.0735210232055471E-2</v>
      </c>
      <c r="S1619" s="10">
        <f t="shared" si="869"/>
        <v>0</v>
      </c>
      <c r="T1619" s="9">
        <f t="shared" si="859"/>
        <v>0.9620275449942095</v>
      </c>
      <c r="U1619" s="18"/>
      <c r="V1619" s="8">
        <f t="shared" si="870"/>
        <v>7482.2673777667287</v>
      </c>
      <c r="W1619" s="8">
        <f t="shared" si="860"/>
        <v>7399.6946097601112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-2514.4743263486403</v>
      </c>
      <c r="AB1619" s="8">
        <f t="shared" si="871"/>
        <v>-8257.2768006617298</v>
      </c>
      <c r="AC1619" s="8">
        <f t="shared" si="864"/>
        <v>-10771.75112701037</v>
      </c>
      <c r="AD1619" s="8">
        <f t="shared" si="872"/>
        <v>734.01042975891619</v>
      </c>
      <c r="AE1619" s="8">
        <f t="shared" si="865"/>
        <v>-10037.740697251453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2613.7238371524745</v>
      </c>
      <c r="M1620" s="14">
        <f t="shared" si="858"/>
        <v>769177</v>
      </c>
      <c r="N1620" s="13"/>
      <c r="O1620" s="12">
        <f>1000*(IF(I9&lt;18,VLOOKUP(I9,'[1]Mortality (No Interventions) H'!$B$10:$O$129,7),VLOOKUP(I9,'[1]Mortality (Interventions) H'!$B$136:$AV$256,40)))</f>
        <v>12.140565705502054</v>
      </c>
      <c r="P1620" s="11">
        <v>0</v>
      </c>
      <c r="Q1620" s="10">
        <f t="shared" si="867"/>
        <v>0.9620275449942095</v>
      </c>
      <c r="R1620" s="10">
        <f t="shared" si="868"/>
        <v>1.1679558620505034E-2</v>
      </c>
      <c r="S1620" s="10">
        <f t="shared" si="869"/>
        <v>0</v>
      </c>
      <c r="T1620" s="9">
        <f t="shared" si="859"/>
        <v>0.95034798637370443</v>
      </c>
      <c r="U1620" s="18"/>
      <c r="V1620" s="8">
        <f t="shared" si="870"/>
        <v>7399.6946097601112</v>
      </c>
      <c r="W1620" s="8">
        <f t="shared" si="860"/>
        <v>7309.8581311496691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-2483.9471855748061</v>
      </c>
      <c r="AB1620" s="8">
        <f t="shared" si="871"/>
        <v>-8983.6478610442009</v>
      </c>
      <c r="AC1620" s="8">
        <f t="shared" si="864"/>
        <v>-11467.595046619008</v>
      </c>
      <c r="AD1620" s="8">
        <f t="shared" si="872"/>
        <v>725.91004121746698</v>
      </c>
      <c r="AE1620" s="8">
        <f t="shared" si="865"/>
        <v>-10741.685005401541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2613.7238371524745</v>
      </c>
      <c r="M1621" s="14">
        <f t="shared" si="858"/>
        <v>769177</v>
      </c>
      <c r="N1621" s="13"/>
      <c r="O1621" s="12">
        <f>1000*(IF(I10&lt;18,VLOOKUP(I10,'[1]Mortality (No Interventions) H'!$B$10:$O$129,7),VLOOKUP(I10,'[1]Mortality (Interventions) H'!$B$136:$AV$256,40)))</f>
        <v>13.531989929618971</v>
      </c>
      <c r="P1621" s="11">
        <v>0</v>
      </c>
      <c r="Q1621" s="10">
        <f t="shared" si="867"/>
        <v>0.95034798637370443</v>
      </c>
      <c r="R1621" s="10">
        <f t="shared" si="868"/>
        <v>1.2860099381242636E-2</v>
      </c>
      <c r="S1621" s="10">
        <f t="shared" si="869"/>
        <v>0</v>
      </c>
      <c r="T1621" s="9">
        <f t="shared" si="859"/>
        <v>0.93748788699246177</v>
      </c>
      <c r="U1621" s="18"/>
      <c r="V1621" s="8">
        <f t="shared" si="870"/>
        <v>7309.8581311496691</v>
      </c>
      <c r="W1621" s="8">
        <f t="shared" si="860"/>
        <v>7210.9412045320078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-2450.3344372739025</v>
      </c>
      <c r="AB1621" s="8">
        <f t="shared" si="871"/>
        <v>-9891.6926617660665</v>
      </c>
      <c r="AC1621" s="8">
        <f t="shared" si="864"/>
        <v>-12342.027099039969</v>
      </c>
      <c r="AD1621" s="8">
        <f t="shared" si="872"/>
        <v>717.09708266578264</v>
      </c>
      <c r="AE1621" s="8">
        <f t="shared" si="865"/>
        <v>-11624.930016374186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2613.7238371524745</v>
      </c>
      <c r="M1622" s="14">
        <f t="shared" si="858"/>
        <v>769177</v>
      </c>
      <c r="N1622" s="13"/>
      <c r="O1622" s="12">
        <f>1000*(IF(I11&lt;18,VLOOKUP(I11,'[1]Mortality (No Interventions) H'!$B$10:$O$129,7),VLOOKUP(I11,'[1]Mortality (Interventions) H'!$B$136:$AV$256,40)))</f>
        <v>14.981046780938327</v>
      </c>
      <c r="P1622" s="11">
        <v>0</v>
      </c>
      <c r="Q1622" s="10">
        <f t="shared" si="867"/>
        <v>0.93748788699246177</v>
      </c>
      <c r="R1622" s="10">
        <f t="shared" si="868"/>
        <v>1.4044549891597093E-2</v>
      </c>
      <c r="S1622" s="10">
        <f t="shared" si="869"/>
        <v>0</v>
      </c>
      <c r="T1622" s="9">
        <f t="shared" si="859"/>
        <v>0.92344333710086468</v>
      </c>
      <c r="U1622" s="18"/>
      <c r="V1622" s="8">
        <f t="shared" si="870"/>
        <v>7210.9412045320078</v>
      </c>
      <c r="W1622" s="8">
        <f t="shared" si="860"/>
        <v>7102.9137570123185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-2413.625862440158</v>
      </c>
      <c r="AB1622" s="8">
        <f t="shared" si="871"/>
        <v>-10802.744751968978</v>
      </c>
      <c r="AC1622" s="8">
        <f t="shared" si="864"/>
        <v>-13216.370614409136</v>
      </c>
      <c r="AD1622" s="8">
        <f t="shared" si="872"/>
        <v>707.39333216458999</v>
      </c>
      <c r="AE1622" s="8">
        <f t="shared" si="865"/>
        <v>-12508.977282244545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2613.7238371524745</v>
      </c>
      <c r="M1623" s="14">
        <f t="shared" si="858"/>
        <v>769177</v>
      </c>
      <c r="N1623" s="13"/>
      <c r="O1623" s="12">
        <f>1000*(IF(I12&lt;18,VLOOKUP(I12,'[1]Mortality (No Interventions) H'!$B$10:$O$129,7),VLOOKUP(I12,'[1]Mortality (Interventions) H'!$B$136:$AV$256,40)))</f>
        <v>16.655821142951851</v>
      </c>
      <c r="P1623" s="11">
        <v>0</v>
      </c>
      <c r="Q1623" s="10">
        <f t="shared" si="867"/>
        <v>0.92344333710086468</v>
      </c>
      <c r="R1623" s="10">
        <f t="shared" si="868"/>
        <v>1.5380707058402596E-2</v>
      </c>
      <c r="S1623" s="10">
        <f t="shared" si="869"/>
        <v>0</v>
      </c>
      <c r="T1623" s="9">
        <f t="shared" si="859"/>
        <v>0.90806263004246213</v>
      </c>
      <c r="U1623" s="18"/>
      <c r="V1623" s="8">
        <f t="shared" si="870"/>
        <v>7102.9137570123185</v>
      </c>
      <c r="W1623" s="8">
        <f t="shared" si="860"/>
        <v>6984.608895881709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-2373.4249417693518</v>
      </c>
      <c r="AB1623" s="8">
        <f t="shared" si="871"/>
        <v>-11830.486113060933</v>
      </c>
      <c r="AC1623" s="8">
        <f t="shared" si="864"/>
        <v>-14203.911054830285</v>
      </c>
      <c r="AD1623" s="8">
        <f t="shared" si="872"/>
        <v>696.79583956290844</v>
      </c>
      <c r="AE1623" s="8">
        <f t="shared" si="865"/>
        <v>-13507.115215267377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2613.7238371524745</v>
      </c>
      <c r="M1624" s="14">
        <f t="shared" si="858"/>
        <v>769177</v>
      </c>
      <c r="N1624" s="13"/>
      <c r="O1624" s="12">
        <f>1000*(IF(I13&lt;18,VLOOKUP(I13,'[1]Mortality (No Interventions) H'!$B$10:$O$129,7),VLOOKUP(I13,'[1]Mortality (Interventions) H'!$B$136:$AV$256,40)))</f>
        <v>18.592615523176288</v>
      </c>
      <c r="P1624" s="11">
        <v>0</v>
      </c>
      <c r="Q1624" s="10">
        <f t="shared" si="867"/>
        <v>0.90806263004246213</v>
      </c>
      <c r="R1624" s="10">
        <f t="shared" si="868"/>
        <v>1.6883259351343768E-2</v>
      </c>
      <c r="S1624" s="10">
        <f t="shared" si="869"/>
        <v>0</v>
      </c>
      <c r="T1624" s="9">
        <f t="shared" si="859"/>
        <v>0.89117937069111841</v>
      </c>
      <c r="U1624" s="18"/>
      <c r="V1624" s="8">
        <f t="shared" si="870"/>
        <v>6984.608895881709</v>
      </c>
      <c r="W1624" s="8">
        <f t="shared" si="860"/>
        <v>6854.7467481008243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-2329.2967643539173</v>
      </c>
      <c r="AB1624" s="8">
        <f t="shared" si="871"/>
        <v>-12986.214778088544</v>
      </c>
      <c r="AC1624" s="8">
        <f t="shared" si="864"/>
        <v>-15315.511542442462</v>
      </c>
      <c r="AD1624" s="8">
        <f t="shared" si="872"/>
        <v>685.19013268599565</v>
      </c>
      <c r="AE1624" s="8">
        <f t="shared" si="865"/>
        <v>-14630.321409756467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5028.1169454494866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2613.7238371524745</v>
      </c>
      <c r="M1625" s="14">
        <f t="shared" si="858"/>
        <v>769177</v>
      </c>
      <c r="N1625" s="13"/>
      <c r="O1625" s="12">
        <f>1000*(IF(I14&lt;18,VLOOKUP(I14,'[1]Mortality (No Interventions) H'!$B$10:$O$129,7),VLOOKUP(I14,'[1]Mortality (Interventions) H'!$B$136:$AV$256,40)))</f>
        <v>20.902984352523877</v>
      </c>
      <c r="P1625" s="11">
        <v>0</v>
      </c>
      <c r="Q1625" s="10">
        <f t="shared" si="867"/>
        <v>0.89117937069111841</v>
      </c>
      <c r="R1625" s="10">
        <f t="shared" si="868"/>
        <v>1.8628308440848524E-2</v>
      </c>
      <c r="S1625" s="10">
        <f t="shared" si="869"/>
        <v>0</v>
      </c>
      <c r="T1625" s="9">
        <f t="shared" si="859"/>
        <v>0.8725510622502699</v>
      </c>
      <c r="U1625" s="18"/>
      <c r="V1625" s="8">
        <f t="shared" si="870"/>
        <v>6854.7467481008243</v>
      </c>
      <c r="W1625" s="8">
        <f t="shared" si="860"/>
        <v>6711.4620840847592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-2280.6075105362429</v>
      </c>
      <c r="AB1625" s="8">
        <f t="shared" si="871"/>
        <v>-14328.466401606545</v>
      </c>
      <c r="AC1625" s="8">
        <f t="shared" si="864"/>
        <v>-16609.073912142787</v>
      </c>
      <c r="AD1625" s="8">
        <f t="shared" si="872"/>
        <v>672.45065598869087</v>
      </c>
      <c r="AE1625" s="8">
        <f t="shared" si="865"/>
        <v>-15936.623256154096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2613.7238371524745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2613.7238371524745</v>
      </c>
      <c r="M1626" s="14">
        <f t="shared" si="858"/>
        <v>769177</v>
      </c>
      <c r="N1626" s="13"/>
      <c r="O1626" s="12">
        <f>1000*(IF(I15&lt;18,VLOOKUP(I15,'[1]Mortality (No Interventions) H'!$B$10:$O$129,7),VLOOKUP(I15,'[1]Mortality (Interventions) H'!$B$136:$AV$256,40)))</f>
        <v>23.575371542784524</v>
      </c>
      <c r="P1626" s="11">
        <v>0</v>
      </c>
      <c r="Q1626" s="10">
        <f t="shared" si="867"/>
        <v>0.8725510622502699</v>
      </c>
      <c r="R1626" s="10">
        <f t="shared" si="868"/>
        <v>2.057071548260142E-2</v>
      </c>
      <c r="S1626" s="10">
        <f t="shared" si="869"/>
        <v>0</v>
      </c>
      <c r="T1626" s="9">
        <f t="shared" si="859"/>
        <v>0.85198034676766854</v>
      </c>
      <c r="U1626" s="18"/>
      <c r="V1626" s="8">
        <f t="shared" si="870"/>
        <v>6711.4620840847592</v>
      </c>
      <c r="W1626" s="8">
        <f t="shared" si="860"/>
        <v>6553.2368718571506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-2226.8413411320867</v>
      </c>
      <c r="AB1626" s="8">
        <f t="shared" si="871"/>
        <v>-15822.521222760914</v>
      </c>
      <c r="AC1626" s="8">
        <f t="shared" si="864"/>
        <v>-18049.362563892999</v>
      </c>
      <c r="AD1626" s="8">
        <f t="shared" si="872"/>
        <v>658.39443044871496</v>
      </c>
      <c r="AE1626" s="8">
        <f t="shared" si="865"/>
        <v>-17390.968133444283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2613.7238371524745</v>
      </c>
      <c r="M1627" s="14">
        <f t="shared" si="858"/>
        <v>769177</v>
      </c>
      <c r="N1627" s="13"/>
      <c r="O1627" s="12">
        <f>1000*(IF(I16&lt;18,VLOOKUP(I16,'[1]Mortality (No Interventions) H'!$B$10:$O$129,7),VLOOKUP(I16,'[1]Mortality (Interventions) H'!$B$136:$AV$256,40)))</f>
        <v>26.65477074686796</v>
      </c>
      <c r="P1627" s="11">
        <v>0</v>
      </c>
      <c r="Q1627" s="10">
        <f t="shared" si="867"/>
        <v>0.85198034676766854</v>
      </c>
      <c r="R1627" s="10">
        <f t="shared" si="868"/>
        <v>2.270934082392927E-2</v>
      </c>
      <c r="S1627" s="10">
        <f t="shared" si="869"/>
        <v>0</v>
      </c>
      <c r="T1627" s="9">
        <f t="shared" si="859"/>
        <v>0.82927100594373926</v>
      </c>
      <c r="U1627" s="18"/>
      <c r="V1627" s="8">
        <f t="shared" si="870"/>
        <v>6553.2368718571506</v>
      </c>
      <c r="W1627" s="8">
        <f t="shared" si="860"/>
        <v>6378.561845387876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-2167.4853956945626</v>
      </c>
      <c r="AB1627" s="8">
        <f t="shared" si="871"/>
        <v>-17467.502646927445</v>
      </c>
      <c r="AC1627" s="8">
        <f t="shared" si="864"/>
        <v>-19634.988042622008</v>
      </c>
      <c r="AD1627" s="8">
        <f t="shared" si="872"/>
        <v>642.87253712918653</v>
      </c>
      <c r="AE1627" s="8">
        <f t="shared" si="865"/>
        <v>-18992.11550549282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2613.7238371524745</v>
      </c>
      <c r="M1628" s="14">
        <f t="shared" si="858"/>
        <v>769177</v>
      </c>
      <c r="N1628" s="13"/>
      <c r="O1628" s="12">
        <f>1000*(IF(I17&lt;18,VLOOKUP(I17,'[1]Mortality (No Interventions) H'!$B$10:$O$129,7),VLOOKUP(I17,'[1]Mortality (Interventions) H'!$B$136:$AV$256,40)))</f>
        <v>30.223276604822424</v>
      </c>
      <c r="P1628" s="11">
        <v>0</v>
      </c>
      <c r="Q1628" s="10">
        <f t="shared" si="867"/>
        <v>0.82927100594373926</v>
      </c>
      <c r="R1628" s="10">
        <f t="shared" si="868"/>
        <v>2.506328699299697E-2</v>
      </c>
      <c r="S1628" s="10">
        <f t="shared" si="869"/>
        <v>0</v>
      </c>
      <c r="T1628" s="9">
        <f t="shared" si="859"/>
        <v>0.80420771895074228</v>
      </c>
      <c r="U1628" s="18"/>
      <c r="V1628" s="8">
        <f t="shared" si="870"/>
        <v>6378.561845387876</v>
      </c>
      <c r="W1628" s="8">
        <f t="shared" si="860"/>
        <v>6185.7808063937509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-2101.976885043573</v>
      </c>
      <c r="AB1628" s="8">
        <f t="shared" si="871"/>
        <v>-19278.103899412432</v>
      </c>
      <c r="AC1628" s="8">
        <f t="shared" si="864"/>
        <v>-21380.080784456004</v>
      </c>
      <c r="AD1628" s="8">
        <f t="shared" si="872"/>
        <v>625.73691703255065</v>
      </c>
      <c r="AE1628" s="8">
        <f t="shared" si="865"/>
        <v>-20754.343867423453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2613.7238371524745</v>
      </c>
      <c r="M1629" s="14">
        <f t="shared" si="858"/>
        <v>769177</v>
      </c>
      <c r="N1629" s="13"/>
      <c r="O1629" s="12">
        <f>1000*(IF(I18&lt;18,VLOOKUP(I18,'[1]Mortality (No Interventions) H'!$B$10:$O$129,7),VLOOKUP(I18,'[1]Mortality (Interventions) H'!$B$136:$AV$256,40)))</f>
        <v>34.230544510310153</v>
      </c>
      <c r="P1629" s="11">
        <v>0</v>
      </c>
      <c r="Q1629" s="10">
        <f t="shared" si="867"/>
        <v>0.80420771895074228</v>
      </c>
      <c r="R1629" s="10">
        <f t="shared" si="868"/>
        <v>2.7528468119078383E-2</v>
      </c>
      <c r="S1629" s="10">
        <f t="shared" si="869"/>
        <v>0</v>
      </c>
      <c r="T1629" s="9">
        <f t="shared" si="859"/>
        <v>0.77667925083166389</v>
      </c>
      <c r="U1629" s="18"/>
      <c r="V1629" s="8">
        <f t="shared" si="870"/>
        <v>6185.7808063937509</v>
      </c>
      <c r="W1629" s="8">
        <f t="shared" si="860"/>
        <v>5974.0381611694675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-2030.0250717204458</v>
      </c>
      <c r="AB1629" s="8">
        <f t="shared" si="871"/>
        <v>-21174.264522428355</v>
      </c>
      <c r="AC1629" s="8">
        <f t="shared" si="864"/>
        <v>-23204.289594148802</v>
      </c>
      <c r="AD1629" s="8">
        <f t="shared" si="872"/>
        <v>606.82509710722695</v>
      </c>
      <c r="AE1629" s="8">
        <f t="shared" si="865"/>
        <v>-22597.464497041576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2613.7238371524745</v>
      </c>
      <c r="M1630" s="14">
        <f t="shared" si="858"/>
        <v>769177</v>
      </c>
      <c r="N1630" s="13"/>
      <c r="O1630" s="12">
        <f>1000*(IF(I19&lt;18,VLOOKUP(I19,'[1]Mortality (No Interventions) H'!$B$10:$O$129,7),VLOOKUP(I19,'[1]Mortality (Interventions) H'!$B$136:$AV$256,40)))</f>
        <v>38.709423148862946</v>
      </c>
      <c r="P1630" s="11">
        <v>0</v>
      </c>
      <c r="Q1630" s="10">
        <f t="shared" si="867"/>
        <v>0.77667925083166389</v>
      </c>
      <c r="R1630" s="10">
        <f t="shared" si="868"/>
        <v>3.0064805771384741E-2</v>
      </c>
      <c r="S1630" s="10">
        <f t="shared" si="869"/>
        <v>0</v>
      </c>
      <c r="T1630" s="9">
        <f t="shared" si="859"/>
        <v>0.74661444506027919</v>
      </c>
      <c r="U1630" s="18"/>
      <c r="V1630" s="8">
        <f t="shared" si="870"/>
        <v>5974.0381611694675</v>
      </c>
      <c r="W1630" s="8">
        <f t="shared" si="860"/>
        <v>5742.786590081304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-1951.4439722164184</v>
      </c>
      <c r="AB1630" s="8">
        <f t="shared" si="871"/>
        <v>-23125.157108816402</v>
      </c>
      <c r="AC1630" s="8">
        <f t="shared" si="864"/>
        <v>-25076.601081032819</v>
      </c>
      <c r="AD1630" s="8">
        <f t="shared" si="872"/>
        <v>586.05314361072476</v>
      </c>
      <c r="AE1630" s="8">
        <f t="shared" si="865"/>
        <v>-24490.547937422096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2613.7238371524745</v>
      </c>
      <c r="M1631" s="14">
        <f t="shared" si="858"/>
        <v>769177</v>
      </c>
      <c r="N1631" s="13"/>
      <c r="O1631" s="12">
        <f>1000*(IF(I20&lt;18,VLOOKUP(I20,'[1]Mortality (No Interventions) H'!$B$10:$O$129,7),VLOOKUP(I20,'[1]Mortality (Interventions) H'!$B$136:$AV$256,40)))</f>
        <v>43.622184976312873</v>
      </c>
      <c r="P1631" s="11">
        <v>0</v>
      </c>
      <c r="Q1631" s="10">
        <f t="shared" si="867"/>
        <v>0.74661444506027919</v>
      </c>
      <c r="R1631" s="10">
        <f t="shared" si="868"/>
        <v>3.256895342840669E-2</v>
      </c>
      <c r="S1631" s="10">
        <f t="shared" si="869"/>
        <v>0</v>
      </c>
      <c r="T1631" s="9">
        <f t="shared" si="859"/>
        <v>0.71404549163187248</v>
      </c>
      <c r="U1631" s="18"/>
      <c r="V1631" s="8">
        <f t="shared" si="870"/>
        <v>5742.786590081304</v>
      </c>
      <c r="W1631" s="8">
        <f t="shared" si="860"/>
        <v>5492.2736911692882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-1866.3177222894828</v>
      </c>
      <c r="AB1631" s="8">
        <f t="shared" si="871"/>
        <v>-25051.289891201573</v>
      </c>
      <c r="AC1631" s="8">
        <f t="shared" si="864"/>
        <v>-26917.607613491055</v>
      </c>
      <c r="AD1631" s="8">
        <f t="shared" si="872"/>
        <v>563.36736448697593</v>
      </c>
      <c r="AE1631" s="8">
        <f t="shared" si="865"/>
        <v>-26354.240249004077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2613.7238371524745</v>
      </c>
      <c r="M1632" s="14">
        <f t="shared" si="858"/>
        <v>769177</v>
      </c>
      <c r="N1632" s="13"/>
      <c r="O1632" s="12">
        <f>1000*(IF(I21&lt;18,VLOOKUP(I21,'[1]Mortality (No Interventions) H'!$B$10:$O$129,7),VLOOKUP(I21,'[1]Mortality (Interventions) H'!$B$136:$AV$256,40)))</f>
        <v>49.047307096711059</v>
      </c>
      <c r="P1632" s="11">
        <v>0</v>
      </c>
      <c r="Q1632" s="10">
        <f t="shared" si="867"/>
        <v>0.71404549163187248</v>
      </c>
      <c r="R1632" s="10">
        <f t="shared" si="868"/>
        <v>3.5022008509090478E-2</v>
      </c>
      <c r="S1632" s="10">
        <f t="shared" si="869"/>
        <v>0</v>
      </c>
      <c r="T1632" s="9">
        <f t="shared" si="859"/>
        <v>0.67902348312278205</v>
      </c>
      <c r="U1632" s="18"/>
      <c r="V1632" s="8">
        <f t="shared" si="870"/>
        <v>5492.2736911692882</v>
      </c>
      <c r="W1632" s="8">
        <f t="shared" si="860"/>
        <v>5222.8924567793219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-1774.7798638243164</v>
      </c>
      <c r="AB1632" s="8">
        <f t="shared" si="871"/>
        <v>-26938.123438996688</v>
      </c>
      <c r="AC1632" s="8">
        <f t="shared" si="864"/>
        <v>-28712.903302821003</v>
      </c>
      <c r="AD1632" s="8">
        <f t="shared" si="872"/>
        <v>538.7920491037072</v>
      </c>
      <c r="AE1632" s="8">
        <f t="shared" si="865"/>
        <v>-28174.111253717296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2613.7238371524745</v>
      </c>
      <c r="M1633" s="14">
        <f t="shared" si="858"/>
        <v>769177</v>
      </c>
      <c r="N1633" s="13"/>
      <c r="O1633" s="12">
        <f>1000*(IF(I22&lt;18,VLOOKUP(I22,'[1]Mortality (No Interventions) H'!$B$10:$O$129,7),VLOOKUP(I22,'[1]Mortality (Interventions) H'!$B$136:$AV$256,40)))</f>
        <v>55.173775692170267</v>
      </c>
      <c r="P1633" s="11">
        <v>0</v>
      </c>
      <c r="Q1633" s="10">
        <f t="shared" si="867"/>
        <v>0.67902348312278205</v>
      </c>
      <c r="R1633" s="10">
        <f t="shared" si="868"/>
        <v>3.7464289347532542E-2</v>
      </c>
      <c r="S1633" s="10">
        <f t="shared" si="869"/>
        <v>0</v>
      </c>
      <c r="T1633" s="9">
        <f t="shared" si="859"/>
        <v>0.6415591937752495</v>
      </c>
      <c r="U1633" s="18"/>
      <c r="V1633" s="8">
        <f t="shared" si="870"/>
        <v>5222.8924567793219</v>
      </c>
      <c r="W1633" s="8">
        <f t="shared" si="860"/>
        <v>4934.7257599046516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-1676.858557714693</v>
      </c>
      <c r="AB1633" s="8">
        <f t="shared" si="871"/>
        <v>-28816.669687467038</v>
      </c>
      <c r="AC1633" s="8">
        <f t="shared" si="864"/>
        <v>-30493.528245181729</v>
      </c>
      <c r="AD1633" s="8">
        <f t="shared" si="872"/>
        <v>512.36575001005156</v>
      </c>
      <c r="AE1633" s="8">
        <f t="shared" si="865"/>
        <v>-29981.162495171677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2613.7238371524745</v>
      </c>
      <c r="M1634" s="14">
        <f t="shared" si="858"/>
        <v>769177</v>
      </c>
      <c r="N1634" s="13"/>
      <c r="O1634" s="12">
        <f>1000*(IF(I23&lt;18,VLOOKUP(I23,'[1]Mortality (No Interventions) H'!$B$10:$O$129,7),VLOOKUP(I23,'[1]Mortality (Interventions) H'!$B$136:$AV$256,40)))</f>
        <v>62.0840098040131</v>
      </c>
      <c r="P1634" s="11">
        <v>0</v>
      </c>
      <c r="Q1634" s="10">
        <f t="shared" si="867"/>
        <v>0.6415591937752495</v>
      </c>
      <c r="R1634" s="10">
        <f t="shared" si="868"/>
        <v>3.9830567276197326E-2</v>
      </c>
      <c r="S1634" s="10">
        <f t="shared" si="869"/>
        <v>0</v>
      </c>
      <c r="T1634" s="9">
        <f t="shared" si="859"/>
        <v>0.60172862649905223</v>
      </c>
      <c r="U1634" s="18"/>
      <c r="V1634" s="8">
        <f t="shared" si="870"/>
        <v>4934.7257599046516</v>
      </c>
      <c r="W1634" s="8">
        <f t="shared" si="860"/>
        <v>4628.3581974466151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-1572.7524545775909</v>
      </c>
      <c r="AB1634" s="8">
        <f t="shared" si="871"/>
        <v>-30636.75624580363</v>
      </c>
      <c r="AC1634" s="8">
        <f t="shared" si="864"/>
        <v>-32209.508700381222</v>
      </c>
      <c r="AD1634" s="8">
        <f t="shared" si="872"/>
        <v>484.09659704664637</v>
      </c>
      <c r="AE1634" s="8">
        <f t="shared" si="865"/>
        <v>-31725.412103334576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2613.7238371524745</v>
      </c>
      <c r="M1635" s="14">
        <f t="shared" si="858"/>
        <v>769177</v>
      </c>
      <c r="N1635" s="13"/>
      <c r="O1635" s="12">
        <f>1000*(IF(I24&lt;18,VLOOKUP(I24,'[1]Mortality (No Interventions) H'!$B$10:$O$129,7),VLOOKUP(I24,'[1]Mortality (Interventions) H'!$B$136:$AV$256,40)))</f>
        <v>69.906011456543382</v>
      </c>
      <c r="P1635" s="11">
        <v>0</v>
      </c>
      <c r="Q1635" s="10">
        <f t="shared" si="867"/>
        <v>0.60172862649905223</v>
      </c>
      <c r="R1635" s="10">
        <f t="shared" si="868"/>
        <v>4.2064448257772863E-2</v>
      </c>
      <c r="S1635" s="10">
        <f t="shared" si="869"/>
        <v>0</v>
      </c>
      <c r="T1635" s="9">
        <f t="shared" si="859"/>
        <v>0.55966417824127934</v>
      </c>
      <c r="U1635" s="18"/>
      <c r="V1635" s="8">
        <f t="shared" si="870"/>
        <v>4628.3581974466151</v>
      </c>
      <c r="W1635" s="8">
        <f t="shared" si="860"/>
        <v>4304.8081362709254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-1462.807603469583</v>
      </c>
      <c r="AB1635" s="8">
        <f t="shared" si="871"/>
        <v>-32355.006117568959</v>
      </c>
      <c r="AC1635" s="8">
        <f t="shared" si="864"/>
        <v>-33817.813721038539</v>
      </c>
      <c r="AD1635" s="8">
        <f t="shared" si="872"/>
        <v>454.041939169513</v>
      </c>
      <c r="AE1635" s="8">
        <f t="shared" si="865"/>
        <v>-33363.771781869029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2613.7238371524745</v>
      </c>
      <c r="M1636" s="14">
        <f t="shared" si="858"/>
        <v>769177</v>
      </c>
      <c r="N1636" s="13"/>
      <c r="O1636" s="12">
        <f>1000*(IF(I25&lt;18,VLOOKUP(I25,'[1]Mortality (No Interventions) H'!$B$10:$O$129,7),VLOOKUP(I25,'[1]Mortality (Interventions) H'!$B$136:$AV$256,40)))</f>
        <v>78.398935420029261</v>
      </c>
      <c r="P1636" s="11">
        <v>0</v>
      </c>
      <c r="Q1636" s="10">
        <f t="shared" si="867"/>
        <v>0.55966417824127934</v>
      </c>
      <c r="R1636" s="10">
        <f t="shared" si="868"/>
        <v>4.3877075766841807E-2</v>
      </c>
      <c r="S1636" s="10">
        <f t="shared" si="869"/>
        <v>0</v>
      </c>
      <c r="T1636" s="9">
        <f t="shared" si="859"/>
        <v>0.51578710247443749</v>
      </c>
      <c r="U1636" s="18"/>
      <c r="V1636" s="8">
        <f t="shared" si="870"/>
        <v>4304.8081362709254</v>
      </c>
      <c r="W1636" s="8">
        <f t="shared" si="860"/>
        <v>3967.3157611998045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-1348.1250446332433</v>
      </c>
      <c r="AB1636" s="8">
        <f t="shared" si="871"/>
        <v>-33749.237507112077</v>
      </c>
      <c r="AC1636" s="8">
        <f t="shared" si="864"/>
        <v>-35097.362551745318</v>
      </c>
      <c r="AD1636" s="8">
        <f t="shared" si="872"/>
        <v>422.30167816817783</v>
      </c>
      <c r="AE1636" s="8">
        <f t="shared" si="865"/>
        <v>-34675.060873577138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2613.7238371524745</v>
      </c>
      <c r="M1637" s="14">
        <f t="shared" si="858"/>
        <v>769177</v>
      </c>
      <c r="N1637" s="13"/>
      <c r="O1637" s="12">
        <f>1000*(IF(I26&lt;18,VLOOKUP(I26,'[1]Mortality (No Interventions) H'!$B$10:$O$129,7),VLOOKUP(I26,'[1]Mortality (Interventions) H'!$B$136:$AV$256,40)))</f>
        <v>87.327749479596775</v>
      </c>
      <c r="P1637" s="11">
        <v>0</v>
      </c>
      <c r="Q1637" s="10">
        <f t="shared" si="867"/>
        <v>0.51578710247443749</v>
      </c>
      <c r="R1637" s="10">
        <f t="shared" si="868"/>
        <v>4.5042526869694788E-2</v>
      </c>
      <c r="S1637" s="10">
        <f t="shared" si="869"/>
        <v>0</v>
      </c>
      <c r="T1637" s="9">
        <f t="shared" si="859"/>
        <v>0.4707445756047427</v>
      </c>
      <c r="U1637" s="18"/>
      <c r="V1637" s="8">
        <f t="shared" si="870"/>
        <v>3967.3157611998045</v>
      </c>
      <c r="W1637" s="8">
        <f t="shared" si="860"/>
        <v>3620.8590042992919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-1230.3963184683412</v>
      </c>
      <c r="AB1637" s="8">
        <f t="shared" si="871"/>
        <v>-34645.675690051226</v>
      </c>
      <c r="AC1637" s="8">
        <f t="shared" si="864"/>
        <v>-35876.072008519564</v>
      </c>
      <c r="AD1637" s="8">
        <f t="shared" si="872"/>
        <v>389.19367617370085</v>
      </c>
      <c r="AE1637" s="8">
        <f t="shared" si="865"/>
        <v>-35486.878332345863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2613.7238371524745</v>
      </c>
      <c r="M1638" s="14">
        <f t="shared" si="858"/>
        <v>769177</v>
      </c>
      <c r="N1638" s="13"/>
      <c r="O1638" s="12">
        <f>1000*(IF(I27&lt;18,VLOOKUP(I27,'[1]Mortality (No Interventions) H'!$B$10:$O$129,7),VLOOKUP(I27,'[1]Mortality (Interventions) H'!$B$136:$AV$256,40)))</f>
        <v>97.116586251731164</v>
      </c>
      <c r="P1638" s="11">
        <v>0</v>
      </c>
      <c r="Q1638" s="10">
        <f t="shared" si="867"/>
        <v>0.4707445756047427</v>
      </c>
      <c r="R1638" s="10">
        <f t="shared" si="868"/>
        <v>4.5717106179252572E-2</v>
      </c>
      <c r="S1638" s="10">
        <f t="shared" si="869"/>
        <v>0</v>
      </c>
      <c r="T1638" s="9">
        <f t="shared" si="859"/>
        <v>0.42502746942549013</v>
      </c>
      <c r="U1638" s="18"/>
      <c r="V1638" s="8">
        <f t="shared" si="870"/>
        <v>3620.8590042992919</v>
      </c>
      <c r="W1638" s="8">
        <f t="shared" si="860"/>
        <v>3269.2135385029023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-1110.9044282819982</v>
      </c>
      <c r="AB1638" s="8">
        <f t="shared" si="871"/>
        <v>-35164.546579638954</v>
      </c>
      <c r="AC1638" s="8">
        <f t="shared" si="864"/>
        <v>-36275.45100792095</v>
      </c>
      <c r="AD1638" s="8">
        <f t="shared" si="872"/>
        <v>355.20626832176055</v>
      </c>
      <c r="AE1638" s="8">
        <f t="shared" si="865"/>
        <v>-35920.244739599191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2613.7238371524745</v>
      </c>
      <c r="M1639" s="14">
        <f t="shared" si="858"/>
        <v>769177</v>
      </c>
      <c r="N1639" s="13"/>
      <c r="O1639" s="12">
        <f>1000*(IF(I28&lt;18,VLOOKUP(I28,'[1]Mortality (No Interventions) H'!$B$10:$O$129,7),VLOOKUP(I28,'[1]Mortality (Interventions) H'!$B$136:$AV$256,40)))</f>
        <v>107.74119708411764</v>
      </c>
      <c r="P1639" s="11">
        <v>0</v>
      </c>
      <c r="Q1639" s="10">
        <f t="shared" si="867"/>
        <v>0.42502746942549013</v>
      </c>
      <c r="R1639" s="10">
        <f t="shared" si="868"/>
        <v>4.5792968349535522E-2</v>
      </c>
      <c r="S1639" s="10">
        <f t="shared" si="869"/>
        <v>0</v>
      </c>
      <c r="T1639" s="9">
        <f t="shared" si="859"/>
        <v>0.37923450107595463</v>
      </c>
      <c r="U1639" s="18"/>
      <c r="V1639" s="8">
        <f t="shared" si="870"/>
        <v>3269.2135385029023</v>
      </c>
      <c r="W1639" s="8">
        <f t="shared" si="860"/>
        <v>2916.9845583409956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-991.21425533284832</v>
      </c>
      <c r="AB1639" s="8">
        <f t="shared" si="871"/>
        <v>-35222.898016190687</v>
      </c>
      <c r="AC1639" s="8">
        <f t="shared" si="864"/>
        <v>-36214.112271523532</v>
      </c>
      <c r="AD1639" s="8">
        <f t="shared" si="872"/>
        <v>320.70984812713476</v>
      </c>
      <c r="AE1639" s="8">
        <f t="shared" si="865"/>
        <v>-35893.402423396401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2613.7238371524745</v>
      </c>
      <c r="M1640" s="14">
        <f t="shared" si="858"/>
        <v>769177</v>
      </c>
      <c r="N1640" s="13"/>
      <c r="O1640" s="12">
        <f>1000*(IF(I29&lt;18,VLOOKUP(I29,'[1]Mortality (No Interventions) H'!$B$10:$O$129,7),VLOOKUP(I29,'[1]Mortality (Interventions) H'!$B$136:$AV$256,40)))</f>
        <v>119.49360127889162</v>
      </c>
      <c r="P1640" s="11">
        <v>0</v>
      </c>
      <c r="Q1640" s="10">
        <f t="shared" si="867"/>
        <v>0.37923450107595463</v>
      </c>
      <c r="R1640" s="10">
        <f t="shared" si="868"/>
        <v>4.5316096262769522E-2</v>
      </c>
      <c r="S1640" s="10">
        <f t="shared" si="869"/>
        <v>0</v>
      </c>
      <c r="T1640" s="9">
        <f t="shared" si="859"/>
        <v>0.33391840481318513</v>
      </c>
      <c r="U1640" s="18"/>
      <c r="V1640" s="8">
        <f t="shared" si="870"/>
        <v>2916.9845583409956</v>
      </c>
      <c r="W1640" s="8">
        <f t="shared" si="860"/>
        <v>2568.423568589913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-872.77049432415151</v>
      </c>
      <c r="AB1640" s="8">
        <f t="shared" si="871"/>
        <v>-34856.098975108274</v>
      </c>
      <c r="AC1640" s="8">
        <f t="shared" si="864"/>
        <v>-35728.869469432422</v>
      </c>
      <c r="AD1640" s="8">
        <f t="shared" si="872"/>
        <v>286.15618517325169</v>
      </c>
      <c r="AE1640" s="8">
        <f t="shared" si="865"/>
        <v>-35442.713284259167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2613.7238371524745</v>
      </c>
      <c r="M1641" s="14">
        <f t="shared" si="858"/>
        <v>769177</v>
      </c>
      <c r="N1641" s="13"/>
      <c r="O1641" s="12">
        <f>1000*(IF(I30&lt;18,VLOOKUP(I30,'[1]Mortality (No Interventions) H'!$B$10:$O$129,7),VLOOKUP(I30,'[1]Mortality (Interventions) H'!$B$136:$AV$256,40)))</f>
        <v>139.51398224207392</v>
      </c>
      <c r="P1641" s="11">
        <v>0</v>
      </c>
      <c r="Q1641" s="10">
        <f t="shared" si="867"/>
        <v>0.33391840481318513</v>
      </c>
      <c r="R1641" s="10">
        <f t="shared" si="868"/>
        <v>4.6586286399408365E-2</v>
      </c>
      <c r="S1641" s="10">
        <f t="shared" si="869"/>
        <v>0</v>
      </c>
      <c r="T1641" s="9">
        <f t="shared" si="859"/>
        <v>0.28733211841377676</v>
      </c>
      <c r="U1641" s="18"/>
      <c r="V1641" s="8">
        <f t="shared" si="870"/>
        <v>2568.423568589913</v>
      </c>
      <c r="W1641" s="8">
        <f t="shared" si="860"/>
        <v>2210.092568451536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-751.0068070776058</v>
      </c>
      <c r="AB1641" s="8">
        <f t="shared" si="871"/>
        <v>-35833.100013837728</v>
      </c>
      <c r="AC1641" s="8">
        <f t="shared" si="864"/>
        <v>-36584.106820915331</v>
      </c>
      <c r="AD1641" s="8">
        <f t="shared" si="872"/>
        <v>251.96235207867048</v>
      </c>
      <c r="AE1641" s="8">
        <f t="shared" si="865"/>
        <v>-36332.144468836661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2613.7238371524745</v>
      </c>
      <c r="M1642" s="14">
        <f t="shared" si="858"/>
        <v>769177</v>
      </c>
      <c r="N1642" s="13"/>
      <c r="O1642" s="12">
        <f>1000*(IF(I31&lt;18,VLOOKUP(I31,'[1]Mortality (No Interventions) H'!$B$10:$O$129,7),VLOOKUP(I31,'[1]Mortality (Interventions) H'!$B$136:$AV$256,40)))</f>
        <v>153.25842656672074</v>
      </c>
      <c r="P1642" s="11">
        <v>0</v>
      </c>
      <c r="Q1642" s="10">
        <f t="shared" si="867"/>
        <v>0.28733211841377676</v>
      </c>
      <c r="R1642" s="10">
        <f t="shared" si="868"/>
        <v>4.4036068370178115E-2</v>
      </c>
      <c r="S1642" s="10">
        <f t="shared" si="869"/>
        <v>0</v>
      </c>
      <c r="T1642" s="9">
        <f t="shared" si="859"/>
        <v>0.24329605004359864</v>
      </c>
      <c r="U1642" s="18"/>
      <c r="V1642" s="8">
        <f t="shared" si="870"/>
        <v>2210.092568451536</v>
      </c>
      <c r="W1642" s="8">
        <f t="shared" si="860"/>
        <v>1871.3772588438508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-635.9086854839951</v>
      </c>
      <c r="AB1642" s="8">
        <f t="shared" si="871"/>
        <v>-33871.53096076849</v>
      </c>
      <c r="AC1642" s="8">
        <f t="shared" si="864"/>
        <v>-34507.439646252482</v>
      </c>
      <c r="AD1642" s="8">
        <f t="shared" si="872"/>
        <v>216.81008096509569</v>
      </c>
      <c r="AE1642" s="8">
        <f t="shared" si="865"/>
        <v>-34290.629565287389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2613.7238371524745</v>
      </c>
      <c r="M1643" s="14">
        <f t="shared" si="858"/>
        <v>769177</v>
      </c>
      <c r="N1643" s="13"/>
      <c r="O1643" s="12">
        <f>1000*(IF(I32&lt;18,VLOOKUP(I32,'[1]Mortality (No Interventions) H'!$B$10:$O$129,7),VLOOKUP(I32,'[1]Mortality (Interventions) H'!$B$136:$AV$256,40)))</f>
        <v>168.16507415077172</v>
      </c>
      <c r="P1643" s="11">
        <v>0</v>
      </c>
      <c r="Q1643" s="10">
        <f t="shared" si="867"/>
        <v>0.24329605004359864</v>
      </c>
      <c r="R1643" s="10">
        <f t="shared" si="868"/>
        <v>4.0913898296171633E-2</v>
      </c>
      <c r="S1643" s="10">
        <f t="shared" si="869"/>
        <v>0</v>
      </c>
      <c r="T1643" s="9">
        <f t="shared" si="859"/>
        <v>0.20238215174742702</v>
      </c>
      <c r="U1643" s="18"/>
      <c r="V1643" s="8">
        <f t="shared" si="870"/>
        <v>1871.3772588438508</v>
      </c>
      <c r="W1643" s="8">
        <f t="shared" si="860"/>
        <v>1556.6769633463068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-528.97105423645928</v>
      </c>
      <c r="AB1643" s="8">
        <f t="shared" si="871"/>
        <v>-31470.029549754407</v>
      </c>
      <c r="AC1643" s="8">
        <f t="shared" si="864"/>
        <v>-31999.000603990866</v>
      </c>
      <c r="AD1643" s="8">
        <f t="shared" si="872"/>
        <v>183.58210909258176</v>
      </c>
      <c r="AE1643" s="8">
        <f t="shared" si="865"/>
        <v>-31815.418494898284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2613.7238371524745</v>
      </c>
      <c r="M1644" s="14">
        <f t="shared" si="858"/>
        <v>769177</v>
      </c>
      <c r="N1644" s="13"/>
      <c r="O1644" s="12">
        <f>1000*(IF(I33&lt;18,VLOOKUP(I33,'[1]Mortality (No Interventions) H'!$B$10:$O$129,7),VLOOKUP(I33,'[1]Mortality (Interventions) H'!$B$136:$AV$256,40)))</f>
        <v>183.86992102974671</v>
      </c>
      <c r="P1644" s="11">
        <v>0</v>
      </c>
      <c r="Q1644" s="10">
        <f t="shared" si="867"/>
        <v>0.20238215174742702</v>
      </c>
      <c r="R1644" s="10">
        <f t="shared" si="868"/>
        <v>3.7211990259629624E-2</v>
      </c>
      <c r="S1644" s="10">
        <f t="shared" si="869"/>
        <v>0</v>
      </c>
      <c r="T1644" s="9">
        <f t="shared" si="859"/>
        <v>0.1651701614877974</v>
      </c>
      <c r="U1644" s="18"/>
      <c r="V1644" s="8">
        <f t="shared" si="870"/>
        <v>1556.6769633463068</v>
      </c>
      <c r="W1644" s="8">
        <f t="shared" si="860"/>
        <v>1270.4508930269953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-431.70918826697965</v>
      </c>
      <c r="AB1644" s="8">
        <f t="shared" si="871"/>
        <v>-28622.607031931137</v>
      </c>
      <c r="AC1644" s="8">
        <f t="shared" si="864"/>
        <v>-29054.316220198118</v>
      </c>
      <c r="AD1644" s="8">
        <f t="shared" si="872"/>
        <v>152.7100101042727</v>
      </c>
      <c r="AE1644" s="8">
        <f t="shared" si="865"/>
        <v>-28901.606210093843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2613.7238371524745</v>
      </c>
      <c r="M1645" s="14">
        <f t="shared" si="858"/>
        <v>769177</v>
      </c>
      <c r="N1645" s="13"/>
      <c r="O1645" s="12">
        <f>1000*(IF(I34&lt;18,VLOOKUP(I34,'[1]Mortality (No Interventions) H'!$B$10:$O$129,7),VLOOKUP(I34,'[1]Mortality (Interventions) H'!$B$136:$AV$256,40)))</f>
        <v>200.19257928360352</v>
      </c>
      <c r="P1645" s="11">
        <v>0</v>
      </c>
      <c r="Q1645" s="10">
        <f t="shared" si="867"/>
        <v>0.1651701614877974</v>
      </c>
      <c r="R1645" s="10">
        <f t="shared" si="868"/>
        <v>3.3065840648931477E-2</v>
      </c>
      <c r="S1645" s="10">
        <f t="shared" si="869"/>
        <v>0</v>
      </c>
      <c r="T1645" s="9">
        <f t="shared" si="859"/>
        <v>0.13210432083886592</v>
      </c>
      <c r="U1645" s="18"/>
      <c r="V1645" s="8">
        <f t="shared" si="870"/>
        <v>1270.4508930269953</v>
      </c>
      <c r="W1645" s="8">
        <f t="shared" si="860"/>
        <v>1016.1160518987638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-345.28421236738222</v>
      </c>
      <c r="AB1645" s="8">
        <f t="shared" si="871"/>
        <v>-25433.484112823167</v>
      </c>
      <c r="AC1645" s="8">
        <f t="shared" si="864"/>
        <v>-25778.768325190551</v>
      </c>
      <c r="AD1645" s="8">
        <f t="shared" si="872"/>
        <v>124.63123260594826</v>
      </c>
      <c r="AE1645" s="8">
        <f t="shared" si="865"/>
        <v>-25654.137092584602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2613.7238371524745</v>
      </c>
      <c r="M1646" s="14">
        <f t="shared" si="858"/>
        <v>769177</v>
      </c>
      <c r="N1646" s="13"/>
      <c r="O1646" s="12">
        <f>1000*(IF(I35&lt;18,VLOOKUP(I35,'[1]Mortality (No Interventions) H'!$B$10:$O$129,7),VLOOKUP(I35,'[1]Mortality (Interventions) H'!$B$136:$AV$256,40)))</f>
        <v>217.77814708282961</v>
      </c>
      <c r="P1646" s="11">
        <v>0</v>
      </c>
      <c r="Q1646" s="10">
        <f t="shared" si="867"/>
        <v>0.13210432083886592</v>
      </c>
      <c r="R1646" s="10">
        <f t="shared" si="868"/>
        <v>2.8769434213923854E-2</v>
      </c>
      <c r="S1646" s="10">
        <f t="shared" si="869"/>
        <v>0</v>
      </c>
      <c r="T1646" s="9">
        <f t="shared" si="859"/>
        <v>0.10333488662494206</v>
      </c>
      <c r="U1646" s="18"/>
      <c r="V1646" s="8">
        <f t="shared" si="870"/>
        <v>1016.1160518987638</v>
      </c>
      <c r="W1646" s="8">
        <f t="shared" si="860"/>
        <v>794.82818089513057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-270.08885638105949</v>
      </c>
      <c r="AB1646" s="8">
        <f t="shared" si="871"/>
        <v>-22128.787100363308</v>
      </c>
      <c r="AC1646" s="8">
        <f t="shared" si="864"/>
        <v>-22398.875956744367</v>
      </c>
      <c r="AD1646" s="8">
        <f t="shared" si="872"/>
        <v>99.680984691268733</v>
      </c>
      <c r="AE1646" s="8">
        <f t="shared" si="865"/>
        <v>-22299.194972053097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2613.7238371524745</v>
      </c>
      <c r="M1647" s="14">
        <f t="shared" ref="M1647:M1678" si="875">$E$11</f>
        <v>769177</v>
      </c>
      <c r="N1647" s="13"/>
      <c r="O1647" s="12">
        <f>1000*(IF(I36&lt;18,VLOOKUP(I36,'[1]Mortality (No Interventions) H'!$B$10:$O$129,7),VLOOKUP(I36,'[1]Mortality (Interventions) H'!$B$136:$AV$256,40)))</f>
        <v>235.97349190758388</v>
      </c>
      <c r="P1647" s="11">
        <v>0</v>
      </c>
      <c r="Q1647" s="10">
        <f t="shared" si="867"/>
        <v>0.10333488662494206</v>
      </c>
      <c r="R1647" s="10">
        <f t="shared" si="868"/>
        <v>2.438429403276186E-2</v>
      </c>
      <c r="S1647" s="10">
        <f t="shared" si="869"/>
        <v>0</v>
      </c>
      <c r="T1647" s="9">
        <f t="shared" ref="T1647:T1678" si="876">Q1647-SUM(R1647:S1647)</f>
        <v>7.8950592592180194E-2</v>
      </c>
      <c r="U1647" s="18"/>
      <c r="V1647" s="8">
        <f t="shared" si="870"/>
        <v>794.82818089513057</v>
      </c>
      <c r="W1647" s="8">
        <f t="shared" ref="W1647:W1678" si="877">$G$14*M1647*T1647</f>
        <v>607.26979958275388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-206.35504581549495</v>
      </c>
      <c r="AB1647" s="8">
        <f t="shared" si="871"/>
        <v>-18755.83813123767</v>
      </c>
      <c r="AC1647" s="8">
        <f t="shared" ref="AC1647:AC1678" si="881">IFERROR(_xlfn.IFNA(SUM(Y1647:AB1647),0),0)</f>
        <v>-18962.193177053163</v>
      </c>
      <c r="AD1647" s="8">
        <f t="shared" si="872"/>
        <v>77.972644545812315</v>
      </c>
      <c r="AE1647" s="8">
        <f t="shared" ref="AE1647:AE1678" si="882">IFERROR(_xlfn.IFNA(SUM(AC1647:AD1647),0),0)</f>
        <v>-18884.220532507352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2613.7238371524745</v>
      </c>
      <c r="M1648" s="14">
        <f t="shared" si="875"/>
        <v>769177</v>
      </c>
      <c r="N1648" s="13"/>
      <c r="O1648" s="12">
        <f>1000*(IF(I37&lt;18,VLOOKUP(I37,'[1]Mortality (No Interventions) H'!$B$10:$O$129,7),VLOOKUP(I37,'[1]Mortality (Interventions) H'!$B$136:$AV$256,40)))</f>
        <v>255.33115808043428</v>
      </c>
      <c r="P1648" s="11">
        <v>0</v>
      </c>
      <c r="Q1648" s="10">
        <f t="shared" ref="Q1648:Q1679" si="884">T1647</f>
        <v>7.8950592592180194E-2</v>
      </c>
      <c r="R1648" s="10">
        <f t="shared" ref="R1648:R1679" si="885">O1648*Q1648/1000</f>
        <v>2.0158546237697923E-2</v>
      </c>
      <c r="S1648" s="10">
        <f t="shared" ref="S1648:S1679" si="886">MIN(P1648*Q1648,Q1648-R1648)</f>
        <v>0</v>
      </c>
      <c r="T1648" s="9">
        <f t="shared" si="876"/>
        <v>5.8792046354482271E-2</v>
      </c>
      <c r="U1648" s="18"/>
      <c r="V1648" s="8">
        <f t="shared" ref="V1648:V1679" si="887">W1647</f>
        <v>607.26979958275388</v>
      </c>
      <c r="W1648" s="8">
        <f t="shared" si="877"/>
        <v>452.21489838801614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-153.66617299168354</v>
      </c>
      <c r="AB1648" s="8">
        <f t="shared" ref="AB1648:AB1679" si="888">IFERROR(_xlfn.IFNA(-M1648*R1648,0),0)</f>
        <v>-15505.490119473776</v>
      </c>
      <c r="AC1648" s="8">
        <f t="shared" si="881"/>
        <v>-15659.156292465459</v>
      </c>
      <c r="AD1648" s="8">
        <f t="shared" ref="AD1648:AD1679" si="889">IFERROR(_xlfn.IFNA($D$6*SUM(V1648:V1648,Y1648:Z1648),0),0)</f>
        <v>59.573167339068156</v>
      </c>
      <c r="AE1648" s="8">
        <f t="shared" si="882"/>
        <v>-15599.583125126392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2613.7238371524745</v>
      </c>
      <c r="M1649" s="14">
        <f t="shared" si="875"/>
        <v>769177</v>
      </c>
      <c r="N1649" s="13"/>
      <c r="O1649" s="12">
        <f>1000*(IF(I38&lt;18,VLOOKUP(I38,'[1]Mortality (No Interventions) H'!$B$10:$O$129,7),VLOOKUP(I38,'[1]Mortality (Interventions) H'!$B$136:$AV$256,40)))</f>
        <v>275.91513895524423</v>
      </c>
      <c r="P1649" s="11">
        <v>0</v>
      </c>
      <c r="Q1649" s="10">
        <f t="shared" si="884"/>
        <v>5.8792046354482271E-2</v>
      </c>
      <c r="R1649" s="10">
        <f t="shared" si="885"/>
        <v>1.6221615639360136E-2</v>
      </c>
      <c r="S1649" s="10">
        <f t="shared" si="886"/>
        <v>0</v>
      </c>
      <c r="T1649" s="9">
        <f t="shared" si="876"/>
        <v>4.2570430715122135E-2</v>
      </c>
      <c r="U1649" s="18"/>
      <c r="V1649" s="8">
        <f t="shared" si="887"/>
        <v>452.21489838801614</v>
      </c>
      <c r="W1649" s="8">
        <f t="shared" si="877"/>
        <v>327.44196186165499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-111.26734951796259</v>
      </c>
      <c r="AB1649" s="8">
        <f t="shared" si="888"/>
        <v>-12477.293652636112</v>
      </c>
      <c r="AC1649" s="8">
        <f t="shared" si="881"/>
        <v>-12588.561002154074</v>
      </c>
      <c r="AD1649" s="8">
        <f t="shared" si="889"/>
        <v>44.362281531864383</v>
      </c>
      <c r="AE1649" s="8">
        <f t="shared" si="882"/>
        <v>-12544.198720622209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2613.7238371524745</v>
      </c>
      <c r="M1650" s="14">
        <f t="shared" si="875"/>
        <v>769177</v>
      </c>
      <c r="N1650" s="13"/>
      <c r="O1650" s="12">
        <f>1000*(IF(I39&lt;18,VLOOKUP(I39,'[1]Mortality (No Interventions) H'!$B$10:$O$129,7),VLOOKUP(I39,'[1]Mortality (Interventions) H'!$B$136:$AV$256,40)))</f>
        <v>297.01138103332369</v>
      </c>
      <c r="P1650" s="11">
        <v>0</v>
      </c>
      <c r="Q1650" s="10">
        <f t="shared" si="884"/>
        <v>4.2570430715122135E-2</v>
      </c>
      <c r="R1650" s="10">
        <f t="shared" si="885"/>
        <v>1.2643902417881847E-2</v>
      </c>
      <c r="S1650" s="10">
        <f t="shared" si="886"/>
        <v>0</v>
      </c>
      <c r="T1650" s="9">
        <f t="shared" si="876"/>
        <v>2.9926528297240289E-2</v>
      </c>
      <c r="U1650" s="18"/>
      <c r="V1650" s="8">
        <f t="shared" si="887"/>
        <v>327.44196186165499</v>
      </c>
      <c r="W1650" s="8">
        <f t="shared" si="877"/>
        <v>230.18797256086395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-78.219680373714993</v>
      </c>
      <c r="AB1650" s="8">
        <f t="shared" si="888"/>
        <v>-9725.3989300791054</v>
      </c>
      <c r="AC1650" s="8">
        <f t="shared" si="881"/>
        <v>-9803.6186104528206</v>
      </c>
      <c r="AD1650" s="8">
        <f t="shared" si="889"/>
        <v>32.122056458628357</v>
      </c>
      <c r="AE1650" s="8">
        <f t="shared" si="882"/>
        <v>-9771.4965539941913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2613.7238371524745</v>
      </c>
      <c r="M1651" s="14">
        <f t="shared" si="875"/>
        <v>769177</v>
      </c>
      <c r="N1651" s="13"/>
      <c r="O1651" s="12">
        <f>1000*(IF(I40&lt;18,VLOOKUP(I40,'[1]Mortality (No Interventions) H'!$B$10:$O$129,7),VLOOKUP(I40,'[1]Mortality (Interventions) H'!$B$136:$AV$256,40)))</f>
        <v>319.16591370591806</v>
      </c>
      <c r="P1651" s="11">
        <v>0</v>
      </c>
      <c r="Q1651" s="10">
        <f t="shared" si="884"/>
        <v>2.9926528297240289E-2</v>
      </c>
      <c r="R1651" s="10">
        <f t="shared" si="885"/>
        <v>9.5515277480347077E-3</v>
      </c>
      <c r="S1651" s="10">
        <f t="shared" si="886"/>
        <v>0</v>
      </c>
      <c r="T1651" s="9">
        <f t="shared" si="876"/>
        <v>2.0375000549205581E-2</v>
      </c>
      <c r="U1651" s="18"/>
      <c r="V1651" s="8">
        <f t="shared" si="887"/>
        <v>230.18797256086395</v>
      </c>
      <c r="W1651" s="8">
        <f t="shared" si="877"/>
        <v>156.71981797436302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-53.254624617453388</v>
      </c>
      <c r="AB1651" s="8">
        <f t="shared" si="888"/>
        <v>-7346.8154586500923</v>
      </c>
      <c r="AC1651" s="8">
        <f t="shared" si="881"/>
        <v>-7400.0700832675457</v>
      </c>
      <c r="AD1651" s="8">
        <f t="shared" si="889"/>
        <v>22.581440108220754</v>
      </c>
      <c r="AE1651" s="8">
        <f t="shared" si="882"/>
        <v>-7377.488643159325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2613.7238371524745</v>
      </c>
      <c r="M1652" s="14">
        <f t="shared" si="875"/>
        <v>769177</v>
      </c>
      <c r="N1652" s="13"/>
      <c r="O1652" s="12">
        <f>1000*(IF(I41&lt;18,VLOOKUP(I41,'[1]Mortality (No Interventions) H'!$B$10:$O$129,7),VLOOKUP(I41,'[1]Mortality (Interventions) H'!$B$136:$AV$256,40)))</f>
        <v>341.62017033631116</v>
      </c>
      <c r="P1652" s="11">
        <v>0</v>
      </c>
      <c r="Q1652" s="10">
        <f t="shared" si="884"/>
        <v>2.0375000549205581E-2</v>
      </c>
      <c r="R1652" s="10">
        <f t="shared" si="885"/>
        <v>6.9605111582220439E-3</v>
      </c>
      <c r="S1652" s="10">
        <f t="shared" si="886"/>
        <v>0</v>
      </c>
      <c r="T1652" s="9">
        <f t="shared" si="876"/>
        <v>1.3414489390983537E-2</v>
      </c>
      <c r="U1652" s="18"/>
      <c r="V1652" s="8">
        <f t="shared" si="887"/>
        <v>156.71981797436302</v>
      </c>
      <c r="W1652" s="8">
        <f t="shared" si="877"/>
        <v>103.18116706288545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-35.061770684442649</v>
      </c>
      <c r="AB1652" s="8">
        <f t="shared" si="888"/>
        <v>-5353.8650911477571</v>
      </c>
      <c r="AC1652" s="8">
        <f t="shared" si="881"/>
        <v>-5388.9268618321994</v>
      </c>
      <c r="AD1652" s="8">
        <f t="shared" si="889"/>
        <v>15.374214143285014</v>
      </c>
      <c r="AE1652" s="8">
        <f t="shared" si="882"/>
        <v>-5373.5526476889145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2613.7238371524745</v>
      </c>
      <c r="M1653" s="14">
        <f t="shared" si="875"/>
        <v>769177</v>
      </c>
      <c r="N1653" s="13"/>
      <c r="O1653" s="12">
        <f>1000*(IF(I42&lt;18,VLOOKUP(I42,'[1]Mortality (No Interventions) H'!$B$10:$O$129,7),VLOOKUP(I42,'[1]Mortality (Interventions) H'!$B$136:$AV$256,40)))</f>
        <v>363.8850181401466</v>
      </c>
      <c r="P1653" s="11">
        <v>0</v>
      </c>
      <c r="Q1653" s="10">
        <f t="shared" si="884"/>
        <v>1.3414489390983537E-2</v>
      </c>
      <c r="R1653" s="10">
        <f t="shared" si="885"/>
        <v>4.8813317153788491E-3</v>
      </c>
      <c r="S1653" s="10">
        <f t="shared" si="886"/>
        <v>0</v>
      </c>
      <c r="T1653" s="9">
        <f t="shared" si="876"/>
        <v>8.5331576756046881E-3</v>
      </c>
      <c r="U1653" s="18"/>
      <c r="V1653" s="8">
        <f t="shared" si="887"/>
        <v>103.18116706288545</v>
      </c>
      <c r="W1653" s="8">
        <f t="shared" si="877"/>
        <v>65.635086214485881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-22.303317622908576</v>
      </c>
      <c r="AB1653" s="8">
        <f t="shared" si="888"/>
        <v>-3754.608084839957</v>
      </c>
      <c r="AC1653" s="8">
        <f t="shared" si="881"/>
        <v>-3776.9114024628657</v>
      </c>
      <c r="AD1653" s="8">
        <f t="shared" si="889"/>
        <v>10.122072488869064</v>
      </c>
      <c r="AE1653" s="8">
        <f t="shared" si="882"/>
        <v>-3766.7893299739967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2613.7238371524745</v>
      </c>
      <c r="M1654" s="14">
        <f t="shared" si="875"/>
        <v>769177</v>
      </c>
      <c r="N1654" s="13"/>
      <c r="O1654" s="12">
        <f>1000*(IF(I43&lt;18,VLOOKUP(I43,'[1]Mortality (No Interventions) H'!$B$10:$O$129,7),VLOOKUP(I43,'[1]Mortality (Interventions) H'!$B$136:$AV$256,40)))</f>
        <v>386.80949501049412</v>
      </c>
      <c r="P1654" s="11">
        <v>0</v>
      </c>
      <c r="Q1654" s="10">
        <f t="shared" si="884"/>
        <v>8.5331576756046881E-3</v>
      </c>
      <c r="R1654" s="10">
        <f t="shared" si="885"/>
        <v>3.3007064113455714E-3</v>
      </c>
      <c r="S1654" s="10">
        <f t="shared" si="886"/>
        <v>0</v>
      </c>
      <c r="T1654" s="9">
        <f t="shared" si="876"/>
        <v>5.2324512642591171E-3</v>
      </c>
      <c r="U1654" s="18"/>
      <c r="V1654" s="8">
        <f t="shared" si="887"/>
        <v>65.635086214485881</v>
      </c>
      <c r="W1654" s="8">
        <f t="shared" si="877"/>
        <v>40.246811660890351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-13.676182596132657</v>
      </c>
      <c r="AB1654" s="8">
        <f t="shared" si="888"/>
        <v>-2538.8274553595525</v>
      </c>
      <c r="AC1654" s="8">
        <f t="shared" si="881"/>
        <v>-2552.503637955685</v>
      </c>
      <c r="AD1654" s="8">
        <f t="shared" si="889"/>
        <v>6.4388019576410658</v>
      </c>
      <c r="AE1654" s="8">
        <f t="shared" si="882"/>
        <v>-2546.0648359980441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2613.7238371524745</v>
      </c>
      <c r="M1655" s="14">
        <f t="shared" si="875"/>
        <v>769177</v>
      </c>
      <c r="N1655" s="13"/>
      <c r="O1655" s="12">
        <f>1000*(IF(I44&lt;18,VLOOKUP(I44,'[1]Mortality (No Interventions) H'!$B$10:$O$129,7),VLOOKUP(I44,'[1]Mortality (Interventions) H'!$B$136:$AV$256,40)))</f>
        <v>410.27318797454808</v>
      </c>
      <c r="P1655" s="11">
        <v>0</v>
      </c>
      <c r="Q1655" s="10">
        <f t="shared" si="884"/>
        <v>5.2324512642591171E-3</v>
      </c>
      <c r="R1655" s="10">
        <f t="shared" si="885"/>
        <v>2.1467344611090424E-3</v>
      </c>
      <c r="S1655" s="10">
        <f t="shared" si="886"/>
        <v>0</v>
      </c>
      <c r="T1655" s="9">
        <f t="shared" si="876"/>
        <v>3.0857168031500747E-3</v>
      </c>
      <c r="U1655" s="18"/>
      <c r="V1655" s="8">
        <f t="shared" si="887"/>
        <v>40.246811660890351</v>
      </c>
      <c r="W1655" s="8">
        <f t="shared" si="877"/>
        <v>23.734623934965651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-8.0652115630952803</v>
      </c>
      <c r="AB1655" s="8">
        <f t="shared" si="888"/>
        <v>-1651.2187725924698</v>
      </c>
      <c r="AC1655" s="8">
        <f t="shared" si="881"/>
        <v>-1659.2839841555651</v>
      </c>
      <c r="AD1655" s="8">
        <f t="shared" si="889"/>
        <v>3.9482122239333437</v>
      </c>
      <c r="AE1655" s="8">
        <f t="shared" si="882"/>
        <v>-1655.3357719316318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2613.7238371524745</v>
      </c>
      <c r="M1656" s="14">
        <f t="shared" si="875"/>
        <v>769177</v>
      </c>
      <c r="N1656" s="13"/>
      <c r="O1656" s="12">
        <f>1000*(IF(I45&lt;18,VLOOKUP(I45,'[1]Mortality (No Interventions) H'!$B$10:$O$129,7),VLOOKUP(I45,'[1]Mortality (Interventions) H'!$B$136:$AV$256,40)))</f>
        <v>434.13824873355503</v>
      </c>
      <c r="P1656" s="11">
        <v>0</v>
      </c>
      <c r="Q1656" s="10">
        <f t="shared" si="884"/>
        <v>3.0857168031500747E-3</v>
      </c>
      <c r="R1656" s="10">
        <f t="shared" si="885"/>
        <v>1.3396276890072774E-3</v>
      </c>
      <c r="S1656" s="10">
        <f t="shared" si="886"/>
        <v>0</v>
      </c>
      <c r="T1656" s="9">
        <f t="shared" si="876"/>
        <v>1.7460891141427974E-3</v>
      </c>
      <c r="U1656" s="18"/>
      <c r="V1656" s="8">
        <f t="shared" si="887"/>
        <v>23.734623934965651</v>
      </c>
      <c r="W1656" s="8">
        <f t="shared" si="877"/>
        <v>13.430515865490145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-4.5637947394274772</v>
      </c>
      <c r="AB1656" s="8">
        <f t="shared" si="888"/>
        <v>-1030.4108069475506</v>
      </c>
      <c r="AC1656" s="8">
        <f t="shared" si="881"/>
        <v>-1034.9746016869781</v>
      </c>
      <c r="AD1656" s="8">
        <f t="shared" si="889"/>
        <v>2.3283666080201306</v>
      </c>
      <c r="AE1656" s="8">
        <f t="shared" si="882"/>
        <v>-1032.6462350789579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2613.7238371524745</v>
      </c>
      <c r="M1657" s="14">
        <f t="shared" si="875"/>
        <v>769177</v>
      </c>
      <c r="N1657" s="13"/>
      <c r="O1657" s="12">
        <f>1000*(IF(I46&lt;18,VLOOKUP(I46,'[1]Mortality (No Interventions) H'!$B$10:$O$129,7),VLOOKUP(I46,'[1]Mortality (Interventions) H'!$B$136:$AV$256,40)))</f>
        <v>458.26473524786121</v>
      </c>
      <c r="P1657" s="11">
        <v>0</v>
      </c>
      <c r="Q1657" s="10">
        <f t="shared" si="884"/>
        <v>1.7460891141427974E-3</v>
      </c>
      <c r="R1657" s="10">
        <f t="shared" si="885"/>
        <v>8.0017106561182144E-4</v>
      </c>
      <c r="S1657" s="10">
        <f t="shared" si="886"/>
        <v>0</v>
      </c>
      <c r="T1657" s="9">
        <f t="shared" si="876"/>
        <v>9.4591804853097592E-4</v>
      </c>
      <c r="U1657" s="18"/>
      <c r="V1657" s="8">
        <f t="shared" si="887"/>
        <v>13.430515865490145</v>
      </c>
      <c r="W1657" s="8">
        <f t="shared" si="877"/>
        <v>7.2757840681491048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-2.472368551438163</v>
      </c>
      <c r="AB1657" s="8">
        <f t="shared" si="888"/>
        <v>-615.47317973410395</v>
      </c>
      <c r="AC1657" s="8">
        <f t="shared" si="881"/>
        <v>-617.94554828554215</v>
      </c>
      <c r="AD1657" s="8">
        <f t="shared" si="889"/>
        <v>1.3175336064045833</v>
      </c>
      <c r="AE1657" s="8">
        <f t="shared" si="882"/>
        <v>-616.62801467913755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2613.7238371524745</v>
      </c>
      <c r="M1658" s="14">
        <f t="shared" si="875"/>
        <v>769177</v>
      </c>
      <c r="N1658" s="13"/>
      <c r="O1658" s="12">
        <f>1000*(IF(I47&lt;18,VLOOKUP(I47,'[1]Mortality (No Interventions) H'!$B$10:$O$129,7),VLOOKUP(I47,'[1]Mortality (Interventions) H'!$B$136:$AV$256,40)))</f>
        <v>482.67654630685024</v>
      </c>
      <c r="P1658" s="11">
        <v>0</v>
      </c>
      <c r="Q1658" s="10">
        <f t="shared" si="884"/>
        <v>9.4591804853097592E-4</v>
      </c>
      <c r="R1658" s="10">
        <f t="shared" si="885"/>
        <v>4.5657245675424703E-4</v>
      </c>
      <c r="S1658" s="10">
        <f t="shared" si="886"/>
        <v>0</v>
      </c>
      <c r="T1658" s="9">
        <f t="shared" si="876"/>
        <v>4.8934559177672894E-4</v>
      </c>
      <c r="U1658" s="18"/>
      <c r="V1658" s="8">
        <f t="shared" si="887"/>
        <v>7.2757840681491048</v>
      </c>
      <c r="W1658" s="8">
        <f t="shared" si="877"/>
        <v>3.7639337424604906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-1.2790142378323204</v>
      </c>
      <c r="AB1658" s="8">
        <f t="shared" si="888"/>
        <v>-351.18503256886146</v>
      </c>
      <c r="AC1658" s="8">
        <f t="shared" si="881"/>
        <v>-352.46404680669377</v>
      </c>
      <c r="AD1658" s="8">
        <f t="shared" si="889"/>
        <v>0.7137544170854272</v>
      </c>
      <c r="AE1658" s="8">
        <f t="shared" si="882"/>
        <v>-351.75029238960832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2613.7238371524745</v>
      </c>
      <c r="M1659" s="14">
        <f t="shared" si="875"/>
        <v>769177</v>
      </c>
      <c r="N1659" s="13"/>
      <c r="O1659" s="12">
        <f>1000*(IF(I48&lt;18,VLOOKUP(I48,'[1]Mortality (No Interventions) H'!$B$10:$O$129,7),VLOOKUP(I48,'[1]Mortality (Interventions) H'!$B$136:$AV$256,40)))</f>
        <v>507.41797431640714</v>
      </c>
      <c r="P1659" s="11">
        <v>0</v>
      </c>
      <c r="Q1659" s="10">
        <f t="shared" si="884"/>
        <v>4.8934559177672894E-4</v>
      </c>
      <c r="R1659" s="10">
        <f t="shared" si="885"/>
        <v>2.4830274892001129E-4</v>
      </c>
      <c r="S1659" s="10">
        <f t="shared" si="886"/>
        <v>0</v>
      </c>
      <c r="T1659" s="9">
        <f t="shared" si="876"/>
        <v>2.4104284285671765E-4</v>
      </c>
      <c r="U1659" s="18"/>
      <c r="V1659" s="8">
        <f t="shared" si="887"/>
        <v>3.7639337424604906</v>
      </c>
      <c r="W1659" s="8">
        <f t="shared" si="877"/>
        <v>1.8540461074000152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-0.63001942414960099</v>
      </c>
      <c r="AB1659" s="8">
        <f t="shared" si="888"/>
        <v>-190.98876350604752</v>
      </c>
      <c r="AC1659" s="8">
        <f t="shared" si="881"/>
        <v>-191.61878293019711</v>
      </c>
      <c r="AD1659" s="8">
        <f t="shared" si="889"/>
        <v>0.36924190013537417</v>
      </c>
      <c r="AE1659" s="8">
        <f t="shared" si="882"/>
        <v>-191.24954103006175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2613.7238371524745</v>
      </c>
      <c r="M1660" s="14">
        <f t="shared" si="875"/>
        <v>769177</v>
      </c>
      <c r="N1660" s="13"/>
      <c r="O1660" s="12">
        <f>1000*(IF(I49&lt;18,VLOOKUP(I49,'[1]Mortality (No Interventions) H'!$B$10:$O$129,7),VLOOKUP(I49,'[1]Mortality (Interventions) H'!$B$136:$AV$256,40)))</f>
        <v>532.35826365993523</v>
      </c>
      <c r="P1660" s="11">
        <v>0</v>
      </c>
      <c r="Q1660" s="10">
        <f t="shared" si="884"/>
        <v>2.4104284285671765E-4</v>
      </c>
      <c r="R1660" s="10">
        <f t="shared" si="885"/>
        <v>1.2832114929085684E-4</v>
      </c>
      <c r="S1660" s="10">
        <f t="shared" si="886"/>
        <v>0</v>
      </c>
      <c r="T1660" s="9">
        <f t="shared" si="876"/>
        <v>1.1272169356586081E-4</v>
      </c>
      <c r="U1660" s="18"/>
      <c r="V1660" s="8">
        <f t="shared" si="887"/>
        <v>1.8540461074000152</v>
      </c>
      <c r="W1660" s="8">
        <f t="shared" si="877"/>
        <v>0.86702934091908124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-0.29462337743728712</v>
      </c>
      <c r="AB1660" s="8">
        <f t="shared" si="888"/>
        <v>-98.701676648093397</v>
      </c>
      <c r="AC1660" s="8">
        <f t="shared" si="881"/>
        <v>-98.996300025530687</v>
      </c>
      <c r="AD1660" s="8">
        <f t="shared" si="889"/>
        <v>0.18188192313594151</v>
      </c>
      <c r="AE1660" s="8">
        <f t="shared" si="882"/>
        <v>-98.81441810239474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2613.7238371524745</v>
      </c>
      <c r="M1661" s="14">
        <f t="shared" si="875"/>
        <v>769177</v>
      </c>
      <c r="N1661" s="13"/>
      <c r="O1661" s="12">
        <f>1000*(IF(I50&lt;18,VLOOKUP(I50,'[1]Mortality (No Interventions) H'!$B$10:$O$129,7),VLOOKUP(I50,'[1]Mortality (Interventions) H'!$B$136:$AV$256,40)))</f>
        <v>557.36488875971088</v>
      </c>
      <c r="P1661" s="11">
        <v>0</v>
      </c>
      <c r="Q1661" s="10">
        <f t="shared" si="884"/>
        <v>1.1272169356586081E-4</v>
      </c>
      <c r="R1661" s="10">
        <f t="shared" si="885"/>
        <v>6.282711419514222E-5</v>
      </c>
      <c r="S1661" s="10">
        <f t="shared" si="886"/>
        <v>0</v>
      </c>
      <c r="T1661" s="9">
        <f t="shared" si="876"/>
        <v>4.989457937071859E-5</v>
      </c>
      <c r="U1661" s="18"/>
      <c r="V1661" s="8">
        <f t="shared" si="887"/>
        <v>0.86702934091908124</v>
      </c>
      <c r="W1661" s="8">
        <f t="shared" si="877"/>
        <v>0.38377762876631216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-0.1304106514459433</v>
      </c>
      <c r="AB1661" s="8">
        <f t="shared" si="888"/>
        <v>-48.32517121527691</v>
      </c>
      <c r="AC1661" s="8">
        <f t="shared" si="881"/>
        <v>-48.455581866722852</v>
      </c>
      <c r="AD1661" s="8">
        <f t="shared" si="889"/>
        <v>8.5055578344161872E-2</v>
      </c>
      <c r="AE1661" s="8">
        <f t="shared" si="882"/>
        <v>-48.370526288378692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2613.7238371524745</v>
      </c>
      <c r="M1662" s="14">
        <f t="shared" si="875"/>
        <v>769177</v>
      </c>
      <c r="N1662" s="13"/>
      <c r="O1662" s="12">
        <f>1000*(IF(I51&lt;18,VLOOKUP(I51,'[1]Mortality (No Interventions) H'!$B$10:$O$129,7),VLOOKUP(I51,'[1]Mortality (Interventions) H'!$B$136:$AV$256,40)))</f>
        <v>586.26624031863184</v>
      </c>
      <c r="P1662" s="11">
        <v>0</v>
      </c>
      <c r="Q1662" s="10">
        <f t="shared" si="884"/>
        <v>4.989457937071859E-5</v>
      </c>
      <c r="R1662" s="10">
        <f t="shared" si="885"/>
        <v>2.9251507459950754E-5</v>
      </c>
      <c r="S1662" s="10">
        <f t="shared" si="886"/>
        <v>0</v>
      </c>
      <c r="T1662" s="9">
        <f t="shared" si="876"/>
        <v>2.0643071910767836E-5</v>
      </c>
      <c r="U1662" s="18"/>
      <c r="V1662" s="8">
        <f t="shared" si="887"/>
        <v>0.38377762876631216</v>
      </c>
      <c r="W1662" s="8">
        <f t="shared" si="877"/>
        <v>0.15878176123108673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-5.3955289125226569E-2</v>
      </c>
      <c r="AB1662" s="8">
        <f t="shared" si="888"/>
        <v>-22.499586753522543</v>
      </c>
      <c r="AC1662" s="8">
        <f t="shared" si="881"/>
        <v>-22.55354204264777</v>
      </c>
      <c r="AD1662" s="8">
        <f t="shared" si="889"/>
        <v>3.7648585381975228E-2</v>
      </c>
      <c r="AE1662" s="8">
        <f t="shared" si="882"/>
        <v>-22.515893457265793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2613.7238371524745</v>
      </c>
      <c r="M1663" s="14">
        <f t="shared" si="875"/>
        <v>769177</v>
      </c>
      <c r="N1663" s="13"/>
      <c r="O1663" s="12">
        <f>1000*(IF(I52&lt;18,VLOOKUP(I52,'[1]Mortality (No Interventions) H'!$B$10:$O$129,7),VLOOKUP(I52,'[1]Mortality (Interventions) H'!$B$136:$AV$256,40)))</f>
        <v>615.21517891366977</v>
      </c>
      <c r="P1663" s="11">
        <v>0</v>
      </c>
      <c r="Q1663" s="10">
        <f t="shared" si="884"/>
        <v>2.0643071910767836E-5</v>
      </c>
      <c r="R1663" s="10">
        <f t="shared" si="885"/>
        <v>1.2699931178910785E-5</v>
      </c>
      <c r="S1663" s="10">
        <f t="shared" si="886"/>
        <v>0</v>
      </c>
      <c r="T1663" s="9">
        <f t="shared" si="876"/>
        <v>7.9431407318570507E-6</v>
      </c>
      <c r="U1663" s="18"/>
      <c r="V1663" s="8">
        <f t="shared" si="887"/>
        <v>0.15878176123108673</v>
      </c>
      <c r="W1663" s="8">
        <f t="shared" si="877"/>
        <v>6.1096811587076111E-2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-2.0761176272711526E-2</v>
      </c>
      <c r="AB1663" s="8">
        <f t="shared" si="888"/>
        <v>-9.7684949644010608</v>
      </c>
      <c r="AC1663" s="8">
        <f t="shared" si="881"/>
        <v>-9.789256140673773</v>
      </c>
      <c r="AD1663" s="8">
        <f t="shared" si="889"/>
        <v>1.5576490776769609E-2</v>
      </c>
      <c r="AE1663" s="8">
        <f t="shared" si="882"/>
        <v>-9.7736796498970033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2613.7238371524745</v>
      </c>
      <c r="M1664" s="14">
        <f t="shared" si="875"/>
        <v>769177</v>
      </c>
      <c r="N1664" s="13"/>
      <c r="O1664" s="12">
        <f>1000*(IF(I53&lt;18,VLOOKUP(I53,'[1]Mortality (No Interventions) H'!$B$10:$O$129,7),VLOOKUP(I53,'[1]Mortality (Interventions) H'!$B$136:$AV$256,40)))</f>
        <v>644.17687387425178</v>
      </c>
      <c r="P1664" s="11">
        <v>0</v>
      </c>
      <c r="Q1664" s="10">
        <f t="shared" si="884"/>
        <v>7.9431407318570507E-6</v>
      </c>
      <c r="R1664" s="10">
        <f t="shared" si="885"/>
        <v>5.1167875653909112E-6</v>
      </c>
      <c r="S1664" s="10">
        <f t="shared" si="886"/>
        <v>0</v>
      </c>
      <c r="T1664" s="9">
        <f t="shared" si="876"/>
        <v>2.8263531664661395E-6</v>
      </c>
      <c r="U1664" s="18"/>
      <c r="V1664" s="8">
        <f t="shared" si="887"/>
        <v>6.1096811587076111E-2</v>
      </c>
      <c r="W1664" s="8">
        <f t="shared" si="877"/>
        <v>2.1739658495229259E-2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-7.3873066434039245E-3</v>
      </c>
      <c r="AB1664" s="8">
        <f t="shared" si="888"/>
        <v>-3.935715309184685</v>
      </c>
      <c r="AC1664" s="8">
        <f t="shared" si="881"/>
        <v>-3.9431026158280891</v>
      </c>
      <c r="AD1664" s="8">
        <f t="shared" si="889"/>
        <v>5.9935972166921666E-3</v>
      </c>
      <c r="AE1664" s="8">
        <f t="shared" si="882"/>
        <v>-3.9371090186113968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2613.7238371524745</v>
      </c>
      <c r="M1665" s="14">
        <f t="shared" si="875"/>
        <v>769177</v>
      </c>
      <c r="N1665" s="13"/>
      <c r="O1665" s="12">
        <f>1000*(IF(I54&lt;18,VLOOKUP(I54,'[1]Mortality (No Interventions) H'!$B$10:$O$129,7),VLOOKUP(I54,'[1]Mortality (Interventions) H'!$B$136:$AV$256,40)))</f>
        <v>673.11649411868052</v>
      </c>
      <c r="P1665" s="11">
        <v>0</v>
      </c>
      <c r="Q1665" s="10">
        <f t="shared" si="884"/>
        <v>2.8263531664661395E-6</v>
      </c>
      <c r="R1665" s="10">
        <f t="shared" si="885"/>
        <v>1.9024649345529192E-6</v>
      </c>
      <c r="S1665" s="10">
        <f t="shared" si="886"/>
        <v>0</v>
      </c>
      <c r="T1665" s="9">
        <f t="shared" si="876"/>
        <v>9.2388823191322025E-7</v>
      </c>
      <c r="U1665" s="18"/>
      <c r="V1665" s="8">
        <f t="shared" si="887"/>
        <v>2.1739658495229259E-2</v>
      </c>
      <c r="W1665" s="8">
        <f t="shared" si="877"/>
        <v>7.1063357855831507E-3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-2.4147886946162371E-3</v>
      </c>
      <c r="AB1665" s="8">
        <f t="shared" si="888"/>
        <v>-1.4633322709646108</v>
      </c>
      <c r="AC1665" s="8">
        <f t="shared" si="881"/>
        <v>-1.465747059659227</v>
      </c>
      <c r="AD1665" s="8">
        <f t="shared" si="889"/>
        <v>2.1326604983819904E-3</v>
      </c>
      <c r="AE1665" s="8">
        <f t="shared" si="882"/>
        <v>-1.463614399160845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2613.7238371524745</v>
      </c>
      <c r="M1666" s="14">
        <f t="shared" si="875"/>
        <v>769177</v>
      </c>
      <c r="N1666" s="13"/>
      <c r="O1666" s="12">
        <f>1000*(IF(I55&lt;18,VLOOKUP(I55,'[1]Mortality (No Interventions) H'!$B$10:$O$129,7),VLOOKUP(I55,'[1]Mortality (Interventions) H'!$B$136:$AV$256,40)))</f>
        <v>701.99857794491118</v>
      </c>
      <c r="P1666" s="11">
        <v>0</v>
      </c>
      <c r="Q1666" s="10">
        <f t="shared" si="884"/>
        <v>9.2388823191322025E-7</v>
      </c>
      <c r="R1666" s="10">
        <f t="shared" si="885"/>
        <v>6.4856822498311891E-7</v>
      </c>
      <c r="S1666" s="10">
        <f t="shared" si="886"/>
        <v>0</v>
      </c>
      <c r="T1666" s="9">
        <f t="shared" si="876"/>
        <v>2.7532000693010134E-7</v>
      </c>
      <c r="U1666" s="18"/>
      <c r="V1666" s="8">
        <f t="shared" si="887"/>
        <v>7.1063357855831507E-3</v>
      </c>
      <c r="W1666" s="8">
        <f t="shared" si="877"/>
        <v>2.1176981697047458E-3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-7.1961046495819031E-4</v>
      </c>
      <c r="AB1666" s="8">
        <f t="shared" si="888"/>
        <v>-0.49886376158784046</v>
      </c>
      <c r="AC1666" s="8">
        <f t="shared" si="881"/>
        <v>-0.49958337205279862</v>
      </c>
      <c r="AD1666" s="8">
        <f t="shared" si="889"/>
        <v>6.9713154056570714E-4</v>
      </c>
      <c r="AE1666" s="8">
        <f t="shared" si="882"/>
        <v>-0.4988862405122329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2613.7238371524745</v>
      </c>
      <c r="M1667" s="14">
        <f t="shared" si="875"/>
        <v>769177</v>
      </c>
      <c r="N1667" s="13"/>
      <c r="O1667" s="12">
        <f>1000*(IF(I56&lt;18,VLOOKUP(I56,'[1]Mortality (No Interventions) H'!$B$10:$O$129,7),VLOOKUP(I56,'[1]Mortality (Interventions) H'!$B$136:$AV$256,40)))</f>
        <v>730.93394391545678</v>
      </c>
      <c r="P1667" s="11">
        <v>0</v>
      </c>
      <c r="Q1667" s="10">
        <f t="shared" si="884"/>
        <v>2.7532000693010134E-7</v>
      </c>
      <c r="R1667" s="10">
        <f t="shared" si="885"/>
        <v>2.0124073850424986E-7</v>
      </c>
      <c r="S1667" s="10">
        <f t="shared" si="886"/>
        <v>0</v>
      </c>
      <c r="T1667" s="9">
        <f t="shared" si="876"/>
        <v>7.4079268425851483E-8</v>
      </c>
      <c r="U1667" s="18"/>
      <c r="V1667" s="8">
        <f t="shared" si="887"/>
        <v>2.1176981697047458E-3</v>
      </c>
      <c r="W1667" s="8">
        <f t="shared" si="877"/>
        <v>5.6980069449991165E-4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-1.9362274972346469E-4</v>
      </c>
      <c r="AB1667" s="8">
        <f t="shared" si="888"/>
        <v>-0.15478974752048338</v>
      </c>
      <c r="AC1667" s="8">
        <f t="shared" si="881"/>
        <v>-0.15498337027020684</v>
      </c>
      <c r="AD1667" s="8">
        <f t="shared" si="889"/>
        <v>2.0774619044803557E-4</v>
      </c>
      <c r="AE1667" s="8">
        <f t="shared" si="882"/>
        <v>-0.15477562407975881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2613.7238371524745</v>
      </c>
      <c r="M1668" s="14">
        <f t="shared" si="875"/>
        <v>769177</v>
      </c>
      <c r="N1668" s="13"/>
      <c r="O1668" s="12">
        <f>1000*(IF(I57&lt;18,VLOOKUP(I57,'[1]Mortality (No Interventions) H'!$B$10:$O$129,7),VLOOKUP(I57,'[1]Mortality (Interventions) H'!$B$136:$AV$256,40)))</f>
        <v>760.05720702830843</v>
      </c>
      <c r="P1668" s="11">
        <v>0</v>
      </c>
      <c r="Q1668" s="10">
        <f t="shared" si="884"/>
        <v>7.4079268425851483E-8</v>
      </c>
      <c r="R1668" s="10">
        <f t="shared" si="885"/>
        <v>5.6304481858453026E-8</v>
      </c>
      <c r="S1668" s="10">
        <f t="shared" si="886"/>
        <v>0</v>
      </c>
      <c r="T1668" s="9">
        <f t="shared" si="876"/>
        <v>1.7774786567398456E-8</v>
      </c>
      <c r="U1668" s="18"/>
      <c r="V1668" s="8">
        <f t="shared" si="887"/>
        <v>5.6980069449991165E-4</v>
      </c>
      <c r="W1668" s="8">
        <f t="shared" si="877"/>
        <v>1.3671957007551844E-4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-4.6458383351506953E-5</v>
      </c>
      <c r="AB1668" s="8">
        <f t="shared" si="888"/>
        <v>-4.3308112442439324E-2</v>
      </c>
      <c r="AC1668" s="8">
        <f t="shared" si="881"/>
        <v>-4.3354570825790834E-2</v>
      </c>
      <c r="AD1668" s="8">
        <f t="shared" si="889"/>
        <v>5.5897448130441335E-5</v>
      </c>
      <c r="AE1668" s="8">
        <f t="shared" si="882"/>
        <v>-4.3298673377660392E-2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2613.7238371524745</v>
      </c>
      <c r="M1669" s="14">
        <f t="shared" si="875"/>
        <v>769177</v>
      </c>
      <c r="N1669" s="13"/>
      <c r="O1669" s="12">
        <f>1000*(IF(I58&lt;18,VLOOKUP(I58,'[1]Mortality (No Interventions) H'!$B$10:$O$129,7),VLOOKUP(I58,'[1]Mortality (Interventions) H'!$B$136:$AV$256,40)))</f>
        <v>789.36840484600862</v>
      </c>
      <c r="P1669" s="11">
        <v>0</v>
      </c>
      <c r="Q1669" s="10">
        <f t="shared" si="884"/>
        <v>1.7774786567398456E-8</v>
      </c>
      <c r="R1669" s="10">
        <f t="shared" si="885"/>
        <v>1.4030854919185581E-8</v>
      </c>
      <c r="S1669" s="10">
        <f t="shared" si="886"/>
        <v>0</v>
      </c>
      <c r="T1669" s="9">
        <f t="shared" si="876"/>
        <v>3.7439316482128755E-9</v>
      </c>
      <c r="U1669" s="18"/>
      <c r="V1669" s="8">
        <f t="shared" si="887"/>
        <v>1.3671957007551844E-4</v>
      </c>
      <c r="W1669" s="8">
        <f t="shared" si="877"/>
        <v>2.8797461133774349E-5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-9.7856033936035456E-6</v>
      </c>
      <c r="AB1669" s="8">
        <f t="shared" si="888"/>
        <v>-1.0792210894174408E-2</v>
      </c>
      <c r="AC1669" s="8">
        <f t="shared" si="881"/>
        <v>-1.0801996497568012E-2</v>
      </c>
      <c r="AD1669" s="8">
        <f t="shared" si="889"/>
        <v>1.341218982440836E-5</v>
      </c>
      <c r="AE1669" s="8">
        <f t="shared" si="882"/>
        <v>-1.0788584307743604E-2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2613.7238371524745</v>
      </c>
      <c r="M1670" s="14">
        <f t="shared" si="875"/>
        <v>769177</v>
      </c>
      <c r="N1670" s="13"/>
      <c r="O1670" s="12">
        <f>1000*(IF(I59&lt;18,VLOOKUP(I59,'[1]Mortality (No Interventions) H'!$B$10:$O$129,7),VLOOKUP(I59,'[1]Mortality (Interventions) H'!$B$136:$AV$256,40)))</f>
        <v>818.86757493109917</v>
      </c>
      <c r="P1670" s="11">
        <v>0</v>
      </c>
      <c r="Q1670" s="10">
        <f t="shared" si="884"/>
        <v>3.7439316482128755E-9</v>
      </c>
      <c r="R1670" s="10">
        <f t="shared" si="885"/>
        <v>3.0657842294798706E-9</v>
      </c>
      <c r="S1670" s="10">
        <f t="shared" si="886"/>
        <v>0</v>
      </c>
      <c r="T1670" s="9">
        <f t="shared" si="876"/>
        <v>6.7814741873300483E-10</v>
      </c>
      <c r="U1670" s="18"/>
      <c r="V1670" s="8">
        <f t="shared" si="887"/>
        <v>2.8797461133774349E-5</v>
      </c>
      <c r="W1670" s="8">
        <f t="shared" si="877"/>
        <v>5.2161539709879646E-6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-1.7724900734458752E-6</v>
      </c>
      <c r="AB1670" s="8">
        <f t="shared" si="888"/>
        <v>-2.3581307162786383E-3</v>
      </c>
      <c r="AC1670" s="8">
        <f t="shared" si="881"/>
        <v>-2.3599032063520843E-3</v>
      </c>
      <c r="AD1670" s="8">
        <f t="shared" si="889"/>
        <v>2.8250309372232639E-6</v>
      </c>
      <c r="AE1670" s="8">
        <f t="shared" si="882"/>
        <v>-2.3570781754148609E-3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2613.7238371524745</v>
      </c>
      <c r="M1671" s="14">
        <f t="shared" si="875"/>
        <v>769177</v>
      </c>
      <c r="N1671" s="13"/>
      <c r="O1671" s="12">
        <f>1000*(IF(I60&lt;18,VLOOKUP(I60,'[1]Mortality (No Interventions) H'!$B$10:$O$129,7),VLOOKUP(I60,'[1]Mortality (Interventions) H'!$B$136:$AV$256,40)))</f>
        <v>1000</v>
      </c>
      <c r="P1671" s="11">
        <v>0</v>
      </c>
      <c r="Q1671" s="10">
        <f t="shared" si="884"/>
        <v>6.7814741873300483E-10</v>
      </c>
      <c r="R1671" s="10">
        <f t="shared" si="885"/>
        <v>6.7814741873300483E-10</v>
      </c>
      <c r="S1671" s="10">
        <f t="shared" si="886"/>
        <v>0</v>
      </c>
      <c r="T1671" s="9">
        <f t="shared" si="876"/>
        <v>0</v>
      </c>
      <c r="U1671" s="18"/>
      <c r="V1671" s="8">
        <f t="shared" si="887"/>
        <v>5.2161539709879646E-6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-5.2161539709879646E-4</v>
      </c>
      <c r="AC1671" s="8">
        <f t="shared" si="881"/>
        <v>-5.2161539709879646E-4</v>
      </c>
      <c r="AD1671" s="8">
        <f t="shared" si="889"/>
        <v>5.1170470455391934E-7</v>
      </c>
      <c r="AE1671" s="8">
        <f t="shared" si="882"/>
        <v>-5.211036923942425E-4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2613.7238371524745</v>
      </c>
      <c r="M1672" s="14">
        <f t="shared" si="875"/>
        <v>769177</v>
      </c>
      <c r="N1672" s="13"/>
      <c r="O1672" s="12" t="e">
        <f>1000*(IF(I61&lt;18,VLOOKUP(I61,'[1]Mortality (No Interventions) H'!$B$10:$O$129,7),VLOOKUP(I61,'[1]Mortality (Interventions) H'!$B$136:$AV$256,40)))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2613.7238371524745</v>
      </c>
      <c r="M1673" s="14">
        <f t="shared" si="875"/>
        <v>769177</v>
      </c>
      <c r="N1673" s="13"/>
      <c r="O1673" s="12" t="e">
        <f>1000*(IF(I62&lt;18,VLOOKUP(I62,'[1]Mortality (No Interventions) H'!$B$10:$O$129,7),VLOOKUP(I62,'[1]Mortality (Interventions) H'!$B$136:$AV$256,40)))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2613.7238371524745</v>
      </c>
      <c r="M1674" s="14">
        <f t="shared" si="875"/>
        <v>769177</v>
      </c>
      <c r="N1674" s="13"/>
      <c r="O1674" s="12" t="e">
        <f>1000*(IF(I63&lt;18,VLOOKUP(I63,'[1]Mortality (No Interventions) H'!$B$10:$O$129,7),VLOOKUP(I63,'[1]Mortality (Interventions) H'!$B$136:$AV$256,40)))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2613.7238371524745</v>
      </c>
      <c r="M1675" s="14">
        <f t="shared" si="875"/>
        <v>769177</v>
      </c>
      <c r="N1675" s="13"/>
      <c r="O1675" s="12" t="e">
        <f>1000*(IF(I64&lt;18,VLOOKUP(I64,'[1]Mortality (No Interventions) H'!$B$10:$O$129,7),VLOOKUP(I64,'[1]Mortality (Interventions) H'!$B$136:$AV$256,40)))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2613.7238371524745</v>
      </c>
      <c r="M1676" s="14">
        <f t="shared" si="875"/>
        <v>769177</v>
      </c>
      <c r="N1676" s="13"/>
      <c r="O1676" s="12" t="e">
        <f>1000*(IF(I65&lt;18,VLOOKUP(I65,'[1]Mortality (No Interventions) H'!$B$10:$O$129,7),VLOOKUP(I65,'[1]Mortality (Interventions) H'!$B$136:$AV$256,40)))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2613.7238371524745</v>
      </c>
      <c r="M1677" s="14">
        <f t="shared" si="875"/>
        <v>769177</v>
      </c>
      <c r="N1677" s="13"/>
      <c r="O1677" s="12" t="e">
        <f>1000*(IF(I66&lt;18,VLOOKUP(I66,'[1]Mortality (No Interventions) H'!$B$10:$O$129,7),VLOOKUP(I66,'[1]Mortality (Interventions) H'!$B$136:$AV$256,40)))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2613.7238371524745</v>
      </c>
      <c r="M1678" s="14">
        <f t="shared" si="875"/>
        <v>769177</v>
      </c>
      <c r="N1678" s="13"/>
      <c r="O1678" s="12" t="e">
        <f>1000*(IF(I67&lt;18,VLOOKUP(I67,'[1]Mortality (No Interventions) H'!$B$10:$O$129,7),VLOOKUP(I67,'[1]Mortality (Interventions) H'!$B$136:$AV$256,40)))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2613.7238371524745</v>
      </c>
      <c r="M1679" s="14">
        <f t="shared" ref="M1679:M1710" si="892">$E$11</f>
        <v>769177</v>
      </c>
      <c r="N1679" s="13"/>
      <c r="O1679" s="12" t="e">
        <f>1000*(IF(I68&lt;18,VLOOKUP(I68,'[1]Mortality (No Interventions) H'!$B$10:$O$129,7),VLOOKUP(I68,'[1]Mortality (Interventions) H'!$B$136:$AV$256,40)))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2613.7238371524745</v>
      </c>
      <c r="M1680" s="14">
        <f t="shared" si="892"/>
        <v>769177</v>
      </c>
      <c r="N1680" s="13"/>
      <c r="O1680" s="12" t="e">
        <f>1000*(IF(I69&lt;18,VLOOKUP(I69,'[1]Mortality (No Interventions) H'!$B$10:$O$129,7),VLOOKUP(I69,'[1]Mortality (Interventions) H'!$B$136:$AV$256,40)))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2613.7238371524745</v>
      </c>
      <c r="M1681" s="14">
        <f t="shared" si="892"/>
        <v>769177</v>
      </c>
      <c r="N1681" s="13"/>
      <c r="O1681" s="12" t="e">
        <f>1000*(IF(I70&lt;18,VLOOKUP(I70,'[1]Mortality (No Interventions) H'!$B$10:$O$129,7),VLOOKUP(I70,'[1]Mortality (Interventions) H'!$B$136:$AV$256,40)))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2613.7238371524745</v>
      </c>
      <c r="M1682" s="14">
        <f t="shared" si="892"/>
        <v>769177</v>
      </c>
      <c r="N1682" s="13"/>
      <c r="O1682" s="12" t="e">
        <f>1000*(IF(I71&lt;18,VLOOKUP(I71,'[1]Mortality (No Interventions) H'!$B$10:$O$129,7),VLOOKUP(I71,'[1]Mortality (Interventions) H'!$B$136:$AV$256,40)))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2613.7238371524745</v>
      </c>
      <c r="M1683" s="14">
        <f t="shared" si="892"/>
        <v>769177</v>
      </c>
      <c r="N1683" s="13"/>
      <c r="O1683" s="12" t="e">
        <f>1000*(IF(I72&lt;18,VLOOKUP(I72,'[1]Mortality (No Interventions) H'!$B$10:$O$129,7),VLOOKUP(I72,'[1]Mortality (Interventions) H'!$B$136:$AV$256,40)))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2613.7238371524745</v>
      </c>
      <c r="M1684" s="14">
        <f t="shared" si="892"/>
        <v>769177</v>
      </c>
      <c r="N1684" s="13"/>
      <c r="O1684" s="12" t="e">
        <f>1000*(IF(I73&lt;18,VLOOKUP(I73,'[1]Mortality (No Interventions) H'!$B$10:$O$129,7),VLOOKUP(I73,'[1]Mortality (Interventions) H'!$B$136:$AV$256,40)))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2613.7238371524745</v>
      </c>
      <c r="M1685" s="14">
        <f t="shared" si="892"/>
        <v>769177</v>
      </c>
      <c r="N1685" s="13"/>
      <c r="O1685" s="12" t="e">
        <f>1000*(IF(I74&lt;18,VLOOKUP(I74,'[1]Mortality (No Interventions) H'!$B$10:$O$129,7),VLOOKUP(I74,'[1]Mortality (Interventions) H'!$B$136:$AV$256,40)))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2613.7238371524745</v>
      </c>
      <c r="M1686" s="14">
        <f t="shared" si="892"/>
        <v>769177</v>
      </c>
      <c r="N1686" s="13"/>
      <c r="O1686" s="12" t="e">
        <f>1000*(IF(I75&lt;18,VLOOKUP(I75,'[1]Mortality (No Interventions) H'!$B$10:$O$129,7),VLOOKUP(I75,'[1]Mortality (Interventions) H'!$B$136:$AV$256,40)))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2613.7238371524745</v>
      </c>
      <c r="M1687" s="14">
        <f t="shared" si="892"/>
        <v>769177</v>
      </c>
      <c r="N1687" s="13"/>
      <c r="O1687" s="12" t="e">
        <f>1000*(IF(I76&lt;18,VLOOKUP(I76,'[1]Mortality (No Interventions) H'!$B$10:$O$129,7),VLOOKUP(I76,'[1]Mortality (Interventions) H'!$B$136:$AV$256,40)))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2613.7238371524745</v>
      </c>
      <c r="M1688" s="14">
        <f t="shared" si="892"/>
        <v>769177</v>
      </c>
      <c r="N1688" s="13"/>
      <c r="O1688" s="12" t="e">
        <f>1000*(IF(I77&lt;18,VLOOKUP(I77,'[1]Mortality (No Interventions) H'!$B$10:$O$129,7),VLOOKUP(I77,'[1]Mortality (Interventions) H'!$B$136:$AV$256,40)))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2613.7238371524745</v>
      </c>
      <c r="M1689" s="14">
        <f t="shared" si="892"/>
        <v>769177</v>
      </c>
      <c r="N1689" s="13"/>
      <c r="O1689" s="12" t="e">
        <f>1000*(IF(I78&lt;18,VLOOKUP(I78,'[1]Mortality (No Interventions) H'!$B$10:$O$129,7),VLOOKUP(I78,'[1]Mortality (Interventions) H'!$B$136:$AV$256,40)))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2613.7238371524745</v>
      </c>
      <c r="M1690" s="14">
        <f t="shared" si="892"/>
        <v>769177</v>
      </c>
      <c r="N1690" s="13"/>
      <c r="O1690" s="12" t="e">
        <f>1000*(IF(I79&lt;18,VLOOKUP(I79,'[1]Mortality (No Interventions) H'!$B$10:$O$129,7),VLOOKUP(I79,'[1]Mortality (Interventions) H'!$B$136:$AV$256,40)))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2613.7238371524745</v>
      </c>
      <c r="M1691" s="14">
        <f t="shared" si="892"/>
        <v>769177</v>
      </c>
      <c r="O1691" s="12" t="e">
        <f>1000*(IF(I80&lt;18,VLOOKUP(I80,'[1]Mortality (No Interventions) H'!$B$10:$O$129,7),VLOOKUP(I80,'[1]Mortality (Interventions) H'!$B$136:$AV$256,40)))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2613.7238371524745</v>
      </c>
      <c r="M1692" s="14">
        <f t="shared" si="892"/>
        <v>769177</v>
      </c>
      <c r="O1692" s="12" t="e">
        <f>1000*(IF(I81&lt;18,VLOOKUP(I81,'[1]Mortality (No Interventions) H'!$B$10:$O$129,7),VLOOKUP(I81,'[1]Mortality (Interventions) H'!$B$136:$AV$256,40)))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2613.7238371524745</v>
      </c>
      <c r="M1693" s="14">
        <f t="shared" si="892"/>
        <v>769177</v>
      </c>
      <c r="O1693" s="12" t="e">
        <f>1000*(IF(I82&lt;18,VLOOKUP(I82,'[1]Mortality (No Interventions) H'!$B$10:$O$129,7),VLOOKUP(I82,'[1]Mortality (Interventions) H'!$B$136:$AV$256,40)))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2613.7238371524745</v>
      </c>
      <c r="M1694" s="14">
        <f t="shared" si="892"/>
        <v>769177</v>
      </c>
      <c r="O1694" s="12" t="e">
        <f>1000*(IF(I83&lt;18,VLOOKUP(I83,'[1]Mortality (No Interventions) H'!$B$10:$O$129,7),VLOOKUP(I83,'[1]Mortality (Interventions) H'!$B$136:$AV$256,40)))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2613.7238371524745</v>
      </c>
      <c r="M1695" s="14">
        <f t="shared" si="892"/>
        <v>769177</v>
      </c>
      <c r="O1695" s="12" t="e">
        <f>1000*(IF(I84&lt;18,VLOOKUP(I84,'[1]Mortality (No Interventions) H'!$B$10:$O$129,7),VLOOKUP(I84,'[1]Mortality (Interventions) H'!$B$136:$AV$256,40)))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2613.7238371524745</v>
      </c>
      <c r="M1696" s="14">
        <f t="shared" si="892"/>
        <v>769177</v>
      </c>
      <c r="O1696" s="12" t="e">
        <f>1000*(IF(I85&lt;18,VLOOKUP(I85,'[1]Mortality (No Interventions) H'!$B$10:$O$129,7),VLOOKUP(I85,'[1]Mortality (Interventions) H'!$B$136:$AV$256,40)))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2613.7238371524745</v>
      </c>
      <c r="M1697" s="14">
        <f t="shared" si="892"/>
        <v>769177</v>
      </c>
      <c r="O1697" s="12" t="e">
        <f>1000*(IF(I86&lt;18,VLOOKUP(I86,'[1]Mortality (No Interventions) H'!$B$10:$O$129,7),VLOOKUP(I86,'[1]Mortality (Interventions) H'!$B$136:$AV$256,40)))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2613.7238371524745</v>
      </c>
      <c r="M1698" s="14">
        <f t="shared" si="892"/>
        <v>769177</v>
      </c>
      <c r="O1698" s="12" t="e">
        <f>1000*(IF(I87&lt;18,VLOOKUP(I87,'[1]Mortality (No Interventions) H'!$B$10:$O$129,7),VLOOKUP(I87,'[1]Mortality (Interventions) H'!$B$136:$AV$256,40)))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2613.7238371524745</v>
      </c>
      <c r="M1699" s="14">
        <f t="shared" si="892"/>
        <v>769177</v>
      </c>
      <c r="O1699" s="12" t="e">
        <f>1000*(IF(I88&lt;18,VLOOKUP(I88,'[1]Mortality (No Interventions) H'!$B$10:$O$129,7),VLOOKUP(I88,'[1]Mortality (Interventions) H'!$B$136:$AV$256,40)))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2613.7238371524745</v>
      </c>
      <c r="M1700" s="14">
        <f t="shared" si="892"/>
        <v>769177</v>
      </c>
      <c r="O1700" s="12" t="e">
        <f>1000*(IF(I89&lt;18,VLOOKUP(I89,'[1]Mortality (No Interventions) H'!$B$10:$O$129,7),VLOOKUP(I89,'[1]Mortality (Interventions) H'!$B$136:$AV$256,40)))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2613.7238371524745</v>
      </c>
      <c r="M1701" s="14">
        <f t="shared" si="892"/>
        <v>769177</v>
      </c>
      <c r="O1701" s="12" t="e">
        <f>1000*(IF(I90&lt;18,VLOOKUP(I90,'[1]Mortality (No Interventions) H'!$B$10:$O$129,7),VLOOKUP(I90,'[1]Mortality (Interventions) H'!$B$136:$AV$256,40)))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2613.7238371524745</v>
      </c>
      <c r="M1702" s="14">
        <f t="shared" si="892"/>
        <v>769177</v>
      </c>
      <c r="O1702" s="12" t="e">
        <f>1000*(IF(I91&lt;18,VLOOKUP(I91,'[1]Mortality (No Interventions) H'!$B$10:$O$129,7),VLOOKUP(I91,'[1]Mortality (Interventions) H'!$B$136:$AV$256,40)))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2613.7238371524745</v>
      </c>
      <c r="M1703" s="14">
        <f t="shared" si="892"/>
        <v>769177</v>
      </c>
      <c r="O1703" s="12" t="e">
        <f>1000*(IF(I92&lt;18,VLOOKUP(I92,'[1]Mortality (No Interventions) H'!$B$10:$O$129,7),VLOOKUP(I92,'[1]Mortality (Interventions) H'!$B$136:$AV$256,40)))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2613.7238371524745</v>
      </c>
      <c r="M1704" s="14">
        <f t="shared" si="892"/>
        <v>769177</v>
      </c>
      <c r="O1704" s="12" t="e">
        <f>1000*(IF(I93&lt;18,VLOOKUP(I93,'[1]Mortality (No Interventions) H'!$B$10:$O$129,7),VLOOKUP(I93,'[1]Mortality (Interventions) H'!$B$136:$AV$256,40)))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2613.7238371524745</v>
      </c>
      <c r="M1705" s="14">
        <f t="shared" si="892"/>
        <v>769177</v>
      </c>
      <c r="O1705" s="12" t="e">
        <f>1000*(IF(I94&lt;18,VLOOKUP(I94,'[1]Mortality (No Interventions) H'!$B$10:$O$129,7),VLOOKUP(I94,'[1]Mortality (Interventions) H'!$B$136:$AV$256,40)))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2613.7238371524745</v>
      </c>
      <c r="M1706" s="14">
        <f t="shared" si="892"/>
        <v>769177</v>
      </c>
      <c r="O1706" s="12" t="e">
        <f>1000*(IF(I95&lt;18,VLOOKUP(I95,'[1]Mortality (No Interventions) H'!$B$10:$O$129,7),VLOOKUP(I95,'[1]Mortality (Interventions) H'!$B$136:$AV$256,40)))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2613.7238371524745</v>
      </c>
      <c r="M1707" s="14">
        <f t="shared" si="892"/>
        <v>769177</v>
      </c>
      <c r="O1707" s="12" t="e">
        <f>1000*(IF(I96&lt;18,VLOOKUP(I96,'[1]Mortality (No Interventions) H'!$B$10:$O$129,7),VLOOKUP(I96,'[1]Mortality (Interventions) H'!$B$136:$AV$256,40)))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2613.7238371524745</v>
      </c>
      <c r="M1708" s="14">
        <f t="shared" si="892"/>
        <v>769177</v>
      </c>
      <c r="O1708" s="12" t="e">
        <f>1000*(IF(I97&lt;18,VLOOKUP(I97,'[1]Mortality (No Interventions) H'!$B$10:$O$129,7),VLOOKUP(I97,'[1]Mortality (Interventions) H'!$B$136:$AV$256,40)))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2613.7238371524745</v>
      </c>
      <c r="M1709" s="14">
        <f t="shared" si="892"/>
        <v>769177</v>
      </c>
      <c r="O1709" s="12" t="e">
        <f>1000*(IF(I98&lt;18,VLOOKUP(I98,'[1]Mortality (No Interventions) H'!$B$10:$O$129,7),VLOOKUP(I98,'[1]Mortality (Interventions) H'!$B$136:$AV$256,40)))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2613.7238371524745</v>
      </c>
      <c r="M1710" s="14">
        <f t="shared" si="892"/>
        <v>769177</v>
      </c>
      <c r="O1710" s="12" t="e">
        <f>1000*(IF(I99&lt;18,VLOOKUP(I99,'[1]Mortality (No Interventions) H'!$B$10:$O$129,7),VLOOKUP(I99,'[1]Mortality (Interventions) H'!$B$136:$AV$256,40)))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2613.7238371524745</v>
      </c>
      <c r="M1711" s="14">
        <f t="shared" ref="M1711:M1735" si="909">$E$11</f>
        <v>769177</v>
      </c>
      <c r="O1711" s="12" t="e">
        <f>1000*(IF(I100&lt;18,VLOOKUP(I100,'[1]Mortality (No Interventions) H'!$B$10:$O$129,7),VLOOKUP(I100,'[1]Mortality (Interventions) H'!$B$136:$AV$256,40)))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2613.7238371524745</v>
      </c>
      <c r="M1712" s="14">
        <f t="shared" si="909"/>
        <v>769177</v>
      </c>
      <c r="O1712" s="12" t="e">
        <f>1000*(IF(I101&lt;18,VLOOKUP(I101,'[1]Mortality (No Interventions) H'!$B$10:$O$129,7),VLOOKUP(I101,'[1]Mortality (Interventions) H'!$B$136:$AV$256,40)))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2613.7238371524745</v>
      </c>
      <c r="M1713" s="14">
        <f t="shared" si="909"/>
        <v>769177</v>
      </c>
      <c r="O1713" s="12" t="e">
        <f>1000*(IF(I102&lt;18,VLOOKUP(I102,'[1]Mortality (No Interventions) H'!$B$10:$O$129,7),VLOOKUP(I102,'[1]Mortality (Interventions) H'!$B$136:$AV$256,40)))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2613.7238371524745</v>
      </c>
      <c r="M1714" s="14">
        <f t="shared" si="909"/>
        <v>769177</v>
      </c>
      <c r="O1714" s="12" t="e">
        <f>1000*(IF(I103&lt;18,VLOOKUP(I103,'[1]Mortality (No Interventions) H'!$B$10:$O$129,7),VLOOKUP(I103,'[1]Mortality (Interventions) H'!$B$136:$AV$256,40)))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2613.7238371524745</v>
      </c>
      <c r="M1715" s="14">
        <f t="shared" si="909"/>
        <v>769177</v>
      </c>
      <c r="O1715" s="12" t="e">
        <f>1000*(IF(I104&lt;18,VLOOKUP(I104,'[1]Mortality (No Interventions) H'!$B$10:$O$129,7),VLOOKUP(I104,'[1]Mortality (Interventions) H'!$B$136:$AV$256,40)))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2613.7238371524745</v>
      </c>
      <c r="M1716" s="14">
        <f t="shared" si="909"/>
        <v>769177</v>
      </c>
      <c r="O1716" s="12" t="e">
        <f>1000*(IF(I105&lt;18,VLOOKUP(I105,'[1]Mortality (No Interventions) H'!$B$10:$O$129,7),VLOOKUP(I105,'[1]Mortality (Interventions) H'!$B$136:$AV$256,40)))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2613.7238371524745</v>
      </c>
      <c r="M1717" s="14">
        <f t="shared" si="909"/>
        <v>769177</v>
      </c>
      <c r="O1717" s="12" t="e">
        <f>1000*(IF(I106&lt;18,VLOOKUP(I106,'[1]Mortality (No Interventions) H'!$B$10:$O$129,7),VLOOKUP(I106,'[1]Mortality (Interventions) H'!$B$136:$AV$256,40)))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2613.7238371524745</v>
      </c>
      <c r="M1718" s="14">
        <f t="shared" si="909"/>
        <v>769177</v>
      </c>
      <c r="O1718" s="12" t="e">
        <f>1000*(IF(I107&lt;18,VLOOKUP(I107,'[1]Mortality (No Interventions) H'!$B$10:$O$129,7),VLOOKUP(I107,'[1]Mortality (Interventions) H'!$B$136:$AV$256,40)))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2613.7238371524745</v>
      </c>
      <c r="M1719" s="14">
        <f t="shared" si="909"/>
        <v>769177</v>
      </c>
      <c r="O1719" s="12" t="e">
        <f>1000*(IF(I108&lt;18,VLOOKUP(I108,'[1]Mortality (No Interventions) H'!$B$10:$O$129,7),VLOOKUP(I108,'[1]Mortality (Interventions) H'!$B$136:$AV$256,40)))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2613.7238371524745</v>
      </c>
      <c r="M1720" s="14">
        <f t="shared" si="909"/>
        <v>769177</v>
      </c>
      <c r="O1720" s="12" t="e">
        <f>1000*(IF(I109&lt;18,VLOOKUP(I109,'[1]Mortality (No Interventions) H'!$B$10:$O$129,7),VLOOKUP(I109,'[1]Mortality (Interventions) H'!$B$136:$AV$256,40)))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2613.7238371524745</v>
      </c>
      <c r="M1721" s="14">
        <f t="shared" si="909"/>
        <v>769177</v>
      </c>
      <c r="O1721" s="12" t="e">
        <f>1000*(IF(I110&lt;18,VLOOKUP(I110,'[1]Mortality (No Interventions) H'!$B$10:$O$129,7),VLOOKUP(I110,'[1]Mortality (Interventions) H'!$B$136:$AV$256,40)))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2613.7238371524745</v>
      </c>
      <c r="M1722" s="14">
        <f t="shared" si="909"/>
        <v>769177</v>
      </c>
      <c r="O1722" s="12" t="e">
        <f>1000*(IF(I111&lt;18,VLOOKUP(I111,'[1]Mortality (No Interventions) H'!$B$10:$O$129,7),VLOOKUP(I111,'[1]Mortality (Interventions) H'!$B$136:$AV$256,40)))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2613.7238371524745</v>
      </c>
      <c r="M1723" s="14">
        <f t="shared" si="909"/>
        <v>769177</v>
      </c>
      <c r="O1723" s="12" t="e">
        <f>1000*(IF(I112&lt;18,VLOOKUP(I112,'[1]Mortality (No Interventions) H'!$B$10:$O$129,7),VLOOKUP(I112,'[1]Mortality (Interventions) H'!$B$136:$AV$256,40)))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2613.7238371524745</v>
      </c>
      <c r="M1724" s="14">
        <f t="shared" si="909"/>
        <v>769177</v>
      </c>
      <c r="O1724" s="12" t="e">
        <f>1000*(IF(I113&lt;18,VLOOKUP(I113,'[1]Mortality (No Interventions) H'!$B$10:$O$129,7),VLOOKUP(I113,'[1]Mortality (Interventions) H'!$B$136:$AV$256,40)))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2613.7238371524745</v>
      </c>
      <c r="M1725" s="14">
        <f t="shared" si="909"/>
        <v>769177</v>
      </c>
      <c r="O1725" s="12" t="e">
        <f>1000*(IF(I114&lt;18,VLOOKUP(I114,'[1]Mortality (No Interventions) H'!$B$10:$O$129,7),VLOOKUP(I114,'[1]Mortality (Interventions) H'!$B$136:$AV$256,40)))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2613.7238371524745</v>
      </c>
      <c r="M1726" s="14">
        <f t="shared" si="909"/>
        <v>769177</v>
      </c>
      <c r="O1726" s="12" t="e">
        <f>1000*(IF(I115&lt;18,VLOOKUP(I115,'[1]Mortality (No Interventions) H'!$B$10:$O$129,7),VLOOKUP(I115,'[1]Mortality (Interventions) H'!$B$136:$AV$256,40)))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2613.7238371524745</v>
      </c>
      <c r="M1727" s="14">
        <f t="shared" si="909"/>
        <v>769177</v>
      </c>
      <c r="O1727" s="12" t="e">
        <f>1000*(IF(I116&lt;18,VLOOKUP(I116,'[1]Mortality (No Interventions) H'!$B$10:$O$129,7),VLOOKUP(I116,'[1]Mortality (Interventions) H'!$B$136:$AV$256,40)))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2613.7238371524745</v>
      </c>
      <c r="M1728" s="14">
        <f t="shared" si="909"/>
        <v>769177</v>
      </c>
      <c r="O1728" s="12" t="e">
        <f>1000*(IF(I117&lt;18,VLOOKUP(I117,'[1]Mortality (No Interventions) H'!$B$10:$O$129,7),VLOOKUP(I117,'[1]Mortality (Interventions) H'!$B$136:$AV$256,40)))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2613.7238371524745</v>
      </c>
      <c r="M1729" s="14">
        <f t="shared" si="909"/>
        <v>769177</v>
      </c>
      <c r="O1729" s="12" t="e">
        <f>1000*(IF(I118&lt;18,VLOOKUP(I118,'[1]Mortality (No Interventions) H'!$B$10:$O$129,7),VLOOKUP(I118,'[1]Mortality (Interventions) H'!$B$136:$AV$256,40)))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2613.7238371524745</v>
      </c>
      <c r="M1730" s="14">
        <f t="shared" si="909"/>
        <v>769177</v>
      </c>
      <c r="O1730" s="12" t="e">
        <f>1000*(IF(I119&lt;18,VLOOKUP(I119,'[1]Mortality (No Interventions) H'!$B$10:$O$129,7),VLOOKUP(I119,'[1]Mortality (Interventions) H'!$B$136:$AV$256,40)))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2613.7238371524745</v>
      </c>
      <c r="M1731" s="14">
        <f t="shared" si="909"/>
        <v>769177</v>
      </c>
      <c r="O1731" s="12" t="e">
        <f>1000*(IF(I120&lt;18,VLOOKUP(I120,'[1]Mortality (No Interventions) H'!$B$10:$O$129,7),VLOOKUP(I120,'[1]Mortality (Interventions) H'!$B$136:$AV$256,40)))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2613.7238371524745</v>
      </c>
      <c r="M1732" s="14">
        <f t="shared" si="909"/>
        <v>769177</v>
      </c>
      <c r="O1732" s="12" t="e">
        <f>1000*(IF(I121&lt;18,VLOOKUP(I121,'[1]Mortality (No Interventions) H'!$B$10:$O$129,7),VLOOKUP(I121,'[1]Mortality (Interventions) H'!$B$136:$AV$256,40)))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2613.7238371524745</v>
      </c>
      <c r="M1733" s="14">
        <f t="shared" si="909"/>
        <v>769177</v>
      </c>
      <c r="O1733" s="12" t="e">
        <f>1000*(IF(I122&lt;18,VLOOKUP(I122,'[1]Mortality (No Interventions) H'!$B$10:$O$129,7),VLOOKUP(I122,'[1]Mortality (Interventions) H'!$B$136:$AV$256,40)))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2613.7238371524745</v>
      </c>
      <c r="M1734" s="14">
        <f t="shared" si="909"/>
        <v>769177</v>
      </c>
      <c r="O1734" s="12" t="e">
        <f>1000*(IF(I123&lt;18,VLOOKUP(I123,'[1]Mortality (No Interventions) H'!$B$10:$O$129,7),VLOOKUP(I123,'[1]Mortality (Interventions) H'!$B$136:$AV$256,40)))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2613.7238371524745</v>
      </c>
      <c r="M1735" s="14">
        <f t="shared" si="909"/>
        <v>769177</v>
      </c>
      <c r="O1735" s="12" t="e">
        <f>1000*(IF(I124&lt;18,VLOOKUP(I124,'[1]Mortality (No Interventions) H'!$B$10:$O$129,7),VLOOKUP(I124,'[1]Mortality (Interventions) H'!$B$136:$AV$256,40)))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482878.6216594025</v>
      </c>
      <c r="Z1740" s="2">
        <f t="shared" si="926"/>
        <v>-12071.965541485064</v>
      </c>
      <c r="AA1740" s="2">
        <f t="shared" si="926"/>
        <v>-55023.717599124378</v>
      </c>
      <c r="AB1740" s="2">
        <f t="shared" si="926"/>
        <v>-769177.00000000012</v>
      </c>
      <c r="AC1740" s="2">
        <f t="shared" si="926"/>
        <v>-353394.0614812072</v>
      </c>
      <c r="AD1740" s="2">
        <f t="shared" si="926"/>
        <v>15936.228895241071</v>
      </c>
      <c r="AE1740" s="2">
        <f t="shared" si="926"/>
        <v>-337457.83258596616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482878.6216594025</v>
      </c>
      <c r="Z1742" s="2">
        <f t="shared" si="927"/>
        <v>-12071.965541485064</v>
      </c>
      <c r="AA1742" s="2">
        <f t="shared" si="927"/>
        <v>-23679.404609257312</v>
      </c>
      <c r="AB1742" s="2">
        <f t="shared" si="927"/>
        <v>-148057.98950456601</v>
      </c>
      <c r="AC1742" s="2">
        <f t="shared" si="927"/>
        <v>299069.26200409408</v>
      </c>
      <c r="AD1742" s="2">
        <f t="shared" si="927"/>
        <v>6211.1901049543358</v>
      </c>
      <c r="AE1742" s="2">
        <f t="shared" si="927"/>
        <v>305280.45210904843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482878.6216594025</v>
      </c>
      <c r="Z1744" s="2">
        <f t="shared" si="928"/>
        <v>-12071.965541485064</v>
      </c>
      <c r="AA1744" s="2">
        <f t="shared" si="928"/>
        <v>-37655.401299370373</v>
      </c>
      <c r="AB1744" s="2">
        <f t="shared" si="928"/>
        <v>-378823.58275879663</v>
      </c>
      <c r="AC1744" s="2">
        <f t="shared" si="928"/>
        <v>54327.672059750475</v>
      </c>
      <c r="AD1744" s="2">
        <f t="shared" si="928"/>
        <v>10512.888934183335</v>
      </c>
      <c r="AE1744" s="2">
        <f t="shared" si="928"/>
        <v>64840.560993933701</v>
      </c>
    </row>
    <row r="1748" spans="1:40" ht="19" customHeight="1" x14ac:dyDescent="0.15">
      <c r="A1748" s="1"/>
      <c r="G1748" s="1" t="s">
        <v>11</v>
      </c>
      <c r="H1748" s="50">
        <v>472379.24754789635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472379.24754789635</v>
      </c>
      <c r="K1749" s="14">
        <f>J1749*$C$10</f>
        <v>11809.481188697409</v>
      </c>
      <c r="L1749" s="15">
        <f>$C$1759</f>
        <v>4717.1509833651362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472379.24754789635</v>
      </c>
      <c r="Z1749" s="8">
        <f t="shared" ref="Z1749:Z1780" si="933">IFERROR(_xlfn.IFNA(-$T1749*K1749,0),0)</f>
        <v>-11809.481188697409</v>
      </c>
      <c r="AA1749" s="8">
        <f t="shared" ref="AA1749:AA1780" si="934">IFERROR(_xlfn.IFNA(-$T1749*L1749,0),0)</f>
        <v>-4717.1509833651362</v>
      </c>
      <c r="AB1749" s="8"/>
      <c r="AC1749" s="8">
        <f t="shared" ref="AC1749:AC1780" si="935">IFERROR(_xlfn.IFNA(SUM(Y1749:AB1749),0),0)</f>
        <v>455852.61537583382</v>
      </c>
      <c r="AD1749" s="8"/>
      <c r="AE1749" s="8">
        <f t="shared" ref="AE1749:AE1780" si="936">IFERROR(_xlfn.IFNA(SUM(AC1749:AD1749),0),0)</f>
        <v>455852.61537583382</v>
      </c>
      <c r="AG1749" s="46">
        <f>AE1878</f>
        <v>47237.954919611453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H'!$B$10:$O$129,7),VLOOKUP(I5,'[1]Mortality (Interventions) H'!$B$136:$AV$256,43)))</f>
        <v>9.8596008316533545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9.8596008316533552E-3</v>
      </c>
      <c r="S1750" s="10">
        <f t="shared" ref="S1750:S1781" si="940">MIN(P1750*Q1750,Q1750-R1750)</f>
        <v>0</v>
      </c>
      <c r="T1750" s="9">
        <f t="shared" si="930"/>
        <v>0.99014039916834662</v>
      </c>
      <c r="U1750" s="18"/>
      <c r="V1750" s="8">
        <f t="shared" ref="V1750:V1781" si="941">W1749</f>
        <v>7691.77</v>
      </c>
      <c r="W1750" s="8">
        <f t="shared" si="931"/>
        <v>7615.9322181111138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-7583.7781888886329</v>
      </c>
      <c r="AC1750" s="8">
        <f t="shared" si="935"/>
        <v>-7583.7781888886329</v>
      </c>
      <c r="AD1750" s="8">
        <f t="shared" ref="AD1750:AD1781" si="943">IFERROR(_xlfn.IFNA($D$6*SUM(V1750:V1750,Y1750:Z1750),0),0)</f>
        <v>754.56263700000011</v>
      </c>
      <c r="AE1750" s="8">
        <f t="shared" si="936"/>
        <v>-6829.2155518886329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2355.2547456256539</v>
      </c>
      <c r="M1751" s="14">
        <f t="shared" si="929"/>
        <v>769177</v>
      </c>
      <c r="N1751" s="13"/>
      <c r="O1751" s="12">
        <f>1000*(IF(I6&lt;18,VLOOKUP(I6,'[1]Mortality (No Interventions) H'!$B$10:$O$129,7),VLOOKUP(I6,'[1]Mortality (Interventions) H'!$B$136:$AV$256,43)))</f>
        <v>10.828053991359345</v>
      </c>
      <c r="P1751" s="11">
        <v>0</v>
      </c>
      <c r="Q1751" s="10">
        <f t="shared" si="938"/>
        <v>0.99014039916834662</v>
      </c>
      <c r="R1751" s="10">
        <f t="shared" si="939"/>
        <v>1.0721293701220951E-2</v>
      </c>
      <c r="S1751" s="10">
        <f t="shared" si="940"/>
        <v>0</v>
      </c>
      <c r="T1751" s="9">
        <f t="shared" si="930"/>
        <v>0.97941910546712563</v>
      </c>
      <c r="U1751" s="18"/>
      <c r="V1751" s="8">
        <f t="shared" si="941"/>
        <v>7615.9322181111138</v>
      </c>
      <c r="W1751" s="8">
        <f t="shared" si="931"/>
        <v>7533.4664928588736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-2306.7814961078802</v>
      </c>
      <c r="AB1751" s="8">
        <f t="shared" si="942"/>
        <v>-8246.5725252240281</v>
      </c>
      <c r="AC1751" s="8">
        <f t="shared" si="935"/>
        <v>-10553.354021331908</v>
      </c>
      <c r="AD1751" s="8">
        <f t="shared" si="943"/>
        <v>747.12295059670032</v>
      </c>
      <c r="AE1751" s="8">
        <f t="shared" si="936"/>
        <v>-9806.231070735208</v>
      </c>
      <c r="AF1751" s="1" t="s">
        <v>34</v>
      </c>
      <c r="AG1751" s="44">
        <f>AE1878/Y1878</f>
        <v>0.10000006385721213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2355.2547456256539</v>
      </c>
      <c r="M1752" s="14">
        <f t="shared" si="929"/>
        <v>769177</v>
      </c>
      <c r="N1752" s="13"/>
      <c r="O1752" s="12">
        <f>1000*(IF(I7&lt;18,VLOOKUP(I7,'[1]Mortality (No Interventions) H'!$B$10:$O$129,7),VLOOKUP(I7,'[1]Mortality (Interventions) H'!$B$136:$AV$256,43)))</f>
        <v>11.862275593823238</v>
      </c>
      <c r="P1752" s="11">
        <v>0</v>
      </c>
      <c r="Q1752" s="10">
        <f t="shared" si="938"/>
        <v>0.97941910546712563</v>
      </c>
      <c r="R1752" s="10">
        <f t="shared" si="939"/>
        <v>1.1618139350906873E-2</v>
      </c>
      <c r="S1752" s="10">
        <f t="shared" si="940"/>
        <v>0</v>
      </c>
      <c r="T1752" s="9">
        <f t="shared" si="930"/>
        <v>0.9678009661162188</v>
      </c>
      <c r="U1752" s="18"/>
      <c r="V1752" s="8">
        <f t="shared" si="941"/>
        <v>7533.4664928588736</v>
      </c>
      <c r="W1752" s="8">
        <f t="shared" si="931"/>
        <v>7444.1024371437488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-2279.4178182663168</v>
      </c>
      <c r="AB1752" s="8">
        <f t="shared" si="942"/>
        <v>-8936.405571512496</v>
      </c>
      <c r="AC1752" s="8">
        <f t="shared" si="935"/>
        <v>-11215.823389778812</v>
      </c>
      <c r="AD1752" s="8">
        <f t="shared" si="943"/>
        <v>739.0330629494556</v>
      </c>
      <c r="AE1752" s="8">
        <f t="shared" si="936"/>
        <v>-10476.790326829356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2355.2547456256539</v>
      </c>
      <c r="M1753" s="14">
        <f t="shared" si="929"/>
        <v>769177</v>
      </c>
      <c r="N1753" s="13"/>
      <c r="O1753" s="12">
        <f>1000*(IF(I8&lt;18,VLOOKUP(I8,'[1]Mortality (No Interventions) H'!$B$10:$O$129,7),VLOOKUP(I8,'[1]Mortality (Interventions) H'!$B$136:$AV$256,43)))</f>
        <v>12.962449759953078</v>
      </c>
      <c r="P1753" s="11">
        <v>0</v>
      </c>
      <c r="Q1753" s="10">
        <f t="shared" si="938"/>
        <v>0.9678009661162188</v>
      </c>
      <c r="R1753" s="10">
        <f t="shared" si="939"/>
        <v>1.2545071400915537E-2</v>
      </c>
      <c r="S1753" s="10">
        <f t="shared" si="940"/>
        <v>0</v>
      </c>
      <c r="T1753" s="9">
        <f t="shared" si="930"/>
        <v>0.95525589471530326</v>
      </c>
      <c r="U1753" s="18"/>
      <c r="V1753" s="8">
        <f t="shared" si="941"/>
        <v>7444.1024371437488</v>
      </c>
      <c r="W1753" s="8">
        <f t="shared" si="931"/>
        <v>7347.6086332943287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-2249.8709793150979</v>
      </c>
      <c r="AB1753" s="8">
        <f t="shared" si="942"/>
        <v>-9649.3803849420092</v>
      </c>
      <c r="AC1753" s="8">
        <f t="shared" si="935"/>
        <v>-11899.251364257107</v>
      </c>
      <c r="AD1753" s="8">
        <f t="shared" si="943"/>
        <v>730.26644908380183</v>
      </c>
      <c r="AE1753" s="8">
        <f t="shared" si="936"/>
        <v>-11168.984915173305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2355.2547456256539</v>
      </c>
      <c r="M1754" s="14">
        <f t="shared" si="929"/>
        <v>769177</v>
      </c>
      <c r="N1754" s="13"/>
      <c r="O1754" s="12">
        <f>1000*(IF(I9&lt;18,VLOOKUP(I9,'[1]Mortality (No Interventions) H'!$B$10:$O$129,7),VLOOKUP(I9,'[1]Mortality (Interventions) H'!$B$136:$AV$256,43)))</f>
        <v>14.200782916132713</v>
      </c>
      <c r="P1754" s="11">
        <v>0</v>
      </c>
      <c r="Q1754" s="10">
        <f t="shared" si="938"/>
        <v>0.95525589471530326</v>
      </c>
      <c r="R1754" s="10">
        <f t="shared" si="939"/>
        <v>1.3565381590208148E-2</v>
      </c>
      <c r="S1754" s="10">
        <f t="shared" si="940"/>
        <v>0</v>
      </c>
      <c r="T1754" s="9">
        <f t="shared" si="930"/>
        <v>0.94169051312509511</v>
      </c>
      <c r="U1754" s="18"/>
      <c r="V1754" s="8">
        <f t="shared" si="941"/>
        <v>7347.6086332943287</v>
      </c>
      <c r="W1754" s="8">
        <f t="shared" si="931"/>
        <v>7243.2668381402136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-2217.9210499485375</v>
      </c>
      <c r="AB1754" s="8">
        <f t="shared" si="942"/>
        <v>-10434.179515411532</v>
      </c>
      <c r="AC1754" s="8">
        <f t="shared" si="935"/>
        <v>-12652.10056536007</v>
      </c>
      <c r="AD1754" s="8">
        <f t="shared" si="943"/>
        <v>720.80040692617365</v>
      </c>
      <c r="AE1754" s="8">
        <f t="shared" si="936"/>
        <v>-11931.300158433896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2355.2547456256539</v>
      </c>
      <c r="M1755" s="14">
        <f t="shared" si="929"/>
        <v>769177</v>
      </c>
      <c r="N1755" s="13"/>
      <c r="O1755" s="12">
        <f>1000*(IF(I10&lt;18,VLOOKUP(I10,'[1]Mortality (No Interventions) H'!$B$10:$O$129,7),VLOOKUP(I10,'[1]Mortality (Interventions) H'!$B$136:$AV$256,43)))</f>
        <v>15.762766494347883</v>
      </c>
      <c r="P1755" s="11">
        <v>0</v>
      </c>
      <c r="Q1755" s="10">
        <f t="shared" si="938"/>
        <v>0.94169051312509511</v>
      </c>
      <c r="R1755" s="10">
        <f t="shared" si="939"/>
        <v>1.4843647668333513E-2</v>
      </c>
      <c r="S1755" s="10">
        <f t="shared" si="940"/>
        <v>0</v>
      </c>
      <c r="T1755" s="9">
        <f t="shared" si="930"/>
        <v>0.92684686545676165</v>
      </c>
      <c r="U1755" s="18"/>
      <c r="V1755" s="8">
        <f t="shared" si="941"/>
        <v>7243.2668381402136</v>
      </c>
      <c r="W1755" s="8">
        <f t="shared" si="931"/>
        <v>7129.0929143143558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-2182.9604783352997</v>
      </c>
      <c r="AB1755" s="8">
        <f t="shared" si="942"/>
        <v>-11417.392382585767</v>
      </c>
      <c r="AC1755" s="8">
        <f t="shared" si="935"/>
        <v>-13600.352860921066</v>
      </c>
      <c r="AD1755" s="8">
        <f t="shared" si="943"/>
        <v>710.56447682155499</v>
      </c>
      <c r="AE1755" s="8">
        <f t="shared" si="936"/>
        <v>-12889.788384099511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2355.2547456256539</v>
      </c>
      <c r="M1756" s="14">
        <f t="shared" si="929"/>
        <v>769177</v>
      </c>
      <c r="N1756" s="13"/>
      <c r="O1756" s="12">
        <f>1000*(IF(I11&lt;18,VLOOKUP(I11,'[1]Mortality (No Interventions) H'!$B$10:$O$129,7),VLOOKUP(I11,'[1]Mortality (Interventions) H'!$B$136:$AV$256,43)))</f>
        <v>17.378720502625345</v>
      </c>
      <c r="P1756" s="11">
        <v>0</v>
      </c>
      <c r="Q1756" s="10">
        <f t="shared" si="938"/>
        <v>0.92684686545676165</v>
      </c>
      <c r="R1756" s="10">
        <f t="shared" si="939"/>
        <v>1.6107412623507459E-2</v>
      </c>
      <c r="S1756" s="10">
        <f t="shared" si="940"/>
        <v>0</v>
      </c>
      <c r="T1756" s="9">
        <f t="shared" si="930"/>
        <v>0.91073945283325419</v>
      </c>
      <c r="U1756" s="18"/>
      <c r="V1756" s="8">
        <f t="shared" si="941"/>
        <v>7129.0929143143558</v>
      </c>
      <c r="W1756" s="8">
        <f t="shared" si="931"/>
        <v>7005.1984011192399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-2145.0234183140333</v>
      </c>
      <c r="AB1756" s="8">
        <f t="shared" si="942"/>
        <v>-12389.451319511596</v>
      </c>
      <c r="AC1756" s="8">
        <f t="shared" si="935"/>
        <v>-14534.474737825629</v>
      </c>
      <c r="AD1756" s="8">
        <f t="shared" si="943"/>
        <v>699.36401489423838</v>
      </c>
      <c r="AE1756" s="8">
        <f t="shared" si="936"/>
        <v>-13835.110722931391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2355.2547456256539</v>
      </c>
      <c r="M1757" s="14">
        <f t="shared" si="929"/>
        <v>769177</v>
      </c>
      <c r="N1757" s="13"/>
      <c r="O1757" s="12">
        <f>1000*(IF(I12&lt;18,VLOOKUP(I12,'[1]Mortality (No Interventions) H'!$B$10:$O$129,7),VLOOKUP(I12,'[1]Mortality (Interventions) H'!$B$136:$AV$256,43)))</f>
        <v>19.24216520071305</v>
      </c>
      <c r="P1757" s="11">
        <v>0</v>
      </c>
      <c r="Q1757" s="10">
        <f t="shared" si="938"/>
        <v>0.91073945283325419</v>
      </c>
      <c r="R1757" s="10">
        <f t="shared" si="939"/>
        <v>1.7524599006224488E-2</v>
      </c>
      <c r="S1757" s="10">
        <f t="shared" si="940"/>
        <v>0</v>
      </c>
      <c r="T1757" s="9">
        <f t="shared" si="930"/>
        <v>0.8932148538270297</v>
      </c>
      <c r="U1757" s="18"/>
      <c r="V1757" s="8">
        <f t="shared" si="941"/>
        <v>7005.1984011192399</v>
      </c>
      <c r="W1757" s="8">
        <f t="shared" si="931"/>
        <v>6870.4032162211324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-2103.7485233394364</v>
      </c>
      <c r="AB1757" s="8">
        <f t="shared" si="942"/>
        <v>-13479.518489810733</v>
      </c>
      <c r="AC1757" s="8">
        <f t="shared" si="935"/>
        <v>-15583.267013150169</v>
      </c>
      <c r="AD1757" s="8">
        <f t="shared" si="943"/>
        <v>687.20996314979743</v>
      </c>
      <c r="AE1757" s="8">
        <f t="shared" si="936"/>
        <v>-14896.057050000372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2355.2547456256539</v>
      </c>
      <c r="M1758" s="14">
        <f t="shared" si="929"/>
        <v>769177</v>
      </c>
      <c r="N1758" s="13"/>
      <c r="O1758" s="12">
        <f>1000*(IF(I13&lt;18,VLOOKUP(I13,'[1]Mortality (No Interventions) H'!$B$10:$O$129,7),VLOOKUP(I13,'[1]Mortality (Interventions) H'!$B$136:$AV$256,43)))</f>
        <v>21.391831045543469</v>
      </c>
      <c r="P1758" s="11">
        <v>0</v>
      </c>
      <c r="Q1758" s="10">
        <f t="shared" si="938"/>
        <v>0.8932148538270297</v>
      </c>
      <c r="R1758" s="10">
        <f t="shared" si="939"/>
        <v>1.9107501240437624E-2</v>
      </c>
      <c r="S1758" s="10">
        <f t="shared" si="940"/>
        <v>0</v>
      </c>
      <c r="T1758" s="9">
        <f t="shared" si="930"/>
        <v>0.87410735258659211</v>
      </c>
      <c r="U1758" s="18"/>
      <c r="V1758" s="8">
        <f t="shared" si="941"/>
        <v>6870.4032162211324</v>
      </c>
      <c r="W1758" s="8">
        <f t="shared" si="931"/>
        <v>6723.432711404972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-2058.7454903658477</v>
      </c>
      <c r="AB1758" s="8">
        <f t="shared" si="942"/>
        <v>-14697.05048161609</v>
      </c>
      <c r="AC1758" s="8">
        <f t="shared" si="935"/>
        <v>-16755.795971981937</v>
      </c>
      <c r="AD1758" s="8">
        <f t="shared" si="943"/>
        <v>673.98655551129309</v>
      </c>
      <c r="AE1758" s="8">
        <f t="shared" si="936"/>
        <v>-16081.809416470644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4717.1509833651362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2355.2547456256539</v>
      </c>
      <c r="M1759" s="14">
        <f t="shared" si="929"/>
        <v>769177</v>
      </c>
      <c r="N1759" s="13"/>
      <c r="O1759" s="12">
        <f>1000*(IF(I14&lt;18,VLOOKUP(I14,'[1]Mortality (No Interventions) H'!$B$10:$O$129,7),VLOOKUP(I14,'[1]Mortality (Interventions) H'!$B$136:$AV$256,43)))</f>
        <v>23.952045981594022</v>
      </c>
      <c r="P1759" s="11">
        <v>0</v>
      </c>
      <c r="Q1759" s="10">
        <f t="shared" si="938"/>
        <v>0.87410735258659211</v>
      </c>
      <c r="R1759" s="10">
        <f t="shared" si="939"/>
        <v>2.0936659502003473E-2</v>
      </c>
      <c r="S1759" s="10">
        <f t="shared" si="940"/>
        <v>0</v>
      </c>
      <c r="T1759" s="9">
        <f t="shared" si="930"/>
        <v>0.85317069308458859</v>
      </c>
      <c r="U1759" s="18"/>
      <c r="V1759" s="8">
        <f t="shared" si="941"/>
        <v>6723.432711404972</v>
      </c>
      <c r="W1759" s="8">
        <f t="shared" si="931"/>
        <v>6562.3927419472466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-2009.4343237162054</v>
      </c>
      <c r="AB1759" s="8">
        <f t="shared" si="942"/>
        <v>-16103.996945772526</v>
      </c>
      <c r="AC1759" s="8">
        <f t="shared" si="935"/>
        <v>-18113.43126948873</v>
      </c>
      <c r="AD1759" s="8">
        <f t="shared" si="943"/>
        <v>659.56874898882779</v>
      </c>
      <c r="AE1759" s="8">
        <f t="shared" si="936"/>
        <v>-17453.862520499904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2355.2547456256539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2355.2547456256539</v>
      </c>
      <c r="M1760" s="14">
        <f t="shared" si="929"/>
        <v>769177</v>
      </c>
      <c r="N1760" s="13"/>
      <c r="O1760" s="12">
        <f>1000*(IF(I15&lt;18,VLOOKUP(I15,'[1]Mortality (No Interventions) H'!$B$10:$O$129,7),VLOOKUP(I15,'[1]Mortality (Interventions) H'!$B$136:$AV$256,43)))</f>
        <v>26.904624011087332</v>
      </c>
      <c r="P1760" s="11">
        <v>0</v>
      </c>
      <c r="Q1760" s="10">
        <f t="shared" si="938"/>
        <v>0.85317069308458859</v>
      </c>
      <c r="R1760" s="10">
        <f t="shared" si="939"/>
        <v>2.295423671471964E-2</v>
      </c>
      <c r="S1760" s="10">
        <f t="shared" si="940"/>
        <v>0</v>
      </c>
      <c r="T1760" s="9">
        <f t="shared" si="930"/>
        <v>0.83021645636986896</v>
      </c>
      <c r="U1760" s="18"/>
      <c r="V1760" s="8">
        <f t="shared" si="941"/>
        <v>6562.3927419472466</v>
      </c>
      <c r="W1760" s="8">
        <f t="shared" si="931"/>
        <v>6385.8340326120669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-1955.3712487616474</v>
      </c>
      <c r="AB1760" s="8">
        <f t="shared" si="942"/>
        <v>-17655.870933517908</v>
      </c>
      <c r="AC1760" s="8">
        <f t="shared" si="935"/>
        <v>-19611.242182279555</v>
      </c>
      <c r="AD1760" s="8">
        <f t="shared" si="943"/>
        <v>643.77072798502491</v>
      </c>
      <c r="AE1760" s="8">
        <f t="shared" si="936"/>
        <v>-18967.471454294529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2355.2547456256539</v>
      </c>
      <c r="M1761" s="14">
        <f t="shared" si="929"/>
        <v>769177</v>
      </c>
      <c r="N1761" s="13"/>
      <c r="O1761" s="12">
        <f>1000*(IF(I16&lt;18,VLOOKUP(I16,'[1]Mortality (No Interventions) H'!$B$10:$O$129,7),VLOOKUP(I16,'[1]Mortality (Interventions) H'!$B$136:$AV$256,43)))</f>
        <v>30.295947859286553</v>
      </c>
      <c r="P1761" s="11">
        <v>0</v>
      </c>
      <c r="Q1761" s="10">
        <f t="shared" si="938"/>
        <v>0.83021645636986896</v>
      </c>
      <c r="R1761" s="10">
        <f t="shared" si="939"/>
        <v>2.51521944741032E-2</v>
      </c>
      <c r="S1761" s="10">
        <f t="shared" si="940"/>
        <v>0</v>
      </c>
      <c r="T1761" s="9">
        <f t="shared" si="930"/>
        <v>0.80506426189576574</v>
      </c>
      <c r="U1761" s="18"/>
      <c r="V1761" s="8">
        <f t="shared" si="941"/>
        <v>6385.8340326120669</v>
      </c>
      <c r="W1761" s="8">
        <f t="shared" si="931"/>
        <v>6192.3691377219948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-1896.1314233636165</v>
      </c>
      <c r="AB1761" s="8">
        <f t="shared" si="942"/>
        <v>-19346.489489007276</v>
      </c>
      <c r="AC1761" s="8">
        <f t="shared" si="935"/>
        <v>-21242.62091237089</v>
      </c>
      <c r="AD1761" s="8">
        <f t="shared" si="943"/>
        <v>626.45031859924381</v>
      </c>
      <c r="AE1761" s="8">
        <f t="shared" si="936"/>
        <v>-20616.170593771647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2355.2547456256539</v>
      </c>
      <c r="M1762" s="14">
        <f t="shared" si="929"/>
        <v>769177</v>
      </c>
      <c r="N1762" s="13"/>
      <c r="O1762" s="12">
        <f>1000*(IF(I17&lt;18,VLOOKUP(I17,'[1]Mortality (No Interventions) H'!$B$10:$O$129,7),VLOOKUP(I17,'[1]Mortality (Interventions) H'!$B$136:$AV$256,43)))</f>
        <v>34.213652860410278</v>
      </c>
      <c r="P1762" s="11">
        <v>0</v>
      </c>
      <c r="Q1762" s="10">
        <f t="shared" si="938"/>
        <v>0.80506426189576574</v>
      </c>
      <c r="R1762" s="10">
        <f t="shared" si="939"/>
        <v>2.7544189186824157E-2</v>
      </c>
      <c r="S1762" s="10">
        <f t="shared" si="940"/>
        <v>0</v>
      </c>
      <c r="T1762" s="9">
        <f t="shared" si="930"/>
        <v>0.77752007270894163</v>
      </c>
      <c r="U1762" s="18"/>
      <c r="V1762" s="8">
        <f t="shared" si="941"/>
        <v>6192.3691377219948</v>
      </c>
      <c r="W1762" s="8">
        <f t="shared" si="931"/>
        <v>5980.5055696604568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-1831.2578410669382</v>
      </c>
      <c r="AB1762" s="8">
        <f t="shared" si="942"/>
        <v>-21186.356806153846</v>
      </c>
      <c r="AC1762" s="8">
        <f t="shared" si="935"/>
        <v>-23017.614647220784</v>
      </c>
      <c r="AD1762" s="8">
        <f t="shared" si="943"/>
        <v>607.47141241052771</v>
      </c>
      <c r="AE1762" s="8">
        <f t="shared" si="936"/>
        <v>-22410.143234810257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2355.2547456256539</v>
      </c>
      <c r="M1763" s="14">
        <f t="shared" si="929"/>
        <v>769177</v>
      </c>
      <c r="N1763" s="13"/>
      <c r="O1763" s="12">
        <f>1000*(IF(I18&lt;18,VLOOKUP(I18,'[1]Mortality (No Interventions) H'!$B$10:$O$129,7),VLOOKUP(I18,'[1]Mortality (Interventions) H'!$B$136:$AV$256,43)))</f>
        <v>38.594644858531858</v>
      </c>
      <c r="P1763" s="11">
        <v>0</v>
      </c>
      <c r="Q1763" s="10">
        <f t="shared" si="938"/>
        <v>0.77752007270894163</v>
      </c>
      <c r="R1763" s="10">
        <f t="shared" si="939"/>
        <v>3.0008111076581471E-2</v>
      </c>
      <c r="S1763" s="10">
        <f t="shared" si="940"/>
        <v>0</v>
      </c>
      <c r="T1763" s="9">
        <f t="shared" si="930"/>
        <v>0.74751196163236011</v>
      </c>
      <c r="U1763" s="18"/>
      <c r="V1763" s="8">
        <f t="shared" si="941"/>
        <v>5980.5055696604568</v>
      </c>
      <c r="W1763" s="8">
        <f t="shared" si="931"/>
        <v>5749.6900811249388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-1760.5810950465579</v>
      </c>
      <c r="AB1763" s="8">
        <f t="shared" si="942"/>
        <v>-23081.548853551707</v>
      </c>
      <c r="AC1763" s="8">
        <f t="shared" si="935"/>
        <v>-24842.129948598264</v>
      </c>
      <c r="AD1763" s="8">
        <f t="shared" si="943"/>
        <v>586.6875963836909</v>
      </c>
      <c r="AE1763" s="8">
        <f t="shared" si="936"/>
        <v>-24255.442352214573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2355.2547456256539</v>
      </c>
      <c r="M1764" s="14">
        <f t="shared" si="929"/>
        <v>769177</v>
      </c>
      <c r="N1764" s="13"/>
      <c r="O1764" s="12">
        <f>1000*(IF(I19&lt;18,VLOOKUP(I19,'[1]Mortality (No Interventions) H'!$B$10:$O$129,7),VLOOKUP(I19,'[1]Mortality (Interventions) H'!$B$136:$AV$256,43)))</f>
        <v>43.47026264167237</v>
      </c>
      <c r="P1764" s="11">
        <v>0</v>
      </c>
      <c r="Q1764" s="10">
        <f t="shared" si="938"/>
        <v>0.74751196163236011</v>
      </c>
      <c r="R1764" s="10">
        <f t="shared" si="939"/>
        <v>3.2494541299950414E-2</v>
      </c>
      <c r="S1764" s="10">
        <f t="shared" si="940"/>
        <v>0</v>
      </c>
      <c r="T1764" s="9">
        <f t="shared" si="930"/>
        <v>0.71501742033240967</v>
      </c>
      <c r="U1764" s="18"/>
      <c r="V1764" s="8">
        <f t="shared" si="941"/>
        <v>5749.6900811249388</v>
      </c>
      <c r="W1764" s="8">
        <f t="shared" si="931"/>
        <v>5499.7495431902189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-1684.0481724429208</v>
      </c>
      <c r="AB1764" s="8">
        <f t="shared" si="942"/>
        <v>-24994.053793471958</v>
      </c>
      <c r="AC1764" s="8">
        <f t="shared" si="935"/>
        <v>-26678.101965914877</v>
      </c>
      <c r="AD1764" s="8">
        <f t="shared" si="943"/>
        <v>564.04459695835658</v>
      </c>
      <c r="AE1764" s="8">
        <f t="shared" si="936"/>
        <v>-26114.057368956521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2355.2547456256539</v>
      </c>
      <c r="M1765" s="14">
        <f t="shared" si="929"/>
        <v>769177</v>
      </c>
      <c r="N1765" s="13"/>
      <c r="O1765" s="12">
        <f>1000*(IF(I20&lt;18,VLOOKUP(I20,'[1]Mortality (No Interventions) H'!$B$10:$O$129,7),VLOOKUP(I20,'[1]Mortality (Interventions) H'!$B$136:$AV$256,43)))</f>
        <v>48.792405309300904</v>
      </c>
      <c r="P1765" s="11">
        <v>0</v>
      </c>
      <c r="Q1765" s="10">
        <f t="shared" si="938"/>
        <v>0.71501742033240967</v>
      </c>
      <c r="R1765" s="10">
        <f t="shared" si="939"/>
        <v>3.4887419776069697E-2</v>
      </c>
      <c r="S1765" s="10">
        <f t="shared" si="940"/>
        <v>0</v>
      </c>
      <c r="T1765" s="9">
        <f t="shared" si="930"/>
        <v>0.68013000055633999</v>
      </c>
      <c r="U1765" s="18"/>
      <c r="V1765" s="8">
        <f t="shared" si="941"/>
        <v>5499.7495431902189</v>
      </c>
      <c r="W1765" s="8">
        <f t="shared" si="931"/>
        <v>5231.4035343792393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-1601.8794114526984</v>
      </c>
      <c r="AB1765" s="8">
        <f t="shared" si="942"/>
        <v>-26834.600881097962</v>
      </c>
      <c r="AC1765" s="8">
        <f t="shared" si="935"/>
        <v>-28436.480292550659</v>
      </c>
      <c r="AD1765" s="8">
        <f t="shared" si="943"/>
        <v>539.52543018696053</v>
      </c>
      <c r="AE1765" s="8">
        <f t="shared" si="936"/>
        <v>-27896.954862363698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2355.2547456256539</v>
      </c>
      <c r="M1766" s="14">
        <f t="shared" si="929"/>
        <v>769177</v>
      </c>
      <c r="N1766" s="13"/>
      <c r="O1766" s="12">
        <f>1000*(IF(I21&lt;18,VLOOKUP(I21,'[1]Mortality (No Interventions) H'!$B$10:$O$129,7),VLOOKUP(I21,'[1]Mortality (Interventions) H'!$B$136:$AV$256,43)))</f>
        <v>54.643196802821436</v>
      </c>
      <c r="P1766" s="11">
        <v>0</v>
      </c>
      <c r="Q1766" s="10">
        <f t="shared" si="938"/>
        <v>0.68013000055633999</v>
      </c>
      <c r="R1766" s="10">
        <f t="shared" si="939"/>
        <v>3.7164477471903143E-2</v>
      </c>
      <c r="S1766" s="10">
        <f t="shared" si="940"/>
        <v>0</v>
      </c>
      <c r="T1766" s="9">
        <f t="shared" si="930"/>
        <v>0.64296552308443689</v>
      </c>
      <c r="U1766" s="18"/>
      <c r="V1766" s="8">
        <f t="shared" si="941"/>
        <v>5231.4035343792393</v>
      </c>
      <c r="W1766" s="8">
        <f t="shared" si="931"/>
        <v>4945.5429214951791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-1514.347599518301</v>
      </c>
      <c r="AB1766" s="8">
        <f t="shared" si="942"/>
        <v>-28586.061288406043</v>
      </c>
      <c r="AC1766" s="8">
        <f t="shared" si="935"/>
        <v>-30100.408887924343</v>
      </c>
      <c r="AD1766" s="8">
        <f t="shared" si="943"/>
        <v>513.20068672260345</v>
      </c>
      <c r="AE1766" s="8">
        <f t="shared" si="936"/>
        <v>-29587.208201201738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2355.2547456256539</v>
      </c>
      <c r="M1767" s="14">
        <f t="shared" si="929"/>
        <v>769177</v>
      </c>
      <c r="N1767" s="13"/>
      <c r="O1767" s="12">
        <f>1000*(IF(I22&lt;18,VLOOKUP(I22,'[1]Mortality (No Interventions) H'!$B$10:$O$129,7),VLOOKUP(I22,'[1]Mortality (Interventions) H'!$B$136:$AV$256,43)))</f>
        <v>61.226096295155855</v>
      </c>
      <c r="P1767" s="11">
        <v>0</v>
      </c>
      <c r="Q1767" s="10">
        <f t="shared" si="938"/>
        <v>0.64296552308443689</v>
      </c>
      <c r="R1767" s="10">
        <f t="shared" si="939"/>
        <v>3.9366269030832991E-2</v>
      </c>
      <c r="S1767" s="10">
        <f t="shared" si="940"/>
        <v>0</v>
      </c>
      <c r="T1767" s="9">
        <f t="shared" si="930"/>
        <v>0.60359925405360393</v>
      </c>
      <c r="U1767" s="18"/>
      <c r="V1767" s="8">
        <f t="shared" si="941"/>
        <v>4945.5429214951791</v>
      </c>
      <c r="W1767" s="8">
        <f t="shared" si="931"/>
        <v>4642.746634351889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-1421.6300075658553</v>
      </c>
      <c r="AB1767" s="8">
        <f t="shared" si="942"/>
        <v>-30279.628714329028</v>
      </c>
      <c r="AC1767" s="8">
        <f t="shared" si="935"/>
        <v>-31701.258721894883</v>
      </c>
      <c r="AD1767" s="8">
        <f t="shared" si="943"/>
        <v>485.1577605986771</v>
      </c>
      <c r="AE1767" s="8">
        <f t="shared" si="936"/>
        <v>-31216.100961296204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2355.2547456256539</v>
      </c>
      <c r="M1768" s="14">
        <f t="shared" si="929"/>
        <v>769177</v>
      </c>
      <c r="N1768" s="13"/>
      <c r="O1768" s="12">
        <f>1000*(IF(I23&lt;18,VLOOKUP(I23,'[1]Mortality (No Interventions) H'!$B$10:$O$129,7),VLOOKUP(I23,'[1]Mortality (Interventions) H'!$B$136:$AV$256,43)))</f>
        <v>68.623571982133797</v>
      </c>
      <c r="P1768" s="11">
        <v>0</v>
      </c>
      <c r="Q1768" s="10">
        <f t="shared" si="938"/>
        <v>0.60359925405360393</v>
      </c>
      <c r="R1768" s="10">
        <f t="shared" si="939"/>
        <v>4.1421136858909753E-2</v>
      </c>
      <c r="S1768" s="10">
        <f t="shared" si="940"/>
        <v>0</v>
      </c>
      <c r="T1768" s="9">
        <f t="shared" si="930"/>
        <v>0.56217811719469413</v>
      </c>
      <c r="U1768" s="18"/>
      <c r="V1768" s="8">
        <f t="shared" si="941"/>
        <v>4642.746634351889</v>
      </c>
      <c r="W1768" s="8">
        <f t="shared" si="931"/>
        <v>4324.1447764946324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-1324.0726784096983</v>
      </c>
      <c r="AB1768" s="8">
        <f t="shared" si="942"/>
        <v>-31860.185785725625</v>
      </c>
      <c r="AC1768" s="8">
        <f t="shared" si="935"/>
        <v>-33184.258464135324</v>
      </c>
      <c r="AD1768" s="8">
        <f t="shared" si="943"/>
        <v>455.45344482992033</v>
      </c>
      <c r="AE1768" s="8">
        <f t="shared" si="936"/>
        <v>-32728.805019305404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2355.2547456256539</v>
      </c>
      <c r="M1769" s="14">
        <f t="shared" si="929"/>
        <v>769177</v>
      </c>
      <c r="N1769" s="13"/>
      <c r="O1769" s="12">
        <f>1000*(IF(I24&lt;18,VLOOKUP(I24,'[1]Mortality (No Interventions) H'!$B$10:$O$129,7),VLOOKUP(I24,'[1]Mortality (Interventions) H'!$B$136:$AV$256,43)))</f>
        <v>76.966987781516451</v>
      </c>
      <c r="P1769" s="11">
        <v>0</v>
      </c>
      <c r="Q1769" s="10">
        <f t="shared" si="938"/>
        <v>0.56217811719469413</v>
      </c>
      <c r="R1769" s="10">
        <f t="shared" si="939"/>
        <v>4.3269156277159944E-2</v>
      </c>
      <c r="S1769" s="10">
        <f t="shared" si="940"/>
        <v>0</v>
      </c>
      <c r="T1769" s="9">
        <f t="shared" si="930"/>
        <v>0.51890896091753413</v>
      </c>
      <c r="U1769" s="18"/>
      <c r="V1769" s="8">
        <f t="shared" si="941"/>
        <v>4324.1447764946324</v>
      </c>
      <c r="W1769" s="8">
        <f t="shared" si="931"/>
        <v>3991.3283783166617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-1222.1627927486993</v>
      </c>
      <c r="AB1769" s="8">
        <f t="shared" si="942"/>
        <v>-33281.639817797055</v>
      </c>
      <c r="AC1769" s="8">
        <f t="shared" si="935"/>
        <v>-34503.802610545754</v>
      </c>
      <c r="AD1769" s="8">
        <f t="shared" si="943"/>
        <v>424.19860257412347</v>
      </c>
      <c r="AE1769" s="8">
        <f t="shared" si="936"/>
        <v>-34079.604007971633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2355.2547456256539</v>
      </c>
      <c r="M1770" s="14">
        <f t="shared" si="929"/>
        <v>769177</v>
      </c>
      <c r="N1770" s="13"/>
      <c r="O1770" s="12">
        <f>1000*(IF(I25&lt;18,VLOOKUP(I25,'[1]Mortality (No Interventions) H'!$B$10:$O$129,7),VLOOKUP(I25,'[1]Mortality (Interventions) H'!$B$136:$AV$256,43)))</f>
        <v>85.981138867894003</v>
      </c>
      <c r="P1770" s="11">
        <v>0</v>
      </c>
      <c r="Q1770" s="10">
        <f t="shared" si="938"/>
        <v>0.51890896091753413</v>
      </c>
      <c r="R1770" s="10">
        <f t="shared" si="939"/>
        <v>4.4616383428445081E-2</v>
      </c>
      <c r="S1770" s="10">
        <f t="shared" si="940"/>
        <v>0</v>
      </c>
      <c r="T1770" s="9">
        <f t="shared" si="930"/>
        <v>0.47429257748908904</v>
      </c>
      <c r="U1770" s="18"/>
      <c r="V1770" s="8">
        <f t="shared" si="941"/>
        <v>3991.3283783166617</v>
      </c>
      <c r="W1770" s="8">
        <f t="shared" si="931"/>
        <v>3648.1494187532508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-1117.0798439462001</v>
      </c>
      <c r="AB1770" s="8">
        <f t="shared" si="942"/>
        <v>-34317.895956341104</v>
      </c>
      <c r="AC1770" s="8">
        <f t="shared" si="935"/>
        <v>-35434.975800287306</v>
      </c>
      <c r="AD1770" s="8">
        <f t="shared" si="943"/>
        <v>391.54931391286453</v>
      </c>
      <c r="AE1770" s="8">
        <f t="shared" si="936"/>
        <v>-35043.426486374439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2355.2547456256539</v>
      </c>
      <c r="M1771" s="14">
        <f t="shared" si="929"/>
        <v>769177</v>
      </c>
      <c r="N1771" s="13"/>
      <c r="O1771" s="12">
        <f>1000*(IF(I26&lt;18,VLOOKUP(I26,'[1]Mortality (No Interventions) H'!$B$10:$O$129,7),VLOOKUP(I26,'[1]Mortality (Interventions) H'!$B$136:$AV$256,43)))</f>
        <v>95.401447072993548</v>
      </c>
      <c r="P1771" s="11">
        <v>0</v>
      </c>
      <c r="Q1771" s="10">
        <f t="shared" si="938"/>
        <v>0.47429257748908904</v>
      </c>
      <c r="R1771" s="10">
        <f t="shared" si="939"/>
        <v>4.5248198228439021E-2</v>
      </c>
      <c r="S1771" s="10">
        <f t="shared" si="940"/>
        <v>0</v>
      </c>
      <c r="T1771" s="9">
        <f t="shared" si="930"/>
        <v>0.42904437926065003</v>
      </c>
      <c r="U1771" s="18"/>
      <c r="V1771" s="8">
        <f t="shared" si="941"/>
        <v>3648.1494187532508</v>
      </c>
      <c r="W1771" s="8">
        <f t="shared" si="931"/>
        <v>3300.1106850656902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-1010.5088103376588</v>
      </c>
      <c r="AB1771" s="8">
        <f t="shared" si="942"/>
        <v>-34803.873368756038</v>
      </c>
      <c r="AC1771" s="8">
        <f t="shared" si="935"/>
        <v>-35814.3821790937</v>
      </c>
      <c r="AD1771" s="8">
        <f t="shared" si="943"/>
        <v>357.8834579796939</v>
      </c>
      <c r="AE1771" s="8">
        <f t="shared" si="936"/>
        <v>-35456.498721114003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2355.2547456256539</v>
      </c>
      <c r="M1772" s="14">
        <f t="shared" si="929"/>
        <v>769177</v>
      </c>
      <c r="N1772" s="13"/>
      <c r="O1772" s="12">
        <f>1000*(IF(I27&lt;18,VLOOKUP(I27,'[1]Mortality (No Interventions) H'!$B$10:$O$129,7),VLOOKUP(I27,'[1]Mortality (Interventions) H'!$B$136:$AV$256,43)))</f>
        <v>105.68474941689227</v>
      </c>
      <c r="P1772" s="11">
        <v>0</v>
      </c>
      <c r="Q1772" s="10">
        <f t="shared" si="938"/>
        <v>0.42904437926065003</v>
      </c>
      <c r="R1772" s="10">
        <f t="shared" si="939"/>
        <v>4.5343447710887892E-2</v>
      </c>
      <c r="S1772" s="10">
        <f t="shared" si="940"/>
        <v>0</v>
      </c>
      <c r="T1772" s="9">
        <f t="shared" si="930"/>
        <v>0.38370093154976215</v>
      </c>
      <c r="U1772" s="18"/>
      <c r="V1772" s="8">
        <f t="shared" si="941"/>
        <v>3300.1106850656902</v>
      </c>
      <c r="W1772" s="8">
        <f t="shared" si="931"/>
        <v>2951.3393142665141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-903.71343993356152</v>
      </c>
      <c r="AB1772" s="8">
        <f t="shared" si="942"/>
        <v>-34877.137079917615</v>
      </c>
      <c r="AC1772" s="8">
        <f t="shared" si="935"/>
        <v>-35780.850519851178</v>
      </c>
      <c r="AD1772" s="8">
        <f t="shared" si="943"/>
        <v>323.74085820494423</v>
      </c>
      <c r="AE1772" s="8">
        <f t="shared" si="936"/>
        <v>-35457.109661646231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2355.2547456256539</v>
      </c>
      <c r="M1773" s="14">
        <f t="shared" si="929"/>
        <v>769177</v>
      </c>
      <c r="N1773" s="13"/>
      <c r="O1773" s="12">
        <f>1000*(IF(I28&lt;18,VLOOKUP(I28,'[1]Mortality (No Interventions) H'!$B$10:$O$129,7),VLOOKUP(I28,'[1]Mortality (Interventions) H'!$B$136:$AV$256,43)))</f>
        <v>116.79478005495274</v>
      </c>
      <c r="P1773" s="11">
        <v>0</v>
      </c>
      <c r="Q1773" s="10">
        <f t="shared" si="938"/>
        <v>0.38370093154976215</v>
      </c>
      <c r="R1773" s="10">
        <f t="shared" si="939"/>
        <v>4.4814265907234946E-2</v>
      </c>
      <c r="S1773" s="10">
        <f t="shared" si="940"/>
        <v>0</v>
      </c>
      <c r="T1773" s="9">
        <f t="shared" si="930"/>
        <v>0.33888666564252723</v>
      </c>
      <c r="U1773" s="18"/>
      <c r="V1773" s="8">
        <f t="shared" si="941"/>
        <v>2951.3393142665141</v>
      </c>
      <c r="W1773" s="8">
        <f t="shared" si="931"/>
        <v>2606.6382881892218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-798.16442748381644</v>
      </c>
      <c r="AB1773" s="8">
        <f t="shared" si="942"/>
        <v>-34470.102607729255</v>
      </c>
      <c r="AC1773" s="8">
        <f t="shared" si="935"/>
        <v>-35268.267035213074</v>
      </c>
      <c r="AD1773" s="8">
        <f t="shared" si="943"/>
        <v>289.52638672954504</v>
      </c>
      <c r="AE1773" s="8">
        <f t="shared" si="936"/>
        <v>-34978.74064848353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2355.2547456256539</v>
      </c>
      <c r="M1774" s="14">
        <f t="shared" si="929"/>
        <v>769177</v>
      </c>
      <c r="N1774" s="13"/>
      <c r="O1774" s="12">
        <f>1000*(IF(I29&lt;18,VLOOKUP(I29,'[1]Mortality (No Interventions) H'!$B$10:$O$129,7),VLOOKUP(I29,'[1]Mortality (Interventions) H'!$B$136:$AV$256,43)))</f>
        <v>129.03735791422176</v>
      </c>
      <c r="P1774" s="11">
        <v>0</v>
      </c>
      <c r="Q1774" s="10">
        <f t="shared" si="938"/>
        <v>0.33888666564252723</v>
      </c>
      <c r="R1774" s="10">
        <f t="shared" si="939"/>
        <v>4.372903996687199E-2</v>
      </c>
      <c r="S1774" s="10">
        <f t="shared" si="940"/>
        <v>0</v>
      </c>
      <c r="T1774" s="9">
        <f t="shared" si="930"/>
        <v>0.29515762567565523</v>
      </c>
      <c r="U1774" s="18"/>
      <c r="V1774" s="8">
        <f t="shared" si="941"/>
        <v>2606.6382881892218</v>
      </c>
      <c r="W1774" s="8">
        <f t="shared" si="931"/>
        <v>2270.2845704432348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-695.17139858018732</v>
      </c>
      <c r="AB1774" s="8">
        <f t="shared" si="942"/>
        <v>-33635.371774598694</v>
      </c>
      <c r="AC1774" s="8">
        <f t="shared" si="935"/>
        <v>-34330.543173178885</v>
      </c>
      <c r="AD1774" s="8">
        <f t="shared" si="943"/>
        <v>255.71121607136268</v>
      </c>
      <c r="AE1774" s="8">
        <f t="shared" si="936"/>
        <v>-34074.831957107519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2355.2547456256539</v>
      </c>
      <c r="M1775" s="14">
        <f t="shared" si="929"/>
        <v>769177</v>
      </c>
      <c r="N1775" s="13"/>
      <c r="O1775" s="12">
        <f>1000*(IF(I30&lt;18,VLOOKUP(I30,'[1]Mortality (No Interventions) H'!$B$10:$O$129,7),VLOOKUP(I30,'[1]Mortality (Interventions) H'!$B$136:$AV$256,43)))</f>
        <v>150.08045106106391</v>
      </c>
      <c r="P1775" s="11">
        <v>0</v>
      </c>
      <c r="Q1775" s="10">
        <f t="shared" si="938"/>
        <v>0.29515762567565523</v>
      </c>
      <c r="R1775" s="10">
        <f t="shared" si="939"/>
        <v>4.4297389595514991E-2</v>
      </c>
      <c r="S1775" s="10">
        <f t="shared" si="940"/>
        <v>0</v>
      </c>
      <c r="T1775" s="9">
        <f t="shared" si="930"/>
        <v>0.25086023608014024</v>
      </c>
      <c r="U1775" s="18"/>
      <c r="V1775" s="8">
        <f t="shared" si="941"/>
        <v>2270.2845704432348</v>
      </c>
      <c r="W1775" s="8">
        <f t="shared" si="931"/>
        <v>1929.5592380741405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-590.83976151652223</v>
      </c>
      <c r="AB1775" s="8">
        <f t="shared" si="942"/>
        <v>-34072.533236909432</v>
      </c>
      <c r="AC1775" s="8">
        <f t="shared" si="935"/>
        <v>-34663.372998425955</v>
      </c>
      <c r="AD1775" s="8">
        <f t="shared" si="943"/>
        <v>222.71491636048134</v>
      </c>
      <c r="AE1775" s="8">
        <f t="shared" si="936"/>
        <v>-34440.658082065471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2355.2547456256539</v>
      </c>
      <c r="M1776" s="14">
        <f t="shared" si="929"/>
        <v>769177</v>
      </c>
      <c r="N1776" s="13"/>
      <c r="O1776" s="12">
        <f>1000*(IF(I31&lt;18,VLOOKUP(I31,'[1]Mortality (No Interventions) H'!$B$10:$O$129,7),VLOOKUP(I31,'[1]Mortality (Interventions) H'!$B$136:$AV$256,43)))</f>
        <v>164.23763665718383</v>
      </c>
      <c r="P1776" s="11">
        <v>0</v>
      </c>
      <c r="Q1776" s="10">
        <f t="shared" si="938"/>
        <v>0.25086023608014024</v>
      </c>
      <c r="R1776" s="10">
        <f t="shared" si="939"/>
        <v>4.1200692305065428E-2</v>
      </c>
      <c r="S1776" s="10">
        <f t="shared" si="940"/>
        <v>0</v>
      </c>
      <c r="T1776" s="9">
        <f t="shared" si="930"/>
        <v>0.20965954377507481</v>
      </c>
      <c r="U1776" s="18"/>
      <c r="V1776" s="8">
        <f t="shared" si="941"/>
        <v>1929.5592380741405</v>
      </c>
      <c r="W1776" s="8">
        <f t="shared" si="931"/>
        <v>1612.6529890228073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-493.80163544195449</v>
      </c>
      <c r="AB1776" s="8">
        <f t="shared" si="942"/>
        <v>-31690.624905133311</v>
      </c>
      <c r="AC1776" s="8">
        <f t="shared" si="935"/>
        <v>-32184.426540575267</v>
      </c>
      <c r="AD1776" s="8">
        <f t="shared" si="943"/>
        <v>189.28976125507319</v>
      </c>
      <c r="AE1776" s="8">
        <f t="shared" si="936"/>
        <v>-31995.136779320193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2355.2547456256539</v>
      </c>
      <c r="M1777" s="14">
        <f t="shared" si="929"/>
        <v>769177</v>
      </c>
      <c r="N1777" s="13"/>
      <c r="O1777" s="12">
        <f>1000*(IF(I32&lt;18,VLOOKUP(I32,'[1]Mortality (No Interventions) H'!$B$10:$O$129,7),VLOOKUP(I32,'[1]Mortality (Interventions) H'!$B$136:$AV$256,43)))</f>
        <v>179.52807211128498</v>
      </c>
      <c r="P1777" s="11">
        <v>0</v>
      </c>
      <c r="Q1777" s="10">
        <f t="shared" si="938"/>
        <v>0.20965954377507481</v>
      </c>
      <c r="R1777" s="10">
        <f t="shared" si="939"/>
        <v>3.763977369367074E-2</v>
      </c>
      <c r="S1777" s="10">
        <f t="shared" si="940"/>
        <v>0</v>
      </c>
      <c r="T1777" s="9">
        <f t="shared" si="930"/>
        <v>0.17201977008140407</v>
      </c>
      <c r="U1777" s="18"/>
      <c r="V1777" s="8">
        <f t="shared" si="941"/>
        <v>1612.6529890228073</v>
      </c>
      <c r="W1777" s="8">
        <f t="shared" si="931"/>
        <v>1323.1365069190415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-405.15037982566082</v>
      </c>
      <c r="AB1777" s="8">
        <f t="shared" si="942"/>
        <v>-28951.648210376577</v>
      </c>
      <c r="AC1777" s="8">
        <f t="shared" si="935"/>
        <v>-29356.798590202237</v>
      </c>
      <c r="AD1777" s="8">
        <f t="shared" si="943"/>
        <v>158.20125822313742</v>
      </c>
      <c r="AE1777" s="8">
        <f t="shared" si="936"/>
        <v>-29198.597331979101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2355.2547456256539</v>
      </c>
      <c r="M1778" s="14">
        <f t="shared" si="929"/>
        <v>769177</v>
      </c>
      <c r="N1778" s="13"/>
      <c r="O1778" s="12">
        <f>1000*(IF(I33&lt;18,VLOOKUP(I33,'[1]Mortality (No Interventions) H'!$B$10:$O$129,7),VLOOKUP(I33,'[1]Mortality (Interventions) H'!$B$136:$AV$256,43)))</f>
        <v>195.55177014541312</v>
      </c>
      <c r="P1778" s="11">
        <v>0</v>
      </c>
      <c r="Q1778" s="10">
        <f t="shared" si="938"/>
        <v>0.17201977008140407</v>
      </c>
      <c r="R1778" s="10">
        <f t="shared" si="939"/>
        <v>3.3638770539425544E-2</v>
      </c>
      <c r="S1778" s="10">
        <f t="shared" si="940"/>
        <v>0</v>
      </c>
      <c r="T1778" s="9">
        <f t="shared" si="930"/>
        <v>0.13838099954197852</v>
      </c>
      <c r="U1778" s="18"/>
      <c r="V1778" s="8">
        <f t="shared" si="941"/>
        <v>1323.1365069190415</v>
      </c>
      <c r="W1778" s="8">
        <f t="shared" si="931"/>
        <v>1064.3948208470042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-325.92250587566633</v>
      </c>
      <c r="AB1778" s="8">
        <f t="shared" si="942"/>
        <v>-25874.168607203723</v>
      </c>
      <c r="AC1778" s="8">
        <f t="shared" si="935"/>
        <v>-26200.09111307939</v>
      </c>
      <c r="AD1778" s="8">
        <f t="shared" si="943"/>
        <v>129.79969132875797</v>
      </c>
      <c r="AE1778" s="8">
        <f t="shared" si="936"/>
        <v>-26070.291421750633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2355.2547456256539</v>
      </c>
      <c r="M1779" s="14">
        <f t="shared" si="929"/>
        <v>769177</v>
      </c>
      <c r="N1779" s="13"/>
      <c r="O1779" s="12">
        <f>1000*(IF(I34&lt;18,VLOOKUP(I34,'[1]Mortality (No Interventions) H'!$B$10:$O$129,7),VLOOKUP(I34,'[1]Mortality (Interventions) H'!$B$136:$AV$256,43)))</f>
        <v>212.1093173184619</v>
      </c>
      <c r="P1779" s="11">
        <v>0</v>
      </c>
      <c r="Q1779" s="10">
        <f t="shared" si="938"/>
        <v>0.13838099954197852</v>
      </c>
      <c r="R1779" s="10">
        <f t="shared" si="939"/>
        <v>2.9351899342695453E-2</v>
      </c>
      <c r="S1779" s="10">
        <f t="shared" si="940"/>
        <v>0</v>
      </c>
      <c r="T1779" s="9">
        <f t="shared" si="930"/>
        <v>0.10902910019928307</v>
      </c>
      <c r="U1779" s="18"/>
      <c r="V1779" s="8">
        <f t="shared" si="941"/>
        <v>1064.3948208470042</v>
      </c>
      <c r="W1779" s="8">
        <f t="shared" si="931"/>
        <v>838.6267620398396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-256.79130565565634</v>
      </c>
      <c r="AB1779" s="8">
        <f t="shared" si="942"/>
        <v>-22576.80588071646</v>
      </c>
      <c r="AC1779" s="8">
        <f t="shared" si="935"/>
        <v>-22833.597186372117</v>
      </c>
      <c r="AD1779" s="8">
        <f t="shared" si="943"/>
        <v>104.41713192509113</v>
      </c>
      <c r="AE1779" s="8">
        <f t="shared" si="936"/>
        <v>-22729.180054447024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2355.2547456256539</v>
      </c>
      <c r="M1780" s="14">
        <f t="shared" si="929"/>
        <v>769177</v>
      </c>
      <c r="N1780" s="13"/>
      <c r="O1780" s="12">
        <f>1000*(IF(I35&lt;18,VLOOKUP(I35,'[1]Mortality (No Interventions) H'!$B$10:$O$129,7),VLOOKUP(I35,'[1]Mortality (Interventions) H'!$B$136:$AV$256,43)))</f>
        <v>229.87563557493769</v>
      </c>
      <c r="P1780" s="11">
        <v>0</v>
      </c>
      <c r="Q1780" s="10">
        <f t="shared" si="938"/>
        <v>0.10902910019928307</v>
      </c>
      <c r="R1780" s="10">
        <f t="shared" si="939"/>
        <v>2.5063133704473758E-2</v>
      </c>
      <c r="S1780" s="10">
        <f t="shared" si="940"/>
        <v>0</v>
      </c>
      <c r="T1780" s="9">
        <f t="shared" si="930"/>
        <v>8.3965966494809308E-2</v>
      </c>
      <c r="U1780" s="18"/>
      <c r="V1780" s="8">
        <f t="shared" si="941"/>
        <v>838.6267620398396</v>
      </c>
      <c r="W1780" s="8">
        <f t="shared" si="931"/>
        <v>645.84690210577946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-197.76124105794426</v>
      </c>
      <c r="AB1780" s="8">
        <f t="shared" si="942"/>
        <v>-19277.985993406011</v>
      </c>
      <c r="AC1780" s="8">
        <f t="shared" si="935"/>
        <v>-19475.747234463957</v>
      </c>
      <c r="AD1780" s="8">
        <f t="shared" si="943"/>
        <v>82.26928535610827</v>
      </c>
      <c r="AE1780" s="8">
        <f t="shared" si="936"/>
        <v>-19393.477949107848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2355.2547456256539</v>
      </c>
      <c r="M1781" s="14">
        <f t="shared" ref="M1781:M1812" si="946">$E$11</f>
        <v>769177</v>
      </c>
      <c r="N1781" s="13"/>
      <c r="O1781" s="12">
        <f>1000*(IF(I36&lt;18,VLOOKUP(I36,'[1]Mortality (No Interventions) H'!$B$10:$O$129,7),VLOOKUP(I36,'[1]Mortality (Interventions) H'!$B$136:$AV$256,43)))</f>
        <v>248.15032915025111</v>
      </c>
      <c r="P1781" s="11">
        <v>0</v>
      </c>
      <c r="Q1781" s="10">
        <f t="shared" si="938"/>
        <v>8.3965966494809308E-2</v>
      </c>
      <c r="R1781" s="10">
        <f t="shared" si="939"/>
        <v>2.0836182223105886E-2</v>
      </c>
      <c r="S1781" s="10">
        <f t="shared" si="940"/>
        <v>0</v>
      </c>
      <c r="T1781" s="9">
        <f t="shared" ref="T1781:T1812" si="947">Q1781-SUM(R1781:S1781)</f>
        <v>6.3129784271703418E-2</v>
      </c>
      <c r="U1781" s="18"/>
      <c r="V1781" s="8">
        <f t="shared" si="941"/>
        <v>645.84690210577946</v>
      </c>
      <c r="W1781" s="8">
        <f t="shared" ref="W1781:W1812" si="948">$G$14*M1781*T1781</f>
        <v>485.57978076756024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-148.68672399625325</v>
      </c>
      <c r="AB1781" s="8">
        <f t="shared" si="942"/>
        <v>-16026.712133821917</v>
      </c>
      <c r="AC1781" s="8">
        <f t="shared" ref="AC1781:AC1812" si="952">IFERROR(_xlfn.IFNA(SUM(Y1781:AB1781),0),0)</f>
        <v>-16175.398857818171</v>
      </c>
      <c r="AD1781" s="8">
        <f t="shared" si="943"/>
        <v>63.357581096576972</v>
      </c>
      <c r="AE1781" s="8">
        <f t="shared" ref="AE1781:AE1812" si="953">IFERROR(_xlfn.IFNA(SUM(AC1781:AD1781),0),0)</f>
        <v>-16112.041276721593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2355.2547456256539</v>
      </c>
      <c r="M1782" s="14">
        <f t="shared" si="946"/>
        <v>769177</v>
      </c>
      <c r="N1782" s="13"/>
      <c r="O1782" s="12">
        <f>1000*(IF(I37&lt;18,VLOOKUP(I37,'[1]Mortality (No Interventions) H'!$B$10:$O$129,7),VLOOKUP(I37,'[1]Mortality (Interventions) H'!$B$136:$AV$256,43)))</f>
        <v>267.50660872652657</v>
      </c>
      <c r="P1782" s="11">
        <v>0</v>
      </c>
      <c r="Q1782" s="10">
        <f t="shared" ref="Q1782:Q1813" si="955">T1781</f>
        <v>6.3129784271703418E-2</v>
      </c>
      <c r="R1782" s="10">
        <f t="shared" ref="R1782:R1813" si="956">O1782*Q1782/1000</f>
        <v>1.6887634500160599E-2</v>
      </c>
      <c r="S1782" s="10">
        <f t="shared" ref="S1782:S1813" si="957">MIN(P1782*Q1782,Q1782-R1782)</f>
        <v>0</v>
      </c>
      <c r="T1782" s="9">
        <f t="shared" si="947"/>
        <v>4.6242149771542819E-2</v>
      </c>
      <c r="U1782" s="18"/>
      <c r="V1782" s="8">
        <f t="shared" ref="V1782:V1813" si="958">W1781</f>
        <v>485.57978076756024</v>
      </c>
      <c r="W1782" s="8">
        <f t="shared" si="948"/>
        <v>355.68398034825992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-108.91204269735847</v>
      </c>
      <c r="AB1782" s="8">
        <f t="shared" ref="AB1782:AB1813" si="959">IFERROR(_xlfn.IFNA(-M1782*R1782,0),0)</f>
        <v>-12989.580041930029</v>
      </c>
      <c r="AC1782" s="8">
        <f t="shared" si="952"/>
        <v>-13098.492084627387</v>
      </c>
      <c r="AD1782" s="8">
        <f t="shared" ref="AD1782:AD1813" si="960">IFERROR(_xlfn.IFNA($D$6*SUM(V1782:V1782,Y1782:Z1782),0),0)</f>
        <v>47.635376493297663</v>
      </c>
      <c r="AE1782" s="8">
        <f t="shared" si="953"/>
        <v>-13050.85670813409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2355.2547456256539</v>
      </c>
      <c r="M1783" s="14">
        <f t="shared" si="946"/>
        <v>769177</v>
      </c>
      <c r="N1783" s="13"/>
      <c r="O1783" s="12">
        <f>1000*(IF(I38&lt;18,VLOOKUP(I38,'[1]Mortality (No Interventions) H'!$B$10:$O$129,7),VLOOKUP(I38,'[1]Mortality (Interventions) H'!$B$136:$AV$256,43)))</f>
        <v>287.9992272255007</v>
      </c>
      <c r="P1783" s="11">
        <v>0</v>
      </c>
      <c r="Q1783" s="10">
        <f t="shared" si="955"/>
        <v>4.6242149771542819E-2</v>
      </c>
      <c r="R1783" s="10">
        <f t="shared" si="956"/>
        <v>1.3317703399450195E-2</v>
      </c>
      <c r="S1783" s="10">
        <f t="shared" si="957"/>
        <v>0</v>
      </c>
      <c r="T1783" s="9">
        <f t="shared" si="947"/>
        <v>3.2924446372092624E-2</v>
      </c>
      <c r="U1783" s="18"/>
      <c r="V1783" s="8">
        <f t="shared" si="958"/>
        <v>355.68398034825992</v>
      </c>
      <c r="W1783" s="8">
        <f t="shared" si="948"/>
        <v>253.24726887147091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-77.545458564968499</v>
      </c>
      <c r="AB1783" s="8">
        <f t="shared" si="959"/>
        <v>-10243.671147678902</v>
      </c>
      <c r="AC1783" s="8">
        <f t="shared" si="952"/>
        <v>-10321.21660624387</v>
      </c>
      <c r="AD1783" s="8">
        <f t="shared" si="960"/>
        <v>34.892598472164302</v>
      </c>
      <c r="AE1783" s="8">
        <f t="shared" si="953"/>
        <v>-10286.324007771706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2355.2547456256539</v>
      </c>
      <c r="M1784" s="14">
        <f t="shared" si="946"/>
        <v>769177</v>
      </c>
      <c r="N1784" s="13"/>
      <c r="O1784" s="12">
        <f>1000*(IF(I39&lt;18,VLOOKUP(I39,'[1]Mortality (No Interventions) H'!$B$10:$O$129,7),VLOOKUP(I39,'[1]Mortality (Interventions) H'!$B$136:$AV$256,43)))</f>
        <v>308.87300829487668</v>
      </c>
      <c r="P1784" s="11">
        <v>0</v>
      </c>
      <c r="Q1784" s="10">
        <f t="shared" si="955"/>
        <v>3.2924446372092624E-2</v>
      </c>
      <c r="R1784" s="10">
        <f t="shared" si="956"/>
        <v>1.0169472797391587E-2</v>
      </c>
      <c r="S1784" s="10">
        <f t="shared" si="957"/>
        <v>0</v>
      </c>
      <c r="T1784" s="9">
        <f t="shared" si="947"/>
        <v>2.2754973574701035E-2</v>
      </c>
      <c r="U1784" s="18"/>
      <c r="V1784" s="8">
        <f t="shared" si="958"/>
        <v>253.24726887147091</v>
      </c>
      <c r="W1784" s="8">
        <f t="shared" si="948"/>
        <v>175.02602309267817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-53.593759498400964</v>
      </c>
      <c r="AB1784" s="8">
        <f t="shared" si="959"/>
        <v>-7822.1245778792691</v>
      </c>
      <c r="AC1784" s="8">
        <f t="shared" si="952"/>
        <v>-7875.7183373776697</v>
      </c>
      <c r="AD1784" s="8">
        <f t="shared" si="960"/>
        <v>24.843557076291297</v>
      </c>
      <c r="AE1784" s="8">
        <f t="shared" si="953"/>
        <v>-7850.8747803013785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2355.2547456256539</v>
      </c>
      <c r="M1785" s="14">
        <f t="shared" si="946"/>
        <v>769177</v>
      </c>
      <c r="N1785" s="13"/>
      <c r="O1785" s="12">
        <f>1000*(IF(I40&lt;18,VLOOKUP(I40,'[1]Mortality (No Interventions) H'!$B$10:$O$129,7),VLOOKUP(I40,'[1]Mortality (Interventions) H'!$B$136:$AV$256,43)))</f>
        <v>330.68948301130052</v>
      </c>
      <c r="P1785" s="11">
        <v>0</v>
      </c>
      <c r="Q1785" s="10">
        <f t="shared" si="955"/>
        <v>2.2754973574701035E-2</v>
      </c>
      <c r="R1785" s="10">
        <f t="shared" si="956"/>
        <v>7.5248304473536894E-3</v>
      </c>
      <c r="S1785" s="10">
        <f t="shared" si="957"/>
        <v>0</v>
      </c>
      <c r="T1785" s="9">
        <f t="shared" si="947"/>
        <v>1.5230143127347346E-2</v>
      </c>
      <c r="U1785" s="18"/>
      <c r="V1785" s="8">
        <f t="shared" si="958"/>
        <v>175.02602309267817</v>
      </c>
      <c r="W1785" s="8">
        <f t="shared" si="948"/>
        <v>117.1467580026365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-35.870866877242776</v>
      </c>
      <c r="AB1785" s="8">
        <f t="shared" si="959"/>
        <v>-5787.926509004169</v>
      </c>
      <c r="AC1785" s="8">
        <f t="shared" si="952"/>
        <v>-5823.7973758814114</v>
      </c>
      <c r="AD1785" s="8">
        <f t="shared" si="960"/>
        <v>17.170052865391732</v>
      </c>
      <c r="AE1785" s="8">
        <f t="shared" si="953"/>
        <v>-5806.6273230160195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2355.2547456256539</v>
      </c>
      <c r="M1786" s="14">
        <f t="shared" si="946"/>
        <v>769177</v>
      </c>
      <c r="N1786" s="13"/>
      <c r="O1786" s="12">
        <f>1000*(IF(I41&lt;18,VLOOKUP(I41,'[1]Mortality (No Interventions) H'!$B$10:$O$129,7),VLOOKUP(I41,'[1]Mortality (Interventions) H'!$B$136:$AV$256,43)))</f>
        <v>352.65520048456358</v>
      </c>
      <c r="P1786" s="11">
        <v>0</v>
      </c>
      <c r="Q1786" s="10">
        <f t="shared" si="955"/>
        <v>1.5230143127347346E-2</v>
      </c>
      <c r="R1786" s="10">
        <f t="shared" si="956"/>
        <v>5.370989177983277E-3</v>
      </c>
      <c r="S1786" s="10">
        <f t="shared" si="957"/>
        <v>0</v>
      </c>
      <c r="T1786" s="9">
        <f t="shared" si="947"/>
        <v>9.859153949364069E-3</v>
      </c>
      <c r="U1786" s="18"/>
      <c r="V1786" s="8">
        <f t="shared" si="958"/>
        <v>117.1467580026365</v>
      </c>
      <c r="W1786" s="8">
        <f t="shared" si="948"/>
        <v>75.834344573100068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-23.22081912709363</v>
      </c>
      <c r="AB1786" s="8">
        <f t="shared" si="959"/>
        <v>-4131.2413429536427</v>
      </c>
      <c r="AC1786" s="8">
        <f t="shared" si="952"/>
        <v>-4154.4621620807366</v>
      </c>
      <c r="AD1786" s="8">
        <f t="shared" si="960"/>
        <v>11.492096960058642</v>
      </c>
      <c r="AE1786" s="8">
        <f t="shared" si="953"/>
        <v>-4142.9700651206776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2355.2547456256539</v>
      </c>
      <c r="M1787" s="14">
        <f t="shared" si="946"/>
        <v>769177</v>
      </c>
      <c r="N1787" s="13"/>
      <c r="O1787" s="12">
        <f>1000*(IF(I42&lt;18,VLOOKUP(I42,'[1]Mortality (No Interventions) H'!$B$10:$O$129,7),VLOOKUP(I42,'[1]Mortality (Interventions) H'!$B$136:$AV$256,43)))</f>
        <v>374.26543715292235</v>
      </c>
      <c r="P1787" s="11">
        <v>0</v>
      </c>
      <c r="Q1787" s="10">
        <f t="shared" si="955"/>
        <v>9.859153949364069E-3</v>
      </c>
      <c r="R1787" s="10">
        <f t="shared" si="956"/>
        <v>3.6899405628167039E-3</v>
      </c>
      <c r="S1787" s="10">
        <f t="shared" si="957"/>
        <v>0</v>
      </c>
      <c r="T1787" s="9">
        <f t="shared" si="947"/>
        <v>6.1692133865473651E-3</v>
      </c>
      <c r="U1787" s="18"/>
      <c r="V1787" s="8">
        <f t="shared" si="958"/>
        <v>75.834344573100068</v>
      </c>
      <c r="W1787" s="8">
        <f t="shared" si="948"/>
        <v>47.452170450243429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-14.530069105442992</v>
      </c>
      <c r="AB1787" s="8">
        <f t="shared" si="959"/>
        <v>-2838.2174122856641</v>
      </c>
      <c r="AC1787" s="8">
        <f t="shared" si="952"/>
        <v>-2852.7474813911072</v>
      </c>
      <c r="AD1787" s="8">
        <f t="shared" si="960"/>
        <v>7.4393492026211172</v>
      </c>
      <c r="AE1787" s="8">
        <f t="shared" si="953"/>
        <v>-2845.3081321884861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2355.2547456256539</v>
      </c>
      <c r="M1788" s="14">
        <f t="shared" si="946"/>
        <v>769177</v>
      </c>
      <c r="N1788" s="13"/>
      <c r="O1788" s="12">
        <f>1000*(IF(I43&lt;18,VLOOKUP(I43,'[1]Mortality (No Interventions) H'!$B$10:$O$129,7),VLOOKUP(I43,'[1]Mortality (Interventions) H'!$B$136:$AV$256,43)))</f>
        <v>396.39415506385183</v>
      </c>
      <c r="P1788" s="11">
        <v>0</v>
      </c>
      <c r="Q1788" s="10">
        <f t="shared" si="955"/>
        <v>6.1692133865473651E-3</v>
      </c>
      <c r="R1788" s="10">
        <f t="shared" si="956"/>
        <v>2.4454401277690463E-3</v>
      </c>
      <c r="S1788" s="10">
        <f t="shared" si="957"/>
        <v>0</v>
      </c>
      <c r="T1788" s="9">
        <f t="shared" si="947"/>
        <v>3.7237732587783188E-3</v>
      </c>
      <c r="U1788" s="18"/>
      <c r="V1788" s="8">
        <f t="shared" si="958"/>
        <v>47.452170450243429</v>
      </c>
      <c r="W1788" s="8">
        <f t="shared" si="948"/>
        <v>28.64240743867331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-8.7704346393715404</v>
      </c>
      <c r="AB1788" s="8">
        <f t="shared" si="959"/>
        <v>-1880.9763011570117</v>
      </c>
      <c r="AC1788" s="8">
        <f t="shared" si="952"/>
        <v>-1889.7467357963833</v>
      </c>
      <c r="AD1788" s="8">
        <f t="shared" si="960"/>
        <v>4.655057921168881</v>
      </c>
      <c r="AE1788" s="8">
        <f t="shared" si="953"/>
        <v>-1885.0916778752144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2355.2547456256539</v>
      </c>
      <c r="M1789" s="14">
        <f t="shared" si="946"/>
        <v>769177</v>
      </c>
      <c r="N1789" s="13"/>
      <c r="O1789" s="12">
        <f>1000*(IF(I44&lt;18,VLOOKUP(I44,'[1]Mortality (No Interventions) H'!$B$10:$O$129,7),VLOOKUP(I44,'[1]Mortality (Interventions) H'!$B$136:$AV$256,43)))</f>
        <v>418.9127582192408</v>
      </c>
      <c r="P1789" s="11">
        <v>0</v>
      </c>
      <c r="Q1789" s="10">
        <f t="shared" si="955"/>
        <v>3.7237732587783188E-3</v>
      </c>
      <c r="R1789" s="10">
        <f t="shared" si="956"/>
        <v>1.5599361268178761E-3</v>
      </c>
      <c r="S1789" s="10">
        <f t="shared" si="957"/>
        <v>0</v>
      </c>
      <c r="T1789" s="9">
        <f t="shared" si="947"/>
        <v>2.1638371319604426E-3</v>
      </c>
      <c r="U1789" s="18"/>
      <c r="V1789" s="8">
        <f t="shared" si="958"/>
        <v>28.64240743867331</v>
      </c>
      <c r="W1789" s="8">
        <f t="shared" si="948"/>
        <v>16.643737536499376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-5.0963876738108365</v>
      </c>
      <c r="AB1789" s="8">
        <f t="shared" si="959"/>
        <v>-1199.8669902173935</v>
      </c>
      <c r="AC1789" s="8">
        <f t="shared" si="952"/>
        <v>-1204.9633778912043</v>
      </c>
      <c r="AD1789" s="8">
        <f t="shared" si="960"/>
        <v>2.8098201697338521</v>
      </c>
      <c r="AE1789" s="8">
        <f t="shared" si="953"/>
        <v>-1202.1535577214704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2355.2547456256539</v>
      </c>
      <c r="M1790" s="14">
        <f t="shared" si="946"/>
        <v>769177</v>
      </c>
      <c r="N1790" s="13"/>
      <c r="O1790" s="12">
        <f>1000*(IF(I45&lt;18,VLOOKUP(I45,'[1]Mortality (No Interventions) H'!$B$10:$O$129,7),VLOOKUP(I45,'[1]Mortality (Interventions) H'!$B$136:$AV$256,43)))</f>
        <v>441.67677336272732</v>
      </c>
      <c r="P1790" s="11">
        <v>0</v>
      </c>
      <c r="Q1790" s="10">
        <f t="shared" si="955"/>
        <v>2.1638371319604426E-3</v>
      </c>
      <c r="R1790" s="10">
        <f t="shared" si="956"/>
        <v>9.5571660252674628E-4</v>
      </c>
      <c r="S1790" s="10">
        <f t="shared" si="957"/>
        <v>0</v>
      </c>
      <c r="T1790" s="9">
        <f t="shared" si="947"/>
        <v>1.2081205294336963E-3</v>
      </c>
      <c r="U1790" s="18"/>
      <c r="V1790" s="8">
        <f t="shared" si="958"/>
        <v>16.643737536499376</v>
      </c>
      <c r="W1790" s="8">
        <f t="shared" si="948"/>
        <v>9.2925852446822237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-2.8454316102364907</v>
      </c>
      <c r="AB1790" s="8">
        <f t="shared" si="959"/>
        <v>-735.11522918171511</v>
      </c>
      <c r="AC1790" s="8">
        <f t="shared" si="952"/>
        <v>-737.96066079195157</v>
      </c>
      <c r="AD1790" s="8">
        <f t="shared" si="960"/>
        <v>1.632750652330589</v>
      </c>
      <c r="AE1790" s="8">
        <f t="shared" si="953"/>
        <v>-736.32791013962094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2355.2547456256539</v>
      </c>
      <c r="M1791" s="14">
        <f t="shared" si="946"/>
        <v>769177</v>
      </c>
      <c r="N1791" s="13"/>
      <c r="O1791" s="12">
        <f>1000*(IF(I46&lt;18,VLOOKUP(I46,'[1]Mortality (No Interventions) H'!$B$10:$O$129,7),VLOOKUP(I46,'[1]Mortality (Interventions) H'!$B$136:$AV$256,43)))</f>
        <v>464.5416878521836</v>
      </c>
      <c r="P1791" s="11">
        <v>0</v>
      </c>
      <c r="Q1791" s="10">
        <f t="shared" si="955"/>
        <v>1.2081205294336963E-3</v>
      </c>
      <c r="R1791" s="10">
        <f t="shared" si="956"/>
        <v>5.612223498720029E-4</v>
      </c>
      <c r="S1791" s="10">
        <f t="shared" si="957"/>
        <v>0</v>
      </c>
      <c r="T1791" s="9">
        <f t="shared" si="947"/>
        <v>6.4689817956169345E-4</v>
      </c>
      <c r="U1791" s="18"/>
      <c r="V1791" s="8">
        <f t="shared" si="958"/>
        <v>9.2925852446822237</v>
      </c>
      <c r="W1791" s="8">
        <f t="shared" si="948"/>
        <v>4.9757920106072469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-1.5236100073492749</v>
      </c>
      <c r="AB1791" s="8">
        <f t="shared" si="959"/>
        <v>-431.67932340749758</v>
      </c>
      <c r="AC1791" s="8">
        <f t="shared" si="952"/>
        <v>-433.20293341484683</v>
      </c>
      <c r="AD1791" s="8">
        <f t="shared" si="960"/>
        <v>0.91160261250332619</v>
      </c>
      <c r="AE1791" s="8">
        <f t="shared" si="953"/>
        <v>-432.29133080234351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2355.2547456256539</v>
      </c>
      <c r="M1792" s="14">
        <f t="shared" si="946"/>
        <v>769177</v>
      </c>
      <c r="N1792" s="13"/>
      <c r="O1792" s="12">
        <f>1000*(IF(I47&lt;18,VLOOKUP(I47,'[1]Mortality (No Interventions) H'!$B$10:$O$129,7),VLOOKUP(I47,'[1]Mortality (Interventions) H'!$B$136:$AV$256,43)))</f>
        <v>487.53055364785348</v>
      </c>
      <c r="P1792" s="11">
        <v>0</v>
      </c>
      <c r="Q1792" s="10">
        <f t="shared" si="955"/>
        <v>6.4689817956169345E-4</v>
      </c>
      <c r="R1792" s="10">
        <f t="shared" si="956"/>
        <v>3.1538262763550098E-4</v>
      </c>
      <c r="S1792" s="10">
        <f t="shared" si="957"/>
        <v>0</v>
      </c>
      <c r="T1792" s="9">
        <f t="shared" si="947"/>
        <v>3.3151555192619247E-4</v>
      </c>
      <c r="U1792" s="18"/>
      <c r="V1792" s="8">
        <f t="shared" si="958"/>
        <v>4.9757920106072469</v>
      </c>
      <c r="W1792" s="8">
        <f t="shared" si="948"/>
        <v>2.5499413768393295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-0.78080357692287272</v>
      </c>
      <c r="AB1792" s="8">
        <f t="shared" si="959"/>
        <v>-242.58506337679174</v>
      </c>
      <c r="AC1792" s="8">
        <f t="shared" si="952"/>
        <v>-243.3658669537146</v>
      </c>
      <c r="AD1792" s="8">
        <f t="shared" si="960"/>
        <v>0.48812519624057094</v>
      </c>
      <c r="AE1792" s="8">
        <f t="shared" si="953"/>
        <v>-242.87774175747404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2355.2547456256539</v>
      </c>
      <c r="M1793" s="14">
        <f t="shared" si="946"/>
        <v>769177</v>
      </c>
      <c r="N1793" s="13"/>
      <c r="O1793" s="12">
        <f>1000*(IF(I48&lt;18,VLOOKUP(I48,'[1]Mortality (No Interventions) H'!$B$10:$O$129,7),VLOOKUP(I48,'[1]Mortality (Interventions) H'!$B$136:$AV$256,43)))</f>
        <v>510.68661770924342</v>
      </c>
      <c r="P1793" s="11">
        <v>0</v>
      </c>
      <c r="Q1793" s="10">
        <f t="shared" si="955"/>
        <v>3.3151555192619247E-4</v>
      </c>
      <c r="R1793" s="10">
        <f t="shared" si="956"/>
        <v>1.6930055593120027E-4</v>
      </c>
      <c r="S1793" s="10">
        <f t="shared" si="957"/>
        <v>0</v>
      </c>
      <c r="T1793" s="9">
        <f t="shared" si="947"/>
        <v>1.622149959949922E-4</v>
      </c>
      <c r="U1793" s="18"/>
      <c r="V1793" s="8">
        <f t="shared" si="958"/>
        <v>2.5499413768393295</v>
      </c>
      <c r="W1793" s="8">
        <f t="shared" si="948"/>
        <v>1.2477204397444013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-0.38205763912885182</v>
      </c>
      <c r="AB1793" s="8">
        <f t="shared" si="959"/>
        <v>-130.22209370949284</v>
      </c>
      <c r="AC1793" s="8">
        <f t="shared" si="952"/>
        <v>-130.60415134862168</v>
      </c>
      <c r="AD1793" s="8">
        <f t="shared" si="960"/>
        <v>0.25014924906793823</v>
      </c>
      <c r="AE1793" s="8">
        <f t="shared" si="953"/>
        <v>-130.35400209955375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2355.2547456256539</v>
      </c>
      <c r="M1794" s="14">
        <f t="shared" si="946"/>
        <v>769177</v>
      </c>
      <c r="N1794" s="13"/>
      <c r="O1794" s="12">
        <f>1000*(IF(I49&lt;18,VLOOKUP(I49,'[1]Mortality (No Interventions) H'!$B$10:$O$129,7),VLOOKUP(I49,'[1]Mortality (Interventions) H'!$B$136:$AV$256,43)))</f>
        <v>533.87696273099812</v>
      </c>
      <c r="P1794" s="11">
        <v>0</v>
      </c>
      <c r="Q1794" s="10">
        <f t="shared" si="955"/>
        <v>1.622149959949922E-4</v>
      </c>
      <c r="R1794" s="10">
        <f t="shared" si="956"/>
        <v>8.6602849371227467E-5</v>
      </c>
      <c r="S1794" s="10">
        <f t="shared" si="957"/>
        <v>0</v>
      </c>
      <c r="T1794" s="9">
        <f t="shared" si="947"/>
        <v>7.5612146623764732E-5</v>
      </c>
      <c r="U1794" s="18"/>
      <c r="V1794" s="8">
        <f t="shared" si="958"/>
        <v>1.2477204397444013</v>
      </c>
      <c r="W1794" s="8">
        <f t="shared" si="948"/>
        <v>0.58159124103627491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-0.17808586716256464</v>
      </c>
      <c r="AB1794" s="8">
        <f t="shared" si="959"/>
        <v>-66.612919870812632</v>
      </c>
      <c r="AC1794" s="8">
        <f t="shared" si="952"/>
        <v>-66.791005737975198</v>
      </c>
      <c r="AD1794" s="8">
        <f t="shared" si="960"/>
        <v>0.12240137513892578</v>
      </c>
      <c r="AE1794" s="8">
        <f t="shared" si="953"/>
        <v>-66.668604362836277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2355.2547456256539</v>
      </c>
      <c r="M1795" s="14">
        <f t="shared" si="946"/>
        <v>769177</v>
      </c>
      <c r="N1795" s="13"/>
      <c r="O1795" s="12">
        <f>1000*(IF(I50&lt;18,VLOOKUP(I50,'[1]Mortality (No Interventions) H'!$B$10:$O$129,7),VLOOKUP(I50,'[1]Mortality (Interventions) H'!$B$136:$AV$256,43)))</f>
        <v>556.96879188445087</v>
      </c>
      <c r="P1795" s="11">
        <v>0</v>
      </c>
      <c r="Q1795" s="10">
        <f t="shared" si="955"/>
        <v>7.5612146623764732E-5</v>
      </c>
      <c r="R1795" s="10">
        <f t="shared" si="956"/>
        <v>4.2113605956828207E-5</v>
      </c>
      <c r="S1795" s="10">
        <f t="shared" si="957"/>
        <v>0</v>
      </c>
      <c r="T1795" s="9">
        <f t="shared" si="947"/>
        <v>3.3498540666936525E-5</v>
      </c>
      <c r="U1795" s="18"/>
      <c r="V1795" s="8">
        <f t="shared" si="958"/>
        <v>0.58159124103627491</v>
      </c>
      <c r="W1795" s="8">
        <f t="shared" si="948"/>
        <v>0.25766307014572237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-7.8897596877336204E-2</v>
      </c>
      <c r="AB1795" s="8">
        <f t="shared" si="959"/>
        <v>-32.392817089055249</v>
      </c>
      <c r="AC1795" s="8">
        <f t="shared" si="952"/>
        <v>-32.471714685932582</v>
      </c>
      <c r="AD1795" s="8">
        <f t="shared" si="960"/>
        <v>5.7054100745658573E-2</v>
      </c>
      <c r="AE1795" s="8">
        <f t="shared" si="953"/>
        <v>-32.414660585186923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2355.2547456256539</v>
      </c>
      <c r="M1796" s="14">
        <f t="shared" si="946"/>
        <v>769177</v>
      </c>
      <c r="N1796" s="13"/>
      <c r="O1796" s="12">
        <f>1000*(IF(I51&lt;18,VLOOKUP(I51,'[1]Mortality (No Interventions) H'!$B$10:$O$129,7),VLOOKUP(I51,'[1]Mortality (Interventions) H'!$B$136:$AV$256,43)))</f>
        <v>583.77527601985821</v>
      </c>
      <c r="P1796" s="11">
        <v>0</v>
      </c>
      <c r="Q1796" s="10">
        <f t="shared" si="955"/>
        <v>3.3498540666936525E-5</v>
      </c>
      <c r="R1796" s="10">
        <f t="shared" si="956"/>
        <v>1.9555619824103316E-5</v>
      </c>
      <c r="S1796" s="10">
        <f t="shared" si="957"/>
        <v>0</v>
      </c>
      <c r="T1796" s="9">
        <f t="shared" si="947"/>
        <v>1.3942920842833208E-5</v>
      </c>
      <c r="U1796" s="18"/>
      <c r="V1796" s="8">
        <f t="shared" si="958"/>
        <v>0.25766307014572237</v>
      </c>
      <c r="W1796" s="8">
        <f t="shared" si="948"/>
        <v>0.1072457402512792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-3.2839130482965759E-2</v>
      </c>
      <c r="AB1796" s="8">
        <f t="shared" si="959"/>
        <v>-15.041732989444316</v>
      </c>
      <c r="AC1796" s="8">
        <f t="shared" si="952"/>
        <v>-15.074572119927282</v>
      </c>
      <c r="AD1796" s="8">
        <f t="shared" si="960"/>
        <v>2.5276747181295366E-2</v>
      </c>
      <c r="AE1796" s="8">
        <f t="shared" si="953"/>
        <v>-15.049295372745986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2355.2547456256539</v>
      </c>
      <c r="M1797" s="14">
        <f t="shared" si="946"/>
        <v>769177</v>
      </c>
      <c r="N1797" s="13"/>
      <c r="O1797" s="12">
        <f>1000*(IF(I52&lt;18,VLOOKUP(I52,'[1]Mortality (No Interventions) H'!$B$10:$O$129,7),VLOOKUP(I52,'[1]Mortality (Interventions) H'!$B$136:$AV$256,43)))</f>
        <v>610.43981915798975</v>
      </c>
      <c r="P1797" s="11">
        <v>0</v>
      </c>
      <c r="Q1797" s="10">
        <f t="shared" si="955"/>
        <v>1.3942920842833208E-5</v>
      </c>
      <c r="R1797" s="10">
        <f t="shared" si="956"/>
        <v>8.5113140778332706E-6</v>
      </c>
      <c r="S1797" s="10">
        <f t="shared" si="957"/>
        <v>0</v>
      </c>
      <c r="T1797" s="9">
        <f t="shared" si="947"/>
        <v>5.4316067649999378E-6</v>
      </c>
      <c r="U1797" s="18"/>
      <c r="V1797" s="8">
        <f t="shared" si="958"/>
        <v>0.1072457402512792</v>
      </c>
      <c r="W1797" s="8">
        <f t="shared" si="948"/>
        <v>4.1778669966823577E-2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-1.279281760963851E-2</v>
      </c>
      <c r="AB1797" s="8">
        <f t="shared" si="959"/>
        <v>-6.546707028445562</v>
      </c>
      <c r="AC1797" s="8">
        <f t="shared" si="952"/>
        <v>-6.5594998460552008</v>
      </c>
      <c r="AD1797" s="8">
        <f t="shared" si="960"/>
        <v>1.0520807118650491E-2</v>
      </c>
      <c r="AE1797" s="8">
        <f t="shared" si="953"/>
        <v>-6.5489790389365501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2355.2547456256539</v>
      </c>
      <c r="M1798" s="14">
        <f t="shared" si="946"/>
        <v>769177</v>
      </c>
      <c r="N1798" s="13"/>
      <c r="O1798" s="12">
        <f>1000*(IF(I53&lt;18,VLOOKUP(I53,'[1]Mortality (No Interventions) H'!$B$10:$O$129,7),VLOOKUP(I53,'[1]Mortality (Interventions) H'!$B$136:$AV$256,43)))</f>
        <v>636.92947961268374</v>
      </c>
      <c r="P1798" s="11">
        <v>0</v>
      </c>
      <c r="Q1798" s="10">
        <f t="shared" si="955"/>
        <v>5.4316067649999378E-6</v>
      </c>
      <c r="R1798" s="10">
        <f t="shared" si="956"/>
        <v>3.4595504702921429E-6</v>
      </c>
      <c r="S1798" s="10">
        <f t="shared" si="957"/>
        <v>0</v>
      </c>
      <c r="T1798" s="9">
        <f t="shared" si="947"/>
        <v>1.9720562947077949E-6</v>
      </c>
      <c r="U1798" s="18"/>
      <c r="V1798" s="8">
        <f t="shared" si="958"/>
        <v>4.1778669966823577E-2</v>
      </c>
      <c r="W1798" s="8">
        <f t="shared" si="948"/>
        <v>1.5168603445944577E-2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-4.6446949467514771E-3</v>
      </c>
      <c r="AB1798" s="8">
        <f t="shared" si="959"/>
        <v>-2.6610066520878997</v>
      </c>
      <c r="AC1798" s="8">
        <f t="shared" si="952"/>
        <v>-2.6656513470346512</v>
      </c>
      <c r="AD1798" s="8">
        <f t="shared" si="960"/>
        <v>4.098487523745393E-3</v>
      </c>
      <c r="AE1798" s="8">
        <f t="shared" si="953"/>
        <v>-2.6615528595109059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2355.2547456256539</v>
      </c>
      <c r="M1799" s="14">
        <f t="shared" si="946"/>
        <v>769177</v>
      </c>
      <c r="N1799" s="13"/>
      <c r="O1799" s="12">
        <f>1000*(IF(I54&lt;18,VLOOKUP(I54,'[1]Mortality (No Interventions) H'!$B$10:$O$129,7),VLOOKUP(I54,'[1]Mortality (Interventions) H'!$B$136:$AV$256,43)))</f>
        <v>663.21177693795607</v>
      </c>
      <c r="P1799" s="11">
        <v>0</v>
      </c>
      <c r="Q1799" s="10">
        <f t="shared" si="955"/>
        <v>1.9720562947077949E-6</v>
      </c>
      <c r="R1799" s="10">
        <f t="shared" si="956"/>
        <v>1.3078909594348381E-6</v>
      </c>
      <c r="S1799" s="10">
        <f t="shared" si="957"/>
        <v>0</v>
      </c>
      <c r="T1799" s="9">
        <f t="shared" si="947"/>
        <v>6.6416533527295686E-7</v>
      </c>
      <c r="U1799" s="18"/>
      <c r="V1799" s="8">
        <f t="shared" si="958"/>
        <v>1.5168603445944577E-2</v>
      </c>
      <c r="W1799" s="8">
        <f t="shared" si="948"/>
        <v>5.1086070008924712E-3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-1.5642785577816851E-3</v>
      </c>
      <c r="AB1799" s="8">
        <f t="shared" si="959"/>
        <v>-1.0059996445052104</v>
      </c>
      <c r="AC1799" s="8">
        <f t="shared" si="952"/>
        <v>-1.007563923062992</v>
      </c>
      <c r="AD1799" s="8">
        <f t="shared" si="960"/>
        <v>1.4880399980471632E-3</v>
      </c>
      <c r="AE1799" s="8">
        <f t="shared" si="953"/>
        <v>-1.0060758830649448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2355.2547456256539</v>
      </c>
      <c r="M1800" s="14">
        <f t="shared" si="946"/>
        <v>769177</v>
      </c>
      <c r="N1800" s="13"/>
      <c r="O1800" s="12">
        <f>1000*(IF(I55&lt;18,VLOOKUP(I55,'[1]Mortality (No Interventions) H'!$B$10:$O$129,7),VLOOKUP(I55,'[1]Mortality (Interventions) H'!$B$136:$AV$256,43)))</f>
        <v>689.25406510840583</v>
      </c>
      <c r="P1800" s="11">
        <v>0</v>
      </c>
      <c r="Q1800" s="10">
        <f t="shared" si="955"/>
        <v>6.6416533527295686E-7</v>
      </c>
      <c r="R1800" s="10">
        <f t="shared" si="956"/>
        <v>4.5777865724097279E-7</v>
      </c>
      <c r="S1800" s="10">
        <f t="shared" si="957"/>
        <v>0</v>
      </c>
      <c r="T1800" s="9">
        <f t="shared" si="947"/>
        <v>2.0638667803198407E-7</v>
      </c>
      <c r="U1800" s="18"/>
      <c r="V1800" s="8">
        <f t="shared" si="958"/>
        <v>5.1086070008924712E-3</v>
      </c>
      <c r="W1800" s="8">
        <f t="shared" si="948"/>
        <v>1.5874788584860741E-3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-4.8609320286874437E-4</v>
      </c>
      <c r="AB1800" s="8">
        <f t="shared" si="959"/>
        <v>-0.35211281424063973</v>
      </c>
      <c r="AC1800" s="8">
        <f t="shared" si="952"/>
        <v>-0.35259890744350847</v>
      </c>
      <c r="AD1800" s="8">
        <f t="shared" si="960"/>
        <v>5.0115434678755144E-4</v>
      </c>
      <c r="AE1800" s="8">
        <f t="shared" si="953"/>
        <v>-0.35209775309672092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2355.2547456256539</v>
      </c>
      <c r="M1801" s="14">
        <f t="shared" si="946"/>
        <v>769177</v>
      </c>
      <c r="N1801" s="13"/>
      <c r="O1801" s="12">
        <f>1000*(IF(I56&lt;18,VLOOKUP(I56,'[1]Mortality (No Interventions) H'!$B$10:$O$129,7),VLOOKUP(I56,'[1]Mortality (Interventions) H'!$B$136:$AV$256,43)))</f>
        <v>715.16727733199309</v>
      </c>
      <c r="P1801" s="11">
        <v>0</v>
      </c>
      <c r="Q1801" s="10">
        <f t="shared" si="955"/>
        <v>2.0638667803198407E-7</v>
      </c>
      <c r="R1801" s="10">
        <f t="shared" si="956"/>
        <v>1.4760099860572871E-7</v>
      </c>
      <c r="S1801" s="10">
        <f t="shared" si="957"/>
        <v>0</v>
      </c>
      <c r="T1801" s="9">
        <f t="shared" si="947"/>
        <v>5.8785679426255363E-8</v>
      </c>
      <c r="U1801" s="18"/>
      <c r="V1801" s="8">
        <f t="shared" si="958"/>
        <v>1.5874788584860741E-3</v>
      </c>
      <c r="W1801" s="8">
        <f t="shared" si="948"/>
        <v>4.5216592544048822E-4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-1.384552504435163E-4</v>
      </c>
      <c r="AB1801" s="8">
        <f t="shared" si="959"/>
        <v>-0.11353129330455859</v>
      </c>
      <c r="AC1801" s="8">
        <f t="shared" si="952"/>
        <v>-0.11366974855500211</v>
      </c>
      <c r="AD1801" s="8">
        <f t="shared" si="960"/>
        <v>1.5573167601748387E-4</v>
      </c>
      <c r="AE1801" s="8">
        <f t="shared" si="953"/>
        <v>-0.11351401687898463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2355.2547456256539</v>
      </c>
      <c r="M1802" s="14">
        <f t="shared" si="946"/>
        <v>769177</v>
      </c>
      <c r="N1802" s="13"/>
      <c r="O1802" s="12">
        <f>1000*(IF(I57&lt;18,VLOOKUP(I57,'[1]Mortality (No Interventions) H'!$B$10:$O$129,7),VLOOKUP(I57,'[1]Mortality (Interventions) H'!$B$136:$AV$256,43)))</f>
        <v>741.08401077559677</v>
      </c>
      <c r="P1802" s="11">
        <v>0</v>
      </c>
      <c r="Q1802" s="10">
        <f t="shared" si="955"/>
        <v>5.8785679426255363E-8</v>
      </c>
      <c r="R1802" s="10">
        <f t="shared" si="956"/>
        <v>4.3565127085377808E-8</v>
      </c>
      <c r="S1802" s="10">
        <f t="shared" si="957"/>
        <v>0</v>
      </c>
      <c r="T1802" s="9">
        <f t="shared" si="947"/>
        <v>1.5220552340877554E-8</v>
      </c>
      <c r="U1802" s="18"/>
      <c r="V1802" s="8">
        <f t="shared" si="958"/>
        <v>4.5216592544048822E-4</v>
      </c>
      <c r="W1802" s="8">
        <f t="shared" si="948"/>
        <v>1.1707298787899175E-4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-3.5848278131895512E-5</v>
      </c>
      <c r="AB1802" s="8">
        <f t="shared" si="959"/>
        <v>-3.3509293756149645E-2</v>
      </c>
      <c r="AC1802" s="8">
        <f t="shared" si="952"/>
        <v>-3.3545142034281543E-2</v>
      </c>
      <c r="AD1802" s="8">
        <f t="shared" si="960"/>
        <v>4.4357477285711898E-5</v>
      </c>
      <c r="AE1802" s="8">
        <f t="shared" si="953"/>
        <v>-3.350078455699583E-2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2355.2547456256539</v>
      </c>
      <c r="M1803" s="14">
        <f t="shared" si="946"/>
        <v>769177</v>
      </c>
      <c r="N1803" s="13"/>
      <c r="O1803" s="12">
        <f>1000*(IF(I58&lt;18,VLOOKUP(I58,'[1]Mortality (No Interventions) H'!$B$10:$O$129,7),VLOOKUP(I58,'[1]Mortality (Interventions) H'!$B$136:$AV$256,43)))</f>
        <v>767.00426543921731</v>
      </c>
      <c r="P1803" s="11">
        <v>0</v>
      </c>
      <c r="Q1803" s="10">
        <f t="shared" si="955"/>
        <v>1.5220552340877554E-8</v>
      </c>
      <c r="R1803" s="10">
        <f t="shared" si="956"/>
        <v>1.1674228567793947E-8</v>
      </c>
      <c r="S1803" s="10">
        <f t="shared" si="957"/>
        <v>0</v>
      </c>
      <c r="T1803" s="9">
        <f t="shared" si="947"/>
        <v>3.5463237730836072E-9</v>
      </c>
      <c r="U1803" s="18"/>
      <c r="V1803" s="8">
        <f t="shared" si="958"/>
        <v>1.1707298787899175E-4</v>
      </c>
      <c r="W1803" s="8">
        <f t="shared" si="948"/>
        <v>2.7277506808091299E-5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-8.3524958960802407E-6</v>
      </c>
      <c r="AB1803" s="8">
        <f t="shared" si="959"/>
        <v>-8.9795481070900456E-3</v>
      </c>
      <c r="AC1803" s="8">
        <f t="shared" si="952"/>
        <v>-8.9879006029861264E-3</v>
      </c>
      <c r="AD1803" s="8">
        <f t="shared" si="960"/>
        <v>1.1484860110929091E-5</v>
      </c>
      <c r="AE1803" s="8">
        <f t="shared" si="953"/>
        <v>-8.9764157428751969E-3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2355.2547456256539</v>
      </c>
      <c r="M1804" s="14">
        <f t="shared" si="946"/>
        <v>769177</v>
      </c>
      <c r="N1804" s="13"/>
      <c r="O1804" s="12">
        <f>1000*(IF(I59&lt;18,VLOOKUP(I59,'[1]Mortality (No Interventions) H'!$B$10:$O$129,7),VLOOKUP(I59,'[1]Mortality (Interventions) H'!$B$136:$AV$256,43)))</f>
        <v>792.92804132285482</v>
      </c>
      <c r="P1804" s="11">
        <v>0</v>
      </c>
      <c r="Q1804" s="10">
        <f t="shared" si="955"/>
        <v>3.5463237730836072E-9</v>
      </c>
      <c r="R1804" s="10">
        <f t="shared" si="956"/>
        <v>2.8119795632878607E-9</v>
      </c>
      <c r="S1804" s="10">
        <f t="shared" si="957"/>
        <v>0</v>
      </c>
      <c r="T1804" s="9">
        <f t="shared" si="947"/>
        <v>7.3434420979574647E-10</v>
      </c>
      <c r="U1804" s="18"/>
      <c r="V1804" s="8">
        <f t="shared" si="958"/>
        <v>2.7277506808091299E-5</v>
      </c>
      <c r="W1804" s="8">
        <f t="shared" si="948"/>
        <v>5.648406762580629E-6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-1.7295676850441526E-6</v>
      </c>
      <c r="AB1804" s="8">
        <f t="shared" si="959"/>
        <v>-2.1629100045510666E-3</v>
      </c>
      <c r="AC1804" s="8">
        <f t="shared" si="952"/>
        <v>-2.1646395722361108E-3</v>
      </c>
      <c r="AD1804" s="8">
        <f t="shared" si="960"/>
        <v>2.6759234178737566E-6</v>
      </c>
      <c r="AE1804" s="8">
        <f t="shared" si="953"/>
        <v>-2.1619636488182372E-3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2355.2547456256539</v>
      </c>
      <c r="M1805" s="14">
        <f t="shared" si="946"/>
        <v>769177</v>
      </c>
      <c r="N1805" s="13"/>
      <c r="O1805" s="12">
        <f>1000*(IF(I60&lt;18,VLOOKUP(I60,'[1]Mortality (No Interventions) H'!$B$10:$O$129,7),VLOOKUP(I60,'[1]Mortality (Interventions) H'!$B$136:$AV$256,43)))</f>
        <v>1000</v>
      </c>
      <c r="P1805" s="11">
        <v>0</v>
      </c>
      <c r="Q1805" s="10">
        <f t="shared" si="955"/>
        <v>7.3434420979574647E-10</v>
      </c>
      <c r="R1805" s="10">
        <f t="shared" si="956"/>
        <v>7.3434420979574647E-10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5.648406762580629E-6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-5.6484067625806283E-4</v>
      </c>
      <c r="AC1805" s="8">
        <f t="shared" si="952"/>
        <v>-5.6484067625806283E-4</v>
      </c>
      <c r="AD1805" s="8">
        <f t="shared" si="960"/>
        <v>5.5410870340915973E-7</v>
      </c>
      <c r="AE1805" s="8">
        <f t="shared" si="953"/>
        <v>-5.6428656755465366E-4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2355.2547456256539</v>
      </c>
      <c r="M1806" s="14">
        <f t="shared" si="946"/>
        <v>769177</v>
      </c>
      <c r="N1806" s="13"/>
      <c r="O1806" s="12" t="e">
        <f>1000*(IF(I61&lt;18,VLOOKUP(I61,'[1]Mortality (No Interventions) H'!$B$10:$O$129,7),VLOOKUP(I61,'[1]Mortality (Interventions) H'!$B$136:$AV$256,43)))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2355.2547456256539</v>
      </c>
      <c r="M1807" s="14">
        <f t="shared" si="946"/>
        <v>769177</v>
      </c>
      <c r="N1807" s="13"/>
      <c r="O1807" s="12" t="e">
        <f>1000*(IF(I62&lt;18,VLOOKUP(I62,'[1]Mortality (No Interventions) H'!$B$10:$O$129,7),VLOOKUP(I62,'[1]Mortality (Interventions) H'!$B$136:$AV$256,43)))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2355.2547456256539</v>
      </c>
      <c r="M1808" s="14">
        <f t="shared" si="946"/>
        <v>769177</v>
      </c>
      <c r="N1808" s="13"/>
      <c r="O1808" s="12" t="e">
        <f>1000*(IF(I63&lt;18,VLOOKUP(I63,'[1]Mortality (No Interventions) H'!$B$10:$O$129,7),VLOOKUP(I63,'[1]Mortality (Interventions) H'!$B$136:$AV$256,43)))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2355.2547456256539</v>
      </c>
      <c r="M1809" s="14">
        <f t="shared" si="946"/>
        <v>769177</v>
      </c>
      <c r="N1809" s="13"/>
      <c r="O1809" s="12" t="e">
        <f>1000*(IF(I64&lt;18,VLOOKUP(I64,'[1]Mortality (No Interventions) H'!$B$10:$O$129,7),VLOOKUP(I64,'[1]Mortality (Interventions) H'!$B$136:$AV$256,43)))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2355.2547456256539</v>
      </c>
      <c r="M1810" s="14">
        <f t="shared" si="946"/>
        <v>769177</v>
      </c>
      <c r="N1810" s="13"/>
      <c r="O1810" s="12" t="e">
        <f>1000*(IF(I65&lt;18,VLOOKUP(I65,'[1]Mortality (No Interventions) H'!$B$10:$O$129,7),VLOOKUP(I65,'[1]Mortality (Interventions) H'!$B$136:$AV$256,43)))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2355.2547456256539</v>
      </c>
      <c r="M1811" s="14">
        <f t="shared" si="946"/>
        <v>769177</v>
      </c>
      <c r="N1811" s="13"/>
      <c r="O1811" s="12" t="e">
        <f>1000*(IF(I66&lt;18,VLOOKUP(I66,'[1]Mortality (No Interventions) H'!$B$10:$O$129,7),VLOOKUP(I66,'[1]Mortality (Interventions) H'!$B$136:$AV$256,43)))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2355.2547456256539</v>
      </c>
      <c r="M1812" s="14">
        <f t="shared" si="946"/>
        <v>769177</v>
      </c>
      <c r="N1812" s="13"/>
      <c r="O1812" s="12" t="e">
        <f>1000*(IF(I67&lt;18,VLOOKUP(I67,'[1]Mortality (No Interventions) H'!$B$10:$O$129,7),VLOOKUP(I67,'[1]Mortality (Interventions) H'!$B$136:$AV$256,43)))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2355.2547456256539</v>
      </c>
      <c r="M1813" s="14">
        <f t="shared" ref="M1813:M1844" si="963">$E$11</f>
        <v>769177</v>
      </c>
      <c r="N1813" s="13"/>
      <c r="O1813" s="12" t="e">
        <f>1000*(IF(I68&lt;18,VLOOKUP(I68,'[1]Mortality (No Interventions) H'!$B$10:$O$129,7),VLOOKUP(I68,'[1]Mortality (Interventions) H'!$B$136:$AV$256,43)))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2355.2547456256539</v>
      </c>
      <c r="M1814" s="14">
        <f t="shared" si="963"/>
        <v>769177</v>
      </c>
      <c r="N1814" s="13"/>
      <c r="O1814" s="12" t="e">
        <f>1000*(IF(I69&lt;18,VLOOKUP(I69,'[1]Mortality (No Interventions) H'!$B$10:$O$129,7),VLOOKUP(I69,'[1]Mortality (Interventions) H'!$B$136:$AV$256,43)))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2355.2547456256539</v>
      </c>
      <c r="M1815" s="14">
        <f t="shared" si="963"/>
        <v>769177</v>
      </c>
      <c r="N1815" s="13"/>
      <c r="O1815" s="12" t="e">
        <f>1000*(IF(I70&lt;18,VLOOKUP(I70,'[1]Mortality (No Interventions) H'!$B$10:$O$129,7),VLOOKUP(I70,'[1]Mortality (Interventions) H'!$B$136:$AV$256,43)))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2355.2547456256539</v>
      </c>
      <c r="M1816" s="14">
        <f t="shared" si="963"/>
        <v>769177</v>
      </c>
      <c r="N1816" s="13"/>
      <c r="O1816" s="12" t="e">
        <f>1000*(IF(I71&lt;18,VLOOKUP(I71,'[1]Mortality (No Interventions) H'!$B$10:$O$129,7),VLOOKUP(I71,'[1]Mortality (Interventions) H'!$B$136:$AV$256,43)))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2355.2547456256539</v>
      </c>
      <c r="M1817" s="14">
        <f t="shared" si="963"/>
        <v>769177</v>
      </c>
      <c r="N1817" s="13"/>
      <c r="O1817" s="12" t="e">
        <f>1000*(IF(I72&lt;18,VLOOKUP(I72,'[1]Mortality (No Interventions) H'!$B$10:$O$129,7),VLOOKUP(I72,'[1]Mortality (Interventions) H'!$B$136:$AV$256,43)))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2355.2547456256539</v>
      </c>
      <c r="M1818" s="14">
        <f t="shared" si="963"/>
        <v>769177</v>
      </c>
      <c r="N1818" s="13"/>
      <c r="O1818" s="12" t="e">
        <f>1000*(IF(I73&lt;18,VLOOKUP(I73,'[1]Mortality (No Interventions) H'!$B$10:$O$129,7),VLOOKUP(I73,'[1]Mortality (Interventions) H'!$B$136:$AV$256,43)))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2355.2547456256539</v>
      </c>
      <c r="M1819" s="14">
        <f t="shared" si="963"/>
        <v>769177</v>
      </c>
      <c r="N1819" s="13"/>
      <c r="O1819" s="12" t="e">
        <f>1000*(IF(I74&lt;18,VLOOKUP(I74,'[1]Mortality (No Interventions) H'!$B$10:$O$129,7),VLOOKUP(I74,'[1]Mortality (Interventions) H'!$B$136:$AV$256,43)))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2355.2547456256539</v>
      </c>
      <c r="M1820" s="14">
        <f t="shared" si="963"/>
        <v>769177</v>
      </c>
      <c r="N1820" s="13"/>
      <c r="O1820" s="12" t="e">
        <f>1000*(IF(I75&lt;18,VLOOKUP(I75,'[1]Mortality (No Interventions) H'!$B$10:$O$129,7),VLOOKUP(I75,'[1]Mortality (Interventions) H'!$B$136:$AV$256,43)))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2355.2547456256539</v>
      </c>
      <c r="M1821" s="14">
        <f t="shared" si="963"/>
        <v>769177</v>
      </c>
      <c r="N1821" s="13"/>
      <c r="O1821" s="12" t="e">
        <f>1000*(IF(I76&lt;18,VLOOKUP(I76,'[1]Mortality (No Interventions) H'!$B$10:$O$129,7),VLOOKUP(I76,'[1]Mortality (Interventions) H'!$B$136:$AV$256,43)))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2355.2547456256539</v>
      </c>
      <c r="M1822" s="14">
        <f t="shared" si="963"/>
        <v>769177</v>
      </c>
      <c r="N1822" s="13"/>
      <c r="O1822" s="12" t="e">
        <f>1000*(IF(I77&lt;18,VLOOKUP(I77,'[1]Mortality (No Interventions) H'!$B$10:$O$129,7),VLOOKUP(I77,'[1]Mortality (Interventions) H'!$B$136:$AV$256,43)))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2355.2547456256539</v>
      </c>
      <c r="M1823" s="14">
        <f t="shared" si="963"/>
        <v>769177</v>
      </c>
      <c r="N1823" s="13"/>
      <c r="O1823" s="12" t="e">
        <f>1000*(IF(I78&lt;18,VLOOKUP(I78,'[1]Mortality (No Interventions) H'!$B$10:$O$129,7),VLOOKUP(I78,'[1]Mortality (Interventions) H'!$B$136:$AV$256,43)))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2355.2547456256539</v>
      </c>
      <c r="M1824" s="14">
        <f t="shared" si="963"/>
        <v>769177</v>
      </c>
      <c r="N1824" s="13"/>
      <c r="O1824" s="12" t="e">
        <f>1000*(IF(I79&lt;18,VLOOKUP(I79,'[1]Mortality (No Interventions) H'!$B$10:$O$129,7),VLOOKUP(I79,'[1]Mortality (Interventions) H'!$B$136:$AV$256,43)))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2355.2547456256539</v>
      </c>
      <c r="M1825" s="14">
        <f t="shared" si="963"/>
        <v>769177</v>
      </c>
      <c r="O1825" s="12" t="e">
        <f>1000*(IF(I80&lt;18,VLOOKUP(I80,'[1]Mortality (No Interventions) H'!$B$10:$O$129,7),VLOOKUP(I80,'[1]Mortality (Interventions) H'!$B$136:$AV$256,43)))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2355.2547456256539</v>
      </c>
      <c r="M1826" s="14">
        <f t="shared" si="963"/>
        <v>769177</v>
      </c>
      <c r="O1826" s="12" t="e">
        <f>1000*(IF(I81&lt;18,VLOOKUP(I81,'[1]Mortality (No Interventions) H'!$B$10:$O$129,7),VLOOKUP(I81,'[1]Mortality (Interventions) H'!$B$136:$AV$256,43)))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2355.2547456256539</v>
      </c>
      <c r="M1827" s="14">
        <f t="shared" si="963"/>
        <v>769177</v>
      </c>
      <c r="O1827" s="12" t="e">
        <f>1000*(IF(I82&lt;18,VLOOKUP(I82,'[1]Mortality (No Interventions) H'!$B$10:$O$129,7),VLOOKUP(I82,'[1]Mortality (Interventions) H'!$B$136:$AV$256,43)))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2355.2547456256539</v>
      </c>
      <c r="M1828" s="14">
        <f t="shared" si="963"/>
        <v>769177</v>
      </c>
      <c r="O1828" s="12" t="e">
        <f>1000*(IF(I83&lt;18,VLOOKUP(I83,'[1]Mortality (No Interventions) H'!$B$10:$O$129,7),VLOOKUP(I83,'[1]Mortality (Interventions) H'!$B$136:$AV$256,43)))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2355.2547456256539</v>
      </c>
      <c r="M1829" s="14">
        <f t="shared" si="963"/>
        <v>769177</v>
      </c>
      <c r="O1829" s="12" t="e">
        <f>1000*(IF(I84&lt;18,VLOOKUP(I84,'[1]Mortality (No Interventions) H'!$B$10:$O$129,7),VLOOKUP(I84,'[1]Mortality (Interventions) H'!$B$136:$AV$256,43)))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2355.2547456256539</v>
      </c>
      <c r="M1830" s="14">
        <f t="shared" si="963"/>
        <v>769177</v>
      </c>
      <c r="O1830" s="12" t="e">
        <f>1000*(IF(I85&lt;18,VLOOKUP(I85,'[1]Mortality (No Interventions) H'!$B$10:$O$129,7),VLOOKUP(I85,'[1]Mortality (Interventions) H'!$B$136:$AV$256,43)))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2355.2547456256539</v>
      </c>
      <c r="M1831" s="14">
        <f t="shared" si="963"/>
        <v>769177</v>
      </c>
      <c r="O1831" s="12" t="e">
        <f>1000*(IF(I86&lt;18,VLOOKUP(I86,'[1]Mortality (No Interventions) H'!$B$10:$O$129,7),VLOOKUP(I86,'[1]Mortality (Interventions) H'!$B$136:$AV$256,43)))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2355.2547456256539</v>
      </c>
      <c r="M1832" s="14">
        <f t="shared" si="963"/>
        <v>769177</v>
      </c>
      <c r="O1832" s="12" t="e">
        <f>1000*(IF(I87&lt;18,VLOOKUP(I87,'[1]Mortality (No Interventions) H'!$B$10:$O$129,7),VLOOKUP(I87,'[1]Mortality (Interventions) H'!$B$136:$AV$256,43)))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2355.2547456256539</v>
      </c>
      <c r="M1833" s="14">
        <f t="shared" si="963"/>
        <v>769177</v>
      </c>
      <c r="O1833" s="12" t="e">
        <f>1000*(IF(I88&lt;18,VLOOKUP(I88,'[1]Mortality (No Interventions) H'!$B$10:$O$129,7),VLOOKUP(I88,'[1]Mortality (Interventions) H'!$B$136:$AV$256,43)))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2355.2547456256539</v>
      </c>
      <c r="M1834" s="14">
        <f t="shared" si="963"/>
        <v>769177</v>
      </c>
      <c r="O1834" s="12" t="e">
        <f>1000*(IF(I89&lt;18,VLOOKUP(I89,'[1]Mortality (No Interventions) H'!$B$10:$O$129,7),VLOOKUP(I89,'[1]Mortality (Interventions) H'!$B$136:$AV$256,43)))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2355.2547456256539</v>
      </c>
      <c r="M1835" s="14">
        <f t="shared" si="963"/>
        <v>769177</v>
      </c>
      <c r="O1835" s="12" t="e">
        <f>1000*(IF(I90&lt;18,VLOOKUP(I90,'[1]Mortality (No Interventions) H'!$B$10:$O$129,7),VLOOKUP(I90,'[1]Mortality (Interventions) H'!$B$136:$AV$256,43)))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2355.2547456256539</v>
      </c>
      <c r="M1836" s="14">
        <f t="shared" si="963"/>
        <v>769177</v>
      </c>
      <c r="O1836" s="12" t="e">
        <f>1000*(IF(I91&lt;18,VLOOKUP(I91,'[1]Mortality (No Interventions) H'!$B$10:$O$129,7),VLOOKUP(I91,'[1]Mortality (Interventions) H'!$B$136:$AV$256,43)))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2355.2547456256539</v>
      </c>
      <c r="M1837" s="14">
        <f t="shared" si="963"/>
        <v>769177</v>
      </c>
      <c r="O1837" s="12" t="e">
        <f>1000*(IF(I92&lt;18,VLOOKUP(I92,'[1]Mortality (No Interventions) H'!$B$10:$O$129,7),VLOOKUP(I92,'[1]Mortality (Interventions) H'!$B$136:$AV$256,43)))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2355.2547456256539</v>
      </c>
      <c r="M1838" s="14">
        <f t="shared" si="963"/>
        <v>769177</v>
      </c>
      <c r="O1838" s="12" t="e">
        <f>1000*(IF(I93&lt;18,VLOOKUP(I93,'[1]Mortality (No Interventions) H'!$B$10:$O$129,7),VLOOKUP(I93,'[1]Mortality (Interventions) H'!$B$136:$AV$256,43)))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2355.2547456256539</v>
      </c>
      <c r="M1839" s="14">
        <f t="shared" si="963"/>
        <v>769177</v>
      </c>
      <c r="O1839" s="12" t="e">
        <f>1000*(IF(I94&lt;18,VLOOKUP(I94,'[1]Mortality (No Interventions) H'!$B$10:$O$129,7),VLOOKUP(I94,'[1]Mortality (Interventions) H'!$B$136:$AV$256,43)))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2355.2547456256539</v>
      </c>
      <c r="M1840" s="14">
        <f t="shared" si="963"/>
        <v>769177</v>
      </c>
      <c r="O1840" s="12" t="e">
        <f>1000*(IF(I95&lt;18,VLOOKUP(I95,'[1]Mortality (No Interventions) H'!$B$10:$O$129,7),VLOOKUP(I95,'[1]Mortality (Interventions) H'!$B$136:$AV$256,43)))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2355.2547456256539</v>
      </c>
      <c r="M1841" s="14">
        <f t="shared" si="963"/>
        <v>769177</v>
      </c>
      <c r="O1841" s="12" t="e">
        <f>1000*(IF(I96&lt;18,VLOOKUP(I96,'[1]Mortality (No Interventions) H'!$B$10:$O$129,7),VLOOKUP(I96,'[1]Mortality (Interventions) H'!$B$136:$AV$256,43)))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2355.2547456256539</v>
      </c>
      <c r="M1842" s="14">
        <f t="shared" si="963"/>
        <v>769177</v>
      </c>
      <c r="O1842" s="12" t="e">
        <f>1000*(IF(I97&lt;18,VLOOKUP(I97,'[1]Mortality (No Interventions) H'!$B$10:$O$129,7),VLOOKUP(I97,'[1]Mortality (Interventions) H'!$B$136:$AV$256,43)))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2355.2547456256539</v>
      </c>
      <c r="M1843" s="14">
        <f t="shared" si="963"/>
        <v>769177</v>
      </c>
      <c r="O1843" s="12" t="e">
        <f>1000*(IF(I98&lt;18,VLOOKUP(I98,'[1]Mortality (No Interventions) H'!$B$10:$O$129,7),VLOOKUP(I98,'[1]Mortality (Interventions) H'!$B$136:$AV$256,43)))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2355.2547456256539</v>
      </c>
      <c r="M1844" s="14">
        <f t="shared" si="963"/>
        <v>769177</v>
      </c>
      <c r="O1844" s="12" t="e">
        <f>1000*(IF(I99&lt;18,VLOOKUP(I99,'[1]Mortality (No Interventions) H'!$B$10:$O$129,7),VLOOKUP(I99,'[1]Mortality (Interventions) H'!$B$136:$AV$256,43)))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2355.2547456256539</v>
      </c>
      <c r="M1845" s="14">
        <f t="shared" ref="M1845:M1869" si="980">$E$11</f>
        <v>769177</v>
      </c>
      <c r="O1845" s="12" t="e">
        <f>1000*(IF(I100&lt;18,VLOOKUP(I100,'[1]Mortality (No Interventions) H'!$B$10:$O$129,7),VLOOKUP(I100,'[1]Mortality (Interventions) H'!$B$136:$AV$256,43)))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2355.2547456256539</v>
      </c>
      <c r="M1846" s="14">
        <f t="shared" si="980"/>
        <v>769177</v>
      </c>
      <c r="O1846" s="12" t="e">
        <f>1000*(IF(I101&lt;18,VLOOKUP(I101,'[1]Mortality (No Interventions) H'!$B$10:$O$129,7),VLOOKUP(I101,'[1]Mortality (Interventions) H'!$B$136:$AV$256,43)))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2355.2547456256539</v>
      </c>
      <c r="M1847" s="14">
        <f t="shared" si="980"/>
        <v>769177</v>
      </c>
      <c r="O1847" s="12" t="e">
        <f>1000*(IF(I102&lt;18,VLOOKUP(I102,'[1]Mortality (No Interventions) H'!$B$10:$O$129,7),VLOOKUP(I102,'[1]Mortality (Interventions) H'!$B$136:$AV$256,43)))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2355.2547456256539</v>
      </c>
      <c r="M1848" s="14">
        <f t="shared" si="980"/>
        <v>769177</v>
      </c>
      <c r="O1848" s="12" t="e">
        <f>1000*(IF(I103&lt;18,VLOOKUP(I103,'[1]Mortality (No Interventions) H'!$B$10:$O$129,7),VLOOKUP(I103,'[1]Mortality (Interventions) H'!$B$136:$AV$256,43)))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2355.2547456256539</v>
      </c>
      <c r="M1849" s="14">
        <f t="shared" si="980"/>
        <v>769177</v>
      </c>
      <c r="O1849" s="12" t="e">
        <f>1000*(IF(I104&lt;18,VLOOKUP(I104,'[1]Mortality (No Interventions) H'!$B$10:$O$129,7),VLOOKUP(I104,'[1]Mortality (Interventions) H'!$B$136:$AV$256,43)))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2355.2547456256539</v>
      </c>
      <c r="M1850" s="14">
        <f t="shared" si="980"/>
        <v>769177</v>
      </c>
      <c r="O1850" s="12" t="e">
        <f>1000*(IF(I105&lt;18,VLOOKUP(I105,'[1]Mortality (No Interventions) H'!$B$10:$O$129,7),VLOOKUP(I105,'[1]Mortality (Interventions) H'!$B$136:$AV$256,43)))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2355.2547456256539</v>
      </c>
      <c r="M1851" s="14">
        <f t="shared" si="980"/>
        <v>769177</v>
      </c>
      <c r="O1851" s="12" t="e">
        <f>1000*(IF(I106&lt;18,VLOOKUP(I106,'[1]Mortality (No Interventions) H'!$B$10:$O$129,7),VLOOKUP(I106,'[1]Mortality (Interventions) H'!$B$136:$AV$256,43)))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2355.2547456256539</v>
      </c>
      <c r="M1852" s="14">
        <f t="shared" si="980"/>
        <v>769177</v>
      </c>
      <c r="O1852" s="12" t="e">
        <f>1000*(IF(I107&lt;18,VLOOKUP(I107,'[1]Mortality (No Interventions) H'!$B$10:$O$129,7),VLOOKUP(I107,'[1]Mortality (Interventions) H'!$B$136:$AV$256,43)))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2355.2547456256539</v>
      </c>
      <c r="M1853" s="14">
        <f t="shared" si="980"/>
        <v>769177</v>
      </c>
      <c r="O1853" s="12" t="e">
        <f>1000*(IF(I108&lt;18,VLOOKUP(I108,'[1]Mortality (No Interventions) H'!$B$10:$O$129,7),VLOOKUP(I108,'[1]Mortality (Interventions) H'!$B$136:$AV$256,43)))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2355.2547456256539</v>
      </c>
      <c r="M1854" s="14">
        <f t="shared" si="980"/>
        <v>769177</v>
      </c>
      <c r="O1854" s="12" t="e">
        <f>1000*(IF(I109&lt;18,VLOOKUP(I109,'[1]Mortality (No Interventions) H'!$B$10:$O$129,7),VLOOKUP(I109,'[1]Mortality (Interventions) H'!$B$136:$AV$256,43)))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2355.2547456256539</v>
      </c>
      <c r="M1855" s="14">
        <f t="shared" si="980"/>
        <v>769177</v>
      </c>
      <c r="O1855" s="12" t="e">
        <f>1000*(IF(I110&lt;18,VLOOKUP(I110,'[1]Mortality (No Interventions) H'!$B$10:$O$129,7),VLOOKUP(I110,'[1]Mortality (Interventions) H'!$B$136:$AV$256,43)))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2355.2547456256539</v>
      </c>
      <c r="M1856" s="14">
        <f t="shared" si="980"/>
        <v>769177</v>
      </c>
      <c r="O1856" s="12" t="e">
        <f>1000*(IF(I111&lt;18,VLOOKUP(I111,'[1]Mortality (No Interventions) H'!$B$10:$O$129,7),VLOOKUP(I111,'[1]Mortality (Interventions) H'!$B$136:$AV$256,43)))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2355.2547456256539</v>
      </c>
      <c r="M1857" s="14">
        <f t="shared" si="980"/>
        <v>769177</v>
      </c>
      <c r="O1857" s="12" t="e">
        <f>1000*(IF(I112&lt;18,VLOOKUP(I112,'[1]Mortality (No Interventions) H'!$B$10:$O$129,7),VLOOKUP(I112,'[1]Mortality (Interventions) H'!$B$136:$AV$256,43)))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2355.2547456256539</v>
      </c>
      <c r="M1858" s="14">
        <f t="shared" si="980"/>
        <v>769177</v>
      </c>
      <c r="O1858" s="12" t="e">
        <f>1000*(IF(I113&lt;18,VLOOKUP(I113,'[1]Mortality (No Interventions) H'!$B$10:$O$129,7),VLOOKUP(I113,'[1]Mortality (Interventions) H'!$B$136:$AV$256,43)))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2355.2547456256539</v>
      </c>
      <c r="M1859" s="14">
        <f t="shared" si="980"/>
        <v>769177</v>
      </c>
      <c r="O1859" s="12" t="e">
        <f>1000*(IF(I114&lt;18,VLOOKUP(I114,'[1]Mortality (No Interventions) H'!$B$10:$O$129,7),VLOOKUP(I114,'[1]Mortality (Interventions) H'!$B$136:$AV$256,43)))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2355.2547456256539</v>
      </c>
      <c r="M1860" s="14">
        <f t="shared" si="980"/>
        <v>769177</v>
      </c>
      <c r="O1860" s="12" t="e">
        <f>1000*(IF(I115&lt;18,VLOOKUP(I115,'[1]Mortality (No Interventions) H'!$B$10:$O$129,7),VLOOKUP(I115,'[1]Mortality (Interventions) H'!$B$136:$AV$256,43)))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2355.2547456256539</v>
      </c>
      <c r="M1861" s="14">
        <f t="shared" si="980"/>
        <v>769177</v>
      </c>
      <c r="O1861" s="12" t="e">
        <f>1000*(IF(I116&lt;18,VLOOKUP(I116,'[1]Mortality (No Interventions) H'!$B$10:$O$129,7),VLOOKUP(I116,'[1]Mortality (Interventions) H'!$B$136:$AV$256,43)))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2355.2547456256539</v>
      </c>
      <c r="M1862" s="14">
        <f t="shared" si="980"/>
        <v>769177</v>
      </c>
      <c r="O1862" s="12" t="e">
        <f>1000*(IF(I117&lt;18,VLOOKUP(I117,'[1]Mortality (No Interventions) H'!$B$10:$O$129,7),VLOOKUP(I117,'[1]Mortality (Interventions) H'!$B$136:$AV$256,43)))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2355.2547456256539</v>
      </c>
      <c r="M1863" s="14">
        <f t="shared" si="980"/>
        <v>769177</v>
      </c>
      <c r="O1863" s="12" t="e">
        <f>1000*(IF(I118&lt;18,VLOOKUP(I118,'[1]Mortality (No Interventions) H'!$B$10:$O$129,7),VLOOKUP(I118,'[1]Mortality (Interventions) H'!$B$136:$AV$256,43)))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2355.2547456256539</v>
      </c>
      <c r="M1864" s="14">
        <f t="shared" si="980"/>
        <v>769177</v>
      </c>
      <c r="O1864" s="12" t="e">
        <f>1000*(IF(I119&lt;18,VLOOKUP(I119,'[1]Mortality (No Interventions) H'!$B$10:$O$129,7),VLOOKUP(I119,'[1]Mortality (Interventions) H'!$B$136:$AV$256,43)))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2355.2547456256539</v>
      </c>
      <c r="M1865" s="14">
        <f t="shared" si="980"/>
        <v>769177</v>
      </c>
      <c r="O1865" s="12" t="e">
        <f>1000*(IF(I120&lt;18,VLOOKUP(I120,'[1]Mortality (No Interventions) H'!$B$10:$O$129,7),VLOOKUP(I120,'[1]Mortality (Interventions) H'!$B$136:$AV$256,43)))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2355.2547456256539</v>
      </c>
      <c r="M1866" s="14">
        <f t="shared" si="980"/>
        <v>769177</v>
      </c>
      <c r="O1866" s="12" t="e">
        <f>1000*(IF(I121&lt;18,VLOOKUP(I121,'[1]Mortality (No Interventions) H'!$B$10:$O$129,7),VLOOKUP(I121,'[1]Mortality (Interventions) H'!$B$136:$AV$256,43)))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2355.2547456256539</v>
      </c>
      <c r="M1867" s="14">
        <f t="shared" si="980"/>
        <v>769177</v>
      </c>
      <c r="O1867" s="12" t="e">
        <f>1000*(IF(I122&lt;18,VLOOKUP(I122,'[1]Mortality (No Interventions) H'!$B$10:$O$129,7),VLOOKUP(I122,'[1]Mortality (Interventions) H'!$B$136:$AV$256,43)))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2355.2547456256539</v>
      </c>
      <c r="M1868" s="14">
        <f t="shared" si="980"/>
        <v>769177</v>
      </c>
      <c r="O1868" s="12" t="e">
        <f>1000*(IF(I123&lt;18,VLOOKUP(I123,'[1]Mortality (No Interventions) H'!$B$10:$O$129,7),VLOOKUP(I123,'[1]Mortality (Interventions) H'!$B$136:$AV$256,43)))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2355.2547456256539</v>
      </c>
      <c r="M1869" s="14">
        <f t="shared" si="980"/>
        <v>769177</v>
      </c>
      <c r="O1869" s="12" t="e">
        <f>1000*(IF(I124&lt;18,VLOOKUP(I124,'[1]Mortality (No Interventions) H'!$B$10:$O$129,7),VLOOKUP(I124,'[1]Mortality (Interventions) H'!$B$136:$AV$256,43)))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472379.24754789635</v>
      </c>
      <c r="Z1874" s="2">
        <f t="shared" si="997"/>
        <v>-11809.481188697409</v>
      </c>
      <c r="AA1874" s="2">
        <f t="shared" si="997"/>
        <v>-47759.509540983585</v>
      </c>
      <c r="AB1874" s="2">
        <f t="shared" si="997"/>
        <v>-769177</v>
      </c>
      <c r="AC1874" s="2">
        <f t="shared" si="997"/>
        <v>-356366.74318178458</v>
      </c>
      <c r="AD1874" s="2">
        <f t="shared" si="997"/>
        <v>15291.342794001574</v>
      </c>
      <c r="AE1874" s="2">
        <f t="shared" si="997"/>
        <v>-341075.40038778295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472379.24754789635</v>
      </c>
      <c r="Z1876" s="2">
        <f t="shared" si="998"/>
        <v>-11809.481188697409</v>
      </c>
      <c r="AA1876" s="2">
        <f t="shared" si="998"/>
        <v>-21137.722130965874</v>
      </c>
      <c r="AB1876" s="2">
        <f t="shared" si="998"/>
        <v>-159426.8549205118</v>
      </c>
      <c r="AC1876" s="2">
        <f t="shared" si="998"/>
        <v>280005.1893077211</v>
      </c>
      <c r="AD1876" s="2">
        <f t="shared" si="998"/>
        <v>6097.5014507948772</v>
      </c>
      <c r="AE1876" s="2">
        <f t="shared" si="998"/>
        <v>286102.69075851602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472379.24754789635</v>
      </c>
      <c r="Z1878" s="2">
        <f t="shared" si="999"/>
        <v>-11809.481188697409</v>
      </c>
      <c r="AA1878" s="2">
        <f t="shared" si="999"/>
        <v>-33111.063265761521</v>
      </c>
      <c r="AB1878" s="2">
        <f t="shared" si="999"/>
        <v>-390421.29088024097</v>
      </c>
      <c r="AC1878" s="2">
        <f t="shared" si="999"/>
        <v>37037.412213196454</v>
      </c>
      <c r="AD1878" s="2">
        <f t="shared" si="999"/>
        <v>10200.54270641487</v>
      </c>
      <c r="AE1878" s="2">
        <f t="shared" si="999"/>
        <v>47237.954919611453</v>
      </c>
    </row>
    <row r="1883" spans="1:40" ht="19" customHeight="1" x14ac:dyDescent="0.15">
      <c r="A1883" s="1"/>
      <c r="G1883" s="1" t="s">
        <v>11</v>
      </c>
      <c r="H1883" s="50">
        <v>458259.08131541417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458259.08131541417</v>
      </c>
      <c r="K1884" s="14">
        <f>J1884*$C$10</f>
        <v>11456.477032885356</v>
      </c>
      <c r="L1884" s="15">
        <f>$C$1894</f>
        <v>4780.9714460403138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458259.08131541417</v>
      </c>
      <c r="Z1884" s="8">
        <f t="shared" ref="Z1884:Z1915" si="1004">IFERROR(_xlfn.IFNA(-$T1884*K1884,0),0)</f>
        <v>-11456.477032885356</v>
      </c>
      <c r="AA1884" s="8">
        <f t="shared" ref="AA1884:AA1915" si="1005">IFERROR(_xlfn.IFNA(-$T1884*L1884,0),0)</f>
        <v>-4780.9714460403138</v>
      </c>
      <c r="AB1884" s="8"/>
      <c r="AC1884" s="8">
        <f t="shared" ref="AC1884:AC1915" si="1006">IFERROR(_xlfn.IFNA(SUM(Y1884:AB1884),0),0)</f>
        <v>442021.63283648848</v>
      </c>
      <c r="AD1884" s="8"/>
      <c r="AE1884" s="8">
        <f t="shared" ref="AE1884:AE1915" si="1007">IFERROR(_xlfn.IFNA(SUM(AC1884:AD1884),0),0)</f>
        <v>442021.63283648848</v>
      </c>
      <c r="AG1884" s="46">
        <f>AE2013</f>
        <v>45825.93964679481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H'!$B$10:$O$129,7),VLOOKUP(I5,'[1]Mortality (Interventions) H'!$B$136:$AV$256,46)))</f>
        <v>7.9988428315619071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7.9988428315619069E-3</v>
      </c>
      <c r="S1885" s="10">
        <f t="shared" ref="S1885:S1916" si="1011">MIN(P1885*Q1885,Q1885-R1885)</f>
        <v>0</v>
      </c>
      <c r="T1885" s="9">
        <f t="shared" si="1001"/>
        <v>0.99200115716843806</v>
      </c>
      <c r="U1885" s="18"/>
      <c r="V1885" s="8">
        <f t="shared" ref="V1885:V1916" si="1012">W1884</f>
        <v>7691.77</v>
      </c>
      <c r="W1885" s="8">
        <f t="shared" si="1002"/>
        <v>7630.2447406734773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-6152.5259326522928</v>
      </c>
      <c r="AC1885" s="8">
        <f t="shared" si="1006"/>
        <v>-6152.5259326522928</v>
      </c>
      <c r="AD1885" s="8">
        <f t="shared" ref="AD1885:AD1916" si="1014">IFERROR(_xlfn.IFNA($D$6*SUM(V1885:V1885,Y1885:Z1885),0),0)</f>
        <v>754.56263700000011</v>
      </c>
      <c r="AE1885" s="8">
        <f t="shared" si="1007"/>
        <v>-5397.9632956522928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2489.6760394632429</v>
      </c>
      <c r="M1886" s="14">
        <f t="shared" si="1000"/>
        <v>769177</v>
      </c>
      <c r="N1886" s="13"/>
      <c r="O1886" s="12">
        <f>1000*(IF(I6&lt;18,VLOOKUP(I6,'[1]Mortality (No Interventions) H'!$B$10:$O$129,7),VLOOKUP(I6,'[1]Mortality (Interventions) H'!$B$136:$AV$256,46)))</f>
        <v>8.8216792811956957</v>
      </c>
      <c r="P1886" s="11">
        <v>0</v>
      </c>
      <c r="Q1886" s="10">
        <f t="shared" si="1009"/>
        <v>0.99200115716843806</v>
      </c>
      <c r="R1886" s="10">
        <f t="shared" si="1010"/>
        <v>8.7511160551149644E-3</v>
      </c>
      <c r="S1886" s="10">
        <f t="shared" si="1011"/>
        <v>0</v>
      </c>
      <c r="T1886" s="9">
        <f t="shared" si="1001"/>
        <v>0.98325004111332315</v>
      </c>
      <c r="U1886" s="18"/>
      <c r="V1886" s="8">
        <f t="shared" si="1012"/>
        <v>7630.2447406734773</v>
      </c>
      <c r="W1886" s="8">
        <f t="shared" si="1002"/>
        <v>7562.9331687342265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-2447.9740681610892</v>
      </c>
      <c r="AB1886" s="8">
        <f t="shared" si="1013"/>
        <v>-6731.1571939251626</v>
      </c>
      <c r="AC1886" s="8">
        <f t="shared" si="1006"/>
        <v>-9179.1312620862518</v>
      </c>
      <c r="AD1886" s="8">
        <f t="shared" si="1014"/>
        <v>748.52700906006817</v>
      </c>
      <c r="AE1886" s="8">
        <f t="shared" si="1007"/>
        <v>-8430.6042530261839</v>
      </c>
      <c r="AF1886" s="1" t="s">
        <v>34</v>
      </c>
      <c r="AG1886" s="44">
        <f>AE2013/Y2013</f>
        <v>0.10000006877169418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2489.6760394632429</v>
      </c>
      <c r="M1887" s="14">
        <f t="shared" si="1000"/>
        <v>769177</v>
      </c>
      <c r="N1887" s="13"/>
      <c r="O1887" s="12">
        <f>1000*(IF(I7&lt;18,VLOOKUP(I7,'[1]Mortality (No Interventions) H'!$B$10:$O$129,7),VLOOKUP(I7,'[1]Mortality (Interventions) H'!$B$136:$AV$256,46)))</f>
        <v>9.7049695912210616</v>
      </c>
      <c r="P1887" s="11">
        <v>0</v>
      </c>
      <c r="Q1887" s="10">
        <f t="shared" si="1009"/>
        <v>0.98325004111332315</v>
      </c>
      <c r="R1887" s="10">
        <f t="shared" si="1010"/>
        <v>9.5424117495716589E-3</v>
      </c>
      <c r="S1887" s="10">
        <f t="shared" si="1011"/>
        <v>0</v>
      </c>
      <c r="T1887" s="9">
        <f t="shared" si="1001"/>
        <v>0.97370762936375144</v>
      </c>
      <c r="U1887" s="18"/>
      <c r="V1887" s="8">
        <f t="shared" si="1012"/>
        <v>7562.9331687342265</v>
      </c>
      <c r="W1887" s="8">
        <f t="shared" si="1002"/>
        <v>7489.5351323112227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-2424.2165542694879</v>
      </c>
      <c r="AB1887" s="8">
        <f t="shared" si="1013"/>
        <v>-7339.8036423002795</v>
      </c>
      <c r="AC1887" s="8">
        <f t="shared" si="1006"/>
        <v>-9764.020196569767</v>
      </c>
      <c r="AD1887" s="8">
        <f t="shared" si="1014"/>
        <v>741.92374385282767</v>
      </c>
      <c r="AE1887" s="8">
        <f t="shared" si="1007"/>
        <v>-9022.0964527169399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2489.6760394632429</v>
      </c>
      <c r="M1888" s="14">
        <f t="shared" si="1000"/>
        <v>769177</v>
      </c>
      <c r="N1888" s="13"/>
      <c r="O1888" s="12">
        <f>1000*(IF(I8&lt;18,VLOOKUP(I8,'[1]Mortality (No Interventions) H'!$B$10:$O$129,7),VLOOKUP(I8,'[1]Mortality (Interventions) H'!$B$136:$AV$256,46)))</f>
        <v>10.649542057686931</v>
      </c>
      <c r="P1888" s="11">
        <v>0</v>
      </c>
      <c r="Q1888" s="10">
        <f t="shared" si="1009"/>
        <v>0.97370762936375144</v>
      </c>
      <c r="R1888" s="10">
        <f t="shared" si="1010"/>
        <v>1.0369540350799908E-2</v>
      </c>
      <c r="S1888" s="10">
        <f t="shared" si="1011"/>
        <v>0</v>
      </c>
      <c r="T1888" s="9">
        <f t="shared" si="1001"/>
        <v>0.96333808901295148</v>
      </c>
      <c r="U1888" s="18"/>
      <c r="V1888" s="8">
        <f t="shared" si="1012"/>
        <v>7489.5351323112227</v>
      </c>
      <c r="W1888" s="8">
        <f t="shared" si="1002"/>
        <v>7409.7750129271499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-2398.3997581178542</v>
      </c>
      <c r="AB1888" s="8">
        <f t="shared" si="1013"/>
        <v>-7976.0119384072214</v>
      </c>
      <c r="AC1888" s="8">
        <f t="shared" si="1006"/>
        <v>-10374.411696525076</v>
      </c>
      <c r="AD1888" s="8">
        <f t="shared" si="1014"/>
        <v>734.72339647973104</v>
      </c>
      <c r="AE1888" s="8">
        <f t="shared" si="1007"/>
        <v>-9639.6883000453454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2489.6760394632429</v>
      </c>
      <c r="M1889" s="14">
        <f t="shared" si="1000"/>
        <v>769177</v>
      </c>
      <c r="N1889" s="13"/>
      <c r="O1889" s="12">
        <f>1000*(IF(I9&lt;18,VLOOKUP(I9,'[1]Mortality (No Interventions) H'!$B$10:$O$129,7),VLOOKUP(I9,'[1]Mortality (Interventions) H'!$B$136:$AV$256,46)))</f>
        <v>11.715645905809479</v>
      </c>
      <c r="P1889" s="11">
        <v>0</v>
      </c>
      <c r="Q1889" s="10">
        <f t="shared" si="1009"/>
        <v>0.96333808901295148</v>
      </c>
      <c r="R1889" s="10">
        <f t="shared" si="1010"/>
        <v>1.1286127938454913E-2</v>
      </c>
      <c r="S1889" s="10">
        <f t="shared" si="1011"/>
        <v>0</v>
      </c>
      <c r="T1889" s="9">
        <f t="shared" si="1001"/>
        <v>0.95205196107449652</v>
      </c>
      <c r="U1889" s="18"/>
      <c r="V1889" s="8">
        <f t="shared" si="1012"/>
        <v>7409.7750129271499</v>
      </c>
      <c r="W1889" s="8">
        <f t="shared" si="1002"/>
        <v>7322.9647126339805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-2370.3009558111662</v>
      </c>
      <c r="AB1889" s="8">
        <f t="shared" si="1013"/>
        <v>-8681.0300293169348</v>
      </c>
      <c r="AC1889" s="8">
        <f t="shared" si="1006"/>
        <v>-11051.330985128101</v>
      </c>
      <c r="AD1889" s="8">
        <f t="shared" si="1014"/>
        <v>726.8989287681535</v>
      </c>
      <c r="AE1889" s="8">
        <f t="shared" si="1007"/>
        <v>-10324.432056359947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2489.6760394632429</v>
      </c>
      <c r="M1890" s="14">
        <f t="shared" si="1000"/>
        <v>769177</v>
      </c>
      <c r="N1890" s="13"/>
      <c r="O1890" s="12">
        <f>1000*(IF(I10&lt;18,VLOOKUP(I10,'[1]Mortality (No Interventions) H'!$B$10:$O$129,7),VLOOKUP(I10,'[1]Mortality (Interventions) H'!$B$136:$AV$256,46)))</f>
        <v>13.058370282082306</v>
      </c>
      <c r="P1890" s="11">
        <v>0</v>
      </c>
      <c r="Q1890" s="10">
        <f t="shared" si="1009"/>
        <v>0.95205196107449652</v>
      </c>
      <c r="R1890" s="10">
        <f t="shared" si="1010"/>
        <v>1.2432247035493386E-2</v>
      </c>
      <c r="S1890" s="10">
        <f t="shared" si="1011"/>
        <v>0</v>
      </c>
      <c r="T1890" s="9">
        <f t="shared" si="1001"/>
        <v>0.93961971403900313</v>
      </c>
      <c r="U1890" s="18"/>
      <c r="V1890" s="8">
        <f t="shared" si="1012"/>
        <v>7322.9647126339805</v>
      </c>
      <c r="W1890" s="8">
        <f t="shared" si="1002"/>
        <v>7227.3387278537839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-2339.3486882502102</v>
      </c>
      <c r="AB1890" s="8">
        <f t="shared" si="1013"/>
        <v>-9562.5984780196959</v>
      </c>
      <c r="AC1890" s="8">
        <f t="shared" si="1006"/>
        <v>-11901.947166269907</v>
      </c>
      <c r="AD1890" s="8">
        <f t="shared" si="1014"/>
        <v>718.38283830939349</v>
      </c>
      <c r="AE1890" s="8">
        <f t="shared" si="1007"/>
        <v>-11183.564327960514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2489.6760394632429</v>
      </c>
      <c r="M1891" s="14">
        <f t="shared" si="1000"/>
        <v>769177</v>
      </c>
      <c r="N1891" s="13"/>
      <c r="O1891" s="12">
        <f>1000*(IF(I11&lt;18,VLOOKUP(I11,'[1]Mortality (No Interventions) H'!$B$10:$O$129,7),VLOOKUP(I11,'[1]Mortality (Interventions) H'!$B$136:$AV$256,46)))</f>
        <v>14.456710143605484</v>
      </c>
      <c r="P1891" s="11">
        <v>0</v>
      </c>
      <c r="Q1891" s="10">
        <f t="shared" si="1009"/>
        <v>0.93961971403900313</v>
      </c>
      <c r="R1891" s="10">
        <f t="shared" si="1010"/>
        <v>1.3583809851079341E-2</v>
      </c>
      <c r="S1891" s="10">
        <f t="shared" si="1011"/>
        <v>0</v>
      </c>
      <c r="T1891" s="9">
        <f t="shared" si="1001"/>
        <v>0.92603590418792381</v>
      </c>
      <c r="U1891" s="18"/>
      <c r="V1891" s="8">
        <f t="shared" si="1012"/>
        <v>7227.3387278537839</v>
      </c>
      <c r="W1891" s="8">
        <f t="shared" si="1002"/>
        <v>7122.855186755547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-2305.5294023393531</v>
      </c>
      <c r="AB1891" s="8">
        <f t="shared" si="1013"/>
        <v>-10448.354109823655</v>
      </c>
      <c r="AC1891" s="8">
        <f t="shared" si="1006"/>
        <v>-12753.883512163007</v>
      </c>
      <c r="AD1891" s="8">
        <f t="shared" si="1014"/>
        <v>709.00192920245627</v>
      </c>
      <c r="AE1891" s="8">
        <f t="shared" si="1007"/>
        <v>-12044.881582960552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2489.6760394632429</v>
      </c>
      <c r="M1892" s="14">
        <f t="shared" si="1000"/>
        <v>769177</v>
      </c>
      <c r="N1892" s="13"/>
      <c r="O1892" s="12">
        <f>1000*(IF(I12&lt;18,VLOOKUP(I12,'[1]Mortality (No Interventions) H'!$B$10:$O$129,7),VLOOKUP(I12,'[1]Mortality (Interventions) H'!$B$136:$AV$256,46)))</f>
        <v>16.072867402948532</v>
      </c>
      <c r="P1892" s="11">
        <v>0</v>
      </c>
      <c r="Q1892" s="10">
        <f t="shared" si="1009"/>
        <v>0.92603590418792381</v>
      </c>
      <c r="R1892" s="10">
        <f t="shared" si="1010"/>
        <v>1.488405229838205E-2</v>
      </c>
      <c r="S1892" s="10">
        <f t="shared" si="1011"/>
        <v>0</v>
      </c>
      <c r="T1892" s="9">
        <f t="shared" si="1001"/>
        <v>0.91115185188954173</v>
      </c>
      <c r="U1892" s="18"/>
      <c r="V1892" s="8">
        <f t="shared" si="1012"/>
        <v>7122.855186755547</v>
      </c>
      <c r="W1892" s="8">
        <f t="shared" si="1002"/>
        <v>7008.3704798084209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-2268.4729339619535</v>
      </c>
      <c r="AB1892" s="8">
        <f t="shared" si="1013"/>
        <v>-11448.470694712611</v>
      </c>
      <c r="AC1892" s="8">
        <f t="shared" si="1006"/>
        <v>-13716.943628674564</v>
      </c>
      <c r="AD1892" s="8">
        <f t="shared" si="1014"/>
        <v>698.75209382071921</v>
      </c>
      <c r="AE1892" s="8">
        <f t="shared" si="1007"/>
        <v>-13018.191534853844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2489.6760394632429</v>
      </c>
      <c r="M1893" s="14">
        <f t="shared" si="1000"/>
        <v>769177</v>
      </c>
      <c r="N1893" s="13"/>
      <c r="O1893" s="12">
        <f>1000*(IF(I13&lt;18,VLOOKUP(I13,'[1]Mortality (No Interventions) H'!$B$10:$O$129,7),VLOOKUP(I13,'[1]Mortality (Interventions) H'!$B$136:$AV$256,46)))</f>
        <v>17.941873979865118</v>
      </c>
      <c r="P1893" s="11">
        <v>0</v>
      </c>
      <c r="Q1893" s="10">
        <f t="shared" si="1009"/>
        <v>0.91115185188954173</v>
      </c>
      <c r="R1893" s="10">
        <f t="shared" si="1010"/>
        <v>1.6347771703122883E-2</v>
      </c>
      <c r="S1893" s="10">
        <f t="shared" si="1011"/>
        <v>0</v>
      </c>
      <c r="T1893" s="9">
        <f t="shared" si="1001"/>
        <v>0.89480408018641888</v>
      </c>
      <c r="U1893" s="18"/>
      <c r="V1893" s="8">
        <f t="shared" si="1012"/>
        <v>7008.3704798084209</v>
      </c>
      <c r="W1893" s="8">
        <f t="shared" si="1002"/>
        <v>6882.6271798554917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-2227.7722784540733</v>
      </c>
      <c r="AB1893" s="8">
        <f t="shared" si="1013"/>
        <v>-12574.32999529295</v>
      </c>
      <c r="AC1893" s="8">
        <f t="shared" si="1006"/>
        <v>-14802.102273747023</v>
      </c>
      <c r="AD1893" s="8">
        <f t="shared" si="1014"/>
        <v>687.52114406920612</v>
      </c>
      <c r="AE1893" s="8">
        <f t="shared" si="1007"/>
        <v>-14114.581129677817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4780.9714460403138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2489.6760394632429</v>
      </c>
      <c r="M1894" s="14">
        <f t="shared" si="1000"/>
        <v>769177</v>
      </c>
      <c r="N1894" s="13"/>
      <c r="O1894" s="12">
        <f>1000*(IF(I14&lt;18,VLOOKUP(I14,'[1]Mortality (No Interventions) H'!$B$10:$O$129,7),VLOOKUP(I14,'[1]Mortality (Interventions) H'!$B$136:$AV$256,46)))</f>
        <v>20.171379900185542</v>
      </c>
      <c r="P1894" s="11">
        <v>0</v>
      </c>
      <c r="Q1894" s="10">
        <f t="shared" si="1009"/>
        <v>0.89480408018641888</v>
      </c>
      <c r="R1894" s="10">
        <f t="shared" si="1010"/>
        <v>1.8049433037676341E-2</v>
      </c>
      <c r="S1894" s="10">
        <f t="shared" si="1011"/>
        <v>0</v>
      </c>
      <c r="T1894" s="9">
        <f t="shared" si="1001"/>
        <v>0.87675464714874252</v>
      </c>
      <c r="U1894" s="18"/>
      <c r="V1894" s="8">
        <f t="shared" si="1012"/>
        <v>6882.6271798554917</v>
      </c>
      <c r="W1894" s="8">
        <f t="shared" si="1002"/>
        <v>6743.7950922992832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-2182.8350374942743</v>
      </c>
      <c r="AB1894" s="8">
        <f t="shared" si="1013"/>
        <v>-13883.208755620775</v>
      </c>
      <c r="AC1894" s="8">
        <f t="shared" si="1006"/>
        <v>-16066.04379311505</v>
      </c>
      <c r="AD1894" s="8">
        <f t="shared" si="1014"/>
        <v>675.18572634382383</v>
      </c>
      <c r="AE1894" s="8">
        <f t="shared" si="1007"/>
        <v>-15390.858066771227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2489.6760394632429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2489.6760394632429</v>
      </c>
      <c r="M1895" s="14">
        <f t="shared" si="1000"/>
        <v>769177</v>
      </c>
      <c r="N1895" s="13"/>
      <c r="O1895" s="12">
        <f>1000*(IF(I15&lt;18,VLOOKUP(I15,'[1]Mortality (No Interventions) H'!$B$10:$O$129,7),VLOOKUP(I15,'[1]Mortality (Interventions) H'!$B$136:$AV$256,46)))</f>
        <v>22.750233538787064</v>
      </c>
      <c r="P1895" s="11">
        <v>0</v>
      </c>
      <c r="Q1895" s="10">
        <f t="shared" si="1009"/>
        <v>0.87675464714874252</v>
      </c>
      <c r="R1895" s="10">
        <f t="shared" si="1010"/>
        <v>1.994637297885074E-2</v>
      </c>
      <c r="S1895" s="10">
        <f t="shared" si="1011"/>
        <v>0</v>
      </c>
      <c r="T1895" s="9">
        <f t="shared" si="1001"/>
        <v>0.8568082741698918</v>
      </c>
      <c r="U1895" s="18"/>
      <c r="V1895" s="8">
        <f t="shared" si="1012"/>
        <v>6743.7950922992832</v>
      </c>
      <c r="W1895" s="8">
        <f t="shared" si="1002"/>
        <v>6590.3721790117488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-2133.1750306146328</v>
      </c>
      <c r="AB1895" s="8">
        <f t="shared" si="1013"/>
        <v>-15342.291328753476</v>
      </c>
      <c r="AC1895" s="8">
        <f t="shared" si="1006"/>
        <v>-17475.466359368107</v>
      </c>
      <c r="AD1895" s="8">
        <f t="shared" si="1014"/>
        <v>661.56629855455969</v>
      </c>
      <c r="AE1895" s="8">
        <f t="shared" si="1007"/>
        <v>-16813.900060813547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2489.6760394632429</v>
      </c>
      <c r="M1896" s="14">
        <f t="shared" si="1000"/>
        <v>769177</v>
      </c>
      <c r="N1896" s="13"/>
      <c r="O1896" s="12">
        <f>1000*(IF(I16&lt;18,VLOOKUP(I16,'[1]Mortality (No Interventions) H'!$B$10:$O$129,7),VLOOKUP(I16,'[1]Mortality (Interventions) H'!$B$136:$AV$256,46)))</f>
        <v>25.721853770727581</v>
      </c>
      <c r="P1896" s="11">
        <v>0</v>
      </c>
      <c r="Q1896" s="10">
        <f t="shared" si="1009"/>
        <v>0.8568082741698918</v>
      </c>
      <c r="R1896" s="10">
        <f t="shared" si="1010"/>
        <v>2.2038697137747424E-2</v>
      </c>
      <c r="S1896" s="10">
        <f t="shared" si="1011"/>
        <v>0</v>
      </c>
      <c r="T1896" s="9">
        <f t="shared" si="1001"/>
        <v>0.83476957703214438</v>
      </c>
      <c r="U1896" s="18"/>
      <c r="V1896" s="8">
        <f t="shared" si="1012"/>
        <v>6590.3721790117488</v>
      </c>
      <c r="W1896" s="8">
        <f t="shared" si="1002"/>
        <v>6420.8555895285372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-2078.3058144097959</v>
      </c>
      <c r="AB1896" s="8">
        <f t="shared" si="1013"/>
        <v>-16951.65894832115</v>
      </c>
      <c r="AC1896" s="8">
        <f t="shared" si="1006"/>
        <v>-19029.964762730946</v>
      </c>
      <c r="AD1896" s="8">
        <f t="shared" si="1014"/>
        <v>646.51551076105261</v>
      </c>
      <c r="AE1896" s="8">
        <f t="shared" si="1007"/>
        <v>-18383.449251969894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2489.6760394632429</v>
      </c>
      <c r="M1897" s="14">
        <f t="shared" si="1000"/>
        <v>769177</v>
      </c>
      <c r="N1897" s="13"/>
      <c r="O1897" s="12">
        <f>1000*(IF(I17&lt;18,VLOOKUP(I17,'[1]Mortality (No Interventions) H'!$B$10:$O$129,7),VLOOKUP(I17,'[1]Mortality (Interventions) H'!$B$136:$AV$256,46)))</f>
        <v>29.165461923653641</v>
      </c>
      <c r="P1897" s="11">
        <v>0</v>
      </c>
      <c r="Q1897" s="10">
        <f t="shared" si="1009"/>
        <v>0.83476957703214438</v>
      </c>
      <c r="R1897" s="10">
        <f t="shared" si="1010"/>
        <v>2.4346440313955463E-2</v>
      </c>
      <c r="S1897" s="10">
        <f t="shared" si="1011"/>
        <v>0</v>
      </c>
      <c r="T1897" s="9">
        <f t="shared" si="1001"/>
        <v>0.81042313671818889</v>
      </c>
      <c r="U1897" s="18"/>
      <c r="V1897" s="8">
        <f t="shared" si="1012"/>
        <v>6420.8555895285372</v>
      </c>
      <c r="W1897" s="8">
        <f t="shared" si="1002"/>
        <v>6233.5883703148638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-2017.6910653139187</v>
      </c>
      <c r="AB1897" s="8">
        <f t="shared" si="1013"/>
        <v>-18726.72192136732</v>
      </c>
      <c r="AC1897" s="8">
        <f t="shared" si="1006"/>
        <v>-20744.41298668124</v>
      </c>
      <c r="AD1897" s="8">
        <f t="shared" si="1014"/>
        <v>629.88593333274957</v>
      </c>
      <c r="AE1897" s="8">
        <f t="shared" si="1007"/>
        <v>-20114.527053348491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2489.6760394632429</v>
      </c>
      <c r="M1898" s="14">
        <f t="shared" si="1000"/>
        <v>769177</v>
      </c>
      <c r="N1898" s="13"/>
      <c r="O1898" s="12">
        <f>1000*(IF(I18&lt;18,VLOOKUP(I18,'[1]Mortality (No Interventions) H'!$B$10:$O$129,7),VLOOKUP(I18,'[1]Mortality (Interventions) H'!$B$136:$AV$256,46)))</f>
        <v>33.032475452449297</v>
      </c>
      <c r="P1898" s="11">
        <v>0</v>
      </c>
      <c r="Q1898" s="10">
        <f t="shared" si="1009"/>
        <v>0.81042313671818889</v>
      </c>
      <c r="R1898" s="10">
        <f t="shared" si="1010"/>
        <v>2.6770282369740536E-2</v>
      </c>
      <c r="S1898" s="10">
        <f t="shared" si="1011"/>
        <v>0</v>
      </c>
      <c r="T1898" s="9">
        <f t="shared" si="1001"/>
        <v>0.78365285434844834</v>
      </c>
      <c r="U1898" s="18"/>
      <c r="V1898" s="8">
        <f t="shared" si="1012"/>
        <v>6233.5883703148638</v>
      </c>
      <c r="W1898" s="8">
        <f t="shared" si="1002"/>
        <v>6027.677515491765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-1951.0417347283103</v>
      </c>
      <c r="AB1898" s="8">
        <f t="shared" si="1013"/>
        <v>-20591.085482309918</v>
      </c>
      <c r="AC1898" s="8">
        <f t="shared" si="1006"/>
        <v>-22542.127217038229</v>
      </c>
      <c r="AD1898" s="8">
        <f t="shared" si="1014"/>
        <v>611.51501912788819</v>
      </c>
      <c r="AE1898" s="8">
        <f t="shared" si="1007"/>
        <v>-21930.612197910341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2489.6760394632429</v>
      </c>
      <c r="M1899" s="14">
        <f t="shared" si="1000"/>
        <v>769177</v>
      </c>
      <c r="N1899" s="13"/>
      <c r="O1899" s="12">
        <f>1000*(IF(I19&lt;18,VLOOKUP(I19,'[1]Mortality (No Interventions) H'!$B$10:$O$129,7),VLOOKUP(I19,'[1]Mortality (Interventions) H'!$B$136:$AV$256,46)))</f>
        <v>37.354593338652741</v>
      </c>
      <c r="P1899" s="11">
        <v>0</v>
      </c>
      <c r="Q1899" s="10">
        <f t="shared" si="1009"/>
        <v>0.78365285434844834</v>
      </c>
      <c r="R1899" s="10">
        <f t="shared" si="1010"/>
        <v>2.9273033692860752E-2</v>
      </c>
      <c r="S1899" s="10">
        <f t="shared" si="1011"/>
        <v>0</v>
      </c>
      <c r="T1899" s="9">
        <f t="shared" si="1001"/>
        <v>0.75437982065558762</v>
      </c>
      <c r="U1899" s="18"/>
      <c r="V1899" s="8">
        <f t="shared" si="1012"/>
        <v>6027.677515491765</v>
      </c>
      <c r="W1899" s="8">
        <f t="shared" si="1002"/>
        <v>5802.5160731240294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-1878.1613641407948</v>
      </c>
      <c r="AB1899" s="8">
        <f t="shared" si="1013"/>
        <v>-22516.144236773554</v>
      </c>
      <c r="AC1899" s="8">
        <f t="shared" si="1006"/>
        <v>-24394.305600914347</v>
      </c>
      <c r="AD1899" s="8">
        <f t="shared" si="1014"/>
        <v>591.31516426974224</v>
      </c>
      <c r="AE1899" s="8">
        <f t="shared" si="1007"/>
        <v>-23802.990436644606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2489.6760394632429</v>
      </c>
      <c r="M1900" s="14">
        <f t="shared" si="1000"/>
        <v>769177</v>
      </c>
      <c r="N1900" s="13"/>
      <c r="O1900" s="12">
        <f>1000*(IF(I20&lt;18,VLOOKUP(I20,'[1]Mortality (No Interventions) H'!$B$10:$O$129,7),VLOOKUP(I20,'[1]Mortality (Interventions) H'!$B$136:$AV$256,46)))</f>
        <v>42.095408502141922</v>
      </c>
      <c r="P1900" s="11">
        <v>0</v>
      </c>
      <c r="Q1900" s="10">
        <f t="shared" si="1009"/>
        <v>0.75437982065558762</v>
      </c>
      <c r="R1900" s="10">
        <f t="shared" si="1010"/>
        <v>3.175592671626952E-2</v>
      </c>
      <c r="S1900" s="10">
        <f t="shared" si="1011"/>
        <v>0</v>
      </c>
      <c r="T1900" s="9">
        <f t="shared" si="1001"/>
        <v>0.72262389393931814</v>
      </c>
      <c r="U1900" s="18"/>
      <c r="V1900" s="8">
        <f t="shared" si="1012"/>
        <v>5802.5160731240294</v>
      </c>
      <c r="W1900" s="8">
        <f t="shared" si="1002"/>
        <v>5558.2567886856295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-1799.0993942843481</v>
      </c>
      <c r="AB1900" s="8">
        <f t="shared" si="1013"/>
        <v>-24425.928443840039</v>
      </c>
      <c r="AC1900" s="8">
        <f t="shared" si="1006"/>
        <v>-26225.027838124388</v>
      </c>
      <c r="AD1900" s="8">
        <f t="shared" si="1014"/>
        <v>569.22682677346734</v>
      </c>
      <c r="AE1900" s="8">
        <f t="shared" si="1007"/>
        <v>-25655.801011350919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2489.6760394632429</v>
      </c>
      <c r="M1901" s="14">
        <f t="shared" si="1000"/>
        <v>769177</v>
      </c>
      <c r="N1901" s="13"/>
      <c r="O1901" s="12">
        <f>1000*(IF(I21&lt;18,VLOOKUP(I21,'[1]Mortality (No Interventions) H'!$B$10:$O$129,7),VLOOKUP(I21,'[1]Mortality (Interventions) H'!$B$136:$AV$256,46)))</f>
        <v>47.330651348326171</v>
      </c>
      <c r="P1901" s="11">
        <v>0</v>
      </c>
      <c r="Q1901" s="10">
        <f t="shared" si="1009"/>
        <v>0.72262389393931814</v>
      </c>
      <c r="R1901" s="10">
        <f t="shared" si="1010"/>
        <v>3.4202259580011697E-2</v>
      </c>
      <c r="S1901" s="10">
        <f t="shared" si="1011"/>
        <v>0</v>
      </c>
      <c r="T1901" s="9">
        <f t="shared" si="1001"/>
        <v>0.68842163435930648</v>
      </c>
      <c r="U1901" s="18"/>
      <c r="V1901" s="8">
        <f t="shared" si="1012"/>
        <v>5558.2567886856295</v>
      </c>
      <c r="W1901" s="8">
        <f t="shared" si="1002"/>
        <v>5295.1808745158833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-1713.9468481124909</v>
      </c>
      <c r="AB1901" s="8">
        <f t="shared" si="1013"/>
        <v>-26307.591416974657</v>
      </c>
      <c r="AC1901" s="8">
        <f t="shared" si="1006"/>
        <v>-28021.538265087147</v>
      </c>
      <c r="AD1901" s="8">
        <f t="shared" si="1014"/>
        <v>545.26499097006024</v>
      </c>
      <c r="AE1901" s="8">
        <f t="shared" si="1007"/>
        <v>-27476.273274117088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2489.6760394632429</v>
      </c>
      <c r="M1902" s="14">
        <f t="shared" si="1000"/>
        <v>769177</v>
      </c>
      <c r="N1902" s="13"/>
      <c r="O1902" s="12">
        <f>1000*(IF(I22&lt;18,VLOOKUP(I22,'[1]Mortality (No Interventions) H'!$B$10:$O$129,7),VLOOKUP(I22,'[1]Mortality (Interventions) H'!$B$136:$AV$256,46)))</f>
        <v>53.242693542944309</v>
      </c>
      <c r="P1902" s="11">
        <v>0</v>
      </c>
      <c r="Q1902" s="10">
        <f t="shared" si="1009"/>
        <v>0.68842163435930648</v>
      </c>
      <c r="R1902" s="10">
        <f t="shared" si="1010"/>
        <v>3.6653422106525418E-2</v>
      </c>
      <c r="S1902" s="10">
        <f t="shared" si="1011"/>
        <v>0</v>
      </c>
      <c r="T1902" s="9">
        <f t="shared" si="1001"/>
        <v>0.65176821225278103</v>
      </c>
      <c r="U1902" s="18"/>
      <c r="V1902" s="8">
        <f t="shared" si="1012"/>
        <v>5295.1808745158833</v>
      </c>
      <c r="W1902" s="8">
        <f t="shared" si="1002"/>
        <v>5013.2511819595738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-1622.6917013295422</v>
      </c>
      <c r="AB1902" s="8">
        <f t="shared" si="1013"/>
        <v>-28192.969255630902</v>
      </c>
      <c r="AC1902" s="8">
        <f t="shared" si="1006"/>
        <v>-29815.660956960444</v>
      </c>
      <c r="AD1902" s="8">
        <f t="shared" si="1014"/>
        <v>519.45724379000819</v>
      </c>
      <c r="AE1902" s="8">
        <f t="shared" si="1007"/>
        <v>-29296.203713170435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2489.6760394632429</v>
      </c>
      <c r="M1903" s="14">
        <f t="shared" si="1000"/>
        <v>769177</v>
      </c>
      <c r="N1903" s="13"/>
      <c r="O1903" s="12">
        <f>1000*(IF(I23&lt;18,VLOOKUP(I23,'[1]Mortality (No Interventions) H'!$B$10:$O$129,7),VLOOKUP(I23,'[1]Mortality (Interventions) H'!$B$136:$AV$256,46)))</f>
        <v>59.911069460872639</v>
      </c>
      <c r="P1903" s="11">
        <v>0</v>
      </c>
      <c r="Q1903" s="10">
        <f t="shared" si="1009"/>
        <v>0.65176821225278103</v>
      </c>
      <c r="R1903" s="10">
        <f t="shared" si="1010"/>
        <v>3.9048130636665145E-2</v>
      </c>
      <c r="S1903" s="10">
        <f t="shared" si="1011"/>
        <v>0</v>
      </c>
      <c r="T1903" s="9">
        <f t="shared" si="1001"/>
        <v>0.61272008161611591</v>
      </c>
      <c r="U1903" s="18"/>
      <c r="V1903" s="8">
        <f t="shared" si="1012"/>
        <v>5013.2511819595738</v>
      </c>
      <c r="W1903" s="8">
        <f t="shared" si="1002"/>
        <v>4712.9019421723924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-1525.4745060976063</v>
      </c>
      <c r="AB1903" s="8">
        <f t="shared" si="1013"/>
        <v>-30034.923978718187</v>
      </c>
      <c r="AC1903" s="8">
        <f t="shared" si="1006"/>
        <v>-31560.398484815792</v>
      </c>
      <c r="AD1903" s="8">
        <f t="shared" si="1014"/>
        <v>491.7999409502342</v>
      </c>
      <c r="AE1903" s="8">
        <f t="shared" si="1007"/>
        <v>-31068.598543865559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2489.6760394632429</v>
      </c>
      <c r="M1904" s="14">
        <f t="shared" si="1000"/>
        <v>769177</v>
      </c>
      <c r="N1904" s="13"/>
      <c r="O1904" s="12">
        <f>1000*(IF(I24&lt;18,VLOOKUP(I24,'[1]Mortality (No Interventions) H'!$B$10:$O$129,7),VLOOKUP(I24,'[1]Mortality (Interventions) H'!$B$136:$AV$256,46)))</f>
        <v>67.459301055564353</v>
      </c>
      <c r="P1904" s="11">
        <v>0</v>
      </c>
      <c r="Q1904" s="10">
        <f t="shared" si="1009"/>
        <v>0.61272008161611591</v>
      </c>
      <c r="R1904" s="10">
        <f t="shared" si="1010"/>
        <v>4.1333668448531528E-2</v>
      </c>
      <c r="S1904" s="10">
        <f t="shared" si="1011"/>
        <v>0</v>
      </c>
      <c r="T1904" s="9">
        <f t="shared" si="1001"/>
        <v>0.57138641316758443</v>
      </c>
      <c r="U1904" s="18"/>
      <c r="V1904" s="8">
        <f t="shared" si="1012"/>
        <v>4712.9019421723924</v>
      </c>
      <c r="W1904" s="8">
        <f t="shared" si="1002"/>
        <v>4394.9728712100314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-1422.5670621381798</v>
      </c>
      <c r="AB1904" s="8">
        <f t="shared" si="1013"/>
        <v>-31792.907096236137</v>
      </c>
      <c r="AC1904" s="8">
        <f t="shared" si="1006"/>
        <v>-33215.474158374316</v>
      </c>
      <c r="AD1904" s="8">
        <f t="shared" si="1014"/>
        <v>462.33568052711172</v>
      </c>
      <c r="AE1904" s="8">
        <f t="shared" si="1007"/>
        <v>-32753.138477847206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2489.6760394632429</v>
      </c>
      <c r="M1905" s="14">
        <f t="shared" si="1000"/>
        <v>769177</v>
      </c>
      <c r="N1905" s="13"/>
      <c r="O1905" s="12">
        <f>1000*(IF(I25&lt;18,VLOOKUP(I25,'[1]Mortality (No Interventions) H'!$B$10:$O$129,7),VLOOKUP(I25,'[1]Mortality (Interventions) H'!$B$136:$AV$256,46)))</f>
        <v>75.654972680328228</v>
      </c>
      <c r="P1905" s="11">
        <v>0</v>
      </c>
      <c r="Q1905" s="10">
        <f t="shared" si="1009"/>
        <v>0.57138641316758443</v>
      </c>
      <c r="R1905" s="10">
        <f t="shared" si="1010"/>
        <v>4.3228223478104337E-2</v>
      </c>
      <c r="S1905" s="10">
        <f t="shared" si="1011"/>
        <v>0</v>
      </c>
      <c r="T1905" s="9">
        <f t="shared" si="1001"/>
        <v>0.52815818968948014</v>
      </c>
      <c r="U1905" s="18"/>
      <c r="V1905" s="8">
        <f t="shared" si="1012"/>
        <v>4394.9728712100314</v>
      </c>
      <c r="W1905" s="8">
        <f t="shared" si="1002"/>
        <v>4062.4713187078528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-1314.942789916181</v>
      </c>
      <c r="AB1905" s="8">
        <f t="shared" si="1013"/>
        <v>-33250.15525021786</v>
      </c>
      <c r="AC1905" s="8">
        <f t="shared" si="1006"/>
        <v>-34565.098040134042</v>
      </c>
      <c r="AD1905" s="8">
        <f t="shared" si="1014"/>
        <v>431.14683866570408</v>
      </c>
      <c r="AE1905" s="8">
        <f t="shared" si="1007"/>
        <v>-34133.951201468335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2489.6760394632429</v>
      </c>
      <c r="M1906" s="14">
        <f t="shared" si="1000"/>
        <v>769177</v>
      </c>
      <c r="N1906" s="13"/>
      <c r="O1906" s="12">
        <f>1000*(IF(I26&lt;18,VLOOKUP(I26,'[1]Mortality (No Interventions) H'!$B$10:$O$129,7),VLOOKUP(I26,'[1]Mortality (Interventions) H'!$B$136:$AV$256,46)))</f>
        <v>84.271278247810869</v>
      </c>
      <c r="P1906" s="11">
        <v>0</v>
      </c>
      <c r="Q1906" s="10">
        <f t="shared" si="1009"/>
        <v>0.52815818968948014</v>
      </c>
      <c r="R1906" s="10">
        <f t="shared" si="1010"/>
        <v>4.4508565762182255E-2</v>
      </c>
      <c r="S1906" s="10">
        <f t="shared" si="1011"/>
        <v>0</v>
      </c>
      <c r="T1906" s="9">
        <f t="shared" si="1001"/>
        <v>0.48364962392729788</v>
      </c>
      <c r="U1906" s="18"/>
      <c r="V1906" s="8">
        <f t="shared" si="1012"/>
        <v>4062.4713187078528</v>
      </c>
      <c r="W1906" s="8">
        <f t="shared" si="1002"/>
        <v>3720.1216678352721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-1204.1308801872019</v>
      </c>
      <c r="AB1906" s="8">
        <f t="shared" si="1013"/>
        <v>-34234.965087258061</v>
      </c>
      <c r="AC1906" s="8">
        <f t="shared" si="1006"/>
        <v>-35439.095967445261</v>
      </c>
      <c r="AD1906" s="8">
        <f t="shared" si="1014"/>
        <v>398.5284363652404</v>
      </c>
      <c r="AE1906" s="8">
        <f t="shared" si="1007"/>
        <v>-35040.567531080022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2489.6760394632429</v>
      </c>
      <c r="M1907" s="14">
        <f t="shared" si="1000"/>
        <v>769177</v>
      </c>
      <c r="N1907" s="13"/>
      <c r="O1907" s="12">
        <f>1000*(IF(I27&lt;18,VLOOKUP(I27,'[1]Mortality (No Interventions) H'!$B$10:$O$129,7),VLOOKUP(I27,'[1]Mortality (Interventions) H'!$B$136:$AV$256,46)))</f>
        <v>93.717505732920571</v>
      </c>
      <c r="P1907" s="11">
        <v>0</v>
      </c>
      <c r="Q1907" s="10">
        <f t="shared" si="1009"/>
        <v>0.48364962392729788</v>
      </c>
      <c r="R1907" s="10">
        <f t="shared" si="1010"/>
        <v>4.5326436403131415E-2</v>
      </c>
      <c r="S1907" s="10">
        <f t="shared" si="1011"/>
        <v>0</v>
      </c>
      <c r="T1907" s="9">
        <f t="shared" si="1001"/>
        <v>0.43832318752416644</v>
      </c>
      <c r="U1907" s="18"/>
      <c r="V1907" s="8">
        <f t="shared" si="1012"/>
        <v>3720.1216678352721</v>
      </c>
      <c r="W1907" s="8">
        <f t="shared" si="1002"/>
        <v>3371.4811441027578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-1091.2827375200709</v>
      </c>
      <c r="AB1907" s="8">
        <f t="shared" si="1013"/>
        <v>-34864.052373251412</v>
      </c>
      <c r="AC1907" s="8">
        <f t="shared" si="1006"/>
        <v>-35955.335110771484</v>
      </c>
      <c r="AD1907" s="8">
        <f t="shared" si="1014"/>
        <v>364.94393561464022</v>
      </c>
      <c r="AE1907" s="8">
        <f t="shared" si="1007"/>
        <v>-35590.391175156845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2489.6760394632429</v>
      </c>
      <c r="M1908" s="14">
        <f t="shared" si="1000"/>
        <v>769177</v>
      </c>
      <c r="N1908" s="13"/>
      <c r="O1908" s="12">
        <f>1000*(IF(I28&lt;18,VLOOKUP(I28,'[1]Mortality (No Interventions) H'!$B$10:$O$129,7),VLOOKUP(I28,'[1]Mortality (Interventions) H'!$B$136:$AV$256,46)))</f>
        <v>103.97025518617352</v>
      </c>
      <c r="P1908" s="11">
        <v>0</v>
      </c>
      <c r="Q1908" s="10">
        <f t="shared" si="1009"/>
        <v>0.43832318752416644</v>
      </c>
      <c r="R1908" s="10">
        <f t="shared" si="1010"/>
        <v>4.5572573660904572E-2</v>
      </c>
      <c r="S1908" s="10">
        <f t="shared" si="1011"/>
        <v>0</v>
      </c>
      <c r="T1908" s="9">
        <f t="shared" si="1001"/>
        <v>0.39275061386326188</v>
      </c>
      <c r="U1908" s="18"/>
      <c r="V1908" s="8">
        <f t="shared" si="1012"/>
        <v>3371.4811441027578</v>
      </c>
      <c r="W1908" s="8">
        <f t="shared" si="1002"/>
        <v>3020.947389195022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-977.82179281984327</v>
      </c>
      <c r="AB1908" s="8">
        <f t="shared" si="1013"/>
        <v>-35053.375490773593</v>
      </c>
      <c r="AC1908" s="8">
        <f t="shared" si="1006"/>
        <v>-36031.197283593436</v>
      </c>
      <c r="AD1908" s="8">
        <f t="shared" si="1014"/>
        <v>330.74230023648056</v>
      </c>
      <c r="AE1908" s="8">
        <f t="shared" si="1007"/>
        <v>-35700.454983356954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2489.6760394632429</v>
      </c>
      <c r="M1909" s="14">
        <f t="shared" si="1000"/>
        <v>769177</v>
      </c>
      <c r="N1909" s="13"/>
      <c r="O1909" s="12">
        <f>1000*(IF(I29&lt;18,VLOOKUP(I29,'[1]Mortality (No Interventions) H'!$B$10:$O$129,7),VLOOKUP(I29,'[1]Mortality (Interventions) H'!$B$136:$AV$256,46)))</f>
        <v>115.31132523413042</v>
      </c>
      <c r="P1909" s="11">
        <v>0</v>
      </c>
      <c r="Q1909" s="10">
        <f t="shared" si="1009"/>
        <v>0.39275061386326188</v>
      </c>
      <c r="R1909" s="10">
        <f t="shared" si="1010"/>
        <v>4.5288593771090964E-2</v>
      </c>
      <c r="S1909" s="10">
        <f t="shared" si="1011"/>
        <v>0</v>
      </c>
      <c r="T1909" s="9">
        <f t="shared" si="1001"/>
        <v>0.34746202009217092</v>
      </c>
      <c r="U1909" s="18"/>
      <c r="V1909" s="8">
        <f t="shared" si="1012"/>
        <v>3020.947389195022</v>
      </c>
      <c r="W1909" s="8">
        <f t="shared" si="1002"/>
        <v>2672.5979422843575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-865.06786604697379</v>
      </c>
      <c r="AB1909" s="8">
        <f t="shared" si="1013"/>
        <v>-34834.944691066434</v>
      </c>
      <c r="AC1909" s="8">
        <f t="shared" si="1006"/>
        <v>-35700.012557113405</v>
      </c>
      <c r="AD1909" s="8">
        <f t="shared" si="1014"/>
        <v>296.35493888003168</v>
      </c>
      <c r="AE1909" s="8">
        <f t="shared" si="1007"/>
        <v>-35403.657618233374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2489.6760394632429</v>
      </c>
      <c r="M1910" s="14">
        <f t="shared" si="1000"/>
        <v>769177</v>
      </c>
      <c r="N1910" s="13"/>
      <c r="O1910" s="12">
        <f>1000*(IF(I30&lt;18,VLOOKUP(I30,'[1]Mortality (No Interventions) H'!$B$10:$O$129,7),VLOOKUP(I30,'[1]Mortality (Interventions) H'!$B$136:$AV$256,46)))</f>
        <v>134.63099286360134</v>
      </c>
      <c r="P1910" s="11">
        <v>0</v>
      </c>
      <c r="Q1910" s="10">
        <f t="shared" si="1009"/>
        <v>0.34746202009217092</v>
      </c>
      <c r="R1910" s="10">
        <f t="shared" si="1010"/>
        <v>4.6779156747401567E-2</v>
      </c>
      <c r="S1910" s="10">
        <f t="shared" si="1011"/>
        <v>0</v>
      </c>
      <c r="T1910" s="9">
        <f t="shared" si="1001"/>
        <v>0.30068286334476935</v>
      </c>
      <c r="U1910" s="18"/>
      <c r="V1910" s="8">
        <f t="shared" si="1012"/>
        <v>2672.5979422843575</v>
      </c>
      <c r="W1910" s="8">
        <f t="shared" si="1002"/>
        <v>2312.7834277893967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-748.60292034667282</v>
      </c>
      <c r="AB1910" s="8">
        <f t="shared" si="1013"/>
        <v>-35981.451449496097</v>
      </c>
      <c r="AC1910" s="8">
        <f t="shared" si="1006"/>
        <v>-36730.054369842772</v>
      </c>
      <c r="AD1910" s="8">
        <f t="shared" si="1014"/>
        <v>262.18185813809549</v>
      </c>
      <c r="AE1910" s="8">
        <f t="shared" si="1007"/>
        <v>-36467.872511704678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2489.6760394632429</v>
      </c>
      <c r="M1911" s="14">
        <f t="shared" si="1000"/>
        <v>769177</v>
      </c>
      <c r="N1911" s="13"/>
      <c r="O1911" s="12">
        <f>1000*(IF(I31&lt;18,VLOOKUP(I31,'[1]Mortality (No Interventions) H'!$B$10:$O$129,7),VLOOKUP(I31,'[1]Mortality (Interventions) H'!$B$136:$AV$256,46)))</f>
        <v>147.89438163688547</v>
      </c>
      <c r="P1911" s="11">
        <v>0</v>
      </c>
      <c r="Q1911" s="10">
        <f t="shared" si="1009"/>
        <v>0.30068286334476935</v>
      </c>
      <c r="R1911" s="10">
        <f t="shared" si="1010"/>
        <v>4.4469306143182799E-2</v>
      </c>
      <c r="S1911" s="10">
        <f t="shared" si="1011"/>
        <v>0</v>
      </c>
      <c r="T1911" s="9">
        <f t="shared" si="1001"/>
        <v>0.25621355720158656</v>
      </c>
      <c r="U1911" s="18"/>
      <c r="V1911" s="8">
        <f t="shared" si="1012"/>
        <v>2312.7834277893967</v>
      </c>
      <c r="W1911" s="8">
        <f t="shared" si="1002"/>
        <v>1970.7357528764476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-637.88875435043508</v>
      </c>
      <c r="AB1911" s="8">
        <f t="shared" si="1013"/>
        <v>-34204.767491294915</v>
      </c>
      <c r="AC1911" s="8">
        <f t="shared" si="1006"/>
        <v>-34842.656245645347</v>
      </c>
      <c r="AD1911" s="8">
        <f t="shared" si="1014"/>
        <v>226.88405426613983</v>
      </c>
      <c r="AE1911" s="8">
        <f t="shared" si="1007"/>
        <v>-34615.772191379205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2489.6760394632429</v>
      </c>
      <c r="M1912" s="14">
        <f t="shared" si="1000"/>
        <v>769177</v>
      </c>
      <c r="N1912" s="13"/>
      <c r="O1912" s="12">
        <f>1000*(IF(I32&lt;18,VLOOKUP(I32,'[1]Mortality (No Interventions) H'!$B$10:$O$129,7),VLOOKUP(I32,'[1]Mortality (Interventions) H'!$B$136:$AV$256,46)))</f>
        <v>162.27929655549468</v>
      </c>
      <c r="P1912" s="11">
        <v>0</v>
      </c>
      <c r="Q1912" s="10">
        <f t="shared" si="1009"/>
        <v>0.25621355720158656</v>
      </c>
      <c r="R1912" s="10">
        <f t="shared" si="1010"/>
        <v>4.1578155830654467E-2</v>
      </c>
      <c r="S1912" s="10">
        <f t="shared" si="1011"/>
        <v>0</v>
      </c>
      <c r="T1912" s="9">
        <f t="shared" si="1001"/>
        <v>0.21463540137093209</v>
      </c>
      <c r="U1912" s="18"/>
      <c r="V1912" s="8">
        <f t="shared" si="1012"/>
        <v>1970.7357528764476</v>
      </c>
      <c r="W1912" s="8">
        <f t="shared" si="1002"/>
        <v>1650.9261412028945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-534.37261601378566</v>
      </c>
      <c r="AB1912" s="8">
        <f t="shared" si="1013"/>
        <v>-31980.961167355312</v>
      </c>
      <c r="AC1912" s="8">
        <f t="shared" si="1006"/>
        <v>-32515.333783369097</v>
      </c>
      <c r="AD1912" s="8">
        <f t="shared" si="1014"/>
        <v>193.32917735717953</v>
      </c>
      <c r="AE1912" s="8">
        <f t="shared" si="1007"/>
        <v>-32322.004606011917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2489.6760394632429</v>
      </c>
      <c r="M1913" s="14">
        <f t="shared" si="1000"/>
        <v>769177</v>
      </c>
      <c r="N1913" s="13"/>
      <c r="O1913" s="12">
        <f>1000*(IF(I33&lt;18,VLOOKUP(I33,'[1]Mortality (No Interventions) H'!$B$10:$O$129,7),VLOOKUP(I33,'[1]Mortality (Interventions) H'!$B$136:$AV$256,46)))</f>
        <v>177.43447379370559</v>
      </c>
      <c r="P1913" s="11">
        <v>0</v>
      </c>
      <c r="Q1913" s="10">
        <f t="shared" si="1009"/>
        <v>0.21463540137093209</v>
      </c>
      <c r="R1913" s="10">
        <f t="shared" si="1010"/>
        <v>3.8083719499752137E-2</v>
      </c>
      <c r="S1913" s="10">
        <f t="shared" si="1011"/>
        <v>0</v>
      </c>
      <c r="T1913" s="9">
        <f t="shared" si="1001"/>
        <v>0.17655168187117995</v>
      </c>
      <c r="U1913" s="18"/>
      <c r="V1913" s="8">
        <f t="shared" si="1012"/>
        <v>1650.9261412028945</v>
      </c>
      <c r="W1913" s="8">
        <f t="shared" si="1002"/>
        <v>1357.9949300662859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-439.55649208161373</v>
      </c>
      <c r="AB1913" s="8">
        <f t="shared" si="1013"/>
        <v>-29293.121113660851</v>
      </c>
      <c r="AC1913" s="8">
        <f t="shared" si="1006"/>
        <v>-29732.677605742465</v>
      </c>
      <c r="AD1913" s="8">
        <f t="shared" si="1014"/>
        <v>161.95585445200396</v>
      </c>
      <c r="AE1913" s="8">
        <f t="shared" si="1007"/>
        <v>-29570.721751290461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2489.6760394632429</v>
      </c>
      <c r="M1914" s="14">
        <f t="shared" si="1000"/>
        <v>769177</v>
      </c>
      <c r="N1914" s="13"/>
      <c r="O1914" s="12">
        <f>1000*(IF(I34&lt;18,VLOOKUP(I34,'[1]Mortality (No Interventions) H'!$B$10:$O$129,7),VLOOKUP(I34,'[1]Mortality (Interventions) H'!$B$136:$AV$256,46)))</f>
        <v>193.18583900867739</v>
      </c>
      <c r="P1914" s="11">
        <v>0</v>
      </c>
      <c r="Q1914" s="10">
        <f t="shared" si="1009"/>
        <v>0.17655168187117995</v>
      </c>
      <c r="R1914" s="10">
        <f t="shared" si="1010"/>
        <v>3.4107284790676998E-2</v>
      </c>
      <c r="S1914" s="10">
        <f t="shared" si="1011"/>
        <v>0</v>
      </c>
      <c r="T1914" s="9">
        <f t="shared" si="1001"/>
        <v>0.14244439708050294</v>
      </c>
      <c r="U1914" s="18"/>
      <c r="V1914" s="8">
        <f t="shared" si="1012"/>
        <v>1357.9949300662859</v>
      </c>
      <c r="W1914" s="8">
        <f t="shared" si="1002"/>
        <v>1095.6495401319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-354.64040236711605</v>
      </c>
      <c r="AB1914" s="8">
        <f t="shared" si="1013"/>
        <v>-26234.53899343856</v>
      </c>
      <c r="AC1914" s="8">
        <f t="shared" si="1006"/>
        <v>-26589.179395805677</v>
      </c>
      <c r="AD1914" s="8">
        <f t="shared" si="1014"/>
        <v>133.21930263950264</v>
      </c>
      <c r="AE1914" s="8">
        <f t="shared" si="1007"/>
        <v>-26455.960093166173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2489.6760394632429</v>
      </c>
      <c r="M1915" s="14">
        <f t="shared" si="1000"/>
        <v>769177</v>
      </c>
      <c r="N1915" s="13"/>
      <c r="O1915" s="12">
        <f>1000*(IF(I35&lt;18,VLOOKUP(I35,'[1]Mortality (No Interventions) H'!$B$10:$O$129,7),VLOOKUP(I35,'[1]Mortality (Interventions) H'!$B$136:$AV$256,46)))</f>
        <v>210.15591193493057</v>
      </c>
      <c r="P1915" s="11">
        <v>0</v>
      </c>
      <c r="Q1915" s="10">
        <f t="shared" si="1009"/>
        <v>0.14244439708050294</v>
      </c>
      <c r="R1915" s="10">
        <f t="shared" si="1010"/>
        <v>2.9935532168474457E-2</v>
      </c>
      <c r="S1915" s="10">
        <f t="shared" si="1011"/>
        <v>0</v>
      </c>
      <c r="T1915" s="9">
        <f t="shared" si="1001"/>
        <v>0.11250886491202848</v>
      </c>
      <c r="U1915" s="18"/>
      <c r="V1915" s="8">
        <f t="shared" si="1012"/>
        <v>1095.6495401319</v>
      </c>
      <c r="W1915" s="8">
        <f t="shared" si="1002"/>
        <v>865.39231186439338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-280.11062519868409</v>
      </c>
      <c r="AB1915" s="8">
        <f t="shared" si="1013"/>
        <v>-23025.722826750676</v>
      </c>
      <c r="AC1915" s="8">
        <f t="shared" si="1006"/>
        <v>-23305.833451949362</v>
      </c>
      <c r="AD1915" s="8">
        <f t="shared" si="1014"/>
        <v>107.48321988693939</v>
      </c>
      <c r="AE1915" s="8">
        <f t="shared" si="1007"/>
        <v>-23198.350232062421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2489.6760394632429</v>
      </c>
      <c r="M1916" s="14">
        <f t="shared" ref="M1916:M1947" si="1017">$E$11</f>
        <v>769177</v>
      </c>
      <c r="N1916" s="13"/>
      <c r="O1916" s="12">
        <f>1000*(IF(I36&lt;18,VLOOKUP(I36,'[1]Mortality (No Interventions) H'!$B$10:$O$129,7),VLOOKUP(I36,'[1]Mortality (Interventions) H'!$B$136:$AV$256,46)))</f>
        <v>227.71441969081846</v>
      </c>
      <c r="P1916" s="11">
        <v>0</v>
      </c>
      <c r="Q1916" s="10">
        <f t="shared" si="1009"/>
        <v>0.11250886491202848</v>
      </c>
      <c r="R1916" s="10">
        <f t="shared" si="1010"/>
        <v>2.5619890883515253E-2</v>
      </c>
      <c r="S1916" s="10">
        <f t="shared" si="1011"/>
        <v>0</v>
      </c>
      <c r="T1916" s="9">
        <f t="shared" ref="T1916:T1947" si="1018">Q1916-SUM(R1916:S1916)</f>
        <v>8.6888974028513227E-2</v>
      </c>
      <c r="U1916" s="18"/>
      <c r="V1916" s="8">
        <f t="shared" si="1012"/>
        <v>865.39231186439338</v>
      </c>
      <c r="W1916" s="8">
        <f t="shared" ref="W1916:W1947" si="1019">$G$14*M1916*T1916</f>
        <v>668.33000376329721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-216.32539673233339</v>
      </c>
      <c r="AB1916" s="8">
        <f t="shared" si="1013"/>
        <v>-19706.230810109613</v>
      </c>
      <c r="AC1916" s="8">
        <f t="shared" ref="AC1916:AC1947" si="1023">IFERROR(_xlfn.IFNA(SUM(Y1916:AB1916),0),0)</f>
        <v>-19922.556206841946</v>
      </c>
      <c r="AD1916" s="8">
        <f t="shared" si="1014"/>
        <v>84.894985793896993</v>
      </c>
      <c r="AE1916" s="8">
        <f t="shared" ref="AE1916:AE1947" si="1024">IFERROR(_xlfn.IFNA(SUM(AC1916:AD1916),0),0)</f>
        <v>-19837.661221048049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2489.6760394632429</v>
      </c>
      <c r="M1917" s="14">
        <f t="shared" si="1017"/>
        <v>769177</v>
      </c>
      <c r="N1917" s="13"/>
      <c r="O1917" s="12">
        <f>1000*(IF(I37&lt;18,VLOOKUP(I37,'[1]Mortality (No Interventions) H'!$B$10:$O$129,7),VLOOKUP(I37,'[1]Mortality (Interventions) H'!$B$136:$AV$256,46)))</f>
        <v>246.39456754761903</v>
      </c>
      <c r="P1917" s="11">
        <v>0</v>
      </c>
      <c r="Q1917" s="10">
        <f t="shared" ref="Q1917:Q1948" si="1026">T1916</f>
        <v>8.6888974028513227E-2</v>
      </c>
      <c r="R1917" s="10">
        <f t="shared" ref="R1917:R1948" si="1027">O1917*Q1917/1000</f>
        <v>2.140897118041182E-2</v>
      </c>
      <c r="S1917" s="10">
        <f t="shared" ref="S1917:S1948" si="1028">MIN(P1917*Q1917,Q1917-R1917)</f>
        <v>0</v>
      </c>
      <c r="T1917" s="9">
        <f t="shared" si="1018"/>
        <v>6.5480002848101404E-2</v>
      </c>
      <c r="U1917" s="18"/>
      <c r="V1917" s="8">
        <f t="shared" ref="V1917:V1948" si="1029">W1916</f>
        <v>668.33000376329721</v>
      </c>
      <c r="W1917" s="8">
        <f t="shared" si="1019"/>
        <v>503.65712150694094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-163.02399415490297</v>
      </c>
      <c r="AB1917" s="8">
        <f t="shared" ref="AB1917:AB1948" si="1030">IFERROR(_xlfn.IFNA(-M1917*R1917,0),0)</f>
        <v>-16467.288225635621</v>
      </c>
      <c r="AC1917" s="8">
        <f t="shared" si="1023"/>
        <v>-16630.312219790525</v>
      </c>
      <c r="AD1917" s="8">
        <f t="shared" ref="AD1917:AD1948" si="1031">IFERROR(_xlfn.IFNA($D$6*SUM(V1917:V1917,Y1917:Z1917),0),0)</f>
        <v>65.563173369179466</v>
      </c>
      <c r="AE1917" s="8">
        <f t="shared" si="1024"/>
        <v>-16564.749046421344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2489.6760394632429</v>
      </c>
      <c r="M1918" s="14">
        <f t="shared" si="1017"/>
        <v>769177</v>
      </c>
      <c r="N1918" s="13"/>
      <c r="O1918" s="12">
        <f>1000*(IF(I38&lt;18,VLOOKUP(I38,'[1]Mortality (No Interventions) H'!$B$10:$O$129,7),VLOOKUP(I38,'[1]Mortality (Interventions) H'!$B$136:$AV$256,46)))</f>
        <v>266.25810909181064</v>
      </c>
      <c r="P1918" s="11">
        <v>0</v>
      </c>
      <c r="Q1918" s="10">
        <f t="shared" si="1026"/>
        <v>6.5480002848101404E-2</v>
      </c>
      <c r="R1918" s="10">
        <f t="shared" si="1027"/>
        <v>1.7434581741661855E-2</v>
      </c>
      <c r="S1918" s="10">
        <f t="shared" si="1028"/>
        <v>0</v>
      </c>
      <c r="T1918" s="9">
        <f t="shared" si="1018"/>
        <v>4.8045421106439549E-2</v>
      </c>
      <c r="U1918" s="18"/>
      <c r="V1918" s="8">
        <f t="shared" si="1029"/>
        <v>503.65712150694094</v>
      </c>
      <c r="W1918" s="8">
        <f t="shared" si="1019"/>
        <v>369.55432870387858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-119.61753373462412</v>
      </c>
      <c r="AB1918" s="8">
        <f t="shared" si="1030"/>
        <v>-13410.27928030624</v>
      </c>
      <c r="AC1918" s="8">
        <f t="shared" si="1023"/>
        <v>-13529.896814040865</v>
      </c>
      <c r="AD1918" s="8">
        <f t="shared" si="1031"/>
        <v>49.408763619830907</v>
      </c>
      <c r="AE1918" s="8">
        <f t="shared" si="1024"/>
        <v>-13480.488050421034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2489.6760394632429</v>
      </c>
      <c r="M1919" s="14">
        <f t="shared" si="1017"/>
        <v>769177</v>
      </c>
      <c r="N1919" s="13"/>
      <c r="O1919" s="12">
        <f>1000*(IF(I39&lt;18,VLOOKUP(I39,'[1]Mortality (No Interventions) H'!$B$10:$O$129,7),VLOOKUP(I39,'[1]Mortality (Interventions) H'!$B$136:$AV$256,46)))</f>
        <v>286.61598269715734</v>
      </c>
      <c r="P1919" s="11">
        <v>0</v>
      </c>
      <c r="Q1919" s="10">
        <f t="shared" si="1026"/>
        <v>4.8045421106439549E-2</v>
      </c>
      <c r="R1919" s="10">
        <f t="shared" si="1027"/>
        <v>1.3770585584520916E-2</v>
      </c>
      <c r="S1919" s="10">
        <f t="shared" si="1028"/>
        <v>0</v>
      </c>
      <c r="T1919" s="9">
        <f t="shared" si="1018"/>
        <v>3.4274835521918637E-2</v>
      </c>
      <c r="U1919" s="18"/>
      <c r="V1919" s="8">
        <f t="shared" si="1029"/>
        <v>369.55432870387858</v>
      </c>
      <c r="W1919" s="8">
        <f t="shared" si="1019"/>
        <v>263.63415162242813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-85.333236755464469</v>
      </c>
      <c r="AB1919" s="8">
        <f t="shared" si="1030"/>
        <v>-10592.017708145046</v>
      </c>
      <c r="AC1919" s="8">
        <f t="shared" si="1023"/>
        <v>-10677.350944900511</v>
      </c>
      <c r="AD1919" s="8">
        <f t="shared" si="1031"/>
        <v>36.25327964585049</v>
      </c>
      <c r="AE1919" s="8">
        <f t="shared" si="1024"/>
        <v>-10641.09766525466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2489.6760394632429</v>
      </c>
      <c r="M1920" s="14">
        <f t="shared" si="1017"/>
        <v>769177</v>
      </c>
      <c r="N1920" s="13"/>
      <c r="O1920" s="12">
        <f>1000*(IF(I40&lt;18,VLOOKUP(I40,'[1]Mortality (No Interventions) H'!$B$10:$O$129,7),VLOOKUP(I40,'[1]Mortality (Interventions) H'!$B$136:$AV$256,46)))</f>
        <v>307.99510672621096</v>
      </c>
      <c r="P1920" s="11">
        <v>0</v>
      </c>
      <c r="Q1920" s="10">
        <f t="shared" si="1026"/>
        <v>3.4274835521918637E-2</v>
      </c>
      <c r="R1920" s="10">
        <f t="shared" si="1027"/>
        <v>1.0556481624596657E-2</v>
      </c>
      <c r="S1920" s="10">
        <f t="shared" si="1028"/>
        <v>0</v>
      </c>
      <c r="T1920" s="9">
        <f t="shared" si="1018"/>
        <v>2.3718353897321978E-2</v>
      </c>
      <c r="U1920" s="18"/>
      <c r="V1920" s="8">
        <f t="shared" si="1029"/>
        <v>263.63415162242813</v>
      </c>
      <c r="W1920" s="8">
        <f t="shared" si="1019"/>
        <v>182.43612295680427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-59.051017393672154</v>
      </c>
      <c r="AB1920" s="8">
        <f t="shared" si="1030"/>
        <v>-8119.8028665623824</v>
      </c>
      <c r="AC1920" s="8">
        <f t="shared" si="1023"/>
        <v>-8178.8538839560542</v>
      </c>
      <c r="AD1920" s="8">
        <f t="shared" si="1031"/>
        <v>25.862510274160201</v>
      </c>
      <c r="AE1920" s="8">
        <f t="shared" si="1024"/>
        <v>-8152.9913736818944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2489.6760394632429</v>
      </c>
      <c r="M1921" s="14">
        <f t="shared" si="1017"/>
        <v>769177</v>
      </c>
      <c r="N1921" s="13"/>
      <c r="O1921" s="12">
        <f>1000*(IF(I41&lt;18,VLOOKUP(I41,'[1]Mortality (No Interventions) H'!$B$10:$O$129,7),VLOOKUP(I41,'[1]Mortality (Interventions) H'!$B$136:$AV$256,46)))</f>
        <v>329.66346437454024</v>
      </c>
      <c r="P1921" s="11">
        <v>0</v>
      </c>
      <c r="Q1921" s="10">
        <f t="shared" si="1026"/>
        <v>2.3718353897321978E-2</v>
      </c>
      <c r="R1921" s="10">
        <f t="shared" si="1027"/>
        <v>7.819074715052542E-3</v>
      </c>
      <c r="S1921" s="10">
        <f t="shared" si="1028"/>
        <v>0</v>
      </c>
      <c r="T1921" s="9">
        <f t="shared" si="1018"/>
        <v>1.5899279182269438E-2</v>
      </c>
      <c r="U1921" s="18"/>
      <c r="V1921" s="8">
        <f t="shared" si="1029"/>
        <v>182.43612295680427</v>
      </c>
      <c r="W1921" s="8">
        <f t="shared" si="1019"/>
        <v>122.2935986358046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-39.584054424832964</v>
      </c>
      <c r="AB1921" s="8">
        <f t="shared" si="1030"/>
        <v>-6014.2524320999692</v>
      </c>
      <c r="AC1921" s="8">
        <f t="shared" si="1023"/>
        <v>-6053.8364865248022</v>
      </c>
      <c r="AD1921" s="8">
        <f t="shared" si="1031"/>
        <v>17.8969836620625</v>
      </c>
      <c r="AE1921" s="8">
        <f t="shared" si="1024"/>
        <v>-6035.9395028627396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2489.6760394632429</v>
      </c>
      <c r="M1922" s="14">
        <f t="shared" si="1017"/>
        <v>769177</v>
      </c>
      <c r="N1922" s="13"/>
      <c r="O1922" s="12">
        <f>1000*(IF(I42&lt;18,VLOOKUP(I42,'[1]Mortality (No Interventions) H'!$B$10:$O$129,7),VLOOKUP(I42,'[1]Mortality (Interventions) H'!$B$136:$AV$256,46)))</f>
        <v>351.14904250524148</v>
      </c>
      <c r="P1922" s="11">
        <v>0</v>
      </c>
      <c r="Q1922" s="10">
        <f t="shared" si="1026"/>
        <v>1.5899279182269438E-2</v>
      </c>
      <c r="R1922" s="10">
        <f t="shared" si="1027"/>
        <v>5.5830166613774317E-3</v>
      </c>
      <c r="S1922" s="10">
        <f t="shared" si="1028"/>
        <v>0</v>
      </c>
      <c r="T1922" s="9">
        <f t="shared" si="1018"/>
        <v>1.0316262520892006E-2</v>
      </c>
      <c r="U1922" s="18"/>
      <c r="V1922" s="8">
        <f t="shared" si="1029"/>
        <v>122.2935986358046</v>
      </c>
      <c r="W1922" s="8">
        <f t="shared" si="1019"/>
        <v>79.350318570321505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-25.6841516150775</v>
      </c>
      <c r="AB1922" s="8">
        <f t="shared" si="1030"/>
        <v>-4294.3280065483086</v>
      </c>
      <c r="AC1922" s="8">
        <f t="shared" si="1023"/>
        <v>-4320.0121581633857</v>
      </c>
      <c r="AD1922" s="8">
        <f t="shared" si="1031"/>
        <v>11.997002026172431</v>
      </c>
      <c r="AE1922" s="8">
        <f t="shared" si="1024"/>
        <v>-4308.0151561372131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2489.6760394632429</v>
      </c>
      <c r="M1923" s="14">
        <f t="shared" si="1017"/>
        <v>769177</v>
      </c>
      <c r="N1923" s="13"/>
      <c r="O1923" s="12">
        <f>1000*(IF(I43&lt;18,VLOOKUP(I43,'[1]Mortality (No Interventions) H'!$B$10:$O$129,7),VLOOKUP(I43,'[1]Mortality (Interventions) H'!$B$136:$AV$256,46)))</f>
        <v>373.2711626851268</v>
      </c>
      <c r="P1923" s="11">
        <v>0</v>
      </c>
      <c r="Q1923" s="10">
        <f t="shared" si="1026"/>
        <v>1.0316262520892006E-2</v>
      </c>
      <c r="R1923" s="10">
        <f t="shared" si="1027"/>
        <v>3.8507633057383566E-3</v>
      </c>
      <c r="S1923" s="10">
        <f t="shared" si="1028"/>
        <v>0</v>
      </c>
      <c r="T1923" s="9">
        <f t="shared" si="1018"/>
        <v>6.4654992151536497E-3</v>
      </c>
      <c r="U1923" s="18"/>
      <c r="V1923" s="8">
        <f t="shared" si="1029"/>
        <v>79.350318570321505</v>
      </c>
      <c r="W1923" s="8">
        <f t="shared" si="1019"/>
        <v>49.731132898142391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-16.096998479136445</v>
      </c>
      <c r="AB1923" s="8">
        <f t="shared" si="1030"/>
        <v>-2961.9185672179119</v>
      </c>
      <c r="AC1923" s="8">
        <f t="shared" si="1023"/>
        <v>-2978.0155656970483</v>
      </c>
      <c r="AD1923" s="8">
        <f t="shared" si="1031"/>
        <v>7.7842662517485399</v>
      </c>
      <c r="AE1923" s="8">
        <f t="shared" si="1024"/>
        <v>-2970.2312994452996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2489.6760394632429</v>
      </c>
      <c r="M1924" s="14">
        <f t="shared" si="1017"/>
        <v>769177</v>
      </c>
      <c r="N1924" s="13"/>
      <c r="O1924" s="12">
        <f>1000*(IF(I44&lt;18,VLOOKUP(I44,'[1]Mortality (No Interventions) H'!$B$10:$O$129,7),VLOOKUP(I44,'[1]Mortality (Interventions) H'!$B$136:$AV$256,46)))</f>
        <v>395.91362639543888</v>
      </c>
      <c r="P1924" s="11">
        <v>0</v>
      </c>
      <c r="Q1924" s="10">
        <f t="shared" si="1026"/>
        <v>6.4654992151536497E-3</v>
      </c>
      <c r="R1924" s="10">
        <f t="shared" si="1027"/>
        <v>2.5597792407283456E-3</v>
      </c>
      <c r="S1924" s="10">
        <f t="shared" si="1028"/>
        <v>0</v>
      </c>
      <c r="T1924" s="9">
        <f t="shared" si="1018"/>
        <v>3.9057199744253041E-3</v>
      </c>
      <c r="U1924" s="18"/>
      <c r="V1924" s="8">
        <f t="shared" si="1029"/>
        <v>49.731132898142391</v>
      </c>
      <c r="W1924" s="8">
        <f t="shared" si="1019"/>
        <v>30.041899727685323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-9.7239774371796699</v>
      </c>
      <c r="AB1924" s="8">
        <f t="shared" si="1030"/>
        <v>-1968.9233170457067</v>
      </c>
      <c r="AC1924" s="8">
        <f t="shared" si="1023"/>
        <v>-1978.6472944828863</v>
      </c>
      <c r="AD1924" s="8">
        <f t="shared" si="1031"/>
        <v>4.878624137307769</v>
      </c>
      <c r="AE1924" s="8">
        <f t="shared" si="1024"/>
        <v>-1973.7686703455786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2489.6760394632429</v>
      </c>
      <c r="M1925" s="14">
        <f t="shared" si="1017"/>
        <v>769177</v>
      </c>
      <c r="N1925" s="13"/>
      <c r="O1925" s="12">
        <f>1000*(IF(I45&lt;18,VLOOKUP(I45,'[1]Mortality (No Interventions) H'!$B$10:$O$129,7),VLOOKUP(I45,'[1]Mortality (Interventions) H'!$B$136:$AV$256,46)))</f>
        <v>418.94341002788059</v>
      </c>
      <c r="P1925" s="11">
        <v>0</v>
      </c>
      <c r="Q1925" s="10">
        <f t="shared" si="1026"/>
        <v>3.9057199744253041E-3</v>
      </c>
      <c r="R1925" s="10">
        <f t="shared" si="1027"/>
        <v>1.6362756446997434E-3</v>
      </c>
      <c r="S1925" s="10">
        <f t="shared" si="1028"/>
        <v>0</v>
      </c>
      <c r="T1925" s="9">
        <f t="shared" si="1018"/>
        <v>2.2694443297255609E-3</v>
      </c>
      <c r="U1925" s="18"/>
      <c r="V1925" s="8">
        <f t="shared" si="1029"/>
        <v>30.041899727685323</v>
      </c>
      <c r="W1925" s="8">
        <f t="shared" si="1019"/>
        <v>17.456043812053178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-5.6501811706134486</v>
      </c>
      <c r="AB1925" s="8">
        <f t="shared" si="1030"/>
        <v>-1258.5855915632146</v>
      </c>
      <c r="AC1925" s="8">
        <f t="shared" si="1023"/>
        <v>-1264.2357727338281</v>
      </c>
      <c r="AD1925" s="8">
        <f t="shared" si="1031"/>
        <v>2.9471103632859301</v>
      </c>
      <c r="AE1925" s="8">
        <f t="shared" si="1024"/>
        <v>-1261.2886623705422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2489.6760394632429</v>
      </c>
      <c r="M1926" s="14">
        <f t="shared" si="1017"/>
        <v>769177</v>
      </c>
      <c r="N1926" s="13"/>
      <c r="O1926" s="12">
        <f>1000*(IF(I46&lt;18,VLOOKUP(I46,'[1]Mortality (No Interventions) H'!$B$10:$O$129,7),VLOOKUP(I46,'[1]Mortality (Interventions) H'!$B$136:$AV$256,46)))</f>
        <v>442.22546951418605</v>
      </c>
      <c r="P1926" s="11">
        <v>0</v>
      </c>
      <c r="Q1926" s="10">
        <f t="shared" si="1026"/>
        <v>2.2694443297255609E-3</v>
      </c>
      <c r="R1926" s="10">
        <f t="shared" si="1027"/>
        <v>1.0036060842491933E-3</v>
      </c>
      <c r="S1926" s="10">
        <f t="shared" si="1028"/>
        <v>0</v>
      </c>
      <c r="T1926" s="9">
        <f t="shared" si="1018"/>
        <v>1.2658382454763676E-3</v>
      </c>
      <c r="U1926" s="18"/>
      <c r="V1926" s="8">
        <f t="shared" si="1029"/>
        <v>17.456043812053178</v>
      </c>
      <c r="W1926" s="8">
        <f t="shared" si="1019"/>
        <v>9.7365366414077599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-3.1515271495987029</v>
      </c>
      <c r="AB1926" s="8">
        <f t="shared" si="1030"/>
        <v>-771.95071706454178</v>
      </c>
      <c r="AC1926" s="8">
        <f t="shared" si="1023"/>
        <v>-775.10224421414046</v>
      </c>
      <c r="AD1926" s="8">
        <f t="shared" si="1031"/>
        <v>1.7124378979624169</v>
      </c>
      <c r="AE1926" s="8">
        <f t="shared" si="1024"/>
        <v>-773.38980631617801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2489.6760394632429</v>
      </c>
      <c r="M1927" s="14">
        <f t="shared" si="1017"/>
        <v>769177</v>
      </c>
      <c r="N1927" s="13"/>
      <c r="O1927" s="12">
        <f>1000*(IF(I47&lt;18,VLOOKUP(I47,'[1]Mortality (No Interventions) H'!$B$10:$O$129,7),VLOOKUP(I47,'[1]Mortality (Interventions) H'!$B$136:$AV$256,46)))</f>
        <v>465.78286718611042</v>
      </c>
      <c r="P1927" s="11">
        <v>0</v>
      </c>
      <c r="Q1927" s="10">
        <f t="shared" si="1026"/>
        <v>1.2658382454763676E-3</v>
      </c>
      <c r="R1927" s="10">
        <f t="shared" si="1027"/>
        <v>5.8960576737181788E-4</v>
      </c>
      <c r="S1927" s="10">
        <f t="shared" si="1028"/>
        <v>0</v>
      </c>
      <c r="T1927" s="9">
        <f t="shared" si="1018"/>
        <v>6.7623247810454968E-4</v>
      </c>
      <c r="U1927" s="18"/>
      <c r="V1927" s="8">
        <f t="shared" si="1029"/>
        <v>9.7365366414077599</v>
      </c>
      <c r="W1927" s="8">
        <f t="shared" si="1019"/>
        <v>5.2014246881102322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-1.6835997978437494</v>
      </c>
      <c r="AB1927" s="8">
        <f t="shared" si="1030"/>
        <v>-453.51119532975275</v>
      </c>
      <c r="AC1927" s="8">
        <f t="shared" si="1023"/>
        <v>-455.19479512759648</v>
      </c>
      <c r="AD1927" s="8">
        <f t="shared" si="1031"/>
        <v>0.95515424452210129</v>
      </c>
      <c r="AE1927" s="8">
        <f t="shared" si="1024"/>
        <v>-454.2396408830744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2489.6760394632429</v>
      </c>
      <c r="M1928" s="14">
        <f t="shared" si="1017"/>
        <v>769177</v>
      </c>
      <c r="N1928" s="13"/>
      <c r="O1928" s="12">
        <f>1000*(IF(I48&lt;18,VLOOKUP(I48,'[1]Mortality (No Interventions) H'!$B$10:$O$129,7),VLOOKUP(I48,'[1]Mortality (Interventions) H'!$B$136:$AV$256,46)))</f>
        <v>489.65834521533287</v>
      </c>
      <c r="P1928" s="11">
        <v>0</v>
      </c>
      <c r="Q1928" s="10">
        <f t="shared" si="1026"/>
        <v>6.7623247810454968E-4</v>
      </c>
      <c r="R1928" s="10">
        <f t="shared" si="1027"/>
        <v>3.3112287620953764E-4</v>
      </c>
      <c r="S1928" s="10">
        <f t="shared" si="1028"/>
        <v>0</v>
      </c>
      <c r="T1928" s="9">
        <f t="shared" si="1018"/>
        <v>3.4510960189501204E-4</v>
      </c>
      <c r="U1928" s="18"/>
      <c r="V1928" s="8">
        <f t="shared" si="1029"/>
        <v>5.2014246881102322</v>
      </c>
      <c r="W1928" s="8">
        <f t="shared" si="1019"/>
        <v>2.6545036825679968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-0.85921110682671009</v>
      </c>
      <c r="AB1928" s="8">
        <f t="shared" si="1030"/>
        <v>-254.69210055422354</v>
      </c>
      <c r="AC1928" s="8">
        <f t="shared" si="1023"/>
        <v>-255.55131166105025</v>
      </c>
      <c r="AD1928" s="8">
        <f t="shared" si="1031"/>
        <v>0.51025976190361377</v>
      </c>
      <c r="AE1928" s="8">
        <f t="shared" si="1024"/>
        <v>-255.04105189914662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2489.6760394632429</v>
      </c>
      <c r="M1929" s="14">
        <f t="shared" si="1017"/>
        <v>769177</v>
      </c>
      <c r="N1929" s="13"/>
      <c r="O1929" s="12">
        <f>1000*(IF(I49&lt;18,VLOOKUP(I49,'[1]Mortality (No Interventions) H'!$B$10:$O$129,7),VLOOKUP(I49,'[1]Mortality (Interventions) H'!$B$136:$AV$256,46)))</f>
        <v>513.72572443183742</v>
      </c>
      <c r="P1929" s="11">
        <v>0</v>
      </c>
      <c r="Q1929" s="10">
        <f t="shared" si="1026"/>
        <v>3.4510960189501204E-4</v>
      </c>
      <c r="R1929" s="10">
        <f t="shared" si="1027"/>
        <v>1.7729168024189807E-4</v>
      </c>
      <c r="S1929" s="10">
        <f t="shared" si="1028"/>
        <v>0</v>
      </c>
      <c r="T1929" s="9">
        <f t="shared" si="1018"/>
        <v>1.6781792165311397E-4</v>
      </c>
      <c r="U1929" s="18"/>
      <c r="V1929" s="8">
        <f t="shared" si="1029"/>
        <v>2.6545036825679968</v>
      </c>
      <c r="W1929" s="8">
        <f t="shared" si="1019"/>
        <v>1.2908168552337724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-0.4178122585322776</v>
      </c>
      <c r="AB1929" s="8">
        <f t="shared" si="1030"/>
        <v>-136.36868273342242</v>
      </c>
      <c r="AC1929" s="8">
        <f t="shared" si="1023"/>
        <v>-136.7864949919547</v>
      </c>
      <c r="AD1929" s="8">
        <f t="shared" si="1031"/>
        <v>0.26040681125992049</v>
      </c>
      <c r="AE1929" s="8">
        <f t="shared" si="1024"/>
        <v>-136.52608818069479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2489.6760394632429</v>
      </c>
      <c r="M1930" s="14">
        <f t="shared" si="1017"/>
        <v>769177</v>
      </c>
      <c r="N1930" s="13"/>
      <c r="O1930" s="12">
        <f>1000*(IF(I50&lt;18,VLOOKUP(I50,'[1]Mortality (No Interventions) H'!$B$10:$O$129,7),VLOOKUP(I50,'[1]Mortality (Interventions) H'!$B$136:$AV$256,46)))</f>
        <v>537.85711765312089</v>
      </c>
      <c r="P1930" s="11">
        <v>0</v>
      </c>
      <c r="Q1930" s="10">
        <f t="shared" si="1026"/>
        <v>1.6781792165311397E-4</v>
      </c>
      <c r="R1930" s="10">
        <f t="shared" si="1027"/>
        <v>9.0262063630881147E-5</v>
      </c>
      <c r="S1930" s="10">
        <f t="shared" si="1028"/>
        <v>0</v>
      </c>
      <c r="T1930" s="9">
        <f t="shared" si="1018"/>
        <v>7.7555858022232825E-5</v>
      </c>
      <c r="U1930" s="18"/>
      <c r="V1930" s="8">
        <f t="shared" si="1029"/>
        <v>1.2908168552337724</v>
      </c>
      <c r="W1930" s="8">
        <f t="shared" si="1019"/>
        <v>0.59654182205966977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-0.19308896143796619</v>
      </c>
      <c r="AB1930" s="8">
        <f t="shared" si="1030"/>
        <v>-69.42750331741027</v>
      </c>
      <c r="AC1930" s="8">
        <f t="shared" si="1023"/>
        <v>-69.620592278848235</v>
      </c>
      <c r="AD1930" s="8">
        <f t="shared" si="1031"/>
        <v>0.12662913349843308</v>
      </c>
      <c r="AE1930" s="8">
        <f t="shared" si="1024"/>
        <v>-69.493963145349795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2489.6760394632429</v>
      </c>
      <c r="M1931" s="14">
        <f t="shared" si="1017"/>
        <v>769177</v>
      </c>
      <c r="N1931" s="13"/>
      <c r="O1931" s="12">
        <f>1000*(IF(I51&lt;18,VLOOKUP(I51,'[1]Mortality (No Interventions) H'!$B$10:$O$129,7),VLOOKUP(I51,'[1]Mortality (Interventions) H'!$B$136:$AV$256,46)))</f>
        <v>565.74692190747965</v>
      </c>
      <c r="P1931" s="11">
        <v>0</v>
      </c>
      <c r="Q1931" s="10">
        <f t="shared" si="1026"/>
        <v>7.7555858022232825E-5</v>
      </c>
      <c r="R1931" s="10">
        <f t="shared" si="1027"/>
        <v>4.3876987951971728E-5</v>
      </c>
      <c r="S1931" s="10">
        <f t="shared" si="1028"/>
        <v>0</v>
      </c>
      <c r="T1931" s="9">
        <f t="shared" si="1018"/>
        <v>3.3678870070261097E-5</v>
      </c>
      <c r="U1931" s="18"/>
      <c r="V1931" s="8">
        <f t="shared" si="1029"/>
        <v>0.59654182205966977</v>
      </c>
      <c r="W1931" s="8">
        <f t="shared" si="1019"/>
        <v>0.25905012244033221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-8.3849475850124797E-2</v>
      </c>
      <c r="AB1931" s="8">
        <f t="shared" si="1030"/>
        <v>-33.74916996193376</v>
      </c>
      <c r="AC1931" s="8">
        <f t="shared" si="1023"/>
        <v>-33.833019437783882</v>
      </c>
      <c r="AD1931" s="8">
        <f t="shared" si="1031"/>
        <v>5.8520752744053606E-2</v>
      </c>
      <c r="AE1931" s="8">
        <f t="shared" si="1024"/>
        <v>-33.774498685039831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2489.6760394632429</v>
      </c>
      <c r="M1932" s="14">
        <f t="shared" si="1017"/>
        <v>769177</v>
      </c>
      <c r="N1932" s="13"/>
      <c r="O1932" s="12">
        <f>1000*(IF(I52&lt;18,VLOOKUP(I52,'[1]Mortality (No Interventions) H'!$B$10:$O$129,7),VLOOKUP(I52,'[1]Mortality (Interventions) H'!$B$136:$AV$256,46)))</f>
        <v>593.68264765169124</v>
      </c>
      <c r="P1932" s="11">
        <v>0</v>
      </c>
      <c r="Q1932" s="10">
        <f t="shared" si="1026"/>
        <v>3.3678870070261097E-5</v>
      </c>
      <c r="R1932" s="10">
        <f t="shared" si="1027"/>
        <v>1.9994560753229907E-5</v>
      </c>
      <c r="S1932" s="10">
        <f t="shared" si="1028"/>
        <v>0</v>
      </c>
      <c r="T1932" s="9">
        <f t="shared" si="1018"/>
        <v>1.368430931703119E-5</v>
      </c>
      <c r="U1932" s="18"/>
      <c r="V1932" s="8">
        <f t="shared" si="1029"/>
        <v>0.25905012244033221</v>
      </c>
      <c r="W1932" s="8">
        <f t="shared" si="1019"/>
        <v>0.10525655987546099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-3.4069497023216169E-2</v>
      </c>
      <c r="AB1932" s="8">
        <f t="shared" si="1030"/>
        <v>-15.379356256487121</v>
      </c>
      <c r="AC1932" s="8">
        <f t="shared" si="1023"/>
        <v>-15.413425753510337</v>
      </c>
      <c r="AD1932" s="8">
        <f t="shared" si="1031"/>
        <v>2.5412817011396593E-2</v>
      </c>
      <c r="AE1932" s="8">
        <f t="shared" si="1024"/>
        <v>-15.38801293649894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2489.6760394632429</v>
      </c>
      <c r="M1933" s="14">
        <f t="shared" si="1017"/>
        <v>769177</v>
      </c>
      <c r="N1933" s="13"/>
      <c r="O1933" s="12">
        <f>1000*(IF(I53&lt;18,VLOOKUP(I53,'[1]Mortality (No Interventions) H'!$B$10:$O$129,7),VLOOKUP(I53,'[1]Mortality (Interventions) H'!$B$136:$AV$256,46)))</f>
        <v>621.6306832886529</v>
      </c>
      <c r="P1933" s="11">
        <v>0</v>
      </c>
      <c r="Q1933" s="10">
        <f t="shared" si="1026"/>
        <v>1.368430931703119E-5</v>
      </c>
      <c r="R1933" s="10">
        <f t="shared" si="1027"/>
        <v>8.5065865510793789E-6</v>
      </c>
      <c r="S1933" s="10">
        <f t="shared" si="1028"/>
        <v>0</v>
      </c>
      <c r="T1933" s="9">
        <f t="shared" si="1018"/>
        <v>5.1777227659518108E-6</v>
      </c>
      <c r="U1933" s="18"/>
      <c r="V1933" s="8">
        <f t="shared" si="1029"/>
        <v>0.10525655987546099</v>
      </c>
      <c r="W1933" s="8">
        <f t="shared" si="1019"/>
        <v>3.9825852639465163E-2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-1.2890852309373571E-2</v>
      </c>
      <c r="AB1933" s="8">
        <f t="shared" si="1030"/>
        <v>-6.5430707235995831</v>
      </c>
      <c r="AC1933" s="8">
        <f t="shared" si="1023"/>
        <v>-6.5559615759089569</v>
      </c>
      <c r="AD1933" s="8">
        <f t="shared" si="1031"/>
        <v>1.0325668523782723E-2</v>
      </c>
      <c r="AE1933" s="8">
        <f t="shared" si="1024"/>
        <v>-6.545635907385174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2489.6760394632429</v>
      </c>
      <c r="M1934" s="14">
        <f t="shared" si="1017"/>
        <v>769177</v>
      </c>
      <c r="N1934" s="13"/>
      <c r="O1934" s="12">
        <f>1000*(IF(I54&lt;18,VLOOKUP(I54,'[1]Mortality (No Interventions) H'!$B$10:$O$129,7),VLOOKUP(I54,'[1]Mortality (Interventions) H'!$B$136:$AV$256,46)))</f>
        <v>649.55741682452685</v>
      </c>
      <c r="P1934" s="11">
        <v>0</v>
      </c>
      <c r="Q1934" s="10">
        <f t="shared" si="1026"/>
        <v>5.1777227659518108E-6</v>
      </c>
      <c r="R1934" s="10">
        <f t="shared" si="1027"/>
        <v>3.3632282248852021E-6</v>
      </c>
      <c r="S1934" s="10">
        <f t="shared" si="1028"/>
        <v>0</v>
      </c>
      <c r="T1934" s="9">
        <f t="shared" si="1018"/>
        <v>1.8144945410666087E-6</v>
      </c>
      <c r="U1934" s="18"/>
      <c r="V1934" s="8">
        <f t="shared" si="1029"/>
        <v>3.9825852639465163E-2</v>
      </c>
      <c r="W1934" s="8">
        <f t="shared" si="1019"/>
        <v>1.395667467613991E-2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-4.5175035826303892E-3</v>
      </c>
      <c r="AB1934" s="8">
        <f t="shared" si="1030"/>
        <v>-2.5869177963325249</v>
      </c>
      <c r="AC1934" s="8">
        <f t="shared" si="1023"/>
        <v>-2.5914352999151555</v>
      </c>
      <c r="AD1934" s="8">
        <f t="shared" si="1031"/>
        <v>3.9069161439315324E-3</v>
      </c>
      <c r="AE1934" s="8">
        <f t="shared" si="1024"/>
        <v>-2.587528383771224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2489.6760394632429</v>
      </c>
      <c r="M1935" s="14">
        <f t="shared" si="1017"/>
        <v>769177</v>
      </c>
      <c r="N1935" s="13"/>
      <c r="O1935" s="12">
        <f>1000*(IF(I55&lt;18,VLOOKUP(I55,'[1]Mortality (No Interventions) H'!$B$10:$O$129,7),VLOOKUP(I55,'[1]Mortality (Interventions) H'!$B$136:$AV$256,46)))</f>
        <v>677.42862771683917</v>
      </c>
      <c r="P1935" s="11">
        <v>0</v>
      </c>
      <c r="Q1935" s="10">
        <f t="shared" si="1026"/>
        <v>1.8144945410666087E-6</v>
      </c>
      <c r="R1935" s="10">
        <f t="shared" si="1027"/>
        <v>1.2291905469544486E-6</v>
      </c>
      <c r="S1935" s="10">
        <f t="shared" si="1028"/>
        <v>0</v>
      </c>
      <c r="T1935" s="9">
        <f t="shared" si="1018"/>
        <v>5.853039941121601E-7</v>
      </c>
      <c r="U1935" s="18"/>
      <c r="V1935" s="8">
        <f t="shared" si="1029"/>
        <v>1.395667467613991E-2</v>
      </c>
      <c r="W1935" s="8">
        <f t="shared" si="1019"/>
        <v>4.5020237027920901E-3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-1.45721732994318E-3</v>
      </c>
      <c r="AB1935" s="8">
        <f t="shared" si="1030"/>
        <v>-0.9454650973347819</v>
      </c>
      <c r="AC1935" s="8">
        <f t="shared" si="1023"/>
        <v>-0.9469223146647251</v>
      </c>
      <c r="AD1935" s="8">
        <f t="shared" si="1031"/>
        <v>1.3691497857293252E-3</v>
      </c>
      <c r="AE1935" s="8">
        <f t="shared" si="1024"/>
        <v>-0.94555316487899577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2489.6760394632429</v>
      </c>
      <c r="M1936" s="14">
        <f t="shared" si="1017"/>
        <v>769177</v>
      </c>
      <c r="N1936" s="13"/>
      <c r="O1936" s="12">
        <f>1000*(IF(I56&lt;18,VLOOKUP(I56,'[1]Mortality (No Interventions) H'!$B$10:$O$129,7),VLOOKUP(I56,'[1]Mortality (Interventions) H'!$B$136:$AV$256,46)))</f>
        <v>705.35125587841571</v>
      </c>
      <c r="P1936" s="11">
        <v>0</v>
      </c>
      <c r="Q1936" s="10">
        <f t="shared" si="1026"/>
        <v>5.853039941121601E-7</v>
      </c>
      <c r="R1936" s="10">
        <f t="shared" si="1027"/>
        <v>4.1284490731766493E-7</v>
      </c>
      <c r="S1936" s="10">
        <f t="shared" si="1028"/>
        <v>0</v>
      </c>
      <c r="T1936" s="9">
        <f t="shared" si="1018"/>
        <v>1.7245908679449516E-7</v>
      </c>
      <c r="U1936" s="18"/>
      <c r="V1936" s="8">
        <f t="shared" si="1029"/>
        <v>4.5020237027920901E-3</v>
      </c>
      <c r="W1936" s="8">
        <f t="shared" si="1019"/>
        <v>1.3265156300332941E-3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-4.2936725617996634E-4</v>
      </c>
      <c r="AB1936" s="8">
        <f t="shared" si="1030"/>
        <v>-0.31755080727587953</v>
      </c>
      <c r="AC1936" s="8">
        <f t="shared" si="1023"/>
        <v>-0.31798017453205951</v>
      </c>
      <c r="AD1936" s="8">
        <f t="shared" si="1031"/>
        <v>4.4164852524390409E-4</v>
      </c>
      <c r="AE1936" s="8">
        <f t="shared" si="1024"/>
        <v>-0.31753852600681559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2489.6760394632429</v>
      </c>
      <c r="M1937" s="14">
        <f t="shared" si="1017"/>
        <v>769177</v>
      </c>
      <c r="N1937" s="13"/>
      <c r="O1937" s="12">
        <f>1000*(IF(I57&lt;18,VLOOKUP(I57,'[1]Mortality (No Interventions) H'!$B$10:$O$129,7),VLOOKUP(I57,'[1]Mortality (Interventions) H'!$B$136:$AV$256,46)))</f>
        <v>733.45520478231765</v>
      </c>
      <c r="P1937" s="11">
        <v>0</v>
      </c>
      <c r="Q1937" s="10">
        <f t="shared" si="1026"/>
        <v>1.7245908679449516E-7</v>
      </c>
      <c r="R1937" s="10">
        <f t="shared" si="1027"/>
        <v>1.2649101482142795E-7</v>
      </c>
      <c r="S1937" s="10">
        <f t="shared" si="1028"/>
        <v>0</v>
      </c>
      <c r="T1937" s="9">
        <f t="shared" si="1018"/>
        <v>4.5968071973067213E-8</v>
      </c>
      <c r="U1937" s="18"/>
      <c r="V1937" s="8">
        <f t="shared" si="1029"/>
        <v>1.3265156300332941E-3</v>
      </c>
      <c r="W1937" s="8">
        <f t="shared" si="1019"/>
        <v>3.535758369602792E-4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-1.1444560737166728E-4</v>
      </c>
      <c r="AB1937" s="8">
        <f t="shared" si="1030"/>
        <v>-9.7293979307301492E-2</v>
      </c>
      <c r="AC1937" s="8">
        <f t="shared" si="1023"/>
        <v>-9.7408424914673164E-2</v>
      </c>
      <c r="AD1937" s="8">
        <f t="shared" si="1031"/>
        <v>1.3013118330626615E-4</v>
      </c>
      <c r="AE1937" s="8">
        <f t="shared" si="1024"/>
        <v>-9.7278293731366899E-2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2489.6760394632429</v>
      </c>
      <c r="M1938" s="14">
        <f t="shared" si="1017"/>
        <v>769177</v>
      </c>
      <c r="N1938" s="13"/>
      <c r="O1938" s="12">
        <f>1000*(IF(I58&lt;18,VLOOKUP(I58,'[1]Mortality (No Interventions) H'!$B$10:$O$129,7),VLOOKUP(I58,'[1]Mortality (Interventions) H'!$B$136:$AV$256,46)))</f>
        <v>761.74051067639823</v>
      </c>
      <c r="P1938" s="11">
        <v>0</v>
      </c>
      <c r="Q1938" s="10">
        <f t="shared" si="1026"/>
        <v>4.5968071973067213E-8</v>
      </c>
      <c r="R1938" s="10">
        <f t="shared" si="1027"/>
        <v>3.5015742619573649E-8</v>
      </c>
      <c r="S1938" s="10">
        <f t="shared" si="1028"/>
        <v>0</v>
      </c>
      <c r="T1938" s="9">
        <f t="shared" si="1018"/>
        <v>1.0952329353493564E-8</v>
      </c>
      <c r="U1938" s="18"/>
      <c r="V1938" s="8">
        <f t="shared" si="1029"/>
        <v>3.535758369602792E-4</v>
      </c>
      <c r="W1938" s="8">
        <f t="shared" si="1019"/>
        <v>8.4242798351321193E-5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-2.7267751967702876E-5</v>
      </c>
      <c r="AB1938" s="8">
        <f t="shared" si="1030"/>
        <v>-2.6933303860895801E-2</v>
      </c>
      <c r="AC1938" s="8">
        <f t="shared" si="1023"/>
        <v>-2.6960571612863506E-2</v>
      </c>
      <c r="AD1938" s="8">
        <f t="shared" si="1031"/>
        <v>3.4685789605803394E-5</v>
      </c>
      <c r="AE1938" s="8">
        <f t="shared" si="1024"/>
        <v>-2.6925885823257702E-2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2489.6760394632429</v>
      </c>
      <c r="M1939" s="14">
        <f t="shared" si="1017"/>
        <v>769177</v>
      </c>
      <c r="N1939" s="13"/>
      <c r="O1939" s="12">
        <f>1000*(IF(I59&lt;18,VLOOKUP(I59,'[1]Mortality (No Interventions) H'!$B$10:$O$129,7),VLOOKUP(I59,'[1]Mortality (Interventions) H'!$B$136:$AV$256,46)))</f>
        <v>790.20720980851081</v>
      </c>
      <c r="P1939" s="11">
        <v>0</v>
      </c>
      <c r="Q1939" s="10">
        <f t="shared" si="1026"/>
        <v>1.0952329353493564E-8</v>
      </c>
      <c r="R1939" s="10">
        <f t="shared" si="1027"/>
        <v>8.6546096193279998E-9</v>
      </c>
      <c r="S1939" s="10">
        <f t="shared" si="1028"/>
        <v>0</v>
      </c>
      <c r="T1939" s="9">
        <f t="shared" si="1018"/>
        <v>2.2977197341655637E-9</v>
      </c>
      <c r="U1939" s="18"/>
      <c r="V1939" s="8">
        <f t="shared" si="1029"/>
        <v>8.4242798351321193E-5</v>
      </c>
      <c r="W1939" s="8">
        <f t="shared" si="1019"/>
        <v>1.7673531719662659E-5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-5.7205777675538556E-6</v>
      </c>
      <c r="AB1939" s="8">
        <f t="shared" si="1030"/>
        <v>-6.6569266631658526E-3</v>
      </c>
      <c r="AC1939" s="8">
        <f t="shared" si="1023"/>
        <v>-6.6626472409334067E-3</v>
      </c>
      <c r="AD1939" s="8">
        <f t="shared" si="1031"/>
        <v>8.2642185182646089E-6</v>
      </c>
      <c r="AE1939" s="8">
        <f t="shared" si="1024"/>
        <v>-6.6543830224151425E-3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2489.6760394632429</v>
      </c>
      <c r="M1940" s="14">
        <f t="shared" si="1017"/>
        <v>769177</v>
      </c>
      <c r="N1940" s="13"/>
      <c r="O1940" s="12">
        <f>1000*(IF(I60&lt;18,VLOOKUP(I60,'[1]Mortality (No Interventions) H'!$B$10:$O$129,7),VLOOKUP(I60,'[1]Mortality (Interventions) H'!$B$136:$AV$256,46)))</f>
        <v>1000</v>
      </c>
      <c r="P1940" s="11">
        <v>0</v>
      </c>
      <c r="Q1940" s="10">
        <f t="shared" si="1026"/>
        <v>2.2977197341655637E-9</v>
      </c>
      <c r="R1940" s="10">
        <f t="shared" si="1027"/>
        <v>2.2977197341655637E-9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1.7673531719662659E-5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-1.7673531719662658E-3</v>
      </c>
      <c r="AC1940" s="8">
        <f t="shared" si="1023"/>
        <v>-1.7673531719662658E-3</v>
      </c>
      <c r="AD1940" s="8">
        <f t="shared" si="1031"/>
        <v>1.733773461698907E-6</v>
      </c>
      <c r="AE1940" s="8">
        <f t="shared" si="1024"/>
        <v>-1.765619398504567E-3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2489.6760394632429</v>
      </c>
      <c r="M1941" s="14">
        <f t="shared" si="1017"/>
        <v>769177</v>
      </c>
      <c r="N1941" s="13"/>
      <c r="O1941" s="12" t="e">
        <f>1000*(IF(I61&lt;18,VLOOKUP(I61,'[1]Mortality (No Interventions) H'!$B$10:$O$129,7),VLOOKUP(I61,'[1]Mortality (Interventions) H'!$B$136:$AV$256,46)))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2489.6760394632429</v>
      </c>
      <c r="M1942" s="14">
        <f t="shared" si="1017"/>
        <v>769177</v>
      </c>
      <c r="N1942" s="13"/>
      <c r="O1942" s="12" t="e">
        <f>1000*(IF(I62&lt;18,VLOOKUP(I62,'[1]Mortality (No Interventions) H'!$B$10:$O$129,7),VLOOKUP(I62,'[1]Mortality (Interventions) H'!$B$136:$AV$256,46)))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2489.6760394632429</v>
      </c>
      <c r="M1943" s="14">
        <f t="shared" si="1017"/>
        <v>769177</v>
      </c>
      <c r="N1943" s="13"/>
      <c r="O1943" s="12" t="e">
        <f>1000*(IF(I63&lt;18,VLOOKUP(I63,'[1]Mortality (No Interventions) H'!$B$10:$O$129,7),VLOOKUP(I63,'[1]Mortality (Interventions) H'!$B$136:$AV$256,46)))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2489.6760394632429</v>
      </c>
      <c r="M1944" s="14">
        <f t="shared" si="1017"/>
        <v>769177</v>
      </c>
      <c r="N1944" s="13"/>
      <c r="O1944" s="12" t="e">
        <f>1000*(IF(I64&lt;18,VLOOKUP(I64,'[1]Mortality (No Interventions) H'!$B$10:$O$129,7),VLOOKUP(I64,'[1]Mortality (Interventions) H'!$B$136:$AV$256,46)))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2489.6760394632429</v>
      </c>
      <c r="M1945" s="14">
        <f t="shared" si="1017"/>
        <v>769177</v>
      </c>
      <c r="N1945" s="13"/>
      <c r="O1945" s="12" t="e">
        <f>1000*(IF(I65&lt;18,VLOOKUP(I65,'[1]Mortality (No Interventions) H'!$B$10:$O$129,7),VLOOKUP(I65,'[1]Mortality (Interventions) H'!$B$136:$AV$256,46)))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2489.6760394632429</v>
      </c>
      <c r="M1946" s="14">
        <f t="shared" si="1017"/>
        <v>769177</v>
      </c>
      <c r="N1946" s="13"/>
      <c r="O1946" s="12" t="e">
        <f>1000*(IF(I66&lt;18,VLOOKUP(I66,'[1]Mortality (No Interventions) H'!$B$10:$O$129,7),VLOOKUP(I66,'[1]Mortality (Interventions) H'!$B$136:$AV$256,46)))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2489.6760394632429</v>
      </c>
      <c r="M1947" s="14">
        <f t="shared" si="1017"/>
        <v>769177</v>
      </c>
      <c r="N1947" s="13"/>
      <c r="O1947" s="12" t="e">
        <f>1000*(IF(I67&lt;18,VLOOKUP(I67,'[1]Mortality (No Interventions) H'!$B$10:$O$129,7),VLOOKUP(I67,'[1]Mortality (Interventions) H'!$B$136:$AV$256,46)))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2489.6760394632429</v>
      </c>
      <c r="M1948" s="14">
        <f t="shared" ref="M1948:M1979" si="1034">$E$11</f>
        <v>769177</v>
      </c>
      <c r="N1948" s="13"/>
      <c r="O1948" s="12" t="e">
        <f>1000*(IF(I68&lt;18,VLOOKUP(I68,'[1]Mortality (No Interventions) H'!$B$10:$O$129,7),VLOOKUP(I68,'[1]Mortality (Interventions) H'!$B$136:$AV$256,46)))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2489.6760394632429</v>
      </c>
      <c r="M1949" s="14">
        <f t="shared" si="1034"/>
        <v>769177</v>
      </c>
      <c r="N1949" s="13"/>
      <c r="O1949" s="12" t="e">
        <f>1000*(IF(I69&lt;18,VLOOKUP(I69,'[1]Mortality (No Interventions) H'!$B$10:$O$129,7),VLOOKUP(I69,'[1]Mortality (Interventions) H'!$B$136:$AV$256,46)))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2489.6760394632429</v>
      </c>
      <c r="M1950" s="14">
        <f t="shared" si="1034"/>
        <v>769177</v>
      </c>
      <c r="N1950" s="13"/>
      <c r="O1950" s="12" t="e">
        <f>1000*(IF(I70&lt;18,VLOOKUP(I70,'[1]Mortality (No Interventions) H'!$B$10:$O$129,7),VLOOKUP(I70,'[1]Mortality (Interventions) H'!$B$136:$AV$256,46)))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2489.6760394632429</v>
      </c>
      <c r="M1951" s="14">
        <f t="shared" si="1034"/>
        <v>769177</v>
      </c>
      <c r="N1951" s="13"/>
      <c r="O1951" s="12" t="e">
        <f>1000*(IF(I71&lt;18,VLOOKUP(I71,'[1]Mortality (No Interventions) H'!$B$10:$O$129,7),VLOOKUP(I71,'[1]Mortality (Interventions) H'!$B$136:$AV$256,46)))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2489.6760394632429</v>
      </c>
      <c r="M1952" s="14">
        <f t="shared" si="1034"/>
        <v>769177</v>
      </c>
      <c r="N1952" s="13"/>
      <c r="O1952" s="12" t="e">
        <f>1000*(IF(I72&lt;18,VLOOKUP(I72,'[1]Mortality (No Interventions) H'!$B$10:$O$129,7),VLOOKUP(I72,'[1]Mortality (Interventions) H'!$B$136:$AV$256,46)))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2489.6760394632429</v>
      </c>
      <c r="M1953" s="14">
        <f t="shared" si="1034"/>
        <v>769177</v>
      </c>
      <c r="N1953" s="13"/>
      <c r="O1953" s="12" t="e">
        <f>1000*(IF(I73&lt;18,VLOOKUP(I73,'[1]Mortality (No Interventions) H'!$B$10:$O$129,7),VLOOKUP(I73,'[1]Mortality (Interventions) H'!$B$136:$AV$256,46)))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2489.6760394632429</v>
      </c>
      <c r="M1954" s="14">
        <f t="shared" si="1034"/>
        <v>769177</v>
      </c>
      <c r="N1954" s="13"/>
      <c r="O1954" s="12" t="e">
        <f>1000*(IF(I74&lt;18,VLOOKUP(I74,'[1]Mortality (No Interventions) H'!$B$10:$O$129,7),VLOOKUP(I74,'[1]Mortality (Interventions) H'!$B$136:$AV$256,46)))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2489.6760394632429</v>
      </c>
      <c r="M1955" s="14">
        <f t="shared" si="1034"/>
        <v>769177</v>
      </c>
      <c r="N1955" s="13"/>
      <c r="O1955" s="12" t="e">
        <f>1000*(IF(I75&lt;18,VLOOKUP(I75,'[1]Mortality (No Interventions) H'!$B$10:$O$129,7),VLOOKUP(I75,'[1]Mortality (Interventions) H'!$B$136:$AV$256,46)))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2489.6760394632429</v>
      </c>
      <c r="M1956" s="14">
        <f t="shared" si="1034"/>
        <v>769177</v>
      </c>
      <c r="N1956" s="13"/>
      <c r="O1956" s="12" t="e">
        <f>1000*(IF(I76&lt;18,VLOOKUP(I76,'[1]Mortality (No Interventions) H'!$B$10:$O$129,7),VLOOKUP(I76,'[1]Mortality (Interventions) H'!$B$136:$AV$256,46)))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2489.6760394632429</v>
      </c>
      <c r="M1957" s="14">
        <f t="shared" si="1034"/>
        <v>769177</v>
      </c>
      <c r="N1957" s="13"/>
      <c r="O1957" s="12" t="e">
        <f>1000*(IF(I77&lt;18,VLOOKUP(I77,'[1]Mortality (No Interventions) H'!$B$10:$O$129,7),VLOOKUP(I77,'[1]Mortality (Interventions) H'!$B$136:$AV$256,46)))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2489.6760394632429</v>
      </c>
      <c r="M1958" s="14">
        <f t="shared" si="1034"/>
        <v>769177</v>
      </c>
      <c r="N1958" s="13"/>
      <c r="O1958" s="12" t="e">
        <f>1000*(IF(I78&lt;18,VLOOKUP(I78,'[1]Mortality (No Interventions) H'!$B$10:$O$129,7),VLOOKUP(I78,'[1]Mortality (Interventions) H'!$B$136:$AV$256,46)))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2489.6760394632429</v>
      </c>
      <c r="M1959" s="14">
        <f t="shared" si="1034"/>
        <v>769177</v>
      </c>
      <c r="N1959" s="13"/>
      <c r="O1959" s="12" t="e">
        <f>1000*(IF(I79&lt;18,VLOOKUP(I79,'[1]Mortality (No Interventions) H'!$B$10:$O$129,7),VLOOKUP(I79,'[1]Mortality (Interventions) H'!$B$136:$AV$256,46)))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2489.6760394632429</v>
      </c>
      <c r="M1960" s="14">
        <f t="shared" si="1034"/>
        <v>769177</v>
      </c>
      <c r="O1960" s="12" t="e">
        <f>1000*(IF(I80&lt;18,VLOOKUP(I80,'[1]Mortality (No Interventions) H'!$B$10:$O$129,7),VLOOKUP(I80,'[1]Mortality (Interventions) H'!$B$136:$AV$256,46)))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2489.6760394632429</v>
      </c>
      <c r="M1961" s="14">
        <f t="shared" si="1034"/>
        <v>769177</v>
      </c>
      <c r="O1961" s="12" t="e">
        <f>1000*(IF(I81&lt;18,VLOOKUP(I81,'[1]Mortality (No Interventions) H'!$B$10:$O$129,7),VLOOKUP(I81,'[1]Mortality (Interventions) H'!$B$136:$AV$256,46)))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2489.6760394632429</v>
      </c>
      <c r="M1962" s="14">
        <f t="shared" si="1034"/>
        <v>769177</v>
      </c>
      <c r="O1962" s="12" t="e">
        <f>1000*(IF(I82&lt;18,VLOOKUP(I82,'[1]Mortality (No Interventions) H'!$B$10:$O$129,7),VLOOKUP(I82,'[1]Mortality (Interventions) H'!$B$136:$AV$256,46)))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2489.6760394632429</v>
      </c>
      <c r="M1963" s="14">
        <f t="shared" si="1034"/>
        <v>769177</v>
      </c>
      <c r="O1963" s="12" t="e">
        <f>1000*(IF(I83&lt;18,VLOOKUP(I83,'[1]Mortality (No Interventions) H'!$B$10:$O$129,7),VLOOKUP(I83,'[1]Mortality (Interventions) H'!$B$136:$AV$256,46)))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2489.6760394632429</v>
      </c>
      <c r="M1964" s="14">
        <f t="shared" si="1034"/>
        <v>769177</v>
      </c>
      <c r="O1964" s="12" t="e">
        <f>1000*(IF(I84&lt;18,VLOOKUP(I84,'[1]Mortality (No Interventions) H'!$B$10:$O$129,7),VLOOKUP(I84,'[1]Mortality (Interventions) H'!$B$136:$AV$256,46)))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2489.6760394632429</v>
      </c>
      <c r="M1965" s="14">
        <f t="shared" si="1034"/>
        <v>769177</v>
      </c>
      <c r="O1965" s="12" t="e">
        <f>1000*(IF(I85&lt;18,VLOOKUP(I85,'[1]Mortality (No Interventions) H'!$B$10:$O$129,7),VLOOKUP(I85,'[1]Mortality (Interventions) H'!$B$136:$AV$256,46)))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2489.6760394632429</v>
      </c>
      <c r="M1966" s="14">
        <f t="shared" si="1034"/>
        <v>769177</v>
      </c>
      <c r="O1966" s="12" t="e">
        <f>1000*(IF(I86&lt;18,VLOOKUP(I86,'[1]Mortality (No Interventions) H'!$B$10:$O$129,7),VLOOKUP(I86,'[1]Mortality (Interventions) H'!$B$136:$AV$256,46)))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2489.6760394632429</v>
      </c>
      <c r="M1967" s="14">
        <f t="shared" si="1034"/>
        <v>769177</v>
      </c>
      <c r="O1967" s="12" t="e">
        <f>1000*(IF(I87&lt;18,VLOOKUP(I87,'[1]Mortality (No Interventions) H'!$B$10:$O$129,7),VLOOKUP(I87,'[1]Mortality (Interventions) H'!$B$136:$AV$256,46)))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2489.6760394632429</v>
      </c>
      <c r="M1968" s="14">
        <f t="shared" si="1034"/>
        <v>769177</v>
      </c>
      <c r="O1968" s="12" t="e">
        <f>1000*(IF(I88&lt;18,VLOOKUP(I88,'[1]Mortality (No Interventions) H'!$B$10:$O$129,7),VLOOKUP(I88,'[1]Mortality (Interventions) H'!$B$136:$AV$256,46)))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2489.6760394632429</v>
      </c>
      <c r="M1969" s="14">
        <f t="shared" si="1034"/>
        <v>769177</v>
      </c>
      <c r="O1969" s="12" t="e">
        <f>1000*(IF(I89&lt;18,VLOOKUP(I89,'[1]Mortality (No Interventions) H'!$B$10:$O$129,7),VLOOKUP(I89,'[1]Mortality (Interventions) H'!$B$136:$AV$256,46)))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2489.6760394632429</v>
      </c>
      <c r="M1970" s="14">
        <f t="shared" si="1034"/>
        <v>769177</v>
      </c>
      <c r="O1970" s="12" t="e">
        <f>1000*(IF(I90&lt;18,VLOOKUP(I90,'[1]Mortality (No Interventions) H'!$B$10:$O$129,7),VLOOKUP(I90,'[1]Mortality (Interventions) H'!$B$136:$AV$256,46)))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2489.6760394632429</v>
      </c>
      <c r="M1971" s="14">
        <f t="shared" si="1034"/>
        <v>769177</v>
      </c>
      <c r="O1971" s="12" t="e">
        <f>1000*(IF(I91&lt;18,VLOOKUP(I91,'[1]Mortality (No Interventions) H'!$B$10:$O$129,7),VLOOKUP(I91,'[1]Mortality (Interventions) H'!$B$136:$AV$256,46)))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2489.6760394632429</v>
      </c>
      <c r="M1972" s="14">
        <f t="shared" si="1034"/>
        <v>769177</v>
      </c>
      <c r="O1972" s="12" t="e">
        <f>1000*(IF(I92&lt;18,VLOOKUP(I92,'[1]Mortality (No Interventions) H'!$B$10:$O$129,7),VLOOKUP(I92,'[1]Mortality (Interventions) H'!$B$136:$AV$256,46)))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2489.6760394632429</v>
      </c>
      <c r="M1973" s="14">
        <f t="shared" si="1034"/>
        <v>769177</v>
      </c>
      <c r="O1973" s="12" t="e">
        <f>1000*(IF(I93&lt;18,VLOOKUP(I93,'[1]Mortality (No Interventions) H'!$B$10:$O$129,7),VLOOKUP(I93,'[1]Mortality (Interventions) H'!$B$136:$AV$256,46)))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2489.6760394632429</v>
      </c>
      <c r="M1974" s="14">
        <f t="shared" si="1034"/>
        <v>769177</v>
      </c>
      <c r="O1974" s="12" t="e">
        <f>1000*(IF(I94&lt;18,VLOOKUP(I94,'[1]Mortality (No Interventions) H'!$B$10:$O$129,7),VLOOKUP(I94,'[1]Mortality (Interventions) H'!$B$136:$AV$256,46)))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2489.6760394632429</v>
      </c>
      <c r="M1975" s="14">
        <f t="shared" si="1034"/>
        <v>769177</v>
      </c>
      <c r="O1975" s="12" t="e">
        <f>1000*(IF(I95&lt;18,VLOOKUP(I95,'[1]Mortality (No Interventions) H'!$B$10:$O$129,7),VLOOKUP(I95,'[1]Mortality (Interventions) H'!$B$136:$AV$256,46)))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2489.6760394632429</v>
      </c>
      <c r="M1976" s="14">
        <f t="shared" si="1034"/>
        <v>769177</v>
      </c>
      <c r="O1976" s="12" t="e">
        <f>1000*(IF(I96&lt;18,VLOOKUP(I96,'[1]Mortality (No Interventions) H'!$B$10:$O$129,7),VLOOKUP(I96,'[1]Mortality (Interventions) H'!$B$136:$AV$256,46)))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2489.6760394632429</v>
      </c>
      <c r="M1977" s="14">
        <f t="shared" si="1034"/>
        <v>769177</v>
      </c>
      <c r="O1977" s="12" t="e">
        <f>1000*(IF(I97&lt;18,VLOOKUP(I97,'[1]Mortality (No Interventions) H'!$B$10:$O$129,7),VLOOKUP(I97,'[1]Mortality (Interventions) H'!$B$136:$AV$256,46)))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2489.6760394632429</v>
      </c>
      <c r="M1978" s="14">
        <f t="shared" si="1034"/>
        <v>769177</v>
      </c>
      <c r="O1978" s="12" t="e">
        <f>1000*(IF(I98&lt;18,VLOOKUP(I98,'[1]Mortality (No Interventions) H'!$B$10:$O$129,7),VLOOKUP(I98,'[1]Mortality (Interventions) H'!$B$136:$AV$256,46)))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2489.6760394632429</v>
      </c>
      <c r="M1979" s="14">
        <f t="shared" si="1034"/>
        <v>769177</v>
      </c>
      <c r="O1979" s="12" t="e">
        <f>1000*(IF(I99&lt;18,VLOOKUP(I99,'[1]Mortality (No Interventions) H'!$B$10:$O$129,7),VLOOKUP(I99,'[1]Mortality (Interventions) H'!$B$136:$AV$256,46)))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2489.6760394632429</v>
      </c>
      <c r="M1980" s="14">
        <f t="shared" ref="M1980:M2004" si="1051">$E$11</f>
        <v>769177</v>
      </c>
      <c r="O1980" s="12" t="e">
        <f>1000*(IF(I100&lt;18,VLOOKUP(I100,'[1]Mortality (No Interventions) H'!$B$10:$O$129,7),VLOOKUP(I100,'[1]Mortality (Interventions) H'!$B$136:$AV$256,46)))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2489.6760394632429</v>
      </c>
      <c r="M1981" s="14">
        <f t="shared" si="1051"/>
        <v>769177</v>
      </c>
      <c r="O1981" s="12" t="e">
        <f>1000*(IF(I101&lt;18,VLOOKUP(I101,'[1]Mortality (No Interventions) H'!$B$10:$O$129,7),VLOOKUP(I101,'[1]Mortality (Interventions) H'!$B$136:$AV$256,46)))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2489.6760394632429</v>
      </c>
      <c r="M1982" s="14">
        <f t="shared" si="1051"/>
        <v>769177</v>
      </c>
      <c r="O1982" s="12" t="e">
        <f>1000*(IF(I102&lt;18,VLOOKUP(I102,'[1]Mortality (No Interventions) H'!$B$10:$O$129,7),VLOOKUP(I102,'[1]Mortality (Interventions) H'!$B$136:$AV$256,46)))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2489.6760394632429</v>
      </c>
      <c r="M1983" s="14">
        <f t="shared" si="1051"/>
        <v>769177</v>
      </c>
      <c r="O1983" s="12" t="e">
        <f>1000*(IF(I103&lt;18,VLOOKUP(I103,'[1]Mortality (No Interventions) H'!$B$10:$O$129,7),VLOOKUP(I103,'[1]Mortality (Interventions) H'!$B$136:$AV$256,46)))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2489.6760394632429</v>
      </c>
      <c r="M1984" s="14">
        <f t="shared" si="1051"/>
        <v>769177</v>
      </c>
      <c r="O1984" s="12" t="e">
        <f>1000*(IF(I104&lt;18,VLOOKUP(I104,'[1]Mortality (No Interventions) H'!$B$10:$O$129,7),VLOOKUP(I104,'[1]Mortality (Interventions) H'!$B$136:$AV$256,46)))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2489.6760394632429</v>
      </c>
      <c r="M1985" s="14">
        <f t="shared" si="1051"/>
        <v>769177</v>
      </c>
      <c r="O1985" s="12" t="e">
        <f>1000*(IF(I105&lt;18,VLOOKUP(I105,'[1]Mortality (No Interventions) H'!$B$10:$O$129,7),VLOOKUP(I105,'[1]Mortality (Interventions) H'!$B$136:$AV$256,46)))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2489.6760394632429</v>
      </c>
      <c r="M1986" s="14">
        <f t="shared" si="1051"/>
        <v>769177</v>
      </c>
      <c r="O1986" s="12" t="e">
        <f>1000*(IF(I106&lt;18,VLOOKUP(I106,'[1]Mortality (No Interventions) H'!$B$10:$O$129,7),VLOOKUP(I106,'[1]Mortality (Interventions) H'!$B$136:$AV$256,46)))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2489.6760394632429</v>
      </c>
      <c r="M1987" s="14">
        <f t="shared" si="1051"/>
        <v>769177</v>
      </c>
      <c r="O1987" s="12" t="e">
        <f>1000*(IF(I107&lt;18,VLOOKUP(I107,'[1]Mortality (No Interventions) H'!$B$10:$O$129,7),VLOOKUP(I107,'[1]Mortality (Interventions) H'!$B$136:$AV$256,46)))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2489.6760394632429</v>
      </c>
      <c r="M1988" s="14">
        <f t="shared" si="1051"/>
        <v>769177</v>
      </c>
      <c r="O1988" s="12" t="e">
        <f>1000*(IF(I108&lt;18,VLOOKUP(I108,'[1]Mortality (No Interventions) H'!$B$10:$O$129,7),VLOOKUP(I108,'[1]Mortality (Interventions) H'!$B$136:$AV$256,46)))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2489.6760394632429</v>
      </c>
      <c r="M1989" s="14">
        <f t="shared" si="1051"/>
        <v>769177</v>
      </c>
      <c r="O1989" s="12" t="e">
        <f>1000*(IF(I109&lt;18,VLOOKUP(I109,'[1]Mortality (No Interventions) H'!$B$10:$O$129,7),VLOOKUP(I109,'[1]Mortality (Interventions) H'!$B$136:$AV$256,46)))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2489.6760394632429</v>
      </c>
      <c r="M1990" s="14">
        <f t="shared" si="1051"/>
        <v>769177</v>
      </c>
      <c r="O1990" s="12" t="e">
        <f>1000*(IF(I110&lt;18,VLOOKUP(I110,'[1]Mortality (No Interventions) H'!$B$10:$O$129,7),VLOOKUP(I110,'[1]Mortality (Interventions) H'!$B$136:$AV$256,46)))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2489.6760394632429</v>
      </c>
      <c r="M1991" s="14">
        <f t="shared" si="1051"/>
        <v>769177</v>
      </c>
      <c r="O1991" s="12" t="e">
        <f>1000*(IF(I111&lt;18,VLOOKUP(I111,'[1]Mortality (No Interventions) H'!$B$10:$O$129,7),VLOOKUP(I111,'[1]Mortality (Interventions) H'!$B$136:$AV$256,46)))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2489.6760394632429</v>
      </c>
      <c r="M1992" s="14">
        <f t="shared" si="1051"/>
        <v>769177</v>
      </c>
      <c r="O1992" s="12" t="e">
        <f>1000*(IF(I112&lt;18,VLOOKUP(I112,'[1]Mortality (No Interventions) H'!$B$10:$O$129,7),VLOOKUP(I112,'[1]Mortality (Interventions) H'!$B$136:$AV$256,46)))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2489.6760394632429</v>
      </c>
      <c r="M1993" s="14">
        <f t="shared" si="1051"/>
        <v>769177</v>
      </c>
      <c r="O1993" s="12" t="e">
        <f>1000*(IF(I113&lt;18,VLOOKUP(I113,'[1]Mortality (No Interventions) H'!$B$10:$O$129,7),VLOOKUP(I113,'[1]Mortality (Interventions) H'!$B$136:$AV$256,46)))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2489.6760394632429</v>
      </c>
      <c r="M1994" s="14">
        <f t="shared" si="1051"/>
        <v>769177</v>
      </c>
      <c r="O1994" s="12" t="e">
        <f>1000*(IF(I114&lt;18,VLOOKUP(I114,'[1]Mortality (No Interventions) H'!$B$10:$O$129,7),VLOOKUP(I114,'[1]Mortality (Interventions) H'!$B$136:$AV$256,46)))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2489.6760394632429</v>
      </c>
      <c r="M1995" s="14">
        <f t="shared" si="1051"/>
        <v>769177</v>
      </c>
      <c r="O1995" s="12" t="e">
        <f>1000*(IF(I115&lt;18,VLOOKUP(I115,'[1]Mortality (No Interventions) H'!$B$10:$O$129,7),VLOOKUP(I115,'[1]Mortality (Interventions) H'!$B$136:$AV$256,46)))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2489.6760394632429</v>
      </c>
      <c r="M1996" s="14">
        <f t="shared" si="1051"/>
        <v>769177</v>
      </c>
      <c r="O1996" s="12" t="e">
        <f>1000*(IF(I116&lt;18,VLOOKUP(I116,'[1]Mortality (No Interventions) H'!$B$10:$O$129,7),VLOOKUP(I116,'[1]Mortality (Interventions) H'!$B$136:$AV$256,46)))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2489.6760394632429</v>
      </c>
      <c r="M1997" s="14">
        <f t="shared" si="1051"/>
        <v>769177</v>
      </c>
      <c r="O1997" s="12" t="e">
        <f>1000*(IF(I117&lt;18,VLOOKUP(I117,'[1]Mortality (No Interventions) H'!$B$10:$O$129,7),VLOOKUP(I117,'[1]Mortality (Interventions) H'!$B$136:$AV$256,46)))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2489.6760394632429</v>
      </c>
      <c r="M1998" s="14">
        <f t="shared" si="1051"/>
        <v>769177</v>
      </c>
      <c r="O1998" s="12" t="e">
        <f>1000*(IF(I118&lt;18,VLOOKUP(I118,'[1]Mortality (No Interventions) H'!$B$10:$O$129,7),VLOOKUP(I118,'[1]Mortality (Interventions) H'!$B$136:$AV$256,46)))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2489.6760394632429</v>
      </c>
      <c r="M1999" s="14">
        <f t="shared" si="1051"/>
        <v>769177</v>
      </c>
      <c r="O1999" s="12" t="e">
        <f>1000*(IF(I119&lt;18,VLOOKUP(I119,'[1]Mortality (No Interventions) H'!$B$10:$O$129,7),VLOOKUP(I119,'[1]Mortality (Interventions) H'!$B$136:$AV$256,46)))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2489.6760394632429</v>
      </c>
      <c r="M2000" s="14">
        <f t="shared" si="1051"/>
        <v>769177</v>
      </c>
      <c r="O2000" s="12" t="e">
        <f>1000*(IF(I120&lt;18,VLOOKUP(I120,'[1]Mortality (No Interventions) H'!$B$10:$O$129,7),VLOOKUP(I120,'[1]Mortality (Interventions) H'!$B$136:$AV$256,46)))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2489.6760394632429</v>
      </c>
      <c r="M2001" s="14">
        <f t="shared" si="1051"/>
        <v>769177</v>
      </c>
      <c r="O2001" s="12" t="e">
        <f>1000*(IF(I121&lt;18,VLOOKUP(I121,'[1]Mortality (No Interventions) H'!$B$10:$O$129,7),VLOOKUP(I121,'[1]Mortality (Interventions) H'!$B$136:$AV$256,46)))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2489.6760394632429</v>
      </c>
      <c r="M2002" s="14">
        <f t="shared" si="1051"/>
        <v>769177</v>
      </c>
      <c r="O2002" s="12" t="e">
        <f>1000*(IF(I122&lt;18,VLOOKUP(I122,'[1]Mortality (No Interventions) H'!$B$10:$O$129,7),VLOOKUP(I122,'[1]Mortality (Interventions) H'!$B$136:$AV$256,46)))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2489.6760394632429</v>
      </c>
      <c r="M2003" s="14">
        <f t="shared" si="1051"/>
        <v>769177</v>
      </c>
      <c r="O2003" s="12" t="e">
        <f>1000*(IF(I123&lt;18,VLOOKUP(I123,'[1]Mortality (No Interventions) H'!$B$10:$O$129,7),VLOOKUP(I123,'[1]Mortality (Interventions) H'!$B$136:$AV$256,46)))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2489.6760394632429</v>
      </c>
      <c r="M2004" s="14">
        <f t="shared" si="1051"/>
        <v>769177</v>
      </c>
      <c r="O2004" s="12" t="e">
        <f>1000*(IF(I124&lt;18,VLOOKUP(I124,'[1]Mortality (No Interventions) H'!$B$10:$O$129,7),VLOOKUP(I124,'[1]Mortality (Interventions) H'!$B$136:$AV$256,46)))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458259.08131541417</v>
      </c>
      <c r="Z2009" s="2">
        <f t="shared" si="1068"/>
        <v>-11456.477032885356</v>
      </c>
      <c r="AA2009" s="2">
        <f t="shared" si="1068"/>
        <v>-53082.926663437313</v>
      </c>
      <c r="AB2009" s="2">
        <f t="shared" si="1068"/>
        <v>-769177</v>
      </c>
      <c r="AC2009" s="2">
        <f t="shared" si="1068"/>
        <v>-375457.32238090847</v>
      </c>
      <c r="AD2009" s="2">
        <f t="shared" si="1068"/>
        <v>16142.283711225547</v>
      </c>
      <c r="AE2009" s="2">
        <f t="shared" si="1068"/>
        <v>-359315.03866968292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458259.08131541417</v>
      </c>
      <c r="Z2011" s="2">
        <f t="shared" si="1069"/>
        <v>-11456.477032885356</v>
      </c>
      <c r="AA2011" s="2">
        <f t="shared" si="1069"/>
        <v>-22654.131252486484</v>
      </c>
      <c r="AB2011" s="2">
        <f t="shared" si="1069"/>
        <v>-145084.81541238938</v>
      </c>
      <c r="AC2011" s="2">
        <f t="shared" si="1069"/>
        <v>279063.65761765296</v>
      </c>
      <c r="AD2011" s="2">
        <f t="shared" si="1069"/>
        <v>6240.9218458760988</v>
      </c>
      <c r="AE2011" s="2">
        <f t="shared" si="1069"/>
        <v>285304.57946352905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458259.08131541417</v>
      </c>
      <c r="Z2013" s="2">
        <f t="shared" si="1070"/>
        <v>-11456.477032885356</v>
      </c>
      <c r="AA2013" s="2">
        <f t="shared" si="1070"/>
        <v>-36173.638940539022</v>
      </c>
      <c r="AB2013" s="2">
        <f t="shared" si="1070"/>
        <v>-375407.90471408854</v>
      </c>
      <c r="AC2013" s="2">
        <f t="shared" si="1070"/>
        <v>35221.060627901519</v>
      </c>
      <c r="AD2013" s="2">
        <f t="shared" si="1070"/>
        <v>10604.879018893564</v>
      </c>
      <c r="AE2013" s="2">
        <f t="shared" si="1070"/>
        <v>45825.93964679481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2C60-ABF1-CA49-B702-4655F06B149F}">
  <sheetPr codeName="Sheet22"/>
  <dimension ref="A1:R222"/>
  <sheetViews>
    <sheetView zoomScale="125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2" width="11.6640625" style="68" bestFit="1" customWidth="1"/>
    <col min="3" max="3" width="13.1640625" style="68" customWidth="1"/>
    <col min="4" max="4" width="13" style="68" customWidth="1"/>
    <col min="5" max="5" width="17.6640625" style="68" customWidth="1"/>
    <col min="6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97797.558301731508</v>
      </c>
      <c r="C19" s="68">
        <v>99117.394095474927</v>
      </c>
      <c r="D19" s="68">
        <v>97664.676927367298</v>
      </c>
      <c r="E19" s="68">
        <v>97216.301887229565</v>
      </c>
      <c r="F19" s="68">
        <v>96345.973601017002</v>
      </c>
      <c r="G19" s="68">
        <v>95184.276601235149</v>
      </c>
      <c r="H19" s="68">
        <v>94674.129527208206</v>
      </c>
      <c r="I19" s="68">
        <v>96073.260253107597</v>
      </c>
      <c r="J19" s="68">
        <v>95612.445926209635</v>
      </c>
      <c r="K19" s="68">
        <v>94238.437278096928</v>
      </c>
      <c r="L19" s="68">
        <v>93779.809782642013</v>
      </c>
      <c r="M19" s="68">
        <v>93258.813818517432</v>
      </c>
      <c r="N19" s="68">
        <v>92163.314573463518</v>
      </c>
      <c r="O19" s="68">
        <v>92689.315315875079</v>
      </c>
      <c r="P19" s="68">
        <v>90793.61935998009</v>
      </c>
    </row>
    <row r="20" spans="1:16" s="68" customFormat="1" x14ac:dyDescent="0.15">
      <c r="A20">
        <f t="shared" si="0"/>
        <v>19</v>
      </c>
      <c r="B20" s="68">
        <v>101792.14028468716</v>
      </c>
      <c r="C20" s="68">
        <v>103320.98045167729</v>
      </c>
      <c r="D20" s="68">
        <v>101844.06755595865</v>
      </c>
      <c r="E20" s="68">
        <v>101366.84379695653</v>
      </c>
      <c r="F20" s="68">
        <v>100298.64456875224</v>
      </c>
      <c r="G20" s="68">
        <v>99115.364027178133</v>
      </c>
      <c r="H20" s="68">
        <v>98577.166569709763</v>
      </c>
      <c r="I20" s="68">
        <v>100208.53063096269</v>
      </c>
      <c r="J20" s="68">
        <v>99718.730670238132</v>
      </c>
      <c r="K20" s="68">
        <v>98321.743374952755</v>
      </c>
      <c r="L20" s="68">
        <v>97669.827234579148</v>
      </c>
      <c r="M20" s="68">
        <v>97120.573210586401</v>
      </c>
      <c r="N20" s="68">
        <v>96004.613503291563</v>
      </c>
      <c r="O20" s="68">
        <v>96729.351415314915</v>
      </c>
      <c r="P20" s="68">
        <v>94594.598729476405</v>
      </c>
    </row>
    <row r="21" spans="1:16" s="68" customFormat="1" x14ac:dyDescent="0.15">
      <c r="A21">
        <f t="shared" si="0"/>
        <v>20</v>
      </c>
      <c r="B21" s="68">
        <v>105898.12707724338</v>
      </c>
      <c r="C21" s="68">
        <v>107631.49575232022</v>
      </c>
      <c r="D21" s="68">
        <v>106132.10468062029</v>
      </c>
      <c r="E21" s="68">
        <v>105624.02501316658</v>
      </c>
      <c r="F21" s="68">
        <v>104362.13722057265</v>
      </c>
      <c r="G21" s="68">
        <v>103158.2978566829</v>
      </c>
      <c r="H21" s="68">
        <v>102590.39158606314</v>
      </c>
      <c r="I21" s="68">
        <v>104452.28639102231</v>
      </c>
      <c r="J21" s="68">
        <v>103931.49519458499</v>
      </c>
      <c r="K21" s="68">
        <v>102513.10303014067</v>
      </c>
      <c r="L21" s="68">
        <v>101671.11442091278</v>
      </c>
      <c r="M21" s="68">
        <v>101091.9631337679</v>
      </c>
      <c r="N21" s="68">
        <v>99956.648058774736</v>
      </c>
      <c r="O21" s="68">
        <v>100877.0919037376</v>
      </c>
      <c r="P21" s="68">
        <v>98505.654119727085</v>
      </c>
    </row>
    <row r="22" spans="1:16" s="68" customFormat="1" x14ac:dyDescent="0.15">
      <c r="A22">
        <f t="shared" si="0"/>
        <v>21</v>
      </c>
      <c r="B22" s="68">
        <v>110125.97625312324</v>
      </c>
      <c r="C22" s="68">
        <v>112062.91626623327</v>
      </c>
      <c r="D22" s="68">
        <v>110542.18111380647</v>
      </c>
      <c r="E22" s="68">
        <v>110001.43521548803</v>
      </c>
      <c r="F22" s="68">
        <v>108546.75919584832</v>
      </c>
      <c r="G22" s="68">
        <v>107323.01562487062</v>
      </c>
      <c r="H22" s="68">
        <v>106723.85380046282</v>
      </c>
      <c r="I22" s="68">
        <v>108817.47599440042</v>
      </c>
      <c r="J22" s="68">
        <v>108263.90223750264</v>
      </c>
      <c r="K22" s="68">
        <v>106825.14914223201</v>
      </c>
      <c r="L22" s="68">
        <v>105793.41571798686</v>
      </c>
      <c r="M22" s="68">
        <v>105182.83079106477</v>
      </c>
      <c r="N22" s="68">
        <v>104028.76359846327</v>
      </c>
      <c r="O22" s="68">
        <v>105144.87555335347</v>
      </c>
      <c r="P22" s="68">
        <v>102535.99869792516</v>
      </c>
    </row>
    <row r="23" spans="1:16" s="68" customFormat="1" x14ac:dyDescent="0.15">
      <c r="A23">
        <f t="shared" si="0"/>
        <v>22</v>
      </c>
      <c r="B23" s="68">
        <v>114479.4970633543</v>
      </c>
      <c r="C23" s="68">
        <v>116619.21641998744</v>
      </c>
      <c r="D23" s="68">
        <v>115078.3103594705</v>
      </c>
      <c r="E23" s="68">
        <v>114503.02698660236</v>
      </c>
      <c r="F23" s="68">
        <v>112856.30406567139</v>
      </c>
      <c r="G23" s="68">
        <v>111613.34834722725</v>
      </c>
      <c r="H23" s="68">
        <v>110981.32733593365</v>
      </c>
      <c r="I23" s="68">
        <v>113308.09368914018</v>
      </c>
      <c r="J23" s="68">
        <v>112719.88570409961</v>
      </c>
      <c r="K23" s="68">
        <v>111261.85242311338</v>
      </c>
      <c r="L23" s="68">
        <v>110040.54490235432</v>
      </c>
      <c r="M23" s="68">
        <v>109396.93354796394</v>
      </c>
      <c r="N23" s="68">
        <v>108224.75267337103</v>
      </c>
      <c r="O23" s="68">
        <v>109536.65302425883</v>
      </c>
      <c r="P23" s="68">
        <v>106689.40682308872</v>
      </c>
    </row>
    <row r="24" spans="1:16" s="68" customFormat="1" x14ac:dyDescent="0.15">
      <c r="A24">
        <f t="shared" si="0"/>
        <v>23</v>
      </c>
      <c r="B24" s="68">
        <v>118969.68844061707</v>
      </c>
      <c r="C24" s="68">
        <v>121314.72981819969</v>
      </c>
      <c r="D24" s="68">
        <v>119754.19819897095</v>
      </c>
      <c r="E24" s="68">
        <v>119142.7185597543</v>
      </c>
      <c r="F24" s="68">
        <v>117301.52383087589</v>
      </c>
      <c r="G24" s="68">
        <v>116039.63724321654</v>
      </c>
      <c r="H24" s="68">
        <v>115373.2791952827</v>
      </c>
      <c r="I24" s="68">
        <v>117937.51519228083</v>
      </c>
      <c r="J24" s="68">
        <v>117313.0256005991</v>
      </c>
      <c r="K24" s="68">
        <v>115836.2080144152</v>
      </c>
      <c r="L24" s="68">
        <v>114422.6163573034</v>
      </c>
      <c r="M24" s="68">
        <v>113744.50613324698</v>
      </c>
      <c r="N24" s="68">
        <v>112554.46778688372</v>
      </c>
      <c r="O24" s="68">
        <v>114065.1095292753</v>
      </c>
      <c r="P24" s="68">
        <v>110975.51751793825</v>
      </c>
    </row>
    <row r="25" spans="1:16" s="68" customFormat="1" x14ac:dyDescent="0.15">
      <c r="A25">
        <f t="shared" si="0"/>
        <v>24</v>
      </c>
      <c r="B25" s="68">
        <v>123604.20072169993</v>
      </c>
      <c r="C25" s="68">
        <v>126158.76323637685</v>
      </c>
      <c r="D25" s="68">
        <v>124578.86147841145</v>
      </c>
      <c r="E25" s="68">
        <v>123929.60083553265</v>
      </c>
      <c r="F25" s="68">
        <v>121889.93599877754</v>
      </c>
      <c r="G25" s="68">
        <v>120609.21075296211</v>
      </c>
      <c r="H25" s="68">
        <v>119907.07278126948</v>
      </c>
      <c r="I25" s="68">
        <v>122714.5847531155</v>
      </c>
      <c r="J25" s="68">
        <v>122052.23648553695</v>
      </c>
      <c r="K25" s="68">
        <v>120556.86031577201</v>
      </c>
      <c r="L25" s="68">
        <v>118946.83491881925</v>
      </c>
      <c r="M25" s="68">
        <v>118232.78582596756</v>
      </c>
      <c r="N25" s="68">
        <v>117024.97029979275</v>
      </c>
      <c r="O25" s="68">
        <v>118738.72616758934</v>
      </c>
      <c r="P25" s="68">
        <v>115401.27467080027</v>
      </c>
    </row>
    <row r="26" spans="1:16" s="68" customFormat="1" x14ac:dyDescent="0.15">
      <c r="A26">
        <f t="shared" si="0"/>
        <v>25</v>
      </c>
      <c r="B26" s="68">
        <v>128398.15572856496</v>
      </c>
      <c r="C26" s="68">
        <v>131171.19010261694</v>
      </c>
      <c r="D26" s="68">
        <v>129571.20464423367</v>
      </c>
      <c r="E26" s="68">
        <v>128882.93358106952</v>
      </c>
      <c r="F26" s="68">
        <v>126636.29127594338</v>
      </c>
      <c r="G26" s="68">
        <v>125336.16530497375</v>
      </c>
      <c r="H26" s="68">
        <v>124597.03096975174</v>
      </c>
      <c r="I26" s="68">
        <v>127657.71999117237</v>
      </c>
      <c r="J26" s="68">
        <v>126956.27863332945</v>
      </c>
      <c r="K26" s="68">
        <v>125441.66599066333</v>
      </c>
      <c r="L26" s="68">
        <v>123626.95731845454</v>
      </c>
      <c r="M26" s="68">
        <v>122875.74713254099</v>
      </c>
      <c r="N26" s="68">
        <v>121649.62526789751</v>
      </c>
      <c r="O26" s="68">
        <v>123574.90299460053</v>
      </c>
      <c r="P26" s="68">
        <v>119979.72436921411</v>
      </c>
    </row>
    <row r="27" spans="1:16" s="68" customFormat="1" x14ac:dyDescent="0.15">
      <c r="A27">
        <f t="shared" si="0"/>
        <v>26</v>
      </c>
      <c r="B27" s="68">
        <v>133356.44729224255</v>
      </c>
      <c r="C27" s="68">
        <v>136357.02857564963</v>
      </c>
      <c r="D27" s="68">
        <v>134736.2548714171</v>
      </c>
      <c r="E27" s="68">
        <v>134007.69554900314</v>
      </c>
      <c r="F27" s="68">
        <v>131545.44972409704</v>
      </c>
      <c r="G27" s="68">
        <v>130225.36492954912</v>
      </c>
      <c r="H27" s="68">
        <v>129447.97331882505</v>
      </c>
      <c r="I27" s="68">
        <v>132771.91471736928</v>
      </c>
      <c r="J27" s="68">
        <v>132030.09756433009</v>
      </c>
      <c r="K27" s="68">
        <v>130495.57877114879</v>
      </c>
      <c r="L27" s="68">
        <v>128467.81351358703</v>
      </c>
      <c r="M27" s="68">
        <v>127678.17553875422</v>
      </c>
      <c r="N27" s="68">
        <v>126433.2218247105</v>
      </c>
      <c r="O27" s="68">
        <v>128578.55998359701</v>
      </c>
      <c r="P27" s="68">
        <v>124715.62143726798</v>
      </c>
    </row>
    <row r="28" spans="1:16" s="68" customFormat="1" x14ac:dyDescent="0.15">
      <c r="A28">
        <f t="shared" si="0"/>
        <v>27</v>
      </c>
      <c r="B28" s="68">
        <v>138480.05961375861</v>
      </c>
      <c r="C28" s="68">
        <v>141715.71344729513</v>
      </c>
      <c r="D28" s="68">
        <v>140073.82888677932</v>
      </c>
      <c r="E28" s="68">
        <v>139303.49856286339</v>
      </c>
      <c r="F28" s="68">
        <v>136618.49182926866</v>
      </c>
      <c r="G28" s="68">
        <v>135278.15100000796</v>
      </c>
      <c r="H28" s="68">
        <v>134461.08917810128</v>
      </c>
      <c r="I28" s="68">
        <v>138057.12322674182</v>
      </c>
      <c r="J28" s="68">
        <v>137273.44768828532</v>
      </c>
      <c r="K28" s="68">
        <v>135718.70928775097</v>
      </c>
      <c r="L28" s="68">
        <v>133470.82867312877</v>
      </c>
      <c r="M28" s="68">
        <v>132641.34757526228</v>
      </c>
      <c r="N28" s="68">
        <v>131377.27966284906</v>
      </c>
      <c r="O28" s="68">
        <v>133749.93352921581</v>
      </c>
      <c r="P28" s="68">
        <v>129610.56111229381</v>
      </c>
    </row>
    <row r="29" spans="1:16" s="68" customFormat="1" x14ac:dyDescent="0.15">
      <c r="A29">
        <f t="shared" si="0"/>
        <v>28</v>
      </c>
      <c r="B29" s="68">
        <v>143773.2232998276</v>
      </c>
      <c r="C29" s="68">
        <v>147251.29466435092</v>
      </c>
      <c r="D29" s="68">
        <v>145588.06758620648</v>
      </c>
      <c r="E29" s="68">
        <v>144774.39771343351</v>
      </c>
      <c r="F29" s="68">
        <v>141859.64275083356</v>
      </c>
      <c r="G29" s="68">
        <v>140498.81281243855</v>
      </c>
      <c r="H29" s="68">
        <v>139640.59570891625</v>
      </c>
      <c r="I29" s="68">
        <v>143517.48819476733</v>
      </c>
      <c r="J29" s="68">
        <v>142690.38707526348</v>
      </c>
      <c r="K29" s="68">
        <v>141115.20051609806</v>
      </c>
      <c r="L29" s="68">
        <v>138640.28362432274</v>
      </c>
      <c r="M29" s="68">
        <v>137769.47271621335</v>
      </c>
      <c r="N29" s="68">
        <v>136486.06815854085</v>
      </c>
      <c r="O29" s="68">
        <v>139093.16565759436</v>
      </c>
      <c r="P29" s="68">
        <v>134668.80229389833</v>
      </c>
    </row>
    <row r="30" spans="1:16" s="68" customFormat="1" x14ac:dyDescent="0.15">
      <c r="A30">
        <f t="shared" si="0"/>
        <v>29</v>
      </c>
      <c r="B30" s="68">
        <v>149240.19794209104</v>
      </c>
      <c r="C30" s="68">
        <v>152967.83415785176</v>
      </c>
      <c r="D30" s="68">
        <v>151283.13281518052</v>
      </c>
      <c r="E30" s="68">
        <v>150424.46384280079</v>
      </c>
      <c r="F30" s="68">
        <v>147273.15936588566</v>
      </c>
      <c r="G30" s="68">
        <v>145891.6788770516</v>
      </c>
      <c r="H30" s="68">
        <v>144990.74491179275</v>
      </c>
      <c r="I30" s="68">
        <v>149157.17619901506</v>
      </c>
      <c r="J30" s="68">
        <v>148284.99261046175</v>
      </c>
      <c r="K30" s="68">
        <v>146689.22271708678</v>
      </c>
      <c r="L30" s="68">
        <v>143980.50084536892</v>
      </c>
      <c r="M30" s="68">
        <v>143066.79780241859</v>
      </c>
      <c r="N30" s="68">
        <v>141763.90111716246</v>
      </c>
      <c r="O30" s="68">
        <v>144612.42842803334</v>
      </c>
      <c r="P30" s="68">
        <v>139894.65055683779</v>
      </c>
    </row>
    <row r="31" spans="1:16" s="68" customFormat="1" x14ac:dyDescent="0.15">
      <c r="A31">
        <f t="shared" si="0"/>
        <v>30</v>
      </c>
      <c r="B31" s="68">
        <v>154886.04406284844</v>
      </c>
      <c r="C31" s="68">
        <v>158870.48216935559</v>
      </c>
      <c r="D31" s="68">
        <v>157164.220012576</v>
      </c>
      <c r="E31" s="68">
        <v>156258.81934847802</v>
      </c>
      <c r="F31" s="68">
        <v>152864.07749275974</v>
      </c>
      <c r="G31" s="68">
        <v>151461.820611178</v>
      </c>
      <c r="H31" s="68">
        <v>150516.54244711433</v>
      </c>
      <c r="I31" s="68">
        <v>154981.35804607757</v>
      </c>
      <c r="J31" s="68">
        <v>154062.36286567047</v>
      </c>
      <c r="K31" s="68">
        <v>152445.9166331763</v>
      </c>
      <c r="L31" s="68">
        <v>149496.52549776866</v>
      </c>
      <c r="M31" s="68">
        <v>148538.3027934485</v>
      </c>
      <c r="N31" s="68">
        <v>147215.79178506325</v>
      </c>
      <c r="O31" s="68">
        <v>150312.83695649623</v>
      </c>
      <c r="P31" s="68">
        <v>145293.09203077573</v>
      </c>
    </row>
    <row r="32" spans="1:16" s="68" customFormat="1" x14ac:dyDescent="0.15">
      <c r="A32">
        <f t="shared" si="0"/>
        <v>31</v>
      </c>
      <c r="B32" s="68">
        <v>160713.9813834001</v>
      </c>
      <c r="C32" s="68">
        <v>164961.79572654024</v>
      </c>
      <c r="D32" s="68">
        <v>163228.994268037</v>
      </c>
      <c r="E32" s="68">
        <v>162280.09493456819</v>
      </c>
      <c r="F32" s="68">
        <v>158635.65466451269</v>
      </c>
      <c r="G32" s="68">
        <v>157209.08281132873</v>
      </c>
      <c r="H32" s="68">
        <v>156221.28754288636</v>
      </c>
      <c r="I32" s="68">
        <v>160987.91634865833</v>
      </c>
      <c r="J32" s="68">
        <v>160025.1872445817</v>
      </c>
      <c r="K32" s="68">
        <v>158383.41328672617</v>
      </c>
      <c r="L32" s="68">
        <v>155188.34723696022</v>
      </c>
      <c r="M32" s="68">
        <v>154187.3195780144</v>
      </c>
      <c r="N32" s="68">
        <v>152841.8945419876</v>
      </c>
      <c r="O32" s="68">
        <v>156192.7229764346</v>
      </c>
      <c r="P32" s="68">
        <v>150864.41369448061</v>
      </c>
    </row>
    <row r="33" spans="1:16" s="68" customFormat="1" x14ac:dyDescent="0.15">
      <c r="A33">
        <f t="shared" si="0"/>
        <v>32</v>
      </c>
      <c r="B33" s="68">
        <v>166724.25867226513</v>
      </c>
      <c r="C33" s="68">
        <v>171240.24114010279</v>
      </c>
      <c r="D33" s="68">
        <v>169481.14188689613</v>
      </c>
      <c r="E33" s="68">
        <v>168486.98664058471</v>
      </c>
      <c r="F33" s="68">
        <v>164588.27515257918</v>
      </c>
      <c r="G33" s="68">
        <v>163137.48515836339</v>
      </c>
      <c r="H33" s="68">
        <v>162105.51849934709</v>
      </c>
      <c r="I33" s="68">
        <v>167180.56646069681</v>
      </c>
      <c r="J33" s="68">
        <v>166172.34741501638</v>
      </c>
      <c r="K33" s="68">
        <v>164505.45977590277</v>
      </c>
      <c r="L33" s="68">
        <v>161059.99978087153</v>
      </c>
      <c r="M33" s="68">
        <v>160014.51041398922</v>
      </c>
      <c r="N33" s="68">
        <v>158646.25752192561</v>
      </c>
      <c r="O33" s="68">
        <v>162255.85827218322</v>
      </c>
      <c r="P33" s="68">
        <v>156612.67423247528</v>
      </c>
    </row>
    <row r="34" spans="1:16" s="68" customFormat="1" x14ac:dyDescent="0.15">
      <c r="A34">
        <f t="shared" si="0"/>
        <v>33</v>
      </c>
      <c r="B34" s="68">
        <v>172919.37419302837</v>
      </c>
      <c r="C34" s="68">
        <v>177707.43922444707</v>
      </c>
      <c r="D34" s="68">
        <v>175922.52523904035</v>
      </c>
      <c r="E34" s="68">
        <v>174881.22958828558</v>
      </c>
      <c r="F34" s="68">
        <v>170724.50382251499</v>
      </c>
      <c r="G34" s="68">
        <v>169249.7720005615</v>
      </c>
      <c r="H34" s="68">
        <v>168171.87504855843</v>
      </c>
      <c r="I34" s="68">
        <v>173561.26041164825</v>
      </c>
      <c r="J34" s="68">
        <v>172505.67037859737</v>
      </c>
      <c r="K34" s="68">
        <v>170814.10962500371</v>
      </c>
      <c r="L34" s="68">
        <v>167114.28561645097</v>
      </c>
      <c r="M34" s="68">
        <v>166022.57472787783</v>
      </c>
      <c r="N34" s="68">
        <v>164631.74833223646</v>
      </c>
      <c r="O34" s="68">
        <v>168504.37779719921</v>
      </c>
      <c r="P34" s="68">
        <v>162540.79301524514</v>
      </c>
    </row>
    <row r="35" spans="1:16" s="68" customFormat="1" x14ac:dyDescent="0.15">
      <c r="A35">
        <f t="shared" ref="A35:A66" si="1">A34+1</f>
        <v>34</v>
      </c>
      <c r="B35" s="68">
        <v>179305.49169275383</v>
      </c>
      <c r="C35" s="68">
        <v>184370.02738608079</v>
      </c>
      <c r="D35" s="68">
        <v>182559.75879767249</v>
      </c>
      <c r="E35" s="68">
        <v>181469.3925604049</v>
      </c>
      <c r="F35" s="68">
        <v>177050.45824801104</v>
      </c>
      <c r="G35" s="68">
        <v>175552.05385668567</v>
      </c>
      <c r="H35" s="68">
        <v>174426.4199808072</v>
      </c>
      <c r="I35" s="68">
        <v>180136.55615261893</v>
      </c>
      <c r="J35" s="68">
        <v>179031.66807267733</v>
      </c>
      <c r="K35" s="68">
        <v>177315.85415127806</v>
      </c>
      <c r="L35" s="68">
        <v>173357.26986887655</v>
      </c>
      <c r="M35" s="68">
        <v>172217.52966215936</v>
      </c>
      <c r="N35" s="68">
        <v>170804.37821059633</v>
      </c>
      <c r="O35" s="68">
        <v>174944.71763041939</v>
      </c>
      <c r="P35" s="68">
        <v>168654.73636082027</v>
      </c>
    </row>
    <row r="36" spans="1:16" s="68" customFormat="1" x14ac:dyDescent="0.15">
      <c r="A36">
        <f t="shared" si="1"/>
        <v>35</v>
      </c>
      <c r="B36" s="68">
        <v>185883.87744099952</v>
      </c>
      <c r="C36" s="68">
        <v>191227.94844512895</v>
      </c>
      <c r="D36" s="68">
        <v>189393.13449006513</v>
      </c>
      <c r="E36" s="68">
        <v>188251.60142182693</v>
      </c>
      <c r="F36" s="68">
        <v>183567.51657832283</v>
      </c>
      <c r="G36" s="68">
        <v>182045.96999290554</v>
      </c>
      <c r="H36" s="68">
        <v>180870.65845865902</v>
      </c>
      <c r="I36" s="68">
        <v>186906.89024023601</v>
      </c>
      <c r="J36" s="68">
        <v>185750.61426514681</v>
      </c>
      <c r="K36" s="68">
        <v>184011.2947763156</v>
      </c>
      <c r="L36" s="68">
        <v>179790.69159917286</v>
      </c>
      <c r="M36" s="68">
        <v>178600.98252285281</v>
      </c>
      <c r="N36" s="68">
        <v>177165.99929552103</v>
      </c>
      <c r="O36" s="68">
        <v>181577.61225312049</v>
      </c>
      <c r="P36" s="68">
        <v>174956.4471956887</v>
      </c>
    </row>
    <row r="37" spans="1:16" s="68" customFormat="1" x14ac:dyDescent="0.15">
      <c r="A37">
        <f t="shared" si="1"/>
        <v>36</v>
      </c>
      <c r="B37" s="68">
        <v>192659.73574404651</v>
      </c>
      <c r="C37" s="68">
        <v>198286.50841582057</v>
      </c>
      <c r="D37" s="68">
        <v>196428.02471745925</v>
      </c>
      <c r="E37" s="68">
        <v>195233.15014862458</v>
      </c>
      <c r="F37" s="68">
        <v>190280.8740188267</v>
      </c>
      <c r="G37" s="68">
        <v>188736.77614374814</v>
      </c>
      <c r="H37" s="68">
        <v>187509.77359734577</v>
      </c>
      <c r="I37" s="68">
        <v>193877.62379729291</v>
      </c>
      <c r="J37" s="68">
        <v>192667.79220820343</v>
      </c>
      <c r="K37" s="68">
        <v>190905.77813964052</v>
      </c>
      <c r="L37" s="68">
        <v>186419.79524891029</v>
      </c>
      <c r="M37" s="68">
        <v>185178.10553439386</v>
      </c>
      <c r="N37" s="68">
        <v>183721.84139545538</v>
      </c>
      <c r="O37" s="68">
        <v>188408.39555798165</v>
      </c>
      <c r="P37" s="68">
        <v>181451.14235432498</v>
      </c>
    </row>
    <row r="38" spans="1:16" s="68" customFormat="1" x14ac:dyDescent="0.15">
      <c r="A38">
        <f t="shared" si="1"/>
        <v>37</v>
      </c>
      <c r="B38" s="68">
        <v>199635.02801576004</v>
      </c>
      <c r="C38" s="68">
        <v>205546.63184569578</v>
      </c>
      <c r="D38" s="68">
        <v>203665.66609140197</v>
      </c>
      <c r="E38" s="68">
        <v>202415.11500245385</v>
      </c>
      <c r="F38" s="68">
        <v>197192.58736140683</v>
      </c>
      <c r="G38" s="68">
        <v>195626.76967579324</v>
      </c>
      <c r="H38" s="68">
        <v>194345.93038355527</v>
      </c>
      <c r="I38" s="68">
        <v>201050.11307796181</v>
      </c>
      <c r="J38" s="68">
        <v>199784.40075678797</v>
      </c>
      <c r="K38" s="68">
        <v>198000.79683125633</v>
      </c>
      <c r="L38" s="68">
        <v>193246.96298064294</v>
      </c>
      <c r="M38" s="68">
        <v>191951.15064082333</v>
      </c>
      <c r="N38" s="68">
        <v>190474.38263902898</v>
      </c>
      <c r="O38" s="68">
        <v>195438.67014620258</v>
      </c>
      <c r="P38" s="68">
        <v>188141.3769407215</v>
      </c>
    </row>
    <row r="39" spans="1:16" s="68" customFormat="1" x14ac:dyDescent="0.15">
      <c r="A39">
        <f t="shared" si="1"/>
        <v>38</v>
      </c>
      <c r="B39" s="68">
        <v>206805.30933990667</v>
      </c>
      <c r="C39" s="68">
        <v>213000.74029044324</v>
      </c>
      <c r="D39" s="68">
        <v>211099.26021229444</v>
      </c>
      <c r="E39" s="68">
        <v>209790.38000934763</v>
      </c>
      <c r="F39" s="68">
        <v>204298.50800741054</v>
      </c>
      <c r="G39" s="68">
        <v>202712.38966255885</v>
      </c>
      <c r="H39" s="68">
        <v>201375.31981376561</v>
      </c>
      <c r="I39" s="68">
        <v>208417.92783804412</v>
      </c>
      <c r="J39" s="68">
        <v>207093.69964968122</v>
      </c>
      <c r="K39" s="68">
        <v>205290.3433028952</v>
      </c>
      <c r="L39" s="68">
        <v>200268.9035669333</v>
      </c>
      <c r="M39" s="68">
        <v>198916.58412146854</v>
      </c>
      <c r="N39" s="68">
        <v>197420.64064978942</v>
      </c>
      <c r="O39" s="68">
        <v>202662.77167382304</v>
      </c>
      <c r="P39" s="68">
        <v>195024.41877387796</v>
      </c>
    </row>
    <row r="40" spans="1:16" s="68" customFormat="1" x14ac:dyDescent="0.15">
      <c r="A40">
        <f t="shared" si="1"/>
        <v>39</v>
      </c>
      <c r="B40" s="68">
        <v>214170.42831628048</v>
      </c>
      <c r="C40" s="68">
        <v>220647.13392132206</v>
      </c>
      <c r="D40" s="68">
        <v>218727.57738752977</v>
      </c>
      <c r="E40" s="68">
        <v>217357.49260294356</v>
      </c>
      <c r="F40" s="68">
        <v>211598.64791059209</v>
      </c>
      <c r="G40" s="68">
        <v>209994.01680771905</v>
      </c>
      <c r="H40" s="68">
        <v>208598.14058130071</v>
      </c>
      <c r="I40" s="68">
        <v>215980.0345356352</v>
      </c>
      <c r="J40" s="68">
        <v>214594.437088565</v>
      </c>
      <c r="K40" s="68">
        <v>212773.60886012725</v>
      </c>
      <c r="L40" s="68">
        <v>207486.14534609465</v>
      </c>
      <c r="M40" s="68">
        <v>206074.75578948582</v>
      </c>
      <c r="N40" s="68">
        <v>204561.31231349663</v>
      </c>
      <c r="O40" s="68">
        <v>210080.07384947184</v>
      </c>
      <c r="P40" s="68">
        <v>202101.100985389</v>
      </c>
    </row>
    <row r="41" spans="1:16" s="68" customFormat="1" x14ac:dyDescent="0.15">
      <c r="A41">
        <f t="shared" si="1"/>
        <v>40</v>
      </c>
      <c r="B41" s="68">
        <v>221735.85356453218</v>
      </c>
      <c r="C41" s="68">
        <v>228491.61862174902</v>
      </c>
      <c r="D41" s="68">
        <v>226556.51451797839</v>
      </c>
      <c r="E41" s="68">
        <v>225122.23579829413</v>
      </c>
      <c r="F41" s="68">
        <v>219098.46741632422</v>
      </c>
      <c r="G41" s="68">
        <v>217477.20634398758</v>
      </c>
      <c r="H41" s="68">
        <v>216019.84228330324</v>
      </c>
      <c r="I41" s="68">
        <v>223742.30940194469</v>
      </c>
      <c r="J41" s="68">
        <v>222292.37702971359</v>
      </c>
      <c r="K41" s="68">
        <v>220456.44497941149</v>
      </c>
      <c r="L41" s="68">
        <v>214904.23276105284</v>
      </c>
      <c r="M41" s="68">
        <v>213431.10577880172</v>
      </c>
      <c r="N41" s="68">
        <v>211901.92838288302</v>
      </c>
      <c r="O41" s="68">
        <v>217696.40747555339</v>
      </c>
      <c r="P41" s="68">
        <v>209376.94241651453</v>
      </c>
    </row>
    <row r="42" spans="1:16" s="68" customFormat="1" x14ac:dyDescent="0.15">
      <c r="A42">
        <f t="shared" si="1"/>
        <v>41</v>
      </c>
      <c r="B42" s="68">
        <v>229506.47636228305</v>
      </c>
      <c r="C42" s="68">
        <v>236539.21195436644</v>
      </c>
      <c r="D42" s="68">
        <v>234582.213650377</v>
      </c>
      <c r="E42" s="68">
        <v>233089.63579508624</v>
      </c>
      <c r="F42" s="68">
        <v>226802.87024099633</v>
      </c>
      <c r="G42" s="68">
        <v>225160.33904440509</v>
      </c>
      <c r="H42" s="68">
        <v>223645.34182185787</v>
      </c>
      <c r="I42" s="68">
        <v>231701.17223752468</v>
      </c>
      <c r="J42" s="68">
        <v>230192.55234027671</v>
      </c>
      <c r="K42" s="68">
        <v>228335.59071433172</v>
      </c>
      <c r="L42" s="68">
        <v>222521.7595727866</v>
      </c>
      <c r="M42" s="68">
        <v>220990.56105686599</v>
      </c>
      <c r="N42" s="68">
        <v>219441.32667602517</v>
      </c>
      <c r="O42" s="68">
        <v>225508.7711826443</v>
      </c>
      <c r="P42" s="68">
        <v>216850.97878481328</v>
      </c>
    </row>
    <row r="43" spans="1:16" s="68" customFormat="1" x14ac:dyDescent="0.15">
      <c r="A43">
        <f t="shared" si="1"/>
        <v>42</v>
      </c>
      <c r="B43" s="68">
        <v>237481.09909523206</v>
      </c>
      <c r="C43" s="68">
        <v>244786.96938792811</v>
      </c>
      <c r="D43" s="68">
        <v>242810.29398490299</v>
      </c>
      <c r="E43" s="68">
        <v>241257.04330233231</v>
      </c>
      <c r="F43" s="68">
        <v>234710.85941755617</v>
      </c>
      <c r="G43" s="68">
        <v>233048.73343814892</v>
      </c>
      <c r="H43" s="68">
        <v>231473.87232227332</v>
      </c>
      <c r="I43" s="68">
        <v>239862.23346047205</v>
      </c>
      <c r="J43" s="68">
        <v>238292.55403725241</v>
      </c>
      <c r="K43" s="68">
        <v>236416.64566674927</v>
      </c>
      <c r="L43" s="68">
        <v>230344.04559299571</v>
      </c>
      <c r="M43" s="68">
        <v>228752.54149043799</v>
      </c>
      <c r="N43" s="68">
        <v>227184.82739520553</v>
      </c>
      <c r="O43" s="68">
        <v>233522.75548580763</v>
      </c>
      <c r="P43" s="68">
        <v>224528.53001892642</v>
      </c>
    </row>
    <row r="44" spans="1:16" s="68" customFormat="1" x14ac:dyDescent="0.15">
      <c r="A44">
        <f t="shared" si="1"/>
        <v>43</v>
      </c>
      <c r="B44" s="68">
        <v>245667.50087137957</v>
      </c>
      <c r="C44" s="68">
        <v>253243.72042896604</v>
      </c>
      <c r="D44" s="68">
        <v>251249.52269622608</v>
      </c>
      <c r="E44" s="68">
        <v>249633.16426943676</v>
      </c>
      <c r="F44" s="68">
        <v>242830.14279744486</v>
      </c>
      <c r="G44" s="68">
        <v>241150.07599836186</v>
      </c>
      <c r="H44" s="68">
        <v>239513.0586184352</v>
      </c>
      <c r="I44" s="68">
        <v>248234.15960769405</v>
      </c>
      <c r="J44" s="68">
        <v>246600.98726458842</v>
      </c>
      <c r="K44" s="68">
        <v>244708.15974955857</v>
      </c>
      <c r="L44" s="68">
        <v>238378.70940766472</v>
      </c>
      <c r="M44" s="68">
        <v>236724.6038465662</v>
      </c>
      <c r="N44" s="68">
        <v>235139.96991263118</v>
      </c>
      <c r="O44" s="68">
        <v>241746.81506173729</v>
      </c>
      <c r="P44" s="68">
        <v>232417.07046145381</v>
      </c>
    </row>
    <row r="45" spans="1:16" s="68" customFormat="1" x14ac:dyDescent="0.15">
      <c r="A45">
        <f t="shared" si="1"/>
        <v>44</v>
      </c>
      <c r="B45" s="68">
        <v>254065.21377559498</v>
      </c>
      <c r="C45" s="68">
        <v>261907.57159987028</v>
      </c>
      <c r="D45" s="68">
        <v>259898.41595447215</v>
      </c>
      <c r="E45" s="68">
        <v>258216.3634146642</v>
      </c>
      <c r="F45" s="68">
        <v>251160.43306643682</v>
      </c>
      <c r="G45" s="68">
        <v>249464.41622092528</v>
      </c>
      <c r="H45" s="68">
        <v>247762.82075276229</v>
      </c>
      <c r="I45" s="68">
        <v>256815.67502086452</v>
      </c>
      <c r="J45" s="68">
        <v>255116.42722690853</v>
      </c>
      <c r="K45" s="68">
        <v>253209.09693699467</v>
      </c>
      <c r="L45" s="68">
        <v>246625.96732821781</v>
      </c>
      <c r="M45" s="68">
        <v>244906.83667783326</v>
      </c>
      <c r="N45" s="68">
        <v>243307.1618565504</v>
      </c>
      <c r="O45" s="68">
        <v>250180.10907657558</v>
      </c>
      <c r="P45" s="68">
        <v>240517.16307100814</v>
      </c>
    </row>
    <row r="46" spans="1:16" s="68" customFormat="1" x14ac:dyDescent="0.15">
      <c r="A46">
        <f t="shared" si="1"/>
        <v>45</v>
      </c>
      <c r="B46" s="68">
        <v>262677.05673885683</v>
      </c>
      <c r="C46" s="68">
        <v>270780.95786179783</v>
      </c>
      <c r="D46" s="68">
        <v>268759.63774403027</v>
      </c>
      <c r="E46" s="68">
        <v>267009.18036269536</v>
      </c>
      <c r="F46" s="68">
        <v>259704.63095329926</v>
      </c>
      <c r="G46" s="68">
        <v>257994.85867783986</v>
      </c>
      <c r="H46" s="68">
        <v>256226.15313567105</v>
      </c>
      <c r="I46" s="68">
        <v>265609.52770719549</v>
      </c>
      <c r="J46" s="68">
        <v>263841.49908602267</v>
      </c>
      <c r="K46" s="68">
        <v>261922.30192328832</v>
      </c>
      <c r="L46" s="68">
        <v>255088.99891632196</v>
      </c>
      <c r="M46" s="68">
        <v>253302.31048577037</v>
      </c>
      <c r="N46" s="68">
        <v>251689.66847923162</v>
      </c>
      <c r="O46" s="68">
        <v>258825.56111134074</v>
      </c>
      <c r="P46" s="68">
        <v>248832.14257174585</v>
      </c>
    </row>
    <row r="47" spans="1:16" s="68" customFormat="1" x14ac:dyDescent="0.15">
      <c r="A47">
        <f t="shared" si="1"/>
        <v>46</v>
      </c>
      <c r="B47" s="68">
        <v>271504.81342001393</v>
      </c>
      <c r="C47" s="68">
        <v>279865.02978638397</v>
      </c>
      <c r="D47" s="68">
        <v>277834.63037840207</v>
      </c>
      <c r="E47" s="68">
        <v>276012.91499264451</v>
      </c>
      <c r="F47" s="68">
        <v>268464.6335279757</v>
      </c>
      <c r="G47" s="68">
        <v>266743.55537918268</v>
      </c>
      <c r="H47" s="68">
        <v>264905.08316784981</v>
      </c>
      <c r="I47" s="68">
        <v>274617.28015308047</v>
      </c>
      <c r="J47" s="68">
        <v>272777.6248696266</v>
      </c>
      <c r="K47" s="68">
        <v>270849.47582033102</v>
      </c>
      <c r="L47" s="68">
        <v>263770.06083788455</v>
      </c>
      <c r="M47" s="68">
        <v>261913.15878754083</v>
      </c>
      <c r="N47" s="68">
        <v>260289.86651629407</v>
      </c>
      <c r="O47" s="68">
        <v>267684.98554684327</v>
      </c>
      <c r="P47" s="68">
        <v>257364.48332746825</v>
      </c>
    </row>
    <row r="48" spans="1:16" s="68" customFormat="1" x14ac:dyDescent="0.15">
      <c r="A48">
        <f t="shared" si="1"/>
        <v>47</v>
      </c>
      <c r="B48" s="68">
        <v>280551.92236659565</v>
      </c>
      <c r="C48" s="68">
        <v>289163.1020116093</v>
      </c>
      <c r="D48" s="68">
        <v>287126.91390261072</v>
      </c>
      <c r="E48" s="68">
        <v>285230.95473805</v>
      </c>
      <c r="F48" s="68">
        <v>277443.94343758316</v>
      </c>
      <c r="G48" s="68">
        <v>275714.20072438515</v>
      </c>
      <c r="H48" s="68">
        <v>273803.18720335281</v>
      </c>
      <c r="I48" s="68">
        <v>283842.51068804396</v>
      </c>
      <c r="J48" s="68">
        <v>281928.25196180365</v>
      </c>
      <c r="K48" s="68">
        <v>279994.26444351673</v>
      </c>
      <c r="L48" s="68">
        <v>272672.90640540945</v>
      </c>
      <c r="M48" s="68">
        <v>270743.01808240789</v>
      </c>
      <c r="N48" s="68">
        <v>269111.57683458144</v>
      </c>
      <c r="O48" s="68">
        <v>276762.08365222032</v>
      </c>
      <c r="P48" s="68">
        <v>266118.06120638154</v>
      </c>
    </row>
    <row r="49" spans="1:16" s="68" customFormat="1" x14ac:dyDescent="0.15">
      <c r="A49">
        <f t="shared" si="1"/>
        <v>48</v>
      </c>
      <c r="B49" s="68">
        <v>289813.54232232244</v>
      </c>
      <c r="C49" s="68">
        <v>298668.04235203611</v>
      </c>
      <c r="D49" s="68">
        <v>296630.01898154517</v>
      </c>
      <c r="E49" s="68">
        <v>294656.59727898985</v>
      </c>
      <c r="F49" s="68">
        <v>286638.02658742788</v>
      </c>
      <c r="G49" s="68">
        <v>284902.81048836565</v>
      </c>
      <c r="H49" s="68">
        <v>282916.28561934573</v>
      </c>
      <c r="I49" s="68">
        <v>293279.09724512644</v>
      </c>
      <c r="J49" s="68">
        <v>291287.02968980692</v>
      </c>
      <c r="K49" s="68">
        <v>289350.94724683888</v>
      </c>
      <c r="L49" s="68">
        <v>281793.83736464783</v>
      </c>
      <c r="M49" s="68">
        <v>279787.99804285238</v>
      </c>
      <c r="N49" s="68">
        <v>278151.4309428315</v>
      </c>
      <c r="O49" s="68">
        <v>286051.46314049605</v>
      </c>
      <c r="P49" s="68">
        <v>275089.77667062555</v>
      </c>
    </row>
    <row r="50" spans="1:16" s="68" customFormat="1" x14ac:dyDescent="0.15">
      <c r="A50">
        <f t="shared" si="1"/>
        <v>49</v>
      </c>
      <c r="B50" s="68">
        <v>299284.92568943737</v>
      </c>
      <c r="C50" s="68">
        <v>308373.03141811147</v>
      </c>
      <c r="D50" s="68">
        <v>306337.78353006224</v>
      </c>
      <c r="E50" s="68">
        <v>304283.43476317165</v>
      </c>
      <c r="F50" s="68">
        <v>296042.43538852246</v>
      </c>
      <c r="G50" s="68">
        <v>294305.49057690141</v>
      </c>
      <c r="H50" s="68">
        <v>292240.27747030149</v>
      </c>
      <c r="I50" s="68">
        <v>302921.21018112276</v>
      </c>
      <c r="J50" s="68">
        <v>300847.88733186119</v>
      </c>
      <c r="K50" s="68">
        <v>298914.07947567309</v>
      </c>
      <c r="L50" s="68">
        <v>291129.23931114696</v>
      </c>
      <c r="M50" s="68">
        <v>289044.2809980755</v>
      </c>
      <c r="N50" s="68">
        <v>287406.13735009095</v>
      </c>
      <c r="O50" s="68">
        <v>295547.99436197162</v>
      </c>
      <c r="P50" s="68">
        <v>284276.60193683859</v>
      </c>
    </row>
    <row r="51" spans="1:16" s="68" customFormat="1" x14ac:dyDescent="0.15">
      <c r="A51">
        <f t="shared" si="1"/>
        <v>50</v>
      </c>
      <c r="B51" s="68">
        <v>308969.01540364785</v>
      </c>
      <c r="C51" s="68">
        <v>318281.06818940066</v>
      </c>
      <c r="D51" s="68">
        <v>316253.50634705951</v>
      </c>
      <c r="E51" s="68">
        <v>314114.53757627646</v>
      </c>
      <c r="F51" s="68">
        <v>305660.1850329797</v>
      </c>
      <c r="G51" s="68">
        <v>303925.53887702117</v>
      </c>
      <c r="H51" s="68">
        <v>301778.26204141992</v>
      </c>
      <c r="I51" s="68">
        <v>312772.20282292896</v>
      </c>
      <c r="J51" s="68">
        <v>310613.95502355148</v>
      </c>
      <c r="K51" s="68">
        <v>308687.07879173534</v>
      </c>
      <c r="L51" s="68">
        <v>300682.47544696269</v>
      </c>
      <c r="M51" s="68">
        <v>298515.03563607309</v>
      </c>
      <c r="N51" s="68">
        <v>296879.13517743314</v>
      </c>
      <c r="O51" s="68">
        <v>305255.14875881048</v>
      </c>
      <c r="P51" s="68">
        <v>293682.03869204532</v>
      </c>
    </row>
    <row r="52" spans="1:16" s="68" customFormat="1" x14ac:dyDescent="0.15">
      <c r="A52">
        <f t="shared" si="1"/>
        <v>51</v>
      </c>
      <c r="B52" s="68">
        <v>318864.9753387401</v>
      </c>
      <c r="C52" s="68">
        <v>328390.48604250437</v>
      </c>
      <c r="D52" s="68">
        <v>326358.074959449</v>
      </c>
      <c r="E52" s="68">
        <v>324148.46424901613</v>
      </c>
      <c r="F52" s="68">
        <v>315490.6188443111</v>
      </c>
      <c r="G52" s="68">
        <v>313748.75576152973</v>
      </c>
      <c r="H52" s="68">
        <v>311529.79086626368</v>
      </c>
      <c r="I52" s="68">
        <v>322813.65160534228</v>
      </c>
      <c r="J52" s="68">
        <v>320583.97692917689</v>
      </c>
      <c r="K52" s="68">
        <v>318652.31957305718</v>
      </c>
      <c r="L52" s="68">
        <v>310439.91695936077</v>
      </c>
      <c r="M52" s="68">
        <v>308199.98443490948</v>
      </c>
      <c r="N52" s="68">
        <v>306557.4555340365</v>
      </c>
      <c r="O52" s="68">
        <v>315155.9539962337</v>
      </c>
      <c r="P52" s="68">
        <v>303293.65741228912</v>
      </c>
    </row>
    <row r="53" spans="1:16" s="68" customFormat="1" x14ac:dyDescent="0.15">
      <c r="A53">
        <f t="shared" si="1"/>
        <v>52</v>
      </c>
      <c r="B53" s="68">
        <v>328974.33875181735</v>
      </c>
      <c r="C53" s="68">
        <v>338702.66673943994</v>
      </c>
      <c r="D53" s="68">
        <v>336669.18661187962</v>
      </c>
      <c r="E53" s="68">
        <v>334386.71297912131</v>
      </c>
      <c r="F53" s="68">
        <v>325535.3772950109</v>
      </c>
      <c r="G53" s="68">
        <v>323789.47490510379</v>
      </c>
      <c r="H53" s="68">
        <v>321496.62961226894</v>
      </c>
      <c r="I53" s="68">
        <v>333062.89162232913</v>
      </c>
      <c r="J53" s="68">
        <v>330759.54840322287</v>
      </c>
      <c r="K53" s="68">
        <v>328826.7202272854</v>
      </c>
      <c r="L53" s="68">
        <v>320415.63818882819</v>
      </c>
      <c r="M53" s="68">
        <v>318100.99655690556</v>
      </c>
      <c r="N53" s="68">
        <v>316454.87437985401</v>
      </c>
      <c r="O53" s="68">
        <v>325266.98994847247</v>
      </c>
      <c r="P53" s="68">
        <v>313124.99172958551</v>
      </c>
    </row>
    <row r="54" spans="1:16" s="68" customFormat="1" x14ac:dyDescent="0.15">
      <c r="A54">
        <f t="shared" si="1"/>
        <v>53</v>
      </c>
      <c r="B54" s="68">
        <v>339288.92782765953</v>
      </c>
      <c r="C54" s="68">
        <v>349207.08868197282</v>
      </c>
      <c r="D54" s="68">
        <v>347176.93774951255</v>
      </c>
      <c r="E54" s="68">
        <v>344819.26474793348</v>
      </c>
      <c r="F54" s="68">
        <v>335786.66037503077</v>
      </c>
      <c r="G54" s="68">
        <v>334040.43355411687</v>
      </c>
      <c r="H54" s="68">
        <v>331671.41670722241</v>
      </c>
      <c r="I54" s="68">
        <v>343510.43134661083</v>
      </c>
      <c r="J54" s="68">
        <v>341131.06368340476</v>
      </c>
      <c r="K54" s="68">
        <v>339201.26828428084</v>
      </c>
      <c r="L54" s="68">
        <v>330602.73544460878</v>
      </c>
      <c r="M54" s="68">
        <v>328211.07010468747</v>
      </c>
      <c r="N54" s="68">
        <v>326564.9044179261</v>
      </c>
      <c r="O54" s="68">
        <v>335579.63782133802</v>
      </c>
      <c r="P54" s="68">
        <v>323169.89572870621</v>
      </c>
    </row>
    <row r="55" spans="1:16" s="68" customFormat="1" x14ac:dyDescent="0.15">
      <c r="A55">
        <f t="shared" si="1"/>
        <v>54</v>
      </c>
      <c r="B55" s="68">
        <v>349799.91393098276</v>
      </c>
      <c r="C55" s="68">
        <v>359892.68174132082</v>
      </c>
      <c r="D55" s="68">
        <v>357870.90045947582</v>
      </c>
      <c r="E55" s="68">
        <v>355435.55489195773</v>
      </c>
      <c r="F55" s="68">
        <v>346236.02525599976</v>
      </c>
      <c r="G55" s="68">
        <v>344493.75305492379</v>
      </c>
      <c r="H55" s="68">
        <v>342046.15768164775</v>
      </c>
      <c r="I55" s="68">
        <v>354146.25728246849</v>
      </c>
      <c r="J55" s="68">
        <v>351688.37433628913</v>
      </c>
      <c r="K55" s="68">
        <v>349766.43280022434</v>
      </c>
      <c r="L55" s="68">
        <v>340993.69732941734</v>
      </c>
      <c r="M55" s="68">
        <v>338522.57892723638</v>
      </c>
      <c r="N55" s="68">
        <v>336880.46075072599</v>
      </c>
      <c r="O55" s="68">
        <v>346084.76379360224</v>
      </c>
      <c r="P55" s="68">
        <v>333421.63465893932</v>
      </c>
    </row>
    <row r="56" spans="1:16" s="68" customFormat="1" x14ac:dyDescent="0.15">
      <c r="A56">
        <f t="shared" si="1"/>
        <v>55</v>
      </c>
      <c r="B56" s="68">
        <v>360502.65358646208</v>
      </c>
      <c r="C56" s="68">
        <v>370753.7364261779</v>
      </c>
      <c r="D56" s="68">
        <v>368745.84208950156</v>
      </c>
      <c r="E56" s="68">
        <v>366230.18876070477</v>
      </c>
      <c r="F56" s="68">
        <v>356879.08597804018</v>
      </c>
      <c r="G56" s="68">
        <v>355145.48467359541</v>
      </c>
      <c r="H56" s="68">
        <v>352616.76725299796</v>
      </c>
      <c r="I56" s="68">
        <v>364965.39505852759</v>
      </c>
      <c r="J56" s="68">
        <v>362426.34658532852</v>
      </c>
      <c r="K56" s="68">
        <v>360517.54197502165</v>
      </c>
      <c r="L56" s="68">
        <v>351584.82157503488</v>
      </c>
      <c r="M56" s="68">
        <v>349031.6859094096</v>
      </c>
      <c r="N56" s="68">
        <v>347398.12861221418</v>
      </c>
      <c r="O56" s="68">
        <v>356777.94656515552</v>
      </c>
      <c r="P56" s="68">
        <v>343877.03085423575</v>
      </c>
    </row>
    <row r="57" spans="1:16" s="68" customFormat="1" x14ac:dyDescent="0.15">
      <c r="A57">
        <f t="shared" si="1"/>
        <v>56</v>
      </c>
      <c r="B57" s="68">
        <v>371385.73289992264</v>
      </c>
      <c r="C57" s="68">
        <v>381776.4962924085</v>
      </c>
      <c r="D57" s="68">
        <v>379788.75242347561</v>
      </c>
      <c r="E57" s="68">
        <v>377189.968721752</v>
      </c>
      <c r="F57" s="68">
        <v>367704.86245997628</v>
      </c>
      <c r="G57" s="68">
        <v>365985.31041793211</v>
      </c>
      <c r="H57" s="68">
        <v>363372.77070328104</v>
      </c>
      <c r="I57" s="68">
        <v>375955.29236499895</v>
      </c>
      <c r="J57" s="68">
        <v>373332.24390995695</v>
      </c>
      <c r="K57" s="68">
        <v>371442.57797487522</v>
      </c>
      <c r="L57" s="68">
        <v>362366.2040769484</v>
      </c>
      <c r="M57" s="68">
        <v>359728.33236261358</v>
      </c>
      <c r="N57" s="68">
        <v>358108.48573043651</v>
      </c>
      <c r="O57" s="68">
        <v>367647.6090932634</v>
      </c>
      <c r="P57" s="68">
        <v>354527.05847327394</v>
      </c>
    </row>
    <row r="58" spans="1:16" s="68" customFormat="1" x14ac:dyDescent="0.15">
      <c r="A58">
        <f t="shared" si="1"/>
        <v>57</v>
      </c>
      <c r="B58" s="68">
        <v>382437.05220291531</v>
      </c>
      <c r="C58" s="68">
        <v>392946.66965635773</v>
      </c>
      <c r="D58" s="68">
        <v>390986.117186699</v>
      </c>
      <c r="E58" s="68">
        <v>388301.15992113139</v>
      </c>
      <c r="F58" s="68">
        <v>378701.6935645148</v>
      </c>
      <c r="G58" s="68">
        <v>377002.26439016056</v>
      </c>
      <c r="H58" s="68">
        <v>374303.01841288019</v>
      </c>
      <c r="I58" s="68">
        <v>387102.89090375567</v>
      </c>
      <c r="J58" s="68">
        <v>384392.79156998446</v>
      </c>
      <c r="K58" s="68">
        <v>382529.01544266031</v>
      </c>
      <c r="L58" s="68">
        <v>373327.29773104709</v>
      </c>
      <c r="M58" s="68">
        <v>370601.79033469514</v>
      </c>
      <c r="N58" s="68">
        <v>369001.47318933404</v>
      </c>
      <c r="O58" s="68">
        <v>378681.6661783224</v>
      </c>
      <c r="P58" s="68">
        <v>365362.06081599253</v>
      </c>
    </row>
    <row r="59" spans="1:16" s="68" customFormat="1" x14ac:dyDescent="0.15">
      <c r="A59">
        <f t="shared" si="1"/>
        <v>58</v>
      </c>
      <c r="B59" s="68">
        <v>393660.69188421464</v>
      </c>
      <c r="C59" s="68">
        <v>404269.70648669207</v>
      </c>
      <c r="D59" s="68">
        <v>402343.54392356443</v>
      </c>
      <c r="E59" s="68">
        <v>399569.12717194058</v>
      </c>
      <c r="F59" s="68">
        <v>389873.6449729561</v>
      </c>
      <c r="G59" s="68">
        <v>388200.60350919107</v>
      </c>
      <c r="H59" s="68">
        <v>385411.56335414079</v>
      </c>
      <c r="I59" s="68">
        <v>398413.72795872559</v>
      </c>
      <c r="J59" s="68">
        <v>395613.2891637737</v>
      </c>
      <c r="K59" s="68">
        <v>393782.31532268017</v>
      </c>
      <c r="L59" s="68">
        <v>384472.34902891063</v>
      </c>
      <c r="M59" s="68">
        <v>381656.10608568607</v>
      </c>
      <c r="N59" s="68">
        <v>380081.32940128999</v>
      </c>
      <c r="O59" s="68">
        <v>389885.5205475667</v>
      </c>
      <c r="P59" s="68">
        <v>376386.27311837231</v>
      </c>
    </row>
    <row r="60" spans="1:16" s="68" customFormat="1" x14ac:dyDescent="0.15">
      <c r="A60">
        <f t="shared" si="1"/>
        <v>59</v>
      </c>
      <c r="B60" s="68">
        <v>405055.94392508303</v>
      </c>
      <c r="C60" s="68">
        <v>415745.37812198681</v>
      </c>
      <c r="D60" s="68">
        <v>413861.16229021404</v>
      </c>
      <c r="E60" s="68">
        <v>410993.72597061301</v>
      </c>
      <c r="F60" s="68">
        <v>401220.11483826529</v>
      </c>
      <c r="G60" s="68">
        <v>399580.0831719194</v>
      </c>
      <c r="H60" s="68">
        <v>396697.93149266584</v>
      </c>
      <c r="I60" s="68">
        <v>409887.96314041701</v>
      </c>
      <c r="J60" s="68">
        <v>406993.62841715326</v>
      </c>
      <c r="K60" s="68">
        <v>405202.72137577389</v>
      </c>
      <c r="L60" s="68">
        <v>395801.2176411603</v>
      </c>
      <c r="M60" s="68">
        <v>392890.9142247705</v>
      </c>
      <c r="N60" s="68">
        <v>391348.03927723115</v>
      </c>
      <c r="O60" s="68">
        <v>401259.48953750241</v>
      </c>
      <c r="P60" s="68">
        <v>387599.78654405038</v>
      </c>
    </row>
    <row r="61" spans="1:16" s="68" customFormat="1" x14ac:dyDescent="0.15">
      <c r="A61">
        <f t="shared" si="1"/>
        <v>60</v>
      </c>
      <c r="B61" s="68">
        <v>416615.71703122807</v>
      </c>
      <c r="C61" s="68">
        <v>427365.79135658621</v>
      </c>
      <c r="D61" s="68">
        <v>425531.88976412424</v>
      </c>
      <c r="E61" s="68">
        <v>422567.36154731951</v>
      </c>
      <c r="F61" s="68">
        <v>412734.23659643927</v>
      </c>
      <c r="G61" s="68">
        <v>411134.5769946081</v>
      </c>
      <c r="H61" s="68">
        <v>408155.56608733407</v>
      </c>
      <c r="I61" s="68">
        <v>421518.86225003988</v>
      </c>
      <c r="J61" s="68">
        <v>418526.5774102828</v>
      </c>
      <c r="K61" s="68">
        <v>416783.77866790094</v>
      </c>
      <c r="L61" s="68">
        <v>407308.02304989065</v>
      </c>
      <c r="M61" s="68">
        <v>404299.91622008337</v>
      </c>
      <c r="N61" s="68">
        <v>402796.01264880138</v>
      </c>
      <c r="O61" s="68">
        <v>412797.31420797197</v>
      </c>
      <c r="P61" s="68">
        <v>398997.25291945308</v>
      </c>
    </row>
    <row r="62" spans="1:16" s="68" customFormat="1" x14ac:dyDescent="0.15">
      <c r="A62">
        <f t="shared" si="1"/>
        <v>61</v>
      </c>
      <c r="B62" s="68">
        <v>428308.58373299026</v>
      </c>
      <c r="C62" s="68">
        <v>439094.68503796594</v>
      </c>
      <c r="D62" s="68">
        <v>437284.26964981359</v>
      </c>
      <c r="E62" s="68">
        <v>434254.91961551289</v>
      </c>
      <c r="F62" s="68">
        <v>424385.57770806551</v>
      </c>
      <c r="G62" s="68">
        <v>422804.8193398203</v>
      </c>
      <c r="H62" s="68">
        <v>419755.06308172288</v>
      </c>
      <c r="I62" s="68">
        <v>433236.74030957377</v>
      </c>
      <c r="J62" s="68">
        <v>430177.85548476857</v>
      </c>
      <c r="K62" s="68">
        <v>428457.99707603501</v>
      </c>
      <c r="L62" s="68">
        <v>418935.13855447009</v>
      </c>
      <c r="M62" s="68">
        <v>415854.55558191001</v>
      </c>
      <c r="N62" s="68">
        <v>414369.49039843056</v>
      </c>
      <c r="O62" s="68">
        <v>424433.42400963703</v>
      </c>
      <c r="P62" s="68">
        <v>410524.47858735861</v>
      </c>
    </row>
    <row r="63" spans="1:16" s="68" customFormat="1" x14ac:dyDescent="0.15">
      <c r="A63">
        <f t="shared" si="1"/>
        <v>62</v>
      </c>
      <c r="B63" s="68">
        <v>440133.36777490098</v>
      </c>
      <c r="C63" s="68">
        <v>450931.86541956716</v>
      </c>
      <c r="D63" s="68">
        <v>449151.07612746116</v>
      </c>
      <c r="E63" s="68">
        <v>446056.22733054229</v>
      </c>
      <c r="F63" s="68">
        <v>436172.91833734029</v>
      </c>
      <c r="G63" s="68">
        <v>434616.63393482094</v>
      </c>
      <c r="H63" s="68">
        <v>431495.29004939861</v>
      </c>
      <c r="I63" s="68">
        <v>445073.58336498489</v>
      </c>
      <c r="J63" s="68">
        <v>441947.35067559627</v>
      </c>
      <c r="K63" s="68">
        <v>440256.41067672608</v>
      </c>
      <c r="L63" s="68">
        <v>430707.75234871777</v>
      </c>
      <c r="M63" s="68">
        <v>427553.77699970629</v>
      </c>
      <c r="N63" s="68">
        <v>426093.0444996669</v>
      </c>
      <c r="O63" s="68">
        <v>436197.96386533632</v>
      </c>
      <c r="P63" s="68">
        <v>422205.44259524759</v>
      </c>
    </row>
    <row r="64" spans="1:16" s="68" customFormat="1" x14ac:dyDescent="0.15">
      <c r="A64">
        <f t="shared" si="1"/>
        <v>63</v>
      </c>
      <c r="B64" s="68">
        <v>452110.32155125408</v>
      </c>
      <c r="C64" s="68">
        <v>462902.39835045562</v>
      </c>
      <c r="D64" s="68">
        <v>461157.06847998261</v>
      </c>
      <c r="E64" s="68">
        <v>457995.60014497797</v>
      </c>
      <c r="F64" s="68">
        <v>448116.05275908287</v>
      </c>
      <c r="G64" s="68">
        <v>446589.6105086552</v>
      </c>
      <c r="H64" s="68">
        <v>443395.47278080875</v>
      </c>
      <c r="I64" s="68">
        <v>457053.53082833189</v>
      </c>
      <c r="J64" s="68">
        <v>453858.7689395796</v>
      </c>
      <c r="K64" s="68">
        <v>452202.44641092012</v>
      </c>
      <c r="L64" s="68">
        <v>442644.9854750731</v>
      </c>
      <c r="M64" s="68">
        <v>439416.34599585412</v>
      </c>
      <c r="N64" s="68">
        <v>437985.14436226978</v>
      </c>
      <c r="O64" s="68">
        <v>448113.8204257703</v>
      </c>
      <c r="P64" s="68">
        <v>434058.17925507907</v>
      </c>
    </row>
    <row r="65" spans="1:16" s="68" customFormat="1" x14ac:dyDescent="0.15">
      <c r="A65">
        <f t="shared" si="1"/>
        <v>64</v>
      </c>
      <c r="B65" s="68">
        <v>464230.63195569732</v>
      </c>
      <c r="C65" s="68">
        <v>474997.19354081532</v>
      </c>
      <c r="D65" s="68">
        <v>473293.6067487796</v>
      </c>
      <c r="E65" s="68">
        <v>470064.19927158859</v>
      </c>
      <c r="F65" s="68">
        <v>460206.40442429727</v>
      </c>
      <c r="G65" s="68">
        <v>458715.61356132466</v>
      </c>
      <c r="H65" s="68">
        <v>455447.31708256534</v>
      </c>
      <c r="I65" s="68">
        <v>469168.15246010345</v>
      </c>
      <c r="J65" s="68">
        <v>465903.48496413208</v>
      </c>
      <c r="K65" s="68">
        <v>464287.9259940476</v>
      </c>
      <c r="L65" s="68">
        <v>454738.93775246787</v>
      </c>
      <c r="M65" s="68">
        <v>451434.20626015711</v>
      </c>
      <c r="N65" s="68">
        <v>459884.4015803833</v>
      </c>
      <c r="O65" s="68">
        <v>460173.02895895264</v>
      </c>
      <c r="P65" s="68">
        <v>446075.34312836576</v>
      </c>
    </row>
    <row r="66" spans="1:16" s="68" customFormat="1" x14ac:dyDescent="0.15">
      <c r="A66">
        <f t="shared" si="1"/>
        <v>65</v>
      </c>
      <c r="B66" s="68">
        <v>476496.43302499555</v>
      </c>
      <c r="C66" s="68">
        <v>487220.09872890805</v>
      </c>
      <c r="D66" s="68">
        <v>485564.72841117892</v>
      </c>
      <c r="E66" s="68">
        <v>482265.71509953955</v>
      </c>
      <c r="F66" s="68">
        <v>472446.04364191002</v>
      </c>
      <c r="G66" s="68">
        <v>470996.93323103327</v>
      </c>
      <c r="H66" s="68">
        <v>467652.82778848521</v>
      </c>
      <c r="I66" s="68">
        <v>481421.35635923676</v>
      </c>
      <c r="J66" s="68">
        <v>478085.06743435154</v>
      </c>
      <c r="K66" s="68">
        <v>476516.61621642864</v>
      </c>
      <c r="L66" s="68">
        <v>466991.84647845069</v>
      </c>
      <c r="M66" s="68">
        <v>463609.31581610953</v>
      </c>
      <c r="N66" s="68">
        <v>482878.6216594025</v>
      </c>
      <c r="O66" s="68">
        <v>472379.24754789635</v>
      </c>
      <c r="P66" s="68">
        <v>458259.08131541417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D3EFB-CE5C-8D46-ADBA-5F33EF50C477}">
  <sheetPr codeName="Sheet24"/>
  <dimension ref="A1:A419"/>
  <sheetViews>
    <sheetView workbookViewId="0">
      <selection activeCell="F27" sqref="F27"/>
    </sheetView>
  </sheetViews>
  <sheetFormatPr baseColWidth="10" defaultColWidth="11.5" defaultRowHeight="13" x14ac:dyDescent="0.15"/>
  <sheetData>
    <row r="1" spans="1:1" x14ac:dyDescent="0.15">
      <c r="A1" t="s">
        <v>191</v>
      </c>
    </row>
    <row r="2" spans="1:1" x14ac:dyDescent="0.15">
      <c r="A2" t="s">
        <v>49</v>
      </c>
    </row>
    <row r="3" spans="1:1" x14ac:dyDescent="0.15">
      <c r="A3" t="s">
        <v>50</v>
      </c>
    </row>
    <row r="4" spans="1:1" x14ac:dyDescent="0.15">
      <c r="A4" t="s">
        <v>51</v>
      </c>
    </row>
    <row r="5" spans="1:1" x14ac:dyDescent="0.15">
      <c r="A5" t="s">
        <v>52</v>
      </c>
    </row>
    <row r="7" spans="1:1" x14ac:dyDescent="0.15">
      <c r="A7" t="s">
        <v>117</v>
      </c>
    </row>
    <row r="8" spans="1:1" x14ac:dyDescent="0.15">
      <c r="A8" t="s">
        <v>53</v>
      </c>
    </row>
    <row r="9" spans="1:1" x14ac:dyDescent="0.15">
      <c r="A9" t="s">
        <v>192</v>
      </c>
    </row>
    <row r="11" spans="1:1" x14ac:dyDescent="0.15">
      <c r="A11" t="s">
        <v>56</v>
      </c>
    </row>
    <row r="12" spans="1:1" x14ac:dyDescent="0.15">
      <c r="A12" t="s">
        <v>53</v>
      </c>
    </row>
    <row r="13" spans="1:1" x14ac:dyDescent="0.15">
      <c r="A13" t="s">
        <v>57</v>
      </c>
    </row>
    <row r="14" spans="1:1" x14ac:dyDescent="0.15">
      <c r="A14" t="s">
        <v>193</v>
      </c>
    </row>
    <row r="15" spans="1:1" x14ac:dyDescent="0.15">
      <c r="A15" t="s">
        <v>59</v>
      </c>
    </row>
    <row r="16" spans="1:1" x14ac:dyDescent="0.15">
      <c r="A16" t="s">
        <v>194</v>
      </c>
    </row>
    <row r="17" spans="1:1" x14ac:dyDescent="0.15">
      <c r="A17" t="s">
        <v>59</v>
      </c>
    </row>
    <row r="18" spans="1:1" x14ac:dyDescent="0.15">
      <c r="A18" t="s">
        <v>195</v>
      </c>
    </row>
    <row r="19" spans="1:1" x14ac:dyDescent="0.15">
      <c r="A19" t="s">
        <v>59</v>
      </c>
    </row>
    <row r="20" spans="1:1" x14ac:dyDescent="0.15">
      <c r="A20" t="s">
        <v>62</v>
      </c>
    </row>
    <row r="21" spans="1:1" x14ac:dyDescent="0.15">
      <c r="A21" t="s">
        <v>63</v>
      </c>
    </row>
    <row r="23" spans="1:1" x14ac:dyDescent="0.15">
      <c r="A23" t="s">
        <v>196</v>
      </c>
    </row>
    <row r="24" spans="1:1" x14ac:dyDescent="0.15">
      <c r="A24" t="s">
        <v>65</v>
      </c>
    </row>
    <row r="25" spans="1:1" x14ac:dyDescent="0.15">
      <c r="A25" t="s">
        <v>66</v>
      </c>
    </row>
    <row r="26" spans="1:1" x14ac:dyDescent="0.15">
      <c r="A26" t="s">
        <v>67</v>
      </c>
    </row>
    <row r="27" spans="1:1" x14ac:dyDescent="0.15">
      <c r="A27" t="s">
        <v>63</v>
      </c>
    </row>
    <row r="29" spans="1:1" x14ac:dyDescent="0.15">
      <c r="A29" t="s">
        <v>197</v>
      </c>
    </row>
    <row r="30" spans="1:1" x14ac:dyDescent="0.15">
      <c r="A30" t="s">
        <v>49</v>
      </c>
    </row>
    <row r="31" spans="1:1" x14ac:dyDescent="0.15">
      <c r="A31" t="s">
        <v>50</v>
      </c>
    </row>
    <row r="32" spans="1:1" x14ac:dyDescent="0.15">
      <c r="A32" t="s">
        <v>51</v>
      </c>
    </row>
    <row r="33" spans="1:1" x14ac:dyDescent="0.15">
      <c r="A33" t="s">
        <v>52</v>
      </c>
    </row>
    <row r="35" spans="1:1" x14ac:dyDescent="0.15">
      <c r="A35" t="s">
        <v>117</v>
      </c>
    </row>
    <row r="36" spans="1:1" x14ac:dyDescent="0.15">
      <c r="A36" t="s">
        <v>53</v>
      </c>
    </row>
    <row r="37" spans="1:1" x14ac:dyDescent="0.15">
      <c r="A37" t="s">
        <v>192</v>
      </c>
    </row>
    <row r="39" spans="1:1" x14ac:dyDescent="0.15">
      <c r="A39" t="s">
        <v>56</v>
      </c>
    </row>
    <row r="40" spans="1:1" x14ac:dyDescent="0.15">
      <c r="A40" t="s">
        <v>53</v>
      </c>
    </row>
    <row r="41" spans="1:1" x14ac:dyDescent="0.15">
      <c r="A41" t="s">
        <v>57</v>
      </c>
    </row>
    <row r="42" spans="1:1" x14ac:dyDescent="0.15">
      <c r="A42" t="s">
        <v>193</v>
      </c>
    </row>
    <row r="43" spans="1:1" x14ac:dyDescent="0.15">
      <c r="A43" t="s">
        <v>59</v>
      </c>
    </row>
    <row r="44" spans="1:1" x14ac:dyDescent="0.15">
      <c r="A44" t="s">
        <v>198</v>
      </c>
    </row>
    <row r="45" spans="1:1" x14ac:dyDescent="0.15">
      <c r="A45" t="s">
        <v>59</v>
      </c>
    </row>
    <row r="46" spans="1:1" x14ac:dyDescent="0.15">
      <c r="A46" t="s">
        <v>199</v>
      </c>
    </row>
    <row r="47" spans="1:1" x14ac:dyDescent="0.15">
      <c r="A47" t="s">
        <v>59</v>
      </c>
    </row>
    <row r="48" spans="1:1" x14ac:dyDescent="0.15">
      <c r="A48" t="s">
        <v>62</v>
      </c>
    </row>
    <row r="49" spans="1:1" x14ac:dyDescent="0.15">
      <c r="A49" t="s">
        <v>63</v>
      </c>
    </row>
    <row r="51" spans="1:1" x14ac:dyDescent="0.15">
      <c r="A51" t="s">
        <v>200</v>
      </c>
    </row>
    <row r="52" spans="1:1" x14ac:dyDescent="0.15">
      <c r="A52" t="s">
        <v>65</v>
      </c>
    </row>
    <row r="53" spans="1:1" x14ac:dyDescent="0.15">
      <c r="A53" t="s">
        <v>72</v>
      </c>
    </row>
    <row r="54" spans="1:1" x14ac:dyDescent="0.15">
      <c r="A54" t="s">
        <v>67</v>
      </c>
    </row>
    <row r="55" spans="1:1" x14ac:dyDescent="0.15">
      <c r="A55" t="s">
        <v>63</v>
      </c>
    </row>
    <row r="57" spans="1:1" x14ac:dyDescent="0.15">
      <c r="A57" t="s">
        <v>201</v>
      </c>
    </row>
    <row r="58" spans="1:1" x14ac:dyDescent="0.15">
      <c r="A58" t="s">
        <v>49</v>
      </c>
    </row>
    <row r="59" spans="1:1" x14ac:dyDescent="0.15">
      <c r="A59" t="s">
        <v>50</v>
      </c>
    </row>
    <row r="60" spans="1:1" x14ac:dyDescent="0.15">
      <c r="A60" t="s">
        <v>51</v>
      </c>
    </row>
    <row r="61" spans="1:1" x14ac:dyDescent="0.15">
      <c r="A61" t="s">
        <v>52</v>
      </c>
    </row>
    <row r="63" spans="1:1" x14ac:dyDescent="0.15">
      <c r="A63" t="s">
        <v>117</v>
      </c>
    </row>
    <row r="64" spans="1:1" x14ac:dyDescent="0.15">
      <c r="A64" t="s">
        <v>53</v>
      </c>
    </row>
    <row r="65" spans="1:1" x14ac:dyDescent="0.15">
      <c r="A65" t="s">
        <v>192</v>
      </c>
    </row>
    <row r="67" spans="1:1" x14ac:dyDescent="0.15">
      <c r="A67" t="s">
        <v>56</v>
      </c>
    </row>
    <row r="68" spans="1:1" x14ac:dyDescent="0.15">
      <c r="A68" t="s">
        <v>53</v>
      </c>
    </row>
    <row r="69" spans="1:1" x14ac:dyDescent="0.15">
      <c r="A69" t="s">
        <v>57</v>
      </c>
    </row>
    <row r="70" spans="1:1" x14ac:dyDescent="0.15">
      <c r="A70" t="s">
        <v>193</v>
      </c>
    </row>
    <row r="71" spans="1:1" x14ac:dyDescent="0.15">
      <c r="A71" t="s">
        <v>59</v>
      </c>
    </row>
    <row r="72" spans="1:1" x14ac:dyDescent="0.15">
      <c r="A72" t="s">
        <v>202</v>
      </c>
    </row>
    <row r="73" spans="1:1" x14ac:dyDescent="0.15">
      <c r="A73" t="s">
        <v>59</v>
      </c>
    </row>
    <row r="74" spans="1:1" x14ac:dyDescent="0.15">
      <c r="A74" t="s">
        <v>203</v>
      </c>
    </row>
    <row r="75" spans="1:1" x14ac:dyDescent="0.15">
      <c r="A75" t="s">
        <v>59</v>
      </c>
    </row>
    <row r="76" spans="1:1" x14ac:dyDescent="0.15">
      <c r="A76" t="s">
        <v>62</v>
      </c>
    </row>
    <row r="77" spans="1:1" x14ac:dyDescent="0.15">
      <c r="A77" t="s">
        <v>63</v>
      </c>
    </row>
    <row r="79" spans="1:1" x14ac:dyDescent="0.15">
      <c r="A79" t="s">
        <v>204</v>
      </c>
    </row>
    <row r="80" spans="1:1" x14ac:dyDescent="0.15">
      <c r="A80" t="s">
        <v>65</v>
      </c>
    </row>
    <row r="81" spans="1:1" x14ac:dyDescent="0.15">
      <c r="A81" t="s">
        <v>77</v>
      </c>
    </row>
    <row r="82" spans="1:1" x14ac:dyDescent="0.15">
      <c r="A82" t="s">
        <v>67</v>
      </c>
    </row>
    <row r="83" spans="1:1" x14ac:dyDescent="0.15">
      <c r="A83" t="s">
        <v>63</v>
      </c>
    </row>
    <row r="85" spans="1:1" x14ac:dyDescent="0.15">
      <c r="A85" t="s">
        <v>205</v>
      </c>
    </row>
    <row r="86" spans="1:1" x14ac:dyDescent="0.15">
      <c r="A86" t="s">
        <v>49</v>
      </c>
    </row>
    <row r="87" spans="1:1" x14ac:dyDescent="0.15">
      <c r="A87" t="s">
        <v>50</v>
      </c>
    </row>
    <row r="88" spans="1:1" x14ac:dyDescent="0.15">
      <c r="A88" t="s">
        <v>51</v>
      </c>
    </row>
    <row r="89" spans="1:1" x14ac:dyDescent="0.15">
      <c r="A89" t="s">
        <v>52</v>
      </c>
    </row>
    <row r="91" spans="1:1" x14ac:dyDescent="0.15">
      <c r="A91" t="s">
        <v>117</v>
      </c>
    </row>
    <row r="92" spans="1:1" x14ac:dyDescent="0.15">
      <c r="A92" t="s">
        <v>53</v>
      </c>
    </row>
    <row r="93" spans="1:1" x14ac:dyDescent="0.15">
      <c r="A93" t="s">
        <v>192</v>
      </c>
    </row>
    <row r="95" spans="1:1" x14ac:dyDescent="0.15">
      <c r="A95" t="s">
        <v>56</v>
      </c>
    </row>
    <row r="96" spans="1:1" x14ac:dyDescent="0.15">
      <c r="A96" t="s">
        <v>53</v>
      </c>
    </row>
    <row r="97" spans="1:1" x14ac:dyDescent="0.15">
      <c r="A97" t="s">
        <v>57</v>
      </c>
    </row>
    <row r="98" spans="1:1" x14ac:dyDescent="0.15">
      <c r="A98" t="s">
        <v>193</v>
      </c>
    </row>
    <row r="99" spans="1:1" x14ac:dyDescent="0.15">
      <c r="A99" t="s">
        <v>59</v>
      </c>
    </row>
    <row r="100" spans="1:1" x14ac:dyDescent="0.15">
      <c r="A100" t="s">
        <v>206</v>
      </c>
    </row>
    <row r="101" spans="1:1" x14ac:dyDescent="0.15">
      <c r="A101" t="s">
        <v>59</v>
      </c>
    </row>
    <row r="102" spans="1:1" x14ac:dyDescent="0.15">
      <c r="A102" t="s">
        <v>207</v>
      </c>
    </row>
    <row r="103" spans="1:1" x14ac:dyDescent="0.15">
      <c r="A103" t="s">
        <v>59</v>
      </c>
    </row>
    <row r="104" spans="1:1" x14ac:dyDescent="0.15">
      <c r="A104" t="s">
        <v>62</v>
      </c>
    </row>
    <row r="105" spans="1:1" x14ac:dyDescent="0.15">
      <c r="A105" t="s">
        <v>63</v>
      </c>
    </row>
    <row r="107" spans="1:1" x14ac:dyDescent="0.15">
      <c r="A107" t="s">
        <v>208</v>
      </c>
    </row>
    <row r="108" spans="1:1" x14ac:dyDescent="0.15">
      <c r="A108" t="s">
        <v>65</v>
      </c>
    </row>
    <row r="109" spans="1:1" x14ac:dyDescent="0.15">
      <c r="A109" t="s">
        <v>82</v>
      </c>
    </row>
    <row r="110" spans="1:1" x14ac:dyDescent="0.15">
      <c r="A110" t="s">
        <v>67</v>
      </c>
    </row>
    <row r="111" spans="1:1" x14ac:dyDescent="0.15">
      <c r="A111" t="s">
        <v>63</v>
      </c>
    </row>
    <row r="113" spans="1:1" x14ac:dyDescent="0.15">
      <c r="A113" t="s">
        <v>209</v>
      </c>
    </row>
    <row r="114" spans="1:1" x14ac:dyDescent="0.15">
      <c r="A114" t="s">
        <v>49</v>
      </c>
    </row>
    <row r="115" spans="1:1" x14ac:dyDescent="0.15">
      <c r="A115" t="s">
        <v>50</v>
      </c>
    </row>
    <row r="116" spans="1:1" x14ac:dyDescent="0.15">
      <c r="A116" t="s">
        <v>51</v>
      </c>
    </row>
    <row r="117" spans="1:1" x14ac:dyDescent="0.15">
      <c r="A117" t="s">
        <v>52</v>
      </c>
    </row>
    <row r="119" spans="1:1" x14ac:dyDescent="0.15">
      <c r="A119" t="s">
        <v>117</v>
      </c>
    </row>
    <row r="120" spans="1:1" x14ac:dyDescent="0.15">
      <c r="A120" t="s">
        <v>53</v>
      </c>
    </row>
    <row r="121" spans="1:1" x14ac:dyDescent="0.15">
      <c r="A121" t="s">
        <v>192</v>
      </c>
    </row>
    <row r="123" spans="1:1" x14ac:dyDescent="0.15">
      <c r="A123" t="s">
        <v>56</v>
      </c>
    </row>
    <row r="124" spans="1:1" x14ac:dyDescent="0.15">
      <c r="A124" t="s">
        <v>53</v>
      </c>
    </row>
    <row r="125" spans="1:1" x14ac:dyDescent="0.15">
      <c r="A125" t="s">
        <v>57</v>
      </c>
    </row>
    <row r="126" spans="1:1" x14ac:dyDescent="0.15">
      <c r="A126" t="s">
        <v>193</v>
      </c>
    </row>
    <row r="127" spans="1:1" x14ac:dyDescent="0.15">
      <c r="A127" t="s">
        <v>59</v>
      </c>
    </row>
    <row r="128" spans="1:1" x14ac:dyDescent="0.15">
      <c r="A128" t="s">
        <v>210</v>
      </c>
    </row>
    <row r="129" spans="1:1" x14ac:dyDescent="0.15">
      <c r="A129" t="s">
        <v>59</v>
      </c>
    </row>
    <row r="130" spans="1:1" x14ac:dyDescent="0.15">
      <c r="A130" t="s">
        <v>211</v>
      </c>
    </row>
    <row r="131" spans="1:1" x14ac:dyDescent="0.15">
      <c r="A131" t="s">
        <v>59</v>
      </c>
    </row>
    <row r="132" spans="1:1" x14ac:dyDescent="0.15">
      <c r="A132" t="s">
        <v>62</v>
      </c>
    </row>
    <row r="133" spans="1:1" x14ac:dyDescent="0.15">
      <c r="A133" t="s">
        <v>63</v>
      </c>
    </row>
    <row r="135" spans="1:1" x14ac:dyDescent="0.15">
      <c r="A135" t="s">
        <v>212</v>
      </c>
    </row>
    <row r="136" spans="1:1" x14ac:dyDescent="0.15">
      <c r="A136" t="s">
        <v>65</v>
      </c>
    </row>
    <row r="137" spans="1:1" x14ac:dyDescent="0.15">
      <c r="A137" t="s">
        <v>139</v>
      </c>
    </row>
    <row r="138" spans="1:1" x14ac:dyDescent="0.15">
      <c r="A138" t="s">
        <v>67</v>
      </c>
    </row>
    <row r="139" spans="1:1" x14ac:dyDescent="0.15">
      <c r="A139" t="s">
        <v>63</v>
      </c>
    </row>
    <row r="141" spans="1:1" x14ac:dyDescent="0.15">
      <c r="A141" t="s">
        <v>213</v>
      </c>
    </row>
    <row r="142" spans="1:1" x14ac:dyDescent="0.15">
      <c r="A142" t="s">
        <v>49</v>
      </c>
    </row>
    <row r="143" spans="1:1" x14ac:dyDescent="0.15">
      <c r="A143" t="s">
        <v>50</v>
      </c>
    </row>
    <row r="144" spans="1:1" x14ac:dyDescent="0.15">
      <c r="A144" t="s">
        <v>51</v>
      </c>
    </row>
    <row r="145" spans="1:1" x14ac:dyDescent="0.15">
      <c r="A145" t="s">
        <v>52</v>
      </c>
    </row>
    <row r="147" spans="1:1" x14ac:dyDescent="0.15">
      <c r="A147" t="s">
        <v>117</v>
      </c>
    </row>
    <row r="148" spans="1:1" x14ac:dyDescent="0.15">
      <c r="A148" t="s">
        <v>53</v>
      </c>
    </row>
    <row r="149" spans="1:1" x14ac:dyDescent="0.15">
      <c r="A149" t="s">
        <v>192</v>
      </c>
    </row>
    <row r="151" spans="1:1" x14ac:dyDescent="0.15">
      <c r="A151" t="s">
        <v>56</v>
      </c>
    </row>
    <row r="152" spans="1:1" x14ac:dyDescent="0.15">
      <c r="A152" t="s">
        <v>53</v>
      </c>
    </row>
    <row r="153" spans="1:1" x14ac:dyDescent="0.15">
      <c r="A153" t="s">
        <v>57</v>
      </c>
    </row>
    <row r="154" spans="1:1" x14ac:dyDescent="0.15">
      <c r="A154" t="s">
        <v>193</v>
      </c>
    </row>
    <row r="155" spans="1:1" x14ac:dyDescent="0.15">
      <c r="A155" t="s">
        <v>59</v>
      </c>
    </row>
    <row r="156" spans="1:1" x14ac:dyDescent="0.15">
      <c r="A156" t="s">
        <v>214</v>
      </c>
    </row>
    <row r="157" spans="1:1" x14ac:dyDescent="0.15">
      <c r="A157" t="s">
        <v>59</v>
      </c>
    </row>
    <row r="158" spans="1:1" x14ac:dyDescent="0.15">
      <c r="A158" t="s">
        <v>215</v>
      </c>
    </row>
    <row r="159" spans="1:1" x14ac:dyDescent="0.15">
      <c r="A159" t="s">
        <v>59</v>
      </c>
    </row>
    <row r="160" spans="1:1" x14ac:dyDescent="0.15">
      <c r="A160" t="s">
        <v>62</v>
      </c>
    </row>
    <row r="161" spans="1:1" x14ac:dyDescent="0.15">
      <c r="A161" t="s">
        <v>63</v>
      </c>
    </row>
    <row r="163" spans="1:1" x14ac:dyDescent="0.15">
      <c r="A163" t="s">
        <v>216</v>
      </c>
    </row>
    <row r="164" spans="1:1" x14ac:dyDescent="0.15">
      <c r="A164" t="s">
        <v>65</v>
      </c>
    </row>
    <row r="165" spans="1:1" x14ac:dyDescent="0.15">
      <c r="A165" t="s">
        <v>144</v>
      </c>
    </row>
    <row r="166" spans="1:1" x14ac:dyDescent="0.15">
      <c r="A166" t="s">
        <v>67</v>
      </c>
    </row>
    <row r="167" spans="1:1" x14ac:dyDescent="0.15">
      <c r="A167" t="s">
        <v>63</v>
      </c>
    </row>
    <row r="169" spans="1:1" x14ac:dyDescent="0.15">
      <c r="A169" t="s">
        <v>217</v>
      </c>
    </row>
    <row r="170" spans="1:1" x14ac:dyDescent="0.15">
      <c r="A170" t="s">
        <v>49</v>
      </c>
    </row>
    <row r="171" spans="1:1" x14ac:dyDescent="0.15">
      <c r="A171" t="s">
        <v>50</v>
      </c>
    </row>
    <row r="172" spans="1:1" x14ac:dyDescent="0.15">
      <c r="A172" t="s">
        <v>51</v>
      </c>
    </row>
    <row r="173" spans="1:1" x14ac:dyDescent="0.15">
      <c r="A173" t="s">
        <v>52</v>
      </c>
    </row>
    <row r="175" spans="1:1" x14ac:dyDescent="0.15">
      <c r="A175" t="s">
        <v>117</v>
      </c>
    </row>
    <row r="176" spans="1:1" x14ac:dyDescent="0.15">
      <c r="A176" t="s">
        <v>53</v>
      </c>
    </row>
    <row r="177" spans="1:1" x14ac:dyDescent="0.15">
      <c r="A177" t="s">
        <v>192</v>
      </c>
    </row>
    <row r="179" spans="1:1" x14ac:dyDescent="0.15">
      <c r="A179" t="s">
        <v>56</v>
      </c>
    </row>
    <row r="180" spans="1:1" x14ac:dyDescent="0.15">
      <c r="A180" t="s">
        <v>53</v>
      </c>
    </row>
    <row r="181" spans="1:1" x14ac:dyDescent="0.15">
      <c r="A181" t="s">
        <v>57</v>
      </c>
    </row>
    <row r="182" spans="1:1" x14ac:dyDescent="0.15">
      <c r="A182" t="s">
        <v>193</v>
      </c>
    </row>
    <row r="183" spans="1:1" x14ac:dyDescent="0.15">
      <c r="A183" t="s">
        <v>59</v>
      </c>
    </row>
    <row r="184" spans="1:1" x14ac:dyDescent="0.15">
      <c r="A184" t="s">
        <v>218</v>
      </c>
    </row>
    <row r="185" spans="1:1" x14ac:dyDescent="0.15">
      <c r="A185" t="s">
        <v>59</v>
      </c>
    </row>
    <row r="186" spans="1:1" x14ac:dyDescent="0.15">
      <c r="A186" t="s">
        <v>219</v>
      </c>
    </row>
    <row r="187" spans="1:1" x14ac:dyDescent="0.15">
      <c r="A187" t="s">
        <v>59</v>
      </c>
    </row>
    <row r="188" spans="1:1" x14ac:dyDescent="0.15">
      <c r="A188" t="s">
        <v>62</v>
      </c>
    </row>
    <row r="189" spans="1:1" x14ac:dyDescent="0.15">
      <c r="A189" t="s">
        <v>63</v>
      </c>
    </row>
    <row r="191" spans="1:1" x14ac:dyDescent="0.15">
      <c r="A191" t="s">
        <v>220</v>
      </c>
    </row>
    <row r="192" spans="1:1" x14ac:dyDescent="0.15">
      <c r="A192" t="s">
        <v>65</v>
      </c>
    </row>
    <row r="193" spans="1:1" x14ac:dyDescent="0.15">
      <c r="A193" t="s">
        <v>149</v>
      </c>
    </row>
    <row r="194" spans="1:1" x14ac:dyDescent="0.15">
      <c r="A194" t="s">
        <v>67</v>
      </c>
    </row>
    <row r="195" spans="1:1" x14ac:dyDescent="0.15">
      <c r="A195" t="s">
        <v>63</v>
      </c>
    </row>
    <row r="197" spans="1:1" x14ac:dyDescent="0.15">
      <c r="A197" t="s">
        <v>221</v>
      </c>
    </row>
    <row r="198" spans="1:1" x14ac:dyDescent="0.15">
      <c r="A198" t="s">
        <v>49</v>
      </c>
    </row>
    <row r="199" spans="1:1" x14ac:dyDescent="0.15">
      <c r="A199" t="s">
        <v>50</v>
      </c>
    </row>
    <row r="200" spans="1:1" x14ac:dyDescent="0.15">
      <c r="A200" t="s">
        <v>51</v>
      </c>
    </row>
    <row r="201" spans="1:1" x14ac:dyDescent="0.15">
      <c r="A201" t="s">
        <v>52</v>
      </c>
    </row>
    <row r="203" spans="1:1" x14ac:dyDescent="0.15">
      <c r="A203" t="s">
        <v>117</v>
      </c>
    </row>
    <row r="204" spans="1:1" x14ac:dyDescent="0.15">
      <c r="A204" t="s">
        <v>53</v>
      </c>
    </row>
    <row r="205" spans="1:1" x14ac:dyDescent="0.15">
      <c r="A205" t="s">
        <v>192</v>
      </c>
    </row>
    <row r="207" spans="1:1" x14ac:dyDescent="0.15">
      <c r="A207" t="s">
        <v>56</v>
      </c>
    </row>
    <row r="208" spans="1:1" x14ac:dyDescent="0.15">
      <c r="A208" t="s">
        <v>53</v>
      </c>
    </row>
    <row r="209" spans="1:1" x14ac:dyDescent="0.15">
      <c r="A209" t="s">
        <v>57</v>
      </c>
    </row>
    <row r="210" spans="1:1" x14ac:dyDescent="0.15">
      <c r="A210" t="s">
        <v>193</v>
      </c>
    </row>
    <row r="211" spans="1:1" x14ac:dyDescent="0.15">
      <c r="A211" t="s">
        <v>59</v>
      </c>
    </row>
    <row r="212" spans="1:1" x14ac:dyDescent="0.15">
      <c r="A212" t="s">
        <v>222</v>
      </c>
    </row>
    <row r="213" spans="1:1" x14ac:dyDescent="0.15">
      <c r="A213" t="s">
        <v>59</v>
      </c>
    </row>
    <row r="214" spans="1:1" x14ac:dyDescent="0.15">
      <c r="A214" t="s">
        <v>223</v>
      </c>
    </row>
    <row r="215" spans="1:1" x14ac:dyDescent="0.15">
      <c r="A215" t="s">
        <v>59</v>
      </c>
    </row>
    <row r="216" spans="1:1" x14ac:dyDescent="0.15">
      <c r="A216" t="s">
        <v>62</v>
      </c>
    </row>
    <row r="217" spans="1:1" x14ac:dyDescent="0.15">
      <c r="A217" t="s">
        <v>63</v>
      </c>
    </row>
    <row r="219" spans="1:1" x14ac:dyDescent="0.15">
      <c r="A219" t="s">
        <v>224</v>
      </c>
    </row>
    <row r="220" spans="1:1" x14ac:dyDescent="0.15">
      <c r="A220" t="s">
        <v>65</v>
      </c>
    </row>
    <row r="221" spans="1:1" x14ac:dyDescent="0.15">
      <c r="A221" t="s">
        <v>154</v>
      </c>
    </row>
    <row r="222" spans="1:1" x14ac:dyDescent="0.15">
      <c r="A222" t="s">
        <v>67</v>
      </c>
    </row>
    <row r="223" spans="1:1" x14ac:dyDescent="0.15">
      <c r="A223" t="s">
        <v>63</v>
      </c>
    </row>
    <row r="225" spans="1:1" x14ac:dyDescent="0.15">
      <c r="A225" t="s">
        <v>225</v>
      </c>
    </row>
    <row r="226" spans="1:1" x14ac:dyDescent="0.15">
      <c r="A226" t="s">
        <v>49</v>
      </c>
    </row>
    <row r="227" spans="1:1" x14ac:dyDescent="0.15">
      <c r="A227" t="s">
        <v>50</v>
      </c>
    </row>
    <row r="228" spans="1:1" x14ac:dyDescent="0.15">
      <c r="A228" t="s">
        <v>51</v>
      </c>
    </row>
    <row r="229" spans="1:1" x14ac:dyDescent="0.15">
      <c r="A229" t="s">
        <v>52</v>
      </c>
    </row>
    <row r="231" spans="1:1" x14ac:dyDescent="0.15">
      <c r="A231" t="s">
        <v>117</v>
      </c>
    </row>
    <row r="232" spans="1:1" x14ac:dyDescent="0.15">
      <c r="A232" t="s">
        <v>53</v>
      </c>
    </row>
    <row r="233" spans="1:1" x14ac:dyDescent="0.15">
      <c r="A233" t="s">
        <v>192</v>
      </c>
    </row>
    <row r="235" spans="1:1" x14ac:dyDescent="0.15">
      <c r="A235" t="s">
        <v>56</v>
      </c>
    </row>
    <row r="236" spans="1:1" x14ac:dyDescent="0.15">
      <c r="A236" t="s">
        <v>53</v>
      </c>
    </row>
    <row r="237" spans="1:1" x14ac:dyDescent="0.15">
      <c r="A237" t="s">
        <v>57</v>
      </c>
    </row>
    <row r="238" spans="1:1" x14ac:dyDescent="0.15">
      <c r="A238" t="s">
        <v>193</v>
      </c>
    </row>
    <row r="239" spans="1:1" x14ac:dyDescent="0.15">
      <c r="A239" t="s">
        <v>59</v>
      </c>
    </row>
    <row r="240" spans="1:1" x14ac:dyDescent="0.15">
      <c r="A240" t="s">
        <v>226</v>
      </c>
    </row>
    <row r="241" spans="1:1" x14ac:dyDescent="0.15">
      <c r="A241" t="s">
        <v>59</v>
      </c>
    </row>
    <row r="242" spans="1:1" x14ac:dyDescent="0.15">
      <c r="A242" t="s">
        <v>227</v>
      </c>
    </row>
    <row r="243" spans="1:1" x14ac:dyDescent="0.15">
      <c r="A243" t="s">
        <v>59</v>
      </c>
    </row>
    <row r="244" spans="1:1" x14ac:dyDescent="0.15">
      <c r="A244" t="s">
        <v>62</v>
      </c>
    </row>
    <row r="245" spans="1:1" x14ac:dyDescent="0.15">
      <c r="A245" t="s">
        <v>63</v>
      </c>
    </row>
    <row r="247" spans="1:1" x14ac:dyDescent="0.15">
      <c r="A247" t="s">
        <v>228</v>
      </c>
    </row>
    <row r="248" spans="1:1" x14ac:dyDescent="0.15">
      <c r="A248" t="s">
        <v>65</v>
      </c>
    </row>
    <row r="249" spans="1:1" x14ac:dyDescent="0.15">
      <c r="A249" t="s">
        <v>159</v>
      </c>
    </row>
    <row r="250" spans="1:1" x14ac:dyDescent="0.15">
      <c r="A250" t="s">
        <v>67</v>
      </c>
    </row>
    <row r="251" spans="1:1" x14ac:dyDescent="0.15">
      <c r="A251" t="s">
        <v>63</v>
      </c>
    </row>
    <row r="253" spans="1:1" x14ac:dyDescent="0.15">
      <c r="A253" t="s">
        <v>229</v>
      </c>
    </row>
    <row r="254" spans="1:1" x14ac:dyDescent="0.15">
      <c r="A254" t="s">
        <v>49</v>
      </c>
    </row>
    <row r="255" spans="1:1" x14ac:dyDescent="0.15">
      <c r="A255" t="s">
        <v>50</v>
      </c>
    </row>
    <row r="256" spans="1:1" x14ac:dyDescent="0.15">
      <c r="A256" t="s">
        <v>51</v>
      </c>
    </row>
    <row r="257" spans="1:1" x14ac:dyDescent="0.15">
      <c r="A257" t="s">
        <v>52</v>
      </c>
    </row>
    <row r="259" spans="1:1" x14ac:dyDescent="0.15">
      <c r="A259" t="s">
        <v>117</v>
      </c>
    </row>
    <row r="260" spans="1:1" x14ac:dyDescent="0.15">
      <c r="A260" t="s">
        <v>53</v>
      </c>
    </row>
    <row r="261" spans="1:1" x14ac:dyDescent="0.15">
      <c r="A261" t="s">
        <v>192</v>
      </c>
    </row>
    <row r="263" spans="1:1" x14ac:dyDescent="0.15">
      <c r="A263" t="s">
        <v>56</v>
      </c>
    </row>
    <row r="264" spans="1:1" x14ac:dyDescent="0.15">
      <c r="A264" t="s">
        <v>53</v>
      </c>
    </row>
    <row r="265" spans="1:1" x14ac:dyDescent="0.15">
      <c r="A265" t="s">
        <v>57</v>
      </c>
    </row>
    <row r="266" spans="1:1" x14ac:dyDescent="0.15">
      <c r="A266" t="s">
        <v>193</v>
      </c>
    </row>
    <row r="267" spans="1:1" x14ac:dyDescent="0.15">
      <c r="A267" t="s">
        <v>59</v>
      </c>
    </row>
    <row r="268" spans="1:1" x14ac:dyDescent="0.15">
      <c r="A268" t="s">
        <v>230</v>
      </c>
    </row>
    <row r="269" spans="1:1" x14ac:dyDescent="0.15">
      <c r="A269" t="s">
        <v>59</v>
      </c>
    </row>
    <row r="270" spans="1:1" x14ac:dyDescent="0.15">
      <c r="A270" t="s">
        <v>231</v>
      </c>
    </row>
    <row r="271" spans="1:1" x14ac:dyDescent="0.15">
      <c r="A271" t="s">
        <v>59</v>
      </c>
    </row>
    <row r="272" spans="1:1" x14ac:dyDescent="0.15">
      <c r="A272" t="s">
        <v>62</v>
      </c>
    </row>
    <row r="273" spans="1:1" x14ac:dyDescent="0.15">
      <c r="A273" t="s">
        <v>63</v>
      </c>
    </row>
    <row r="275" spans="1:1" x14ac:dyDescent="0.15">
      <c r="A275" t="s">
        <v>232</v>
      </c>
    </row>
    <row r="276" spans="1:1" x14ac:dyDescent="0.15">
      <c r="A276" t="s">
        <v>65</v>
      </c>
    </row>
    <row r="277" spans="1:1" x14ac:dyDescent="0.15">
      <c r="A277" t="s">
        <v>164</v>
      </c>
    </row>
    <row r="278" spans="1:1" x14ac:dyDescent="0.15">
      <c r="A278" t="s">
        <v>67</v>
      </c>
    </row>
    <row r="279" spans="1:1" x14ac:dyDescent="0.15">
      <c r="A279" t="s">
        <v>63</v>
      </c>
    </row>
    <row r="281" spans="1:1" x14ac:dyDescent="0.15">
      <c r="A281" t="s">
        <v>233</v>
      </c>
    </row>
    <row r="282" spans="1:1" x14ac:dyDescent="0.15">
      <c r="A282" t="s">
        <v>49</v>
      </c>
    </row>
    <row r="283" spans="1:1" x14ac:dyDescent="0.15">
      <c r="A283" t="s">
        <v>50</v>
      </c>
    </row>
    <row r="284" spans="1:1" x14ac:dyDescent="0.15">
      <c r="A284" t="s">
        <v>51</v>
      </c>
    </row>
    <row r="285" spans="1:1" x14ac:dyDescent="0.15">
      <c r="A285" t="s">
        <v>52</v>
      </c>
    </row>
    <row r="287" spans="1:1" x14ac:dyDescent="0.15">
      <c r="A287" t="s">
        <v>117</v>
      </c>
    </row>
    <row r="288" spans="1:1" x14ac:dyDescent="0.15">
      <c r="A288" t="s">
        <v>53</v>
      </c>
    </row>
    <row r="289" spans="1:1" x14ac:dyDescent="0.15">
      <c r="A289" t="s">
        <v>192</v>
      </c>
    </row>
    <row r="291" spans="1:1" x14ac:dyDescent="0.15">
      <c r="A291" t="s">
        <v>56</v>
      </c>
    </row>
    <row r="292" spans="1:1" x14ac:dyDescent="0.15">
      <c r="A292" t="s">
        <v>53</v>
      </c>
    </row>
    <row r="293" spans="1:1" x14ac:dyDescent="0.15">
      <c r="A293" t="s">
        <v>57</v>
      </c>
    </row>
    <row r="294" spans="1:1" x14ac:dyDescent="0.15">
      <c r="A294" t="s">
        <v>193</v>
      </c>
    </row>
    <row r="295" spans="1:1" x14ac:dyDescent="0.15">
      <c r="A295" t="s">
        <v>59</v>
      </c>
    </row>
    <row r="296" spans="1:1" x14ac:dyDescent="0.15">
      <c r="A296" t="s">
        <v>234</v>
      </c>
    </row>
    <row r="297" spans="1:1" x14ac:dyDescent="0.15">
      <c r="A297" t="s">
        <v>59</v>
      </c>
    </row>
    <row r="298" spans="1:1" x14ac:dyDescent="0.15">
      <c r="A298" t="s">
        <v>235</v>
      </c>
    </row>
    <row r="299" spans="1:1" x14ac:dyDescent="0.15">
      <c r="A299" t="s">
        <v>59</v>
      </c>
    </row>
    <row r="300" spans="1:1" x14ac:dyDescent="0.15">
      <c r="A300" t="s">
        <v>62</v>
      </c>
    </row>
    <row r="301" spans="1:1" x14ac:dyDescent="0.15">
      <c r="A301" t="s">
        <v>63</v>
      </c>
    </row>
    <row r="303" spans="1:1" x14ac:dyDescent="0.15">
      <c r="A303" t="s">
        <v>236</v>
      </c>
    </row>
    <row r="304" spans="1:1" x14ac:dyDescent="0.15">
      <c r="A304" t="s">
        <v>65</v>
      </c>
    </row>
    <row r="305" spans="1:1" x14ac:dyDescent="0.15">
      <c r="A305" t="s">
        <v>169</v>
      </c>
    </row>
    <row r="306" spans="1:1" x14ac:dyDescent="0.15">
      <c r="A306" t="s">
        <v>67</v>
      </c>
    </row>
    <row r="307" spans="1:1" x14ac:dyDescent="0.15">
      <c r="A307" t="s">
        <v>63</v>
      </c>
    </row>
    <row r="309" spans="1:1" x14ac:dyDescent="0.15">
      <c r="A309" t="s">
        <v>237</v>
      </c>
    </row>
    <row r="310" spans="1:1" x14ac:dyDescent="0.15">
      <c r="A310" t="s">
        <v>49</v>
      </c>
    </row>
    <row r="311" spans="1:1" x14ac:dyDescent="0.15">
      <c r="A311" t="s">
        <v>50</v>
      </c>
    </row>
    <row r="312" spans="1:1" x14ac:dyDescent="0.15">
      <c r="A312" t="s">
        <v>51</v>
      </c>
    </row>
    <row r="313" spans="1:1" x14ac:dyDescent="0.15">
      <c r="A313" t="s">
        <v>52</v>
      </c>
    </row>
    <row r="315" spans="1:1" x14ac:dyDescent="0.15">
      <c r="A315" t="s">
        <v>117</v>
      </c>
    </row>
    <row r="316" spans="1:1" x14ac:dyDescent="0.15">
      <c r="A316" t="s">
        <v>53</v>
      </c>
    </row>
    <row r="317" spans="1:1" x14ac:dyDescent="0.15">
      <c r="A317" t="s">
        <v>192</v>
      </c>
    </row>
    <row r="319" spans="1:1" x14ac:dyDescent="0.15">
      <c r="A319" t="s">
        <v>56</v>
      </c>
    </row>
    <row r="320" spans="1:1" x14ac:dyDescent="0.15">
      <c r="A320" t="s">
        <v>53</v>
      </c>
    </row>
    <row r="321" spans="1:1" x14ac:dyDescent="0.15">
      <c r="A321" t="s">
        <v>57</v>
      </c>
    </row>
    <row r="322" spans="1:1" x14ac:dyDescent="0.15">
      <c r="A322" t="s">
        <v>193</v>
      </c>
    </row>
    <row r="323" spans="1:1" x14ac:dyDescent="0.15">
      <c r="A323" t="s">
        <v>59</v>
      </c>
    </row>
    <row r="324" spans="1:1" x14ac:dyDescent="0.15">
      <c r="A324" t="s">
        <v>238</v>
      </c>
    </row>
    <row r="325" spans="1:1" x14ac:dyDescent="0.15">
      <c r="A325" t="s">
        <v>59</v>
      </c>
    </row>
    <row r="326" spans="1:1" x14ac:dyDescent="0.15">
      <c r="A326" t="s">
        <v>239</v>
      </c>
    </row>
    <row r="327" spans="1:1" x14ac:dyDescent="0.15">
      <c r="A327" t="s">
        <v>59</v>
      </c>
    </row>
    <row r="328" spans="1:1" x14ac:dyDescent="0.15">
      <c r="A328" t="s">
        <v>62</v>
      </c>
    </row>
    <row r="329" spans="1:1" x14ac:dyDescent="0.15">
      <c r="A329" t="s">
        <v>63</v>
      </c>
    </row>
    <row r="331" spans="1:1" x14ac:dyDescent="0.15">
      <c r="A331" t="s">
        <v>240</v>
      </c>
    </row>
    <row r="332" spans="1:1" x14ac:dyDescent="0.15">
      <c r="A332" t="s">
        <v>65</v>
      </c>
    </row>
    <row r="333" spans="1:1" x14ac:dyDescent="0.15">
      <c r="A333" t="s">
        <v>174</v>
      </c>
    </row>
    <row r="334" spans="1:1" x14ac:dyDescent="0.15">
      <c r="A334" t="s">
        <v>67</v>
      </c>
    </row>
    <row r="335" spans="1:1" x14ac:dyDescent="0.15">
      <c r="A335" t="s">
        <v>63</v>
      </c>
    </row>
    <row r="337" spans="1:1" x14ac:dyDescent="0.15">
      <c r="A337" t="s">
        <v>241</v>
      </c>
    </row>
    <row r="338" spans="1:1" x14ac:dyDescent="0.15">
      <c r="A338" t="s">
        <v>49</v>
      </c>
    </row>
    <row r="339" spans="1:1" x14ac:dyDescent="0.15">
      <c r="A339" t="s">
        <v>50</v>
      </c>
    </row>
    <row r="340" spans="1:1" x14ac:dyDescent="0.15">
      <c r="A340" t="s">
        <v>51</v>
      </c>
    </row>
    <row r="341" spans="1:1" x14ac:dyDescent="0.15">
      <c r="A341" t="s">
        <v>52</v>
      </c>
    </row>
    <row r="343" spans="1:1" x14ac:dyDescent="0.15">
      <c r="A343" t="s">
        <v>117</v>
      </c>
    </row>
    <row r="344" spans="1:1" x14ac:dyDescent="0.15">
      <c r="A344" t="s">
        <v>53</v>
      </c>
    </row>
    <row r="345" spans="1:1" x14ac:dyDescent="0.15">
      <c r="A345" t="s">
        <v>192</v>
      </c>
    </row>
    <row r="347" spans="1:1" x14ac:dyDescent="0.15">
      <c r="A347" t="s">
        <v>56</v>
      </c>
    </row>
    <row r="348" spans="1:1" x14ac:dyDescent="0.15">
      <c r="A348" t="s">
        <v>53</v>
      </c>
    </row>
    <row r="349" spans="1:1" x14ac:dyDescent="0.15">
      <c r="A349" t="s">
        <v>57</v>
      </c>
    </row>
    <row r="350" spans="1:1" x14ac:dyDescent="0.15">
      <c r="A350" t="s">
        <v>193</v>
      </c>
    </row>
    <row r="351" spans="1:1" x14ac:dyDescent="0.15">
      <c r="A351" t="s">
        <v>59</v>
      </c>
    </row>
    <row r="352" spans="1:1" x14ac:dyDescent="0.15">
      <c r="A352" t="s">
        <v>242</v>
      </c>
    </row>
    <row r="353" spans="1:1" x14ac:dyDescent="0.15">
      <c r="A353" t="s">
        <v>59</v>
      </c>
    </row>
    <row r="354" spans="1:1" x14ac:dyDescent="0.15">
      <c r="A354" t="s">
        <v>243</v>
      </c>
    </row>
    <row r="355" spans="1:1" x14ac:dyDescent="0.15">
      <c r="A355" t="s">
        <v>59</v>
      </c>
    </row>
    <row r="356" spans="1:1" x14ac:dyDescent="0.15">
      <c r="A356" t="s">
        <v>62</v>
      </c>
    </row>
    <row r="357" spans="1:1" x14ac:dyDescent="0.15">
      <c r="A357" t="s">
        <v>63</v>
      </c>
    </row>
    <row r="359" spans="1:1" x14ac:dyDescent="0.15">
      <c r="A359" t="s">
        <v>244</v>
      </c>
    </row>
    <row r="360" spans="1:1" x14ac:dyDescent="0.15">
      <c r="A360" t="s">
        <v>65</v>
      </c>
    </row>
    <row r="361" spans="1:1" x14ac:dyDescent="0.15">
      <c r="A361" t="s">
        <v>179</v>
      </c>
    </row>
    <row r="362" spans="1:1" x14ac:dyDescent="0.15">
      <c r="A362" t="s">
        <v>67</v>
      </c>
    </row>
    <row r="363" spans="1:1" x14ac:dyDescent="0.15">
      <c r="A363" t="s">
        <v>63</v>
      </c>
    </row>
    <row r="365" spans="1:1" x14ac:dyDescent="0.15">
      <c r="A365" t="s">
        <v>245</v>
      </c>
    </row>
    <row r="366" spans="1:1" x14ac:dyDescent="0.15">
      <c r="A366" t="s">
        <v>49</v>
      </c>
    </row>
    <row r="367" spans="1:1" x14ac:dyDescent="0.15">
      <c r="A367" t="s">
        <v>50</v>
      </c>
    </row>
    <row r="368" spans="1:1" x14ac:dyDescent="0.15">
      <c r="A368" t="s">
        <v>51</v>
      </c>
    </row>
    <row r="369" spans="1:1" x14ac:dyDescent="0.15">
      <c r="A369" t="s">
        <v>52</v>
      </c>
    </row>
    <row r="371" spans="1:1" x14ac:dyDescent="0.15">
      <c r="A371" t="s">
        <v>117</v>
      </c>
    </row>
    <row r="372" spans="1:1" x14ac:dyDescent="0.15">
      <c r="A372" t="s">
        <v>53</v>
      </c>
    </row>
    <row r="373" spans="1:1" x14ac:dyDescent="0.15">
      <c r="A373" t="s">
        <v>192</v>
      </c>
    </row>
    <row r="375" spans="1:1" x14ac:dyDescent="0.15">
      <c r="A375" t="s">
        <v>56</v>
      </c>
    </row>
    <row r="376" spans="1:1" x14ac:dyDescent="0.15">
      <c r="A376" t="s">
        <v>53</v>
      </c>
    </row>
    <row r="377" spans="1:1" x14ac:dyDescent="0.15">
      <c r="A377" t="s">
        <v>57</v>
      </c>
    </row>
    <row r="378" spans="1:1" x14ac:dyDescent="0.15">
      <c r="A378" t="s">
        <v>193</v>
      </c>
    </row>
    <row r="379" spans="1:1" x14ac:dyDescent="0.15">
      <c r="A379" t="s">
        <v>59</v>
      </c>
    </row>
    <row r="380" spans="1:1" x14ac:dyDescent="0.15">
      <c r="A380" t="s">
        <v>246</v>
      </c>
    </row>
    <row r="381" spans="1:1" x14ac:dyDescent="0.15">
      <c r="A381" t="s">
        <v>59</v>
      </c>
    </row>
    <row r="382" spans="1:1" x14ac:dyDescent="0.15">
      <c r="A382" t="s">
        <v>247</v>
      </c>
    </row>
    <row r="383" spans="1:1" x14ac:dyDescent="0.15">
      <c r="A383" t="s">
        <v>59</v>
      </c>
    </row>
    <row r="384" spans="1:1" x14ac:dyDescent="0.15">
      <c r="A384" t="s">
        <v>62</v>
      </c>
    </row>
    <row r="385" spans="1:1" x14ac:dyDescent="0.15">
      <c r="A385" t="s">
        <v>63</v>
      </c>
    </row>
    <row r="387" spans="1:1" x14ac:dyDescent="0.15">
      <c r="A387" t="s">
        <v>248</v>
      </c>
    </row>
    <row r="388" spans="1:1" x14ac:dyDescent="0.15">
      <c r="A388" t="s">
        <v>65</v>
      </c>
    </row>
    <row r="389" spans="1:1" x14ac:dyDescent="0.15">
      <c r="A389" t="s">
        <v>184</v>
      </c>
    </row>
    <row r="390" spans="1:1" x14ac:dyDescent="0.15">
      <c r="A390" t="s">
        <v>67</v>
      </c>
    </row>
    <row r="391" spans="1:1" x14ac:dyDescent="0.15">
      <c r="A391" t="s">
        <v>63</v>
      </c>
    </row>
    <row r="393" spans="1:1" x14ac:dyDescent="0.15">
      <c r="A393" t="s">
        <v>249</v>
      </c>
    </row>
    <row r="394" spans="1:1" x14ac:dyDescent="0.15">
      <c r="A394" t="s">
        <v>49</v>
      </c>
    </row>
    <row r="395" spans="1:1" x14ac:dyDescent="0.15">
      <c r="A395" t="s">
        <v>50</v>
      </c>
    </row>
    <row r="396" spans="1:1" x14ac:dyDescent="0.15">
      <c r="A396" t="s">
        <v>51</v>
      </c>
    </row>
    <row r="397" spans="1:1" x14ac:dyDescent="0.15">
      <c r="A397" t="s">
        <v>52</v>
      </c>
    </row>
    <row r="399" spans="1:1" x14ac:dyDescent="0.15">
      <c r="A399" t="s">
        <v>117</v>
      </c>
    </row>
    <row r="400" spans="1:1" x14ac:dyDescent="0.15">
      <c r="A400" t="s">
        <v>53</v>
      </c>
    </row>
    <row r="401" spans="1:1" x14ac:dyDescent="0.15">
      <c r="A401" t="s">
        <v>192</v>
      </c>
    </row>
    <row r="403" spans="1:1" x14ac:dyDescent="0.15">
      <c r="A403" t="s">
        <v>56</v>
      </c>
    </row>
    <row r="404" spans="1:1" x14ac:dyDescent="0.15">
      <c r="A404" t="s">
        <v>53</v>
      </c>
    </row>
    <row r="405" spans="1:1" x14ac:dyDescent="0.15">
      <c r="A405" t="s">
        <v>57</v>
      </c>
    </row>
    <row r="406" spans="1:1" x14ac:dyDescent="0.15">
      <c r="A406" t="s">
        <v>193</v>
      </c>
    </row>
    <row r="407" spans="1:1" x14ac:dyDescent="0.15">
      <c r="A407" t="s">
        <v>59</v>
      </c>
    </row>
    <row r="408" spans="1:1" x14ac:dyDescent="0.15">
      <c r="A408" t="s">
        <v>250</v>
      </c>
    </row>
    <row r="409" spans="1:1" x14ac:dyDescent="0.15">
      <c r="A409" t="s">
        <v>59</v>
      </c>
    </row>
    <row r="410" spans="1:1" x14ac:dyDescent="0.15">
      <c r="A410" t="s">
        <v>251</v>
      </c>
    </row>
    <row r="411" spans="1:1" x14ac:dyDescent="0.15">
      <c r="A411" t="s">
        <v>59</v>
      </c>
    </row>
    <row r="412" spans="1:1" x14ac:dyDescent="0.15">
      <c r="A412" t="s">
        <v>62</v>
      </c>
    </row>
    <row r="413" spans="1:1" x14ac:dyDescent="0.15">
      <c r="A413" t="s">
        <v>63</v>
      </c>
    </row>
    <row r="415" spans="1:1" x14ac:dyDescent="0.15">
      <c r="A415" t="s">
        <v>252</v>
      </c>
    </row>
    <row r="416" spans="1:1" x14ac:dyDescent="0.15">
      <c r="A416" t="s">
        <v>65</v>
      </c>
    </row>
    <row r="417" spans="1:1" x14ac:dyDescent="0.15">
      <c r="A417" t="s">
        <v>189</v>
      </c>
    </row>
    <row r="418" spans="1:1" x14ac:dyDescent="0.15">
      <c r="A418" t="s">
        <v>67</v>
      </c>
    </row>
    <row r="419" spans="1:1" x14ac:dyDescent="0.15">
      <c r="A419" t="s">
        <v>63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1B718-FABD-7C48-9CDD-7A72D945F5C7}">
  <sheetPr codeName="Sheet25"/>
  <dimension ref="A1:AN2013"/>
  <sheetViews>
    <sheetView topLeftCell="X1" zoomScale="106" workbookViewId="0">
      <pane ySplit="3" topLeftCell="A4" activePane="bottomLeft" state="frozen"/>
      <selection activeCell="F27" sqref="F27"/>
      <selection pane="bottomLeft" activeCell="AJ37" sqref="AJ37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253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256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542767.00864969008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542767.00864969008</v>
      </c>
      <c r="K4" s="14">
        <f>J4*$C$10</f>
        <v>13569.175216242253</v>
      </c>
      <c r="L4" s="15">
        <f>$C$14</f>
        <v>5632.6922114969011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542767.00864969008</v>
      </c>
      <c r="Z4" s="8">
        <f t="shared" ref="Z4:Z35" si="4">IFERROR(_xlfn.IFNA(-$T4*K4,0),0)</f>
        <v>-13569.175216242253</v>
      </c>
      <c r="AA4" s="8">
        <f t="shared" ref="AA4:AA35" si="5">IFERROR(_xlfn.IFNA(-$T4*L4,0),0)</f>
        <v>-5632.6922114969011</v>
      </c>
      <c r="AB4" s="8"/>
      <c r="AC4" s="8">
        <f t="shared" ref="AC4:AC35" si="6">IFERROR(_xlfn.IFNA(SUM(Y4:AB4),0),0)</f>
        <v>523565.14122195099</v>
      </c>
      <c r="AD4" s="8"/>
      <c r="AE4" s="8">
        <f t="shared" ref="AE4:AE35" si="7">IFERROR(_xlfn.IFNA(SUM(AC4:AD4),0),0)</f>
        <v>523565.14122195099</v>
      </c>
      <c r="AG4" s="46">
        <f>AE133</f>
        <v>54276.722173476825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H'!$B$10:$O$129,10),VLOOKUP(I5,'[1]Mortality (Interventions) H'!$B$264:$AV$384,4)))</f>
        <v>18.847240131177781</v>
      </c>
      <c r="P5" s="11">
        <v>0</v>
      </c>
      <c r="Q5" s="10">
        <f t="shared" ref="Q5:Q36" si="9">T4</f>
        <v>1</v>
      </c>
      <c r="R5" s="10">
        <f t="shared" ref="R5:R36" si="10">O5*Q5/1000</f>
        <v>1.8847240131177782E-2</v>
      </c>
      <c r="S5" s="10">
        <f t="shared" ref="S5:S36" si="11">MIN(P5*Q5,Q5-R5)</f>
        <v>0</v>
      </c>
      <c r="T5" s="9">
        <f t="shared" si="1"/>
        <v>0.98115275986882222</v>
      </c>
      <c r="U5" s="18"/>
      <c r="V5" s="8">
        <f t="shared" ref="V5:V36" si="12">W4</f>
        <v>7691.77</v>
      </c>
      <c r="W5" s="8">
        <f t="shared" si="2"/>
        <v>7546.8013637762115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-14496.863622378933</v>
      </c>
      <c r="AC5" s="8">
        <f t="shared" si="6"/>
        <v>-14496.863622378933</v>
      </c>
      <c r="AD5" s="8">
        <f t="shared" ref="AD5:AD36" si="14">IFERROR(_xlfn.IFNA($D$6*SUM(V5:V5,Y5:Z5),0),0)</f>
        <v>754.56263700000011</v>
      </c>
      <c r="AE5" s="8">
        <f t="shared" si="7"/>
        <v>-13742.300985378932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2918.8571682484503</v>
      </c>
      <c r="M6" s="14">
        <f t="shared" si="0"/>
        <v>769177</v>
      </c>
      <c r="N6" s="13"/>
      <c r="O6" s="13">
        <f>1000*(IF(I6&lt;18,VLOOKUP(I6,'[1]Mortality (No Interventions) H'!$B$10:$O$129,10),VLOOKUP(I6,'[1]Mortality (Interventions) H'!$B$264:$AV$384,4)))</f>
        <v>20.598585816210772</v>
      </c>
      <c r="P6" s="11">
        <v>0</v>
      </c>
      <c r="Q6" s="10">
        <f t="shared" si="9"/>
        <v>0.98115275986882222</v>
      </c>
      <c r="R6" s="10">
        <f t="shared" si="10"/>
        <v>2.0210359322969974E-2</v>
      </c>
      <c r="S6" s="10">
        <f t="shared" si="11"/>
        <v>0</v>
      </c>
      <c r="T6" s="9">
        <f t="shared" si="1"/>
        <v>0.96094240054585223</v>
      </c>
      <c r="U6" s="18"/>
      <c r="V6" s="8">
        <f t="shared" si="12"/>
        <v>7546.8013637762115</v>
      </c>
      <c r="W6" s="8">
        <f t="shared" si="2"/>
        <v>7391.3479282465705</v>
      </c>
      <c r="X6" s="18"/>
      <c r="Y6" s="8">
        <f t="shared" si="3"/>
        <v>0</v>
      </c>
      <c r="Z6" s="8">
        <f t="shared" si="4"/>
        <v>0</v>
      </c>
      <c r="AA6" s="8">
        <f t="shared" si="5"/>
        <v>-2804.8536141071345</v>
      </c>
      <c r="AB6" s="8">
        <f t="shared" si="13"/>
        <v>-15545.343552964076</v>
      </c>
      <c r="AC6" s="8">
        <f t="shared" si="6"/>
        <v>-18350.197167071208</v>
      </c>
      <c r="AD6" s="8">
        <f t="shared" si="14"/>
        <v>740.34121378644636</v>
      </c>
      <c r="AE6" s="8">
        <f t="shared" si="7"/>
        <v>-17609.855953284761</v>
      </c>
      <c r="AF6" s="1" t="s">
        <v>34</v>
      </c>
      <c r="AG6" s="44">
        <f>AE133/Y133</f>
        <v>0.10000003925903284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2918.8571682484503</v>
      </c>
      <c r="M7" s="14">
        <f t="shared" si="0"/>
        <v>769177</v>
      </c>
      <c r="N7" s="13"/>
      <c r="O7" s="13">
        <f>1000*(IF(I7&lt;18,VLOOKUP(I7,'[1]Mortality (No Interventions) H'!$B$10:$O$129,10),VLOOKUP(I7,'[1]Mortality (Interventions) H'!$B$264:$AV$384,4)))</f>
        <v>22.45486427058762</v>
      </c>
      <c r="P7" s="11">
        <v>0</v>
      </c>
      <c r="Q7" s="10">
        <f t="shared" si="9"/>
        <v>0.96094240054585223</v>
      </c>
      <c r="R7" s="10">
        <f t="shared" si="10"/>
        <v>2.1577831176109754E-2</v>
      </c>
      <c r="S7" s="10">
        <f t="shared" si="11"/>
        <v>0</v>
      </c>
      <c r="T7" s="9">
        <f t="shared" si="1"/>
        <v>0.93936456936974244</v>
      </c>
      <c r="U7" s="18"/>
      <c r="V7" s="8">
        <f t="shared" si="12"/>
        <v>7391.3479282465705</v>
      </c>
      <c r="W7" s="8">
        <f t="shared" si="2"/>
        <v>7225.376213741104</v>
      </c>
      <c r="X7" s="18"/>
      <c r="Y7" s="8">
        <f t="shared" si="3"/>
        <v>0</v>
      </c>
      <c r="Z7" s="8">
        <f t="shared" si="4"/>
        <v>0</v>
      </c>
      <c r="AA7" s="8">
        <f t="shared" si="5"/>
        <v>-2741.8710069034914</v>
      </c>
      <c r="AB7" s="8">
        <f t="shared" si="13"/>
        <v>-16597.171450546572</v>
      </c>
      <c r="AC7" s="8">
        <f t="shared" si="6"/>
        <v>-19339.042457450065</v>
      </c>
      <c r="AD7" s="8">
        <f t="shared" si="14"/>
        <v>725.09123176098865</v>
      </c>
      <c r="AE7" s="8">
        <f t="shared" si="7"/>
        <v>-18613.951225689078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2918.8571682484503</v>
      </c>
      <c r="M8" s="14">
        <f t="shared" si="0"/>
        <v>769177</v>
      </c>
      <c r="N8" s="13"/>
      <c r="O8" s="13">
        <f>1000*(IF(I8&lt;18,VLOOKUP(I8,'[1]Mortality (No Interventions) H'!$B$10:$O$129,10),VLOOKUP(I8,'[1]Mortality (Interventions) H'!$B$264:$AV$384,4)))</f>
        <v>24.414128673741029</v>
      </c>
      <c r="P8" s="11">
        <v>0</v>
      </c>
      <c r="Q8" s="10">
        <f t="shared" si="9"/>
        <v>0.93936456936974244</v>
      </c>
      <c r="R8" s="10">
        <f t="shared" si="10"/>
        <v>2.293376746814622E-2</v>
      </c>
      <c r="S8" s="10">
        <f t="shared" si="11"/>
        <v>0</v>
      </c>
      <c r="T8" s="9">
        <f t="shared" si="1"/>
        <v>0.9164308019015962</v>
      </c>
      <c r="U8" s="18"/>
      <c r="V8" s="8">
        <f t="shared" si="12"/>
        <v>7225.376213741104</v>
      </c>
      <c r="W8" s="8">
        <f t="shared" si="2"/>
        <v>7048.974949142641</v>
      </c>
      <c r="X8" s="18"/>
      <c r="Y8" s="8">
        <f t="shared" si="3"/>
        <v>0</v>
      </c>
      <c r="Z8" s="8">
        <f t="shared" si="4"/>
        <v>0</v>
      </c>
      <c r="AA8" s="8">
        <f t="shared" si="5"/>
        <v>-2674.9306153341495</v>
      </c>
      <c r="AB8" s="8">
        <f t="shared" si="13"/>
        <v>-17640.126459846306</v>
      </c>
      <c r="AC8" s="8">
        <f t="shared" si="6"/>
        <v>-20315.057075180455</v>
      </c>
      <c r="AD8" s="8">
        <f t="shared" si="14"/>
        <v>708.80940656800237</v>
      </c>
      <c r="AE8" s="8">
        <f t="shared" si="7"/>
        <v>-19606.247668612454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2918.8571682484503</v>
      </c>
      <c r="M9" s="14">
        <f t="shared" si="0"/>
        <v>769177</v>
      </c>
      <c r="N9" s="13"/>
      <c r="O9" s="13">
        <f>1000*(IF(I9&lt;18,VLOOKUP(I9,'[1]Mortality (No Interventions) H'!$B$10:$O$129,10),VLOOKUP(I9,'[1]Mortality (Interventions) H'!$B$264:$AV$384,4)))</f>
        <v>26.609323490423623</v>
      </c>
      <c r="P9" s="11">
        <v>0</v>
      </c>
      <c r="Q9" s="10">
        <f t="shared" si="9"/>
        <v>0.9164308019015962</v>
      </c>
      <c r="R9" s="10">
        <f t="shared" si="10"/>
        <v>2.4385603664387901E-2</v>
      </c>
      <c r="S9" s="10">
        <f t="shared" si="11"/>
        <v>0</v>
      </c>
      <c r="T9" s="9">
        <f t="shared" si="1"/>
        <v>0.89204519823720829</v>
      </c>
      <c r="U9" s="18"/>
      <c r="V9" s="8">
        <f t="shared" si="12"/>
        <v>7048.974949142641</v>
      </c>
      <c r="W9" s="8">
        <f t="shared" si="2"/>
        <v>6861.406494445012</v>
      </c>
      <c r="X9" s="18"/>
      <c r="Y9" s="8">
        <f t="shared" si="3"/>
        <v>0</v>
      </c>
      <c r="Z9" s="8">
        <f t="shared" si="4"/>
        <v>0</v>
      </c>
      <c r="AA9" s="8">
        <f t="shared" si="5"/>
        <v>-2603.7525212762853</v>
      </c>
      <c r="AB9" s="8">
        <f t="shared" si="13"/>
        <v>-18756.845469762891</v>
      </c>
      <c r="AC9" s="8">
        <f t="shared" si="6"/>
        <v>-21360.597991039176</v>
      </c>
      <c r="AD9" s="8">
        <f t="shared" si="14"/>
        <v>691.50444251089311</v>
      </c>
      <c r="AE9" s="8">
        <f t="shared" si="7"/>
        <v>-20669.093548528283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2918.8571682484503</v>
      </c>
      <c r="M10" s="14">
        <f t="shared" si="0"/>
        <v>769177</v>
      </c>
      <c r="N10" s="13"/>
      <c r="O10" s="13">
        <f>1000*(IF(I10&lt;18,VLOOKUP(I10,'[1]Mortality (No Interventions) H'!$B$10:$O$129,10),VLOOKUP(I10,'[1]Mortality (Interventions) H'!$B$264:$AV$384,4)))</f>
        <v>29.072387439911097</v>
      </c>
      <c r="P10" s="11">
        <v>0</v>
      </c>
      <c r="Q10" s="10">
        <f t="shared" si="9"/>
        <v>0.89204519823720829</v>
      </c>
      <c r="R10" s="10">
        <f t="shared" si="10"/>
        <v>2.5933883617064418E-2</v>
      </c>
      <c r="S10" s="10">
        <f t="shared" si="11"/>
        <v>0</v>
      </c>
      <c r="T10" s="9">
        <f t="shared" si="1"/>
        <v>0.8661113146201439</v>
      </c>
      <c r="U10" s="18"/>
      <c r="V10" s="8">
        <f t="shared" si="12"/>
        <v>6861.406494445012</v>
      </c>
      <c r="W10" s="8">
        <f t="shared" si="2"/>
        <v>6661.9290264557849</v>
      </c>
      <c r="X10" s="18"/>
      <c r="Y10" s="8">
        <f t="shared" si="3"/>
        <v>0</v>
      </c>
      <c r="Z10" s="8">
        <f t="shared" si="4"/>
        <v>0</v>
      </c>
      <c r="AA10" s="8">
        <f t="shared" si="5"/>
        <v>-2528.0552191800957</v>
      </c>
      <c r="AB10" s="8">
        <f t="shared" si="13"/>
        <v>-19947.746798922759</v>
      </c>
      <c r="AC10" s="8">
        <f t="shared" si="6"/>
        <v>-22475.802018102855</v>
      </c>
      <c r="AD10" s="8">
        <f t="shared" si="14"/>
        <v>673.10397710505572</v>
      </c>
      <c r="AE10" s="8">
        <f t="shared" si="7"/>
        <v>-21802.698040997799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2918.8571682484503</v>
      </c>
      <c r="M11" s="14">
        <f t="shared" si="0"/>
        <v>769177</v>
      </c>
      <c r="N11" s="13"/>
      <c r="O11" s="13">
        <f>1000*(IF(I11&lt;18,VLOOKUP(I11,'[1]Mortality (No Interventions) H'!$B$10:$O$129,10),VLOOKUP(I11,'[1]Mortality (Interventions) H'!$B$264:$AV$384,4)))</f>
        <v>31.8818074902692</v>
      </c>
      <c r="P11" s="11">
        <v>0</v>
      </c>
      <c r="Q11" s="10">
        <f t="shared" si="9"/>
        <v>0.8661113146201439</v>
      </c>
      <c r="R11" s="10">
        <f t="shared" si="10"/>
        <v>2.7613194197863407E-2</v>
      </c>
      <c r="S11" s="10">
        <f t="shared" si="11"/>
        <v>0</v>
      </c>
      <c r="T11" s="9">
        <f t="shared" si="1"/>
        <v>0.83849812042228045</v>
      </c>
      <c r="U11" s="18"/>
      <c r="V11" s="8">
        <f t="shared" si="12"/>
        <v>6661.9290264557849</v>
      </c>
      <c r="W11" s="8">
        <f t="shared" si="2"/>
        <v>6449.5346877204847</v>
      </c>
      <c r="X11" s="18"/>
      <c r="Y11" s="8">
        <f t="shared" si="3"/>
        <v>0</v>
      </c>
      <c r="Z11" s="8">
        <f t="shared" si="4"/>
        <v>0</v>
      </c>
      <c r="AA11" s="8">
        <f t="shared" si="5"/>
        <v>-2447.4562493574258</v>
      </c>
      <c r="AB11" s="8">
        <f t="shared" si="13"/>
        <v>-21239.433873529983</v>
      </c>
      <c r="AC11" s="8">
        <f t="shared" si="6"/>
        <v>-23686.890122887409</v>
      </c>
      <c r="AD11" s="8">
        <f t="shared" si="14"/>
        <v>653.53523749531257</v>
      </c>
      <c r="AE11" s="8">
        <f t="shared" si="7"/>
        <v>-23033.354885392098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2918.8571682484503</v>
      </c>
      <c r="M12" s="14">
        <f t="shared" si="0"/>
        <v>769177</v>
      </c>
      <c r="N12" s="13"/>
      <c r="O12" s="13">
        <f>1000*(IF(I12&lt;18,VLOOKUP(I12,'[1]Mortality (No Interventions) H'!$B$10:$O$129,10),VLOOKUP(I12,'[1]Mortality (Interventions) H'!$B$264:$AV$384,4)))</f>
        <v>35.108292735337322</v>
      </c>
      <c r="P12" s="11">
        <v>0</v>
      </c>
      <c r="Q12" s="10">
        <f t="shared" si="9"/>
        <v>0.83849812042228045</v>
      </c>
      <c r="R12" s="10">
        <f t="shared" si="10"/>
        <v>2.9438237469815547E-2</v>
      </c>
      <c r="S12" s="10">
        <f t="shared" si="11"/>
        <v>0</v>
      </c>
      <c r="T12" s="9">
        <f t="shared" si="1"/>
        <v>0.80905988295246489</v>
      </c>
      <c r="U12" s="18"/>
      <c r="V12" s="8">
        <f t="shared" si="12"/>
        <v>6449.5346877204847</v>
      </c>
      <c r="W12" s="8">
        <f t="shared" si="2"/>
        <v>6223.1025358972811</v>
      </c>
      <c r="X12" s="18"/>
      <c r="Y12" s="8">
        <f t="shared" si="3"/>
        <v>0</v>
      </c>
      <c r="Z12" s="8">
        <f t="shared" si="4"/>
        <v>0</v>
      </c>
      <c r="AA12" s="8">
        <f t="shared" si="5"/>
        <v>-2361.5302388980544</v>
      </c>
      <c r="AB12" s="8">
        <f t="shared" si="13"/>
        <v>-22643.215182320313</v>
      </c>
      <c r="AC12" s="8">
        <f t="shared" si="6"/>
        <v>-25004.745421218366</v>
      </c>
      <c r="AD12" s="8">
        <f t="shared" si="14"/>
        <v>632.69935286537964</v>
      </c>
      <c r="AE12" s="8">
        <f t="shared" si="7"/>
        <v>-24372.046068352985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2918.8571682484503</v>
      </c>
      <c r="M13" s="14">
        <f t="shared" si="0"/>
        <v>769177</v>
      </c>
      <c r="N13" s="13"/>
      <c r="O13" s="13">
        <f>1000*(IF(I13&lt;18,VLOOKUP(I13,'[1]Mortality (No Interventions) H'!$B$10:$O$129,10),VLOOKUP(I13,'[1]Mortality (Interventions) H'!$B$264:$AV$384,4)))</f>
        <v>38.813913795378028</v>
      </c>
      <c r="P13" s="11">
        <v>0</v>
      </c>
      <c r="Q13" s="10">
        <f t="shared" si="9"/>
        <v>0.80905988295246489</v>
      </c>
      <c r="R13" s="10">
        <f t="shared" si="10"/>
        <v>3.1402780552215612E-2</v>
      </c>
      <c r="S13" s="10">
        <f t="shared" si="11"/>
        <v>0</v>
      </c>
      <c r="T13" s="9">
        <f t="shared" si="1"/>
        <v>0.77765710240024932</v>
      </c>
      <c r="U13" s="18"/>
      <c r="V13" s="8">
        <f t="shared" si="12"/>
        <v>6223.1025358972811</v>
      </c>
      <c r="W13" s="8">
        <f t="shared" si="2"/>
        <v>5981.5595705291662</v>
      </c>
      <c r="X13" s="18"/>
      <c r="Y13" s="8">
        <f t="shared" si="3"/>
        <v>0</v>
      </c>
      <c r="Z13" s="8">
        <f t="shared" si="4"/>
        <v>0</v>
      </c>
      <c r="AA13" s="8">
        <f t="shared" si="5"/>
        <v>-2269.8700077802869</v>
      </c>
      <c r="AB13" s="8">
        <f t="shared" si="13"/>
        <v>-24154.296536811547</v>
      </c>
      <c r="AC13" s="8">
        <f t="shared" si="6"/>
        <v>-26424.166544591833</v>
      </c>
      <c r="AD13" s="8">
        <f t="shared" si="14"/>
        <v>610.48635877152333</v>
      </c>
      <c r="AE13" s="8">
        <f t="shared" si="7"/>
        <v>-25813.680185820311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5632.6922114969011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2918.8571682484503</v>
      </c>
      <c r="M14" s="14">
        <f t="shared" si="0"/>
        <v>769177</v>
      </c>
      <c r="N14" s="13"/>
      <c r="O14" s="13">
        <f>1000*(IF(I14&lt;18,VLOOKUP(I14,'[1]Mortality (No Interventions) H'!$B$10:$O$129,10),VLOOKUP(I14,'[1]Mortality (Interventions) H'!$B$264:$AV$384,4)))</f>
        <v>43.213372485614634</v>
      </c>
      <c r="P14" s="11">
        <v>0</v>
      </c>
      <c r="Q14" s="10">
        <f t="shared" si="9"/>
        <v>0.77765710240024932</v>
      </c>
      <c r="R14" s="10">
        <f t="shared" si="10"/>
        <v>3.3605186032105737E-2</v>
      </c>
      <c r="S14" s="10">
        <f t="shared" si="11"/>
        <v>0</v>
      </c>
      <c r="T14" s="9">
        <f t="shared" si="1"/>
        <v>0.74405191636814361</v>
      </c>
      <c r="U14" s="18"/>
      <c r="V14" s="8">
        <f t="shared" si="12"/>
        <v>5981.5595705291662</v>
      </c>
      <c r="W14" s="8">
        <f t="shared" si="2"/>
        <v>5723.0762087629964</v>
      </c>
      <c r="X14" s="18"/>
      <c r="Y14" s="8">
        <f t="shared" si="3"/>
        <v>0</v>
      </c>
      <c r="Z14" s="8">
        <f t="shared" si="4"/>
        <v>0</v>
      </c>
      <c r="AA14" s="8">
        <f t="shared" si="5"/>
        <v>-2171.7812696401525</v>
      </c>
      <c r="AB14" s="8">
        <f t="shared" si="13"/>
        <v>-25848.336176616995</v>
      </c>
      <c r="AC14" s="8">
        <f t="shared" si="6"/>
        <v>-28020.117446257147</v>
      </c>
      <c r="AD14" s="8">
        <f t="shared" si="14"/>
        <v>586.79099386891119</v>
      </c>
      <c r="AE14" s="8">
        <f t="shared" si="7"/>
        <v>-27433.326452388235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2918.8571682484503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2918.8571682484503</v>
      </c>
      <c r="M15" s="14">
        <f t="shared" si="0"/>
        <v>769177</v>
      </c>
      <c r="N15" s="13"/>
      <c r="O15" s="13">
        <f>1000*(IF(I15&lt;18,VLOOKUP(I15,'[1]Mortality (No Interventions) H'!$B$10:$O$129,10),VLOOKUP(I15,'[1]Mortality (Interventions) H'!$B$264:$AV$384,4)))</f>
        <v>48.260316992457767</v>
      </c>
      <c r="P15" s="11">
        <v>0</v>
      </c>
      <c r="Q15" s="10">
        <f t="shared" si="9"/>
        <v>0.74405191636814361</v>
      </c>
      <c r="R15" s="10">
        <f t="shared" si="10"/>
        <v>3.5908181342772287E-2</v>
      </c>
      <c r="S15" s="10">
        <f t="shared" si="11"/>
        <v>0</v>
      </c>
      <c r="T15" s="9">
        <f t="shared" si="1"/>
        <v>0.70814373502537131</v>
      </c>
      <c r="U15" s="18"/>
      <c r="V15" s="8">
        <f t="shared" si="12"/>
        <v>5723.0762087629964</v>
      </c>
      <c r="W15" s="8">
        <f t="shared" si="2"/>
        <v>5446.8787367561008</v>
      </c>
      <c r="X15" s="18"/>
      <c r="Y15" s="8">
        <f t="shared" si="3"/>
        <v>0</v>
      </c>
      <c r="Z15" s="8">
        <f t="shared" si="4"/>
        <v>0</v>
      </c>
      <c r="AA15" s="8">
        <f t="shared" si="5"/>
        <v>-2066.9704171290364</v>
      </c>
      <c r="AB15" s="8">
        <f t="shared" si="13"/>
        <v>-27619.747200689559</v>
      </c>
      <c r="AC15" s="8">
        <f t="shared" si="6"/>
        <v>-29686.717617818595</v>
      </c>
      <c r="AD15" s="8">
        <f t="shared" si="14"/>
        <v>561.43377607964999</v>
      </c>
      <c r="AE15" s="8">
        <f t="shared" si="7"/>
        <v>-29125.283841738943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2918.8571682484503</v>
      </c>
      <c r="M16" s="14">
        <f t="shared" si="0"/>
        <v>769177</v>
      </c>
      <c r="N16" s="13"/>
      <c r="O16" s="13">
        <f>1000*(IF(I16&lt;18,VLOOKUP(I16,'[1]Mortality (No Interventions) H'!$B$10:$O$129,10),VLOOKUP(I16,'[1]Mortality (Interventions) H'!$B$264:$AV$384,4)))</f>
        <v>54.023953473184974</v>
      </c>
      <c r="P16" s="11">
        <v>0</v>
      </c>
      <c r="Q16" s="10">
        <f t="shared" si="9"/>
        <v>0.70814373502537131</v>
      </c>
      <c r="R16" s="10">
        <f t="shared" si="10"/>
        <v>3.8256724193338087E-2</v>
      </c>
      <c r="S16" s="10">
        <f t="shared" si="11"/>
        <v>0</v>
      </c>
      <c r="T16" s="9">
        <f t="shared" si="1"/>
        <v>0.66988701083203317</v>
      </c>
      <c r="U16" s="18"/>
      <c r="V16" s="8">
        <f t="shared" si="12"/>
        <v>5446.8787367561008</v>
      </c>
      <c r="W16" s="8">
        <f t="shared" si="2"/>
        <v>5152.616813307508</v>
      </c>
      <c r="X16" s="18"/>
      <c r="Y16" s="8">
        <f t="shared" si="3"/>
        <v>0</v>
      </c>
      <c r="Z16" s="8">
        <f t="shared" si="4"/>
        <v>0</v>
      </c>
      <c r="AA16" s="8">
        <f t="shared" si="5"/>
        <v>-1955.3045034836073</v>
      </c>
      <c r="AB16" s="8">
        <f t="shared" si="13"/>
        <v>-29426.19234485921</v>
      </c>
      <c r="AC16" s="8">
        <f t="shared" si="6"/>
        <v>-31381.496848342817</v>
      </c>
      <c r="AD16" s="8">
        <f t="shared" si="14"/>
        <v>534.33880407577351</v>
      </c>
      <c r="AE16" s="8">
        <f t="shared" si="7"/>
        <v>-30847.158044267042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2918.8571682484503</v>
      </c>
      <c r="M17" s="14">
        <f t="shared" si="0"/>
        <v>769177</v>
      </c>
      <c r="N17" s="13"/>
      <c r="O17" s="13">
        <f>1000*(IF(I17&lt;18,VLOOKUP(I17,'[1]Mortality (No Interventions) H'!$B$10:$O$129,10),VLOOKUP(I17,'[1]Mortality (Interventions) H'!$B$264:$AV$384,4)))</f>
        <v>60.6442925516385</v>
      </c>
      <c r="P17" s="11">
        <v>0</v>
      </c>
      <c r="Q17" s="10">
        <f t="shared" si="9"/>
        <v>0.66988701083203317</v>
      </c>
      <c r="R17" s="10">
        <f t="shared" si="10"/>
        <v>4.0624823861440444E-2</v>
      </c>
      <c r="S17" s="10">
        <f t="shared" si="11"/>
        <v>0</v>
      </c>
      <c r="T17" s="9">
        <f t="shared" si="1"/>
        <v>0.62926218697059277</v>
      </c>
      <c r="U17" s="18"/>
      <c r="V17" s="8">
        <f t="shared" si="12"/>
        <v>5152.616813307508</v>
      </c>
      <c r="W17" s="8">
        <f t="shared" si="2"/>
        <v>4840.140011874797</v>
      </c>
      <c r="X17" s="18"/>
      <c r="Y17" s="8">
        <f t="shared" si="3"/>
        <v>0</v>
      </c>
      <c r="Z17" s="8">
        <f t="shared" si="4"/>
        <v>0</v>
      </c>
      <c r="AA17" s="8">
        <f t="shared" si="5"/>
        <v>-1836.7264451468113</v>
      </c>
      <c r="AB17" s="8">
        <f t="shared" si="13"/>
        <v>-31247.680143271176</v>
      </c>
      <c r="AC17" s="8">
        <f t="shared" si="6"/>
        <v>-33084.406588417987</v>
      </c>
      <c r="AD17" s="8">
        <f t="shared" si="14"/>
        <v>505.47170938546657</v>
      </c>
      <c r="AE17" s="8">
        <f t="shared" si="7"/>
        <v>-32578.93487903252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2918.8571682484503</v>
      </c>
      <c r="M18" s="14">
        <f t="shared" si="0"/>
        <v>769177</v>
      </c>
      <c r="N18" s="13"/>
      <c r="O18" s="13">
        <f>1000*(IF(I18&lt;18,VLOOKUP(I18,'[1]Mortality (No Interventions) H'!$B$10:$O$129,10),VLOOKUP(I18,'[1]Mortality (Interventions) H'!$B$264:$AV$384,4)))</f>
        <v>67.99163745901312</v>
      </c>
      <c r="P18" s="11">
        <v>0</v>
      </c>
      <c r="Q18" s="10">
        <f t="shared" si="9"/>
        <v>0.62926218697059277</v>
      </c>
      <c r="R18" s="10">
        <f t="shared" si="10"/>
        <v>4.2784566483170271E-2</v>
      </c>
      <c r="S18" s="10">
        <f t="shared" si="11"/>
        <v>0</v>
      </c>
      <c r="T18" s="9">
        <f t="shared" si="1"/>
        <v>0.58647762048742247</v>
      </c>
      <c r="U18" s="18"/>
      <c r="V18" s="8">
        <f t="shared" si="12"/>
        <v>4840.140011874797</v>
      </c>
      <c r="W18" s="8">
        <f t="shared" si="2"/>
        <v>4511.050966936542</v>
      </c>
      <c r="X18" s="18"/>
      <c r="Y18" s="8">
        <f t="shared" si="3"/>
        <v>0</v>
      </c>
      <c r="Z18" s="8">
        <f t="shared" si="4"/>
        <v>0</v>
      </c>
      <c r="AA18" s="8">
        <f t="shared" si="5"/>
        <v>-1711.8444065770072</v>
      </c>
      <c r="AB18" s="8">
        <f t="shared" si="13"/>
        <v>-32908.904493825459</v>
      </c>
      <c r="AC18" s="8">
        <f t="shared" si="6"/>
        <v>-34620.748900402468</v>
      </c>
      <c r="AD18" s="8">
        <f t="shared" si="14"/>
        <v>474.81773516491762</v>
      </c>
      <c r="AE18" s="8">
        <f t="shared" si="7"/>
        <v>-34145.931165237547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2918.8571682484503</v>
      </c>
      <c r="M19" s="14">
        <f t="shared" si="0"/>
        <v>769177</v>
      </c>
      <c r="N19" s="13"/>
      <c r="O19" s="13">
        <f>1000*(IF(I19&lt;18,VLOOKUP(I19,'[1]Mortality (No Interventions) H'!$B$10:$O$129,10),VLOOKUP(I19,'[1]Mortality (Interventions) H'!$B$264:$AV$384,4)))</f>
        <v>76.103938922032924</v>
      </c>
      <c r="P19" s="11">
        <v>0</v>
      </c>
      <c r="Q19" s="10">
        <f t="shared" si="9"/>
        <v>0.58647762048742247</v>
      </c>
      <c r="R19" s="10">
        <f t="shared" si="10"/>
        <v>4.4633257008714004E-2</v>
      </c>
      <c r="S19" s="10">
        <f t="shared" si="11"/>
        <v>0</v>
      </c>
      <c r="T19" s="9">
        <f t="shared" si="1"/>
        <v>0.54184436347870846</v>
      </c>
      <c r="U19" s="18"/>
      <c r="V19" s="8">
        <f t="shared" si="12"/>
        <v>4511.050966936542</v>
      </c>
      <c r="W19" s="8">
        <f t="shared" si="2"/>
        <v>4167.7422196746256</v>
      </c>
      <c r="X19" s="18"/>
      <c r="Y19" s="8">
        <f t="shared" si="3"/>
        <v>0</v>
      </c>
      <c r="Z19" s="8">
        <f t="shared" si="4"/>
        <v>0</v>
      </c>
      <c r="AA19" s="8">
        <f t="shared" si="5"/>
        <v>-1581.5663044148471</v>
      </c>
      <c r="AB19" s="8">
        <f t="shared" si="13"/>
        <v>-34330.874726191614</v>
      </c>
      <c r="AC19" s="8">
        <f t="shared" si="6"/>
        <v>-35912.44103060646</v>
      </c>
      <c r="AD19" s="8">
        <f t="shared" si="14"/>
        <v>442.53409985647477</v>
      </c>
      <c r="AE19" s="8">
        <f t="shared" si="7"/>
        <v>-35469.906930749989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2918.8571682484503</v>
      </c>
      <c r="M20" s="14">
        <f t="shared" si="0"/>
        <v>769177</v>
      </c>
      <c r="N20" s="13"/>
      <c r="O20" s="13">
        <f>1000*(IF(I20&lt;18,VLOOKUP(I20,'[1]Mortality (No Interventions) H'!$B$10:$O$129,10),VLOOKUP(I20,'[1]Mortality (Interventions) H'!$B$264:$AV$384,4)))</f>
        <v>84.879168190874466</v>
      </c>
      <c r="P20" s="11">
        <v>0</v>
      </c>
      <c r="Q20" s="10">
        <f t="shared" si="9"/>
        <v>0.54184436347870846</v>
      </c>
      <c r="R20" s="10">
        <f t="shared" si="10"/>
        <v>4.5991298860986608E-2</v>
      </c>
      <c r="S20" s="10">
        <f t="shared" si="11"/>
        <v>0</v>
      </c>
      <c r="T20" s="9">
        <f t="shared" si="1"/>
        <v>0.49585306461772183</v>
      </c>
      <c r="U20" s="18"/>
      <c r="V20" s="8">
        <f t="shared" si="12"/>
        <v>4167.7422196746256</v>
      </c>
      <c r="W20" s="8">
        <f t="shared" si="2"/>
        <v>3813.9877268346545</v>
      </c>
      <c r="X20" s="18"/>
      <c r="Y20" s="8">
        <f t="shared" si="3"/>
        <v>0</v>
      </c>
      <c r="Z20" s="8">
        <f t="shared" si="4"/>
        <v>0</v>
      </c>
      <c r="AA20" s="8">
        <f t="shared" si="5"/>
        <v>-1447.3242720573994</v>
      </c>
      <c r="AB20" s="8">
        <f t="shared" si="13"/>
        <v>-35375.449283997099</v>
      </c>
      <c r="AC20" s="8">
        <f t="shared" si="6"/>
        <v>-36822.773556054497</v>
      </c>
      <c r="AD20" s="8">
        <f t="shared" si="14"/>
        <v>408.85551175008078</v>
      </c>
      <c r="AE20" s="8">
        <f t="shared" si="7"/>
        <v>-36413.918044304417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2918.8571682484503</v>
      </c>
      <c r="M21" s="14">
        <f t="shared" si="0"/>
        <v>769177</v>
      </c>
      <c r="N21" s="13"/>
      <c r="O21" s="13">
        <f>1000*(IF(I21&lt;18,VLOOKUP(I21,'[1]Mortality (No Interventions) H'!$B$10:$O$129,10),VLOOKUP(I21,'[1]Mortality (Interventions) H'!$B$264:$AV$384,4)))</f>
        <v>94.442115731248251</v>
      </c>
      <c r="P21" s="11">
        <v>0</v>
      </c>
      <c r="Q21" s="10">
        <f t="shared" si="9"/>
        <v>0.49585306461772183</v>
      </c>
      <c r="R21" s="10">
        <f t="shared" si="10"/>
        <v>4.6829412514320996E-2</v>
      </c>
      <c r="S21" s="10">
        <f t="shared" si="11"/>
        <v>0</v>
      </c>
      <c r="T21" s="9">
        <f t="shared" si="1"/>
        <v>0.44902365210340084</v>
      </c>
      <c r="U21" s="18"/>
      <c r="V21" s="8">
        <f t="shared" si="12"/>
        <v>3813.9877268346545</v>
      </c>
      <c r="W21" s="8">
        <f t="shared" si="2"/>
        <v>3453.7866565393756</v>
      </c>
      <c r="X21" s="18"/>
      <c r="Y21" s="8">
        <f t="shared" si="3"/>
        <v>0</v>
      </c>
      <c r="Z21" s="8">
        <f t="shared" si="4"/>
        <v>0</v>
      </c>
      <c r="AA21" s="8">
        <f t="shared" si="5"/>
        <v>-1310.6359056551098</v>
      </c>
      <c r="AB21" s="8">
        <f t="shared" si="13"/>
        <v>-36020.107029527884</v>
      </c>
      <c r="AC21" s="8">
        <f t="shared" si="6"/>
        <v>-37330.742935182992</v>
      </c>
      <c r="AD21" s="8">
        <f t="shared" si="14"/>
        <v>374.15219600247963</v>
      </c>
      <c r="AE21" s="8">
        <f t="shared" si="7"/>
        <v>-36956.590739180516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2918.8571682484503</v>
      </c>
      <c r="M22" s="14">
        <f t="shared" si="0"/>
        <v>769177</v>
      </c>
      <c r="N22" s="13"/>
      <c r="O22" s="13">
        <f>1000*(IF(I22&lt;18,VLOOKUP(I22,'[1]Mortality (No Interventions) H'!$B$10:$O$129,10),VLOOKUP(I22,'[1]Mortality (Interventions) H'!$B$264:$AV$384,4)))</f>
        <v>105.12177511621896</v>
      </c>
      <c r="P22" s="11">
        <v>0</v>
      </c>
      <c r="Q22" s="10">
        <f t="shared" si="9"/>
        <v>0.44902365210340084</v>
      </c>
      <c r="R22" s="10">
        <f t="shared" si="10"/>
        <v>4.720216337827704E-2</v>
      </c>
      <c r="S22" s="10">
        <f t="shared" si="11"/>
        <v>0</v>
      </c>
      <c r="T22" s="9">
        <f t="shared" si="1"/>
        <v>0.4018214887251238</v>
      </c>
      <c r="U22" s="18"/>
      <c r="V22" s="8">
        <f t="shared" si="12"/>
        <v>3453.7866565393756</v>
      </c>
      <c r="W22" s="8">
        <f t="shared" si="2"/>
        <v>3090.7184723312457</v>
      </c>
      <c r="X22" s="18"/>
      <c r="Y22" s="8">
        <f t="shared" si="3"/>
        <v>0</v>
      </c>
      <c r="Z22" s="8">
        <f t="shared" si="4"/>
        <v>0</v>
      </c>
      <c r="AA22" s="8">
        <f t="shared" si="5"/>
        <v>-1172.8595327215914</v>
      </c>
      <c r="AB22" s="8">
        <f t="shared" si="13"/>
        <v>-36306.818420812997</v>
      </c>
      <c r="AC22" s="8">
        <f t="shared" si="6"/>
        <v>-37479.677953534585</v>
      </c>
      <c r="AD22" s="8">
        <f t="shared" si="14"/>
        <v>338.81647100651276</v>
      </c>
      <c r="AE22" s="8">
        <f t="shared" si="7"/>
        <v>-37140.861482528075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2918.8571682484503</v>
      </c>
      <c r="M23" s="14">
        <f t="shared" si="0"/>
        <v>769177</v>
      </c>
      <c r="N23" s="13"/>
      <c r="O23" s="13">
        <f>1000*(IF(I23&lt;18,VLOOKUP(I23,'[1]Mortality (No Interventions) H'!$B$10:$O$129,10),VLOOKUP(I23,'[1]Mortality (Interventions) H'!$B$264:$AV$384,4)))</f>
        <v>117.03096212540575</v>
      </c>
      <c r="P23" s="11">
        <v>0</v>
      </c>
      <c r="Q23" s="10">
        <f t="shared" si="9"/>
        <v>0.4018214887251238</v>
      </c>
      <c r="R23" s="10">
        <f t="shared" si="10"/>
        <v>4.7025555428164119E-2</v>
      </c>
      <c r="S23" s="10">
        <f t="shared" si="11"/>
        <v>0</v>
      </c>
      <c r="T23" s="9">
        <f t="shared" si="1"/>
        <v>0.35479593329695969</v>
      </c>
      <c r="U23" s="18"/>
      <c r="V23" s="8">
        <f t="shared" si="12"/>
        <v>3090.7184723312457</v>
      </c>
      <c r="W23" s="8">
        <f t="shared" si="2"/>
        <v>2729.0087158555557</v>
      </c>
      <c r="X23" s="18"/>
      <c r="Y23" s="8">
        <f t="shared" si="3"/>
        <v>0</v>
      </c>
      <c r="Z23" s="8">
        <f t="shared" si="4"/>
        <v>0</v>
      </c>
      <c r="AA23" s="8">
        <f t="shared" si="5"/>
        <v>-1035.5986531692299</v>
      </c>
      <c r="AB23" s="8">
        <f t="shared" si="13"/>
        <v>-36170.975647568994</v>
      </c>
      <c r="AC23" s="8">
        <f t="shared" si="6"/>
        <v>-37206.574300738226</v>
      </c>
      <c r="AD23" s="8">
        <f t="shared" si="14"/>
        <v>303.19948213569523</v>
      </c>
      <c r="AE23" s="8">
        <f t="shared" si="7"/>
        <v>-36903.374818602533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2918.8571682484503</v>
      </c>
      <c r="M24" s="14">
        <f t="shared" si="0"/>
        <v>769177</v>
      </c>
      <c r="N24" s="13"/>
      <c r="O24" s="13">
        <f>1000*(IF(I24&lt;18,VLOOKUP(I24,'[1]Mortality (No Interventions) H'!$B$10:$O$129,10),VLOOKUP(I24,'[1]Mortality (Interventions) H'!$B$264:$AV$384,4)))</f>
        <v>130.36083457065931</v>
      </c>
      <c r="P24" s="11">
        <v>0</v>
      </c>
      <c r="Q24" s="10">
        <f t="shared" si="9"/>
        <v>0.35479593329695969</v>
      </c>
      <c r="R24" s="10">
        <f t="shared" si="10"/>
        <v>4.6251493966867632E-2</v>
      </c>
      <c r="S24" s="10">
        <f t="shared" si="11"/>
        <v>0</v>
      </c>
      <c r="T24" s="9">
        <f t="shared" si="1"/>
        <v>0.30854443933009207</v>
      </c>
      <c r="U24" s="18"/>
      <c r="V24" s="8">
        <f t="shared" si="12"/>
        <v>2729.0087158555557</v>
      </c>
      <c r="W24" s="8">
        <f t="shared" si="2"/>
        <v>2373.2528621060223</v>
      </c>
      <c r="X24" s="18"/>
      <c r="Y24" s="8">
        <f t="shared" si="3"/>
        <v>0</v>
      </c>
      <c r="Z24" s="8">
        <f t="shared" si="4"/>
        <v>0</v>
      </c>
      <c r="AA24" s="8">
        <f t="shared" si="5"/>
        <v>-900.59714846183829</v>
      </c>
      <c r="AB24" s="8">
        <f t="shared" si="13"/>
        <v>-35575.585374953342</v>
      </c>
      <c r="AC24" s="8">
        <f t="shared" si="6"/>
        <v>-36476.182523415177</v>
      </c>
      <c r="AD24" s="8">
        <f t="shared" si="14"/>
        <v>267.71575502543004</v>
      </c>
      <c r="AE24" s="8">
        <f t="shared" si="7"/>
        <v>-36208.46676838975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2918.8571682484503</v>
      </c>
      <c r="M25" s="14">
        <f t="shared" si="0"/>
        <v>769177</v>
      </c>
      <c r="N25" s="13"/>
      <c r="O25" s="13">
        <f>1000*(IF(I25&lt;18,VLOOKUP(I25,'[1]Mortality (No Interventions) H'!$B$10:$O$129,10),VLOOKUP(I25,'[1]Mortality (Interventions) H'!$B$264:$AV$384,4)))</f>
        <v>144.61183908081026</v>
      </c>
      <c r="P25" s="11">
        <v>0</v>
      </c>
      <c r="Q25" s="10">
        <f t="shared" si="9"/>
        <v>0.30854443933009207</v>
      </c>
      <c r="R25" s="10">
        <f t="shared" si="10"/>
        <v>4.4619178809682095E-2</v>
      </c>
      <c r="S25" s="10">
        <f t="shared" si="11"/>
        <v>0</v>
      </c>
      <c r="T25" s="9">
        <f t="shared" si="1"/>
        <v>0.26392526052040999</v>
      </c>
      <c r="U25" s="18"/>
      <c r="V25" s="8">
        <f t="shared" si="12"/>
        <v>2373.2528621060223</v>
      </c>
      <c r="W25" s="8">
        <f t="shared" si="2"/>
        <v>2030.052401113074</v>
      </c>
      <c r="X25" s="18"/>
      <c r="Y25" s="8">
        <f t="shared" si="3"/>
        <v>0</v>
      </c>
      <c r="Z25" s="8">
        <f t="shared" si="4"/>
        <v>0</v>
      </c>
      <c r="AA25" s="8">
        <f t="shared" si="5"/>
        <v>-770.36013855183842</v>
      </c>
      <c r="AB25" s="8">
        <f t="shared" si="13"/>
        <v>-34320.046099294843</v>
      </c>
      <c r="AC25" s="8">
        <f t="shared" si="6"/>
        <v>-35090.406237846684</v>
      </c>
      <c r="AD25" s="8">
        <f t="shared" si="14"/>
        <v>232.81610577260082</v>
      </c>
      <c r="AE25" s="8">
        <f t="shared" si="7"/>
        <v>-34857.590132074081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2918.8571682484503</v>
      </c>
      <c r="M26" s="14">
        <f t="shared" si="0"/>
        <v>769177</v>
      </c>
      <c r="N26" s="13"/>
      <c r="O26" s="13">
        <f>1000*(IF(I26&lt;18,VLOOKUP(I26,'[1]Mortality (No Interventions) H'!$B$10:$O$129,10),VLOOKUP(I26,'[1]Mortality (Interventions) H'!$B$264:$AV$384,4)))</f>
        <v>159.31453616015904</v>
      </c>
      <c r="P26" s="11">
        <v>0</v>
      </c>
      <c r="Q26" s="10">
        <f t="shared" si="9"/>
        <v>0.26392526052040999</v>
      </c>
      <c r="R26" s="10">
        <f t="shared" si="10"/>
        <v>4.2047130460758253E-2</v>
      </c>
      <c r="S26" s="10">
        <f t="shared" si="11"/>
        <v>0</v>
      </c>
      <c r="T26" s="9">
        <f t="shared" si="1"/>
        <v>0.22187813005965173</v>
      </c>
      <c r="U26" s="18"/>
      <c r="V26" s="8">
        <f t="shared" si="12"/>
        <v>2030.052401113074</v>
      </c>
      <c r="W26" s="8">
        <f t="shared" si="2"/>
        <v>1706.6355444489275</v>
      </c>
      <c r="X26" s="18"/>
      <c r="Y26" s="8">
        <f t="shared" si="3"/>
        <v>0</v>
      </c>
      <c r="Z26" s="8">
        <f t="shared" si="4"/>
        <v>0</v>
      </c>
      <c r="AA26" s="8">
        <f t="shared" si="5"/>
        <v>-647.63057040217643</v>
      </c>
      <c r="AB26" s="8">
        <f t="shared" si="13"/>
        <v>-32341.685666414651</v>
      </c>
      <c r="AC26" s="8">
        <f t="shared" si="6"/>
        <v>-32989.316236816827</v>
      </c>
      <c r="AD26" s="8">
        <f t="shared" si="14"/>
        <v>199.14814054919256</v>
      </c>
      <c r="AE26" s="8">
        <f t="shared" si="7"/>
        <v>-32790.168096267633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2918.8571682484503</v>
      </c>
      <c r="M27" s="14">
        <f t="shared" si="0"/>
        <v>769177</v>
      </c>
      <c r="N27" s="13"/>
      <c r="O27" s="13">
        <f>1000*(IF(I27&lt;18,VLOOKUP(I27,'[1]Mortality (No Interventions) H'!$B$10:$O$129,10),VLOOKUP(I27,'[1]Mortality (Interventions) H'!$B$264:$AV$384,4)))</f>
        <v>175.20771536006453</v>
      </c>
      <c r="P27" s="11">
        <v>0</v>
      </c>
      <c r="Q27" s="10">
        <f t="shared" si="9"/>
        <v>0.22187813005965173</v>
      </c>
      <c r="R27" s="10">
        <f t="shared" si="10"/>
        <v>3.8874760256114839E-2</v>
      </c>
      <c r="S27" s="10">
        <f t="shared" si="11"/>
        <v>0</v>
      </c>
      <c r="T27" s="9">
        <f t="shared" si="1"/>
        <v>0.1830033698035369</v>
      </c>
      <c r="U27" s="18"/>
      <c r="V27" s="8">
        <f t="shared" si="12"/>
        <v>1706.6355444489275</v>
      </c>
      <c r="W27" s="8">
        <f t="shared" si="2"/>
        <v>1407.6198297537512</v>
      </c>
      <c r="X27" s="18"/>
      <c r="Y27" s="8">
        <f t="shared" si="3"/>
        <v>0</v>
      </c>
      <c r="Z27" s="8">
        <f t="shared" si="4"/>
        <v>0</v>
      </c>
      <c r="AA27" s="8">
        <f t="shared" si="5"/>
        <v>-534.16069776467566</v>
      </c>
      <c r="AB27" s="8">
        <f t="shared" si="13"/>
        <v>-29901.571469517643</v>
      </c>
      <c r="AC27" s="8">
        <f t="shared" si="6"/>
        <v>-30435.73216728232</v>
      </c>
      <c r="AD27" s="8">
        <f t="shared" si="14"/>
        <v>167.4209469104398</v>
      </c>
      <c r="AE27" s="8">
        <f t="shared" si="7"/>
        <v>-30268.311220371881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2918.8571682484503</v>
      </c>
      <c r="M28" s="14">
        <f t="shared" si="0"/>
        <v>769177</v>
      </c>
      <c r="N28" s="13"/>
      <c r="O28" s="13">
        <f>1000*(IF(I28&lt;18,VLOOKUP(I28,'[1]Mortality (No Interventions) H'!$B$10:$O$129,10),VLOOKUP(I28,'[1]Mortality (Interventions) H'!$B$264:$AV$384,4)))</f>
        <v>192.19600093785269</v>
      </c>
      <c r="P28" s="11">
        <v>0</v>
      </c>
      <c r="Q28" s="10">
        <f t="shared" si="9"/>
        <v>0.1830033698035369</v>
      </c>
      <c r="R28" s="10">
        <f t="shared" si="10"/>
        <v>3.517251583439078E-2</v>
      </c>
      <c r="S28" s="10">
        <f t="shared" si="11"/>
        <v>0</v>
      </c>
      <c r="T28" s="9">
        <f t="shared" si="1"/>
        <v>0.14783085396914614</v>
      </c>
      <c r="U28" s="18"/>
      <c r="V28" s="8">
        <f t="shared" si="12"/>
        <v>1407.6198297537512</v>
      </c>
      <c r="W28" s="8">
        <f t="shared" si="2"/>
        <v>1137.0809276342593</v>
      </c>
      <c r="X28" s="18"/>
      <c r="Y28" s="8">
        <f t="shared" si="3"/>
        <v>0</v>
      </c>
      <c r="Z28" s="8">
        <f t="shared" si="4"/>
        <v>0</v>
      </c>
      <c r="AA28" s="8">
        <f t="shared" si="5"/>
        <v>-431.49714779613208</v>
      </c>
      <c r="AB28" s="8">
        <f t="shared" si="13"/>
        <v>-27053.890211949198</v>
      </c>
      <c r="AC28" s="8">
        <f t="shared" si="6"/>
        <v>-27485.387359745331</v>
      </c>
      <c r="AD28" s="8">
        <f t="shared" si="14"/>
        <v>138.08750529884301</v>
      </c>
      <c r="AE28" s="8">
        <f t="shared" si="7"/>
        <v>-27347.29985444649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2918.8571682484503</v>
      </c>
      <c r="M29" s="14">
        <f t="shared" si="0"/>
        <v>769177</v>
      </c>
      <c r="N29" s="13"/>
      <c r="O29" s="13">
        <f>1000*(IF(I29&lt;18,VLOOKUP(I29,'[1]Mortality (No Interventions) H'!$B$10:$O$129,10),VLOOKUP(I29,'[1]Mortality (Interventions) H'!$B$264:$AV$384,4)))</f>
        <v>210.74377627295678</v>
      </c>
      <c r="P29" s="11">
        <v>0</v>
      </c>
      <c r="Q29" s="10">
        <f t="shared" si="9"/>
        <v>0.14783085396914614</v>
      </c>
      <c r="R29" s="10">
        <f t="shared" si="10"/>
        <v>3.1154432415113877E-2</v>
      </c>
      <c r="S29" s="10">
        <f t="shared" si="11"/>
        <v>0</v>
      </c>
      <c r="T29" s="9">
        <f t="shared" si="1"/>
        <v>0.11667642155403227</v>
      </c>
      <c r="U29" s="18"/>
      <c r="V29" s="8">
        <f t="shared" si="12"/>
        <v>1137.0809276342593</v>
      </c>
      <c r="W29" s="8">
        <f t="shared" si="2"/>
        <v>897.4481990166588</v>
      </c>
      <c r="X29" s="18"/>
      <c r="Y29" s="8">
        <f t="shared" si="3"/>
        <v>0</v>
      </c>
      <c r="Z29" s="8">
        <f t="shared" si="4"/>
        <v>0</v>
      </c>
      <c r="AA29" s="8">
        <f t="shared" si="5"/>
        <v>-340.56180941856508</v>
      </c>
      <c r="AB29" s="8">
        <f t="shared" si="13"/>
        <v>-23963.272861760048</v>
      </c>
      <c r="AC29" s="8">
        <f t="shared" si="6"/>
        <v>-24303.834671178614</v>
      </c>
      <c r="AD29" s="8">
        <f t="shared" si="14"/>
        <v>111.54763900092084</v>
      </c>
      <c r="AE29" s="8">
        <f t="shared" si="7"/>
        <v>-24192.287032177694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2918.8571682484503</v>
      </c>
      <c r="M30" s="14">
        <f t="shared" si="0"/>
        <v>769177</v>
      </c>
      <c r="N30" s="13"/>
      <c r="O30" s="13">
        <f>1000*(IF(I30&lt;18,VLOOKUP(I30,'[1]Mortality (No Interventions) H'!$B$10:$O$129,10),VLOOKUP(I30,'[1]Mortality (Interventions) H'!$B$264:$AV$384,4)))</f>
        <v>231.06946882021734</v>
      </c>
      <c r="P30" s="11">
        <v>0</v>
      </c>
      <c r="Q30" s="10">
        <f t="shared" si="9"/>
        <v>0.11667642155403227</v>
      </c>
      <c r="R30" s="10">
        <f t="shared" si="10"/>
        <v>2.696035875233399E-2</v>
      </c>
      <c r="S30" s="10">
        <f t="shared" si="11"/>
        <v>0</v>
      </c>
      <c r="T30" s="9">
        <f t="shared" si="1"/>
        <v>8.9716062801698276E-2</v>
      </c>
      <c r="U30" s="18"/>
      <c r="V30" s="8">
        <f t="shared" si="12"/>
        <v>897.4481990166588</v>
      </c>
      <c r="W30" s="8">
        <f t="shared" si="2"/>
        <v>690.07532037621877</v>
      </c>
      <c r="X30" s="18"/>
      <c r="Y30" s="8">
        <f t="shared" si="3"/>
        <v>0</v>
      </c>
      <c r="Z30" s="8">
        <f t="shared" si="4"/>
        <v>0</v>
      </c>
      <c r="AA30" s="8">
        <f t="shared" si="5"/>
        <v>-261.86837301576514</v>
      </c>
      <c r="AB30" s="8">
        <f t="shared" si="13"/>
        <v>-20737.287864044003</v>
      </c>
      <c r="AC30" s="8">
        <f t="shared" si="6"/>
        <v>-20999.156237059768</v>
      </c>
      <c r="AD30" s="8">
        <f t="shared" si="14"/>
        <v>88.039668323534229</v>
      </c>
      <c r="AE30" s="8">
        <f t="shared" si="7"/>
        <v>-20911.116568736234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2918.8571682484503</v>
      </c>
      <c r="M31" s="14">
        <f t="shared" si="0"/>
        <v>769177</v>
      </c>
      <c r="N31" s="13"/>
      <c r="O31" s="13">
        <f>1000*(IF(I31&lt;18,VLOOKUP(I31,'[1]Mortality (No Interventions) H'!$B$10:$O$129,10),VLOOKUP(I31,'[1]Mortality (Interventions) H'!$B$264:$AV$384,4)))</f>
        <v>250.88954387591556</v>
      </c>
      <c r="P31" s="11">
        <v>0</v>
      </c>
      <c r="Q31" s="10">
        <f t="shared" si="9"/>
        <v>8.9716062801698276E-2</v>
      </c>
      <c r="R31" s="10">
        <f t="shared" si="10"/>
        <v>2.2508822074661077E-2</v>
      </c>
      <c r="S31" s="10">
        <f t="shared" si="11"/>
        <v>0</v>
      </c>
      <c r="T31" s="9">
        <f t="shared" si="1"/>
        <v>6.7207240727037196E-2</v>
      </c>
      <c r="U31" s="18"/>
      <c r="V31" s="8">
        <f t="shared" si="12"/>
        <v>690.07532037621877</v>
      </c>
      <c r="W31" s="8">
        <f t="shared" si="2"/>
        <v>516.94263800700287</v>
      </c>
      <c r="X31" s="18"/>
      <c r="Y31" s="8">
        <f t="shared" si="3"/>
        <v>0</v>
      </c>
      <c r="Z31" s="8">
        <f t="shared" si="4"/>
        <v>0</v>
      </c>
      <c r="AA31" s="8">
        <f t="shared" si="5"/>
        <v>-196.16833635431172</v>
      </c>
      <c r="AB31" s="8">
        <f t="shared" si="13"/>
        <v>-17313.268236921584</v>
      </c>
      <c r="AC31" s="8">
        <f t="shared" si="6"/>
        <v>-17509.436573275896</v>
      </c>
      <c r="AD31" s="8">
        <f t="shared" si="14"/>
        <v>67.696388928907069</v>
      </c>
      <c r="AE31" s="8">
        <f t="shared" si="7"/>
        <v>-17441.740184346989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2918.8571682484503</v>
      </c>
      <c r="M32" s="14">
        <f t="shared" si="0"/>
        <v>769177</v>
      </c>
      <c r="N32" s="13"/>
      <c r="O32" s="13">
        <f>1000*(IF(I32&lt;18,VLOOKUP(I32,'[1]Mortality (No Interventions) H'!$B$10:$O$129,10),VLOOKUP(I32,'[1]Mortality (Interventions) H'!$B$264:$AV$384,4)))</f>
        <v>272.06223834794434</v>
      </c>
      <c r="P32" s="11">
        <v>0</v>
      </c>
      <c r="Q32" s="10">
        <f t="shared" si="9"/>
        <v>6.7207240727037196E-2</v>
      </c>
      <c r="R32" s="10">
        <f t="shared" si="10"/>
        <v>1.8284552345386867E-2</v>
      </c>
      <c r="S32" s="10">
        <f t="shared" si="11"/>
        <v>0</v>
      </c>
      <c r="T32" s="9">
        <f t="shared" si="1"/>
        <v>4.8922688381650328E-2</v>
      </c>
      <c r="U32" s="18"/>
      <c r="V32" s="8">
        <f t="shared" si="12"/>
        <v>516.94263800700287</v>
      </c>
      <c r="W32" s="8">
        <f t="shared" si="2"/>
        <v>376.30206681332658</v>
      </c>
      <c r="X32" s="18"/>
      <c r="Y32" s="8">
        <f t="shared" si="3"/>
        <v>0</v>
      </c>
      <c r="Z32" s="8">
        <f t="shared" si="4"/>
        <v>0</v>
      </c>
      <c r="AA32" s="8">
        <f t="shared" si="5"/>
        <v>-142.79833967276522</v>
      </c>
      <c r="AB32" s="8">
        <f t="shared" si="13"/>
        <v>-14064.057119367635</v>
      </c>
      <c r="AC32" s="8">
        <f t="shared" si="6"/>
        <v>-14206.8554590404</v>
      </c>
      <c r="AD32" s="8">
        <f t="shared" si="14"/>
        <v>50.712072788486985</v>
      </c>
      <c r="AE32" s="8">
        <f t="shared" si="7"/>
        <v>-14156.143386251913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2918.8571682484503</v>
      </c>
      <c r="M33" s="14">
        <f t="shared" si="0"/>
        <v>769177</v>
      </c>
      <c r="N33" s="13"/>
      <c r="O33" s="13">
        <f>1000*(IF(I33&lt;18,VLOOKUP(I33,'[1]Mortality (No Interventions) H'!$B$10:$O$129,10),VLOOKUP(I33,'[1]Mortality (Interventions) H'!$B$264:$AV$384,4)))</f>
        <v>293.93879505902191</v>
      </c>
      <c r="P33" s="11">
        <v>0</v>
      </c>
      <c r="Q33" s="10">
        <f t="shared" si="9"/>
        <v>4.8922688381650328E-2</v>
      </c>
      <c r="R33" s="10">
        <f t="shared" si="10"/>
        <v>1.4380276073950307E-2</v>
      </c>
      <c r="S33" s="10">
        <f t="shared" si="11"/>
        <v>0</v>
      </c>
      <c r="T33" s="9">
        <f t="shared" si="1"/>
        <v>3.454241230770002E-2</v>
      </c>
      <c r="U33" s="18"/>
      <c r="V33" s="8">
        <f t="shared" si="12"/>
        <v>376.30206681332658</v>
      </c>
      <c r="W33" s="8">
        <f t="shared" si="2"/>
        <v>265.69229071599779</v>
      </c>
      <c r="X33" s="18"/>
      <c r="Y33" s="8">
        <f t="shared" si="3"/>
        <v>0</v>
      </c>
      <c r="Z33" s="8">
        <f t="shared" si="4"/>
        <v>0</v>
      </c>
      <c r="AA33" s="8">
        <f t="shared" si="5"/>
        <v>-100.82436777292369</v>
      </c>
      <c r="AB33" s="8">
        <f t="shared" si="13"/>
        <v>-11060.977609732876</v>
      </c>
      <c r="AC33" s="8">
        <f t="shared" si="6"/>
        <v>-11161.8019775058</v>
      </c>
      <c r="AD33" s="8">
        <f t="shared" si="14"/>
        <v>36.91523275438734</v>
      </c>
      <c r="AE33" s="8">
        <f t="shared" si="7"/>
        <v>-11124.886744751413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2918.8571682484503</v>
      </c>
      <c r="M34" s="14">
        <f t="shared" si="0"/>
        <v>769177</v>
      </c>
      <c r="N34" s="13"/>
      <c r="O34" s="13">
        <f>1000*(IF(I34&lt;18,VLOOKUP(I34,'[1]Mortality (No Interventions) H'!$B$10:$O$129,10),VLOOKUP(I34,'[1]Mortality (Interventions) H'!$B$264:$AV$384,4)))</f>
        <v>316.18844089662372</v>
      </c>
      <c r="P34" s="11">
        <v>0</v>
      </c>
      <c r="Q34" s="10">
        <f t="shared" si="9"/>
        <v>3.454241230770002E-2</v>
      </c>
      <c r="R34" s="10">
        <f t="shared" si="10"/>
        <v>1.0921911492380016E-2</v>
      </c>
      <c r="S34" s="10">
        <f t="shared" si="11"/>
        <v>0</v>
      </c>
      <c r="T34" s="9">
        <f t="shared" si="1"/>
        <v>2.3620500815320002E-2</v>
      </c>
      <c r="U34" s="18"/>
      <c r="V34" s="8">
        <f t="shared" si="12"/>
        <v>265.69229071599779</v>
      </c>
      <c r="W34" s="8">
        <f t="shared" si="2"/>
        <v>181.68345955625395</v>
      </c>
      <c r="X34" s="18"/>
      <c r="Y34" s="8">
        <f t="shared" si="3"/>
        <v>0</v>
      </c>
      <c r="Z34" s="8">
        <f t="shared" si="4"/>
        <v>0</v>
      </c>
      <c r="AA34" s="8">
        <f t="shared" si="5"/>
        <v>-68.944868122415158</v>
      </c>
      <c r="AB34" s="8">
        <f t="shared" si="13"/>
        <v>-8400.8831159743841</v>
      </c>
      <c r="AC34" s="8">
        <f t="shared" si="6"/>
        <v>-8469.8279840967989</v>
      </c>
      <c r="AD34" s="8">
        <f t="shared" si="14"/>
        <v>26.064413719239383</v>
      </c>
      <c r="AE34" s="8">
        <f t="shared" si="7"/>
        <v>-8443.7635703775595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2918.8571682484503</v>
      </c>
      <c r="M35" s="14">
        <f t="shared" si="0"/>
        <v>769177</v>
      </c>
      <c r="N35" s="13"/>
      <c r="O35" s="13">
        <f>1000*(IF(I35&lt;18,VLOOKUP(I35,'[1]Mortality (No Interventions) H'!$B$10:$O$129,10),VLOOKUP(I35,'[1]Mortality (Interventions) H'!$B$264:$AV$384,4)))</f>
        <v>339.78221013920535</v>
      </c>
      <c r="P35" s="11">
        <v>0</v>
      </c>
      <c r="Q35" s="10">
        <f t="shared" si="9"/>
        <v>2.3620500815320002E-2</v>
      </c>
      <c r="R35" s="10">
        <f t="shared" si="10"/>
        <v>8.0258259716243317E-3</v>
      </c>
      <c r="S35" s="10">
        <f t="shared" si="11"/>
        <v>0</v>
      </c>
      <c r="T35" s="9">
        <f t="shared" si="1"/>
        <v>1.559467484369567E-2</v>
      </c>
      <c r="U35" s="18"/>
      <c r="V35" s="8">
        <f t="shared" si="12"/>
        <v>181.68345955625395</v>
      </c>
      <c r="W35" s="8">
        <f t="shared" si="2"/>
        <v>119.95065212249305</v>
      </c>
      <c r="X35" s="18"/>
      <c r="Y35" s="8">
        <f t="shared" si="3"/>
        <v>0</v>
      </c>
      <c r="Z35" s="8">
        <f t="shared" si="4"/>
        <v>0</v>
      </c>
      <c r="AA35" s="8">
        <f t="shared" si="5"/>
        <v>-45.518628454024885</v>
      </c>
      <c r="AB35" s="8">
        <f t="shared" si="13"/>
        <v>-6173.2807433760881</v>
      </c>
      <c r="AC35" s="8">
        <f t="shared" si="6"/>
        <v>-6218.7993718301132</v>
      </c>
      <c r="AD35" s="8">
        <f t="shared" si="14"/>
        <v>17.823147382468512</v>
      </c>
      <c r="AE35" s="8">
        <f t="shared" si="7"/>
        <v>-6200.9762244476442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2918.8571682484503</v>
      </c>
      <c r="M36" s="14">
        <f t="shared" ref="M36:M67" si="18">$E$11</f>
        <v>769177</v>
      </c>
      <c r="N36" s="13"/>
      <c r="O36" s="13">
        <f>1000*(IF(I36&lt;18,VLOOKUP(I36,'[1]Mortality (No Interventions) H'!$B$10:$O$129,10),VLOOKUP(I36,'[1]Mortality (Interventions) H'!$B$264:$AV$384,4)))</f>
        <v>363.64100528627768</v>
      </c>
      <c r="P36" s="11">
        <v>0</v>
      </c>
      <c r="Q36" s="10">
        <f t="shared" si="9"/>
        <v>1.559467484369567E-2</v>
      </c>
      <c r="R36" s="10">
        <f t="shared" si="10"/>
        <v>5.6708632372741187E-3</v>
      </c>
      <c r="S36" s="10">
        <f t="shared" si="11"/>
        <v>0</v>
      </c>
      <c r="T36" s="9">
        <f t="shared" ref="T36:T67" si="19">Q36-SUM(R36:S36)</f>
        <v>9.9238116064215513E-3</v>
      </c>
      <c r="U36" s="18"/>
      <c r="V36" s="8">
        <f t="shared" si="12"/>
        <v>119.95065212249305</v>
      </c>
      <c r="W36" s="8">
        <f t="shared" ref="W36:W67" si="20">$G$14*M36*T36</f>
        <v>76.331676399925101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-28.966188643750712</v>
      </c>
      <c r="AB36" s="8">
        <f t="shared" si="13"/>
        <v>-4361.8975722567948</v>
      </c>
      <c r="AC36" s="8">
        <f t="shared" ref="AC36:AC67" si="24">IFERROR(_xlfn.IFNA(SUM(Y36:AB36),0),0)</f>
        <v>-4390.8637609005455</v>
      </c>
      <c r="AD36" s="8">
        <f t="shared" si="14"/>
        <v>11.767158973216569</v>
      </c>
      <c r="AE36" s="8">
        <f t="shared" ref="AE36:AE67" si="25">IFERROR(_xlfn.IFNA(SUM(AC36:AD36),0),0)</f>
        <v>-4379.0966019273292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2918.8571682484503</v>
      </c>
      <c r="M37" s="14">
        <f t="shared" si="18"/>
        <v>769177</v>
      </c>
      <c r="N37" s="13"/>
      <c r="O37" s="13">
        <f>1000*(IF(I37&lt;18,VLOOKUP(I37,'[1]Mortality (No Interventions) H'!$B$10:$O$129,10),VLOOKUP(I37,'[1]Mortality (Interventions) H'!$B$264:$AV$384,4)))</f>
        <v>388.57073020761254</v>
      </c>
      <c r="P37" s="11">
        <v>0</v>
      </c>
      <c r="Q37" s="10">
        <f t="shared" ref="Q37:Q68" si="27">T36</f>
        <v>9.9238116064215513E-3</v>
      </c>
      <c r="R37" s="10">
        <f t="shared" ref="R37:R68" si="28">O37*Q37/1000</f>
        <v>3.8561027223500024E-3</v>
      </c>
      <c r="S37" s="10">
        <f t="shared" ref="S37:S68" si="29">MIN(P37*Q37,Q37-R37)</f>
        <v>0</v>
      </c>
      <c r="T37" s="9">
        <f t="shared" si="19"/>
        <v>6.0677088840715484E-3</v>
      </c>
      <c r="U37" s="18"/>
      <c r="V37" s="8">
        <f t="shared" ref="V37:V68" si="30">W36</f>
        <v>76.331676399925101</v>
      </c>
      <c r="W37" s="8">
        <f t="shared" si="20"/>
        <v>46.671421163235017</v>
      </c>
      <c r="X37" s="18"/>
      <c r="Y37" s="8">
        <f t="shared" si="21"/>
        <v>0</v>
      </c>
      <c r="Z37" s="8">
        <f t="shared" si="22"/>
        <v>0</v>
      </c>
      <c r="AA37" s="8">
        <f t="shared" si="23"/>
        <v>-17.710775571117043</v>
      </c>
      <c r="AB37" s="8">
        <f t="shared" ref="AB37:AB68" si="31">IFERROR(_xlfn.IFNA(-M37*R37,0),0)</f>
        <v>-2966.0255236690077</v>
      </c>
      <c r="AC37" s="8">
        <f t="shared" si="24"/>
        <v>-2983.7362992401249</v>
      </c>
      <c r="AD37" s="8">
        <f t="shared" ref="AD37:AD68" si="32">IFERROR(_xlfn.IFNA($D$6*SUM(V37:V37,Y37:Z37),0),0)</f>
        <v>7.4881374548326525</v>
      </c>
      <c r="AE37" s="8">
        <f t="shared" si="25"/>
        <v>-2976.2481617852923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2918.8571682484503</v>
      </c>
      <c r="M38" s="14">
        <f t="shared" si="18"/>
        <v>769177</v>
      </c>
      <c r="N38" s="13"/>
      <c r="O38" s="13">
        <f>1000*(IF(I38&lt;18,VLOOKUP(I38,'[1]Mortality (No Interventions) H'!$B$10:$O$129,10),VLOOKUP(I38,'[1]Mortality (Interventions) H'!$B$264:$AV$384,4)))</f>
        <v>414.60076555214346</v>
      </c>
      <c r="P38" s="11">
        <v>0</v>
      </c>
      <c r="Q38" s="10">
        <f t="shared" si="27"/>
        <v>6.0677088840715484E-3</v>
      </c>
      <c r="R38" s="10">
        <f t="shared" si="28"/>
        <v>2.5156767484836064E-3</v>
      </c>
      <c r="S38" s="10">
        <f t="shared" si="29"/>
        <v>0</v>
      </c>
      <c r="T38" s="9">
        <f t="shared" si="19"/>
        <v>3.552032135587942E-3</v>
      </c>
      <c r="U38" s="18"/>
      <c r="V38" s="8">
        <f t="shared" si="30"/>
        <v>46.671421163235017</v>
      </c>
      <c r="W38" s="8">
        <f t="shared" si="20"/>
        <v>27.321414219551265</v>
      </c>
      <c r="X38" s="18"/>
      <c r="Y38" s="8">
        <f t="shared" si="21"/>
        <v>0</v>
      </c>
      <c r="Z38" s="8">
        <f t="shared" si="22"/>
        <v>0</v>
      </c>
      <c r="AA38" s="8">
        <f t="shared" si="23"/>
        <v>-10.367874460809716</v>
      </c>
      <c r="AB38" s="8">
        <f t="shared" si="31"/>
        <v>-1935.000694368375</v>
      </c>
      <c r="AC38" s="8">
        <f t="shared" si="24"/>
        <v>-1945.3685688291846</v>
      </c>
      <c r="AD38" s="8">
        <f t="shared" si="32"/>
        <v>4.5784664161133559</v>
      </c>
      <c r="AE38" s="8">
        <f t="shared" si="25"/>
        <v>-1940.7901024130713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2918.8571682484503</v>
      </c>
      <c r="M39" s="14">
        <f t="shared" si="18"/>
        <v>769177</v>
      </c>
      <c r="N39" s="13"/>
      <c r="O39" s="13">
        <f>1000*(IF(I39&lt;18,VLOOKUP(I39,'[1]Mortality (No Interventions) H'!$B$10:$O$129,10),VLOOKUP(I39,'[1]Mortality (Interventions) H'!$B$264:$AV$384,4)))</f>
        <v>440.60140499611271</v>
      </c>
      <c r="P39" s="11">
        <v>0</v>
      </c>
      <c r="Q39" s="10">
        <f t="shared" si="27"/>
        <v>3.552032135587942E-3</v>
      </c>
      <c r="R39" s="10">
        <f t="shared" si="28"/>
        <v>1.56503034953139E-3</v>
      </c>
      <c r="S39" s="10">
        <f t="shared" si="29"/>
        <v>0</v>
      </c>
      <c r="T39" s="9">
        <f t="shared" si="19"/>
        <v>1.9870017860565518E-3</v>
      </c>
      <c r="U39" s="18"/>
      <c r="V39" s="8">
        <f t="shared" si="30"/>
        <v>27.321414219551265</v>
      </c>
      <c r="W39" s="8">
        <f t="shared" si="20"/>
        <v>15.283560727936205</v>
      </c>
      <c r="X39" s="18"/>
      <c r="Y39" s="8">
        <f t="shared" si="21"/>
        <v>0</v>
      </c>
      <c r="Z39" s="8">
        <f t="shared" si="22"/>
        <v>0</v>
      </c>
      <c r="AA39" s="8">
        <f t="shared" si="23"/>
        <v>-5.7997744065536398</v>
      </c>
      <c r="AB39" s="8">
        <f t="shared" si="31"/>
        <v>-1203.785349161506</v>
      </c>
      <c r="AC39" s="8">
        <f t="shared" si="24"/>
        <v>-1209.5851235680598</v>
      </c>
      <c r="AD39" s="8">
        <f t="shared" si="32"/>
        <v>2.6802307349379793</v>
      </c>
      <c r="AE39" s="8">
        <f t="shared" si="25"/>
        <v>-1206.9048928331217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2918.8571682484503</v>
      </c>
      <c r="M40" s="14">
        <f t="shared" si="18"/>
        <v>769177</v>
      </c>
      <c r="N40" s="13"/>
      <c r="O40" s="13">
        <f>1000*(IF(I40&lt;18,VLOOKUP(I40,'[1]Mortality (No Interventions) H'!$B$10:$O$129,10),VLOOKUP(I40,'[1]Mortality (Interventions) H'!$B$264:$AV$384,4)))</f>
        <v>467.34285503007811</v>
      </c>
      <c r="P40" s="11">
        <v>0</v>
      </c>
      <c r="Q40" s="10">
        <f t="shared" si="27"/>
        <v>1.9870017860565518E-3</v>
      </c>
      <c r="R40" s="10">
        <f t="shared" si="28"/>
        <v>9.2861108764553339E-4</v>
      </c>
      <c r="S40" s="10">
        <f t="shared" si="29"/>
        <v>0</v>
      </c>
      <c r="T40" s="9">
        <f t="shared" si="19"/>
        <v>1.0583906984110185E-3</v>
      </c>
      <c r="U40" s="18"/>
      <c r="V40" s="8">
        <f t="shared" si="30"/>
        <v>15.283560727936205</v>
      </c>
      <c r="W40" s="8">
        <f t="shared" si="20"/>
        <v>8.1408978223169193</v>
      </c>
      <c r="X40" s="18"/>
      <c r="Y40" s="8">
        <f t="shared" si="21"/>
        <v>0</v>
      </c>
      <c r="Z40" s="8">
        <f t="shared" si="22"/>
        <v>0</v>
      </c>
      <c r="AA40" s="8">
        <f t="shared" si="23"/>
        <v>-3.0892912768644849</v>
      </c>
      <c r="AB40" s="8">
        <f t="shared" si="31"/>
        <v>-714.26629056192849</v>
      </c>
      <c r="AC40" s="8">
        <f t="shared" si="24"/>
        <v>-717.355581838793</v>
      </c>
      <c r="AD40" s="8">
        <f t="shared" si="32"/>
        <v>1.4993173074105419</v>
      </c>
      <c r="AE40" s="8">
        <f t="shared" si="25"/>
        <v>-715.85626453138241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2918.8571682484503</v>
      </c>
      <c r="M41" s="14">
        <f t="shared" si="18"/>
        <v>769177</v>
      </c>
      <c r="N41" s="13"/>
      <c r="O41" s="13">
        <f>1000*(IF(I41&lt;18,VLOOKUP(I41,'[1]Mortality (No Interventions) H'!$B$10:$O$129,10),VLOOKUP(I41,'[1]Mortality (Interventions) H'!$B$264:$AV$384,4)))</f>
        <v>493.66818572013386</v>
      </c>
      <c r="P41" s="11">
        <v>0</v>
      </c>
      <c r="Q41" s="10">
        <f t="shared" si="27"/>
        <v>1.0583906984110185E-3</v>
      </c>
      <c r="R41" s="10">
        <f t="shared" si="28"/>
        <v>5.2249381586763285E-4</v>
      </c>
      <c r="S41" s="10">
        <f t="shared" si="29"/>
        <v>0</v>
      </c>
      <c r="T41" s="9">
        <f t="shared" si="19"/>
        <v>5.358968825433856E-4</v>
      </c>
      <c r="U41" s="18"/>
      <c r="V41" s="8">
        <f t="shared" si="30"/>
        <v>8.1408978223169193</v>
      </c>
      <c r="W41" s="8">
        <f t="shared" si="20"/>
        <v>4.1219955642407369</v>
      </c>
      <c r="X41" s="18"/>
      <c r="Y41" s="8">
        <f t="shared" si="21"/>
        <v>0</v>
      </c>
      <c r="Z41" s="8">
        <f t="shared" si="22"/>
        <v>0</v>
      </c>
      <c r="AA41" s="8">
        <f t="shared" si="23"/>
        <v>-1.5642064570537588</v>
      </c>
      <c r="AB41" s="8">
        <f t="shared" si="31"/>
        <v>-401.89022580761821</v>
      </c>
      <c r="AC41" s="8">
        <f t="shared" si="24"/>
        <v>-403.45443226467199</v>
      </c>
      <c r="AD41" s="8">
        <f t="shared" si="32"/>
        <v>0.79862207636928984</v>
      </c>
      <c r="AE41" s="8">
        <f t="shared" si="25"/>
        <v>-402.65581018830272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2918.8571682484503</v>
      </c>
      <c r="M42" s="14">
        <f t="shared" si="18"/>
        <v>769177</v>
      </c>
      <c r="N42" s="13"/>
      <c r="O42" s="13">
        <f>1000*(IF(I42&lt;18,VLOOKUP(I42,'[1]Mortality (No Interventions) H'!$B$10:$O$129,10),VLOOKUP(I42,'[1]Mortality (Interventions) H'!$B$264:$AV$384,4)))</f>
        <v>518.86286997878778</v>
      </c>
      <c r="P42" s="11">
        <v>0</v>
      </c>
      <c r="Q42" s="10">
        <f t="shared" si="27"/>
        <v>5.358968825433856E-4</v>
      </c>
      <c r="R42" s="10">
        <f t="shared" si="28"/>
        <v>2.7805699448914641E-4</v>
      </c>
      <c r="S42" s="10">
        <f t="shared" si="29"/>
        <v>0</v>
      </c>
      <c r="T42" s="9">
        <f t="shared" si="19"/>
        <v>2.5783988805423919E-4</v>
      </c>
      <c r="U42" s="18"/>
      <c r="V42" s="8">
        <f t="shared" si="30"/>
        <v>4.1219955642407369</v>
      </c>
      <c r="W42" s="8">
        <f t="shared" si="20"/>
        <v>1.9832451157389555</v>
      </c>
      <c r="X42" s="18"/>
      <c r="Y42" s="8">
        <f t="shared" si="21"/>
        <v>0</v>
      </c>
      <c r="Z42" s="8">
        <f t="shared" si="22"/>
        <v>0</v>
      </c>
      <c r="AA42" s="8">
        <f t="shared" si="23"/>
        <v>-0.752597805507494</v>
      </c>
      <c r="AB42" s="8">
        <f t="shared" si="31"/>
        <v>-213.87504485017817</v>
      </c>
      <c r="AC42" s="8">
        <f t="shared" si="24"/>
        <v>-214.62764265568566</v>
      </c>
      <c r="AD42" s="8">
        <f t="shared" si="32"/>
        <v>0.40436776485201631</v>
      </c>
      <c r="AE42" s="8">
        <f t="shared" si="25"/>
        <v>-214.22327489083364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2918.8571682484503</v>
      </c>
      <c r="M43" s="14">
        <f t="shared" si="18"/>
        <v>769177</v>
      </c>
      <c r="N43" s="13"/>
      <c r="O43" s="13">
        <f>1000*(IF(I43&lt;18,VLOOKUP(I43,'[1]Mortality (No Interventions) H'!$B$10:$O$129,10),VLOOKUP(I43,'[1]Mortality (Interventions) H'!$B$264:$AV$384,4)))</f>
        <v>544.1323394149407</v>
      </c>
      <c r="P43" s="11">
        <v>0</v>
      </c>
      <c r="Q43" s="10">
        <f t="shared" si="27"/>
        <v>2.5783988805423919E-4</v>
      </c>
      <c r="R43" s="10">
        <f t="shared" si="28"/>
        <v>1.402990214814396E-4</v>
      </c>
      <c r="S43" s="10">
        <f t="shared" si="29"/>
        <v>0</v>
      </c>
      <c r="T43" s="9">
        <f t="shared" si="19"/>
        <v>1.1754086657279959E-4</v>
      </c>
      <c r="U43" s="18"/>
      <c r="V43" s="8">
        <f t="shared" si="30"/>
        <v>1.9832451157389555</v>
      </c>
      <c r="W43" s="8">
        <f t="shared" si="20"/>
        <v>0.90409731127866277</v>
      </c>
      <c r="X43" s="18"/>
      <c r="Y43" s="8">
        <f t="shared" si="21"/>
        <v>0</v>
      </c>
      <c r="Z43" s="8">
        <f t="shared" si="22"/>
        <v>0</v>
      </c>
      <c r="AA43" s="8">
        <f t="shared" si="23"/>
        <v>-0.34308500095815075</v>
      </c>
      <c r="AB43" s="8">
        <f t="shared" si="31"/>
        <v>-107.91478044602927</v>
      </c>
      <c r="AC43" s="8">
        <f t="shared" si="24"/>
        <v>-108.25786544698742</v>
      </c>
      <c r="AD43" s="8">
        <f t="shared" si="32"/>
        <v>0.19455634585399154</v>
      </c>
      <c r="AE43" s="8">
        <f t="shared" si="25"/>
        <v>-108.06330910113343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2918.8571682484503</v>
      </c>
      <c r="M44" s="14">
        <f t="shared" si="18"/>
        <v>769177</v>
      </c>
      <c r="N44" s="13"/>
      <c r="O44" s="13">
        <f>1000*(IF(I44&lt;18,VLOOKUP(I44,'[1]Mortality (No Interventions) H'!$B$10:$O$129,10),VLOOKUP(I44,'[1]Mortality (Interventions) H'!$B$264:$AV$384,4)))</f>
        <v>569.27174292291716</v>
      </c>
      <c r="P44" s="11">
        <v>0</v>
      </c>
      <c r="Q44" s="10">
        <f t="shared" si="27"/>
        <v>1.1754086657279959E-4</v>
      </c>
      <c r="R44" s="10">
        <f t="shared" si="28"/>
        <v>6.6912693978567685E-5</v>
      </c>
      <c r="S44" s="10">
        <f t="shared" si="29"/>
        <v>0</v>
      </c>
      <c r="T44" s="9">
        <f t="shared" si="19"/>
        <v>5.0628172594231906E-5</v>
      </c>
      <c r="U44" s="18"/>
      <c r="V44" s="8">
        <f t="shared" si="30"/>
        <v>0.90409731127866277</v>
      </c>
      <c r="W44" s="8">
        <f t="shared" si="20"/>
        <v>0.38942025911513517</v>
      </c>
      <c r="X44" s="18"/>
      <c r="Y44" s="8">
        <f t="shared" si="21"/>
        <v>0</v>
      </c>
      <c r="Z44" s="8">
        <f t="shared" si="22"/>
        <v>0</v>
      </c>
      <c r="AA44" s="8">
        <f t="shared" si="23"/>
        <v>-0.14777640449199353</v>
      </c>
      <c r="AB44" s="8">
        <f t="shared" si="31"/>
        <v>-51.467705216352755</v>
      </c>
      <c r="AC44" s="8">
        <f t="shared" si="24"/>
        <v>-51.615481620844747</v>
      </c>
      <c r="AD44" s="8">
        <f t="shared" si="32"/>
        <v>8.8691946236436822E-2</v>
      </c>
      <c r="AE44" s="8">
        <f t="shared" si="25"/>
        <v>-51.52678967460831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2918.8571682484503</v>
      </c>
      <c r="M45" s="14">
        <f t="shared" si="18"/>
        <v>769177</v>
      </c>
      <c r="N45" s="13"/>
      <c r="O45" s="13">
        <f>1000*(IF(I45&lt;18,VLOOKUP(I45,'[1]Mortality (No Interventions) H'!$B$10:$O$129,10),VLOOKUP(I45,'[1]Mortality (Interventions) H'!$B$264:$AV$384,4)))</f>
        <v>594.06161664525769</v>
      </c>
      <c r="P45" s="11">
        <v>0</v>
      </c>
      <c r="Q45" s="10">
        <f t="shared" si="27"/>
        <v>5.0628172594231906E-5</v>
      </c>
      <c r="R45" s="10">
        <f t="shared" si="28"/>
        <v>3.0076254059124536E-5</v>
      </c>
      <c r="S45" s="10">
        <f t="shared" si="29"/>
        <v>0</v>
      </c>
      <c r="T45" s="9">
        <f t="shared" si="19"/>
        <v>2.055191853510737E-5</v>
      </c>
      <c r="U45" s="18"/>
      <c r="V45" s="8">
        <f t="shared" si="30"/>
        <v>0.38942025911513517</v>
      </c>
      <c r="W45" s="8">
        <f t="shared" si="20"/>
        <v>0.15808063043078283</v>
      </c>
      <c r="X45" s="18"/>
      <c r="Y45" s="8">
        <f t="shared" si="21"/>
        <v>0</v>
      </c>
      <c r="Z45" s="8">
        <f t="shared" si="22"/>
        <v>0</v>
      </c>
      <c r="AA45" s="8">
        <f t="shared" si="23"/>
        <v>-5.9988114737456341E-2</v>
      </c>
      <c r="AB45" s="8">
        <f t="shared" si="31"/>
        <v>-23.133962868435233</v>
      </c>
      <c r="AC45" s="8">
        <f t="shared" si="24"/>
        <v>-23.193950983172691</v>
      </c>
      <c r="AD45" s="8">
        <f t="shared" si="32"/>
        <v>3.8202127419194765E-2</v>
      </c>
      <c r="AE45" s="8">
        <f t="shared" si="25"/>
        <v>-23.155748855753497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2918.8571682484503</v>
      </c>
      <c r="M46" s="14">
        <f t="shared" si="18"/>
        <v>769177</v>
      </c>
      <c r="N46" s="13"/>
      <c r="O46" s="13">
        <f>1000*(IF(I46&lt;18,VLOOKUP(I46,'[1]Mortality (No Interventions) H'!$B$10:$O$129,10),VLOOKUP(I46,'[1]Mortality (Interventions) H'!$B$264:$AV$384,4)))</f>
        <v>618.29025092189181</v>
      </c>
      <c r="P46" s="11">
        <v>0</v>
      </c>
      <c r="Q46" s="10">
        <f t="shared" si="27"/>
        <v>2.055191853510737E-5</v>
      </c>
      <c r="R46" s="10">
        <f t="shared" si="28"/>
        <v>1.2707050867997815E-5</v>
      </c>
      <c r="S46" s="10">
        <f t="shared" si="29"/>
        <v>0</v>
      </c>
      <c r="T46" s="9">
        <f t="shared" si="19"/>
        <v>7.8448676671095559E-6</v>
      </c>
      <c r="U46" s="18"/>
      <c r="V46" s="8">
        <f t="shared" si="30"/>
        <v>0.15808063043078283</v>
      </c>
      <c r="W46" s="8">
        <f t="shared" si="20"/>
        <v>6.0340917775843272E-2</v>
      </c>
      <c r="X46" s="18"/>
      <c r="Y46" s="8">
        <f t="shared" si="21"/>
        <v>0</v>
      </c>
      <c r="Z46" s="8">
        <f t="shared" si="22"/>
        <v>0</v>
      </c>
      <c r="AA46" s="8">
        <f t="shared" si="23"/>
        <v>-2.2898048224103226E-2</v>
      </c>
      <c r="AB46" s="8">
        <f t="shared" si="31"/>
        <v>-9.7739712654939552</v>
      </c>
      <c r="AC46" s="8">
        <f t="shared" si="24"/>
        <v>-9.7968693137180587</v>
      </c>
      <c r="AD46" s="8">
        <f t="shared" si="32"/>
        <v>1.5507709845259796E-2</v>
      </c>
      <c r="AE46" s="8">
        <f t="shared" si="25"/>
        <v>-9.7813616038727993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2918.8571682484503</v>
      </c>
      <c r="M47" s="14">
        <f t="shared" si="18"/>
        <v>769177</v>
      </c>
      <c r="N47" s="13"/>
      <c r="O47" s="13">
        <f>1000*(IF(I47&lt;18,VLOOKUP(I47,'[1]Mortality (No Interventions) H'!$B$10:$O$129,10),VLOOKUP(I47,'[1]Mortality (Interventions) H'!$B$264:$AV$384,4)))</f>
        <v>641.97458541273545</v>
      </c>
      <c r="P47" s="11">
        <v>0</v>
      </c>
      <c r="Q47" s="10">
        <f t="shared" si="27"/>
        <v>7.8448676671095559E-6</v>
      </c>
      <c r="R47" s="10">
        <f t="shared" si="28"/>
        <v>5.0362056682104301E-6</v>
      </c>
      <c r="S47" s="10">
        <f t="shared" si="29"/>
        <v>0</v>
      </c>
      <c r="T47" s="9">
        <f t="shared" si="19"/>
        <v>2.8086619988991258E-6</v>
      </c>
      <c r="U47" s="18"/>
      <c r="V47" s="8">
        <f t="shared" si="30"/>
        <v>6.0340917775843272E-2</v>
      </c>
      <c r="W47" s="8">
        <f t="shared" si="20"/>
        <v>2.1603582103272331E-2</v>
      </c>
      <c r="X47" s="18"/>
      <c r="Y47" s="8">
        <f t="shared" si="21"/>
        <v>0</v>
      </c>
      <c r="Z47" s="8">
        <f t="shared" si="22"/>
        <v>0</v>
      </c>
      <c r="AA47" s="8">
        <f t="shared" si="23"/>
        <v>-8.1980832086737346E-3</v>
      </c>
      <c r="AB47" s="8">
        <f t="shared" si="31"/>
        <v>-3.8737335672570938</v>
      </c>
      <c r="AC47" s="8">
        <f t="shared" si="24"/>
        <v>-3.8819316504657677</v>
      </c>
      <c r="AD47" s="8">
        <f t="shared" si="32"/>
        <v>5.9194440338102257E-3</v>
      </c>
      <c r="AE47" s="8">
        <f t="shared" si="25"/>
        <v>-3.8760122064319575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2918.8571682484503</v>
      </c>
      <c r="M48" s="14">
        <f t="shared" si="18"/>
        <v>769177</v>
      </c>
      <c r="N48" s="13"/>
      <c r="O48" s="13">
        <f>1000*(IF(I48&lt;18,VLOOKUP(I48,'[1]Mortality (No Interventions) H'!$B$10:$O$129,10),VLOOKUP(I48,'[1]Mortality (Interventions) H'!$B$264:$AV$384,4)))</f>
        <v>665.15646496029831</v>
      </c>
      <c r="P48" s="11">
        <v>0</v>
      </c>
      <c r="Q48" s="10">
        <f t="shared" si="27"/>
        <v>2.8086619988991258E-6</v>
      </c>
      <c r="R48" s="10">
        <f t="shared" si="28"/>
        <v>1.8681996864560678E-6</v>
      </c>
      <c r="S48" s="10">
        <f t="shared" si="29"/>
        <v>0</v>
      </c>
      <c r="T48" s="9">
        <f t="shared" si="19"/>
        <v>9.4046231244305796E-7</v>
      </c>
      <c r="U48" s="18"/>
      <c r="V48" s="8">
        <f t="shared" si="30"/>
        <v>2.1603582103272331E-2</v>
      </c>
      <c r="W48" s="8">
        <f t="shared" si="20"/>
        <v>7.2338198009801406E-3</v>
      </c>
      <c r="X48" s="18"/>
      <c r="Y48" s="8">
        <f t="shared" si="21"/>
        <v>0</v>
      </c>
      <c r="Z48" s="8">
        <f t="shared" si="22"/>
        <v>0</v>
      </c>
      <c r="AA48" s="8">
        <f t="shared" si="23"/>
        <v>-2.7450751621419336E-3</v>
      </c>
      <c r="AB48" s="8">
        <f t="shared" si="31"/>
        <v>-1.4369762302292188</v>
      </c>
      <c r="AC48" s="8">
        <f t="shared" si="24"/>
        <v>-1.4397213053913607</v>
      </c>
      <c r="AD48" s="8">
        <f t="shared" si="32"/>
        <v>2.1193114043310157E-3</v>
      </c>
      <c r="AE48" s="8">
        <f t="shared" si="25"/>
        <v>-1.4376019939870297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2918.8571682484503</v>
      </c>
      <c r="M49" s="14">
        <f t="shared" si="18"/>
        <v>769177</v>
      </c>
      <c r="N49" s="13"/>
      <c r="O49" s="13">
        <f>1000*(IF(I49&lt;18,VLOOKUP(I49,'[1]Mortality (No Interventions) H'!$B$10:$O$129,10),VLOOKUP(I49,'[1]Mortality (Interventions) H'!$B$264:$AV$384,4)))</f>
        <v>687.6482338414072</v>
      </c>
      <c r="P49" s="11">
        <v>0</v>
      </c>
      <c r="Q49" s="10">
        <f t="shared" si="27"/>
        <v>9.4046231244305796E-7</v>
      </c>
      <c r="R49" s="10">
        <f t="shared" si="28"/>
        <v>6.4670724814587445E-7</v>
      </c>
      <c r="S49" s="10">
        <f t="shared" si="29"/>
        <v>0</v>
      </c>
      <c r="T49" s="9">
        <f t="shared" si="19"/>
        <v>2.9375506429718351E-7</v>
      </c>
      <c r="U49" s="18"/>
      <c r="V49" s="8">
        <f t="shared" si="30"/>
        <v>7.2338198009801406E-3</v>
      </c>
      <c r="W49" s="8">
        <f t="shared" si="20"/>
        <v>2.2594963909091472E-3</v>
      </c>
      <c r="X49" s="18"/>
      <c r="Y49" s="8">
        <f t="shared" si="21"/>
        <v>0</v>
      </c>
      <c r="Z49" s="8">
        <f t="shared" si="22"/>
        <v>0</v>
      </c>
      <c r="AA49" s="8">
        <f t="shared" si="23"/>
        <v>-8.5742907513311852E-4</v>
      </c>
      <c r="AB49" s="8">
        <f t="shared" si="31"/>
        <v>-0.49743234100709927</v>
      </c>
      <c r="AC49" s="8">
        <f t="shared" si="24"/>
        <v>-0.49828977008223241</v>
      </c>
      <c r="AD49" s="8">
        <f t="shared" si="32"/>
        <v>7.0963772247615187E-4</v>
      </c>
      <c r="AE49" s="8">
        <f t="shared" si="25"/>
        <v>-0.49758013235975623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2918.8571682484503</v>
      </c>
      <c r="M50" s="14">
        <f t="shared" si="18"/>
        <v>769177</v>
      </c>
      <c r="N50" s="13"/>
      <c r="O50" s="13">
        <f>1000*(IF(I50&lt;18,VLOOKUP(I50,'[1]Mortality (No Interventions) H'!$B$10:$O$129,10),VLOOKUP(I50,'[1]Mortality (Interventions) H'!$B$264:$AV$384,4)))</f>
        <v>709.27001040975927</v>
      </c>
      <c r="P50" s="11">
        <v>0</v>
      </c>
      <c r="Q50" s="10">
        <f t="shared" si="27"/>
        <v>2.9375506429718351E-7</v>
      </c>
      <c r="R50" s="10">
        <f t="shared" si="28"/>
        <v>2.0835165751198286E-7</v>
      </c>
      <c r="S50" s="10">
        <f t="shared" si="29"/>
        <v>0</v>
      </c>
      <c r="T50" s="9">
        <f t="shared" si="19"/>
        <v>8.5403406785200658E-8</v>
      </c>
      <c r="U50" s="18"/>
      <c r="V50" s="8">
        <f t="shared" si="30"/>
        <v>2.2594963909091472E-3</v>
      </c>
      <c r="W50" s="8">
        <f t="shared" si="20"/>
        <v>6.5690336220820291E-4</v>
      </c>
      <c r="X50" s="18"/>
      <c r="Y50" s="8">
        <f t="shared" si="21"/>
        <v>0</v>
      </c>
      <c r="Z50" s="8">
        <f t="shared" si="22"/>
        <v>0</v>
      </c>
      <c r="AA50" s="8">
        <f t="shared" si="23"/>
        <v>-2.4928034608782127E-4</v>
      </c>
      <c r="AB50" s="8">
        <f t="shared" si="31"/>
        <v>-0.16025930287009443</v>
      </c>
      <c r="AC50" s="8">
        <f t="shared" si="24"/>
        <v>-0.16050858321618225</v>
      </c>
      <c r="AD50" s="8">
        <f t="shared" si="32"/>
        <v>2.2165659594818737E-4</v>
      </c>
      <c r="AE50" s="8">
        <f t="shared" si="25"/>
        <v>-0.16028692662023405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2918.8571682484503</v>
      </c>
      <c r="M51" s="14">
        <f t="shared" si="18"/>
        <v>769177</v>
      </c>
      <c r="N51" s="13"/>
      <c r="O51" s="13">
        <f>1000*(IF(I51&lt;18,VLOOKUP(I51,'[1]Mortality (No Interventions) H'!$B$10:$O$129,10),VLOOKUP(I51,'[1]Mortality (Interventions) H'!$B$264:$AV$384,4)))</f>
        <v>734.81662004577038</v>
      </c>
      <c r="P51" s="11">
        <v>0</v>
      </c>
      <c r="Q51" s="10">
        <f t="shared" si="27"/>
        <v>8.5403406785200658E-8</v>
      </c>
      <c r="R51" s="10">
        <f t="shared" si="28"/>
        <v>6.2755842714295161E-8</v>
      </c>
      <c r="S51" s="10">
        <f t="shared" si="29"/>
        <v>0</v>
      </c>
      <c r="T51" s="9">
        <f t="shared" si="19"/>
        <v>2.2647564070905497E-8</v>
      </c>
      <c r="U51" s="18"/>
      <c r="V51" s="8">
        <f t="shared" si="30"/>
        <v>6.5690336220820291E-4</v>
      </c>
      <c r="W51" s="8">
        <f t="shared" si="20"/>
        <v>1.7419985389366879E-4</v>
      </c>
      <c r="X51" s="18"/>
      <c r="Y51" s="8">
        <f t="shared" si="21"/>
        <v>0</v>
      </c>
      <c r="Z51" s="8">
        <f t="shared" si="22"/>
        <v>0</v>
      </c>
      <c r="AA51" s="8">
        <f t="shared" si="23"/>
        <v>-6.6105004731728564E-5</v>
      </c>
      <c r="AB51" s="8">
        <f t="shared" si="31"/>
        <v>-4.827035083145341E-2</v>
      </c>
      <c r="AC51" s="8">
        <f t="shared" si="24"/>
        <v>-4.8336455836185135E-2</v>
      </c>
      <c r="AD51" s="8">
        <f t="shared" si="32"/>
        <v>6.444221983262471E-5</v>
      </c>
      <c r="AE51" s="8">
        <f t="shared" si="25"/>
        <v>-4.8272013616352513E-2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2918.8571682484503</v>
      </c>
      <c r="M52" s="14">
        <f t="shared" si="18"/>
        <v>769177</v>
      </c>
      <c r="N52" s="13"/>
      <c r="O52" s="13">
        <f>1000*(IF(I52&lt;18,VLOOKUP(I52,'[1]Mortality (No Interventions) H'!$B$10:$O$129,10),VLOOKUP(I52,'[1]Mortality (Interventions) H'!$B$264:$AV$384,4)))</f>
        <v>759.316195978466</v>
      </c>
      <c r="P52" s="11">
        <v>0</v>
      </c>
      <c r="Q52" s="10">
        <f t="shared" si="27"/>
        <v>2.2647564070905497E-8</v>
      </c>
      <c r="R52" s="10">
        <f t="shared" si="28"/>
        <v>1.7196662198498541E-8</v>
      </c>
      <c r="S52" s="10">
        <f t="shared" si="29"/>
        <v>0</v>
      </c>
      <c r="T52" s="9">
        <f t="shared" si="19"/>
        <v>5.4509018724069559E-9</v>
      </c>
      <c r="U52" s="18"/>
      <c r="V52" s="8">
        <f t="shared" si="30"/>
        <v>1.7419985389366879E-4</v>
      </c>
      <c r="W52" s="8">
        <f t="shared" si="20"/>
        <v>4.1927083495123657E-5</v>
      </c>
      <c r="X52" s="18"/>
      <c r="Y52" s="8">
        <f t="shared" si="21"/>
        <v>0</v>
      </c>
      <c r="Z52" s="8">
        <f t="shared" si="22"/>
        <v>0</v>
      </c>
      <c r="AA52" s="8">
        <f t="shared" si="23"/>
        <v>-1.5910404003693941E-5</v>
      </c>
      <c r="AB52" s="8">
        <f t="shared" si="31"/>
        <v>-1.3227277039854513E-2</v>
      </c>
      <c r="AC52" s="8">
        <f t="shared" si="24"/>
        <v>-1.3243187443858207E-2</v>
      </c>
      <c r="AD52" s="8">
        <f t="shared" si="32"/>
        <v>1.708900566696891E-5</v>
      </c>
      <c r="AE52" s="8">
        <f t="shared" si="25"/>
        <v>-1.3226098438191239E-2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2918.8571682484503</v>
      </c>
      <c r="M53" s="14">
        <f t="shared" si="18"/>
        <v>769177</v>
      </c>
      <c r="N53" s="13"/>
      <c r="O53" s="13">
        <f>1000*(IF(I53&lt;18,VLOOKUP(I53,'[1]Mortality (No Interventions) H'!$B$10:$O$129,10),VLOOKUP(I53,'[1]Mortality (Interventions) H'!$B$264:$AV$384,4)))</f>
        <v>782.72390789231406</v>
      </c>
      <c r="P53" s="11">
        <v>0</v>
      </c>
      <c r="Q53" s="10">
        <f t="shared" si="27"/>
        <v>5.4509018724069559E-9</v>
      </c>
      <c r="R53" s="10">
        <f t="shared" si="28"/>
        <v>4.2665512151079041E-9</v>
      </c>
      <c r="S53" s="10">
        <f t="shared" si="29"/>
        <v>0</v>
      </c>
      <c r="T53" s="9">
        <f t="shared" si="19"/>
        <v>1.1843506572990518E-9</v>
      </c>
      <c r="U53" s="18"/>
      <c r="V53" s="8">
        <f t="shared" si="30"/>
        <v>4.1927083495123657E-5</v>
      </c>
      <c r="W53" s="8">
        <f t="shared" si="20"/>
        <v>9.1097528552931287E-6</v>
      </c>
      <c r="X53" s="18"/>
      <c r="Y53" s="8">
        <f t="shared" si="21"/>
        <v>0</v>
      </c>
      <c r="Z53" s="8">
        <f t="shared" si="22"/>
        <v>0</v>
      </c>
      <c r="AA53" s="8">
        <f t="shared" si="23"/>
        <v>-3.4569504057771011E-6</v>
      </c>
      <c r="AB53" s="8">
        <f t="shared" si="31"/>
        <v>-3.2817330639830521E-3</v>
      </c>
      <c r="AC53" s="8">
        <f t="shared" si="24"/>
        <v>-3.2851900143888294E-3</v>
      </c>
      <c r="AD53" s="8">
        <f t="shared" si="32"/>
        <v>4.1130468908716307E-6</v>
      </c>
      <c r="AE53" s="8">
        <f t="shared" si="25"/>
        <v>-3.281076967497958E-3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2918.8571682484503</v>
      </c>
      <c r="M54" s="14">
        <f t="shared" si="18"/>
        <v>769177</v>
      </c>
      <c r="N54" s="13"/>
      <c r="O54" s="13">
        <f>1000*(IF(I54&lt;18,VLOOKUP(I54,'[1]Mortality (No Interventions) H'!$B$10:$O$129,10),VLOOKUP(I54,'[1]Mortality (Interventions) H'!$B$264:$AV$384,4)))</f>
        <v>804.99759368703553</v>
      </c>
      <c r="P54" s="11">
        <v>0</v>
      </c>
      <c r="Q54" s="10">
        <f t="shared" si="27"/>
        <v>1.1843506572990518E-9</v>
      </c>
      <c r="R54" s="10">
        <f t="shared" si="28"/>
        <v>9.5339942920739552E-10</v>
      </c>
      <c r="S54" s="10">
        <f t="shared" si="29"/>
        <v>0</v>
      </c>
      <c r="T54" s="9">
        <f t="shared" si="19"/>
        <v>2.3095122809165629E-10</v>
      </c>
      <c r="U54" s="18"/>
      <c r="V54" s="8">
        <f t="shared" si="30"/>
        <v>9.1097528552931287E-6</v>
      </c>
      <c r="W54" s="8">
        <f t="shared" si="20"/>
        <v>1.7764237276985591E-6</v>
      </c>
      <c r="X54" s="18"/>
      <c r="Y54" s="8">
        <f t="shared" si="21"/>
        <v>0</v>
      </c>
      <c r="Z54" s="8">
        <f t="shared" si="22"/>
        <v>0</v>
      </c>
      <c r="AA54" s="8">
        <f t="shared" si="23"/>
        <v>-6.7411364763111386E-7</v>
      </c>
      <c r="AB54" s="8">
        <f t="shared" si="31"/>
        <v>-7.3333291275945684E-4</v>
      </c>
      <c r="AC54" s="8">
        <f t="shared" si="24"/>
        <v>-7.3400702640708795E-4</v>
      </c>
      <c r="AD54" s="8">
        <f t="shared" si="32"/>
        <v>8.9366675510425601E-7</v>
      </c>
      <c r="AE54" s="8">
        <f t="shared" si="25"/>
        <v>-7.3311335965198373E-4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2918.8571682484503</v>
      </c>
      <c r="M55" s="14">
        <f t="shared" si="18"/>
        <v>769177</v>
      </c>
      <c r="N55" s="13"/>
      <c r="O55" s="13">
        <f>1000*(IF(I55&lt;18,VLOOKUP(I55,'[1]Mortality (No Interventions) H'!$B$10:$O$129,10),VLOOKUP(I55,'[1]Mortality (Interventions) H'!$B$264:$AV$384,4)))</f>
        <v>826.09701699183415</v>
      </c>
      <c r="P55" s="11">
        <v>0</v>
      </c>
      <c r="Q55" s="10">
        <f t="shared" si="27"/>
        <v>2.3095122809165629E-10</v>
      </c>
      <c r="R55" s="10">
        <f t="shared" si="28"/>
        <v>1.9078812059711795E-10</v>
      </c>
      <c r="S55" s="10">
        <f t="shared" si="29"/>
        <v>0</v>
      </c>
      <c r="T55" s="9">
        <f t="shared" si="19"/>
        <v>4.016310749453834E-11</v>
      </c>
      <c r="U55" s="18"/>
      <c r="V55" s="8">
        <f t="shared" si="30"/>
        <v>1.7764237276985591E-6</v>
      </c>
      <c r="W55" s="8">
        <f t="shared" si="20"/>
        <v>3.0892538533326521E-7</v>
      </c>
      <c r="X55" s="18"/>
      <c r="Y55" s="8">
        <f t="shared" si="21"/>
        <v>0</v>
      </c>
      <c r="Z55" s="8">
        <f t="shared" si="22"/>
        <v>0</v>
      </c>
      <c r="AA55" s="8">
        <f t="shared" si="23"/>
        <v>-1.1723037420956629E-7</v>
      </c>
      <c r="AB55" s="8">
        <f t="shared" si="31"/>
        <v>-1.4674983423652939E-4</v>
      </c>
      <c r="AC55" s="8">
        <f t="shared" si="24"/>
        <v>-1.4686706461073895E-4</v>
      </c>
      <c r="AD55" s="8">
        <f t="shared" si="32"/>
        <v>1.7426716768722867E-7</v>
      </c>
      <c r="AE55" s="8">
        <f t="shared" si="25"/>
        <v>-1.4669279744305172E-4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2918.8571682484503</v>
      </c>
      <c r="M56" s="14">
        <f t="shared" si="18"/>
        <v>769177</v>
      </c>
      <c r="N56" s="13"/>
      <c r="O56" s="13">
        <f>1000*(IF(I56&lt;18,VLOOKUP(I56,'[1]Mortality (No Interventions) H'!$B$10:$O$129,10),VLOOKUP(I56,'[1]Mortality (Interventions) H'!$B$264:$AV$384,4)))</f>
        <v>846.15399566022575</v>
      </c>
      <c r="P56" s="11">
        <v>0</v>
      </c>
      <c r="Q56" s="10">
        <f t="shared" si="27"/>
        <v>4.016310749453834E-11</v>
      </c>
      <c r="R56" s="10">
        <f t="shared" si="28"/>
        <v>3.3984173884634775E-11</v>
      </c>
      <c r="S56" s="10">
        <f t="shared" si="29"/>
        <v>0</v>
      </c>
      <c r="T56" s="9">
        <f t="shared" si="19"/>
        <v>6.1789336099035651E-12</v>
      </c>
      <c r="U56" s="18"/>
      <c r="V56" s="8">
        <f t="shared" si="30"/>
        <v>3.0892538533326521E-7</v>
      </c>
      <c r="W56" s="8">
        <f t="shared" si="20"/>
        <v>4.7526936172647945E-8</v>
      </c>
      <c r="X56" s="18"/>
      <c r="Y56" s="8">
        <f t="shared" si="21"/>
        <v>0</v>
      </c>
      <c r="Z56" s="8">
        <f t="shared" si="22"/>
        <v>0</v>
      </c>
      <c r="AA56" s="8">
        <f t="shared" si="23"/>
        <v>-1.8035424659398293E-8</v>
      </c>
      <c r="AB56" s="8">
        <f t="shared" si="31"/>
        <v>-2.6139844916061721E-5</v>
      </c>
      <c r="AC56" s="8">
        <f t="shared" si="24"/>
        <v>-2.6157880340721118E-5</v>
      </c>
      <c r="AD56" s="8">
        <f t="shared" si="32"/>
        <v>3.0305580301193321E-8</v>
      </c>
      <c r="AE56" s="8">
        <f t="shared" si="25"/>
        <v>-2.6127574760419924E-5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2918.8571682484503</v>
      </c>
      <c r="M57" s="14">
        <f t="shared" si="18"/>
        <v>769177</v>
      </c>
      <c r="N57" s="13"/>
      <c r="O57" s="13">
        <f>1000*(IF(I57&lt;18,VLOOKUP(I57,'[1]Mortality (No Interventions) H'!$B$10:$O$129,10),VLOOKUP(I57,'[1]Mortality (Interventions) H'!$B$264:$AV$384,4)))</f>
        <v>865.31895341476582</v>
      </c>
      <c r="P57" s="11">
        <v>0</v>
      </c>
      <c r="Q57" s="10">
        <f t="shared" si="27"/>
        <v>6.1789336099035651E-12</v>
      </c>
      <c r="R57" s="10">
        <f t="shared" si="28"/>
        <v>5.3467483645410741E-12</v>
      </c>
      <c r="S57" s="10">
        <f t="shared" si="29"/>
        <v>0</v>
      </c>
      <c r="T57" s="9">
        <f t="shared" si="19"/>
        <v>8.3218524536249106E-13</v>
      </c>
      <c r="U57" s="18"/>
      <c r="V57" s="8">
        <f t="shared" si="30"/>
        <v>4.7526936172647945E-8</v>
      </c>
      <c r="W57" s="8">
        <f t="shared" si="20"/>
        <v>6.400977504721848E-9</v>
      </c>
      <c r="X57" s="18"/>
      <c r="Y57" s="8">
        <f t="shared" si="21"/>
        <v>0</v>
      </c>
      <c r="Z57" s="8">
        <f t="shared" si="22"/>
        <v>0</v>
      </c>
      <c r="AA57" s="8">
        <f t="shared" si="23"/>
        <v>-2.4290298687369025E-9</v>
      </c>
      <c r="AB57" s="8">
        <f t="shared" si="31"/>
        <v>-4.1125958667926097E-6</v>
      </c>
      <c r="AC57" s="8">
        <f t="shared" si="24"/>
        <v>-4.1150248966613465E-6</v>
      </c>
      <c r="AD57" s="8">
        <f t="shared" si="32"/>
        <v>4.662392438536764E-9</v>
      </c>
      <c r="AE57" s="8">
        <f t="shared" si="25"/>
        <v>-4.1103625042228095E-6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2918.8571682484503</v>
      </c>
      <c r="M58" s="14">
        <f t="shared" si="18"/>
        <v>769177</v>
      </c>
      <c r="N58" s="13"/>
      <c r="O58" s="13">
        <f>1000*(IF(I58&lt;18,VLOOKUP(I58,'[1]Mortality (No Interventions) H'!$B$10:$O$129,10),VLOOKUP(I58,'[1]Mortality (Interventions) H'!$B$264:$AV$384,4)))</f>
        <v>883.58136930848059</v>
      </c>
      <c r="P58" s="11">
        <v>0</v>
      </c>
      <c r="Q58" s="10">
        <f t="shared" si="27"/>
        <v>8.3218524536249106E-13</v>
      </c>
      <c r="R58" s="10">
        <f t="shared" si="28"/>
        <v>7.3530337861570373E-13</v>
      </c>
      <c r="S58" s="10">
        <f t="shared" si="29"/>
        <v>0</v>
      </c>
      <c r="T58" s="9">
        <f t="shared" si="19"/>
        <v>9.6881866746787323E-14</v>
      </c>
      <c r="U58" s="18"/>
      <c r="V58" s="8">
        <f t="shared" si="30"/>
        <v>6.400977504721848E-9</v>
      </c>
      <c r="W58" s="8">
        <f t="shared" si="20"/>
        <v>7.4519303618693642E-10</v>
      </c>
      <c r="X58" s="18"/>
      <c r="Y58" s="8">
        <f t="shared" si="21"/>
        <v>0</v>
      </c>
      <c r="Z58" s="8">
        <f t="shared" si="22"/>
        <v>0</v>
      </c>
      <c r="AA58" s="8">
        <f t="shared" si="23"/>
        <v>-2.8278433122715132E-10</v>
      </c>
      <c r="AB58" s="8">
        <f t="shared" si="31"/>
        <v>-5.6557844685349114E-7</v>
      </c>
      <c r="AC58" s="8">
        <f t="shared" si="24"/>
        <v>-5.6586123118471833E-7</v>
      </c>
      <c r="AD58" s="8">
        <f t="shared" si="32"/>
        <v>6.2793589321321338E-10</v>
      </c>
      <c r="AE58" s="8">
        <f t="shared" si="25"/>
        <v>-5.6523329529150509E-7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2918.8571682484503</v>
      </c>
      <c r="M59" s="14">
        <f t="shared" si="18"/>
        <v>769177</v>
      </c>
      <c r="N59" s="13"/>
      <c r="O59" s="13">
        <f>1000*(IF(I59&lt;18,VLOOKUP(I59,'[1]Mortality (No Interventions) H'!$B$10:$O$129,10),VLOOKUP(I59,'[1]Mortality (Interventions) H'!$B$264:$AV$384,4)))</f>
        <v>900.93072239439573</v>
      </c>
      <c r="P59" s="11">
        <v>0</v>
      </c>
      <c r="Q59" s="10">
        <f t="shared" si="27"/>
        <v>9.6881866746787323E-14</v>
      </c>
      <c r="R59" s="10">
        <f t="shared" si="28"/>
        <v>8.7283850195100684E-14</v>
      </c>
      <c r="S59" s="10">
        <f t="shared" si="29"/>
        <v>0</v>
      </c>
      <c r="T59" s="9">
        <f t="shared" si="19"/>
        <v>9.5980165516866386E-15</v>
      </c>
      <c r="U59" s="18"/>
      <c r="V59" s="8">
        <f t="shared" si="30"/>
        <v>7.4519303618693642E-10</v>
      </c>
      <c r="W59" s="8">
        <f t="shared" si="20"/>
        <v>7.3825735771766742E-11</v>
      </c>
      <c r="X59" s="18"/>
      <c r="Y59" s="8">
        <f t="shared" si="21"/>
        <v>0</v>
      </c>
      <c r="Z59" s="8">
        <f t="shared" si="22"/>
        <v>0</v>
      </c>
      <c r="AA59" s="8">
        <f t="shared" si="23"/>
        <v>-2.8015239412857817E-11</v>
      </c>
      <c r="AB59" s="8">
        <f t="shared" si="31"/>
        <v>-6.7136730041516963E-8</v>
      </c>
      <c r="AC59" s="8">
        <f t="shared" si="24"/>
        <v>-6.7164745280929827E-8</v>
      </c>
      <c r="AD59" s="8">
        <f t="shared" si="32"/>
        <v>7.3103436849938462E-11</v>
      </c>
      <c r="AE59" s="8">
        <f t="shared" si="25"/>
        <v>-6.7091641844079884E-8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2918.8571682484503</v>
      </c>
      <c r="M60" s="14">
        <f t="shared" si="18"/>
        <v>769177</v>
      </c>
      <c r="N60" s="13"/>
      <c r="O60" s="13">
        <f>1000*(IF(I60&lt;18,VLOOKUP(I60,'[1]Mortality (No Interventions) H'!$B$10:$O$129,10),VLOOKUP(I60,'[1]Mortality (Interventions) H'!$B$264:$AV$384,4)))</f>
        <v>1000</v>
      </c>
      <c r="P60" s="11">
        <v>0</v>
      </c>
      <c r="Q60" s="10">
        <f t="shared" si="27"/>
        <v>9.5980165516866386E-15</v>
      </c>
      <c r="R60" s="10">
        <f t="shared" si="28"/>
        <v>9.5980165516866386E-15</v>
      </c>
      <c r="S60" s="10">
        <f t="shared" si="29"/>
        <v>0</v>
      </c>
      <c r="T60" s="9">
        <f t="shared" si="19"/>
        <v>0</v>
      </c>
      <c r="U60" s="18"/>
      <c r="V60" s="8">
        <f t="shared" si="30"/>
        <v>7.3825735771766742E-11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-7.3825735771766736E-9</v>
      </c>
      <c r="AC60" s="8">
        <f t="shared" si="24"/>
        <v>-7.3825735771766736E-9</v>
      </c>
      <c r="AD60" s="8">
        <f t="shared" si="32"/>
        <v>7.2423046792103176E-12</v>
      </c>
      <c r="AE60" s="8">
        <f t="shared" si="25"/>
        <v>-7.3753312724974635E-9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2918.8571682484503</v>
      </c>
      <c r="M61" s="14">
        <f t="shared" si="18"/>
        <v>769177</v>
      </c>
      <c r="N61" s="13"/>
      <c r="O61" s="13" t="e">
        <f>1000*(IF(I61&lt;18,VLOOKUP(I61,'[1]Mortality (No Interventions) H'!$B$10:$O$129,10),VLOOKUP(I61,'[1]Mortality (Interventions) H'!$B$264:$AV$384,4)))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2918.8571682484503</v>
      </c>
      <c r="M62" s="14">
        <f t="shared" si="18"/>
        <v>769177</v>
      </c>
      <c r="N62" s="13"/>
      <c r="O62" s="13" t="e">
        <f>1000*(IF(I62&lt;18,VLOOKUP(I62,'[1]Mortality (No Interventions) H'!$B$10:$O$129,10),VLOOKUP(I62,'[1]Mortality (Interventions) H'!$B$264:$AV$384,4)))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2918.8571682484503</v>
      </c>
      <c r="M63" s="14">
        <f t="shared" si="18"/>
        <v>769177</v>
      </c>
      <c r="N63" s="13"/>
      <c r="O63" s="13" t="e">
        <f>1000*(IF(I63&lt;18,VLOOKUP(I63,'[1]Mortality (No Interventions) H'!$B$10:$O$129,10),VLOOKUP(I63,'[1]Mortality (Interventions) H'!$B$264:$AV$384,4)))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2918.8571682484503</v>
      </c>
      <c r="M64" s="14">
        <f t="shared" si="18"/>
        <v>769177</v>
      </c>
      <c r="N64" s="13"/>
      <c r="O64" s="13" t="e">
        <f>1000*(IF(I64&lt;18,VLOOKUP(I64,'[1]Mortality (No Interventions) H'!$B$10:$O$129,10),VLOOKUP(I64,'[1]Mortality (Interventions) H'!$B$264:$AV$384,4)))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2918.8571682484503</v>
      </c>
      <c r="M65" s="14">
        <f t="shared" si="18"/>
        <v>769177</v>
      </c>
      <c r="N65" s="13"/>
      <c r="O65" s="13" t="e">
        <f>1000*(IF(I65&lt;18,VLOOKUP(I65,'[1]Mortality (No Interventions) H'!$B$10:$O$129,10),VLOOKUP(I65,'[1]Mortality (Interventions) H'!$B$264:$AV$384,4)))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2918.8571682484503</v>
      </c>
      <c r="M66" s="14">
        <f t="shared" si="18"/>
        <v>769177</v>
      </c>
      <c r="N66" s="13"/>
      <c r="O66" s="13" t="e">
        <f>1000*(IF(I66&lt;18,VLOOKUP(I66,'[1]Mortality (No Interventions) H'!$B$10:$O$129,10),VLOOKUP(I66,'[1]Mortality (Interventions) H'!$B$264:$AV$384,4)))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2918.8571682484503</v>
      </c>
      <c r="M67" s="14">
        <f t="shared" si="18"/>
        <v>769177</v>
      </c>
      <c r="N67" s="13"/>
      <c r="O67" s="13" t="e">
        <f>1000*(IF(I67&lt;18,VLOOKUP(I67,'[1]Mortality (No Interventions) H'!$B$10:$O$129,10),VLOOKUP(I67,'[1]Mortality (Interventions) H'!$B$264:$AV$384,4)))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2918.8571682484503</v>
      </c>
      <c r="M68" s="14">
        <f t="shared" ref="M68:M99" si="36">$E$11</f>
        <v>769177</v>
      </c>
      <c r="N68" s="13"/>
      <c r="O68" s="13" t="e">
        <f>1000*(IF(I68&lt;18,VLOOKUP(I68,'[1]Mortality (No Interventions) H'!$B$10:$O$129,10),VLOOKUP(I68,'[1]Mortality (Interventions) H'!$B$264:$AV$384,4)))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2918.8571682484503</v>
      </c>
      <c r="M69" s="14">
        <f t="shared" si="36"/>
        <v>769177</v>
      </c>
      <c r="N69" s="13"/>
      <c r="O69" s="13" t="e">
        <f>1000*(IF(I69&lt;18,VLOOKUP(I69,'[1]Mortality (No Interventions) H'!$B$10:$O$129,10),VLOOKUP(I69,'[1]Mortality (Interventions) H'!$B$264:$AV$384,4)))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2918.8571682484503</v>
      </c>
      <c r="M70" s="14">
        <f t="shared" si="36"/>
        <v>769177</v>
      </c>
      <c r="N70" s="13"/>
      <c r="O70" s="13" t="e">
        <f>1000*(IF(I70&lt;18,VLOOKUP(I70,'[1]Mortality (No Interventions) H'!$B$10:$O$129,10),VLOOKUP(I70,'[1]Mortality (Interventions) H'!$B$264:$AV$384,4)))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2918.8571682484503</v>
      </c>
      <c r="M71" s="14">
        <f t="shared" si="36"/>
        <v>769177</v>
      </c>
      <c r="N71" s="13"/>
      <c r="O71" s="13" t="e">
        <f>1000*(IF(I71&lt;18,VLOOKUP(I71,'[1]Mortality (No Interventions) H'!$B$10:$O$129,10),VLOOKUP(I71,'[1]Mortality (Interventions) H'!$B$264:$AV$384,4)))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2918.8571682484503</v>
      </c>
      <c r="M72" s="14">
        <f t="shared" si="36"/>
        <v>769177</v>
      </c>
      <c r="N72" s="13"/>
      <c r="O72" s="13" t="e">
        <f>1000*(IF(I72&lt;18,VLOOKUP(I72,'[1]Mortality (No Interventions) H'!$B$10:$O$129,10),VLOOKUP(I72,'[1]Mortality (Interventions) H'!$B$264:$AV$384,4)))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2918.8571682484503</v>
      </c>
      <c r="M73" s="14">
        <f t="shared" si="36"/>
        <v>769177</v>
      </c>
      <c r="N73" s="13"/>
      <c r="O73" s="13" t="e">
        <f>1000*(IF(I73&lt;18,VLOOKUP(I73,'[1]Mortality (No Interventions) H'!$B$10:$O$129,10),VLOOKUP(I73,'[1]Mortality (Interventions) H'!$B$264:$AV$384,4)))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2918.8571682484503</v>
      </c>
      <c r="M74" s="14">
        <f t="shared" si="36"/>
        <v>769177</v>
      </c>
      <c r="N74" s="13"/>
      <c r="O74" s="13" t="e">
        <f>1000*(IF(I74&lt;18,VLOOKUP(I74,'[1]Mortality (No Interventions) H'!$B$10:$O$129,10),VLOOKUP(I74,'[1]Mortality (Interventions) H'!$B$264:$AV$384,4)))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2918.8571682484503</v>
      </c>
      <c r="M75" s="14">
        <f t="shared" si="36"/>
        <v>769177</v>
      </c>
      <c r="N75" s="13"/>
      <c r="O75" s="13" t="e">
        <f>1000*(IF(I75&lt;18,VLOOKUP(I75,'[1]Mortality (No Interventions) H'!$B$10:$O$129,10),VLOOKUP(I75,'[1]Mortality (Interventions) H'!$B$264:$AV$384,4)))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2918.8571682484503</v>
      </c>
      <c r="M76" s="14">
        <f t="shared" si="36"/>
        <v>769177</v>
      </c>
      <c r="N76" s="13"/>
      <c r="O76" s="13" t="e">
        <f>1000*(IF(I76&lt;18,VLOOKUP(I76,'[1]Mortality (No Interventions) H'!$B$10:$O$129,10),VLOOKUP(I76,'[1]Mortality (Interventions) H'!$B$264:$AV$384,4)))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2918.8571682484503</v>
      </c>
      <c r="M77" s="14">
        <f t="shared" si="36"/>
        <v>769177</v>
      </c>
      <c r="N77" s="13"/>
      <c r="O77" s="13" t="e">
        <f>1000*(IF(I77&lt;18,VLOOKUP(I77,'[1]Mortality (No Interventions) H'!$B$10:$O$129,10),VLOOKUP(I77,'[1]Mortality (Interventions) H'!$B$264:$AV$384,4)))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2918.8571682484503</v>
      </c>
      <c r="M78" s="14">
        <f t="shared" si="36"/>
        <v>769177</v>
      </c>
      <c r="N78" s="13"/>
      <c r="O78" s="13" t="e">
        <f>1000*(IF(I78&lt;18,VLOOKUP(I78,'[1]Mortality (No Interventions) H'!$B$10:$O$129,10),VLOOKUP(I78,'[1]Mortality (Interventions) H'!$B$264:$AV$384,4)))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2918.8571682484503</v>
      </c>
      <c r="M79" s="14">
        <f t="shared" si="36"/>
        <v>769177</v>
      </c>
      <c r="N79" s="13"/>
      <c r="O79" s="13" t="e">
        <f>1000*(IF(I79&lt;18,VLOOKUP(I79,'[1]Mortality (No Interventions) H'!$B$10:$O$129,10),VLOOKUP(I79,'[1]Mortality (Interventions) H'!$B$264:$AV$384,4)))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2918.8571682484503</v>
      </c>
      <c r="M80" s="14">
        <f t="shared" si="36"/>
        <v>769177</v>
      </c>
      <c r="O80" s="13" t="e">
        <f>1000*(IF(I80&lt;18,VLOOKUP(I80,'[1]Mortality (No Interventions) H'!$B$10:$O$129,10),VLOOKUP(I80,'[1]Mortality (Interventions) H'!$B$264:$AV$384,4)))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2918.8571682484503</v>
      </c>
      <c r="M81" s="14">
        <f t="shared" si="36"/>
        <v>769177</v>
      </c>
      <c r="O81" s="13" t="e">
        <f>1000*(IF(I81&lt;18,VLOOKUP(I81,'[1]Mortality (No Interventions) H'!$B$10:$O$129,10),VLOOKUP(I81,'[1]Mortality (Interventions) H'!$B$264:$AV$384,4)))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2918.8571682484503</v>
      </c>
      <c r="M82" s="14">
        <f t="shared" si="36"/>
        <v>769177</v>
      </c>
      <c r="O82" s="13" t="e">
        <f>1000*(IF(I82&lt;18,VLOOKUP(I82,'[1]Mortality (No Interventions) H'!$B$10:$O$129,10),VLOOKUP(I82,'[1]Mortality (Interventions) H'!$B$264:$AV$384,4)))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2918.8571682484503</v>
      </c>
      <c r="M83" s="14">
        <f t="shared" si="36"/>
        <v>769177</v>
      </c>
      <c r="O83" s="13" t="e">
        <f>1000*(IF(I83&lt;18,VLOOKUP(I83,'[1]Mortality (No Interventions) H'!$B$10:$O$129,10),VLOOKUP(I83,'[1]Mortality (Interventions) H'!$B$264:$AV$384,4)))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2918.8571682484503</v>
      </c>
      <c r="M84" s="14">
        <f t="shared" si="36"/>
        <v>769177</v>
      </c>
      <c r="O84" s="13" t="e">
        <f>1000*(IF(I84&lt;18,VLOOKUP(I84,'[1]Mortality (No Interventions) H'!$B$10:$O$129,10),VLOOKUP(I84,'[1]Mortality (Interventions) H'!$B$264:$AV$384,4)))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2918.8571682484503</v>
      </c>
      <c r="M85" s="14">
        <f t="shared" si="36"/>
        <v>769177</v>
      </c>
      <c r="O85" s="13" t="e">
        <f>1000*(IF(I85&lt;18,VLOOKUP(I85,'[1]Mortality (No Interventions) H'!$B$10:$O$129,10),VLOOKUP(I85,'[1]Mortality (Interventions) H'!$B$264:$AV$384,4)))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2918.8571682484503</v>
      </c>
      <c r="M86" s="14">
        <f t="shared" si="36"/>
        <v>769177</v>
      </c>
      <c r="O86" s="13" t="e">
        <f>1000*(IF(I86&lt;18,VLOOKUP(I86,'[1]Mortality (No Interventions) H'!$B$10:$O$129,10),VLOOKUP(I86,'[1]Mortality (Interventions) H'!$B$264:$AV$384,4)))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2918.8571682484503</v>
      </c>
      <c r="M87" s="14">
        <f t="shared" si="36"/>
        <v>769177</v>
      </c>
      <c r="O87" s="13" t="e">
        <f>1000*(IF(I87&lt;18,VLOOKUP(I87,'[1]Mortality (No Interventions) H'!$B$10:$O$129,10),VLOOKUP(I87,'[1]Mortality (Interventions) H'!$B$264:$AV$384,4)))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2918.8571682484503</v>
      </c>
      <c r="M88" s="14">
        <f t="shared" si="36"/>
        <v>769177</v>
      </c>
      <c r="O88" s="13" t="e">
        <f>1000*(IF(I88&lt;18,VLOOKUP(I88,'[1]Mortality (No Interventions) H'!$B$10:$O$129,10),VLOOKUP(I88,'[1]Mortality (Interventions) H'!$B$264:$AV$384,4)))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2918.8571682484503</v>
      </c>
      <c r="M89" s="14">
        <f t="shared" si="36"/>
        <v>769177</v>
      </c>
      <c r="O89" s="13" t="e">
        <f>1000*(IF(I89&lt;18,VLOOKUP(I89,'[1]Mortality (No Interventions) H'!$B$10:$O$129,10),VLOOKUP(I89,'[1]Mortality (Interventions) H'!$B$264:$AV$384,4)))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2918.8571682484503</v>
      </c>
      <c r="M90" s="14">
        <f t="shared" si="36"/>
        <v>769177</v>
      </c>
      <c r="O90" s="13" t="e">
        <f>1000*(IF(I90&lt;18,VLOOKUP(I90,'[1]Mortality (No Interventions) H'!$B$10:$O$129,10),VLOOKUP(I90,'[1]Mortality (Interventions) H'!$B$264:$AV$384,4)))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2918.8571682484503</v>
      </c>
      <c r="M91" s="14">
        <f t="shared" si="36"/>
        <v>769177</v>
      </c>
      <c r="O91" s="13" t="e">
        <f>1000*(IF(I91&lt;18,VLOOKUP(I91,'[1]Mortality (No Interventions) H'!$B$10:$O$129,10),VLOOKUP(I91,'[1]Mortality (Interventions) H'!$B$264:$AV$384,4)))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2918.8571682484503</v>
      </c>
      <c r="M92" s="14">
        <f t="shared" si="36"/>
        <v>769177</v>
      </c>
      <c r="O92" s="13" t="e">
        <f>1000*(IF(I92&lt;18,VLOOKUP(I92,'[1]Mortality (No Interventions) H'!$B$10:$O$129,10),VLOOKUP(I92,'[1]Mortality (Interventions) H'!$B$264:$AV$384,4)))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2918.8571682484503</v>
      </c>
      <c r="M93" s="14">
        <f t="shared" si="36"/>
        <v>769177</v>
      </c>
      <c r="O93" s="13" t="e">
        <f>1000*(IF(I93&lt;18,VLOOKUP(I93,'[1]Mortality (No Interventions) H'!$B$10:$O$129,10),VLOOKUP(I93,'[1]Mortality (Interventions) H'!$B$264:$AV$384,4)))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2918.8571682484503</v>
      </c>
      <c r="M94" s="14">
        <f t="shared" si="36"/>
        <v>769177</v>
      </c>
      <c r="O94" s="13" t="e">
        <f>1000*(IF(I94&lt;18,VLOOKUP(I94,'[1]Mortality (No Interventions) H'!$B$10:$O$129,10),VLOOKUP(I94,'[1]Mortality (Interventions) H'!$B$264:$AV$384,4)))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2918.8571682484503</v>
      </c>
      <c r="M95" s="14">
        <f t="shared" si="36"/>
        <v>769177</v>
      </c>
      <c r="O95" s="13" t="e">
        <f>1000*(IF(I95&lt;18,VLOOKUP(I95,'[1]Mortality (No Interventions) H'!$B$10:$O$129,10),VLOOKUP(I95,'[1]Mortality (Interventions) H'!$B$264:$AV$384,4)))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2918.8571682484503</v>
      </c>
      <c r="M96" s="14">
        <f t="shared" si="36"/>
        <v>769177</v>
      </c>
      <c r="O96" s="13" t="e">
        <f>1000*(IF(I96&lt;18,VLOOKUP(I96,'[1]Mortality (No Interventions) H'!$B$10:$O$129,10),VLOOKUP(I96,'[1]Mortality (Interventions) H'!$B$264:$AV$384,4)))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2918.8571682484503</v>
      </c>
      <c r="M97" s="14">
        <f t="shared" si="36"/>
        <v>769177</v>
      </c>
      <c r="O97" s="13" t="e">
        <f>1000*(IF(I97&lt;18,VLOOKUP(I97,'[1]Mortality (No Interventions) H'!$B$10:$O$129,10),VLOOKUP(I97,'[1]Mortality (Interventions) H'!$B$264:$AV$384,4)))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2918.8571682484503</v>
      </c>
      <c r="M98" s="14">
        <f t="shared" si="36"/>
        <v>769177</v>
      </c>
      <c r="O98" s="13" t="e">
        <f>1000*(IF(I98&lt;18,VLOOKUP(I98,'[1]Mortality (No Interventions) H'!$B$10:$O$129,10),VLOOKUP(I98,'[1]Mortality (Interventions) H'!$B$264:$AV$384,4)))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2918.8571682484503</v>
      </c>
      <c r="M99" s="14">
        <f t="shared" si="36"/>
        <v>769177</v>
      </c>
      <c r="O99" s="13" t="e">
        <f>1000*(IF(I99&lt;18,VLOOKUP(I99,'[1]Mortality (No Interventions) H'!$B$10:$O$129,10),VLOOKUP(I99,'[1]Mortality (Interventions) H'!$B$264:$AV$384,4)))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2918.8571682484503</v>
      </c>
      <c r="M100" s="14">
        <f t="shared" ref="M100:M124" si="54">$E$11</f>
        <v>769177</v>
      </c>
      <c r="O100" s="13" t="e">
        <f>1000*(IF(I100&lt;18,VLOOKUP(I100,'[1]Mortality (No Interventions) H'!$B$10:$O$129,10),VLOOKUP(I100,'[1]Mortality (Interventions) H'!$B$264:$AV$384,4)))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2918.8571682484503</v>
      </c>
      <c r="M101" s="14">
        <f t="shared" si="54"/>
        <v>769177</v>
      </c>
      <c r="O101" s="13" t="e">
        <f>1000*(IF(I101&lt;18,VLOOKUP(I101,'[1]Mortality (No Interventions) H'!$B$10:$O$129,10),VLOOKUP(I101,'[1]Mortality (Interventions) H'!$B$264:$AV$384,4)))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2918.8571682484503</v>
      </c>
      <c r="M102" s="14">
        <f t="shared" si="54"/>
        <v>769177</v>
      </c>
      <c r="O102" s="13" t="e">
        <f>1000*(IF(I102&lt;18,VLOOKUP(I102,'[1]Mortality (No Interventions) H'!$B$10:$O$129,10),VLOOKUP(I102,'[1]Mortality (Interventions) H'!$B$264:$AV$384,4)))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2918.8571682484503</v>
      </c>
      <c r="M103" s="14">
        <f t="shared" si="54"/>
        <v>769177</v>
      </c>
      <c r="O103" s="13" t="e">
        <f>1000*(IF(I103&lt;18,VLOOKUP(I103,'[1]Mortality (No Interventions) H'!$B$10:$O$129,10),VLOOKUP(I103,'[1]Mortality (Interventions) H'!$B$264:$AV$384,4)))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2918.8571682484503</v>
      </c>
      <c r="M104" s="14">
        <f t="shared" si="54"/>
        <v>769177</v>
      </c>
      <c r="O104" s="13" t="e">
        <f>1000*(IF(I104&lt;18,VLOOKUP(I104,'[1]Mortality (No Interventions) H'!$B$10:$O$129,10),VLOOKUP(I104,'[1]Mortality (Interventions) H'!$B$264:$AV$384,4)))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2918.8571682484503</v>
      </c>
      <c r="M105" s="14">
        <f t="shared" si="54"/>
        <v>769177</v>
      </c>
      <c r="O105" s="13" t="e">
        <f>1000*(IF(I105&lt;18,VLOOKUP(I105,'[1]Mortality (No Interventions) H'!$B$10:$O$129,10),VLOOKUP(I105,'[1]Mortality (Interventions) H'!$B$264:$AV$384,4)))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2918.8571682484503</v>
      </c>
      <c r="M106" s="14">
        <f t="shared" si="54"/>
        <v>769177</v>
      </c>
      <c r="O106" s="13" t="e">
        <f>1000*(IF(I106&lt;18,VLOOKUP(I106,'[1]Mortality (No Interventions) H'!$B$10:$O$129,10),VLOOKUP(I106,'[1]Mortality (Interventions) H'!$B$264:$AV$384,4)))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2918.8571682484503</v>
      </c>
      <c r="M107" s="14">
        <f t="shared" si="54"/>
        <v>769177</v>
      </c>
      <c r="O107" s="13" t="e">
        <f>1000*(IF(I107&lt;18,VLOOKUP(I107,'[1]Mortality (No Interventions) H'!$B$10:$O$129,10),VLOOKUP(I107,'[1]Mortality (Interventions) H'!$B$264:$AV$384,4)))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2918.8571682484503</v>
      </c>
      <c r="M108" s="14">
        <f t="shared" si="54"/>
        <v>769177</v>
      </c>
      <c r="O108" s="13" t="e">
        <f>1000*(IF(I108&lt;18,VLOOKUP(I108,'[1]Mortality (No Interventions) H'!$B$10:$O$129,10),VLOOKUP(I108,'[1]Mortality (Interventions) H'!$B$264:$AV$384,4)))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2918.8571682484503</v>
      </c>
      <c r="M109" s="14">
        <f t="shared" si="54"/>
        <v>769177</v>
      </c>
      <c r="O109" s="13" t="e">
        <f>1000*(IF(I109&lt;18,VLOOKUP(I109,'[1]Mortality (No Interventions) H'!$B$10:$O$129,10),VLOOKUP(I109,'[1]Mortality (Interventions) H'!$B$264:$AV$384,4)))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2918.8571682484503</v>
      </c>
      <c r="M110" s="14">
        <f t="shared" si="54"/>
        <v>769177</v>
      </c>
      <c r="O110" s="13" t="e">
        <f>1000*(IF(I110&lt;18,VLOOKUP(I110,'[1]Mortality (No Interventions) H'!$B$10:$O$129,10),VLOOKUP(I110,'[1]Mortality (Interventions) H'!$B$264:$AV$384,4)))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2918.8571682484503</v>
      </c>
      <c r="M111" s="14">
        <f t="shared" si="54"/>
        <v>769177</v>
      </c>
      <c r="O111" s="13" t="e">
        <f>1000*(IF(I111&lt;18,VLOOKUP(I111,'[1]Mortality (No Interventions) H'!$B$10:$O$129,10),VLOOKUP(I111,'[1]Mortality (Interventions) H'!$B$264:$AV$384,4)))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2918.8571682484503</v>
      </c>
      <c r="M112" s="14">
        <f t="shared" si="54"/>
        <v>769177</v>
      </c>
      <c r="O112" s="13" t="e">
        <f>1000*(IF(I112&lt;18,VLOOKUP(I112,'[1]Mortality (No Interventions) H'!$B$10:$O$129,10),VLOOKUP(I112,'[1]Mortality (Interventions) H'!$B$264:$AV$384,4)))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2918.8571682484503</v>
      </c>
      <c r="M113" s="14">
        <f t="shared" si="54"/>
        <v>769177</v>
      </c>
      <c r="O113" s="13" t="e">
        <f>1000*(IF(I113&lt;18,VLOOKUP(I113,'[1]Mortality (No Interventions) H'!$B$10:$O$129,10),VLOOKUP(I113,'[1]Mortality (Interventions) H'!$B$264:$AV$384,4)))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2918.8571682484503</v>
      </c>
      <c r="M114" s="14">
        <f t="shared" si="54"/>
        <v>769177</v>
      </c>
      <c r="O114" s="13" t="e">
        <f>1000*(IF(I114&lt;18,VLOOKUP(I114,'[1]Mortality (No Interventions) H'!$B$10:$O$129,10),VLOOKUP(I114,'[1]Mortality (Interventions) H'!$B$264:$AV$384,4)))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2918.8571682484503</v>
      </c>
      <c r="M115" s="14">
        <f t="shared" si="54"/>
        <v>769177</v>
      </c>
      <c r="O115" s="13" t="e">
        <f>1000*(IF(I115&lt;18,VLOOKUP(I115,'[1]Mortality (No Interventions) H'!$B$10:$O$129,10),VLOOKUP(I115,'[1]Mortality (Interventions) H'!$B$264:$AV$384,4)))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2918.8571682484503</v>
      </c>
      <c r="M116" s="14">
        <f t="shared" si="54"/>
        <v>769177</v>
      </c>
      <c r="O116" s="13" t="e">
        <f>1000*(IF(I116&lt;18,VLOOKUP(I116,'[1]Mortality (No Interventions) H'!$B$10:$O$129,10),VLOOKUP(I116,'[1]Mortality (Interventions) H'!$B$264:$AV$384,4)))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2918.8571682484503</v>
      </c>
      <c r="M117" s="14">
        <f t="shared" si="54"/>
        <v>769177</v>
      </c>
      <c r="O117" s="13" t="e">
        <f>1000*(IF(I117&lt;18,VLOOKUP(I117,'[1]Mortality (No Interventions) H'!$B$10:$O$129,10),VLOOKUP(I117,'[1]Mortality (Interventions) H'!$B$264:$AV$384,4)))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2918.8571682484503</v>
      </c>
      <c r="M118" s="14">
        <f t="shared" si="54"/>
        <v>769177</v>
      </c>
      <c r="O118" s="13" t="e">
        <f>1000*(IF(I118&lt;18,VLOOKUP(I118,'[1]Mortality (No Interventions) H'!$B$10:$O$129,10),VLOOKUP(I118,'[1]Mortality (Interventions) H'!$B$264:$AV$384,4)))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2918.8571682484503</v>
      </c>
      <c r="M119" s="14">
        <f t="shared" si="54"/>
        <v>769177</v>
      </c>
      <c r="O119" s="13" t="e">
        <f>1000*(IF(I119&lt;18,VLOOKUP(I119,'[1]Mortality (No Interventions) H'!$B$10:$O$129,10),VLOOKUP(I119,'[1]Mortality (Interventions) H'!$B$264:$AV$384,4)))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2918.8571682484503</v>
      </c>
      <c r="M120" s="14">
        <f t="shared" si="54"/>
        <v>769177</v>
      </c>
      <c r="O120" s="13" t="e">
        <f>1000*(IF(I120&lt;18,VLOOKUP(I120,'[1]Mortality (No Interventions) H'!$B$10:$O$129,10),VLOOKUP(I120,'[1]Mortality (Interventions) H'!$B$264:$AV$384,4)))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2918.8571682484503</v>
      </c>
      <c r="M121" s="14">
        <f t="shared" si="54"/>
        <v>769177</v>
      </c>
      <c r="O121" s="13" t="e">
        <f>1000*(IF(I121&lt;18,VLOOKUP(I121,'[1]Mortality (No Interventions) H'!$B$10:$O$129,10),VLOOKUP(I121,'[1]Mortality (Interventions) H'!$B$264:$AV$384,4)))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2918.8571682484503</v>
      </c>
      <c r="M122" s="14">
        <f t="shared" si="54"/>
        <v>769177</v>
      </c>
      <c r="O122" s="13" t="e">
        <f>1000*(IF(I122&lt;18,VLOOKUP(I122,'[1]Mortality (No Interventions) H'!$B$10:$O$129,10),VLOOKUP(I122,'[1]Mortality (Interventions) H'!$B$264:$AV$384,4)))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2918.8571682484503</v>
      </c>
      <c r="M123" s="14">
        <f t="shared" si="54"/>
        <v>769177</v>
      </c>
      <c r="O123" s="13" t="e">
        <f>1000*(IF(I123&lt;18,VLOOKUP(I123,'[1]Mortality (No Interventions) H'!$B$10:$O$129,10),VLOOKUP(I123,'[1]Mortality (Interventions) H'!$B$264:$AV$384,4)))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2918.8571682484503</v>
      </c>
      <c r="M124" s="14">
        <f t="shared" si="54"/>
        <v>769177</v>
      </c>
      <c r="O124" s="13" t="e">
        <f>1000*(IF(I124&lt;18,VLOOKUP(I124,'[1]Mortality (No Interventions) H'!$B$10:$O$129,10),VLOOKUP(I124,'[1]Mortality (Interventions) H'!$B$264:$AV$384,4)))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542767.00864969008</v>
      </c>
      <c r="Z129" s="2">
        <f t="shared" si="72"/>
        <v>-13569.175216242253</v>
      </c>
      <c r="AA129" s="2">
        <f t="shared" si="72"/>
        <v>-46865.390412458386</v>
      </c>
      <c r="AB129" s="2">
        <f t="shared" si="72"/>
        <v>-769176.99999999988</v>
      </c>
      <c r="AC129" s="2">
        <f t="shared" si="72"/>
        <v>-286844.55697901052</v>
      </c>
      <c r="AD129" s="2">
        <f t="shared" si="72"/>
        <v>12154.093969298738</v>
      </c>
      <c r="AE129" s="2">
        <f t="shared" si="72"/>
        <v>-274690.46300971182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542767.00864969008</v>
      </c>
      <c r="Z131" s="2">
        <f t="shared" si="73"/>
        <v>-13569.175216242253</v>
      </c>
      <c r="AA131" s="2">
        <f t="shared" si="73"/>
        <v>-23447.384131747076</v>
      </c>
      <c r="AB131" s="2">
        <f t="shared" si="73"/>
        <v>-219673.78698363973</v>
      </c>
      <c r="AC131" s="2">
        <f t="shared" si="73"/>
        <v>286076.66231806105</v>
      </c>
      <c r="AD131" s="2">
        <f t="shared" si="73"/>
        <v>5495.0321301635959</v>
      </c>
      <c r="AE131" s="2">
        <f t="shared" si="73"/>
        <v>291571.69444822462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542767.00864969008</v>
      </c>
      <c r="Z133" s="2">
        <f t="shared" si="74"/>
        <v>-13569.175216242253</v>
      </c>
      <c r="AA133" s="2">
        <f t="shared" si="74"/>
        <v>-34518.82312925806</v>
      </c>
      <c r="AB133" s="2">
        <f t="shared" si="74"/>
        <v>-449024.54442166124</v>
      </c>
      <c r="AC133" s="2">
        <f t="shared" si="74"/>
        <v>45654.465882528631</v>
      </c>
      <c r="AD133" s="2">
        <f t="shared" si="74"/>
        <v>8622.2562909483149</v>
      </c>
      <c r="AE133" s="2">
        <f t="shared" si="74"/>
        <v>54276.722173476825</v>
      </c>
    </row>
    <row r="134" spans="1:40" ht="19" customHeight="1" x14ac:dyDescent="0.15">
      <c r="A134" s="1"/>
      <c r="G134" s="1" t="s">
        <v>11</v>
      </c>
      <c r="H134" s="50">
        <v>556128.66403293959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556128.66403293959</v>
      </c>
      <c r="K135" s="14">
        <f>J135*$C$10</f>
        <v>13903.216600823491</v>
      </c>
      <c r="L135" s="15">
        <f>$C$145</f>
        <v>5560.336544360106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556128.66403293959</v>
      </c>
      <c r="Z135" s="8">
        <f t="shared" ref="Z135:Z166" si="79">IFERROR(_xlfn.IFNA(-$T135*K135,0),0)</f>
        <v>-13903.216600823491</v>
      </c>
      <c r="AA135" s="8">
        <f t="shared" ref="AA135:AA166" si="80">IFERROR(_xlfn.IFNA(-$T135*L135,0),0)</f>
        <v>-5560.336544360106</v>
      </c>
      <c r="AB135" s="8"/>
      <c r="AC135" s="8">
        <f t="shared" ref="AC135:AC166" si="81">IFERROR(_xlfn.IFNA(SUM(Y135:AB135),0),0)</f>
        <v>536665.11088775599</v>
      </c>
      <c r="AD135" s="8"/>
      <c r="AE135" s="8">
        <f t="shared" ref="AE135:AE166" si="82">IFERROR(_xlfn.IFNA(SUM(AC135:AD135),0),0)</f>
        <v>536665.11088775599</v>
      </c>
      <c r="AG135" s="46">
        <f>AE264</f>
        <v>55612.885342237947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H'!$B$10:$O$129,10),VLOOKUP(I5,'[1]Mortality (Interventions) H'!$B$264:$AV$384,7)))</f>
        <v>22.418535904674684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2.2418535904674682E-2</v>
      </c>
      <c r="S136" s="10">
        <f t="shared" ref="S136:S167" si="86">MIN(P136*Q136,Q136-R136)</f>
        <v>0</v>
      </c>
      <c r="T136" s="9">
        <f t="shared" si="76"/>
        <v>0.97758146409532531</v>
      </c>
      <c r="U136" s="18"/>
      <c r="V136" s="8">
        <f t="shared" ref="V136:V167" si="87">W135</f>
        <v>7691.77</v>
      </c>
      <c r="W136" s="8">
        <f t="shared" si="77"/>
        <v>7519.3317780845009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-17243.82219154996</v>
      </c>
      <c r="AC136" s="8">
        <f t="shared" si="81"/>
        <v>-17243.82219154996</v>
      </c>
      <c r="AD136" s="8">
        <f t="shared" ref="AD136:AD167" si="89">IFERROR(_xlfn.IFNA($D$6*SUM(V136:V136,Y136:Z136),0),0)</f>
        <v>754.56263700000011</v>
      </c>
      <c r="AE136" s="8">
        <f t="shared" si="82"/>
        <v>-16489.259554549961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2779.6932241954078</v>
      </c>
      <c r="M137" s="14">
        <f t="shared" si="75"/>
        <v>769177</v>
      </c>
      <c r="N137" s="13"/>
      <c r="O137" s="13">
        <f>1000*(IF(I6&lt;18,VLOOKUP(I6,'[1]Mortality (No Interventions) H'!$B$10:$O$129,10),VLOOKUP(I6,'[1]Mortality (Interventions) H'!$B$264:$AV$384,7)))</f>
        <v>24.398541538984688</v>
      </c>
      <c r="P137" s="11">
        <v>0</v>
      </c>
      <c r="Q137" s="10">
        <f t="shared" si="84"/>
        <v>0.97758146409532531</v>
      </c>
      <c r="R137" s="10">
        <f t="shared" si="85"/>
        <v>2.3851561959471263E-2</v>
      </c>
      <c r="S137" s="10">
        <f t="shared" si="86"/>
        <v>0</v>
      </c>
      <c r="T137" s="9">
        <f t="shared" si="76"/>
        <v>0.95372990213585407</v>
      </c>
      <c r="U137" s="18"/>
      <c r="V137" s="8">
        <f t="shared" si="87"/>
        <v>7519.3317780845009</v>
      </c>
      <c r="W137" s="8">
        <f t="shared" si="77"/>
        <v>7335.8710493514991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-2651.0765466795829</v>
      </c>
      <c r="AB137" s="8">
        <f t="shared" si="88"/>
        <v>-18346.072873300229</v>
      </c>
      <c r="AC137" s="8">
        <f t="shared" si="81"/>
        <v>-20997.149419979811</v>
      </c>
      <c r="AD137" s="8">
        <f t="shared" si="89"/>
        <v>737.64644743008955</v>
      </c>
      <c r="AE137" s="8">
        <f t="shared" si="82"/>
        <v>-20259.502972549722</v>
      </c>
      <c r="AF137" s="1" t="s">
        <v>34</v>
      </c>
      <c r="AG137" s="44">
        <f>AE264/Y264</f>
        <v>0.10000003405496824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2779.6932241954078</v>
      </c>
      <c r="M138" s="14">
        <f t="shared" si="75"/>
        <v>769177</v>
      </c>
      <c r="N138" s="13"/>
      <c r="O138" s="13">
        <f>1000*(IF(I7&lt;18,VLOOKUP(I7,'[1]Mortality (No Interventions) H'!$B$10:$O$129,10),VLOOKUP(I7,'[1]Mortality (Interventions) H'!$B$264:$AV$384,7)))</f>
        <v>26.485707491359388</v>
      </c>
      <c r="P138" s="11">
        <v>0</v>
      </c>
      <c r="Q138" s="10">
        <f t="shared" si="84"/>
        <v>0.95372990213585407</v>
      </c>
      <c r="R138" s="10">
        <f t="shared" si="85"/>
        <v>2.5260211213733046E-2</v>
      </c>
      <c r="S138" s="10">
        <f t="shared" si="86"/>
        <v>0</v>
      </c>
      <c r="T138" s="9">
        <f t="shared" si="76"/>
        <v>0.92846969092212106</v>
      </c>
      <c r="U138" s="18"/>
      <c r="V138" s="8">
        <f t="shared" si="87"/>
        <v>7335.8710493514991</v>
      </c>
      <c r="W138" s="8">
        <f t="shared" si="77"/>
        <v>7141.5753145440431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-2580.8609087270243</v>
      </c>
      <c r="AB138" s="8">
        <f t="shared" si="88"/>
        <v>-19429.573480745545</v>
      </c>
      <c r="AC138" s="8">
        <f t="shared" si="81"/>
        <v>-22010.434389472568</v>
      </c>
      <c r="AD138" s="8">
        <f t="shared" si="89"/>
        <v>719.64894994138206</v>
      </c>
      <c r="AE138" s="8">
        <f t="shared" si="82"/>
        <v>-21290.785439531184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2779.6932241954078</v>
      </c>
      <c r="M139" s="14">
        <f t="shared" si="75"/>
        <v>769177</v>
      </c>
      <c r="N139" s="13"/>
      <c r="O139" s="13">
        <f>1000*(IF(I8&lt;18,VLOOKUP(I8,'[1]Mortality (No Interventions) H'!$B$10:$O$129,10),VLOOKUP(I8,'[1]Mortality (Interventions) H'!$B$264:$AV$384,7)))</f>
        <v>28.676404359860751</v>
      </c>
      <c r="P139" s="11">
        <v>0</v>
      </c>
      <c r="Q139" s="10">
        <f t="shared" si="84"/>
        <v>0.92846969092212106</v>
      </c>
      <c r="R139" s="10">
        <f t="shared" si="85"/>
        <v>2.6625172292757675E-2</v>
      </c>
      <c r="S139" s="10">
        <f t="shared" si="86"/>
        <v>0</v>
      </c>
      <c r="T139" s="9">
        <f t="shared" si="76"/>
        <v>0.90184451862936343</v>
      </c>
      <c r="U139" s="18"/>
      <c r="V139" s="8">
        <f t="shared" si="87"/>
        <v>7141.5753145440431</v>
      </c>
      <c r="W139" s="8">
        <f t="shared" si="77"/>
        <v>6936.7806130577792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-2506.8510977118108</v>
      </c>
      <c r="AB139" s="8">
        <f t="shared" si="88"/>
        <v>-20479.470148626471</v>
      </c>
      <c r="AC139" s="8">
        <f t="shared" si="81"/>
        <v>-22986.321246338281</v>
      </c>
      <c r="AD139" s="8">
        <f t="shared" si="89"/>
        <v>700.58853835677064</v>
      </c>
      <c r="AE139" s="8">
        <f t="shared" si="82"/>
        <v>-22285.732707981511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2779.6932241954078</v>
      </c>
      <c r="M140" s="14">
        <f t="shared" si="75"/>
        <v>769177</v>
      </c>
      <c r="N140" s="13"/>
      <c r="O140" s="13">
        <f>1000*(IF(I9&lt;18,VLOOKUP(I9,'[1]Mortality (No Interventions) H'!$B$10:$O$129,10),VLOOKUP(I9,'[1]Mortality (Interventions) H'!$B$264:$AV$384,7)))</f>
        <v>31.124845052434921</v>
      </c>
      <c r="P140" s="11">
        <v>0</v>
      </c>
      <c r="Q140" s="10">
        <f t="shared" si="84"/>
        <v>0.90184451862936343</v>
      </c>
      <c r="R140" s="10">
        <f t="shared" si="85"/>
        <v>2.8069770903726695E-2</v>
      </c>
      <c r="S140" s="10">
        <f t="shared" si="86"/>
        <v>0</v>
      </c>
      <c r="T140" s="9">
        <f t="shared" si="76"/>
        <v>0.87377474772563679</v>
      </c>
      <c r="U140" s="18"/>
      <c r="V140" s="8">
        <f t="shared" si="87"/>
        <v>6936.7806130577792</v>
      </c>
      <c r="W140" s="8">
        <f t="shared" si="77"/>
        <v>6720.8743913136213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-2428.8257457260042</v>
      </c>
      <c r="AB140" s="8">
        <f t="shared" si="88"/>
        <v>-21590.622174415788</v>
      </c>
      <c r="AC140" s="8">
        <f t="shared" si="81"/>
        <v>-24019.447920141793</v>
      </c>
      <c r="AD140" s="8">
        <f t="shared" si="89"/>
        <v>680.49817814096821</v>
      </c>
      <c r="AE140" s="8">
        <f t="shared" si="82"/>
        <v>-23338.949742000823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2779.6932241954078</v>
      </c>
      <c r="M141" s="14">
        <f t="shared" si="75"/>
        <v>769177</v>
      </c>
      <c r="N141" s="13"/>
      <c r="O141" s="13">
        <f>1000*(IF(I10&lt;18,VLOOKUP(I10,'[1]Mortality (No Interventions) H'!$B$10:$O$129,10),VLOOKUP(I10,'[1]Mortality (Interventions) H'!$B$264:$AV$384,7)))</f>
        <v>33.865030718466883</v>
      </c>
      <c r="P141" s="11">
        <v>0</v>
      </c>
      <c r="Q141" s="10">
        <f t="shared" si="84"/>
        <v>0.87377474772563679</v>
      </c>
      <c r="R141" s="10">
        <f t="shared" si="85"/>
        <v>2.9590408672749341E-2</v>
      </c>
      <c r="S141" s="10">
        <f t="shared" si="86"/>
        <v>0</v>
      </c>
      <c r="T141" s="9">
        <f t="shared" si="76"/>
        <v>0.84418433905288748</v>
      </c>
      <c r="U141" s="18"/>
      <c r="V141" s="8">
        <f t="shared" si="87"/>
        <v>6720.8743913136213</v>
      </c>
      <c r="W141" s="8">
        <f t="shared" si="77"/>
        <v>6493.271773596829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-2346.57348723719</v>
      </c>
      <c r="AB141" s="8">
        <f t="shared" si="88"/>
        <v>-22760.261771679321</v>
      </c>
      <c r="AC141" s="8">
        <f t="shared" si="81"/>
        <v>-25106.835258916512</v>
      </c>
      <c r="AD141" s="8">
        <f t="shared" si="89"/>
        <v>659.31777778786625</v>
      </c>
      <c r="AE141" s="8">
        <f t="shared" si="82"/>
        <v>-24447.517481128645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2779.6932241954078</v>
      </c>
      <c r="M142" s="14">
        <f t="shared" si="75"/>
        <v>769177</v>
      </c>
      <c r="N142" s="13"/>
      <c r="O142" s="13">
        <f>1000*(IF(I11&lt;18,VLOOKUP(I11,'[1]Mortality (No Interventions) H'!$B$10:$O$129,10),VLOOKUP(I11,'[1]Mortality (Interventions) H'!$B$264:$AV$384,7)))</f>
        <v>36.984399661369466</v>
      </c>
      <c r="P142" s="11">
        <v>0</v>
      </c>
      <c r="Q142" s="10">
        <f t="shared" si="84"/>
        <v>0.84418433905288748</v>
      </c>
      <c r="R142" s="10">
        <f t="shared" si="85"/>
        <v>3.1221650983401017E-2</v>
      </c>
      <c r="S142" s="10">
        <f t="shared" si="86"/>
        <v>0</v>
      </c>
      <c r="T142" s="9">
        <f t="shared" si="76"/>
        <v>0.81296268806948646</v>
      </c>
      <c r="U142" s="18"/>
      <c r="V142" s="8">
        <f t="shared" si="87"/>
        <v>6493.271773596829</v>
      </c>
      <c r="W142" s="8">
        <f t="shared" si="77"/>
        <v>6253.1220152122341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-2259.7868755504364</v>
      </c>
      <c r="AB142" s="8">
        <f t="shared" si="88"/>
        <v>-24014.975838459442</v>
      </c>
      <c r="AC142" s="8">
        <f t="shared" si="81"/>
        <v>-26274.762714009878</v>
      </c>
      <c r="AD142" s="8">
        <f t="shared" si="89"/>
        <v>636.98996098984901</v>
      </c>
      <c r="AE142" s="8">
        <f t="shared" si="82"/>
        <v>-25637.772753020028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2779.6932241954078</v>
      </c>
      <c r="M143" s="14">
        <f t="shared" si="75"/>
        <v>769177</v>
      </c>
      <c r="N143" s="13"/>
      <c r="O143" s="13">
        <f>1000*(IF(I12&lt;18,VLOOKUP(I12,'[1]Mortality (No Interventions) H'!$B$10:$O$129,10),VLOOKUP(I12,'[1]Mortality (Interventions) H'!$B$264:$AV$384,7)))</f>
        <v>40.559967769240089</v>
      </c>
      <c r="P143" s="11">
        <v>0</v>
      </c>
      <c r="Q143" s="10">
        <f t="shared" si="84"/>
        <v>0.81296268806948646</v>
      </c>
      <c r="R143" s="10">
        <f t="shared" si="85"/>
        <v>3.2973740425693156E-2</v>
      </c>
      <c r="S143" s="10">
        <f t="shared" si="86"/>
        <v>0</v>
      </c>
      <c r="T143" s="9">
        <f t="shared" si="76"/>
        <v>0.77998894764379334</v>
      </c>
      <c r="U143" s="18"/>
      <c r="V143" s="8">
        <f t="shared" si="87"/>
        <v>6253.1220152122341</v>
      </c>
      <c r="W143" s="8">
        <f t="shared" si="77"/>
        <v>5999.4955878181008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-2168.1299927127588</v>
      </c>
      <c r="AB143" s="8">
        <f t="shared" si="88"/>
        <v>-25362.642739413386</v>
      </c>
      <c r="AC143" s="8">
        <f t="shared" si="81"/>
        <v>-27530.772732126145</v>
      </c>
      <c r="AD143" s="8">
        <f t="shared" si="89"/>
        <v>613.43126969232026</v>
      </c>
      <c r="AE143" s="8">
        <f t="shared" si="82"/>
        <v>-26917.341462433826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2779.6932241954078</v>
      </c>
      <c r="M144" s="14">
        <f t="shared" si="75"/>
        <v>769177</v>
      </c>
      <c r="N144" s="13"/>
      <c r="O144" s="13">
        <f>1000*(IF(I13&lt;18,VLOOKUP(I13,'[1]Mortality (No Interventions) H'!$B$10:$O$129,10),VLOOKUP(I13,'[1]Mortality (Interventions) H'!$B$264:$AV$384,7)))</f>
        <v>44.657551547388216</v>
      </c>
      <c r="P144" s="11">
        <v>0</v>
      </c>
      <c r="Q144" s="10">
        <f t="shared" si="84"/>
        <v>0.77998894764379334</v>
      </c>
      <c r="R144" s="10">
        <f t="shared" si="85"/>
        <v>3.4832396635795786E-2</v>
      </c>
      <c r="S144" s="10">
        <f t="shared" si="86"/>
        <v>0</v>
      </c>
      <c r="T144" s="9">
        <f t="shared" si="76"/>
        <v>0.7451565510079976</v>
      </c>
      <c r="U144" s="18"/>
      <c r="V144" s="8">
        <f t="shared" si="87"/>
        <v>5999.4955878181008</v>
      </c>
      <c r="W144" s="8">
        <f t="shared" si="77"/>
        <v>5731.5728043467861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-2071.3066158017505</v>
      </c>
      <c r="AB144" s="8">
        <f t="shared" si="88"/>
        <v>-26792.278347131494</v>
      </c>
      <c r="AC144" s="8">
        <f t="shared" si="81"/>
        <v>-28863.584962933244</v>
      </c>
      <c r="AD144" s="8">
        <f t="shared" si="89"/>
        <v>588.55051716495575</v>
      </c>
      <c r="AE144" s="8">
        <f t="shared" si="82"/>
        <v>-28275.034445768288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5560.336544360106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2779.6932241954078</v>
      </c>
      <c r="M145" s="14">
        <f t="shared" si="75"/>
        <v>769177</v>
      </c>
      <c r="N145" s="13"/>
      <c r="O145" s="13">
        <f>1000*(IF(I14&lt;18,VLOOKUP(I14,'[1]Mortality (No Interventions) H'!$B$10:$O$129,10),VLOOKUP(I14,'[1]Mortality (Interventions) H'!$B$264:$AV$384,7)))</f>
        <v>49.516789915704898</v>
      </c>
      <c r="P145" s="11">
        <v>0</v>
      </c>
      <c r="Q145" s="10">
        <f t="shared" si="84"/>
        <v>0.7451565510079976</v>
      </c>
      <c r="R145" s="10">
        <f t="shared" si="85"/>
        <v>3.6897760390574255E-2</v>
      </c>
      <c r="S145" s="10">
        <f t="shared" si="86"/>
        <v>0</v>
      </c>
      <c r="T145" s="9">
        <f t="shared" si="76"/>
        <v>0.70825879061742336</v>
      </c>
      <c r="U145" s="18"/>
      <c r="V145" s="8">
        <f t="shared" si="87"/>
        <v>5731.5728043467861</v>
      </c>
      <c r="W145" s="8">
        <f t="shared" si="77"/>
        <v>5447.763717907379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-1968.7421612560859</v>
      </c>
      <c r="AB145" s="8">
        <f t="shared" si="88"/>
        <v>-28380.908643940733</v>
      </c>
      <c r="AC145" s="8">
        <f t="shared" si="81"/>
        <v>-30349.650805196819</v>
      </c>
      <c r="AD145" s="8">
        <f t="shared" si="89"/>
        <v>562.26729210641975</v>
      </c>
      <c r="AE145" s="8">
        <f t="shared" si="82"/>
        <v>-29787.383513090401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2779.6932241954078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2779.6932241954078</v>
      </c>
      <c r="M146" s="14">
        <f t="shared" si="75"/>
        <v>769177</v>
      </c>
      <c r="N146" s="13"/>
      <c r="O146" s="13">
        <f>1000*(IF(I15&lt;18,VLOOKUP(I15,'[1]Mortality (No Interventions) H'!$B$10:$O$129,10),VLOOKUP(I15,'[1]Mortality (Interventions) H'!$B$264:$AV$384,7)))</f>
        <v>55.075513061653588</v>
      </c>
      <c r="P146" s="11">
        <v>0</v>
      </c>
      <c r="Q146" s="10">
        <f t="shared" si="84"/>
        <v>0.70825879061742336</v>
      </c>
      <c r="R146" s="10">
        <f t="shared" si="85"/>
        <v>3.9007716273680874E-2</v>
      </c>
      <c r="S146" s="10">
        <f t="shared" si="86"/>
        <v>0</v>
      </c>
      <c r="T146" s="9">
        <f t="shared" si="76"/>
        <v>0.66925107434374254</v>
      </c>
      <c r="U146" s="18"/>
      <c r="V146" s="8">
        <f t="shared" si="87"/>
        <v>5447.763717907379</v>
      </c>
      <c r="W146" s="8">
        <f t="shared" si="77"/>
        <v>5147.7253361049688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-1860.3126766387982</v>
      </c>
      <c r="AB146" s="8">
        <f t="shared" si="88"/>
        <v>-30003.838180241033</v>
      </c>
      <c r="AC146" s="8">
        <f t="shared" si="81"/>
        <v>-31864.150856879831</v>
      </c>
      <c r="AD146" s="8">
        <f t="shared" si="89"/>
        <v>534.42562072671387</v>
      </c>
      <c r="AE146" s="8">
        <f t="shared" si="82"/>
        <v>-31329.725236153117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2779.6932241954078</v>
      </c>
      <c r="M147" s="14">
        <f t="shared" si="75"/>
        <v>769177</v>
      </c>
      <c r="N147" s="13"/>
      <c r="O147" s="13">
        <f>1000*(IF(I16&lt;18,VLOOKUP(I16,'[1]Mortality (No Interventions) H'!$B$10:$O$129,10),VLOOKUP(I16,'[1]Mortality (Interventions) H'!$B$264:$AV$384,7)))</f>
        <v>61.403900004221725</v>
      </c>
      <c r="P147" s="11">
        <v>0</v>
      </c>
      <c r="Q147" s="10">
        <f t="shared" si="84"/>
        <v>0.66925107434374254</v>
      </c>
      <c r="R147" s="10">
        <f t="shared" si="85"/>
        <v>4.1094626046721122E-2</v>
      </c>
      <c r="S147" s="10">
        <f t="shared" si="86"/>
        <v>0</v>
      </c>
      <c r="T147" s="9">
        <f t="shared" si="76"/>
        <v>0.62815644829702144</v>
      </c>
      <c r="U147" s="18"/>
      <c r="V147" s="8">
        <f t="shared" si="87"/>
        <v>5147.7253361049688</v>
      </c>
      <c r="W147" s="8">
        <f t="shared" si="77"/>
        <v>4831.634924317581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-1746.0822230658835</v>
      </c>
      <c r="AB147" s="8">
        <f t="shared" si="88"/>
        <v>-31609.041178738811</v>
      </c>
      <c r="AC147" s="8">
        <f t="shared" si="81"/>
        <v>-33355.123401804696</v>
      </c>
      <c r="AD147" s="8">
        <f t="shared" si="89"/>
        <v>504.99185547189745</v>
      </c>
      <c r="AE147" s="8">
        <f t="shared" si="82"/>
        <v>-32850.131546332799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2779.6932241954078</v>
      </c>
      <c r="M148" s="14">
        <f t="shared" si="75"/>
        <v>769177</v>
      </c>
      <c r="N148" s="13"/>
      <c r="O148" s="13">
        <f>1000*(IF(I17&lt;18,VLOOKUP(I17,'[1]Mortality (No Interventions) H'!$B$10:$O$129,10),VLOOKUP(I17,'[1]Mortality (Interventions) H'!$B$264:$AV$384,7)))</f>
        <v>68.651152568807163</v>
      </c>
      <c r="P148" s="11">
        <v>0</v>
      </c>
      <c r="Q148" s="10">
        <f t="shared" si="84"/>
        <v>0.62815644829702144</v>
      </c>
      <c r="R148" s="10">
        <f t="shared" si="85"/>
        <v>4.312366416911885E-2</v>
      </c>
      <c r="S148" s="10">
        <f t="shared" si="86"/>
        <v>0</v>
      </c>
      <c r="T148" s="9">
        <f t="shared" si="76"/>
        <v>0.58503278412790261</v>
      </c>
      <c r="U148" s="18"/>
      <c r="V148" s="8">
        <f t="shared" si="87"/>
        <v>4831.634924317581</v>
      </c>
      <c r="W148" s="8">
        <f t="shared" si="77"/>
        <v>4499.9376179714773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-1626.2116659725057</v>
      </c>
      <c r="AB148" s="8">
        <f t="shared" si="88"/>
        <v>-33169.730634610329</v>
      </c>
      <c r="AC148" s="8">
        <f t="shared" si="81"/>
        <v>-34795.942300582836</v>
      </c>
      <c r="AD148" s="8">
        <f t="shared" si="89"/>
        <v>473.98338607555473</v>
      </c>
      <c r="AE148" s="8">
        <f t="shared" si="82"/>
        <v>-34321.958914507282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2779.6932241954078</v>
      </c>
      <c r="M149" s="14">
        <f t="shared" si="75"/>
        <v>769177</v>
      </c>
      <c r="N149" s="13"/>
      <c r="O149" s="13">
        <f>1000*(IF(I18&lt;18,VLOOKUP(I18,'[1]Mortality (No Interventions) H'!$B$10:$O$129,10),VLOOKUP(I18,'[1]Mortality (Interventions) H'!$B$264:$AV$384,7)))</f>
        <v>76.659987114440611</v>
      </c>
      <c r="P149" s="11">
        <v>0</v>
      </c>
      <c r="Q149" s="10">
        <f t="shared" si="84"/>
        <v>0.58503278412790261</v>
      </c>
      <c r="R149" s="10">
        <f t="shared" si="85"/>
        <v>4.4848605692770327E-2</v>
      </c>
      <c r="S149" s="10">
        <f t="shared" si="86"/>
        <v>0</v>
      </c>
      <c r="T149" s="9">
        <f t="shared" si="76"/>
        <v>0.54018417843513222</v>
      </c>
      <c r="U149" s="18"/>
      <c r="V149" s="8">
        <f t="shared" si="87"/>
        <v>4499.9376179714773</v>
      </c>
      <c r="W149" s="8">
        <f t="shared" si="77"/>
        <v>4154.9724581619976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-1501.5463006137002</v>
      </c>
      <c r="AB149" s="8">
        <f t="shared" si="88"/>
        <v>-34496.515980948003</v>
      </c>
      <c r="AC149" s="8">
        <f t="shared" si="81"/>
        <v>-35998.062281561703</v>
      </c>
      <c r="AD149" s="8">
        <f t="shared" si="89"/>
        <v>441.44388032300196</v>
      </c>
      <c r="AE149" s="8">
        <f t="shared" si="82"/>
        <v>-35556.618401238702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2779.6932241954078</v>
      </c>
      <c r="M150" s="14">
        <f t="shared" si="75"/>
        <v>769177</v>
      </c>
      <c r="N150" s="13"/>
      <c r="O150" s="13">
        <f>1000*(IF(I19&lt;18,VLOOKUP(I19,'[1]Mortality (No Interventions) H'!$B$10:$O$129,10),VLOOKUP(I19,'[1]Mortality (Interventions) H'!$B$264:$AV$384,7)))</f>
        <v>85.463898552147256</v>
      </c>
      <c r="P150" s="11">
        <v>0</v>
      </c>
      <c r="Q150" s="10">
        <f t="shared" si="84"/>
        <v>0.54018417843513222</v>
      </c>
      <c r="R150" s="10">
        <f t="shared" si="85"/>
        <v>4.6166245825255151E-2</v>
      </c>
      <c r="S150" s="10">
        <f t="shared" si="86"/>
        <v>0</v>
      </c>
      <c r="T150" s="9">
        <f t="shared" si="76"/>
        <v>0.49401793260987709</v>
      </c>
      <c r="U150" s="18"/>
      <c r="V150" s="8">
        <f t="shared" si="87"/>
        <v>4154.9724581619976</v>
      </c>
      <c r="W150" s="8">
        <f t="shared" si="77"/>
        <v>3799.8723135106743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-1373.2182999066988</v>
      </c>
      <c r="AB150" s="8">
        <f t="shared" si="88"/>
        <v>-35510.014465132284</v>
      </c>
      <c r="AC150" s="8">
        <f t="shared" si="81"/>
        <v>-36883.232765038985</v>
      </c>
      <c r="AD150" s="8">
        <f t="shared" si="89"/>
        <v>407.60279814569196</v>
      </c>
      <c r="AE150" s="8">
        <f t="shared" si="82"/>
        <v>-36475.629966893292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2779.6932241954078</v>
      </c>
      <c r="M151" s="14">
        <f t="shared" si="75"/>
        <v>769177</v>
      </c>
      <c r="N151" s="13"/>
      <c r="O151" s="13">
        <f>1000*(IF(I20&lt;18,VLOOKUP(I20,'[1]Mortality (No Interventions) H'!$B$10:$O$129,10),VLOOKUP(I20,'[1]Mortality (Interventions) H'!$B$264:$AV$384,7)))</f>
        <v>94.939278693497499</v>
      </c>
      <c r="P151" s="11">
        <v>0</v>
      </c>
      <c r="Q151" s="10">
        <f t="shared" si="84"/>
        <v>0.49401793260987709</v>
      </c>
      <c r="R151" s="10">
        <f t="shared" si="85"/>
        <v>4.6901706183634588E-2</v>
      </c>
      <c r="S151" s="10">
        <f t="shared" si="86"/>
        <v>0</v>
      </c>
      <c r="T151" s="9">
        <f t="shared" si="76"/>
        <v>0.44711622642624249</v>
      </c>
      <c r="U151" s="18"/>
      <c r="V151" s="8">
        <f t="shared" si="87"/>
        <v>3799.8723135106743</v>
      </c>
      <c r="W151" s="8">
        <f t="shared" si="77"/>
        <v>3439.1151769385792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-1242.8459450248461</v>
      </c>
      <c r="AB151" s="8">
        <f t="shared" si="88"/>
        <v>-36075.713657209504</v>
      </c>
      <c r="AC151" s="8">
        <f t="shared" si="81"/>
        <v>-37318.559602234352</v>
      </c>
      <c r="AD151" s="8">
        <f t="shared" si="89"/>
        <v>372.76747395539718</v>
      </c>
      <c r="AE151" s="8">
        <f t="shared" si="82"/>
        <v>-36945.792128278954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2779.6932241954078</v>
      </c>
      <c r="M152" s="14">
        <f t="shared" si="75"/>
        <v>769177</v>
      </c>
      <c r="N152" s="13"/>
      <c r="O152" s="13">
        <f>1000*(IF(I21&lt;18,VLOOKUP(I21,'[1]Mortality (No Interventions) H'!$B$10:$O$129,10),VLOOKUP(I21,'[1]Mortality (Interventions) H'!$B$264:$AV$384,7)))</f>
        <v>105.2171754547456</v>
      </c>
      <c r="P152" s="11">
        <v>0</v>
      </c>
      <c r="Q152" s="10">
        <f t="shared" si="84"/>
        <v>0.44711622642624249</v>
      </c>
      <c r="R152" s="10">
        <f t="shared" si="85"/>
        <v>4.7044306444553721E-2</v>
      </c>
      <c r="S152" s="10">
        <f t="shared" si="86"/>
        <v>0</v>
      </c>
      <c r="T152" s="9">
        <f t="shared" si="76"/>
        <v>0.40007191998168878</v>
      </c>
      <c r="U152" s="18"/>
      <c r="V152" s="8">
        <f t="shared" si="87"/>
        <v>3439.1151769385792</v>
      </c>
      <c r="W152" s="8">
        <f t="shared" si="77"/>
        <v>3077.2611919575547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-1112.0772051639476</v>
      </c>
      <c r="AB152" s="8">
        <f t="shared" si="88"/>
        <v>-36185.398498102499</v>
      </c>
      <c r="AC152" s="8">
        <f t="shared" si="81"/>
        <v>-37297.475703266449</v>
      </c>
      <c r="AD152" s="8">
        <f t="shared" si="89"/>
        <v>337.37719885767467</v>
      </c>
      <c r="AE152" s="8">
        <f t="shared" si="82"/>
        <v>-36960.098504408772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2779.6932241954078</v>
      </c>
      <c r="M153" s="14">
        <f t="shared" si="75"/>
        <v>769177</v>
      </c>
      <c r="N153" s="13"/>
      <c r="O153" s="13">
        <f>1000*(IF(I22&lt;18,VLOOKUP(I22,'[1]Mortality (No Interventions) H'!$B$10:$O$129,10),VLOOKUP(I22,'[1]Mortality (Interventions) H'!$B$264:$AV$384,7)))</f>
        <v>116.6531716424965</v>
      </c>
      <c r="P153" s="11">
        <v>0</v>
      </c>
      <c r="Q153" s="10">
        <f t="shared" si="84"/>
        <v>0.40007191998168878</v>
      </c>
      <c r="R153" s="10">
        <f t="shared" si="85"/>
        <v>4.6669658350967071E-2</v>
      </c>
      <c r="S153" s="10">
        <f t="shared" si="86"/>
        <v>0</v>
      </c>
      <c r="T153" s="9">
        <f t="shared" si="76"/>
        <v>0.35340226163072169</v>
      </c>
      <c r="U153" s="18"/>
      <c r="V153" s="8">
        <f t="shared" si="87"/>
        <v>3077.2611919575547</v>
      </c>
      <c r="W153" s="8">
        <f t="shared" si="77"/>
        <v>2718.2889139433364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-982.34987207024983</v>
      </c>
      <c r="AB153" s="8">
        <f t="shared" si="88"/>
        <v>-35897.227801421795</v>
      </c>
      <c r="AC153" s="8">
        <f t="shared" si="81"/>
        <v>-36879.577673492044</v>
      </c>
      <c r="AD153" s="8">
        <f t="shared" si="89"/>
        <v>301.87932293103614</v>
      </c>
      <c r="AE153" s="8">
        <f t="shared" si="82"/>
        <v>-36577.698350561004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2779.6932241954078</v>
      </c>
      <c r="M154" s="14">
        <f t="shared" si="75"/>
        <v>769177</v>
      </c>
      <c r="N154" s="13"/>
      <c r="O154" s="13">
        <f>1000*(IF(I23&lt;18,VLOOKUP(I23,'[1]Mortality (No Interventions) H'!$B$10:$O$129,10),VLOOKUP(I23,'[1]Mortality (Interventions) H'!$B$264:$AV$384,7)))</f>
        <v>129.35831108370238</v>
      </c>
      <c r="P154" s="11">
        <v>0</v>
      </c>
      <c r="Q154" s="10">
        <f t="shared" si="84"/>
        <v>0.35340226163072169</v>
      </c>
      <c r="R154" s="10">
        <f t="shared" si="85"/>
        <v>4.5715519697710871E-2</v>
      </c>
      <c r="S154" s="10">
        <f t="shared" si="86"/>
        <v>0</v>
      </c>
      <c r="T154" s="9">
        <f t="shared" si="76"/>
        <v>0.30768674193301082</v>
      </c>
      <c r="U154" s="18"/>
      <c r="V154" s="8">
        <f t="shared" si="87"/>
        <v>2718.2889139433364</v>
      </c>
      <c r="W154" s="8">
        <f t="shared" si="77"/>
        <v>2366.6556509980746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-855.27475172595121</v>
      </c>
      <c r="AB154" s="8">
        <f t="shared" si="88"/>
        <v>-35163.326294526152</v>
      </c>
      <c r="AC154" s="8">
        <f t="shared" si="81"/>
        <v>-36018.601046252101</v>
      </c>
      <c r="AD154" s="8">
        <f t="shared" si="89"/>
        <v>266.66414245784131</v>
      </c>
      <c r="AE154" s="8">
        <f t="shared" si="82"/>
        <v>-35751.93690379426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2779.6932241954078</v>
      </c>
      <c r="M155" s="14">
        <f t="shared" si="75"/>
        <v>769177</v>
      </c>
      <c r="N155" s="13"/>
      <c r="O155" s="13">
        <f>1000*(IF(I24&lt;18,VLOOKUP(I24,'[1]Mortality (No Interventions) H'!$B$10:$O$129,10),VLOOKUP(I24,'[1]Mortality (Interventions) H'!$B$264:$AV$384,7)))</f>
        <v>143.52815376722603</v>
      </c>
      <c r="P155" s="11">
        <v>0</v>
      </c>
      <c r="Q155" s="10">
        <f t="shared" si="84"/>
        <v>0.30768674193301082</v>
      </c>
      <c r="R155" s="10">
        <f t="shared" si="85"/>
        <v>4.4161710008297973E-2</v>
      </c>
      <c r="S155" s="10">
        <f t="shared" si="86"/>
        <v>0</v>
      </c>
      <c r="T155" s="9">
        <f t="shared" si="76"/>
        <v>0.26352503192471283</v>
      </c>
      <c r="U155" s="18"/>
      <c r="V155" s="8">
        <f t="shared" si="87"/>
        <v>2366.6556509980746</v>
      </c>
      <c r="W155" s="8">
        <f t="shared" si="77"/>
        <v>2026.9739348075484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-732.51874564700279</v>
      </c>
      <c r="AB155" s="8">
        <f t="shared" si="88"/>
        <v>-33968.171619052613</v>
      </c>
      <c r="AC155" s="8">
        <f t="shared" si="81"/>
        <v>-34700.690364699614</v>
      </c>
      <c r="AD155" s="8">
        <f t="shared" si="89"/>
        <v>232.16891936291114</v>
      </c>
      <c r="AE155" s="8">
        <f t="shared" si="82"/>
        <v>-34468.521445336701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2779.6932241954078</v>
      </c>
      <c r="M156" s="14">
        <f t="shared" si="75"/>
        <v>769177</v>
      </c>
      <c r="N156" s="13"/>
      <c r="O156" s="13">
        <f>1000*(IF(I25&lt;18,VLOOKUP(I25,'[1]Mortality (No Interventions) H'!$B$10:$O$129,10),VLOOKUP(I25,'[1]Mortality (Interventions) H'!$B$264:$AV$384,7)))</f>
        <v>158.59769716684309</v>
      </c>
      <c r="P156" s="11">
        <v>0</v>
      </c>
      <c r="Q156" s="10">
        <f t="shared" si="84"/>
        <v>0.26352503192471283</v>
      </c>
      <c r="R156" s="10">
        <f t="shared" si="85"/>
        <v>4.1794463209078259E-2</v>
      </c>
      <c r="S156" s="10">
        <f t="shared" si="86"/>
        <v>0</v>
      </c>
      <c r="T156" s="9">
        <f t="shared" si="76"/>
        <v>0.22173056871563457</v>
      </c>
      <c r="U156" s="18"/>
      <c r="V156" s="8">
        <f t="shared" si="87"/>
        <v>2026.9739348075484</v>
      </c>
      <c r="W156" s="8">
        <f t="shared" si="77"/>
        <v>1705.5005365298566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-616.3429594558437</v>
      </c>
      <c r="AB156" s="8">
        <f t="shared" si="88"/>
        <v>-32147.339827769189</v>
      </c>
      <c r="AC156" s="8">
        <f t="shared" si="81"/>
        <v>-32763.682787225032</v>
      </c>
      <c r="AD156" s="8">
        <f t="shared" si="89"/>
        <v>198.8461430046205</v>
      </c>
      <c r="AE156" s="8">
        <f t="shared" si="82"/>
        <v>-32564.836644220413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2779.6932241954078</v>
      </c>
      <c r="M157" s="14">
        <f t="shared" si="75"/>
        <v>769177</v>
      </c>
      <c r="N157" s="13"/>
      <c r="O157" s="13">
        <f>1000*(IF(I26&lt;18,VLOOKUP(I26,'[1]Mortality (No Interventions) H'!$B$10:$O$129,10),VLOOKUP(I26,'[1]Mortality (Interventions) H'!$B$264:$AV$384,7)))</f>
        <v>174.04361591836258</v>
      </c>
      <c r="P157" s="11">
        <v>0</v>
      </c>
      <c r="Q157" s="10">
        <f t="shared" si="84"/>
        <v>0.22173056871563457</v>
      </c>
      <c r="R157" s="10">
        <f t="shared" si="85"/>
        <v>3.8590789938904003E-2</v>
      </c>
      <c r="S157" s="10">
        <f t="shared" si="86"/>
        <v>0</v>
      </c>
      <c r="T157" s="9">
        <f t="shared" si="76"/>
        <v>0.18313977877673057</v>
      </c>
      <c r="U157" s="18"/>
      <c r="V157" s="8">
        <f t="shared" si="87"/>
        <v>1705.5005365298566</v>
      </c>
      <c r="W157" s="8">
        <f t="shared" si="77"/>
        <v>1408.669056201493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-509.0724021463239</v>
      </c>
      <c r="AB157" s="8">
        <f t="shared" si="88"/>
        <v>-29683.148032836365</v>
      </c>
      <c r="AC157" s="8">
        <f t="shared" si="81"/>
        <v>-30192.22043498269</v>
      </c>
      <c r="AD157" s="8">
        <f t="shared" si="89"/>
        <v>167.30960263357895</v>
      </c>
      <c r="AE157" s="8">
        <f t="shared" si="82"/>
        <v>-30024.910832349109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2779.6932241954078</v>
      </c>
      <c r="M158" s="14">
        <f t="shared" si="75"/>
        <v>769177</v>
      </c>
      <c r="N158" s="13"/>
      <c r="O158" s="13">
        <f>1000*(IF(I27&lt;18,VLOOKUP(I27,'[1]Mortality (No Interventions) H'!$B$10:$O$129,10),VLOOKUP(I27,'[1]Mortality (Interventions) H'!$B$264:$AV$384,7)))</f>
        <v>190.66551047972544</v>
      </c>
      <c r="P158" s="11">
        <v>0</v>
      </c>
      <c r="Q158" s="10">
        <f t="shared" si="84"/>
        <v>0.18313977877673057</v>
      </c>
      <c r="R158" s="10">
        <f t="shared" si="85"/>
        <v>3.4918439409609321E-2</v>
      </c>
      <c r="S158" s="10">
        <f t="shared" si="86"/>
        <v>0</v>
      </c>
      <c r="T158" s="9">
        <f t="shared" si="76"/>
        <v>0.14822133936712126</v>
      </c>
      <c r="U158" s="18"/>
      <c r="V158" s="8">
        <f t="shared" si="87"/>
        <v>1408.669056201493</v>
      </c>
      <c r="W158" s="8">
        <f t="shared" si="77"/>
        <v>1140.0844515038423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-412.00985271995501</v>
      </c>
      <c r="AB158" s="8">
        <f t="shared" si="88"/>
        <v>-26858.460469765068</v>
      </c>
      <c r="AC158" s="8">
        <f t="shared" si="81"/>
        <v>-27270.470322485024</v>
      </c>
      <c r="AD158" s="8">
        <f t="shared" si="89"/>
        <v>138.19043441336649</v>
      </c>
      <c r="AE158" s="8">
        <f t="shared" si="82"/>
        <v>-27132.279888071658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2779.6932241954078</v>
      </c>
      <c r="M159" s="14">
        <f t="shared" si="75"/>
        <v>769177</v>
      </c>
      <c r="N159" s="13"/>
      <c r="O159" s="13">
        <f>1000*(IF(I28&lt;18,VLOOKUP(I28,'[1]Mortality (No Interventions) H'!$B$10:$O$129,10),VLOOKUP(I28,'[1]Mortality (Interventions) H'!$B$264:$AV$384,7)))</f>
        <v>208.3463917655601</v>
      </c>
      <c r="P159" s="11">
        <v>0</v>
      </c>
      <c r="Q159" s="10">
        <f t="shared" si="84"/>
        <v>0.14822133936712126</v>
      </c>
      <c r="R159" s="10">
        <f t="shared" si="85"/>
        <v>3.0881381239798281E-2</v>
      </c>
      <c r="S159" s="10">
        <f t="shared" si="86"/>
        <v>0</v>
      </c>
      <c r="T159" s="9">
        <f t="shared" si="76"/>
        <v>0.11733995812732298</v>
      </c>
      <c r="U159" s="18"/>
      <c r="V159" s="8">
        <f t="shared" si="87"/>
        <v>1140.0844515038423</v>
      </c>
      <c r="W159" s="8">
        <f t="shared" si="77"/>
        <v>902.55196972499914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-326.16908653389254</v>
      </c>
      <c r="AB159" s="8">
        <f t="shared" si="88"/>
        <v>-23753.248177884321</v>
      </c>
      <c r="AC159" s="8">
        <f t="shared" si="81"/>
        <v>-24079.417264418214</v>
      </c>
      <c r="AD159" s="8">
        <f t="shared" si="89"/>
        <v>111.84228469252693</v>
      </c>
      <c r="AE159" s="8">
        <f t="shared" si="82"/>
        <v>-23967.574979725687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2779.6932241954078</v>
      </c>
      <c r="M160" s="14">
        <f t="shared" si="75"/>
        <v>769177</v>
      </c>
      <c r="N160" s="13"/>
      <c r="O160" s="13">
        <f>1000*(IF(I29&lt;18,VLOOKUP(I29,'[1]Mortality (No Interventions) H'!$B$10:$O$129,10),VLOOKUP(I29,'[1]Mortality (Interventions) H'!$B$264:$AV$384,7)))</f>
        <v>227.57553371966159</v>
      </c>
      <c r="P160" s="11">
        <v>0</v>
      </c>
      <c r="Q160" s="10">
        <f t="shared" si="84"/>
        <v>0.11733995812732298</v>
      </c>
      <c r="R160" s="10">
        <f t="shared" si="85"/>
        <v>2.6703703597468268E-2</v>
      </c>
      <c r="S160" s="10">
        <f t="shared" si="86"/>
        <v>0</v>
      </c>
      <c r="T160" s="9">
        <f t="shared" si="76"/>
        <v>9.0636254529854715E-2</v>
      </c>
      <c r="U160" s="18"/>
      <c r="V160" s="8">
        <f t="shared" si="87"/>
        <v>902.55196972499914</v>
      </c>
      <c r="W160" s="8">
        <f t="shared" si="77"/>
        <v>697.15322350510064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-251.94098258308748</v>
      </c>
      <c r="AB160" s="8">
        <f t="shared" si="88"/>
        <v>-20539.874621989849</v>
      </c>
      <c r="AC160" s="8">
        <f t="shared" si="81"/>
        <v>-20791.815604572937</v>
      </c>
      <c r="AD160" s="8">
        <f t="shared" si="89"/>
        <v>88.540348230022417</v>
      </c>
      <c r="AE160" s="8">
        <f t="shared" si="82"/>
        <v>-20703.275256342917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2779.6932241954078</v>
      </c>
      <c r="M161" s="14">
        <f t="shared" si="75"/>
        <v>769177</v>
      </c>
      <c r="N161" s="13"/>
      <c r="O161" s="13">
        <f>1000*(IF(I30&lt;18,VLOOKUP(I30,'[1]Mortality (No Interventions) H'!$B$10:$O$129,10),VLOOKUP(I30,'[1]Mortality (Interventions) H'!$B$264:$AV$384,7)))</f>
        <v>248.57014006528976</v>
      </c>
      <c r="P161" s="11">
        <v>0</v>
      </c>
      <c r="Q161" s="10">
        <f t="shared" si="84"/>
        <v>9.0636254529854715E-2</v>
      </c>
      <c r="R161" s="10">
        <f t="shared" si="85"/>
        <v>2.2529466483479241E-2</v>
      </c>
      <c r="S161" s="10">
        <f t="shared" si="86"/>
        <v>0</v>
      </c>
      <c r="T161" s="9">
        <f t="shared" si="76"/>
        <v>6.8106788046375474E-2</v>
      </c>
      <c r="U161" s="18"/>
      <c r="V161" s="8">
        <f t="shared" si="87"/>
        <v>697.15322350510064</v>
      </c>
      <c r="W161" s="8">
        <f t="shared" si="77"/>
        <v>523.86174909146951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-189.3159772542227</v>
      </c>
      <c r="AB161" s="8">
        <f t="shared" si="88"/>
        <v>-17329.147441363111</v>
      </c>
      <c r="AC161" s="8">
        <f t="shared" si="81"/>
        <v>-17518.463418617335</v>
      </c>
      <c r="AD161" s="8">
        <f t="shared" si="89"/>
        <v>68.390731225850374</v>
      </c>
      <c r="AE161" s="8">
        <f t="shared" si="82"/>
        <v>-17450.072687391486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2779.6932241954078</v>
      </c>
      <c r="M162" s="14">
        <f t="shared" si="75"/>
        <v>769177</v>
      </c>
      <c r="N162" s="13"/>
      <c r="O162" s="13">
        <f>1000*(IF(I31&lt;18,VLOOKUP(I31,'[1]Mortality (No Interventions) H'!$B$10:$O$129,10),VLOOKUP(I31,'[1]Mortality (Interventions) H'!$B$264:$AV$384,7)))</f>
        <v>268.86290477633526</v>
      </c>
      <c r="P162" s="11">
        <v>0</v>
      </c>
      <c r="Q162" s="10">
        <f t="shared" si="84"/>
        <v>6.8106788046375474E-2</v>
      </c>
      <c r="R162" s="10">
        <f t="shared" si="85"/>
        <v>1.8311388869134696E-2</v>
      </c>
      <c r="S162" s="10">
        <f t="shared" si="86"/>
        <v>0</v>
      </c>
      <c r="T162" s="9">
        <f t="shared" si="76"/>
        <v>4.9795399177240782E-2</v>
      </c>
      <c r="U162" s="18"/>
      <c r="V162" s="8">
        <f t="shared" si="87"/>
        <v>523.86174909146951</v>
      </c>
      <c r="W162" s="8">
        <f t="shared" si="77"/>
        <v>383.01475752952535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-138.41593368908178</v>
      </c>
      <c r="AB162" s="8">
        <f t="shared" si="88"/>
        <v>-14084.699156194418</v>
      </c>
      <c r="AC162" s="8">
        <f t="shared" si="81"/>
        <v>-14223.1150898835</v>
      </c>
      <c r="AD162" s="8">
        <f t="shared" si="89"/>
        <v>51.390837585873165</v>
      </c>
      <c r="AE162" s="8">
        <f t="shared" si="82"/>
        <v>-14171.724252297627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2779.6932241954078</v>
      </c>
      <c r="M163" s="14">
        <f t="shared" si="75"/>
        <v>769177</v>
      </c>
      <c r="N163" s="13"/>
      <c r="O163" s="13">
        <f>1000*(IF(I32&lt;18,VLOOKUP(I32,'[1]Mortality (No Interventions) H'!$B$10:$O$129,10),VLOOKUP(I32,'[1]Mortality (Interventions) H'!$B$264:$AV$384,7)))</f>
        <v>290.44561952915603</v>
      </c>
      <c r="P163" s="11">
        <v>0</v>
      </c>
      <c r="Q163" s="10">
        <f t="shared" si="84"/>
        <v>4.9795399177240782E-2</v>
      </c>
      <c r="R163" s="10">
        <f t="shared" si="85"/>
        <v>1.4462855563735326E-2</v>
      </c>
      <c r="S163" s="10">
        <f t="shared" si="86"/>
        <v>0</v>
      </c>
      <c r="T163" s="9">
        <f t="shared" si="76"/>
        <v>3.5332543613505456E-2</v>
      </c>
      <c r="U163" s="18"/>
      <c r="V163" s="8">
        <f t="shared" si="87"/>
        <v>383.01475752952535</v>
      </c>
      <c r="W163" s="8">
        <f t="shared" si="77"/>
        <v>271.76979899005289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-98.213632076049848</v>
      </c>
      <c r="AB163" s="8">
        <f t="shared" si="88"/>
        <v>-11124.495853947246</v>
      </c>
      <c r="AC163" s="8">
        <f t="shared" si="81"/>
        <v>-11222.709486023296</v>
      </c>
      <c r="AD163" s="8">
        <f t="shared" si="89"/>
        <v>37.573747713646441</v>
      </c>
      <c r="AE163" s="8">
        <f t="shared" si="82"/>
        <v>-11185.135738309649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2779.6932241954078</v>
      </c>
      <c r="M164" s="14">
        <f t="shared" si="75"/>
        <v>769177</v>
      </c>
      <c r="N164" s="13"/>
      <c r="O164" s="13">
        <f>1000*(IF(I33&lt;18,VLOOKUP(I33,'[1]Mortality (No Interventions) H'!$B$10:$O$129,10),VLOOKUP(I33,'[1]Mortality (Interventions) H'!$B$264:$AV$384,7)))</f>
        <v>312.61367474510593</v>
      </c>
      <c r="P164" s="11">
        <v>0</v>
      </c>
      <c r="Q164" s="10">
        <f t="shared" si="84"/>
        <v>3.5332543613505456E-2</v>
      </c>
      <c r="R164" s="10">
        <f t="shared" si="85"/>
        <v>1.1045436297109664E-2</v>
      </c>
      <c r="S164" s="10">
        <f t="shared" si="86"/>
        <v>0</v>
      </c>
      <c r="T164" s="9">
        <f t="shared" si="76"/>
        <v>2.4287107316395794E-2</v>
      </c>
      <c r="U164" s="18"/>
      <c r="V164" s="8">
        <f t="shared" si="87"/>
        <v>271.76979899005289</v>
      </c>
      <c r="W164" s="8">
        <f t="shared" si="77"/>
        <v>186.81084344303369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-67.510707642692097</v>
      </c>
      <c r="AB164" s="8">
        <f t="shared" si="88"/>
        <v>-8495.8955547019195</v>
      </c>
      <c r="AC164" s="8">
        <f t="shared" si="81"/>
        <v>-8563.4062623446116</v>
      </c>
      <c r="AD164" s="8">
        <f t="shared" si="89"/>
        <v>26.660617280924189</v>
      </c>
      <c r="AE164" s="8">
        <f t="shared" si="82"/>
        <v>-8536.7456450636873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2779.6932241954078</v>
      </c>
      <c r="M165" s="14">
        <f t="shared" si="75"/>
        <v>769177</v>
      </c>
      <c r="N165" s="13"/>
      <c r="O165" s="13">
        <f>1000*(IF(I34&lt;18,VLOOKUP(I34,'[1]Mortality (No Interventions) H'!$B$10:$O$129,10),VLOOKUP(I34,'[1]Mortality (Interventions) H'!$B$264:$AV$384,7)))</f>
        <v>335.00999179176216</v>
      </c>
      <c r="P165" s="11">
        <v>0</v>
      </c>
      <c r="Q165" s="10">
        <f t="shared" si="84"/>
        <v>2.4287107316395794E-2</v>
      </c>
      <c r="R165" s="10">
        <f t="shared" si="85"/>
        <v>8.1364236227114018E-3</v>
      </c>
      <c r="S165" s="10">
        <f t="shared" si="86"/>
        <v>0</v>
      </c>
      <c r="T165" s="9">
        <f t="shared" si="76"/>
        <v>1.6150683693684394E-2</v>
      </c>
      <c r="U165" s="18"/>
      <c r="V165" s="8">
        <f t="shared" si="87"/>
        <v>186.81084344303369</v>
      </c>
      <c r="W165" s="8">
        <f t="shared" si="77"/>
        <v>124.22734431457081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-44.893946029457773</v>
      </c>
      <c r="AB165" s="8">
        <f t="shared" si="88"/>
        <v>-6258.3499128462881</v>
      </c>
      <c r="AC165" s="8">
        <f t="shared" si="81"/>
        <v>-6303.2438588757459</v>
      </c>
      <c r="AD165" s="8">
        <f t="shared" si="89"/>
        <v>18.326143741761605</v>
      </c>
      <c r="AE165" s="8">
        <f t="shared" si="82"/>
        <v>-6284.9177151339845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2779.6932241954078</v>
      </c>
      <c r="M166" s="14">
        <f t="shared" si="75"/>
        <v>769177</v>
      </c>
      <c r="N166" s="13"/>
      <c r="O166" s="13">
        <f>1000*(IF(I35&lt;18,VLOOKUP(I35,'[1]Mortality (No Interventions) H'!$B$10:$O$129,10),VLOOKUP(I35,'[1]Mortality (Interventions) H'!$B$264:$AV$384,7)))</f>
        <v>358.65697527079908</v>
      </c>
      <c r="P166" s="11">
        <v>0</v>
      </c>
      <c r="Q166" s="10">
        <f t="shared" si="84"/>
        <v>1.6150683693684394E-2</v>
      </c>
      <c r="R166" s="10">
        <f t="shared" si="85"/>
        <v>5.7925553621322613E-3</v>
      </c>
      <c r="S166" s="10">
        <f t="shared" si="86"/>
        <v>0</v>
      </c>
      <c r="T166" s="9">
        <f t="shared" si="76"/>
        <v>1.0358128331552132E-2</v>
      </c>
      <c r="U166" s="18"/>
      <c r="V166" s="8">
        <f t="shared" si="87"/>
        <v>124.22734431457081</v>
      </c>
      <c r="W166" s="8">
        <f t="shared" si="77"/>
        <v>79.672340756782745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-28.792419138561947</v>
      </c>
      <c r="AB166" s="8">
        <f t="shared" si="88"/>
        <v>-4455.5003557788059</v>
      </c>
      <c r="AC166" s="8">
        <f t="shared" si="81"/>
        <v>-4484.2927749173678</v>
      </c>
      <c r="AD166" s="8">
        <f t="shared" si="89"/>
        <v>12.186702477259399</v>
      </c>
      <c r="AE166" s="8">
        <f t="shared" si="82"/>
        <v>-4472.1060724401086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2779.6932241954078</v>
      </c>
      <c r="M167" s="14">
        <f t="shared" ref="M167:M198" si="93">$E$11</f>
        <v>769177</v>
      </c>
      <c r="N167" s="13"/>
      <c r="O167" s="13">
        <f>1000*(IF(I36&lt;18,VLOOKUP(I36,'[1]Mortality (No Interventions) H'!$B$10:$O$129,10),VLOOKUP(I36,'[1]Mortality (Interventions) H'!$B$264:$AV$384,7)))</f>
        <v>382.40581357188404</v>
      </c>
      <c r="P167" s="11">
        <v>0</v>
      </c>
      <c r="Q167" s="10">
        <f t="shared" si="84"/>
        <v>1.0358128331552132E-2</v>
      </c>
      <c r="R167" s="10">
        <f t="shared" si="85"/>
        <v>3.9610084917091745E-3</v>
      </c>
      <c r="S167" s="10">
        <f t="shared" si="86"/>
        <v>0</v>
      </c>
      <c r="T167" s="9">
        <f t="shared" ref="T167:T198" si="94">Q167-SUM(R167:S167)</f>
        <v>6.3971198398429579E-3</v>
      </c>
      <c r="U167" s="18"/>
      <c r="V167" s="8">
        <f t="shared" si="87"/>
        <v>79.672340756782745</v>
      </c>
      <c r="W167" s="8">
        <f t="shared" ref="W167:W198" si="95">$G$14*M167*T167</f>
        <v>49.205174470508872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-17.782030673177481</v>
      </c>
      <c r="AB167" s="8">
        <f t="shared" si="88"/>
        <v>-3046.7166286273878</v>
      </c>
      <c r="AC167" s="8">
        <f t="shared" ref="AC167:AC198" si="99">IFERROR(_xlfn.IFNA(SUM(Y167:AB167),0),0)</f>
        <v>-3064.4986593005651</v>
      </c>
      <c r="AD167" s="8">
        <f t="shared" si="89"/>
        <v>7.8158566282403878</v>
      </c>
      <c r="AE167" s="8">
        <f t="shared" ref="AE167:AE198" si="100">IFERROR(_xlfn.IFNA(SUM(AC167:AD167),0),0)</f>
        <v>-3056.6828026723247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2779.6932241954078</v>
      </c>
      <c r="M168" s="14">
        <f t="shared" si="93"/>
        <v>769177</v>
      </c>
      <c r="N168" s="13"/>
      <c r="O168" s="13">
        <f>1000*(IF(I37&lt;18,VLOOKUP(I37,'[1]Mortality (No Interventions) H'!$B$10:$O$129,10),VLOOKUP(I37,'[1]Mortality (Interventions) H'!$B$264:$AV$384,7)))</f>
        <v>407.09970169595891</v>
      </c>
      <c r="P168" s="11">
        <v>0</v>
      </c>
      <c r="Q168" s="10">
        <f t="shared" ref="Q168:Q199" si="102">T167</f>
        <v>6.3971198398429579E-3</v>
      </c>
      <c r="R168" s="10">
        <f t="shared" ref="R168:R199" si="103">O168*Q168/1000</f>
        <v>2.6042655785133684E-3</v>
      </c>
      <c r="S168" s="10">
        <f t="shared" ref="S168:S199" si="104">MIN(P168*Q168,Q168-R168)</f>
        <v>0</v>
      </c>
      <c r="T168" s="9">
        <f t="shared" si="94"/>
        <v>3.7928542613295895E-3</v>
      </c>
      <c r="U168" s="18"/>
      <c r="V168" s="8">
        <f t="shared" ref="V168:V199" si="105">W167</f>
        <v>49.205174470508872</v>
      </c>
      <c r="W168" s="8">
        <f t="shared" si="95"/>
        <v>29.173762621667098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-10.542971290578539</v>
      </c>
      <c r="AB168" s="8">
        <f t="shared" ref="AB168:AB199" si="106">IFERROR(_xlfn.IFNA(-M168*R168,0),0)</f>
        <v>-2003.1411848841772</v>
      </c>
      <c r="AC168" s="8">
        <f t="shared" si="99"/>
        <v>-2013.6841561747558</v>
      </c>
      <c r="AD168" s="8">
        <f t="shared" ref="AD168:AD199" si="107">IFERROR(_xlfn.IFNA($D$6*SUM(V168:V168,Y168:Z168),0),0)</f>
        <v>4.8270276155569203</v>
      </c>
      <c r="AE168" s="8">
        <f t="shared" si="100"/>
        <v>-2008.8571285591988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2779.6932241954078</v>
      </c>
      <c r="M169" s="14">
        <f t="shared" si="93"/>
        <v>769177</v>
      </c>
      <c r="N169" s="13"/>
      <c r="O169" s="13">
        <f>1000*(IF(I38&lt;18,VLOOKUP(I38,'[1]Mortality (No Interventions) H'!$B$10:$O$129,10),VLOOKUP(I38,'[1]Mortality (Interventions) H'!$B$264:$AV$384,7)))</f>
        <v>432.75878423433215</v>
      </c>
      <c r="P169" s="11">
        <v>0</v>
      </c>
      <c r="Q169" s="10">
        <f t="shared" si="102"/>
        <v>3.7928542613295895E-3</v>
      </c>
      <c r="R169" s="10">
        <f t="shared" si="103"/>
        <v>1.6413909989109992E-3</v>
      </c>
      <c r="S169" s="10">
        <f t="shared" si="104"/>
        <v>0</v>
      </c>
      <c r="T169" s="9">
        <f t="shared" si="94"/>
        <v>2.1514632624185905E-3</v>
      </c>
      <c r="U169" s="18"/>
      <c r="V169" s="8">
        <f t="shared" si="105"/>
        <v>29.173762621667098</v>
      </c>
      <c r="W169" s="8">
        <f t="shared" si="95"/>
        <v>16.548560577973443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-5.9804078526503028</v>
      </c>
      <c r="AB169" s="8">
        <f t="shared" si="106"/>
        <v>-1262.5202043693657</v>
      </c>
      <c r="AC169" s="8">
        <f t="shared" si="99"/>
        <v>-1268.5006122220161</v>
      </c>
      <c r="AD169" s="8">
        <f t="shared" si="107"/>
        <v>2.8619461131855424</v>
      </c>
      <c r="AE169" s="8">
        <f t="shared" si="100"/>
        <v>-1265.6386661088306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2779.6932241954078</v>
      </c>
      <c r="M170" s="14">
        <f t="shared" si="93"/>
        <v>769177</v>
      </c>
      <c r="N170" s="13"/>
      <c r="O170" s="13">
        <f>1000*(IF(I39&lt;18,VLOOKUP(I39,'[1]Mortality (No Interventions) H'!$B$10:$O$129,10),VLOOKUP(I39,'[1]Mortality (Interventions) H'!$B$264:$AV$384,7)))</f>
        <v>458.19753083747935</v>
      </c>
      <c r="P170" s="11">
        <v>0</v>
      </c>
      <c r="Q170" s="10">
        <f t="shared" si="102"/>
        <v>2.1514632624185905E-3</v>
      </c>
      <c r="R170" s="10">
        <f t="shared" si="103"/>
        <v>9.857951545277461E-4</v>
      </c>
      <c r="S170" s="10">
        <f t="shared" si="104"/>
        <v>0</v>
      </c>
      <c r="T170" s="9">
        <f t="shared" si="94"/>
        <v>1.1656681078908444E-3</v>
      </c>
      <c r="U170" s="18"/>
      <c r="V170" s="8">
        <f t="shared" si="105"/>
        <v>16.548560577973443</v>
      </c>
      <c r="W170" s="8">
        <f t="shared" si="95"/>
        <v>8.9660509822315611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-3.2401997411648615</v>
      </c>
      <c r="AB170" s="8">
        <f t="shared" si="106"/>
        <v>-758.25095957418819</v>
      </c>
      <c r="AC170" s="8">
        <f t="shared" si="99"/>
        <v>-761.491159315353</v>
      </c>
      <c r="AD170" s="8">
        <f t="shared" si="107"/>
        <v>1.6234137926991949</v>
      </c>
      <c r="AE170" s="8">
        <f t="shared" si="100"/>
        <v>-759.86774552265376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2779.6932241954078</v>
      </c>
      <c r="M171" s="14">
        <f t="shared" si="93"/>
        <v>769177</v>
      </c>
      <c r="N171" s="13"/>
      <c r="O171" s="13">
        <f>1000*(IF(I40&lt;18,VLOOKUP(I40,'[1]Mortality (No Interventions) H'!$B$10:$O$129,10),VLOOKUP(I40,'[1]Mortality (Interventions) H'!$B$264:$AV$384,7)))</f>
        <v>484.21639179590142</v>
      </c>
      <c r="P171" s="11">
        <v>0</v>
      </c>
      <c r="Q171" s="10">
        <f t="shared" si="102"/>
        <v>1.1656681078908444E-3</v>
      </c>
      <c r="R171" s="10">
        <f t="shared" si="103"/>
        <v>5.6443560523446027E-4</v>
      </c>
      <c r="S171" s="10">
        <f t="shared" si="104"/>
        <v>0</v>
      </c>
      <c r="T171" s="9">
        <f t="shared" si="94"/>
        <v>6.0123250265638412E-4</v>
      </c>
      <c r="U171" s="18"/>
      <c r="V171" s="8">
        <f t="shared" si="105"/>
        <v>8.9660509822315611</v>
      </c>
      <c r="W171" s="8">
        <f t="shared" si="95"/>
        <v>4.6245421269572962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-1.6712419137999985</v>
      </c>
      <c r="AB171" s="8">
        <f t="shared" si="106"/>
        <v>-434.15088552742645</v>
      </c>
      <c r="AC171" s="8">
        <f t="shared" si="99"/>
        <v>-435.82212744122643</v>
      </c>
      <c r="AD171" s="8">
        <f t="shared" si="107"/>
        <v>0.8795696013569162</v>
      </c>
      <c r="AE171" s="8">
        <f t="shared" si="100"/>
        <v>-434.94255783986949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2779.6932241954078</v>
      </c>
      <c r="M172" s="14">
        <f t="shared" si="93"/>
        <v>769177</v>
      </c>
      <c r="N172" s="13"/>
      <c r="O172" s="13">
        <f>1000*(IF(I41&lt;18,VLOOKUP(I41,'[1]Mortality (No Interventions) H'!$B$10:$O$129,10),VLOOKUP(I41,'[1]Mortality (Interventions) H'!$B$264:$AV$384,7)))</f>
        <v>509.61467771822578</v>
      </c>
      <c r="P172" s="11">
        <v>0</v>
      </c>
      <c r="Q172" s="10">
        <f t="shared" si="102"/>
        <v>6.0123250265638412E-4</v>
      </c>
      <c r="R172" s="10">
        <f t="shared" si="103"/>
        <v>3.0639690807495552E-4</v>
      </c>
      <c r="S172" s="10">
        <f t="shared" si="104"/>
        <v>0</v>
      </c>
      <c r="T172" s="9">
        <f t="shared" si="94"/>
        <v>2.948355945814286E-4</v>
      </c>
      <c r="U172" s="18"/>
      <c r="V172" s="8">
        <f t="shared" si="105"/>
        <v>4.6245421269572962</v>
      </c>
      <c r="W172" s="8">
        <f t="shared" si="95"/>
        <v>2.2678075813335954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-0.81955250450962136</v>
      </c>
      <c r="AB172" s="8">
        <f t="shared" si="106"/>
        <v>-235.67345456237007</v>
      </c>
      <c r="AC172" s="8">
        <f t="shared" si="99"/>
        <v>-236.4930070668797</v>
      </c>
      <c r="AD172" s="8">
        <f t="shared" si="107"/>
        <v>0.45366758265451079</v>
      </c>
      <c r="AE172" s="8">
        <f t="shared" si="100"/>
        <v>-236.0393394842252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2779.6932241954078</v>
      </c>
      <c r="M173" s="14">
        <f t="shared" si="93"/>
        <v>769177</v>
      </c>
      <c r="N173" s="13"/>
      <c r="O173" s="13">
        <f>1000*(IF(I42&lt;18,VLOOKUP(I42,'[1]Mortality (No Interventions) H'!$B$10:$O$129,10),VLOOKUP(I42,'[1]Mortality (Interventions) H'!$B$264:$AV$384,7)))</f>
        <v>533.66428727285404</v>
      </c>
      <c r="P173" s="11">
        <v>0</v>
      </c>
      <c r="Q173" s="10">
        <f t="shared" si="102"/>
        <v>2.948355945814286E-4</v>
      </c>
      <c r="R173" s="10">
        <f t="shared" si="103"/>
        <v>1.5734322744496624E-4</v>
      </c>
      <c r="S173" s="10">
        <f t="shared" si="104"/>
        <v>0</v>
      </c>
      <c r="T173" s="9">
        <f t="shared" si="94"/>
        <v>1.3749236713646236E-4</v>
      </c>
      <c r="U173" s="18"/>
      <c r="V173" s="8">
        <f t="shared" si="105"/>
        <v>2.2678075813335954</v>
      </c>
      <c r="W173" s="8">
        <f t="shared" si="95"/>
        <v>1.0575596647692271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-0.38218660130781179</v>
      </c>
      <c r="AB173" s="8">
        <f t="shared" si="106"/>
        <v>-121.02479165643679</v>
      </c>
      <c r="AC173" s="8">
        <f t="shared" si="99"/>
        <v>-121.4069782577446</v>
      </c>
      <c r="AD173" s="8">
        <f t="shared" si="107"/>
        <v>0.22247192372882571</v>
      </c>
      <c r="AE173" s="8">
        <f t="shared" si="100"/>
        <v>-121.18450633401577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2779.6932241954078</v>
      </c>
      <c r="M174" s="14">
        <f t="shared" si="93"/>
        <v>769177</v>
      </c>
      <c r="N174" s="13"/>
      <c r="O174" s="13">
        <f>1000*(IF(I43&lt;18,VLOOKUP(I43,'[1]Mortality (No Interventions) H'!$B$10:$O$129,10),VLOOKUP(I43,'[1]Mortality (Interventions) H'!$B$264:$AV$384,7)))</f>
        <v>557.6152646393823</v>
      </c>
      <c r="P174" s="11">
        <v>0</v>
      </c>
      <c r="Q174" s="10">
        <f t="shared" si="102"/>
        <v>1.3749236713646236E-4</v>
      </c>
      <c r="R174" s="10">
        <f t="shared" si="103"/>
        <v>7.6667842686693581E-5</v>
      </c>
      <c r="S174" s="10">
        <f t="shared" si="104"/>
        <v>0</v>
      </c>
      <c r="T174" s="9">
        <f t="shared" si="94"/>
        <v>6.0824524449768782E-5</v>
      </c>
      <c r="U174" s="18"/>
      <c r="V174" s="8">
        <f t="shared" si="105"/>
        <v>1.0575596647692271</v>
      </c>
      <c r="W174" s="8">
        <f t="shared" si="95"/>
        <v>0.46784825242699807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-0.1690735184779302</v>
      </c>
      <c r="AB174" s="8">
        <f t="shared" si="106"/>
        <v>-58.971141234222905</v>
      </c>
      <c r="AC174" s="8">
        <f t="shared" si="99"/>
        <v>-59.140214752700835</v>
      </c>
      <c r="AD174" s="8">
        <f t="shared" si="107"/>
        <v>0.10374660311386119</v>
      </c>
      <c r="AE174" s="8">
        <f t="shared" si="100"/>
        <v>-59.036468149586973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2779.6932241954078</v>
      </c>
      <c r="M175" s="14">
        <f t="shared" si="93"/>
        <v>769177</v>
      </c>
      <c r="N175" s="13"/>
      <c r="O175" s="13">
        <f>1000*(IF(I44&lt;18,VLOOKUP(I44,'[1]Mortality (No Interventions) H'!$B$10:$O$129,10),VLOOKUP(I44,'[1]Mortality (Interventions) H'!$B$264:$AV$384,7)))</f>
        <v>581.2595192521037</v>
      </c>
      <c r="P175" s="11">
        <v>0</v>
      </c>
      <c r="Q175" s="10">
        <f t="shared" si="102"/>
        <v>6.0824524449768782E-5</v>
      </c>
      <c r="R175" s="10">
        <f t="shared" si="103"/>
        <v>3.535483384041043E-5</v>
      </c>
      <c r="S175" s="10">
        <f t="shared" si="104"/>
        <v>0</v>
      </c>
      <c r="T175" s="9">
        <f t="shared" si="94"/>
        <v>2.5469690609358352E-5</v>
      </c>
      <c r="U175" s="18"/>
      <c r="V175" s="8">
        <f t="shared" si="105"/>
        <v>0.46784825242699807</v>
      </c>
      <c r="W175" s="8">
        <f t="shared" si="95"/>
        <v>0.1959070021383443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-7.079792640918682E-2</v>
      </c>
      <c r="AB175" s="8">
        <f t="shared" si="106"/>
        <v>-27.194125028865372</v>
      </c>
      <c r="AC175" s="8">
        <f t="shared" si="99"/>
        <v>-27.26492295527456</v>
      </c>
      <c r="AD175" s="8">
        <f t="shared" si="107"/>
        <v>4.5895913563088517E-2</v>
      </c>
      <c r="AE175" s="8">
        <f t="shared" si="100"/>
        <v>-27.21902704171147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2779.6932241954078</v>
      </c>
      <c r="M176" s="14">
        <f t="shared" si="93"/>
        <v>769177</v>
      </c>
      <c r="N176" s="13"/>
      <c r="O176" s="13">
        <f>1000*(IF(I45&lt;18,VLOOKUP(I45,'[1]Mortality (No Interventions) H'!$B$10:$O$129,10),VLOOKUP(I45,'[1]Mortality (Interventions) H'!$B$264:$AV$384,7)))</f>
        <v>604.37710518235417</v>
      </c>
      <c r="P176" s="11">
        <v>0</v>
      </c>
      <c r="Q176" s="10">
        <f t="shared" si="102"/>
        <v>2.5469690609358352E-5</v>
      </c>
      <c r="R176" s="10">
        <f t="shared" si="103"/>
        <v>1.5393297880374189E-5</v>
      </c>
      <c r="S176" s="10">
        <f t="shared" si="104"/>
        <v>0</v>
      </c>
      <c r="T176" s="9">
        <f t="shared" si="94"/>
        <v>1.0076392728984163E-5</v>
      </c>
      <c r="U176" s="18"/>
      <c r="V176" s="8">
        <f t="shared" si="105"/>
        <v>0.1959070021383443</v>
      </c>
      <c r="W176" s="8">
        <f t="shared" si="95"/>
        <v>7.7505295301018517E-2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-2.8009280593089152E-2</v>
      </c>
      <c r="AB176" s="8">
        <f t="shared" si="106"/>
        <v>-11.840170683732577</v>
      </c>
      <c r="AC176" s="8">
        <f t="shared" si="99"/>
        <v>-11.868179964325666</v>
      </c>
      <c r="AD176" s="8">
        <f t="shared" si="107"/>
        <v>1.9218476909771579E-2</v>
      </c>
      <c r="AE176" s="8">
        <f t="shared" si="100"/>
        <v>-11.848961487415895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2779.6932241954078</v>
      </c>
      <c r="M177" s="14">
        <f t="shared" si="93"/>
        <v>769177</v>
      </c>
      <c r="N177" s="13"/>
      <c r="O177" s="13">
        <f>1000*(IF(I46&lt;18,VLOOKUP(I46,'[1]Mortality (No Interventions) H'!$B$10:$O$129,10),VLOOKUP(I46,'[1]Mortality (Interventions) H'!$B$264:$AV$384,7)))</f>
        <v>626.75910811783604</v>
      </c>
      <c r="P177" s="11">
        <v>0</v>
      </c>
      <c r="Q177" s="10">
        <f t="shared" si="102"/>
        <v>1.0076392728984163E-5</v>
      </c>
      <c r="R177" s="10">
        <f t="shared" si="103"/>
        <v>6.3154709198631621E-6</v>
      </c>
      <c r="S177" s="10">
        <f t="shared" si="104"/>
        <v>0</v>
      </c>
      <c r="T177" s="9">
        <f t="shared" si="94"/>
        <v>3.7609218091210009E-6</v>
      </c>
      <c r="U177" s="18"/>
      <c r="V177" s="8">
        <f t="shared" si="105"/>
        <v>7.7505295301018517E-2</v>
      </c>
      <c r="W177" s="8">
        <f t="shared" si="95"/>
        <v>2.8928145543742644E-2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-1.045420886954238E-2</v>
      </c>
      <c r="AB177" s="8">
        <f t="shared" si="106"/>
        <v>-4.8577149757275873</v>
      </c>
      <c r="AC177" s="8">
        <f t="shared" si="99"/>
        <v>-4.8681691845971296</v>
      </c>
      <c r="AD177" s="8">
        <f t="shared" si="107"/>
        <v>7.6032694690299175E-3</v>
      </c>
      <c r="AE177" s="8">
        <f t="shared" si="100"/>
        <v>-4.8605659151280998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2779.6932241954078</v>
      </c>
      <c r="M178" s="14">
        <f t="shared" si="93"/>
        <v>769177</v>
      </c>
      <c r="N178" s="13"/>
      <c r="O178" s="13">
        <f>1000*(IF(I47&lt;18,VLOOKUP(I47,'[1]Mortality (No Interventions) H'!$B$10:$O$129,10),VLOOKUP(I47,'[1]Mortality (Interventions) H'!$B$264:$AV$384,7)))</f>
        <v>648.43056379862094</v>
      </c>
      <c r="P178" s="11">
        <v>0</v>
      </c>
      <c r="Q178" s="10">
        <f t="shared" si="102"/>
        <v>3.7609218091210009E-6</v>
      </c>
      <c r="R178" s="10">
        <f t="shared" si="103"/>
        <v>2.4386966490908604E-6</v>
      </c>
      <c r="S178" s="10">
        <f t="shared" si="104"/>
        <v>0</v>
      </c>
      <c r="T178" s="9">
        <f t="shared" si="94"/>
        <v>1.3222251600301404E-6</v>
      </c>
      <c r="U178" s="18"/>
      <c r="V178" s="8">
        <f t="shared" si="105"/>
        <v>2.8928145543742644E-2</v>
      </c>
      <c r="W178" s="8">
        <f t="shared" si="95"/>
        <v>1.0170251819165034E-2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-3.6753803181964698E-3</v>
      </c>
      <c r="AB178" s="8">
        <f t="shared" si="106"/>
        <v>-1.8757893724577608</v>
      </c>
      <c r="AC178" s="8">
        <f t="shared" si="99"/>
        <v>-1.8794647527759571</v>
      </c>
      <c r="AD178" s="8">
        <f t="shared" si="107"/>
        <v>2.8378510778411534E-3</v>
      </c>
      <c r="AE178" s="8">
        <f t="shared" si="100"/>
        <v>-1.8766269016981161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2779.6932241954078</v>
      </c>
      <c r="M179" s="14">
        <f t="shared" si="93"/>
        <v>769177</v>
      </c>
      <c r="N179" s="13"/>
      <c r="O179" s="13">
        <f>1000*(IF(I48&lt;18,VLOOKUP(I48,'[1]Mortality (No Interventions) H'!$B$10:$O$129,10),VLOOKUP(I48,'[1]Mortality (Interventions) H'!$B$264:$AV$384,7)))</f>
        <v>669.44121519470593</v>
      </c>
      <c r="P179" s="11">
        <v>0</v>
      </c>
      <c r="Q179" s="10">
        <f t="shared" si="102"/>
        <v>1.3222251600301404E-6</v>
      </c>
      <c r="R179" s="10">
        <f t="shared" si="103"/>
        <v>8.8515201789159166E-7</v>
      </c>
      <c r="S179" s="10">
        <f t="shared" si="104"/>
        <v>0</v>
      </c>
      <c r="T179" s="9">
        <f t="shared" si="94"/>
        <v>4.3707314213854875E-7</v>
      </c>
      <c r="U179" s="18"/>
      <c r="V179" s="8">
        <f t="shared" si="105"/>
        <v>1.0170251819165034E-2</v>
      </c>
      <c r="W179" s="8">
        <f t="shared" si="95"/>
        <v>3.3618660825070253E-3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-1.2149292516803203E-3</v>
      </c>
      <c r="AB179" s="8">
        <f t="shared" si="106"/>
        <v>-0.68083857366580081</v>
      </c>
      <c r="AC179" s="8">
        <f t="shared" si="99"/>
        <v>-0.68205350291748112</v>
      </c>
      <c r="AD179" s="8">
        <f t="shared" si="107"/>
        <v>9.9770170346009002E-4</v>
      </c>
      <c r="AE179" s="8">
        <f t="shared" si="100"/>
        <v>-0.68105580121402098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2779.6932241954078</v>
      </c>
      <c r="M180" s="14">
        <f t="shared" si="93"/>
        <v>769177</v>
      </c>
      <c r="N180" s="13"/>
      <c r="O180" s="13">
        <f>1000*(IF(I49&lt;18,VLOOKUP(I49,'[1]Mortality (No Interventions) H'!$B$10:$O$129,10),VLOOKUP(I49,'[1]Mortality (Interventions) H'!$B$264:$AV$384,7)))</f>
        <v>689.60994046876999</v>
      </c>
      <c r="P180" s="11">
        <v>0</v>
      </c>
      <c r="Q180" s="10">
        <f t="shared" si="102"/>
        <v>4.3707314213854875E-7</v>
      </c>
      <c r="R180" s="10">
        <f t="shared" si="103"/>
        <v>3.0140998353066285E-7</v>
      </c>
      <c r="S180" s="10">
        <f t="shared" si="104"/>
        <v>0</v>
      </c>
      <c r="T180" s="9">
        <f t="shared" si="94"/>
        <v>1.3566315860788591E-7</v>
      </c>
      <c r="U180" s="18"/>
      <c r="V180" s="8">
        <f t="shared" si="105"/>
        <v>3.3618660825070253E-3</v>
      </c>
      <c r="W180" s="8">
        <f t="shared" si="95"/>
        <v>1.0434898134853785E-3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-3.7710196275528735E-4</v>
      </c>
      <c r="AB180" s="8">
        <f t="shared" si="106"/>
        <v>-0.23183762690216467</v>
      </c>
      <c r="AC180" s="8">
        <f t="shared" si="99"/>
        <v>-0.23221472886491995</v>
      </c>
      <c r="AD180" s="8">
        <f t="shared" si="107"/>
        <v>3.2979906269393921E-4</v>
      </c>
      <c r="AE180" s="8">
        <f t="shared" si="100"/>
        <v>-0.231884929802226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2779.6932241954078</v>
      </c>
      <c r="M181" s="14">
        <f t="shared" si="93"/>
        <v>769177</v>
      </c>
      <c r="N181" s="13"/>
      <c r="O181" s="13">
        <f>1000*(IF(I50&lt;18,VLOOKUP(I50,'[1]Mortality (No Interventions) H'!$B$10:$O$129,10),VLOOKUP(I50,'[1]Mortality (Interventions) H'!$B$264:$AV$384,7)))</f>
        <v>708.76596065616934</v>
      </c>
      <c r="P181" s="11">
        <v>0</v>
      </c>
      <c r="Q181" s="10">
        <f t="shared" si="102"/>
        <v>1.3566315860788591E-7</v>
      </c>
      <c r="R181" s="10">
        <f t="shared" si="103"/>
        <v>9.6153428936368524E-8</v>
      </c>
      <c r="S181" s="10">
        <f t="shared" si="104"/>
        <v>0</v>
      </c>
      <c r="T181" s="9">
        <f t="shared" si="94"/>
        <v>3.9509729671517382E-8</v>
      </c>
      <c r="U181" s="18"/>
      <c r="V181" s="8">
        <f t="shared" si="105"/>
        <v>1.0434898134853785E-3</v>
      </c>
      <c r="W181" s="8">
        <f t="shared" si="95"/>
        <v>3.0389975339548727E-4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-1.0982492785770912E-4</v>
      </c>
      <c r="AB181" s="8">
        <f t="shared" si="106"/>
        <v>-7.3959006008989137E-2</v>
      </c>
      <c r="AC181" s="8">
        <f t="shared" si="99"/>
        <v>-7.4068830936846852E-2</v>
      </c>
      <c r="AD181" s="8">
        <f t="shared" si="107"/>
        <v>1.0236635070291564E-4</v>
      </c>
      <c r="AE181" s="8">
        <f t="shared" si="100"/>
        <v>-7.3966464586143935E-2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2779.6932241954078</v>
      </c>
      <c r="M182" s="14">
        <f t="shared" si="93"/>
        <v>769177</v>
      </c>
      <c r="N182" s="13"/>
      <c r="O182" s="13">
        <f>1000*(IF(I51&lt;18,VLOOKUP(I51,'[1]Mortality (No Interventions) H'!$B$10:$O$129,10),VLOOKUP(I51,'[1]Mortality (Interventions) H'!$B$264:$AV$384,7)))</f>
        <v>731.69448569656299</v>
      </c>
      <c r="P182" s="11">
        <v>0</v>
      </c>
      <c r="Q182" s="10">
        <f t="shared" si="102"/>
        <v>3.9509729671517382E-8</v>
      </c>
      <c r="R182" s="10">
        <f t="shared" si="103"/>
        <v>2.8909051332011144E-8</v>
      </c>
      <c r="S182" s="10">
        <f t="shared" si="104"/>
        <v>0</v>
      </c>
      <c r="T182" s="9">
        <f t="shared" si="94"/>
        <v>1.0600678339506237E-8</v>
      </c>
      <c r="U182" s="18"/>
      <c r="V182" s="8">
        <f t="shared" si="105"/>
        <v>3.0389975339548727E-4</v>
      </c>
      <c r="W182" s="8">
        <f t="shared" si="95"/>
        <v>8.1537979631463896E-5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-2.9466633752200514E-5</v>
      </c>
      <c r="AB182" s="8">
        <f t="shared" si="106"/>
        <v>-2.2236177376402336E-2</v>
      </c>
      <c r="AC182" s="8">
        <f t="shared" si="99"/>
        <v>-2.2265644010154535E-2</v>
      </c>
      <c r="AD182" s="8">
        <f t="shared" si="107"/>
        <v>2.9812565808097303E-5</v>
      </c>
      <c r="AE182" s="8">
        <f t="shared" si="100"/>
        <v>-2.2235831444346436E-2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2779.6932241954078</v>
      </c>
      <c r="M183" s="14">
        <f t="shared" si="93"/>
        <v>769177</v>
      </c>
      <c r="N183" s="13"/>
      <c r="O183" s="13">
        <f>1000*(IF(I52&lt;18,VLOOKUP(I52,'[1]Mortality (No Interventions) H'!$B$10:$O$129,10),VLOOKUP(I52,'[1]Mortality (Interventions) H'!$B$264:$AV$384,7)))</f>
        <v>753.4223101830695</v>
      </c>
      <c r="P183" s="11">
        <v>0</v>
      </c>
      <c r="Q183" s="10">
        <f t="shared" si="102"/>
        <v>1.0600678339506237E-8</v>
      </c>
      <c r="R183" s="10">
        <f t="shared" si="103"/>
        <v>7.9867875640584142E-9</v>
      </c>
      <c r="S183" s="10">
        <f t="shared" si="104"/>
        <v>0</v>
      </c>
      <c r="T183" s="9">
        <f t="shared" si="94"/>
        <v>2.613890775447823E-9</v>
      </c>
      <c r="U183" s="18"/>
      <c r="V183" s="8">
        <f t="shared" si="105"/>
        <v>8.1537979631463896E-5</v>
      </c>
      <c r="W183" s="8">
        <f t="shared" si="95"/>
        <v>2.0105446649866301E-5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-7.2658144772991939E-6</v>
      </c>
      <c r="AB183" s="8">
        <f t="shared" si="106"/>
        <v>-6.1432532981597586E-3</v>
      </c>
      <c r="AC183" s="8">
        <f t="shared" si="99"/>
        <v>-6.1505191126370578E-3</v>
      </c>
      <c r="AD183" s="8">
        <f t="shared" si="107"/>
        <v>7.9988758018466081E-6</v>
      </c>
      <c r="AE183" s="8">
        <f t="shared" si="100"/>
        <v>-6.1425202368352114E-3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2779.6932241954078</v>
      </c>
      <c r="M184" s="14">
        <f t="shared" si="93"/>
        <v>769177</v>
      </c>
      <c r="N184" s="13"/>
      <c r="O184" s="13">
        <f>1000*(IF(I53&lt;18,VLOOKUP(I53,'[1]Mortality (No Interventions) H'!$B$10:$O$129,10),VLOOKUP(I53,'[1]Mortality (Interventions) H'!$B$264:$AV$384,7)))</f>
        <v>773.91777251472183</v>
      </c>
      <c r="P184" s="11">
        <v>0</v>
      </c>
      <c r="Q184" s="10">
        <f t="shared" si="102"/>
        <v>2.613890775447823E-9</v>
      </c>
      <c r="R184" s="10">
        <f t="shared" si="103"/>
        <v>2.022936526531358E-9</v>
      </c>
      <c r="S184" s="10">
        <f t="shared" si="104"/>
        <v>0</v>
      </c>
      <c r="T184" s="9">
        <f t="shared" si="94"/>
        <v>5.9095424891646497E-10</v>
      </c>
      <c r="U184" s="18"/>
      <c r="V184" s="8">
        <f t="shared" si="105"/>
        <v>2.0105446649866301E-5</v>
      </c>
      <c r="W184" s="8">
        <f t="shared" si="95"/>
        <v>4.5454841631881982E-6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-1.6426715215225841E-6</v>
      </c>
      <c r="AB184" s="8">
        <f t="shared" si="106"/>
        <v>-1.5559962486678103E-3</v>
      </c>
      <c r="AC184" s="8">
        <f t="shared" si="99"/>
        <v>-1.557638920189333E-3</v>
      </c>
      <c r="AD184" s="8">
        <f t="shared" si="107"/>
        <v>1.9723443163518841E-6</v>
      </c>
      <c r="AE184" s="8">
        <f t="shared" si="100"/>
        <v>-1.5556665758729811E-3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2779.6932241954078</v>
      </c>
      <c r="M185" s="14">
        <f t="shared" si="93"/>
        <v>769177</v>
      </c>
      <c r="N185" s="13"/>
      <c r="O185" s="13">
        <f>1000*(IF(I54&lt;18,VLOOKUP(I54,'[1]Mortality (No Interventions) H'!$B$10:$O$129,10),VLOOKUP(I54,'[1]Mortality (Interventions) H'!$B$264:$AV$384,7)))</f>
        <v>793.15228374989977</v>
      </c>
      <c r="P185" s="11">
        <v>0</v>
      </c>
      <c r="Q185" s="10">
        <f t="shared" si="102"/>
        <v>5.9095424891646497E-10</v>
      </c>
      <c r="R185" s="10">
        <f t="shared" si="103"/>
        <v>4.687167121198009E-10</v>
      </c>
      <c r="S185" s="10">
        <f t="shared" si="104"/>
        <v>0</v>
      </c>
      <c r="T185" s="9">
        <f t="shared" si="94"/>
        <v>1.2223753679666407E-10</v>
      </c>
      <c r="U185" s="18"/>
      <c r="V185" s="8">
        <f t="shared" si="105"/>
        <v>4.5454841631881982E-6</v>
      </c>
      <c r="W185" s="8">
        <f t="shared" si="95"/>
        <v>9.4022301840647679E-7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-3.3978285277602391E-7</v>
      </c>
      <c r="AB185" s="8">
        <f t="shared" si="106"/>
        <v>-3.6052611447817212E-4</v>
      </c>
      <c r="AC185" s="8">
        <f t="shared" si="99"/>
        <v>-3.6086589733094813E-4</v>
      </c>
      <c r="AD185" s="8">
        <f t="shared" si="107"/>
        <v>4.4591199640876226E-7</v>
      </c>
      <c r="AE185" s="8">
        <f t="shared" si="100"/>
        <v>-3.6041998533453939E-4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2779.6932241954078</v>
      </c>
      <c r="M186" s="14">
        <f t="shared" si="93"/>
        <v>769177</v>
      </c>
      <c r="N186" s="13"/>
      <c r="O186" s="13">
        <f>1000*(IF(I55&lt;18,VLOOKUP(I55,'[1]Mortality (No Interventions) H'!$B$10:$O$129,10),VLOOKUP(I55,'[1]Mortality (Interventions) H'!$B$264:$AV$384,7)))</f>
        <v>811.09954496265652</v>
      </c>
      <c r="P186" s="11">
        <v>0</v>
      </c>
      <c r="Q186" s="10">
        <f t="shared" si="102"/>
        <v>1.2223753679666407E-10</v>
      </c>
      <c r="R186" s="10">
        <f t="shared" si="103"/>
        <v>9.9146810473130206E-11</v>
      </c>
      <c r="S186" s="10">
        <f t="shared" si="104"/>
        <v>0</v>
      </c>
      <c r="T186" s="9">
        <f t="shared" si="94"/>
        <v>2.3090726323533861E-11</v>
      </c>
      <c r="U186" s="18"/>
      <c r="V186" s="8">
        <f t="shared" si="105"/>
        <v>9.4022301840647679E-7</v>
      </c>
      <c r="W186" s="8">
        <f t="shared" si="95"/>
        <v>1.7760855601356805E-7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-6.4185135503277611E-8</v>
      </c>
      <c r="AB186" s="8">
        <f t="shared" si="106"/>
        <v>-7.6261446239290874E-5</v>
      </c>
      <c r="AC186" s="8">
        <f t="shared" si="99"/>
        <v>-7.6325631374794147E-5</v>
      </c>
      <c r="AD186" s="8">
        <f t="shared" si="107"/>
        <v>9.2235878105675381E-8</v>
      </c>
      <c r="AE186" s="8">
        <f t="shared" si="100"/>
        <v>-7.6233395496688472E-5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2779.6932241954078</v>
      </c>
      <c r="M187" s="14">
        <f t="shared" si="93"/>
        <v>769177</v>
      </c>
      <c r="N187" s="13"/>
      <c r="O187" s="13">
        <f>1000*(IF(I56&lt;18,VLOOKUP(I56,'[1]Mortality (No Interventions) H'!$B$10:$O$129,10),VLOOKUP(I56,'[1]Mortality (Interventions) H'!$B$264:$AV$384,7)))</f>
        <v>827.90196613157173</v>
      </c>
      <c r="P187" s="11">
        <v>0</v>
      </c>
      <c r="Q187" s="10">
        <f t="shared" si="102"/>
        <v>2.3090726323533861E-11</v>
      </c>
      <c r="R187" s="10">
        <f t="shared" si="103"/>
        <v>1.9116857722659721E-11</v>
      </c>
      <c r="S187" s="10">
        <f t="shared" si="104"/>
        <v>0</v>
      </c>
      <c r="T187" s="9">
        <f t="shared" si="94"/>
        <v>3.97386860087414E-12</v>
      </c>
      <c r="U187" s="18"/>
      <c r="V187" s="8">
        <f t="shared" si="105"/>
        <v>1.7760855601356805E-7</v>
      </c>
      <c r="W187" s="8">
        <f t="shared" si="95"/>
        <v>3.0566083288145687E-8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-1.1046135623692733E-8</v>
      </c>
      <c r="AB187" s="8">
        <f t="shared" si="106"/>
        <v>-1.4704247272542237E-5</v>
      </c>
      <c r="AC187" s="8">
        <f t="shared" si="99"/>
        <v>-1.471529340816593E-5</v>
      </c>
      <c r="AD187" s="8">
        <f t="shared" si="107"/>
        <v>1.7423399344931028E-8</v>
      </c>
      <c r="AE187" s="8">
        <f t="shared" si="100"/>
        <v>-1.4697870008820999E-5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2779.6932241954078</v>
      </c>
      <c r="M188" s="14">
        <f t="shared" si="93"/>
        <v>769177</v>
      </c>
      <c r="N188" s="13"/>
      <c r="O188" s="13">
        <f>1000*(IF(I57&lt;18,VLOOKUP(I57,'[1]Mortality (No Interventions) H'!$B$10:$O$129,10),VLOOKUP(I57,'[1]Mortality (Interventions) H'!$B$264:$AV$384,7)))</f>
        <v>843.71812367127791</v>
      </c>
      <c r="P188" s="11">
        <v>0</v>
      </c>
      <c r="Q188" s="10">
        <f t="shared" si="102"/>
        <v>3.97386860087414E-12</v>
      </c>
      <c r="R188" s="10">
        <f t="shared" si="103"/>
        <v>3.3528249596457356E-12</v>
      </c>
      <c r="S188" s="10">
        <f t="shared" si="104"/>
        <v>0</v>
      </c>
      <c r="T188" s="9">
        <f t="shared" si="94"/>
        <v>6.2104364122840435E-13</v>
      </c>
      <c r="U188" s="18"/>
      <c r="V188" s="8">
        <f t="shared" si="105"/>
        <v>3.0566083288145687E-8</v>
      </c>
      <c r="W188" s="8">
        <f t="shared" si="95"/>
        <v>4.7769248482914042E-9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-1.7263108014522393E-9</v>
      </c>
      <c r="AB188" s="8">
        <f t="shared" si="106"/>
        <v>-2.5789158439854279E-6</v>
      </c>
      <c r="AC188" s="8">
        <f t="shared" si="99"/>
        <v>-2.5806421547868802E-6</v>
      </c>
      <c r="AD188" s="8">
        <f t="shared" si="107"/>
        <v>2.998532770567092E-9</v>
      </c>
      <c r="AE188" s="8">
        <f t="shared" si="100"/>
        <v>-2.5776436220163132E-6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2779.6932241954078</v>
      </c>
      <c r="M189" s="14">
        <f t="shared" si="93"/>
        <v>769177</v>
      </c>
      <c r="N189" s="13"/>
      <c r="O189" s="13">
        <f>1000*(IF(I58&lt;18,VLOOKUP(I58,'[1]Mortality (No Interventions) H'!$B$10:$O$129,10),VLOOKUP(I58,'[1]Mortality (Interventions) H'!$B$264:$AV$384,7)))</f>
        <v>858.54801758177541</v>
      </c>
      <c r="P189" s="11">
        <v>0</v>
      </c>
      <c r="Q189" s="10">
        <f t="shared" si="102"/>
        <v>6.2104364122840435E-13</v>
      </c>
      <c r="R189" s="10">
        <f t="shared" si="103"/>
        <v>5.3319578700841387E-13</v>
      </c>
      <c r="S189" s="10">
        <f t="shared" si="104"/>
        <v>0</v>
      </c>
      <c r="T189" s="9">
        <f t="shared" si="94"/>
        <v>8.7847854219990481E-14</v>
      </c>
      <c r="U189" s="18"/>
      <c r="V189" s="8">
        <f t="shared" si="105"/>
        <v>4.7769248482914042E-9</v>
      </c>
      <c r="W189" s="8">
        <f t="shared" si="95"/>
        <v>6.7570548965369619E-10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-2.4419008513541348E-10</v>
      </c>
      <c r="AB189" s="8">
        <f t="shared" si="106"/>
        <v>-4.1012193586377074E-7</v>
      </c>
      <c r="AC189" s="8">
        <f t="shared" si="99"/>
        <v>-4.1036612594890614E-7</v>
      </c>
      <c r="AD189" s="8">
        <f t="shared" si="107"/>
        <v>4.6861632761738676E-10</v>
      </c>
      <c r="AE189" s="8">
        <f t="shared" si="100"/>
        <v>-4.0989750962128877E-7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2779.6932241954078</v>
      </c>
      <c r="M190" s="14">
        <f t="shared" si="93"/>
        <v>769177</v>
      </c>
      <c r="N190" s="13"/>
      <c r="O190" s="13">
        <f>1000*(IF(I59&lt;18,VLOOKUP(I59,'[1]Mortality (No Interventions) H'!$B$10:$O$129,10),VLOOKUP(I59,'[1]Mortality (Interventions) H'!$B$264:$AV$384,7)))</f>
        <v>872.39164786306424</v>
      </c>
      <c r="P190" s="11">
        <v>0</v>
      </c>
      <c r="Q190" s="10">
        <f t="shared" si="102"/>
        <v>8.7847854219990481E-14</v>
      </c>
      <c r="R190" s="10">
        <f t="shared" si="103"/>
        <v>7.6637734304211744E-14</v>
      </c>
      <c r="S190" s="10">
        <f t="shared" si="104"/>
        <v>0</v>
      </c>
      <c r="T190" s="9">
        <f t="shared" si="94"/>
        <v>1.1210119915778737E-14</v>
      </c>
      <c r="U190" s="18"/>
      <c r="V190" s="8">
        <f t="shared" si="105"/>
        <v>6.7570548965369619E-10</v>
      </c>
      <c r="W190" s="8">
        <f t="shared" si="95"/>
        <v>8.6225664064589416E-11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-3.1160694372308151E-11</v>
      </c>
      <c r="AB190" s="8">
        <f t="shared" si="106"/>
        <v>-5.8947982558910674E-8</v>
      </c>
      <c r="AC190" s="8">
        <f t="shared" si="99"/>
        <v>-5.8979143253282979E-8</v>
      </c>
      <c r="AD190" s="8">
        <f t="shared" si="107"/>
        <v>6.6286708535027604E-11</v>
      </c>
      <c r="AE190" s="8">
        <f t="shared" si="100"/>
        <v>-5.8912856544747952E-8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2779.6932241954078</v>
      </c>
      <c r="M191" s="14">
        <f t="shared" si="93"/>
        <v>769177</v>
      </c>
      <c r="N191" s="13"/>
      <c r="O191" s="13">
        <f>1000*(IF(I60&lt;18,VLOOKUP(I60,'[1]Mortality (No Interventions) H'!$B$10:$O$129,10),VLOOKUP(I60,'[1]Mortality (Interventions) H'!$B$264:$AV$384,7)))</f>
        <v>1000</v>
      </c>
      <c r="P191" s="11">
        <v>0</v>
      </c>
      <c r="Q191" s="10">
        <f t="shared" si="102"/>
        <v>1.1210119915778737E-14</v>
      </c>
      <c r="R191" s="10">
        <f t="shared" si="103"/>
        <v>1.1210119915778737E-14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8.6225664064589416E-11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-8.6225664064589418E-9</v>
      </c>
      <c r="AC191" s="8">
        <f t="shared" si="99"/>
        <v>-8.6225664064589418E-9</v>
      </c>
      <c r="AD191" s="8">
        <f t="shared" si="107"/>
        <v>8.4587376447362223E-12</v>
      </c>
      <c r="AE191" s="8">
        <f t="shared" si="100"/>
        <v>-8.6141076688142055E-9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2779.6932241954078</v>
      </c>
      <c r="M192" s="14">
        <f t="shared" si="93"/>
        <v>769177</v>
      </c>
      <c r="N192" s="13"/>
      <c r="O192" s="13" t="e">
        <f>1000*(IF(I61&lt;18,VLOOKUP(I61,'[1]Mortality (No Interventions) H'!$B$10:$O$129,10),VLOOKUP(I61,'[1]Mortality (Interventions) H'!$B$264:$AV$384,7)))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2779.6932241954078</v>
      </c>
      <c r="M193" s="14">
        <f t="shared" si="93"/>
        <v>769177</v>
      </c>
      <c r="N193" s="13"/>
      <c r="O193" s="13" t="e">
        <f>1000*(IF(I62&lt;18,VLOOKUP(I62,'[1]Mortality (No Interventions) H'!$B$10:$O$129,10),VLOOKUP(I62,'[1]Mortality (Interventions) H'!$B$264:$AV$384,7)))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2779.6932241954078</v>
      </c>
      <c r="M194" s="14">
        <f t="shared" si="93"/>
        <v>769177</v>
      </c>
      <c r="N194" s="13"/>
      <c r="O194" s="13" t="e">
        <f>1000*(IF(I63&lt;18,VLOOKUP(I63,'[1]Mortality (No Interventions) H'!$B$10:$O$129,10),VLOOKUP(I63,'[1]Mortality (Interventions) H'!$B$264:$AV$384,7)))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2779.6932241954078</v>
      </c>
      <c r="M195" s="14">
        <f t="shared" si="93"/>
        <v>769177</v>
      </c>
      <c r="N195" s="13"/>
      <c r="O195" s="13" t="e">
        <f>1000*(IF(I64&lt;18,VLOOKUP(I64,'[1]Mortality (No Interventions) H'!$B$10:$O$129,10),VLOOKUP(I64,'[1]Mortality (Interventions) H'!$B$264:$AV$384,7)))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2779.6932241954078</v>
      </c>
      <c r="M196" s="14">
        <f t="shared" si="93"/>
        <v>769177</v>
      </c>
      <c r="N196" s="13"/>
      <c r="O196" s="13" t="e">
        <f>1000*(IF(I65&lt;18,VLOOKUP(I65,'[1]Mortality (No Interventions) H'!$B$10:$O$129,10),VLOOKUP(I65,'[1]Mortality (Interventions) H'!$B$264:$AV$384,7)))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2779.6932241954078</v>
      </c>
      <c r="M197" s="14">
        <f t="shared" si="93"/>
        <v>769177</v>
      </c>
      <c r="N197" s="13"/>
      <c r="O197" s="13" t="e">
        <f>1000*(IF(I66&lt;18,VLOOKUP(I66,'[1]Mortality (No Interventions) H'!$B$10:$O$129,10),VLOOKUP(I66,'[1]Mortality (Interventions) H'!$B$264:$AV$384,7)))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2779.6932241954078</v>
      </c>
      <c r="M198" s="14">
        <f t="shared" si="93"/>
        <v>769177</v>
      </c>
      <c r="N198" s="13"/>
      <c r="O198" s="13" t="e">
        <f>1000*(IF(I67&lt;18,VLOOKUP(I67,'[1]Mortality (No Interventions) H'!$B$10:$O$129,10),VLOOKUP(I67,'[1]Mortality (Interventions) H'!$B$264:$AV$384,7)))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2779.6932241954078</v>
      </c>
      <c r="M199" s="14">
        <f t="shared" ref="M199:M230" si="111">$E$11</f>
        <v>769177</v>
      </c>
      <c r="N199" s="13"/>
      <c r="O199" s="13" t="e">
        <f>1000*(IF(I68&lt;18,VLOOKUP(I68,'[1]Mortality (No Interventions) H'!$B$10:$O$129,10),VLOOKUP(I68,'[1]Mortality (Interventions) H'!$B$264:$AV$384,7)))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2779.6932241954078</v>
      </c>
      <c r="M200" s="14">
        <f t="shared" si="111"/>
        <v>769177</v>
      </c>
      <c r="N200" s="13"/>
      <c r="O200" s="13" t="e">
        <f>1000*(IF(I69&lt;18,VLOOKUP(I69,'[1]Mortality (No Interventions) H'!$B$10:$O$129,10),VLOOKUP(I69,'[1]Mortality (Interventions) H'!$B$264:$AV$384,7)))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2779.6932241954078</v>
      </c>
      <c r="M201" s="14">
        <f t="shared" si="111"/>
        <v>769177</v>
      </c>
      <c r="N201" s="13"/>
      <c r="O201" s="13" t="e">
        <f>1000*(IF(I70&lt;18,VLOOKUP(I70,'[1]Mortality (No Interventions) H'!$B$10:$O$129,10),VLOOKUP(I70,'[1]Mortality (Interventions) H'!$B$264:$AV$384,7)))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2779.6932241954078</v>
      </c>
      <c r="M202" s="14">
        <f t="shared" si="111"/>
        <v>769177</v>
      </c>
      <c r="N202" s="13"/>
      <c r="O202" s="13" t="e">
        <f>1000*(IF(I71&lt;18,VLOOKUP(I71,'[1]Mortality (No Interventions) H'!$B$10:$O$129,10),VLOOKUP(I71,'[1]Mortality (Interventions) H'!$B$264:$AV$384,7)))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2779.6932241954078</v>
      </c>
      <c r="M203" s="14">
        <f t="shared" si="111"/>
        <v>769177</v>
      </c>
      <c r="N203" s="13"/>
      <c r="O203" s="13" t="e">
        <f>1000*(IF(I72&lt;18,VLOOKUP(I72,'[1]Mortality (No Interventions) H'!$B$10:$O$129,10),VLOOKUP(I72,'[1]Mortality (Interventions) H'!$B$264:$AV$384,7)))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2779.6932241954078</v>
      </c>
      <c r="M204" s="14">
        <f t="shared" si="111"/>
        <v>769177</v>
      </c>
      <c r="N204" s="13"/>
      <c r="O204" s="13" t="e">
        <f>1000*(IF(I73&lt;18,VLOOKUP(I73,'[1]Mortality (No Interventions) H'!$B$10:$O$129,10),VLOOKUP(I73,'[1]Mortality (Interventions) H'!$B$264:$AV$384,7)))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2779.6932241954078</v>
      </c>
      <c r="M205" s="14">
        <f t="shared" si="111"/>
        <v>769177</v>
      </c>
      <c r="N205" s="13"/>
      <c r="O205" s="13" t="e">
        <f>1000*(IF(I74&lt;18,VLOOKUP(I74,'[1]Mortality (No Interventions) H'!$B$10:$O$129,10),VLOOKUP(I74,'[1]Mortality (Interventions) H'!$B$264:$AV$384,7)))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2779.6932241954078</v>
      </c>
      <c r="M206" s="14">
        <f t="shared" si="111"/>
        <v>769177</v>
      </c>
      <c r="N206" s="13"/>
      <c r="O206" s="13" t="e">
        <f>1000*(IF(I75&lt;18,VLOOKUP(I75,'[1]Mortality (No Interventions) H'!$B$10:$O$129,10),VLOOKUP(I75,'[1]Mortality (Interventions) H'!$B$264:$AV$384,7)))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2779.6932241954078</v>
      </c>
      <c r="M207" s="14">
        <f t="shared" si="111"/>
        <v>769177</v>
      </c>
      <c r="N207" s="13"/>
      <c r="O207" s="13" t="e">
        <f>1000*(IF(I76&lt;18,VLOOKUP(I76,'[1]Mortality (No Interventions) H'!$B$10:$O$129,10),VLOOKUP(I76,'[1]Mortality (Interventions) H'!$B$264:$AV$384,7)))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2779.6932241954078</v>
      </c>
      <c r="M208" s="14">
        <f t="shared" si="111"/>
        <v>769177</v>
      </c>
      <c r="N208" s="13"/>
      <c r="O208" s="13" t="e">
        <f>1000*(IF(I77&lt;18,VLOOKUP(I77,'[1]Mortality (No Interventions) H'!$B$10:$O$129,10),VLOOKUP(I77,'[1]Mortality (Interventions) H'!$B$264:$AV$384,7)))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2779.6932241954078</v>
      </c>
      <c r="M209" s="14">
        <f t="shared" si="111"/>
        <v>769177</v>
      </c>
      <c r="N209" s="13"/>
      <c r="O209" s="13" t="e">
        <f>1000*(IF(I78&lt;18,VLOOKUP(I78,'[1]Mortality (No Interventions) H'!$B$10:$O$129,10),VLOOKUP(I78,'[1]Mortality (Interventions) H'!$B$264:$AV$384,7)))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2779.6932241954078</v>
      </c>
      <c r="M210" s="14">
        <f t="shared" si="111"/>
        <v>769177</v>
      </c>
      <c r="N210" s="13"/>
      <c r="O210" s="13" t="e">
        <f>1000*(IF(I79&lt;18,VLOOKUP(I79,'[1]Mortality (No Interventions) H'!$B$10:$O$129,10),VLOOKUP(I79,'[1]Mortality (Interventions) H'!$B$264:$AV$384,7)))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2779.6932241954078</v>
      </c>
      <c r="M211" s="14">
        <f t="shared" si="111"/>
        <v>769177</v>
      </c>
      <c r="O211" s="13" t="e">
        <f>1000*(IF(I80&lt;18,VLOOKUP(I80,'[1]Mortality (No Interventions) H'!$B$10:$O$129,10),VLOOKUP(I80,'[1]Mortality (Interventions) H'!$B$264:$AV$384,7)))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2779.6932241954078</v>
      </c>
      <c r="M212" s="14">
        <f t="shared" si="111"/>
        <v>769177</v>
      </c>
      <c r="O212" s="13" t="e">
        <f>1000*(IF(I81&lt;18,VLOOKUP(I81,'[1]Mortality (No Interventions) H'!$B$10:$O$129,10),VLOOKUP(I81,'[1]Mortality (Interventions) H'!$B$264:$AV$384,7)))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2779.6932241954078</v>
      </c>
      <c r="M213" s="14">
        <f t="shared" si="111"/>
        <v>769177</v>
      </c>
      <c r="O213" s="13" t="e">
        <f>1000*(IF(I82&lt;18,VLOOKUP(I82,'[1]Mortality (No Interventions) H'!$B$10:$O$129,10),VLOOKUP(I82,'[1]Mortality (Interventions) H'!$B$264:$AV$384,7)))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2779.6932241954078</v>
      </c>
      <c r="M214" s="14">
        <f t="shared" si="111"/>
        <v>769177</v>
      </c>
      <c r="O214" s="13" t="e">
        <f>1000*(IF(I83&lt;18,VLOOKUP(I83,'[1]Mortality (No Interventions) H'!$B$10:$O$129,10),VLOOKUP(I83,'[1]Mortality (Interventions) H'!$B$264:$AV$384,7)))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2779.6932241954078</v>
      </c>
      <c r="M215" s="14">
        <f t="shared" si="111"/>
        <v>769177</v>
      </c>
      <c r="O215" s="13" t="e">
        <f>1000*(IF(I84&lt;18,VLOOKUP(I84,'[1]Mortality (No Interventions) H'!$B$10:$O$129,10),VLOOKUP(I84,'[1]Mortality (Interventions) H'!$B$264:$AV$384,7)))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2779.6932241954078</v>
      </c>
      <c r="M216" s="14">
        <f t="shared" si="111"/>
        <v>769177</v>
      </c>
      <c r="O216" s="13" t="e">
        <f>1000*(IF(I85&lt;18,VLOOKUP(I85,'[1]Mortality (No Interventions) H'!$B$10:$O$129,10),VLOOKUP(I85,'[1]Mortality (Interventions) H'!$B$264:$AV$384,7)))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2779.6932241954078</v>
      </c>
      <c r="M217" s="14">
        <f t="shared" si="111"/>
        <v>769177</v>
      </c>
      <c r="O217" s="13" t="e">
        <f>1000*(IF(I86&lt;18,VLOOKUP(I86,'[1]Mortality (No Interventions) H'!$B$10:$O$129,10),VLOOKUP(I86,'[1]Mortality (Interventions) H'!$B$264:$AV$384,7)))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2779.6932241954078</v>
      </c>
      <c r="M218" s="14">
        <f t="shared" si="111"/>
        <v>769177</v>
      </c>
      <c r="O218" s="13" t="e">
        <f>1000*(IF(I87&lt;18,VLOOKUP(I87,'[1]Mortality (No Interventions) H'!$B$10:$O$129,10),VLOOKUP(I87,'[1]Mortality (Interventions) H'!$B$264:$AV$384,7)))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2779.6932241954078</v>
      </c>
      <c r="M219" s="14">
        <f t="shared" si="111"/>
        <v>769177</v>
      </c>
      <c r="O219" s="13" t="e">
        <f>1000*(IF(I88&lt;18,VLOOKUP(I88,'[1]Mortality (No Interventions) H'!$B$10:$O$129,10),VLOOKUP(I88,'[1]Mortality (Interventions) H'!$B$264:$AV$384,7)))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2779.6932241954078</v>
      </c>
      <c r="M220" s="14">
        <f t="shared" si="111"/>
        <v>769177</v>
      </c>
      <c r="O220" s="13" t="e">
        <f>1000*(IF(I89&lt;18,VLOOKUP(I89,'[1]Mortality (No Interventions) H'!$B$10:$O$129,10),VLOOKUP(I89,'[1]Mortality (Interventions) H'!$B$264:$AV$384,7)))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2779.6932241954078</v>
      </c>
      <c r="M221" s="14">
        <f t="shared" si="111"/>
        <v>769177</v>
      </c>
      <c r="O221" s="13" t="e">
        <f>1000*(IF(I90&lt;18,VLOOKUP(I90,'[1]Mortality (No Interventions) H'!$B$10:$O$129,10),VLOOKUP(I90,'[1]Mortality (Interventions) H'!$B$264:$AV$384,7)))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2779.6932241954078</v>
      </c>
      <c r="M222" s="14">
        <f t="shared" si="111"/>
        <v>769177</v>
      </c>
      <c r="O222" s="13" t="e">
        <f>1000*(IF(I91&lt;18,VLOOKUP(I91,'[1]Mortality (No Interventions) H'!$B$10:$O$129,10),VLOOKUP(I91,'[1]Mortality (Interventions) H'!$B$264:$AV$384,7)))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2779.6932241954078</v>
      </c>
      <c r="M223" s="14">
        <f t="shared" si="111"/>
        <v>769177</v>
      </c>
      <c r="O223" s="13" t="e">
        <f>1000*(IF(I92&lt;18,VLOOKUP(I92,'[1]Mortality (No Interventions) H'!$B$10:$O$129,10),VLOOKUP(I92,'[1]Mortality (Interventions) H'!$B$264:$AV$384,7)))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2779.6932241954078</v>
      </c>
      <c r="M224" s="14">
        <f t="shared" si="111"/>
        <v>769177</v>
      </c>
      <c r="O224" s="13" t="e">
        <f>1000*(IF(I93&lt;18,VLOOKUP(I93,'[1]Mortality (No Interventions) H'!$B$10:$O$129,10),VLOOKUP(I93,'[1]Mortality (Interventions) H'!$B$264:$AV$384,7)))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2779.6932241954078</v>
      </c>
      <c r="M225" s="14">
        <f t="shared" si="111"/>
        <v>769177</v>
      </c>
      <c r="O225" s="13" t="e">
        <f>1000*(IF(I94&lt;18,VLOOKUP(I94,'[1]Mortality (No Interventions) H'!$B$10:$O$129,10),VLOOKUP(I94,'[1]Mortality (Interventions) H'!$B$264:$AV$384,7)))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2779.6932241954078</v>
      </c>
      <c r="M226" s="14">
        <f t="shared" si="111"/>
        <v>769177</v>
      </c>
      <c r="O226" s="13" t="e">
        <f>1000*(IF(I95&lt;18,VLOOKUP(I95,'[1]Mortality (No Interventions) H'!$B$10:$O$129,10),VLOOKUP(I95,'[1]Mortality (Interventions) H'!$B$264:$AV$384,7)))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2779.6932241954078</v>
      </c>
      <c r="M227" s="14">
        <f t="shared" si="111"/>
        <v>769177</v>
      </c>
      <c r="O227" s="13" t="e">
        <f>1000*(IF(I96&lt;18,VLOOKUP(I96,'[1]Mortality (No Interventions) H'!$B$10:$O$129,10),VLOOKUP(I96,'[1]Mortality (Interventions) H'!$B$264:$AV$384,7)))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2779.6932241954078</v>
      </c>
      <c r="M228" s="14">
        <f t="shared" si="111"/>
        <v>769177</v>
      </c>
      <c r="O228" s="13" t="e">
        <f>1000*(IF(I97&lt;18,VLOOKUP(I97,'[1]Mortality (No Interventions) H'!$B$10:$O$129,10),VLOOKUP(I97,'[1]Mortality (Interventions) H'!$B$264:$AV$384,7)))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2779.6932241954078</v>
      </c>
      <c r="M229" s="14">
        <f t="shared" si="111"/>
        <v>769177</v>
      </c>
      <c r="O229" s="13" t="e">
        <f>1000*(IF(I98&lt;18,VLOOKUP(I98,'[1]Mortality (No Interventions) H'!$B$10:$O$129,10),VLOOKUP(I98,'[1]Mortality (Interventions) H'!$B$264:$AV$384,7)))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2779.6932241954078</v>
      </c>
      <c r="M230" s="14">
        <f t="shared" si="111"/>
        <v>769177</v>
      </c>
      <c r="O230" s="13" t="e">
        <f>1000*(IF(I99&lt;18,VLOOKUP(I99,'[1]Mortality (No Interventions) H'!$B$10:$O$129,10),VLOOKUP(I99,'[1]Mortality (Interventions) H'!$B$264:$AV$384,7)))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2779.6932241954078</v>
      </c>
      <c r="M231" s="14">
        <f t="shared" ref="M231:M255" si="129">$E$11</f>
        <v>769177</v>
      </c>
      <c r="O231" s="13" t="e">
        <f>1000*(IF(I100&lt;18,VLOOKUP(I100,'[1]Mortality (No Interventions) H'!$B$10:$O$129,10),VLOOKUP(I100,'[1]Mortality (Interventions) H'!$B$264:$AV$384,7)))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2779.6932241954078</v>
      </c>
      <c r="M232" s="14">
        <f t="shared" si="129"/>
        <v>769177</v>
      </c>
      <c r="O232" s="13" t="e">
        <f>1000*(IF(I101&lt;18,VLOOKUP(I101,'[1]Mortality (No Interventions) H'!$B$10:$O$129,10),VLOOKUP(I101,'[1]Mortality (Interventions) H'!$B$264:$AV$384,7)))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2779.6932241954078</v>
      </c>
      <c r="M233" s="14">
        <f t="shared" si="129"/>
        <v>769177</v>
      </c>
      <c r="O233" s="13" t="e">
        <f>1000*(IF(I102&lt;18,VLOOKUP(I102,'[1]Mortality (No Interventions) H'!$B$10:$O$129,10),VLOOKUP(I102,'[1]Mortality (Interventions) H'!$B$264:$AV$384,7)))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2779.6932241954078</v>
      </c>
      <c r="M234" s="14">
        <f t="shared" si="129"/>
        <v>769177</v>
      </c>
      <c r="O234" s="13" t="e">
        <f>1000*(IF(I103&lt;18,VLOOKUP(I103,'[1]Mortality (No Interventions) H'!$B$10:$O$129,10),VLOOKUP(I103,'[1]Mortality (Interventions) H'!$B$264:$AV$384,7)))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2779.6932241954078</v>
      </c>
      <c r="M235" s="14">
        <f t="shared" si="129"/>
        <v>769177</v>
      </c>
      <c r="O235" s="13" t="e">
        <f>1000*(IF(I104&lt;18,VLOOKUP(I104,'[1]Mortality (No Interventions) H'!$B$10:$O$129,10),VLOOKUP(I104,'[1]Mortality (Interventions) H'!$B$264:$AV$384,7)))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2779.6932241954078</v>
      </c>
      <c r="M236" s="14">
        <f t="shared" si="129"/>
        <v>769177</v>
      </c>
      <c r="O236" s="13" t="e">
        <f>1000*(IF(I105&lt;18,VLOOKUP(I105,'[1]Mortality (No Interventions) H'!$B$10:$O$129,10),VLOOKUP(I105,'[1]Mortality (Interventions) H'!$B$264:$AV$384,7)))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2779.6932241954078</v>
      </c>
      <c r="M237" s="14">
        <f t="shared" si="129"/>
        <v>769177</v>
      </c>
      <c r="O237" s="13" t="e">
        <f>1000*(IF(I106&lt;18,VLOOKUP(I106,'[1]Mortality (No Interventions) H'!$B$10:$O$129,10),VLOOKUP(I106,'[1]Mortality (Interventions) H'!$B$264:$AV$384,7)))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2779.6932241954078</v>
      </c>
      <c r="M238" s="14">
        <f t="shared" si="129"/>
        <v>769177</v>
      </c>
      <c r="O238" s="13" t="e">
        <f>1000*(IF(I107&lt;18,VLOOKUP(I107,'[1]Mortality (No Interventions) H'!$B$10:$O$129,10),VLOOKUP(I107,'[1]Mortality (Interventions) H'!$B$264:$AV$384,7)))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2779.6932241954078</v>
      </c>
      <c r="M239" s="14">
        <f t="shared" si="129"/>
        <v>769177</v>
      </c>
      <c r="O239" s="13" t="e">
        <f>1000*(IF(I108&lt;18,VLOOKUP(I108,'[1]Mortality (No Interventions) H'!$B$10:$O$129,10),VLOOKUP(I108,'[1]Mortality (Interventions) H'!$B$264:$AV$384,7)))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2779.6932241954078</v>
      </c>
      <c r="M240" s="14">
        <f t="shared" si="129"/>
        <v>769177</v>
      </c>
      <c r="O240" s="13" t="e">
        <f>1000*(IF(I109&lt;18,VLOOKUP(I109,'[1]Mortality (No Interventions) H'!$B$10:$O$129,10),VLOOKUP(I109,'[1]Mortality (Interventions) H'!$B$264:$AV$384,7)))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2779.6932241954078</v>
      </c>
      <c r="M241" s="14">
        <f t="shared" si="129"/>
        <v>769177</v>
      </c>
      <c r="O241" s="13" t="e">
        <f>1000*(IF(I110&lt;18,VLOOKUP(I110,'[1]Mortality (No Interventions) H'!$B$10:$O$129,10),VLOOKUP(I110,'[1]Mortality (Interventions) H'!$B$264:$AV$384,7)))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2779.6932241954078</v>
      </c>
      <c r="M242" s="14">
        <f t="shared" si="129"/>
        <v>769177</v>
      </c>
      <c r="O242" s="13" t="e">
        <f>1000*(IF(I111&lt;18,VLOOKUP(I111,'[1]Mortality (No Interventions) H'!$B$10:$O$129,10),VLOOKUP(I111,'[1]Mortality (Interventions) H'!$B$264:$AV$384,7)))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2779.6932241954078</v>
      </c>
      <c r="M243" s="14">
        <f t="shared" si="129"/>
        <v>769177</v>
      </c>
      <c r="O243" s="13" t="e">
        <f>1000*(IF(I112&lt;18,VLOOKUP(I112,'[1]Mortality (No Interventions) H'!$B$10:$O$129,10),VLOOKUP(I112,'[1]Mortality (Interventions) H'!$B$264:$AV$384,7)))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2779.6932241954078</v>
      </c>
      <c r="M244" s="14">
        <f t="shared" si="129"/>
        <v>769177</v>
      </c>
      <c r="O244" s="13" t="e">
        <f>1000*(IF(I113&lt;18,VLOOKUP(I113,'[1]Mortality (No Interventions) H'!$B$10:$O$129,10),VLOOKUP(I113,'[1]Mortality (Interventions) H'!$B$264:$AV$384,7)))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2779.6932241954078</v>
      </c>
      <c r="M245" s="14">
        <f t="shared" si="129"/>
        <v>769177</v>
      </c>
      <c r="O245" s="13" t="e">
        <f>1000*(IF(I114&lt;18,VLOOKUP(I114,'[1]Mortality (No Interventions) H'!$B$10:$O$129,10),VLOOKUP(I114,'[1]Mortality (Interventions) H'!$B$264:$AV$384,7)))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2779.6932241954078</v>
      </c>
      <c r="M246" s="14">
        <f t="shared" si="129"/>
        <v>769177</v>
      </c>
      <c r="O246" s="13" t="e">
        <f>1000*(IF(I115&lt;18,VLOOKUP(I115,'[1]Mortality (No Interventions) H'!$B$10:$O$129,10),VLOOKUP(I115,'[1]Mortality (Interventions) H'!$B$264:$AV$384,7)))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2779.6932241954078</v>
      </c>
      <c r="M247" s="14">
        <f t="shared" si="129"/>
        <v>769177</v>
      </c>
      <c r="O247" s="13" t="e">
        <f>1000*(IF(I116&lt;18,VLOOKUP(I116,'[1]Mortality (No Interventions) H'!$B$10:$O$129,10),VLOOKUP(I116,'[1]Mortality (Interventions) H'!$B$264:$AV$384,7)))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2779.6932241954078</v>
      </c>
      <c r="M248" s="14">
        <f t="shared" si="129"/>
        <v>769177</v>
      </c>
      <c r="O248" s="13" t="e">
        <f>1000*(IF(I117&lt;18,VLOOKUP(I117,'[1]Mortality (No Interventions) H'!$B$10:$O$129,10),VLOOKUP(I117,'[1]Mortality (Interventions) H'!$B$264:$AV$384,7)))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2779.6932241954078</v>
      </c>
      <c r="M249" s="14">
        <f t="shared" si="129"/>
        <v>769177</v>
      </c>
      <c r="O249" s="13" t="e">
        <f>1000*(IF(I118&lt;18,VLOOKUP(I118,'[1]Mortality (No Interventions) H'!$B$10:$O$129,10),VLOOKUP(I118,'[1]Mortality (Interventions) H'!$B$264:$AV$384,7)))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2779.6932241954078</v>
      </c>
      <c r="M250" s="14">
        <f t="shared" si="129"/>
        <v>769177</v>
      </c>
      <c r="O250" s="13" t="e">
        <f>1000*(IF(I119&lt;18,VLOOKUP(I119,'[1]Mortality (No Interventions) H'!$B$10:$O$129,10),VLOOKUP(I119,'[1]Mortality (Interventions) H'!$B$264:$AV$384,7)))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2779.6932241954078</v>
      </c>
      <c r="M251" s="14">
        <f t="shared" si="129"/>
        <v>769177</v>
      </c>
      <c r="O251" s="13" t="e">
        <f>1000*(IF(I120&lt;18,VLOOKUP(I120,'[1]Mortality (No Interventions) H'!$B$10:$O$129,10),VLOOKUP(I120,'[1]Mortality (Interventions) H'!$B$264:$AV$384,7)))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2779.6932241954078</v>
      </c>
      <c r="M252" s="14">
        <f t="shared" si="129"/>
        <v>769177</v>
      </c>
      <c r="O252" s="13" t="e">
        <f>1000*(IF(I121&lt;18,VLOOKUP(I121,'[1]Mortality (No Interventions) H'!$B$10:$O$129,10),VLOOKUP(I121,'[1]Mortality (Interventions) H'!$B$264:$AV$384,7)))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2779.6932241954078</v>
      </c>
      <c r="M253" s="14">
        <f t="shared" si="129"/>
        <v>769177</v>
      </c>
      <c r="O253" s="13" t="e">
        <f>1000*(IF(I122&lt;18,VLOOKUP(I122,'[1]Mortality (No Interventions) H'!$B$10:$O$129,10),VLOOKUP(I122,'[1]Mortality (Interventions) H'!$B$264:$AV$384,7)))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2779.6932241954078</v>
      </c>
      <c r="M254" s="14">
        <f t="shared" si="129"/>
        <v>769177</v>
      </c>
      <c r="O254" s="13" t="e">
        <f>1000*(IF(I123&lt;18,VLOOKUP(I123,'[1]Mortality (No Interventions) H'!$B$10:$O$129,10),VLOOKUP(I123,'[1]Mortality (Interventions) H'!$B$264:$AV$384,7)))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2779.6932241954078</v>
      </c>
      <c r="M255" s="14">
        <f t="shared" si="129"/>
        <v>769177</v>
      </c>
      <c r="O255" s="13" t="e">
        <f>1000*(IF(I124&lt;18,VLOOKUP(I124,'[1]Mortality (No Interventions) H'!$B$10:$O$129,10),VLOOKUP(I124,'[1]Mortality (Interventions) H'!$B$264:$AV$384,7)))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556128.66403293959</v>
      </c>
      <c r="Z260" s="2">
        <f t="shared" si="147"/>
        <v>-13903.216600823491</v>
      </c>
      <c r="AA260" s="2">
        <f t="shared" si="147"/>
        <v>-42298.307902401619</v>
      </c>
      <c r="AB260" s="2">
        <f t="shared" si="147"/>
        <v>-769177.00000000035</v>
      </c>
      <c r="AC260" s="2">
        <f t="shared" si="147"/>
        <v>-269249.86047028576</v>
      </c>
      <c r="AD260" s="2">
        <f t="shared" si="147"/>
        <v>11464.928485499344</v>
      </c>
      <c r="AE260" s="2">
        <f t="shared" si="147"/>
        <v>-257784.93198478641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556128.66403293959</v>
      </c>
      <c r="Z262" s="2">
        <f t="shared" si="148"/>
        <v>-13903.216600823491</v>
      </c>
      <c r="AA262" s="2">
        <f t="shared" si="148"/>
        <v>-21859.841295849201</v>
      </c>
      <c r="AB262" s="2">
        <f t="shared" si="148"/>
        <v>-236356.80058871332</v>
      </c>
      <c r="AC262" s="2">
        <f t="shared" si="148"/>
        <v>284008.80554755358</v>
      </c>
      <c r="AD262" s="2">
        <f t="shared" si="148"/>
        <v>5328.2019941128628</v>
      </c>
      <c r="AE262" s="2">
        <f t="shared" si="148"/>
        <v>289337.00754166639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556128.66403293959</v>
      </c>
      <c r="Z264" s="2">
        <f t="shared" si="149"/>
        <v>-13903.216600823491</v>
      </c>
      <c r="AA264" s="2">
        <f t="shared" si="149"/>
        <v>-31617.675941983754</v>
      </c>
      <c r="AB264" s="2">
        <f t="shared" si="149"/>
        <v>-463234.44536539807</v>
      </c>
      <c r="AC264" s="2">
        <f t="shared" si="149"/>
        <v>47373.326124734245</v>
      </c>
      <c r="AD264" s="2">
        <f t="shared" si="149"/>
        <v>8239.5592175038691</v>
      </c>
      <c r="AE264" s="2">
        <f t="shared" si="149"/>
        <v>55612.885342237947</v>
      </c>
    </row>
    <row r="268" spans="1:40" ht="19" customHeight="1" x14ac:dyDescent="0.15">
      <c r="A268" s="1"/>
      <c r="G268" s="1" t="s">
        <v>11</v>
      </c>
      <c r="H268" s="50">
        <v>553952.1584468995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553952.1584468995</v>
      </c>
      <c r="K269" s="14">
        <f>J269*$C$10</f>
        <v>13848.803961172489</v>
      </c>
      <c r="L269" s="15">
        <f>$C$279</f>
        <v>5534.9501082109628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553952.1584468995</v>
      </c>
      <c r="Z269" s="8">
        <f t="shared" ref="Z269:Z300" si="154">IFERROR(_xlfn.IFNA(-$T269*K269,0),0)</f>
        <v>-13848.803961172489</v>
      </c>
      <c r="AA269" s="8">
        <f t="shared" ref="AA269:AA300" si="155">IFERROR(_xlfn.IFNA(-$T269*L269,0),0)</f>
        <v>-5534.9501082109628</v>
      </c>
      <c r="AB269" s="8"/>
      <c r="AC269" s="8">
        <f t="shared" ref="AC269:AC300" si="156">IFERROR(_xlfn.IFNA(SUM(Y269:AB269),0),0)</f>
        <v>534568.40437751613</v>
      </c>
      <c r="AD269" s="8"/>
      <c r="AE269" s="8">
        <f t="shared" ref="AE269:AE300" si="157">IFERROR(_xlfn.IFNA(SUM(AC269:AD269),0),0)</f>
        <v>534568.40437751613</v>
      </c>
      <c r="AG269" s="46">
        <f>AE398</f>
        <v>55395.235322939581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H'!$B$10:$O$129,10),VLOOKUP(I5,'[1]Mortality (Interventions) H'!$B$264:$AV$384,10)))</f>
        <v>21.837744819061349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2.1837744819061349E-2</v>
      </c>
      <c r="S270" s="10">
        <f t="shared" ref="S270:S301" si="161">MIN(P270*Q270,Q270-R270)</f>
        <v>0</v>
      </c>
      <c r="T270" s="9">
        <f t="shared" si="151"/>
        <v>0.97816225518093869</v>
      </c>
      <c r="U270" s="18"/>
      <c r="V270" s="8">
        <f t="shared" ref="V270:V301" si="162">W269</f>
        <v>7691.77</v>
      </c>
      <c r="W270" s="8">
        <f t="shared" si="152"/>
        <v>7523.7990895330895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-16797.091046691152</v>
      </c>
      <c r="AC270" s="8">
        <f t="shared" si="156"/>
        <v>-16797.091046691152</v>
      </c>
      <c r="AD270" s="8">
        <f t="shared" ref="AD270:AD301" si="164">IFERROR(_xlfn.IFNA($D$6*SUM(V270:V270,Y270:Z270),0),0)</f>
        <v>754.56263700000011</v>
      </c>
      <c r="AE270" s="8">
        <f t="shared" si="157"/>
        <v>-16042.528409691151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2765.189315976465</v>
      </c>
      <c r="M271" s="14">
        <f t="shared" si="150"/>
        <v>769177</v>
      </c>
      <c r="N271" s="13"/>
      <c r="O271" s="12">
        <f>1000*(IF(I6&lt;18,VLOOKUP(I6,'[1]Mortality (No Interventions) H'!$B$10:$O$129,10),VLOOKUP(I6,'[1]Mortality (Interventions) H'!$B$264:$AV$384,10)))</f>
        <v>23.766454970617207</v>
      </c>
      <c r="P271" s="11">
        <v>0</v>
      </c>
      <c r="Q271" s="10">
        <f t="shared" si="159"/>
        <v>0.97816225518093869</v>
      </c>
      <c r="R271" s="10">
        <f t="shared" si="160"/>
        <v>2.3247449191715158E-2</v>
      </c>
      <c r="S271" s="10">
        <f t="shared" si="161"/>
        <v>0</v>
      </c>
      <c r="T271" s="9">
        <f t="shared" si="151"/>
        <v>0.95491480598922351</v>
      </c>
      <c r="U271" s="18"/>
      <c r="V271" s="8">
        <f t="shared" si="162"/>
        <v>7523.7990895330895</v>
      </c>
      <c r="W271" s="8">
        <f t="shared" si="152"/>
        <v>7344.9850572637306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-2640.5202191891399</v>
      </c>
      <c r="AB271" s="8">
        <f t="shared" si="163"/>
        <v>-17881.40322693589</v>
      </c>
      <c r="AC271" s="8">
        <f t="shared" si="156"/>
        <v>-20521.923446125031</v>
      </c>
      <c r="AD271" s="8">
        <f t="shared" si="164"/>
        <v>738.08469068319619</v>
      </c>
      <c r="AE271" s="8">
        <f t="shared" si="157"/>
        <v>-19783.838755441833</v>
      </c>
      <c r="AF271" s="1" t="s">
        <v>34</v>
      </c>
      <c r="AG271" s="44">
        <f>AE398/Y398</f>
        <v>0.10000003516233186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2765.189315976465</v>
      </c>
      <c r="M272" s="14">
        <f t="shared" si="150"/>
        <v>769177</v>
      </c>
      <c r="N272" s="13"/>
      <c r="O272" s="12">
        <f>1000*(IF(I7&lt;18,VLOOKUP(I7,'[1]Mortality (No Interventions) H'!$B$10:$O$129,10),VLOOKUP(I7,'[1]Mortality (Interventions) H'!$B$264:$AV$384,10)))</f>
        <v>25.799549266194639</v>
      </c>
      <c r="P272" s="11">
        <v>0</v>
      </c>
      <c r="Q272" s="10">
        <f t="shared" si="159"/>
        <v>0.95491480598922351</v>
      </c>
      <c r="R272" s="10">
        <f t="shared" si="160"/>
        <v>2.4636371582137665E-2</v>
      </c>
      <c r="S272" s="10">
        <f t="shared" si="161"/>
        <v>0</v>
      </c>
      <c r="T272" s="9">
        <f t="shared" si="151"/>
        <v>0.9302784344070858</v>
      </c>
      <c r="U272" s="18"/>
      <c r="V272" s="8">
        <f t="shared" si="162"/>
        <v>7344.9850572637306</v>
      </c>
      <c r="W272" s="8">
        <f t="shared" si="152"/>
        <v>7155.4877534193911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-2572.3959877057864</v>
      </c>
      <c r="AB272" s="8">
        <f t="shared" si="163"/>
        <v>-18949.730384433904</v>
      </c>
      <c r="AC272" s="8">
        <f t="shared" si="156"/>
        <v>-21522.12637213969</v>
      </c>
      <c r="AD272" s="8">
        <f t="shared" si="164"/>
        <v>720.54303411757201</v>
      </c>
      <c r="AE272" s="8">
        <f t="shared" si="157"/>
        <v>-20801.583338022119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2765.189315976465</v>
      </c>
      <c r="M273" s="14">
        <f t="shared" si="150"/>
        <v>769177</v>
      </c>
      <c r="N273" s="13"/>
      <c r="O273" s="12">
        <f>1000*(IF(I8&lt;18,VLOOKUP(I8,'[1]Mortality (No Interventions) H'!$B$10:$O$129,10),VLOOKUP(I8,'[1]Mortality (Interventions) H'!$B$264:$AV$384,10)))</f>
        <v>27.933492329812545</v>
      </c>
      <c r="P273" s="11">
        <v>0</v>
      </c>
      <c r="Q273" s="10">
        <f t="shared" si="159"/>
        <v>0.9302784344070858</v>
      </c>
      <c r="R273" s="10">
        <f t="shared" si="160"/>
        <v>2.5985925512100355E-2</v>
      </c>
      <c r="S273" s="10">
        <f t="shared" si="161"/>
        <v>0</v>
      </c>
      <c r="T273" s="9">
        <f t="shared" si="151"/>
        <v>0.90429250889498547</v>
      </c>
      <c r="U273" s="18"/>
      <c r="V273" s="8">
        <f t="shared" si="162"/>
        <v>7155.4877534193911</v>
      </c>
      <c r="W273" s="8">
        <f t="shared" si="152"/>
        <v>6955.6099911431829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-2500.5399841139661</v>
      </c>
      <c r="AB273" s="8">
        <f t="shared" si="163"/>
        <v>-19987.776227620816</v>
      </c>
      <c r="AC273" s="8">
        <f t="shared" si="156"/>
        <v>-22488.316211734782</v>
      </c>
      <c r="AD273" s="8">
        <f t="shared" si="164"/>
        <v>701.95334861044228</v>
      </c>
      <c r="AE273" s="8">
        <f t="shared" si="157"/>
        <v>-21786.362863124341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2765.189315976465</v>
      </c>
      <c r="M274" s="14">
        <f t="shared" si="150"/>
        <v>769177</v>
      </c>
      <c r="N274" s="13"/>
      <c r="O274" s="12">
        <f>1000*(IF(I9&lt;18,VLOOKUP(I9,'[1]Mortality (No Interventions) H'!$B$10:$O$129,10),VLOOKUP(I9,'[1]Mortality (Interventions) H'!$B$264:$AV$384,10)))</f>
        <v>30.31850191636148</v>
      </c>
      <c r="P274" s="11">
        <v>0</v>
      </c>
      <c r="Q274" s="10">
        <f t="shared" si="159"/>
        <v>0.90429250889498547</v>
      </c>
      <c r="R274" s="10">
        <f t="shared" si="160"/>
        <v>2.7416794163883949E-2</v>
      </c>
      <c r="S274" s="10">
        <f t="shared" si="161"/>
        <v>0</v>
      </c>
      <c r="T274" s="9">
        <f t="shared" si="151"/>
        <v>0.87687571473110149</v>
      </c>
      <c r="U274" s="18"/>
      <c r="V274" s="8">
        <f t="shared" si="162"/>
        <v>6955.6099911431829</v>
      </c>
      <c r="W274" s="8">
        <f t="shared" si="152"/>
        <v>6744.7263162972449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-2424.7273578136683</v>
      </c>
      <c r="AB274" s="8">
        <f t="shared" si="163"/>
        <v>-21088.367484593764</v>
      </c>
      <c r="AC274" s="8">
        <f t="shared" si="156"/>
        <v>-23513.09484240743</v>
      </c>
      <c r="AD274" s="8">
        <f t="shared" si="164"/>
        <v>682.34534013114626</v>
      </c>
      <c r="AE274" s="8">
        <f t="shared" si="157"/>
        <v>-22830.749502276285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2765.189315976465</v>
      </c>
      <c r="M275" s="14">
        <f t="shared" si="150"/>
        <v>769177</v>
      </c>
      <c r="N275" s="13"/>
      <c r="O275" s="12">
        <f>1000*(IF(I10&lt;18,VLOOKUP(I10,'[1]Mortality (No Interventions) H'!$B$10:$O$129,10),VLOOKUP(I10,'[1]Mortality (Interventions) H'!$B$264:$AV$384,10)))</f>
        <v>33.338631277247181</v>
      </c>
      <c r="P275" s="11">
        <v>0</v>
      </c>
      <c r="Q275" s="10">
        <f t="shared" si="159"/>
        <v>0.87687571473110149</v>
      </c>
      <c r="R275" s="10">
        <f t="shared" si="160"/>
        <v>2.9233836129392777E-2</v>
      </c>
      <c r="S275" s="10">
        <f t="shared" si="161"/>
        <v>0</v>
      </c>
      <c r="T275" s="9">
        <f t="shared" si="151"/>
        <v>0.8476418786017087</v>
      </c>
      <c r="U275" s="18"/>
      <c r="V275" s="8">
        <f t="shared" si="162"/>
        <v>6744.7263162972449</v>
      </c>
      <c r="W275" s="8">
        <f t="shared" si="152"/>
        <v>6519.8663725722654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-2343.8902664836646</v>
      </c>
      <c r="AB275" s="8">
        <f t="shared" si="163"/>
        <v>-22485.994372497949</v>
      </c>
      <c r="AC275" s="8">
        <f t="shared" si="156"/>
        <v>-24829.884638981614</v>
      </c>
      <c r="AD275" s="8">
        <f t="shared" si="164"/>
        <v>661.65765162875982</v>
      </c>
      <c r="AE275" s="8">
        <f t="shared" si="157"/>
        <v>-24168.226987352853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2765.189315976465</v>
      </c>
      <c r="M276" s="14">
        <f t="shared" si="150"/>
        <v>769177</v>
      </c>
      <c r="N276" s="13"/>
      <c r="O276" s="12">
        <f>1000*(IF(I11&lt;18,VLOOKUP(I11,'[1]Mortality (No Interventions) H'!$B$10:$O$129,10),VLOOKUP(I11,'[1]Mortality (Interventions) H'!$B$264:$AV$384,10)))</f>
        <v>36.409512620001024</v>
      </c>
      <c r="P276" s="11">
        <v>0</v>
      </c>
      <c r="Q276" s="10">
        <f t="shared" si="159"/>
        <v>0.8476418786017087</v>
      </c>
      <c r="R276" s="10">
        <f t="shared" si="160"/>
        <v>3.086222767619029E-2</v>
      </c>
      <c r="S276" s="10">
        <f t="shared" si="161"/>
        <v>0</v>
      </c>
      <c r="T276" s="9">
        <f t="shared" si="151"/>
        <v>0.81677965092551841</v>
      </c>
      <c r="U276" s="18"/>
      <c r="V276" s="8">
        <f t="shared" si="162"/>
        <v>6519.8663725722654</v>
      </c>
      <c r="W276" s="8">
        <f t="shared" si="152"/>
        <v>6282.481215599375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-2258.5503642462299</v>
      </c>
      <c r="AB276" s="8">
        <f t="shared" si="163"/>
        <v>-23738.515697289018</v>
      </c>
      <c r="AC276" s="8">
        <f t="shared" si="156"/>
        <v>-25997.066061535246</v>
      </c>
      <c r="AD276" s="8">
        <f t="shared" si="164"/>
        <v>639.59889114933924</v>
      </c>
      <c r="AE276" s="8">
        <f t="shared" si="157"/>
        <v>-25357.467170385906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2765.189315976465</v>
      </c>
      <c r="M277" s="14">
        <f t="shared" si="150"/>
        <v>769177</v>
      </c>
      <c r="N277" s="13"/>
      <c r="O277" s="12">
        <f>1000*(IF(I12&lt;18,VLOOKUP(I12,'[1]Mortality (No Interventions) H'!$B$10:$O$129,10),VLOOKUP(I12,'[1]Mortality (Interventions) H'!$B$264:$AV$384,10)))</f>
        <v>39.929501948992836</v>
      </c>
      <c r="P277" s="11">
        <v>0</v>
      </c>
      <c r="Q277" s="10">
        <f t="shared" si="159"/>
        <v>0.81677965092551841</v>
      </c>
      <c r="R277" s="10">
        <f t="shared" si="160"/>
        <v>3.2613604663528181E-2</v>
      </c>
      <c r="S277" s="10">
        <f t="shared" si="161"/>
        <v>0</v>
      </c>
      <c r="T277" s="9">
        <f t="shared" si="151"/>
        <v>0.78416604626199027</v>
      </c>
      <c r="U277" s="18"/>
      <c r="V277" s="8">
        <f t="shared" si="162"/>
        <v>6282.481215599375</v>
      </c>
      <c r="W277" s="8">
        <f t="shared" si="152"/>
        <v>6031.624869656589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-2168.367573075162</v>
      </c>
      <c r="AB277" s="8">
        <f t="shared" si="163"/>
        <v>-25085.634594278617</v>
      </c>
      <c r="AC277" s="8">
        <f t="shared" si="156"/>
        <v>-27254.002167353778</v>
      </c>
      <c r="AD277" s="8">
        <f t="shared" si="164"/>
        <v>616.31140725029877</v>
      </c>
      <c r="AE277" s="8">
        <f t="shared" si="157"/>
        <v>-26637.69076010348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2765.189315976465</v>
      </c>
      <c r="M278" s="14">
        <f t="shared" si="150"/>
        <v>769177</v>
      </c>
      <c r="N278" s="13"/>
      <c r="O278" s="12">
        <f>1000*(IF(I13&lt;18,VLOOKUP(I13,'[1]Mortality (No Interventions) H'!$B$10:$O$129,10),VLOOKUP(I13,'[1]Mortality (Interventions) H'!$B$264:$AV$384,10)))</f>
        <v>43.963392715045394</v>
      </c>
      <c r="P278" s="11">
        <v>0</v>
      </c>
      <c r="Q278" s="10">
        <f t="shared" si="159"/>
        <v>0.78416604626199027</v>
      </c>
      <c r="R278" s="10">
        <f t="shared" si="160"/>
        <v>3.4474599845620332E-2</v>
      </c>
      <c r="S278" s="10">
        <f t="shared" si="161"/>
        <v>0</v>
      </c>
      <c r="T278" s="9">
        <f t="shared" si="151"/>
        <v>0.74969144641636998</v>
      </c>
      <c r="U278" s="18"/>
      <c r="V278" s="8">
        <f t="shared" si="162"/>
        <v>6031.624869656589</v>
      </c>
      <c r="W278" s="8">
        <f t="shared" si="152"/>
        <v>5766.4541768020426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-2073.0387779094885</v>
      </c>
      <c r="AB278" s="8">
        <f t="shared" si="163"/>
        <v>-26517.069285454709</v>
      </c>
      <c r="AC278" s="8">
        <f t="shared" si="156"/>
        <v>-28590.108063364198</v>
      </c>
      <c r="AD278" s="8">
        <f t="shared" si="164"/>
        <v>591.70239971331137</v>
      </c>
      <c r="AE278" s="8">
        <f t="shared" si="157"/>
        <v>-27998.405663650887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5534.9501082109628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2765.189315976465</v>
      </c>
      <c r="M279" s="14">
        <f t="shared" si="150"/>
        <v>769177</v>
      </c>
      <c r="N279" s="13"/>
      <c r="O279" s="12">
        <f>1000*(IF(I14&lt;18,VLOOKUP(I14,'[1]Mortality (No Interventions) H'!$B$10:$O$129,10),VLOOKUP(I14,'[1]Mortality (Interventions) H'!$B$264:$AV$384,10)))</f>
        <v>48.74709888074576</v>
      </c>
      <c r="P279" s="11">
        <v>0</v>
      </c>
      <c r="Q279" s="10">
        <f t="shared" si="159"/>
        <v>0.74969144641636998</v>
      </c>
      <c r="R279" s="10">
        <f t="shared" si="160"/>
        <v>3.65452830685081E-2</v>
      </c>
      <c r="S279" s="10">
        <f t="shared" si="161"/>
        <v>0</v>
      </c>
      <c r="T279" s="9">
        <f t="shared" si="151"/>
        <v>0.71314616334786185</v>
      </c>
      <c r="U279" s="18"/>
      <c r="V279" s="8">
        <f t="shared" si="162"/>
        <v>5766.4541768020426</v>
      </c>
      <c r="W279" s="8">
        <f t="shared" si="152"/>
        <v>5485.3562648541838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-1971.9841516191145</v>
      </c>
      <c r="AB279" s="8">
        <f t="shared" si="163"/>
        <v>-28109.791194785856</v>
      </c>
      <c r="AC279" s="8">
        <f t="shared" si="156"/>
        <v>-30081.775346404971</v>
      </c>
      <c r="AD279" s="8">
        <f t="shared" si="164"/>
        <v>565.68915474428047</v>
      </c>
      <c r="AE279" s="8">
        <f t="shared" si="157"/>
        <v>-29516.086191660692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2765.189315976465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2765.189315976465</v>
      </c>
      <c r="M280" s="14">
        <f t="shared" si="150"/>
        <v>769177</v>
      </c>
      <c r="N280" s="13"/>
      <c r="O280" s="12">
        <f>1000*(IF(I15&lt;18,VLOOKUP(I15,'[1]Mortality (No Interventions) H'!$B$10:$O$129,10),VLOOKUP(I15,'[1]Mortality (Interventions) H'!$B$264:$AV$384,10)))</f>
        <v>54.219417003700421</v>
      </c>
      <c r="P280" s="11">
        <v>0</v>
      </c>
      <c r="Q280" s="10">
        <f t="shared" si="159"/>
        <v>0.71314616334786185</v>
      </c>
      <c r="R280" s="10">
        <f t="shared" si="160"/>
        <v>3.8666369215146781E-2</v>
      </c>
      <c r="S280" s="10">
        <f t="shared" si="161"/>
        <v>0</v>
      </c>
      <c r="T280" s="9">
        <f t="shared" si="151"/>
        <v>0.67447979413271508</v>
      </c>
      <c r="U280" s="18"/>
      <c r="V280" s="8">
        <f t="shared" si="162"/>
        <v>5485.3562648541838</v>
      </c>
      <c r="W280" s="8">
        <f t="shared" si="152"/>
        <v>5187.9434461161945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-1865.0643205777894</v>
      </c>
      <c r="AB280" s="8">
        <f t="shared" si="163"/>
        <v>-29741.281873798955</v>
      </c>
      <c r="AC280" s="8">
        <f t="shared" si="156"/>
        <v>-31606.346194376743</v>
      </c>
      <c r="AD280" s="8">
        <f t="shared" si="164"/>
        <v>538.11344958219547</v>
      </c>
      <c r="AE280" s="8">
        <f t="shared" si="157"/>
        <v>-31068.232744794546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2765.189315976465</v>
      </c>
      <c r="M281" s="14">
        <f t="shared" si="150"/>
        <v>769177</v>
      </c>
      <c r="N281" s="13"/>
      <c r="O281" s="12">
        <f>1000*(IF(I16&lt;18,VLOOKUP(I16,'[1]Mortality (No Interventions) H'!$B$10:$O$129,10),VLOOKUP(I16,'[1]Mortality (Interventions) H'!$B$264:$AV$384,10)))</f>
        <v>60.449435237316727</v>
      </c>
      <c r="P281" s="11">
        <v>0</v>
      </c>
      <c r="Q281" s="10">
        <f t="shared" si="159"/>
        <v>0.67447979413271508</v>
      </c>
      <c r="R281" s="10">
        <f t="shared" si="160"/>
        <v>4.0771922634304285E-2</v>
      </c>
      <c r="S281" s="10">
        <f t="shared" si="161"/>
        <v>0</v>
      </c>
      <c r="T281" s="9">
        <f t="shared" si="151"/>
        <v>0.63370787149841079</v>
      </c>
      <c r="U281" s="18"/>
      <c r="V281" s="8">
        <f t="shared" si="162"/>
        <v>5187.9434461161945</v>
      </c>
      <c r="W281" s="8">
        <f t="shared" si="152"/>
        <v>4874.335194755331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-1752.3222357175921</v>
      </c>
      <c r="AB281" s="8">
        <f t="shared" si="163"/>
        <v>-31360.825136086267</v>
      </c>
      <c r="AC281" s="8">
        <f t="shared" si="156"/>
        <v>-33113.147371803861</v>
      </c>
      <c r="AD281" s="8">
        <f t="shared" si="164"/>
        <v>508.9372520639987</v>
      </c>
      <c r="AE281" s="8">
        <f t="shared" si="157"/>
        <v>-32604.210119739862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2765.189315976465</v>
      </c>
      <c r="M282" s="14">
        <f t="shared" si="150"/>
        <v>769177</v>
      </c>
      <c r="N282" s="13"/>
      <c r="O282" s="12">
        <f>1000*(IF(I17&lt;18,VLOOKUP(I17,'[1]Mortality (No Interventions) H'!$B$10:$O$129,10),VLOOKUP(I17,'[1]Mortality (Interventions) H'!$B$264:$AV$384,10)))</f>
        <v>67.584036207634</v>
      </c>
      <c r="P282" s="11">
        <v>0</v>
      </c>
      <c r="Q282" s="10">
        <f t="shared" si="159"/>
        <v>0.63370787149841079</v>
      </c>
      <c r="R282" s="10">
        <f t="shared" si="160"/>
        <v>4.2828535732411271E-2</v>
      </c>
      <c r="S282" s="10">
        <f t="shared" si="161"/>
        <v>0</v>
      </c>
      <c r="T282" s="9">
        <f t="shared" si="151"/>
        <v>0.59087933576599949</v>
      </c>
      <c r="U282" s="18"/>
      <c r="V282" s="8">
        <f t="shared" si="162"/>
        <v>4874.335194755331</v>
      </c>
      <c r="W282" s="8">
        <f t="shared" si="152"/>
        <v>4544.9079484648419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-1633.893226291412</v>
      </c>
      <c r="AB282" s="8">
        <f t="shared" si="163"/>
        <v>-32942.724629048906</v>
      </c>
      <c r="AC282" s="8">
        <f t="shared" si="156"/>
        <v>-34576.617855340315</v>
      </c>
      <c r="AD282" s="8">
        <f t="shared" si="164"/>
        <v>478.17228260549803</v>
      </c>
      <c r="AE282" s="8">
        <f t="shared" si="157"/>
        <v>-34098.445572734818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2765.189315976465</v>
      </c>
      <c r="M283" s="14">
        <f t="shared" si="150"/>
        <v>769177</v>
      </c>
      <c r="N283" s="13"/>
      <c r="O283" s="12">
        <f>1000*(IF(I18&lt;18,VLOOKUP(I18,'[1]Mortality (No Interventions) H'!$B$10:$O$129,10),VLOOKUP(I18,'[1]Mortality (Interventions) H'!$B$264:$AV$384,10)))</f>
        <v>75.4683810971177</v>
      </c>
      <c r="P283" s="11">
        <v>0</v>
      </c>
      <c r="Q283" s="10">
        <f t="shared" si="159"/>
        <v>0.59087933576599949</v>
      </c>
      <c r="R283" s="10">
        <f t="shared" si="160"/>
        <v>4.4592706894000217E-2</v>
      </c>
      <c r="S283" s="10">
        <f t="shared" si="161"/>
        <v>0</v>
      </c>
      <c r="T283" s="9">
        <f t="shared" si="151"/>
        <v>0.5462866288719993</v>
      </c>
      <c r="U283" s="18"/>
      <c r="V283" s="8">
        <f t="shared" si="162"/>
        <v>4544.9079484648419</v>
      </c>
      <c r="W283" s="8">
        <f t="shared" si="152"/>
        <v>4201.9111033587787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-1510.5859496176527</v>
      </c>
      <c r="AB283" s="8">
        <f t="shared" si="163"/>
        <v>-34299.684510606407</v>
      </c>
      <c r="AC283" s="8">
        <f t="shared" si="156"/>
        <v>-35810.270460224056</v>
      </c>
      <c r="AD283" s="8">
        <f t="shared" si="164"/>
        <v>445.85546974440103</v>
      </c>
      <c r="AE283" s="8">
        <f t="shared" si="157"/>
        <v>-35364.414990479658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2765.189315976465</v>
      </c>
      <c r="M284" s="14">
        <f t="shared" si="150"/>
        <v>769177</v>
      </c>
      <c r="N284" s="13"/>
      <c r="O284" s="12">
        <f>1000*(IF(I19&lt;18,VLOOKUP(I19,'[1]Mortality (No Interventions) H'!$B$10:$O$129,10),VLOOKUP(I19,'[1]Mortality (Interventions) H'!$B$264:$AV$384,10)))</f>
        <v>84.135444170507654</v>
      </c>
      <c r="P284" s="11">
        <v>0</v>
      </c>
      <c r="Q284" s="10">
        <f t="shared" si="159"/>
        <v>0.5462866288719993</v>
      </c>
      <c r="R284" s="10">
        <f t="shared" si="160"/>
        <v>4.5962068164554934E-2</v>
      </c>
      <c r="S284" s="10">
        <f t="shared" si="161"/>
        <v>0</v>
      </c>
      <c r="T284" s="9">
        <f t="shared" si="151"/>
        <v>0.50032456070744435</v>
      </c>
      <c r="U284" s="18"/>
      <c r="V284" s="8">
        <f t="shared" si="162"/>
        <v>4201.9111033587787</v>
      </c>
      <c r="W284" s="8">
        <f t="shared" si="152"/>
        <v>3848.3814463126996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-1383.4921297888434</v>
      </c>
      <c r="AB284" s="8">
        <f t="shared" si="163"/>
        <v>-35352.965704607872</v>
      </c>
      <c r="AC284" s="8">
        <f t="shared" si="156"/>
        <v>-36736.457834396715</v>
      </c>
      <c r="AD284" s="8">
        <f t="shared" si="164"/>
        <v>412.20747923949619</v>
      </c>
      <c r="AE284" s="8">
        <f t="shared" si="157"/>
        <v>-36324.250355157215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2765.189315976465</v>
      </c>
      <c r="M285" s="14">
        <f t="shared" si="150"/>
        <v>769177</v>
      </c>
      <c r="N285" s="13"/>
      <c r="O285" s="12">
        <f>1000*(IF(I20&lt;18,VLOOKUP(I20,'[1]Mortality (No Interventions) H'!$B$10:$O$129,10),VLOOKUP(I20,'[1]Mortality (Interventions) H'!$B$264:$AV$384,10)))</f>
        <v>93.463538610178873</v>
      </c>
      <c r="P285" s="11">
        <v>0</v>
      </c>
      <c r="Q285" s="10">
        <f t="shared" si="159"/>
        <v>0.50032456070744435</v>
      </c>
      <c r="R285" s="10">
        <f t="shared" si="160"/>
        <v>4.6762103897301011E-2</v>
      </c>
      <c r="S285" s="10">
        <f t="shared" si="161"/>
        <v>0</v>
      </c>
      <c r="T285" s="9">
        <f t="shared" si="151"/>
        <v>0.45356245681014334</v>
      </c>
      <c r="U285" s="18"/>
      <c r="V285" s="8">
        <f t="shared" si="162"/>
        <v>3848.3814463126996</v>
      </c>
      <c r="W285" s="8">
        <f t="shared" si="152"/>
        <v>3488.6980984185566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-1254.1860596994452</v>
      </c>
      <c r="AB285" s="8">
        <f t="shared" si="163"/>
        <v>-35968.334789414301</v>
      </c>
      <c r="AC285" s="8">
        <f t="shared" si="156"/>
        <v>-37222.520849113745</v>
      </c>
      <c r="AD285" s="8">
        <f t="shared" si="164"/>
        <v>377.52621988327587</v>
      </c>
      <c r="AE285" s="8">
        <f t="shared" si="157"/>
        <v>-36844.994629230467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2765.189315976465</v>
      </c>
      <c r="M286" s="14">
        <f t="shared" si="150"/>
        <v>769177</v>
      </c>
      <c r="N286" s="13"/>
      <c r="O286" s="12">
        <f>1000*(IF(I21&lt;18,VLOOKUP(I21,'[1]Mortality (No Interventions) H'!$B$10:$O$129,10),VLOOKUP(I21,'[1]Mortality (Interventions) H'!$B$264:$AV$384,10)))</f>
        <v>103.58167531814333</v>
      </c>
      <c r="P286" s="11">
        <v>0</v>
      </c>
      <c r="Q286" s="10">
        <f t="shared" si="159"/>
        <v>0.45356245681014334</v>
      </c>
      <c r="R286" s="10">
        <f t="shared" si="160"/>
        <v>4.6980759137807672E-2</v>
      </c>
      <c r="S286" s="10">
        <f t="shared" si="161"/>
        <v>0</v>
      </c>
      <c r="T286" s="9">
        <f t="shared" si="151"/>
        <v>0.40658169767233565</v>
      </c>
      <c r="U286" s="18"/>
      <c r="V286" s="8">
        <f t="shared" si="162"/>
        <v>3488.6980984185566</v>
      </c>
      <c r="W286" s="8">
        <f t="shared" si="152"/>
        <v>3127.3329047051416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-1124.2753664751158</v>
      </c>
      <c r="AB286" s="8">
        <f t="shared" si="163"/>
        <v>-36136.519371341492</v>
      </c>
      <c r="AC286" s="8">
        <f t="shared" si="156"/>
        <v>-37260.794737816606</v>
      </c>
      <c r="AD286" s="8">
        <f t="shared" si="164"/>
        <v>342.24128345486042</v>
      </c>
      <c r="AE286" s="8">
        <f t="shared" si="157"/>
        <v>-36918.553454361747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2765.189315976465</v>
      </c>
      <c r="M287" s="14">
        <f t="shared" si="150"/>
        <v>769177</v>
      </c>
      <c r="N287" s="13"/>
      <c r="O287" s="12">
        <f>1000*(IF(I22&lt;18,VLOOKUP(I22,'[1]Mortality (No Interventions) H'!$B$10:$O$129,10),VLOOKUP(I22,'[1]Mortality (Interventions) H'!$B$264:$AV$384,10)))</f>
        <v>114.83990990712091</v>
      </c>
      <c r="P287" s="11">
        <v>0</v>
      </c>
      <c r="Q287" s="10">
        <f t="shared" si="159"/>
        <v>0.40658169767233565</v>
      </c>
      <c r="R287" s="10">
        <f t="shared" si="160"/>
        <v>4.6691805530575302E-2</v>
      </c>
      <c r="S287" s="10">
        <f t="shared" si="161"/>
        <v>0</v>
      </c>
      <c r="T287" s="9">
        <f t="shared" si="151"/>
        <v>0.35988989214176037</v>
      </c>
      <c r="U287" s="18"/>
      <c r="V287" s="8">
        <f t="shared" si="162"/>
        <v>3127.3329047051416</v>
      </c>
      <c r="W287" s="8">
        <f t="shared" si="152"/>
        <v>2768.1902756792283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-995.16368467831808</v>
      </c>
      <c r="AB287" s="8">
        <f t="shared" si="163"/>
        <v>-35914.262902591319</v>
      </c>
      <c r="AC287" s="8">
        <f t="shared" si="156"/>
        <v>-36909.426587269634</v>
      </c>
      <c r="AD287" s="8">
        <f t="shared" si="164"/>
        <v>306.79135795157441</v>
      </c>
      <c r="AE287" s="8">
        <f t="shared" si="157"/>
        <v>-36602.635229318061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2765.189315976465</v>
      </c>
      <c r="M288" s="14">
        <f t="shared" si="150"/>
        <v>769177</v>
      </c>
      <c r="N288" s="13"/>
      <c r="O288" s="12">
        <f>1000*(IF(I23&lt;18,VLOOKUP(I23,'[1]Mortality (No Interventions) H'!$B$10:$O$129,10),VLOOKUP(I23,'[1]Mortality (Interventions) H'!$B$264:$AV$384,10)))</f>
        <v>127.34756013421477</v>
      </c>
      <c r="P288" s="11">
        <v>0</v>
      </c>
      <c r="Q288" s="10">
        <f t="shared" si="159"/>
        <v>0.35988989214176037</v>
      </c>
      <c r="R288" s="10">
        <f t="shared" si="160"/>
        <v>4.5831099681218894E-2</v>
      </c>
      <c r="S288" s="10">
        <f t="shared" si="161"/>
        <v>0</v>
      </c>
      <c r="T288" s="9">
        <f t="shared" si="151"/>
        <v>0.31405879246054147</v>
      </c>
      <c r="U288" s="18"/>
      <c r="V288" s="8">
        <f t="shared" si="162"/>
        <v>2768.1902756792283</v>
      </c>
      <c r="W288" s="8">
        <f t="shared" si="152"/>
        <v>2415.6679980842191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-868.43201750035928</v>
      </c>
      <c r="AB288" s="8">
        <f t="shared" si="163"/>
        <v>-35252.227759500907</v>
      </c>
      <c r="AC288" s="8">
        <f t="shared" si="156"/>
        <v>-36120.659777001267</v>
      </c>
      <c r="AD288" s="8">
        <f t="shared" si="164"/>
        <v>271.55946604413231</v>
      </c>
      <c r="AE288" s="8">
        <f t="shared" si="157"/>
        <v>-35849.100310957132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2765.189315976465</v>
      </c>
      <c r="M289" s="14">
        <f t="shared" si="150"/>
        <v>769177</v>
      </c>
      <c r="N289" s="13"/>
      <c r="O289" s="12">
        <f>1000*(IF(I24&lt;18,VLOOKUP(I24,'[1]Mortality (No Interventions) H'!$B$10:$O$129,10),VLOOKUP(I24,'[1]Mortality (Interventions) H'!$B$264:$AV$384,10)))</f>
        <v>141.29714619571473</v>
      </c>
      <c r="P289" s="11">
        <v>0</v>
      </c>
      <c r="Q289" s="10">
        <f t="shared" si="159"/>
        <v>0.31405879246054147</v>
      </c>
      <c r="R289" s="10">
        <f t="shared" si="160"/>
        <v>4.4375611112346759E-2</v>
      </c>
      <c r="S289" s="10">
        <f t="shared" si="161"/>
        <v>0</v>
      </c>
      <c r="T289" s="9">
        <f t="shared" si="151"/>
        <v>0.26968318134819469</v>
      </c>
      <c r="U289" s="18"/>
      <c r="V289" s="8">
        <f t="shared" si="162"/>
        <v>2415.6679980842191</v>
      </c>
      <c r="W289" s="8">
        <f t="shared" si="152"/>
        <v>2074.3410037986037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-745.72505176257141</v>
      </c>
      <c r="AB289" s="8">
        <f t="shared" si="163"/>
        <v>-34132.699428561544</v>
      </c>
      <c r="AC289" s="8">
        <f t="shared" si="156"/>
        <v>-34878.424480324116</v>
      </c>
      <c r="AD289" s="8">
        <f t="shared" si="164"/>
        <v>236.97703061206192</v>
      </c>
      <c r="AE289" s="8">
        <f t="shared" si="157"/>
        <v>-34641.447449712054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2765.189315976465</v>
      </c>
      <c r="M290" s="14">
        <f t="shared" si="150"/>
        <v>769177</v>
      </c>
      <c r="N290" s="13"/>
      <c r="O290" s="12">
        <f>1000*(IF(I25&lt;18,VLOOKUP(I25,'[1]Mortality (No Interventions) H'!$B$10:$O$129,10),VLOOKUP(I25,'[1]Mortality (Interventions) H'!$B$264:$AV$384,10)))</f>
        <v>156.13244798808387</v>
      </c>
      <c r="P290" s="11">
        <v>0</v>
      </c>
      <c r="Q290" s="10">
        <f t="shared" si="159"/>
        <v>0.26968318134819469</v>
      </c>
      <c r="R290" s="10">
        <f t="shared" si="160"/>
        <v>4.2106295285107995E-2</v>
      </c>
      <c r="S290" s="10">
        <f t="shared" si="161"/>
        <v>0</v>
      </c>
      <c r="T290" s="9">
        <f t="shared" si="151"/>
        <v>0.22757688606308668</v>
      </c>
      <c r="U290" s="18"/>
      <c r="V290" s="8">
        <f t="shared" si="162"/>
        <v>2074.3410037986037</v>
      </c>
      <c r="W290" s="8">
        <f t="shared" si="152"/>
        <v>1750.4690649134684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-629.29317390484061</v>
      </c>
      <c r="AB290" s="8">
        <f t="shared" si="163"/>
        <v>-32387.193888513513</v>
      </c>
      <c r="AC290" s="8">
        <f t="shared" si="156"/>
        <v>-33016.487062418353</v>
      </c>
      <c r="AD290" s="8">
        <f t="shared" si="164"/>
        <v>203.49285247264302</v>
      </c>
      <c r="AE290" s="8">
        <f t="shared" si="157"/>
        <v>-32812.994209945711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2765.189315976465</v>
      </c>
      <c r="M291" s="14">
        <f t="shared" si="150"/>
        <v>769177</v>
      </c>
      <c r="N291" s="13"/>
      <c r="O291" s="12">
        <f>1000*(IF(I26&lt;18,VLOOKUP(I26,'[1]Mortality (No Interventions) H'!$B$10:$O$129,10),VLOOKUP(I26,'[1]Mortality (Interventions) H'!$B$264:$AV$384,10)))</f>
        <v>171.33827473828438</v>
      </c>
      <c r="P291" s="11">
        <v>0</v>
      </c>
      <c r="Q291" s="10">
        <f t="shared" si="159"/>
        <v>0.22757688606308668</v>
      </c>
      <c r="R291" s="10">
        <f t="shared" si="160"/>
        <v>3.8992631028360383E-2</v>
      </c>
      <c r="S291" s="10">
        <f t="shared" si="161"/>
        <v>0</v>
      </c>
      <c r="T291" s="9">
        <f t="shared" si="151"/>
        <v>0.18858425503472631</v>
      </c>
      <c r="U291" s="18"/>
      <c r="V291" s="8">
        <f t="shared" si="162"/>
        <v>1750.4690649134684</v>
      </c>
      <c r="W291" s="8">
        <f t="shared" si="152"/>
        <v>1450.5467153484569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-521.47116718340612</v>
      </c>
      <c r="AB291" s="8">
        <f t="shared" si="163"/>
        <v>-29992.234956501154</v>
      </c>
      <c r="AC291" s="8">
        <f t="shared" si="156"/>
        <v>-30513.706123684558</v>
      </c>
      <c r="AD291" s="8">
        <f t="shared" si="164"/>
        <v>171.72101526801126</v>
      </c>
      <c r="AE291" s="8">
        <f t="shared" si="157"/>
        <v>-30341.985108416546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2765.189315976465</v>
      </c>
      <c r="M292" s="14">
        <f t="shared" si="150"/>
        <v>769177</v>
      </c>
      <c r="N292" s="13"/>
      <c r="O292" s="12">
        <f>1000*(IF(I27&lt;18,VLOOKUP(I27,'[1]Mortality (No Interventions) H'!$B$10:$O$129,10),VLOOKUP(I27,'[1]Mortality (Interventions) H'!$B$264:$AV$384,10)))</f>
        <v>187.70179788159498</v>
      </c>
      <c r="P292" s="11">
        <v>0</v>
      </c>
      <c r="Q292" s="10">
        <f t="shared" si="159"/>
        <v>0.18858425503472631</v>
      </c>
      <c r="R292" s="10">
        <f t="shared" si="160"/>
        <v>3.5397603722179365E-2</v>
      </c>
      <c r="S292" s="10">
        <f t="shared" si="161"/>
        <v>0</v>
      </c>
      <c r="T292" s="9">
        <f t="shared" si="151"/>
        <v>0.15318665131254694</v>
      </c>
      <c r="U292" s="18"/>
      <c r="V292" s="8">
        <f t="shared" si="162"/>
        <v>1450.5467153484569</v>
      </c>
      <c r="W292" s="8">
        <f t="shared" si="152"/>
        <v>1178.2764889663092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-423.59009155966692</v>
      </c>
      <c r="AB292" s="8">
        <f t="shared" si="163"/>
        <v>-27227.022638214756</v>
      </c>
      <c r="AC292" s="8">
        <f t="shared" si="156"/>
        <v>-27650.612729774424</v>
      </c>
      <c r="AD292" s="8">
        <f t="shared" si="164"/>
        <v>142.29863277568364</v>
      </c>
      <c r="AE292" s="8">
        <f t="shared" si="157"/>
        <v>-27508.31409699874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2765.189315976465</v>
      </c>
      <c r="M293" s="14">
        <f t="shared" si="150"/>
        <v>769177</v>
      </c>
      <c r="N293" s="13"/>
      <c r="O293" s="12">
        <f>1000*(IF(I28&lt;18,VLOOKUP(I28,'[1]Mortality (No Interventions) H'!$B$10:$O$129,10),VLOOKUP(I28,'[1]Mortality (Interventions) H'!$B$264:$AV$384,10)))</f>
        <v>205.10784681583638</v>
      </c>
      <c r="P293" s="11">
        <v>0</v>
      </c>
      <c r="Q293" s="10">
        <f t="shared" si="159"/>
        <v>0.15318665131254694</v>
      </c>
      <c r="R293" s="10">
        <f t="shared" si="160"/>
        <v>3.1419784211644819E-2</v>
      </c>
      <c r="S293" s="10">
        <f t="shared" si="161"/>
        <v>0</v>
      </c>
      <c r="T293" s="9">
        <f t="shared" si="151"/>
        <v>0.12176686710090212</v>
      </c>
      <c r="U293" s="18"/>
      <c r="V293" s="8">
        <f t="shared" si="162"/>
        <v>1178.2764889663092</v>
      </c>
      <c r="W293" s="8">
        <f t="shared" si="152"/>
        <v>936.60273536070599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-336.70843994734065</v>
      </c>
      <c r="AB293" s="8">
        <f t="shared" si="163"/>
        <v>-24167.375360560327</v>
      </c>
      <c r="AC293" s="8">
        <f t="shared" si="156"/>
        <v>-24504.083800507669</v>
      </c>
      <c r="AD293" s="8">
        <f t="shared" si="164"/>
        <v>115.58892356759495</v>
      </c>
      <c r="AE293" s="8">
        <f t="shared" si="157"/>
        <v>-24388.494876940076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2765.189315976465</v>
      </c>
      <c r="M294" s="14">
        <f t="shared" si="150"/>
        <v>769177</v>
      </c>
      <c r="N294" s="13"/>
      <c r="O294" s="12">
        <f>1000*(IF(I29&lt;18,VLOOKUP(I29,'[1]Mortality (No Interventions) H'!$B$10:$O$129,10),VLOOKUP(I29,'[1]Mortality (Interventions) H'!$B$264:$AV$384,10)))</f>
        <v>224.03809019034043</v>
      </c>
      <c r="P294" s="11">
        <v>0</v>
      </c>
      <c r="Q294" s="10">
        <f t="shared" si="159"/>
        <v>0.12176686710090212</v>
      </c>
      <c r="R294" s="10">
        <f t="shared" si="160"/>
        <v>2.7280416353747106E-2</v>
      </c>
      <c r="S294" s="10">
        <f t="shared" si="161"/>
        <v>0</v>
      </c>
      <c r="T294" s="9">
        <f t="shared" si="151"/>
        <v>9.4486450747155018E-2</v>
      </c>
      <c r="U294" s="18"/>
      <c r="V294" s="8">
        <f t="shared" si="162"/>
        <v>936.60273536070599</v>
      </c>
      <c r="W294" s="8">
        <f t="shared" si="152"/>
        <v>726.7680472634446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-261.27292411056953</v>
      </c>
      <c r="AB294" s="8">
        <f t="shared" si="163"/>
        <v>-20983.468809726139</v>
      </c>
      <c r="AC294" s="8">
        <f t="shared" si="156"/>
        <v>-21244.741733836709</v>
      </c>
      <c r="AD294" s="8">
        <f t="shared" si="164"/>
        <v>91.880728338885262</v>
      </c>
      <c r="AE294" s="8">
        <f t="shared" si="157"/>
        <v>-21152.861005497823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2765.189315976465</v>
      </c>
      <c r="M295" s="14">
        <f t="shared" si="150"/>
        <v>769177</v>
      </c>
      <c r="N295" s="13"/>
      <c r="O295" s="12">
        <f>1000*(IF(I30&lt;18,VLOOKUP(I30,'[1]Mortality (No Interventions) H'!$B$10:$O$129,10),VLOOKUP(I30,'[1]Mortality (Interventions) H'!$B$264:$AV$384,10)))</f>
        <v>257.58563737335726</v>
      </c>
      <c r="P295" s="11">
        <v>0</v>
      </c>
      <c r="Q295" s="10">
        <f t="shared" si="159"/>
        <v>9.4486450747155018E-2</v>
      </c>
      <c r="R295" s="10">
        <f t="shared" si="160"/>
        <v>2.4338352638852253E-2</v>
      </c>
      <c r="S295" s="10">
        <f t="shared" si="161"/>
        <v>0</v>
      </c>
      <c r="T295" s="9">
        <f t="shared" si="151"/>
        <v>7.0148098108302762E-2</v>
      </c>
      <c r="U295" s="18"/>
      <c r="V295" s="8">
        <f t="shared" si="162"/>
        <v>726.7680472634446</v>
      </c>
      <c r="W295" s="8">
        <f t="shared" si="152"/>
        <v>539.56303658649995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-193.97277142514767</v>
      </c>
      <c r="AB295" s="8">
        <f t="shared" si="163"/>
        <v>-18720.501067694458</v>
      </c>
      <c r="AC295" s="8">
        <f t="shared" si="156"/>
        <v>-18914.473839119608</v>
      </c>
      <c r="AD295" s="8">
        <f t="shared" si="164"/>
        <v>71.295945436543917</v>
      </c>
      <c r="AE295" s="8">
        <f t="shared" si="157"/>
        <v>-18843.177893683063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2765.189315976465</v>
      </c>
      <c r="M296" s="14">
        <f t="shared" si="150"/>
        <v>769177</v>
      </c>
      <c r="N296" s="13"/>
      <c r="O296" s="12">
        <f>1000*(IF(I31&lt;18,VLOOKUP(I31,'[1]Mortality (No Interventions) H'!$B$10:$O$129,10),VLOOKUP(I31,'[1]Mortality (Interventions) H'!$B$264:$AV$384,10)))</f>
        <v>278.6144090946479</v>
      </c>
      <c r="P296" s="11">
        <v>0</v>
      </c>
      <c r="Q296" s="10">
        <f t="shared" si="159"/>
        <v>7.0148098108302762E-2</v>
      </c>
      <c r="R296" s="10">
        <f t="shared" si="160"/>
        <v>1.9544270903558161E-2</v>
      </c>
      <c r="S296" s="10">
        <f t="shared" si="161"/>
        <v>0</v>
      </c>
      <c r="T296" s="9">
        <f t="shared" si="151"/>
        <v>5.06038272047446E-2</v>
      </c>
      <c r="U296" s="18"/>
      <c r="V296" s="8">
        <f t="shared" si="162"/>
        <v>539.56303658649995</v>
      </c>
      <c r="W296" s="8">
        <f t="shared" si="152"/>
        <v>389.23299997863842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-139.92916233407894</v>
      </c>
      <c r="AB296" s="8">
        <f t="shared" si="163"/>
        <v>-15033.003660786157</v>
      </c>
      <c r="AC296" s="8">
        <f t="shared" si="156"/>
        <v>-15172.932823120236</v>
      </c>
      <c r="AD296" s="8">
        <f t="shared" si="164"/>
        <v>52.931133889135651</v>
      </c>
      <c r="AE296" s="8">
        <f t="shared" si="157"/>
        <v>-15120.001689231101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2765.189315976465</v>
      </c>
      <c r="M297" s="14">
        <f t="shared" si="150"/>
        <v>769177</v>
      </c>
      <c r="N297" s="13"/>
      <c r="O297" s="12">
        <f>1000*(IF(I32&lt;18,VLOOKUP(I32,'[1]Mortality (No Interventions) H'!$B$10:$O$129,10),VLOOKUP(I32,'[1]Mortality (Interventions) H'!$B$264:$AV$384,10)))</f>
        <v>300.97991661052441</v>
      </c>
      <c r="P297" s="11">
        <v>0</v>
      </c>
      <c r="Q297" s="10">
        <f t="shared" si="159"/>
        <v>5.06038272047446E-2</v>
      </c>
      <c r="R297" s="10">
        <f t="shared" si="160"/>
        <v>1.5230735692257417E-2</v>
      </c>
      <c r="S297" s="10">
        <f t="shared" si="161"/>
        <v>0</v>
      </c>
      <c r="T297" s="9">
        <f t="shared" si="151"/>
        <v>3.5373091512487187E-2</v>
      </c>
      <c r="U297" s="18"/>
      <c r="V297" s="8">
        <f t="shared" si="162"/>
        <v>389.23299997863842</v>
      </c>
      <c r="W297" s="8">
        <f t="shared" si="152"/>
        <v>272.08168410300357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-97.813294723387344</v>
      </c>
      <c r="AB297" s="8">
        <f t="shared" si="163"/>
        <v>-11715.131587563483</v>
      </c>
      <c r="AC297" s="8">
        <f t="shared" si="156"/>
        <v>-11812.944882286871</v>
      </c>
      <c r="AD297" s="8">
        <f t="shared" si="164"/>
        <v>38.183757297904428</v>
      </c>
      <c r="AE297" s="8">
        <f t="shared" si="157"/>
        <v>-11774.761124988967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2765.189315976465</v>
      </c>
      <c r="M298" s="14">
        <f t="shared" si="150"/>
        <v>769177</v>
      </c>
      <c r="N298" s="13"/>
      <c r="O298" s="12">
        <f>1000*(IF(I33&lt;18,VLOOKUP(I33,'[1]Mortality (No Interventions) H'!$B$10:$O$129,10),VLOOKUP(I33,'[1]Mortality (Interventions) H'!$B$264:$AV$384,10)))</f>
        <v>323.95199455451393</v>
      </c>
      <c r="P298" s="11">
        <v>0</v>
      </c>
      <c r="Q298" s="10">
        <f t="shared" si="159"/>
        <v>3.5373091512487187E-2</v>
      </c>
      <c r="R298" s="10">
        <f t="shared" si="160"/>
        <v>1.1459183549029571E-2</v>
      </c>
      <c r="S298" s="10">
        <f t="shared" si="161"/>
        <v>0</v>
      </c>
      <c r="T298" s="9">
        <f t="shared" si="151"/>
        <v>2.3913907963457617E-2</v>
      </c>
      <c r="U298" s="18"/>
      <c r="V298" s="8">
        <f t="shared" si="162"/>
        <v>272.08168410300357</v>
      </c>
      <c r="W298" s="8">
        <f t="shared" si="152"/>
        <v>183.9402798560844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-66.126482803797501</v>
      </c>
      <c r="AB298" s="8">
        <f t="shared" si="163"/>
        <v>-8814.1404246919192</v>
      </c>
      <c r="AC298" s="8">
        <f t="shared" si="156"/>
        <v>-8880.2669074957175</v>
      </c>
      <c r="AD298" s="8">
        <f t="shared" si="164"/>
        <v>26.691213210504653</v>
      </c>
      <c r="AE298" s="8">
        <f t="shared" si="157"/>
        <v>-8853.5756942852131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2765.189315976465</v>
      </c>
      <c r="M299" s="14">
        <f t="shared" si="150"/>
        <v>769177</v>
      </c>
      <c r="N299" s="13"/>
      <c r="O299" s="12">
        <f>1000*(IF(I34&lt;18,VLOOKUP(I34,'[1]Mortality (No Interventions) H'!$B$10:$O$129,10),VLOOKUP(I34,'[1]Mortality (Interventions) H'!$B$264:$AV$384,10)))</f>
        <v>347.16061325571206</v>
      </c>
      <c r="P299" s="11">
        <v>0</v>
      </c>
      <c r="Q299" s="10">
        <f t="shared" si="159"/>
        <v>2.3913907963457617E-2</v>
      </c>
      <c r="R299" s="10">
        <f t="shared" si="160"/>
        <v>8.3019669539346024E-3</v>
      </c>
      <c r="S299" s="10">
        <f t="shared" si="161"/>
        <v>0</v>
      </c>
      <c r="T299" s="9">
        <f t="shared" si="151"/>
        <v>1.5611941009523015E-2</v>
      </c>
      <c r="U299" s="18"/>
      <c r="V299" s="8">
        <f t="shared" si="162"/>
        <v>183.9402798560844</v>
      </c>
      <c r="W299" s="8">
        <f t="shared" si="152"/>
        <v>120.08345949881885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-43.16997248118787</v>
      </c>
      <c r="AB299" s="8">
        <f t="shared" si="163"/>
        <v>-6385.682035726556</v>
      </c>
      <c r="AC299" s="8">
        <f t="shared" si="156"/>
        <v>-6428.8520082077439</v>
      </c>
      <c r="AD299" s="8">
        <f t="shared" si="164"/>
        <v>18.04454145388188</v>
      </c>
      <c r="AE299" s="8">
        <f t="shared" si="157"/>
        <v>-6410.8074667538622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2765.189315976465</v>
      </c>
      <c r="M300" s="14">
        <f t="shared" si="150"/>
        <v>769177</v>
      </c>
      <c r="N300" s="13"/>
      <c r="O300" s="12">
        <f>1000*(IF(I35&lt;18,VLOOKUP(I35,'[1]Mortality (No Interventions) H'!$B$10:$O$129,10),VLOOKUP(I35,'[1]Mortality (Interventions) H'!$B$264:$AV$384,10)))</f>
        <v>371.66525934797835</v>
      </c>
      <c r="P300" s="11">
        <v>0</v>
      </c>
      <c r="Q300" s="10">
        <f t="shared" si="159"/>
        <v>1.5611941009523015E-2</v>
      </c>
      <c r="R300" s="10">
        <f t="shared" si="160"/>
        <v>5.8024161042297103E-3</v>
      </c>
      <c r="S300" s="10">
        <f t="shared" si="161"/>
        <v>0</v>
      </c>
      <c r="T300" s="9">
        <f t="shared" si="151"/>
        <v>9.8095249052933056E-3</v>
      </c>
      <c r="U300" s="18"/>
      <c r="V300" s="8">
        <f t="shared" si="162"/>
        <v>120.08345949881885</v>
      </c>
      <c r="W300" s="8">
        <f t="shared" si="152"/>
        <v>75.452609380787891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-27.125193462922095</v>
      </c>
      <c r="AB300" s="8">
        <f t="shared" si="163"/>
        <v>-4463.0850118030958</v>
      </c>
      <c r="AC300" s="8">
        <f t="shared" si="156"/>
        <v>-4490.2102052660175</v>
      </c>
      <c r="AD300" s="8">
        <f t="shared" si="164"/>
        <v>11.78018737683413</v>
      </c>
      <c r="AE300" s="8">
        <f t="shared" si="157"/>
        <v>-4478.4300178891835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2765.189315976465</v>
      </c>
      <c r="M301" s="14">
        <f t="shared" ref="M301:M332" si="167">$E$11</f>
        <v>769177</v>
      </c>
      <c r="N301" s="13"/>
      <c r="O301" s="12">
        <f>1000*(IF(I36&lt;18,VLOOKUP(I36,'[1]Mortality (No Interventions) H'!$B$10:$O$129,10),VLOOKUP(I36,'[1]Mortality (Interventions) H'!$B$264:$AV$384,10)))</f>
        <v>396.27545447863633</v>
      </c>
      <c r="P301" s="11">
        <v>0</v>
      </c>
      <c r="Q301" s="10">
        <f t="shared" si="159"/>
        <v>9.8095249052933056E-3</v>
      </c>
      <c r="R301" s="10">
        <f t="shared" si="160"/>
        <v>3.8872739400646066E-3</v>
      </c>
      <c r="S301" s="10">
        <f t="shared" si="161"/>
        <v>0</v>
      </c>
      <c r="T301" s="9">
        <f t="shared" ref="T301:T332" si="168">Q301-SUM(R301:S301)</f>
        <v>5.9222509652286995E-3</v>
      </c>
      <c r="U301" s="18"/>
      <c r="V301" s="8">
        <f t="shared" si="162"/>
        <v>75.452609380787891</v>
      </c>
      <c r="W301" s="8">
        <f t="shared" ref="W301:W332" si="169">$G$14*M301*T301</f>
        <v>45.552592306817154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-16.376145095581705</v>
      </c>
      <c r="AB301" s="8">
        <f t="shared" si="163"/>
        <v>-2990.0017073970739</v>
      </c>
      <c r="AC301" s="8">
        <f t="shared" ref="AC301:AC332" si="173">IFERROR(_xlfn.IFNA(SUM(Y301:AB301),0),0)</f>
        <v>-3006.3778524926556</v>
      </c>
      <c r="AD301" s="8">
        <f t="shared" si="164"/>
        <v>7.4019009802552924</v>
      </c>
      <c r="AE301" s="8">
        <f t="shared" ref="AE301:AE332" si="174">IFERROR(_xlfn.IFNA(SUM(AC301:AD301),0),0)</f>
        <v>-2998.9759515124001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2765.189315976465</v>
      </c>
      <c r="M302" s="14">
        <f t="shared" si="167"/>
        <v>769177</v>
      </c>
      <c r="N302" s="13"/>
      <c r="O302" s="12">
        <f>1000*(IF(I37&lt;18,VLOOKUP(I37,'[1]Mortality (No Interventions) H'!$B$10:$O$129,10),VLOOKUP(I37,'[1]Mortality (Interventions) H'!$B$264:$AV$384,10)))</f>
        <v>421.86497585073471</v>
      </c>
      <c r="P302" s="11">
        <v>0</v>
      </c>
      <c r="Q302" s="10">
        <f t="shared" ref="Q302:Q333" si="176">T301</f>
        <v>5.9222509652286995E-3</v>
      </c>
      <c r="R302" s="10">
        <f t="shared" ref="R302:R333" si="177">O302*Q302/1000</f>
        <v>2.4983902604281956E-3</v>
      </c>
      <c r="S302" s="10">
        <f t="shared" ref="S302:S333" si="178">MIN(P302*Q302,Q302-R302)</f>
        <v>0</v>
      </c>
      <c r="T302" s="9">
        <f t="shared" si="168"/>
        <v>3.4238607048005039E-3</v>
      </c>
      <c r="U302" s="18"/>
      <c r="V302" s="8">
        <f t="shared" ref="V302:V333" si="179">W301</f>
        <v>45.552592306817154</v>
      </c>
      <c r="W302" s="8">
        <f t="shared" si="169"/>
        <v>26.335549053363373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-9.4676230403060018</v>
      </c>
      <c r="AB302" s="8">
        <f t="shared" ref="AB302:AB333" si="180">IFERROR(_xlfn.IFNA(-M302*R302,0),0)</f>
        <v>-1921.7043253453783</v>
      </c>
      <c r="AC302" s="8">
        <f t="shared" si="173"/>
        <v>-1931.1719483856843</v>
      </c>
      <c r="AD302" s="8">
        <f t="shared" ref="AD302:AD333" si="181">IFERROR(_xlfn.IFNA($D$6*SUM(V302:V302,Y302:Z302),0),0)</f>
        <v>4.4687093052987628</v>
      </c>
      <c r="AE302" s="8">
        <f t="shared" si="174"/>
        <v>-1926.7032390803856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2765.189315976465</v>
      </c>
      <c r="M303" s="14">
        <f t="shared" si="167"/>
        <v>769177</v>
      </c>
      <c r="N303" s="13"/>
      <c r="O303" s="12">
        <f>1000*(IF(I38&lt;18,VLOOKUP(I38,'[1]Mortality (No Interventions) H'!$B$10:$O$129,10),VLOOKUP(I38,'[1]Mortality (Interventions) H'!$B$264:$AV$384,10)))</f>
        <v>448.45469868842713</v>
      </c>
      <c r="P303" s="11">
        <v>0</v>
      </c>
      <c r="Q303" s="10">
        <f t="shared" si="176"/>
        <v>3.4238607048005039E-3</v>
      </c>
      <c r="R303" s="10">
        <f t="shared" si="177"/>
        <v>1.5354464207224556E-3</v>
      </c>
      <c r="S303" s="10">
        <f t="shared" si="178"/>
        <v>0</v>
      </c>
      <c r="T303" s="9">
        <f t="shared" si="168"/>
        <v>1.8884142840780483E-3</v>
      </c>
      <c r="U303" s="18"/>
      <c r="V303" s="8">
        <f t="shared" si="179"/>
        <v>26.335549053363373</v>
      </c>
      <c r="W303" s="8">
        <f t="shared" si="169"/>
        <v>14.52524833784301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-5.2218230024699643</v>
      </c>
      <c r="AB303" s="8">
        <f t="shared" si="180"/>
        <v>-1181.0300715520361</v>
      </c>
      <c r="AC303" s="8">
        <f t="shared" si="173"/>
        <v>-1186.2518945545062</v>
      </c>
      <c r="AD303" s="8">
        <f t="shared" si="181"/>
        <v>2.583517362134947</v>
      </c>
      <c r="AE303" s="8">
        <f t="shared" si="174"/>
        <v>-1183.6683771923713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2765.189315976465</v>
      </c>
      <c r="M304" s="14">
        <f t="shared" si="167"/>
        <v>769177</v>
      </c>
      <c r="N304" s="13"/>
      <c r="O304" s="12">
        <f>1000*(IF(I39&lt;18,VLOOKUP(I39,'[1]Mortality (No Interventions) H'!$B$10:$O$129,10),VLOOKUP(I39,'[1]Mortality (Interventions) H'!$B$264:$AV$384,10)))</f>
        <v>474.81609413210299</v>
      </c>
      <c r="P304" s="11">
        <v>0</v>
      </c>
      <c r="Q304" s="10">
        <f t="shared" si="176"/>
        <v>1.8884142840780483E-3</v>
      </c>
      <c r="R304" s="10">
        <f t="shared" si="177"/>
        <v>8.9664949446921049E-4</v>
      </c>
      <c r="S304" s="10">
        <f t="shared" si="178"/>
        <v>0</v>
      </c>
      <c r="T304" s="9">
        <f t="shared" si="168"/>
        <v>9.9176478960883796E-4</v>
      </c>
      <c r="U304" s="18"/>
      <c r="V304" s="8">
        <f t="shared" si="179"/>
        <v>14.52524833784301</v>
      </c>
      <c r="W304" s="8">
        <f t="shared" si="169"/>
        <v>7.6284266557695721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-2.7424174001880055</v>
      </c>
      <c r="AB304" s="8">
        <f t="shared" si="180"/>
        <v>-689.68216820734392</v>
      </c>
      <c r="AC304" s="8">
        <f t="shared" si="173"/>
        <v>-692.42458560753198</v>
      </c>
      <c r="AD304" s="8">
        <f t="shared" si="181"/>
        <v>1.4249268619423994</v>
      </c>
      <c r="AE304" s="8">
        <f t="shared" si="174"/>
        <v>-690.99965874558961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2765.189315976465</v>
      </c>
      <c r="M305" s="14">
        <f t="shared" si="167"/>
        <v>769177</v>
      </c>
      <c r="N305" s="13"/>
      <c r="O305" s="12">
        <f>1000*(IF(I40&lt;18,VLOOKUP(I40,'[1]Mortality (No Interventions) H'!$B$10:$O$129,10),VLOOKUP(I40,'[1]Mortality (Interventions) H'!$B$264:$AV$384,10)))</f>
        <v>501.77864434808441</v>
      </c>
      <c r="P305" s="11">
        <v>0</v>
      </c>
      <c r="Q305" s="10">
        <f t="shared" si="176"/>
        <v>9.9176478960883796E-4</v>
      </c>
      <c r="R305" s="10">
        <f t="shared" si="177"/>
        <v>4.9764639164208587E-4</v>
      </c>
      <c r="S305" s="10">
        <f t="shared" si="178"/>
        <v>0</v>
      </c>
      <c r="T305" s="9">
        <f t="shared" si="168"/>
        <v>4.941183979667521E-4</v>
      </c>
      <c r="U305" s="18"/>
      <c r="V305" s="8">
        <f t="shared" si="179"/>
        <v>7.6284266557695721</v>
      </c>
      <c r="W305" s="8">
        <f t="shared" si="169"/>
        <v>3.8006450699287249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-1.36633091488507</v>
      </c>
      <c r="AB305" s="8">
        <f t="shared" si="180"/>
        <v>-382.77815858408468</v>
      </c>
      <c r="AC305" s="8">
        <f t="shared" si="173"/>
        <v>-384.14448949896973</v>
      </c>
      <c r="AD305" s="8">
        <f t="shared" si="181"/>
        <v>0.74834865493099512</v>
      </c>
      <c r="AE305" s="8">
        <f t="shared" si="174"/>
        <v>-383.39614084403871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2765.189315976465</v>
      </c>
      <c r="M306" s="14">
        <f t="shared" si="167"/>
        <v>769177</v>
      </c>
      <c r="N306" s="13"/>
      <c r="O306" s="12">
        <f>1000*(IF(I41&lt;18,VLOOKUP(I41,'[1]Mortality (No Interventions) H'!$B$10:$O$129,10),VLOOKUP(I41,'[1]Mortality (Interventions) H'!$B$264:$AV$384,10)))</f>
        <v>528.09811162510448</v>
      </c>
      <c r="P306" s="11">
        <v>0</v>
      </c>
      <c r="Q306" s="10">
        <f t="shared" si="176"/>
        <v>4.941183979667521E-4</v>
      </c>
      <c r="R306" s="10">
        <f t="shared" si="177"/>
        <v>2.6094299288546364E-4</v>
      </c>
      <c r="S306" s="10">
        <f t="shared" si="178"/>
        <v>0</v>
      </c>
      <c r="T306" s="9">
        <f t="shared" si="168"/>
        <v>2.3317540508128846E-4</v>
      </c>
      <c r="U306" s="18"/>
      <c r="V306" s="8">
        <f t="shared" si="179"/>
        <v>3.8006450699287249</v>
      </c>
      <c r="W306" s="8">
        <f t="shared" si="169"/>
        <v>1.7935315855421023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-0.64477413887926316</v>
      </c>
      <c r="AB306" s="8">
        <f t="shared" si="180"/>
        <v>-200.71134843866227</v>
      </c>
      <c r="AC306" s="8">
        <f t="shared" si="173"/>
        <v>-201.35612257754153</v>
      </c>
      <c r="AD306" s="8">
        <f t="shared" si="181"/>
        <v>0.37284328136000794</v>
      </c>
      <c r="AE306" s="8">
        <f t="shared" si="174"/>
        <v>-200.98327929618151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2765.189315976465</v>
      </c>
      <c r="M307" s="14">
        <f t="shared" si="167"/>
        <v>769177</v>
      </c>
      <c r="N307" s="13"/>
      <c r="O307" s="12">
        <f>1000*(IF(I42&lt;18,VLOOKUP(I42,'[1]Mortality (No Interventions) H'!$B$10:$O$129,10),VLOOKUP(I42,'[1]Mortality (Interventions) H'!$B$264:$AV$384,10)))</f>
        <v>553.0199868112478</v>
      </c>
      <c r="P307" s="11">
        <v>0</v>
      </c>
      <c r="Q307" s="10">
        <f t="shared" si="176"/>
        <v>2.3317540508128846E-4</v>
      </c>
      <c r="R307" s="10">
        <f t="shared" si="177"/>
        <v>1.2895065944276151E-4</v>
      </c>
      <c r="S307" s="10">
        <f t="shared" si="178"/>
        <v>0</v>
      </c>
      <c r="T307" s="9">
        <f t="shared" si="168"/>
        <v>1.0422474563852695E-4</v>
      </c>
      <c r="U307" s="18"/>
      <c r="V307" s="8">
        <f t="shared" si="179"/>
        <v>1.7935315855421023</v>
      </c>
      <c r="W307" s="8">
        <f t="shared" si="169"/>
        <v>0.80167277176005247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-0.28820115310001937</v>
      </c>
      <c r="AB307" s="8">
        <f t="shared" si="180"/>
        <v>-99.185881378204968</v>
      </c>
      <c r="AC307" s="8">
        <f t="shared" si="173"/>
        <v>-99.474082531304987</v>
      </c>
      <c r="AD307" s="8">
        <f t="shared" si="181"/>
        <v>0.17594544854168026</v>
      </c>
      <c r="AE307" s="8">
        <f t="shared" si="174"/>
        <v>-99.298137082763304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2765.189315976465</v>
      </c>
      <c r="M308" s="14">
        <f t="shared" si="167"/>
        <v>769177</v>
      </c>
      <c r="N308" s="13"/>
      <c r="O308" s="12">
        <f>1000*(IF(I43&lt;18,VLOOKUP(I43,'[1]Mortality (No Interventions) H'!$B$10:$O$129,10),VLOOKUP(I43,'[1]Mortality (Interventions) H'!$B$264:$AV$384,10)))</f>
        <v>577.83965247604385</v>
      </c>
      <c r="P308" s="11">
        <v>0</v>
      </c>
      <c r="Q308" s="10">
        <f t="shared" si="176"/>
        <v>1.0422474563852695E-4</v>
      </c>
      <c r="R308" s="10">
        <f t="shared" si="177"/>
        <v>6.0225190799170483E-5</v>
      </c>
      <c r="S308" s="10">
        <f t="shared" si="178"/>
        <v>0</v>
      </c>
      <c r="T308" s="9">
        <f t="shared" si="168"/>
        <v>4.3999554839356469E-5</v>
      </c>
      <c r="U308" s="18"/>
      <c r="V308" s="8">
        <f t="shared" si="179"/>
        <v>0.80167277176005247</v>
      </c>
      <c r="W308" s="8">
        <f t="shared" si="169"/>
        <v>0.33843445592671695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-0.12166709894950907</v>
      </c>
      <c r="AB308" s="8">
        <f t="shared" si="180"/>
        <v>-46.323831583333558</v>
      </c>
      <c r="AC308" s="8">
        <f t="shared" si="173"/>
        <v>-46.445498682283066</v>
      </c>
      <c r="AD308" s="8">
        <f t="shared" si="181"/>
        <v>7.8644098909661148E-2</v>
      </c>
      <c r="AE308" s="8">
        <f t="shared" si="174"/>
        <v>-46.366854583373403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2765.189315976465</v>
      </c>
      <c r="M309" s="14">
        <f t="shared" si="167"/>
        <v>769177</v>
      </c>
      <c r="N309" s="13"/>
      <c r="O309" s="12">
        <f>1000*(IF(I44&lt;18,VLOOKUP(I44,'[1]Mortality (No Interventions) H'!$B$10:$O$129,10),VLOOKUP(I44,'[1]Mortality (Interventions) H'!$B$264:$AV$384,10)))</f>
        <v>602.34147072756866</v>
      </c>
      <c r="P309" s="11">
        <v>0</v>
      </c>
      <c r="Q309" s="10">
        <f t="shared" si="176"/>
        <v>4.3999554839356469E-5</v>
      </c>
      <c r="R309" s="10">
        <f t="shared" si="177"/>
        <v>2.6502756573296289E-5</v>
      </c>
      <c r="S309" s="10">
        <f t="shared" si="178"/>
        <v>0</v>
      </c>
      <c r="T309" s="9">
        <f t="shared" si="168"/>
        <v>1.749679826606018E-5</v>
      </c>
      <c r="U309" s="18"/>
      <c r="V309" s="8">
        <f t="shared" si="179"/>
        <v>0.33843445592671695</v>
      </c>
      <c r="W309" s="8">
        <f t="shared" si="169"/>
        <v>0.13458134799893373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-4.8381959629105145E-2</v>
      </c>
      <c r="AB309" s="8">
        <f t="shared" si="180"/>
        <v>-20.38531079277832</v>
      </c>
      <c r="AC309" s="8">
        <f t="shared" si="173"/>
        <v>-20.433692752407424</v>
      </c>
      <c r="AD309" s="8">
        <f t="shared" si="181"/>
        <v>3.3200420126410932E-2</v>
      </c>
      <c r="AE309" s="8">
        <f t="shared" si="174"/>
        <v>-20.400492332281011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2765.189315976465</v>
      </c>
      <c r="M310" s="14">
        <f t="shared" si="167"/>
        <v>769177</v>
      </c>
      <c r="N310" s="13"/>
      <c r="O310" s="12">
        <f>1000*(IF(I45&lt;18,VLOOKUP(I45,'[1]Mortality (No Interventions) H'!$B$10:$O$129,10),VLOOKUP(I45,'[1]Mortality (Interventions) H'!$B$264:$AV$384,10)))</f>
        <v>626.29751832368322</v>
      </c>
      <c r="P310" s="11">
        <v>0</v>
      </c>
      <c r="Q310" s="10">
        <f t="shared" si="176"/>
        <v>1.749679826606018E-5</v>
      </c>
      <c r="R310" s="10">
        <f t="shared" si="177"/>
        <v>1.0958201332643615E-5</v>
      </c>
      <c r="S310" s="10">
        <f t="shared" si="178"/>
        <v>0</v>
      </c>
      <c r="T310" s="9">
        <f t="shared" si="168"/>
        <v>6.538596933416565E-6</v>
      </c>
      <c r="U310" s="18"/>
      <c r="V310" s="8">
        <f t="shared" si="179"/>
        <v>0.13458134799893373</v>
      </c>
      <c r="W310" s="8">
        <f t="shared" si="169"/>
        <v>5.0293383734545533E-2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-1.8080458381759965E-2</v>
      </c>
      <c r="AB310" s="8">
        <f t="shared" si="180"/>
        <v>-8.4287964264388187</v>
      </c>
      <c r="AC310" s="8">
        <f t="shared" si="173"/>
        <v>-8.4468768848205791</v>
      </c>
      <c r="AD310" s="8">
        <f t="shared" si="181"/>
        <v>1.32024302386954E-2</v>
      </c>
      <c r="AE310" s="8">
        <f t="shared" si="174"/>
        <v>-8.4336744545818831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2765.189315976465</v>
      </c>
      <c r="M311" s="14">
        <f t="shared" si="167"/>
        <v>769177</v>
      </c>
      <c r="N311" s="13"/>
      <c r="O311" s="12">
        <f>1000*(IF(I46&lt;18,VLOOKUP(I46,'[1]Mortality (No Interventions) H'!$B$10:$O$129,10),VLOOKUP(I46,'[1]Mortality (Interventions) H'!$B$264:$AV$384,10)))</f>
        <v>649.49130374905292</v>
      </c>
      <c r="P311" s="11">
        <v>0</v>
      </c>
      <c r="Q311" s="10">
        <f t="shared" si="176"/>
        <v>6.538596933416565E-6</v>
      </c>
      <c r="R311" s="10">
        <f t="shared" si="177"/>
        <v>4.246761846974284E-6</v>
      </c>
      <c r="S311" s="10">
        <f t="shared" si="178"/>
        <v>0</v>
      </c>
      <c r="T311" s="9">
        <f t="shared" si="168"/>
        <v>2.291835086442281E-6</v>
      </c>
      <c r="U311" s="18"/>
      <c r="V311" s="8">
        <f t="shared" si="179"/>
        <v>5.0293383734545533E-2</v>
      </c>
      <c r="W311" s="8">
        <f t="shared" si="169"/>
        <v>1.7628268362844146E-2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-6.3373578950101936E-3</v>
      </c>
      <c r="AB311" s="8">
        <f t="shared" si="180"/>
        <v>-3.266511537170139</v>
      </c>
      <c r="AC311" s="8">
        <f t="shared" si="173"/>
        <v>-3.2728488950651493</v>
      </c>
      <c r="AD311" s="8">
        <f t="shared" si="181"/>
        <v>4.933780944358917E-3</v>
      </c>
      <c r="AE311" s="8">
        <f t="shared" si="174"/>
        <v>-3.2679151141207905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2765.189315976465</v>
      </c>
      <c r="M312" s="14">
        <f t="shared" si="167"/>
        <v>769177</v>
      </c>
      <c r="N312" s="13"/>
      <c r="O312" s="12">
        <f>1000*(IF(I47&lt;18,VLOOKUP(I47,'[1]Mortality (No Interventions) H'!$B$10:$O$129,10),VLOOKUP(I47,'[1]Mortality (Interventions) H'!$B$264:$AV$384,10)))</f>
        <v>671.94877077577314</v>
      </c>
      <c r="P312" s="11">
        <v>0</v>
      </c>
      <c r="Q312" s="10">
        <f t="shared" si="176"/>
        <v>2.291835086442281E-6</v>
      </c>
      <c r="R312" s="10">
        <f t="shared" si="177"/>
        <v>1.5399957691556786E-6</v>
      </c>
      <c r="S312" s="10">
        <f t="shared" si="178"/>
        <v>0</v>
      </c>
      <c r="T312" s="9">
        <f t="shared" si="168"/>
        <v>7.5183931728660244E-7</v>
      </c>
      <c r="U312" s="18"/>
      <c r="V312" s="8">
        <f t="shared" si="179"/>
        <v>1.7628268362844146E-2</v>
      </c>
      <c r="W312" s="8">
        <f t="shared" si="169"/>
        <v>5.7829751055255701E-3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-2.0789780474919526E-3</v>
      </c>
      <c r="AB312" s="8">
        <f t="shared" si="180"/>
        <v>-1.1845293257318574</v>
      </c>
      <c r="AC312" s="8">
        <f t="shared" si="173"/>
        <v>-1.1866083037793493</v>
      </c>
      <c r="AD312" s="8">
        <f t="shared" si="181"/>
        <v>1.7293331263950108E-3</v>
      </c>
      <c r="AE312" s="8">
        <f t="shared" si="174"/>
        <v>-1.1848789706529543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2765.189315976465</v>
      </c>
      <c r="M313" s="14">
        <f t="shared" si="167"/>
        <v>769177</v>
      </c>
      <c r="N313" s="13"/>
      <c r="O313" s="12">
        <f>1000*(IF(I48&lt;18,VLOOKUP(I48,'[1]Mortality (No Interventions) H'!$B$10:$O$129,10),VLOOKUP(I48,'[1]Mortality (Interventions) H'!$B$264:$AV$384,10)))</f>
        <v>693.72146652301137</v>
      </c>
      <c r="P313" s="11">
        <v>0</v>
      </c>
      <c r="Q313" s="10">
        <f t="shared" si="176"/>
        <v>7.5183931728660244E-7</v>
      </c>
      <c r="R313" s="10">
        <f t="shared" si="177"/>
        <v>5.2156707377772151E-7</v>
      </c>
      <c r="S313" s="10">
        <f t="shared" si="178"/>
        <v>0</v>
      </c>
      <c r="T313" s="9">
        <f t="shared" si="168"/>
        <v>2.3027224350888092E-7</v>
      </c>
      <c r="U313" s="18"/>
      <c r="V313" s="8">
        <f t="shared" si="179"/>
        <v>5.7829751055255701E-3</v>
      </c>
      <c r="W313" s="8">
        <f t="shared" si="169"/>
        <v>1.7712011344543051E-3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-6.3674634751668838E-4</v>
      </c>
      <c r="AB313" s="8">
        <f t="shared" si="180"/>
        <v>-0.40117739710712652</v>
      </c>
      <c r="AC313" s="8">
        <f t="shared" si="173"/>
        <v>-0.40181414345464322</v>
      </c>
      <c r="AD313" s="8">
        <f t="shared" si="181"/>
        <v>5.6730985785205849E-4</v>
      </c>
      <c r="AE313" s="8">
        <f t="shared" si="174"/>
        <v>-0.40124683359679114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2765.189315976465</v>
      </c>
      <c r="M314" s="14">
        <f t="shared" si="167"/>
        <v>769177</v>
      </c>
      <c r="N314" s="13"/>
      <c r="O314" s="12">
        <f>1000*(IF(I49&lt;18,VLOOKUP(I49,'[1]Mortality (No Interventions) H'!$B$10:$O$129,10),VLOOKUP(I49,'[1]Mortality (Interventions) H'!$B$264:$AV$384,10)))</f>
        <v>714.62169996763737</v>
      </c>
      <c r="P314" s="11">
        <v>0</v>
      </c>
      <c r="Q314" s="10">
        <f t="shared" si="176"/>
        <v>2.3027224350888092E-7</v>
      </c>
      <c r="R314" s="10">
        <f t="shared" si="177"/>
        <v>1.6455754211167824E-7</v>
      </c>
      <c r="S314" s="10">
        <f t="shared" si="178"/>
        <v>0</v>
      </c>
      <c r="T314" s="9">
        <f t="shared" si="168"/>
        <v>6.5714701397202684E-8</v>
      </c>
      <c r="U314" s="18"/>
      <c r="V314" s="8">
        <f t="shared" si="179"/>
        <v>1.7712011344543051E-3</v>
      </c>
      <c r="W314" s="8">
        <f t="shared" si="169"/>
        <v>5.054623687659617E-4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-1.8171359020612853E-4</v>
      </c>
      <c r="AB314" s="8">
        <f t="shared" si="180"/>
        <v>-0.12657387656883434</v>
      </c>
      <c r="AC314" s="8">
        <f t="shared" si="173"/>
        <v>-0.12675559015904048</v>
      </c>
      <c r="AD314" s="8">
        <f t="shared" si="181"/>
        <v>1.7375483128996734E-4</v>
      </c>
      <c r="AE314" s="8">
        <f t="shared" si="174"/>
        <v>-0.1265818353277505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2765.189315976465</v>
      </c>
      <c r="M315" s="14">
        <f t="shared" si="167"/>
        <v>769177</v>
      </c>
      <c r="N315" s="13"/>
      <c r="O315" s="12">
        <f>1000*(IF(I50&lt;18,VLOOKUP(I50,'[1]Mortality (No Interventions) H'!$B$10:$O$129,10),VLOOKUP(I50,'[1]Mortality (Interventions) H'!$B$264:$AV$384,10)))</f>
        <v>734.47249808929473</v>
      </c>
      <c r="P315" s="11">
        <v>0</v>
      </c>
      <c r="Q315" s="10">
        <f t="shared" si="176"/>
        <v>6.5714701397202684E-8</v>
      </c>
      <c r="R315" s="10">
        <f t="shared" si="177"/>
        <v>4.8265640896395521E-8</v>
      </c>
      <c r="S315" s="10">
        <f t="shared" si="178"/>
        <v>0</v>
      </c>
      <c r="T315" s="9">
        <f t="shared" si="168"/>
        <v>1.7449060500807164E-8</v>
      </c>
      <c r="U315" s="18"/>
      <c r="V315" s="8">
        <f t="shared" si="179"/>
        <v>5.054623687659617E-4</v>
      </c>
      <c r="W315" s="8">
        <f t="shared" si="169"/>
        <v>1.3421416008829352E-4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-4.8249955670658913E-5</v>
      </c>
      <c r="AB315" s="8">
        <f t="shared" si="180"/>
        <v>-3.712482086776682E-2</v>
      </c>
      <c r="AC315" s="8">
        <f t="shared" si="173"/>
        <v>-3.717307082343748E-2</v>
      </c>
      <c r="AD315" s="8">
        <f t="shared" si="181"/>
        <v>4.958585837594085E-5</v>
      </c>
      <c r="AE315" s="8">
        <f t="shared" si="174"/>
        <v>-3.7123484965061543E-2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2765.189315976465</v>
      </c>
      <c r="M316" s="14">
        <f t="shared" si="167"/>
        <v>769177</v>
      </c>
      <c r="N316" s="13"/>
      <c r="O316" s="12">
        <f>1000*(IF(I51&lt;18,VLOOKUP(I51,'[1]Mortality (No Interventions) H'!$B$10:$O$129,10),VLOOKUP(I51,'[1]Mortality (Interventions) H'!$B$264:$AV$384,10)))</f>
        <v>758.23262766483219</v>
      </c>
      <c r="P316" s="11">
        <v>0</v>
      </c>
      <c r="Q316" s="10">
        <f t="shared" si="176"/>
        <v>1.7449060500807164E-8</v>
      </c>
      <c r="R316" s="10">
        <f t="shared" si="177"/>
        <v>1.3230446993809649E-8</v>
      </c>
      <c r="S316" s="10">
        <f t="shared" si="178"/>
        <v>0</v>
      </c>
      <c r="T316" s="9">
        <f t="shared" si="168"/>
        <v>4.218613506997515E-9</v>
      </c>
      <c r="U316" s="18"/>
      <c r="V316" s="8">
        <f t="shared" si="179"/>
        <v>1.3421416008829352E-4</v>
      </c>
      <c r="W316" s="8">
        <f t="shared" si="169"/>
        <v>3.2448604814718278E-5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-1.1665264997783534E-5</v>
      </c>
      <c r="AB316" s="8">
        <f t="shared" si="180"/>
        <v>-1.0176555527357524E-2</v>
      </c>
      <c r="AC316" s="8">
        <f t="shared" si="173"/>
        <v>-1.0188220792355308E-2</v>
      </c>
      <c r="AD316" s="8">
        <f t="shared" si="181"/>
        <v>1.3166409104661594E-5</v>
      </c>
      <c r="AE316" s="8">
        <f t="shared" si="174"/>
        <v>-1.0175054383250646E-2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2765.189315976465</v>
      </c>
      <c r="M317" s="14">
        <f t="shared" si="167"/>
        <v>769177</v>
      </c>
      <c r="N317" s="13"/>
      <c r="O317" s="12">
        <f>1000*(IF(I52&lt;18,VLOOKUP(I52,'[1]Mortality (No Interventions) H'!$B$10:$O$129,10),VLOOKUP(I52,'[1]Mortality (Interventions) H'!$B$264:$AV$384,10)))</f>
        <v>780.74850796172996</v>
      </c>
      <c r="P317" s="11">
        <v>0</v>
      </c>
      <c r="Q317" s="10">
        <f t="shared" si="176"/>
        <v>4.218613506997515E-9</v>
      </c>
      <c r="R317" s="10">
        <f t="shared" si="177"/>
        <v>3.2936762012555106E-9</v>
      </c>
      <c r="S317" s="10">
        <f t="shared" si="178"/>
        <v>0</v>
      </c>
      <c r="T317" s="9">
        <f t="shared" si="168"/>
        <v>9.2493730574200438E-10</v>
      </c>
      <c r="U317" s="18"/>
      <c r="V317" s="8">
        <f t="shared" si="179"/>
        <v>3.2448604814718278E-5</v>
      </c>
      <c r="W317" s="8">
        <f t="shared" si="169"/>
        <v>7.1144050201871774E-6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-2.5576267557858476E-6</v>
      </c>
      <c r="AB317" s="8">
        <f t="shared" si="180"/>
        <v>-2.5334199794531101E-3</v>
      </c>
      <c r="AC317" s="8">
        <f t="shared" si="173"/>
        <v>-2.535977606208896E-3</v>
      </c>
      <c r="AD317" s="8">
        <f t="shared" si="181"/>
        <v>3.1832081323238632E-6</v>
      </c>
      <c r="AE317" s="8">
        <f t="shared" si="174"/>
        <v>-2.5327943980765722E-3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2765.189315976465</v>
      </c>
      <c r="M318" s="14">
        <f t="shared" si="167"/>
        <v>769177</v>
      </c>
      <c r="N318" s="13"/>
      <c r="O318" s="12">
        <f>1000*(IF(I53&lt;18,VLOOKUP(I53,'[1]Mortality (No Interventions) H'!$B$10:$O$129,10),VLOOKUP(I53,'[1]Mortality (Interventions) H'!$B$264:$AV$384,10)))</f>
        <v>801.98732903079986</v>
      </c>
      <c r="P318" s="11">
        <v>0</v>
      </c>
      <c r="Q318" s="10">
        <f t="shared" si="176"/>
        <v>9.2493730574200438E-10</v>
      </c>
      <c r="R318" s="10">
        <f t="shared" si="177"/>
        <v>7.4178799935297443E-10</v>
      </c>
      <c r="S318" s="10">
        <f t="shared" si="178"/>
        <v>0</v>
      </c>
      <c r="T318" s="9">
        <f t="shared" si="168"/>
        <v>1.8314930638902995E-10</v>
      </c>
      <c r="U318" s="18"/>
      <c r="V318" s="8">
        <f t="shared" si="179"/>
        <v>7.1144050201871774E-6</v>
      </c>
      <c r="W318" s="8">
        <f t="shared" si="169"/>
        <v>1.408742340403949E-6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-5.0644250525544572E-7</v>
      </c>
      <c r="AB318" s="8">
        <f t="shared" si="180"/>
        <v>-5.705662679783228E-4</v>
      </c>
      <c r="AC318" s="8">
        <f t="shared" si="173"/>
        <v>-5.7107271048357827E-4</v>
      </c>
      <c r="AD318" s="8">
        <f t="shared" si="181"/>
        <v>6.979231324803621E-7</v>
      </c>
      <c r="AE318" s="8">
        <f t="shared" si="174"/>
        <v>-5.7037478735109796E-4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2765.189315976465</v>
      </c>
      <c r="M319" s="14">
        <f t="shared" si="167"/>
        <v>769177</v>
      </c>
      <c r="N319" s="13"/>
      <c r="O319" s="12">
        <f>1000*(IF(I54&lt;18,VLOOKUP(I54,'[1]Mortality (No Interventions) H'!$B$10:$O$129,10),VLOOKUP(I54,'[1]Mortality (Interventions) H'!$B$264:$AV$384,10)))</f>
        <v>821.91946502580288</v>
      </c>
      <c r="P319" s="11">
        <v>0</v>
      </c>
      <c r="Q319" s="10">
        <f t="shared" si="176"/>
        <v>1.8314930638902995E-10</v>
      </c>
      <c r="R319" s="10">
        <f t="shared" si="177"/>
        <v>1.5053397992711838E-10</v>
      </c>
      <c r="S319" s="10">
        <f t="shared" si="178"/>
        <v>0</v>
      </c>
      <c r="T319" s="9">
        <f t="shared" si="168"/>
        <v>3.2615326461911577E-11</v>
      </c>
      <c r="U319" s="18"/>
      <c r="V319" s="8">
        <f t="shared" si="179"/>
        <v>1.408742340403949E-6</v>
      </c>
      <c r="W319" s="8">
        <f t="shared" si="169"/>
        <v>2.508695896199376E-7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-9.0187552269562375E-8</v>
      </c>
      <c r="AB319" s="8">
        <f t="shared" si="180"/>
        <v>-1.1578727507840113E-4</v>
      </c>
      <c r="AC319" s="8">
        <f t="shared" si="173"/>
        <v>-1.158774626306707E-4</v>
      </c>
      <c r="AD319" s="8">
        <f t="shared" si="181"/>
        <v>1.3819762359362741E-7</v>
      </c>
      <c r="AE319" s="8">
        <f t="shared" si="174"/>
        <v>-1.1573926500707707E-4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2765.189315976465</v>
      </c>
      <c r="M320" s="14">
        <f t="shared" si="167"/>
        <v>769177</v>
      </c>
      <c r="N320" s="13"/>
      <c r="O320" s="12">
        <f>1000*(IF(I55&lt;18,VLOOKUP(I55,'[1]Mortality (No Interventions) H'!$B$10:$O$129,10),VLOOKUP(I55,'[1]Mortality (Interventions) H'!$B$264:$AV$384,10)))</f>
        <v>840.51766317373745</v>
      </c>
      <c r="P320" s="11">
        <v>0</v>
      </c>
      <c r="Q320" s="10">
        <f t="shared" si="176"/>
        <v>3.2615326461911577E-11</v>
      </c>
      <c r="R320" s="10">
        <f t="shared" si="177"/>
        <v>2.7413757981414483E-11</v>
      </c>
      <c r="S320" s="10">
        <f t="shared" si="178"/>
        <v>0</v>
      </c>
      <c r="T320" s="9">
        <f t="shared" si="168"/>
        <v>5.2015684804970937E-12</v>
      </c>
      <c r="U320" s="18"/>
      <c r="V320" s="8">
        <f t="shared" si="179"/>
        <v>2.508695896199376E-7</v>
      </c>
      <c r="W320" s="8">
        <f t="shared" si="169"/>
        <v>4.0009268391233134E-8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-1.4383321588590498E-8</v>
      </c>
      <c r="AB320" s="8">
        <f t="shared" si="180"/>
        <v>-2.1086032122870449E-5</v>
      </c>
      <c r="AC320" s="8">
        <f t="shared" si="173"/>
        <v>-2.1100415444459038E-5</v>
      </c>
      <c r="AD320" s="8">
        <f t="shared" si="181"/>
        <v>2.461030674171588E-8</v>
      </c>
      <c r="AE320" s="8">
        <f t="shared" si="174"/>
        <v>-2.1075805137717321E-5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2765.189315976465</v>
      </c>
      <c r="M321" s="14">
        <f t="shared" si="167"/>
        <v>769177</v>
      </c>
      <c r="N321" s="13"/>
      <c r="O321" s="12">
        <f>1000*(IF(I56&lt;18,VLOOKUP(I56,'[1]Mortality (No Interventions) H'!$B$10:$O$129,10),VLOOKUP(I56,'[1]Mortality (Interventions) H'!$B$264:$AV$384,10)))</f>
        <v>857.9294985819397</v>
      </c>
      <c r="P321" s="11">
        <v>0</v>
      </c>
      <c r="Q321" s="10">
        <f t="shared" si="176"/>
        <v>5.2015684804970937E-12</v>
      </c>
      <c r="R321" s="10">
        <f t="shared" si="177"/>
        <v>4.4625790383124937E-12</v>
      </c>
      <c r="S321" s="10">
        <f t="shared" si="178"/>
        <v>0</v>
      </c>
      <c r="T321" s="9">
        <f t="shared" si="168"/>
        <v>7.3898944218460002E-13</v>
      </c>
      <c r="U321" s="18"/>
      <c r="V321" s="8">
        <f t="shared" si="179"/>
        <v>4.0009268391233134E-8</v>
      </c>
      <c r="W321" s="8">
        <f t="shared" si="169"/>
        <v>5.6841368217122408E-9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-2.0434457101482636E-9</v>
      </c>
      <c r="AB321" s="8">
        <f t="shared" si="180"/>
        <v>-3.4325131569520888E-6</v>
      </c>
      <c r="AC321" s="8">
        <f t="shared" si="173"/>
        <v>-3.4345566026622371E-6</v>
      </c>
      <c r="AD321" s="8">
        <f t="shared" si="181"/>
        <v>3.9249092291799703E-9</v>
      </c>
      <c r="AE321" s="8">
        <f t="shared" si="174"/>
        <v>-3.4306316934330569E-6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2765.189315976465</v>
      </c>
      <c r="M322" s="14">
        <f t="shared" si="167"/>
        <v>769177</v>
      </c>
      <c r="N322" s="13"/>
      <c r="O322" s="12">
        <f>1000*(IF(I57&lt;18,VLOOKUP(I57,'[1]Mortality (No Interventions) H'!$B$10:$O$129,10),VLOOKUP(I57,'[1]Mortality (Interventions) H'!$B$264:$AV$384,10)))</f>
        <v>874.31929914122065</v>
      </c>
      <c r="P322" s="11">
        <v>0</v>
      </c>
      <c r="Q322" s="10">
        <f t="shared" si="176"/>
        <v>7.3898944218460002E-13</v>
      </c>
      <c r="R322" s="10">
        <f t="shared" si="177"/>
        <v>6.4611273116360105E-13</v>
      </c>
      <c r="S322" s="10">
        <f t="shared" si="178"/>
        <v>0</v>
      </c>
      <c r="T322" s="9">
        <f t="shared" si="168"/>
        <v>9.2876711020998969E-14</v>
      </c>
      <c r="U322" s="18"/>
      <c r="V322" s="8">
        <f t="shared" si="179"/>
        <v>5.6841368217122408E-9</v>
      </c>
      <c r="W322" s="8">
        <f t="shared" si="169"/>
        <v>7.1438629952998927E-10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-2.5682168901829996E-10</v>
      </c>
      <c r="AB322" s="8">
        <f t="shared" si="180"/>
        <v>-4.9697505221822511E-7</v>
      </c>
      <c r="AC322" s="8">
        <f t="shared" si="173"/>
        <v>-4.9723187390724342E-7</v>
      </c>
      <c r="AD322" s="8">
        <f t="shared" si="181"/>
        <v>5.5761382220997085E-10</v>
      </c>
      <c r="AE322" s="8">
        <f t="shared" si="174"/>
        <v>-4.9667426008503349E-7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2765.189315976465</v>
      </c>
      <c r="M323" s="14">
        <f t="shared" si="167"/>
        <v>769177</v>
      </c>
      <c r="N323" s="13"/>
      <c r="O323" s="12">
        <f>1000*(IF(I58&lt;18,VLOOKUP(I58,'[1]Mortality (No Interventions) H'!$B$10:$O$129,10),VLOOKUP(I58,'[1]Mortality (Interventions) H'!$B$264:$AV$384,10)))</f>
        <v>889.68706485158077</v>
      </c>
      <c r="P323" s="11">
        <v>0</v>
      </c>
      <c r="Q323" s="10">
        <f t="shared" si="176"/>
        <v>9.2876711020998969E-14</v>
      </c>
      <c r="R323" s="10">
        <f t="shared" si="177"/>
        <v>8.2631208421341042E-14</v>
      </c>
      <c r="S323" s="10">
        <f t="shared" si="178"/>
        <v>0</v>
      </c>
      <c r="T323" s="9">
        <f t="shared" si="168"/>
        <v>1.0245502599657927E-14</v>
      </c>
      <c r="U323" s="18"/>
      <c r="V323" s="8">
        <f t="shared" si="179"/>
        <v>7.1438629952998927E-10</v>
      </c>
      <c r="W323" s="8">
        <f t="shared" si="169"/>
        <v>7.8806049530970865E-11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-2.8330754325383197E-11</v>
      </c>
      <c r="AB323" s="8">
        <f t="shared" si="180"/>
        <v>-6.3558024999901841E-8</v>
      </c>
      <c r="AC323" s="8">
        <f t="shared" si="173"/>
        <v>-6.3586355754227228E-8</v>
      </c>
      <c r="AD323" s="8">
        <f t="shared" si="181"/>
        <v>7.0081295983891954E-11</v>
      </c>
      <c r="AE323" s="8">
        <f t="shared" si="174"/>
        <v>-6.3516274458243341E-8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2765.189315976465</v>
      </c>
      <c r="M324" s="14">
        <f t="shared" si="167"/>
        <v>769177</v>
      </c>
      <c r="N324" s="13"/>
      <c r="O324" s="12">
        <f>1000*(IF(I59&lt;18,VLOOKUP(I59,'[1]Mortality (No Interventions) H'!$B$10:$O$129,10),VLOOKUP(I59,'[1]Mortality (Interventions) H'!$B$264:$AV$384,10)))</f>
        <v>904.03279571301994</v>
      </c>
      <c r="P324" s="11">
        <v>0</v>
      </c>
      <c r="Q324" s="10">
        <f t="shared" si="176"/>
        <v>1.0245502599657927E-14</v>
      </c>
      <c r="R324" s="10">
        <f t="shared" si="177"/>
        <v>9.2622703586537691E-15</v>
      </c>
      <c r="S324" s="10">
        <f t="shared" si="178"/>
        <v>0</v>
      </c>
      <c r="T324" s="9">
        <f t="shared" si="168"/>
        <v>9.83232241004158E-16</v>
      </c>
      <c r="U324" s="18"/>
      <c r="V324" s="8">
        <f t="shared" si="179"/>
        <v>7.8806049530970865E-11</v>
      </c>
      <c r="W324" s="8">
        <f t="shared" si="169"/>
        <v>7.5627962543885529E-12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-2.7188232879482945E-12</v>
      </c>
      <c r="AB324" s="8">
        <f t="shared" si="180"/>
        <v>-7.1243253276582298E-9</v>
      </c>
      <c r="AC324" s="8">
        <f t="shared" si="173"/>
        <v>-7.1270441509461779E-9</v>
      </c>
      <c r="AD324" s="8">
        <f t="shared" si="181"/>
        <v>7.730873458988242E-12</v>
      </c>
      <c r="AE324" s="8">
        <f t="shared" si="174"/>
        <v>-7.1193132774871899E-9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2765.189315976465</v>
      </c>
      <c r="M325" s="14">
        <f t="shared" si="167"/>
        <v>769177</v>
      </c>
      <c r="N325" s="13"/>
      <c r="O325" s="12">
        <f>1000*(IF(I60&lt;18,VLOOKUP(I60,'[1]Mortality (No Interventions) H'!$B$10:$O$129,10),VLOOKUP(I60,'[1]Mortality (Interventions) H'!$B$264:$AV$384,10)))</f>
        <v>1000</v>
      </c>
      <c r="P325" s="11">
        <v>0</v>
      </c>
      <c r="Q325" s="10">
        <f t="shared" si="176"/>
        <v>9.83232241004158E-16</v>
      </c>
      <c r="R325" s="10">
        <f t="shared" si="177"/>
        <v>9.83232241004158E-16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7.5627962543885529E-12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-7.5627962543885528E-10</v>
      </c>
      <c r="AC325" s="8">
        <f t="shared" si="173"/>
        <v>-7.5627962543885528E-10</v>
      </c>
      <c r="AD325" s="8">
        <f t="shared" si="181"/>
        <v>7.4191031255551712E-13</v>
      </c>
      <c r="AE325" s="8">
        <f t="shared" si="174"/>
        <v>-7.5553771512629974E-10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2765.189315976465</v>
      </c>
      <c r="M326" s="14">
        <f t="shared" si="167"/>
        <v>769177</v>
      </c>
      <c r="N326" s="13"/>
      <c r="O326" s="12" t="e">
        <f>1000*(IF(I61&lt;18,VLOOKUP(I61,'[1]Mortality (No Interventions) H'!$B$10:$O$129,10),VLOOKUP(I61,'[1]Mortality (Interventions) H'!$B$264:$AV$384,10)))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2765.189315976465</v>
      </c>
      <c r="M327" s="14">
        <f t="shared" si="167"/>
        <v>769177</v>
      </c>
      <c r="N327" s="13"/>
      <c r="O327" s="12" t="e">
        <f>1000*(IF(I62&lt;18,VLOOKUP(I62,'[1]Mortality (No Interventions) H'!$B$10:$O$129,10),VLOOKUP(I62,'[1]Mortality (Interventions) H'!$B$264:$AV$384,10)))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2765.189315976465</v>
      </c>
      <c r="M328" s="14">
        <f t="shared" si="167"/>
        <v>769177</v>
      </c>
      <c r="N328" s="13"/>
      <c r="O328" s="12" t="e">
        <f>1000*(IF(I63&lt;18,VLOOKUP(I63,'[1]Mortality (No Interventions) H'!$B$10:$O$129,10),VLOOKUP(I63,'[1]Mortality (Interventions) H'!$B$264:$AV$384,10)))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2765.189315976465</v>
      </c>
      <c r="M329" s="14">
        <f t="shared" si="167"/>
        <v>769177</v>
      </c>
      <c r="N329" s="13"/>
      <c r="O329" s="12" t="e">
        <f>1000*(IF(I64&lt;18,VLOOKUP(I64,'[1]Mortality (No Interventions) H'!$B$10:$O$129,10),VLOOKUP(I64,'[1]Mortality (Interventions) H'!$B$264:$AV$384,10)))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2765.189315976465</v>
      </c>
      <c r="M330" s="14">
        <f t="shared" si="167"/>
        <v>769177</v>
      </c>
      <c r="N330" s="13"/>
      <c r="O330" s="12" t="e">
        <f>1000*(IF(I65&lt;18,VLOOKUP(I65,'[1]Mortality (No Interventions) H'!$B$10:$O$129,10),VLOOKUP(I65,'[1]Mortality (Interventions) H'!$B$264:$AV$384,10)))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2765.189315976465</v>
      </c>
      <c r="M331" s="14">
        <f t="shared" si="167"/>
        <v>769177</v>
      </c>
      <c r="N331" s="13"/>
      <c r="O331" s="12" t="e">
        <f>1000*(IF(I66&lt;18,VLOOKUP(I66,'[1]Mortality (No Interventions) H'!$B$10:$O$129,10),VLOOKUP(I66,'[1]Mortality (Interventions) H'!$B$264:$AV$384,10)))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2765.189315976465</v>
      </c>
      <c r="M332" s="14">
        <f t="shared" si="167"/>
        <v>769177</v>
      </c>
      <c r="N332" s="13"/>
      <c r="O332" s="12" t="e">
        <f>1000*(IF(I67&lt;18,VLOOKUP(I67,'[1]Mortality (No Interventions) H'!$B$10:$O$129,10),VLOOKUP(I67,'[1]Mortality (Interventions) H'!$B$264:$AV$384,10)))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2765.189315976465</v>
      </c>
      <c r="M333" s="14">
        <f t="shared" ref="M333:M364" si="184">$E$11</f>
        <v>769177</v>
      </c>
      <c r="N333" s="13"/>
      <c r="O333" s="12" t="e">
        <f>1000*(IF(I68&lt;18,VLOOKUP(I68,'[1]Mortality (No Interventions) H'!$B$10:$O$129,10),VLOOKUP(I68,'[1]Mortality (Interventions) H'!$B$264:$AV$384,10)))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2765.189315976465</v>
      </c>
      <c r="M334" s="14">
        <f t="shared" si="184"/>
        <v>769177</v>
      </c>
      <c r="N334" s="13"/>
      <c r="O334" s="12" t="e">
        <f>1000*(IF(I69&lt;18,VLOOKUP(I69,'[1]Mortality (No Interventions) H'!$B$10:$O$129,10),VLOOKUP(I69,'[1]Mortality (Interventions) H'!$B$264:$AV$384,10)))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2765.189315976465</v>
      </c>
      <c r="M335" s="14">
        <f t="shared" si="184"/>
        <v>769177</v>
      </c>
      <c r="N335" s="13"/>
      <c r="O335" s="12" t="e">
        <f>1000*(IF(I70&lt;18,VLOOKUP(I70,'[1]Mortality (No Interventions) H'!$B$10:$O$129,10),VLOOKUP(I70,'[1]Mortality (Interventions) H'!$B$264:$AV$384,10)))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2765.189315976465</v>
      </c>
      <c r="M336" s="14">
        <f t="shared" si="184"/>
        <v>769177</v>
      </c>
      <c r="N336" s="13"/>
      <c r="O336" s="12" t="e">
        <f>1000*(IF(I71&lt;18,VLOOKUP(I71,'[1]Mortality (No Interventions) H'!$B$10:$O$129,10),VLOOKUP(I71,'[1]Mortality (Interventions) H'!$B$264:$AV$384,10)))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2765.189315976465</v>
      </c>
      <c r="M337" s="14">
        <f t="shared" si="184"/>
        <v>769177</v>
      </c>
      <c r="N337" s="13"/>
      <c r="O337" s="12" t="e">
        <f>1000*(IF(I72&lt;18,VLOOKUP(I72,'[1]Mortality (No Interventions) H'!$B$10:$O$129,10),VLOOKUP(I72,'[1]Mortality (Interventions) H'!$B$264:$AV$384,10)))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2765.189315976465</v>
      </c>
      <c r="M338" s="14">
        <f t="shared" si="184"/>
        <v>769177</v>
      </c>
      <c r="N338" s="13"/>
      <c r="O338" s="12" t="e">
        <f>1000*(IF(I73&lt;18,VLOOKUP(I73,'[1]Mortality (No Interventions) H'!$B$10:$O$129,10),VLOOKUP(I73,'[1]Mortality (Interventions) H'!$B$264:$AV$384,10)))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2765.189315976465</v>
      </c>
      <c r="M339" s="14">
        <f t="shared" si="184"/>
        <v>769177</v>
      </c>
      <c r="N339" s="13"/>
      <c r="O339" s="12" t="e">
        <f>1000*(IF(I74&lt;18,VLOOKUP(I74,'[1]Mortality (No Interventions) H'!$B$10:$O$129,10),VLOOKUP(I74,'[1]Mortality (Interventions) H'!$B$264:$AV$384,10)))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2765.189315976465</v>
      </c>
      <c r="M340" s="14">
        <f t="shared" si="184"/>
        <v>769177</v>
      </c>
      <c r="N340" s="13"/>
      <c r="O340" s="12" t="e">
        <f>1000*(IF(I75&lt;18,VLOOKUP(I75,'[1]Mortality (No Interventions) H'!$B$10:$O$129,10),VLOOKUP(I75,'[1]Mortality (Interventions) H'!$B$264:$AV$384,10)))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2765.189315976465</v>
      </c>
      <c r="M341" s="14">
        <f t="shared" si="184"/>
        <v>769177</v>
      </c>
      <c r="N341" s="13"/>
      <c r="O341" s="12" t="e">
        <f>1000*(IF(I76&lt;18,VLOOKUP(I76,'[1]Mortality (No Interventions) H'!$B$10:$O$129,10),VLOOKUP(I76,'[1]Mortality (Interventions) H'!$B$264:$AV$384,10)))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2765.189315976465</v>
      </c>
      <c r="M342" s="14">
        <f t="shared" si="184"/>
        <v>769177</v>
      </c>
      <c r="N342" s="13"/>
      <c r="O342" s="12" t="e">
        <f>1000*(IF(I77&lt;18,VLOOKUP(I77,'[1]Mortality (No Interventions) H'!$B$10:$O$129,10),VLOOKUP(I77,'[1]Mortality (Interventions) H'!$B$264:$AV$384,10)))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2765.189315976465</v>
      </c>
      <c r="M343" s="14">
        <f t="shared" si="184"/>
        <v>769177</v>
      </c>
      <c r="N343" s="13"/>
      <c r="O343" s="12" t="e">
        <f>1000*(IF(I78&lt;18,VLOOKUP(I78,'[1]Mortality (No Interventions) H'!$B$10:$O$129,10),VLOOKUP(I78,'[1]Mortality (Interventions) H'!$B$264:$AV$384,10)))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2765.189315976465</v>
      </c>
      <c r="M344" s="14">
        <f t="shared" si="184"/>
        <v>769177</v>
      </c>
      <c r="N344" s="13"/>
      <c r="O344" s="12" t="e">
        <f>1000*(IF(I79&lt;18,VLOOKUP(I79,'[1]Mortality (No Interventions) H'!$B$10:$O$129,10),VLOOKUP(I79,'[1]Mortality (Interventions) H'!$B$264:$AV$384,10)))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2765.189315976465</v>
      </c>
      <c r="M345" s="14">
        <f t="shared" si="184"/>
        <v>769177</v>
      </c>
      <c r="O345" s="12" t="e">
        <f>1000*(IF(I80&lt;18,VLOOKUP(I80,'[1]Mortality (No Interventions) H'!$B$10:$O$129,10),VLOOKUP(I80,'[1]Mortality (Interventions) H'!$B$264:$AV$384,10)))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2765.189315976465</v>
      </c>
      <c r="M346" s="14">
        <f t="shared" si="184"/>
        <v>769177</v>
      </c>
      <c r="O346" s="12" t="e">
        <f>1000*(IF(I81&lt;18,VLOOKUP(I81,'[1]Mortality (No Interventions) H'!$B$10:$O$129,10),VLOOKUP(I81,'[1]Mortality (Interventions) H'!$B$264:$AV$384,10)))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2765.189315976465</v>
      </c>
      <c r="M347" s="14">
        <f t="shared" si="184"/>
        <v>769177</v>
      </c>
      <c r="O347" s="12" t="e">
        <f>1000*(IF(I82&lt;18,VLOOKUP(I82,'[1]Mortality (No Interventions) H'!$B$10:$O$129,10),VLOOKUP(I82,'[1]Mortality (Interventions) H'!$B$264:$AV$384,10)))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2765.189315976465</v>
      </c>
      <c r="M348" s="14">
        <f t="shared" si="184"/>
        <v>769177</v>
      </c>
      <c r="O348" s="12" t="e">
        <f>1000*(IF(I83&lt;18,VLOOKUP(I83,'[1]Mortality (No Interventions) H'!$B$10:$O$129,10),VLOOKUP(I83,'[1]Mortality (Interventions) H'!$B$264:$AV$384,10)))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2765.189315976465</v>
      </c>
      <c r="M349" s="14">
        <f t="shared" si="184"/>
        <v>769177</v>
      </c>
      <c r="O349" s="12" t="e">
        <f>1000*(IF(I84&lt;18,VLOOKUP(I84,'[1]Mortality (No Interventions) H'!$B$10:$O$129,10),VLOOKUP(I84,'[1]Mortality (Interventions) H'!$B$264:$AV$384,10)))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2765.189315976465</v>
      </c>
      <c r="M350" s="14">
        <f t="shared" si="184"/>
        <v>769177</v>
      </c>
      <c r="O350" s="12" t="e">
        <f>1000*(IF(I85&lt;18,VLOOKUP(I85,'[1]Mortality (No Interventions) H'!$B$10:$O$129,10),VLOOKUP(I85,'[1]Mortality (Interventions) H'!$B$264:$AV$384,10)))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2765.189315976465</v>
      </c>
      <c r="M351" s="14">
        <f t="shared" si="184"/>
        <v>769177</v>
      </c>
      <c r="O351" s="12" t="e">
        <f>1000*(IF(I86&lt;18,VLOOKUP(I86,'[1]Mortality (No Interventions) H'!$B$10:$O$129,10),VLOOKUP(I86,'[1]Mortality (Interventions) H'!$B$264:$AV$384,10)))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2765.189315976465</v>
      </c>
      <c r="M352" s="14">
        <f t="shared" si="184"/>
        <v>769177</v>
      </c>
      <c r="O352" s="12" t="e">
        <f>1000*(IF(I87&lt;18,VLOOKUP(I87,'[1]Mortality (No Interventions) H'!$B$10:$O$129,10),VLOOKUP(I87,'[1]Mortality (Interventions) H'!$B$264:$AV$384,10)))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2765.189315976465</v>
      </c>
      <c r="M353" s="14">
        <f t="shared" si="184"/>
        <v>769177</v>
      </c>
      <c r="O353" s="12" t="e">
        <f>1000*(IF(I88&lt;18,VLOOKUP(I88,'[1]Mortality (No Interventions) H'!$B$10:$O$129,10),VLOOKUP(I88,'[1]Mortality (Interventions) H'!$B$264:$AV$384,10)))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2765.189315976465</v>
      </c>
      <c r="M354" s="14">
        <f t="shared" si="184"/>
        <v>769177</v>
      </c>
      <c r="O354" s="12" t="e">
        <f>1000*(IF(I89&lt;18,VLOOKUP(I89,'[1]Mortality (No Interventions) H'!$B$10:$O$129,10),VLOOKUP(I89,'[1]Mortality (Interventions) H'!$B$264:$AV$384,10)))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2765.189315976465</v>
      </c>
      <c r="M355" s="14">
        <f t="shared" si="184"/>
        <v>769177</v>
      </c>
      <c r="O355" s="12" t="e">
        <f>1000*(IF(I90&lt;18,VLOOKUP(I90,'[1]Mortality (No Interventions) H'!$B$10:$O$129,10),VLOOKUP(I90,'[1]Mortality (Interventions) H'!$B$264:$AV$384,10)))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2765.189315976465</v>
      </c>
      <c r="M356" s="14">
        <f t="shared" si="184"/>
        <v>769177</v>
      </c>
      <c r="O356" s="12" t="e">
        <f>1000*(IF(I91&lt;18,VLOOKUP(I91,'[1]Mortality (No Interventions) H'!$B$10:$O$129,10),VLOOKUP(I91,'[1]Mortality (Interventions) H'!$B$264:$AV$384,10)))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2765.189315976465</v>
      </c>
      <c r="M357" s="14">
        <f t="shared" si="184"/>
        <v>769177</v>
      </c>
      <c r="O357" s="12" t="e">
        <f>1000*(IF(I92&lt;18,VLOOKUP(I92,'[1]Mortality (No Interventions) H'!$B$10:$O$129,10),VLOOKUP(I92,'[1]Mortality (Interventions) H'!$B$264:$AV$384,10)))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2765.189315976465</v>
      </c>
      <c r="M358" s="14">
        <f t="shared" si="184"/>
        <v>769177</v>
      </c>
      <c r="O358" s="12" t="e">
        <f>1000*(IF(I93&lt;18,VLOOKUP(I93,'[1]Mortality (No Interventions) H'!$B$10:$O$129,10),VLOOKUP(I93,'[1]Mortality (Interventions) H'!$B$264:$AV$384,10)))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2765.189315976465</v>
      </c>
      <c r="M359" s="14">
        <f t="shared" si="184"/>
        <v>769177</v>
      </c>
      <c r="O359" s="12" t="e">
        <f>1000*(IF(I94&lt;18,VLOOKUP(I94,'[1]Mortality (No Interventions) H'!$B$10:$O$129,10),VLOOKUP(I94,'[1]Mortality (Interventions) H'!$B$264:$AV$384,10)))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2765.189315976465</v>
      </c>
      <c r="M360" s="14">
        <f t="shared" si="184"/>
        <v>769177</v>
      </c>
      <c r="O360" s="12" t="e">
        <f>1000*(IF(I95&lt;18,VLOOKUP(I95,'[1]Mortality (No Interventions) H'!$B$10:$O$129,10),VLOOKUP(I95,'[1]Mortality (Interventions) H'!$B$264:$AV$384,10)))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2765.189315976465</v>
      </c>
      <c r="M361" s="14">
        <f t="shared" si="184"/>
        <v>769177</v>
      </c>
      <c r="O361" s="12" t="e">
        <f>1000*(IF(I96&lt;18,VLOOKUP(I96,'[1]Mortality (No Interventions) H'!$B$10:$O$129,10),VLOOKUP(I96,'[1]Mortality (Interventions) H'!$B$264:$AV$384,10)))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2765.189315976465</v>
      </c>
      <c r="M362" s="14">
        <f t="shared" si="184"/>
        <v>769177</v>
      </c>
      <c r="O362" s="12" t="e">
        <f>1000*(IF(I97&lt;18,VLOOKUP(I97,'[1]Mortality (No Interventions) H'!$B$10:$O$129,10),VLOOKUP(I97,'[1]Mortality (Interventions) H'!$B$264:$AV$384,10)))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2765.189315976465</v>
      </c>
      <c r="M363" s="14">
        <f t="shared" si="184"/>
        <v>769177</v>
      </c>
      <c r="O363" s="12" t="e">
        <f>1000*(IF(I98&lt;18,VLOOKUP(I98,'[1]Mortality (No Interventions) H'!$B$10:$O$129,10),VLOOKUP(I98,'[1]Mortality (Interventions) H'!$B$264:$AV$384,10)))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2765.189315976465</v>
      </c>
      <c r="M364" s="14">
        <f t="shared" si="184"/>
        <v>769177</v>
      </c>
      <c r="O364" s="12" t="e">
        <f>1000*(IF(I99&lt;18,VLOOKUP(I99,'[1]Mortality (No Interventions) H'!$B$10:$O$129,10),VLOOKUP(I99,'[1]Mortality (Interventions) H'!$B$264:$AV$384,10)))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2765.189315976465</v>
      </c>
      <c r="M365" s="14">
        <f t="shared" ref="M365:M389" si="201">$E$11</f>
        <v>769177</v>
      </c>
      <c r="O365" s="12" t="e">
        <f>1000*(IF(I100&lt;18,VLOOKUP(I100,'[1]Mortality (No Interventions) H'!$B$10:$O$129,10),VLOOKUP(I100,'[1]Mortality (Interventions) H'!$B$264:$AV$384,10)))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2765.189315976465</v>
      </c>
      <c r="M366" s="14">
        <f t="shared" si="201"/>
        <v>769177</v>
      </c>
      <c r="O366" s="12" t="e">
        <f>1000*(IF(I101&lt;18,VLOOKUP(I101,'[1]Mortality (No Interventions) H'!$B$10:$O$129,10),VLOOKUP(I101,'[1]Mortality (Interventions) H'!$B$264:$AV$384,10)))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2765.189315976465</v>
      </c>
      <c r="M367" s="14">
        <f t="shared" si="201"/>
        <v>769177</v>
      </c>
      <c r="O367" s="12" t="e">
        <f>1000*(IF(I102&lt;18,VLOOKUP(I102,'[1]Mortality (No Interventions) H'!$B$10:$O$129,10),VLOOKUP(I102,'[1]Mortality (Interventions) H'!$B$264:$AV$384,10)))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2765.189315976465</v>
      </c>
      <c r="M368" s="14">
        <f t="shared" si="201"/>
        <v>769177</v>
      </c>
      <c r="O368" s="12" t="e">
        <f>1000*(IF(I103&lt;18,VLOOKUP(I103,'[1]Mortality (No Interventions) H'!$B$10:$O$129,10),VLOOKUP(I103,'[1]Mortality (Interventions) H'!$B$264:$AV$384,10)))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2765.189315976465</v>
      </c>
      <c r="M369" s="14">
        <f t="shared" si="201"/>
        <v>769177</v>
      </c>
      <c r="O369" s="12" t="e">
        <f>1000*(IF(I104&lt;18,VLOOKUP(I104,'[1]Mortality (No Interventions) H'!$B$10:$O$129,10),VLOOKUP(I104,'[1]Mortality (Interventions) H'!$B$264:$AV$384,10)))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2765.189315976465</v>
      </c>
      <c r="M370" s="14">
        <f t="shared" si="201"/>
        <v>769177</v>
      </c>
      <c r="O370" s="12" t="e">
        <f>1000*(IF(I105&lt;18,VLOOKUP(I105,'[1]Mortality (No Interventions) H'!$B$10:$O$129,10),VLOOKUP(I105,'[1]Mortality (Interventions) H'!$B$264:$AV$384,10)))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2765.189315976465</v>
      </c>
      <c r="M371" s="14">
        <f t="shared" si="201"/>
        <v>769177</v>
      </c>
      <c r="O371" s="12" t="e">
        <f>1000*(IF(I106&lt;18,VLOOKUP(I106,'[1]Mortality (No Interventions) H'!$B$10:$O$129,10),VLOOKUP(I106,'[1]Mortality (Interventions) H'!$B$264:$AV$384,10)))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2765.189315976465</v>
      </c>
      <c r="M372" s="14">
        <f t="shared" si="201"/>
        <v>769177</v>
      </c>
      <c r="O372" s="12" t="e">
        <f>1000*(IF(I107&lt;18,VLOOKUP(I107,'[1]Mortality (No Interventions) H'!$B$10:$O$129,10),VLOOKUP(I107,'[1]Mortality (Interventions) H'!$B$264:$AV$384,10)))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2765.189315976465</v>
      </c>
      <c r="M373" s="14">
        <f t="shared" si="201"/>
        <v>769177</v>
      </c>
      <c r="O373" s="12" t="e">
        <f>1000*(IF(I108&lt;18,VLOOKUP(I108,'[1]Mortality (No Interventions) H'!$B$10:$O$129,10),VLOOKUP(I108,'[1]Mortality (Interventions) H'!$B$264:$AV$384,10)))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2765.189315976465</v>
      </c>
      <c r="M374" s="14">
        <f t="shared" si="201"/>
        <v>769177</v>
      </c>
      <c r="O374" s="12" t="e">
        <f>1000*(IF(I109&lt;18,VLOOKUP(I109,'[1]Mortality (No Interventions) H'!$B$10:$O$129,10),VLOOKUP(I109,'[1]Mortality (Interventions) H'!$B$264:$AV$384,10)))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2765.189315976465</v>
      </c>
      <c r="M375" s="14">
        <f t="shared" si="201"/>
        <v>769177</v>
      </c>
      <c r="O375" s="12" t="e">
        <f>1000*(IF(I110&lt;18,VLOOKUP(I110,'[1]Mortality (No Interventions) H'!$B$10:$O$129,10),VLOOKUP(I110,'[1]Mortality (Interventions) H'!$B$264:$AV$384,10)))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2765.189315976465</v>
      </c>
      <c r="M376" s="14">
        <f t="shared" si="201"/>
        <v>769177</v>
      </c>
      <c r="O376" s="12" t="e">
        <f>1000*(IF(I111&lt;18,VLOOKUP(I111,'[1]Mortality (No Interventions) H'!$B$10:$O$129,10),VLOOKUP(I111,'[1]Mortality (Interventions) H'!$B$264:$AV$384,10)))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2765.189315976465</v>
      </c>
      <c r="M377" s="14">
        <f t="shared" si="201"/>
        <v>769177</v>
      </c>
      <c r="O377" s="12" t="e">
        <f>1000*(IF(I112&lt;18,VLOOKUP(I112,'[1]Mortality (No Interventions) H'!$B$10:$O$129,10),VLOOKUP(I112,'[1]Mortality (Interventions) H'!$B$264:$AV$384,10)))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2765.189315976465</v>
      </c>
      <c r="M378" s="14">
        <f t="shared" si="201"/>
        <v>769177</v>
      </c>
      <c r="O378" s="12" t="e">
        <f>1000*(IF(I113&lt;18,VLOOKUP(I113,'[1]Mortality (No Interventions) H'!$B$10:$O$129,10),VLOOKUP(I113,'[1]Mortality (Interventions) H'!$B$264:$AV$384,10)))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2765.189315976465</v>
      </c>
      <c r="M379" s="14">
        <f t="shared" si="201"/>
        <v>769177</v>
      </c>
      <c r="O379" s="12" t="e">
        <f>1000*(IF(I114&lt;18,VLOOKUP(I114,'[1]Mortality (No Interventions) H'!$B$10:$O$129,10),VLOOKUP(I114,'[1]Mortality (Interventions) H'!$B$264:$AV$384,10)))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2765.189315976465</v>
      </c>
      <c r="M380" s="14">
        <f t="shared" si="201"/>
        <v>769177</v>
      </c>
      <c r="O380" s="12" t="e">
        <f>1000*(IF(I115&lt;18,VLOOKUP(I115,'[1]Mortality (No Interventions) H'!$B$10:$O$129,10),VLOOKUP(I115,'[1]Mortality (Interventions) H'!$B$264:$AV$384,10)))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2765.189315976465</v>
      </c>
      <c r="M381" s="14">
        <f t="shared" si="201"/>
        <v>769177</v>
      </c>
      <c r="O381" s="12" t="e">
        <f>1000*(IF(I116&lt;18,VLOOKUP(I116,'[1]Mortality (No Interventions) H'!$B$10:$O$129,10),VLOOKUP(I116,'[1]Mortality (Interventions) H'!$B$264:$AV$384,10)))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2765.189315976465</v>
      </c>
      <c r="M382" s="14">
        <f t="shared" si="201"/>
        <v>769177</v>
      </c>
      <c r="O382" s="12" t="e">
        <f>1000*(IF(I117&lt;18,VLOOKUP(I117,'[1]Mortality (No Interventions) H'!$B$10:$O$129,10),VLOOKUP(I117,'[1]Mortality (Interventions) H'!$B$264:$AV$384,10)))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2765.189315976465</v>
      </c>
      <c r="M383" s="14">
        <f t="shared" si="201"/>
        <v>769177</v>
      </c>
      <c r="O383" s="12" t="e">
        <f>1000*(IF(I118&lt;18,VLOOKUP(I118,'[1]Mortality (No Interventions) H'!$B$10:$O$129,10),VLOOKUP(I118,'[1]Mortality (Interventions) H'!$B$264:$AV$384,10)))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2765.189315976465</v>
      </c>
      <c r="M384" s="14">
        <f t="shared" si="201"/>
        <v>769177</v>
      </c>
      <c r="O384" s="12" t="e">
        <f>1000*(IF(I119&lt;18,VLOOKUP(I119,'[1]Mortality (No Interventions) H'!$B$10:$O$129,10),VLOOKUP(I119,'[1]Mortality (Interventions) H'!$B$264:$AV$384,10)))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2765.189315976465</v>
      </c>
      <c r="M385" s="14">
        <f t="shared" si="201"/>
        <v>769177</v>
      </c>
      <c r="O385" s="12" t="e">
        <f>1000*(IF(I120&lt;18,VLOOKUP(I120,'[1]Mortality (No Interventions) H'!$B$10:$O$129,10),VLOOKUP(I120,'[1]Mortality (Interventions) H'!$B$264:$AV$384,10)))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2765.189315976465</v>
      </c>
      <c r="M386" s="14">
        <f t="shared" si="201"/>
        <v>769177</v>
      </c>
      <c r="O386" s="12" t="e">
        <f>1000*(IF(I121&lt;18,VLOOKUP(I121,'[1]Mortality (No Interventions) H'!$B$10:$O$129,10),VLOOKUP(I121,'[1]Mortality (Interventions) H'!$B$264:$AV$384,10)))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2765.189315976465</v>
      </c>
      <c r="M387" s="14">
        <f t="shared" si="201"/>
        <v>769177</v>
      </c>
      <c r="O387" s="12" t="e">
        <f>1000*(IF(I122&lt;18,VLOOKUP(I122,'[1]Mortality (No Interventions) H'!$B$10:$O$129,10),VLOOKUP(I122,'[1]Mortality (Interventions) H'!$B$264:$AV$384,10)))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2765.189315976465</v>
      </c>
      <c r="M388" s="14">
        <f t="shared" si="201"/>
        <v>769177</v>
      </c>
      <c r="O388" s="12" t="e">
        <f>1000*(IF(I123&lt;18,VLOOKUP(I123,'[1]Mortality (No Interventions) H'!$B$10:$O$129,10),VLOOKUP(I123,'[1]Mortality (Interventions) H'!$B$264:$AV$384,10)))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2765.189315976465</v>
      </c>
      <c r="M389" s="14">
        <f t="shared" si="201"/>
        <v>769177</v>
      </c>
      <c r="O389" s="12" t="e">
        <f>1000*(IF(I124&lt;18,VLOOKUP(I124,'[1]Mortality (No Interventions) H'!$B$10:$O$129,10),VLOOKUP(I124,'[1]Mortality (Interventions) H'!$B$264:$AV$384,10)))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553952.1584468995</v>
      </c>
      <c r="Z394" s="2">
        <f t="shared" si="218"/>
        <v>-13848.803961172489</v>
      </c>
      <c r="AA394" s="2">
        <f t="shared" si="218"/>
        <v>-42398.882248557064</v>
      </c>
      <c r="AB394" s="2">
        <f t="shared" si="218"/>
        <v>-769177</v>
      </c>
      <c r="AC394" s="2">
        <f t="shared" si="218"/>
        <v>-271472.52776282979</v>
      </c>
      <c r="AD394" s="2">
        <f t="shared" si="218"/>
        <v>11552.047487120737</v>
      </c>
      <c r="AE394" s="2">
        <f t="shared" si="218"/>
        <v>-259920.48027570921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553952.1584468995</v>
      </c>
      <c r="Z396" s="2">
        <f t="shared" si="219"/>
        <v>-13848.803961172489</v>
      </c>
      <c r="AA396" s="2">
        <f t="shared" si="219"/>
        <v>-21841.758624573569</v>
      </c>
      <c r="AB396" s="2">
        <f t="shared" si="219"/>
        <v>-234025.5114245018</v>
      </c>
      <c r="AC396" s="2">
        <f t="shared" si="219"/>
        <v>284236.08443665184</v>
      </c>
      <c r="AD396" s="2">
        <f t="shared" si="219"/>
        <v>5351.5148857549802</v>
      </c>
      <c r="AE396" s="2">
        <f t="shared" si="219"/>
        <v>289587.59932240692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553952.1584468995</v>
      </c>
      <c r="Z398" s="2">
        <f t="shared" si="220"/>
        <v>-13848.803961172489</v>
      </c>
      <c r="AA398" s="2">
        <f t="shared" si="220"/>
        <v>-31647.438248110382</v>
      </c>
      <c r="AB398" s="2">
        <f t="shared" si="220"/>
        <v>-461350.96548494697</v>
      </c>
      <c r="AC398" s="2">
        <f t="shared" si="220"/>
        <v>47104.950752669713</v>
      </c>
      <c r="AD398" s="2">
        <f t="shared" si="220"/>
        <v>8290.2845702698032</v>
      </c>
      <c r="AE398" s="2">
        <f t="shared" si="220"/>
        <v>55395.235322939581</v>
      </c>
    </row>
    <row r="401" spans="1:40" ht="19" customHeight="1" x14ac:dyDescent="0.15">
      <c r="A401" s="1"/>
      <c r="G401" s="1" t="s">
        <v>11</v>
      </c>
      <c r="H401" s="50">
        <v>550969.16389231011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550969.16389231011</v>
      </c>
      <c r="K402" s="14">
        <f>J402*$C$10</f>
        <v>13774.229097307754</v>
      </c>
      <c r="L402" s="15">
        <f>$C$412</f>
        <v>5508.5717190365949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550969.16389231011</v>
      </c>
      <c r="Z402" s="8">
        <f t="shared" ref="Z402:Z433" si="225">IFERROR(_xlfn.IFNA(-$T402*K402,0),0)</f>
        <v>-13774.229097307754</v>
      </c>
      <c r="AA402" s="8">
        <f t="shared" ref="AA402:AA433" si="226">IFERROR(_xlfn.IFNA(-$T402*L402,0),0)</f>
        <v>-5508.5717190365949</v>
      </c>
      <c r="AB402" s="8"/>
      <c r="AC402" s="8">
        <f t="shared" ref="AC402:AC433" si="227">IFERROR(_xlfn.IFNA(SUM(Y402:AB402),0),0)</f>
        <v>531686.36307596578</v>
      </c>
      <c r="AD402" s="8"/>
      <c r="AE402" s="8">
        <f t="shared" ref="AE402:AE433" si="228">IFERROR(_xlfn.IFNA(SUM(AC402:AD402),0),0)</f>
        <v>531686.36307596578</v>
      </c>
      <c r="AG402" s="46">
        <f>AE531</f>
        <v>55096.935846834967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H'!$B$10:$O$129,10),VLOOKUP(I5,'[1]Mortality (Interventions) H'!$B$264:$AV$384,13)))</f>
        <v>21.489270167693352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2.1489270167693354E-2</v>
      </c>
      <c r="S403" s="10">
        <f t="shared" ref="S403:S434" si="232">MIN(P403*Q403,Q403-R403)</f>
        <v>0</v>
      </c>
      <c r="T403" s="9">
        <f t="shared" si="222"/>
        <v>0.97851072983230669</v>
      </c>
      <c r="U403" s="18"/>
      <c r="V403" s="8">
        <f t="shared" ref="V403:V434" si="233">W402</f>
        <v>7691.77</v>
      </c>
      <c r="W403" s="8">
        <f t="shared" si="223"/>
        <v>7526.4794764022417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-16529.052359775869</v>
      </c>
      <c r="AC403" s="8">
        <f t="shared" si="227"/>
        <v>-16529.052359775869</v>
      </c>
      <c r="AD403" s="8">
        <f t="shared" ref="AD403:AD434" si="235">IFERROR(_xlfn.IFNA($D$6*SUM(V403:V403,Y403:Z403),0),0)</f>
        <v>754.56263700000011</v>
      </c>
      <c r="AE403" s="8">
        <f t="shared" si="228"/>
        <v>-15774.489722775868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2753.7258995750444</v>
      </c>
      <c r="M404" s="14">
        <f t="shared" si="221"/>
        <v>769177</v>
      </c>
      <c r="N404" s="13"/>
      <c r="O404" s="12">
        <f>1000*(IF(I6&lt;18,VLOOKUP(I6,'[1]Mortality (No Interventions) H'!$B$10:$O$129,10),VLOOKUP(I6,'[1]Mortality (Interventions) H'!$B$264:$AV$384,13)))</f>
        <v>23.387203029596723</v>
      </c>
      <c r="P404" s="11">
        <v>0</v>
      </c>
      <c r="Q404" s="10">
        <f t="shared" si="230"/>
        <v>0.97851072983230669</v>
      </c>
      <c r="R404" s="10">
        <f t="shared" si="231"/>
        <v>2.2884629105227025E-2</v>
      </c>
      <c r="S404" s="10">
        <f t="shared" si="232"/>
        <v>0</v>
      </c>
      <c r="T404" s="9">
        <f t="shared" si="222"/>
        <v>0.95562610072707965</v>
      </c>
      <c r="U404" s="18"/>
      <c r="V404" s="8">
        <f t="shared" si="233"/>
        <v>7526.4794764022417</v>
      </c>
      <c r="W404" s="8">
        <f t="shared" si="223"/>
        <v>7350.4561727895298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-2631.5323438820697</v>
      </c>
      <c r="AB404" s="8">
        <f t="shared" si="234"/>
        <v>-17602.330361271208</v>
      </c>
      <c r="AC404" s="8">
        <f t="shared" si="227"/>
        <v>-20233.862705153279</v>
      </c>
      <c r="AD404" s="8">
        <f t="shared" si="235"/>
        <v>738.34763663505998</v>
      </c>
      <c r="AE404" s="8">
        <f t="shared" si="228"/>
        <v>-19495.51506851822</v>
      </c>
      <c r="AF404" s="1" t="s">
        <v>34</v>
      </c>
      <c r="AG404" s="44">
        <f>AE531/Y531</f>
        <v>0.1000000353152322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2753.7258995750444</v>
      </c>
      <c r="M405" s="14">
        <f t="shared" si="221"/>
        <v>769177</v>
      </c>
      <c r="N405" s="13"/>
      <c r="O405" s="12">
        <f>1000*(IF(I7&lt;18,VLOOKUP(I7,'[1]Mortality (No Interventions) H'!$B$10:$O$129,10),VLOOKUP(I7,'[1]Mortality (Interventions) H'!$B$264:$AV$384,13)))</f>
        <v>25.387854331095788</v>
      </c>
      <c r="P405" s="11">
        <v>0</v>
      </c>
      <c r="Q405" s="10">
        <f t="shared" si="230"/>
        <v>0.95562610072707965</v>
      </c>
      <c r="R405" s="10">
        <f t="shared" si="231"/>
        <v>2.4261296240252167E-2</v>
      </c>
      <c r="S405" s="10">
        <f t="shared" si="232"/>
        <v>0</v>
      </c>
      <c r="T405" s="9">
        <f t="shared" si="222"/>
        <v>0.93136480448682746</v>
      </c>
      <c r="U405" s="18"/>
      <c r="V405" s="8">
        <f t="shared" si="233"/>
        <v>7350.4561727895298</v>
      </c>
      <c r="W405" s="8">
        <f t="shared" si="223"/>
        <v>7163.8438622076455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-2564.7233840680242</v>
      </c>
      <c r="AB405" s="8">
        <f t="shared" si="234"/>
        <v>-18661.231058188441</v>
      </c>
      <c r="AC405" s="8">
        <f t="shared" si="227"/>
        <v>-21225.954442256465</v>
      </c>
      <c r="AD405" s="8">
        <f t="shared" si="235"/>
        <v>721.07975055065288</v>
      </c>
      <c r="AE405" s="8">
        <f t="shared" si="228"/>
        <v>-20504.874691705812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2753.7258995750444</v>
      </c>
      <c r="M406" s="14">
        <f t="shared" si="221"/>
        <v>769177</v>
      </c>
      <c r="N406" s="13"/>
      <c r="O406" s="12">
        <f>1000*(IF(I8&lt;18,VLOOKUP(I8,'[1]Mortality (No Interventions) H'!$B$10:$O$129,10),VLOOKUP(I8,'[1]Mortality (Interventions) H'!$B$264:$AV$384,13)))</f>
        <v>27.487745111783624</v>
      </c>
      <c r="P406" s="11">
        <v>0</v>
      </c>
      <c r="Q406" s="10">
        <f t="shared" si="230"/>
        <v>0.93136480448682746</v>
      </c>
      <c r="R406" s="10">
        <f t="shared" si="231"/>
        <v>2.56011183518201E-2</v>
      </c>
      <c r="S406" s="10">
        <f t="shared" si="232"/>
        <v>0</v>
      </c>
      <c r="T406" s="9">
        <f t="shared" si="222"/>
        <v>0.90576368613500735</v>
      </c>
      <c r="U406" s="18"/>
      <c r="V406" s="8">
        <f t="shared" si="233"/>
        <v>7163.8438622076455</v>
      </c>
      <c r="W406" s="8">
        <f t="shared" si="223"/>
        <v>6966.9259481026656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-2494.2249214045314</v>
      </c>
      <c r="AB406" s="8">
        <f t="shared" si="234"/>
        <v>-19691.791410497928</v>
      </c>
      <c r="AC406" s="8">
        <f t="shared" si="227"/>
        <v>-22186.016331902458</v>
      </c>
      <c r="AD406" s="8">
        <f t="shared" si="235"/>
        <v>702.77308288257007</v>
      </c>
      <c r="AE406" s="8">
        <f t="shared" si="228"/>
        <v>-21483.243249019888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2753.7258995750444</v>
      </c>
      <c r="M407" s="14">
        <f t="shared" si="221"/>
        <v>769177</v>
      </c>
      <c r="N407" s="13"/>
      <c r="O407" s="12">
        <f>1000*(IF(I9&lt;18,VLOOKUP(I9,'[1]Mortality (No Interventions) H'!$B$10:$O$129,10),VLOOKUP(I9,'[1]Mortality (Interventions) H'!$B$264:$AV$384,13)))</f>
        <v>29.834696034717417</v>
      </c>
      <c r="P407" s="11">
        <v>0</v>
      </c>
      <c r="Q407" s="10">
        <f t="shared" si="230"/>
        <v>0.90576368613500735</v>
      </c>
      <c r="R407" s="10">
        <f t="shared" si="231"/>
        <v>2.7023184255123133E-2</v>
      </c>
      <c r="S407" s="10">
        <f t="shared" si="232"/>
        <v>0</v>
      </c>
      <c r="T407" s="9">
        <f t="shared" si="222"/>
        <v>0.87874050187988417</v>
      </c>
      <c r="U407" s="18"/>
      <c r="V407" s="8">
        <f t="shared" si="233"/>
        <v>6966.9259481026656</v>
      </c>
      <c r="W407" s="8">
        <f t="shared" si="223"/>
        <v>6759.0698301446373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-2419.81047903221</v>
      </c>
      <c r="AB407" s="8">
        <f t="shared" si="234"/>
        <v>-20785.611795802844</v>
      </c>
      <c r="AC407" s="8">
        <f t="shared" si="227"/>
        <v>-23205.422274835055</v>
      </c>
      <c r="AD407" s="8">
        <f t="shared" si="235"/>
        <v>683.45543550887157</v>
      </c>
      <c r="AE407" s="8">
        <f t="shared" si="228"/>
        <v>-22521.966839326182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2753.7258995750444</v>
      </c>
      <c r="M408" s="14">
        <f t="shared" si="221"/>
        <v>769177</v>
      </c>
      <c r="N408" s="13"/>
      <c r="O408" s="12">
        <f>1000*(IF(I10&lt;18,VLOOKUP(I10,'[1]Mortality (No Interventions) H'!$B$10:$O$129,10),VLOOKUP(I10,'[1]Mortality (Interventions) H'!$B$264:$AV$384,13)))</f>
        <v>32.461298875214368</v>
      </c>
      <c r="P408" s="11">
        <v>0</v>
      </c>
      <c r="Q408" s="10">
        <f t="shared" si="230"/>
        <v>0.87874050187988417</v>
      </c>
      <c r="R408" s="10">
        <f t="shared" si="231"/>
        <v>2.8525058065278792E-2</v>
      </c>
      <c r="S408" s="10">
        <f t="shared" si="232"/>
        <v>0</v>
      </c>
      <c r="T408" s="9">
        <f t="shared" si="222"/>
        <v>0.85021544381460534</v>
      </c>
      <c r="U408" s="18"/>
      <c r="V408" s="8">
        <f t="shared" si="233"/>
        <v>6759.0698301446373</v>
      </c>
      <c r="W408" s="8">
        <f t="shared" si="223"/>
        <v>6539.6616442698669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-2341.2602878509697</v>
      </c>
      <c r="AB408" s="8">
        <f t="shared" si="234"/>
        <v>-21940.818587476944</v>
      </c>
      <c r="AC408" s="8">
        <f t="shared" si="227"/>
        <v>-24282.078875327912</v>
      </c>
      <c r="AD408" s="8">
        <f t="shared" si="235"/>
        <v>663.06475033718891</v>
      </c>
      <c r="AE408" s="8">
        <f t="shared" si="228"/>
        <v>-23619.014124990725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2753.7258995750444</v>
      </c>
      <c r="M409" s="14">
        <f t="shared" si="221"/>
        <v>769177</v>
      </c>
      <c r="N409" s="13"/>
      <c r="O409" s="12">
        <f>1000*(IF(I11&lt;18,VLOOKUP(I11,'[1]Mortality (No Interventions) H'!$B$10:$O$129,10),VLOOKUP(I11,'[1]Mortality (Interventions) H'!$B$264:$AV$384,13)))</f>
        <v>35.451367551053636</v>
      </c>
      <c r="P409" s="11">
        <v>0</v>
      </c>
      <c r="Q409" s="10">
        <f t="shared" si="230"/>
        <v>0.85021544381460534</v>
      </c>
      <c r="R409" s="10">
        <f t="shared" si="231"/>
        <v>3.0141300196253766E-2</v>
      </c>
      <c r="S409" s="10">
        <f t="shared" si="232"/>
        <v>0</v>
      </c>
      <c r="T409" s="9">
        <f t="shared" si="222"/>
        <v>0.82007414361835163</v>
      </c>
      <c r="U409" s="18"/>
      <c r="V409" s="8">
        <f t="shared" si="233"/>
        <v>6539.6616442698669</v>
      </c>
      <c r="W409" s="8">
        <f t="shared" si="223"/>
        <v>6307.8216956593287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-2258.2594088536794</v>
      </c>
      <c r="AB409" s="8">
        <f t="shared" si="234"/>
        <v>-23183.994861053881</v>
      </c>
      <c r="AC409" s="8">
        <f t="shared" si="227"/>
        <v>-25442.25426990756</v>
      </c>
      <c r="AD409" s="8">
        <f t="shared" si="235"/>
        <v>641.54080730287399</v>
      </c>
      <c r="AE409" s="8">
        <f t="shared" si="228"/>
        <v>-24800.713462604686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2753.7258995750444</v>
      </c>
      <c r="M410" s="14">
        <f t="shared" si="221"/>
        <v>769177</v>
      </c>
      <c r="N410" s="13"/>
      <c r="O410" s="12">
        <f>1000*(IF(I12&lt;18,VLOOKUP(I12,'[1]Mortality (No Interventions) H'!$B$10:$O$129,10),VLOOKUP(I12,'[1]Mortality (Interventions) H'!$B$264:$AV$384,13)))</f>
        <v>38.878725581914082</v>
      </c>
      <c r="P410" s="11">
        <v>0</v>
      </c>
      <c r="Q410" s="10">
        <f t="shared" si="230"/>
        <v>0.82007414361835163</v>
      </c>
      <c r="R410" s="10">
        <f t="shared" si="231"/>
        <v>3.1883437586561092E-2</v>
      </c>
      <c r="S410" s="10">
        <f t="shared" si="232"/>
        <v>0</v>
      </c>
      <c r="T410" s="9">
        <f t="shared" si="222"/>
        <v>0.78819070603179053</v>
      </c>
      <c r="U410" s="18"/>
      <c r="V410" s="8">
        <f t="shared" si="233"/>
        <v>6307.8216956593287</v>
      </c>
      <c r="W410" s="8">
        <f t="shared" si="223"/>
        <v>6062.5816269341458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-2170.461161004082</v>
      </c>
      <c r="AB410" s="8">
        <f t="shared" si="234"/>
        <v>-24524.006872518301</v>
      </c>
      <c r="AC410" s="8">
        <f t="shared" si="227"/>
        <v>-26694.468033522382</v>
      </c>
      <c r="AD410" s="8">
        <f t="shared" si="235"/>
        <v>618.79730834418024</v>
      </c>
      <c r="AE410" s="8">
        <f t="shared" si="228"/>
        <v>-26075.670725178203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2753.7258995750444</v>
      </c>
      <c r="M411" s="14">
        <f t="shared" si="221"/>
        <v>769177</v>
      </c>
      <c r="N411" s="13"/>
      <c r="O411" s="12">
        <f>1000*(IF(I13&lt;18,VLOOKUP(I13,'[1]Mortality (No Interventions) H'!$B$10:$O$129,10),VLOOKUP(I13,'[1]Mortality (Interventions) H'!$B$264:$AV$384,13)))</f>
        <v>42.806461327807362</v>
      </c>
      <c r="P411" s="11">
        <v>0</v>
      </c>
      <c r="Q411" s="10">
        <f t="shared" si="230"/>
        <v>0.78819070603179053</v>
      </c>
      <c r="R411" s="10">
        <f t="shared" si="231"/>
        <v>3.3739654976687024E-2</v>
      </c>
      <c r="S411" s="10">
        <f t="shared" si="232"/>
        <v>0</v>
      </c>
      <c r="T411" s="9">
        <f t="shared" si="222"/>
        <v>0.75445105105510346</v>
      </c>
      <c r="U411" s="18"/>
      <c r="V411" s="8">
        <f t="shared" si="233"/>
        <v>6062.5816269341458</v>
      </c>
      <c r="W411" s="8">
        <f t="shared" si="223"/>
        <v>5803.0639609741138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-2077.5513992520528</v>
      </c>
      <c r="AB411" s="8">
        <f t="shared" si="234"/>
        <v>-25951.766596003195</v>
      </c>
      <c r="AC411" s="8">
        <f t="shared" si="227"/>
        <v>-28029.317995255249</v>
      </c>
      <c r="AD411" s="8">
        <f t="shared" si="235"/>
        <v>594.73925760223972</v>
      </c>
      <c r="AE411" s="8">
        <f t="shared" si="228"/>
        <v>-27434.57873765301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5508.5717190365949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2753.7258995750444</v>
      </c>
      <c r="M412" s="14">
        <f t="shared" si="221"/>
        <v>769177</v>
      </c>
      <c r="N412" s="13"/>
      <c r="O412" s="12">
        <f>1000*(IF(I14&lt;18,VLOOKUP(I14,'[1]Mortality (No Interventions) H'!$B$10:$O$129,10),VLOOKUP(I14,'[1]Mortality (Interventions) H'!$B$264:$AV$384,13)))</f>
        <v>47.464280489147193</v>
      </c>
      <c r="P412" s="11">
        <v>0</v>
      </c>
      <c r="Q412" s="10">
        <f t="shared" si="230"/>
        <v>0.75445105105510346</v>
      </c>
      <c r="R412" s="10">
        <f t="shared" si="231"/>
        <v>3.5809476302611339E-2</v>
      </c>
      <c r="S412" s="10">
        <f t="shared" si="232"/>
        <v>0</v>
      </c>
      <c r="T412" s="9">
        <f t="shared" si="222"/>
        <v>0.71864157475249213</v>
      </c>
      <c r="U412" s="18"/>
      <c r="V412" s="8">
        <f t="shared" si="233"/>
        <v>5803.0639609741138</v>
      </c>
      <c r="W412" s="8">
        <f t="shared" si="223"/>
        <v>5527.6257054339767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-1978.9419169073328</v>
      </c>
      <c r="AB412" s="8">
        <f t="shared" si="234"/>
        <v>-27543.825554013682</v>
      </c>
      <c r="AC412" s="8">
        <f t="shared" si="227"/>
        <v>-29522.767470921015</v>
      </c>
      <c r="AD412" s="8">
        <f t="shared" si="235"/>
        <v>569.28057457156058</v>
      </c>
      <c r="AE412" s="8">
        <f t="shared" si="228"/>
        <v>-28953.486896349455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2753.7258995750444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2753.7258995750444</v>
      </c>
      <c r="M413" s="14">
        <f t="shared" si="221"/>
        <v>769177</v>
      </c>
      <c r="N413" s="13"/>
      <c r="O413" s="12">
        <f>1000*(IF(I15&lt;18,VLOOKUP(I15,'[1]Mortality (No Interventions) H'!$B$10:$O$129,10),VLOOKUP(I15,'[1]Mortality (Interventions) H'!$B$264:$AV$384,13)))</f>
        <v>52.792590240445151</v>
      </c>
      <c r="P413" s="11">
        <v>0</v>
      </c>
      <c r="Q413" s="10">
        <f t="shared" si="230"/>
        <v>0.71864157475249213</v>
      </c>
      <c r="R413" s="10">
        <f t="shared" si="231"/>
        <v>3.7938950185656552E-2</v>
      </c>
      <c r="S413" s="10">
        <f t="shared" si="232"/>
        <v>0</v>
      </c>
      <c r="T413" s="9">
        <f t="shared" si="222"/>
        <v>0.68070262456683561</v>
      </c>
      <c r="U413" s="18"/>
      <c r="V413" s="8">
        <f t="shared" si="233"/>
        <v>5527.6257054339767</v>
      </c>
      <c r="W413" s="8">
        <f t="shared" si="223"/>
        <v>5235.8080265644494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-1874.468447178403</v>
      </c>
      <c r="AB413" s="8">
        <f t="shared" si="234"/>
        <v>-29181.767886952748</v>
      </c>
      <c r="AC413" s="8">
        <f t="shared" si="227"/>
        <v>-31056.23633413115</v>
      </c>
      <c r="AD413" s="8">
        <f t="shared" si="235"/>
        <v>542.26008170307318</v>
      </c>
      <c r="AE413" s="8">
        <f t="shared" si="228"/>
        <v>-30513.976252428078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2753.7258995750444</v>
      </c>
      <c r="M414" s="14">
        <f t="shared" si="221"/>
        <v>769177</v>
      </c>
      <c r="N414" s="13"/>
      <c r="O414" s="12">
        <f>1000*(IF(I16&lt;18,VLOOKUP(I16,'[1]Mortality (No Interventions) H'!$B$10:$O$129,10),VLOOKUP(I16,'[1]Mortality (Interventions) H'!$B$264:$AV$384,13)))</f>
        <v>58.858660625808398</v>
      </c>
      <c r="P414" s="11">
        <v>0</v>
      </c>
      <c r="Q414" s="10">
        <f t="shared" si="230"/>
        <v>0.68070262456683561</v>
      </c>
      <c r="R414" s="10">
        <f t="shared" si="231"/>
        <v>4.0065244766476445E-2</v>
      </c>
      <c r="S414" s="10">
        <f t="shared" si="232"/>
        <v>0</v>
      </c>
      <c r="T414" s="9">
        <f t="shared" si="222"/>
        <v>0.64063737980035917</v>
      </c>
      <c r="U414" s="18"/>
      <c r="V414" s="8">
        <f t="shared" si="233"/>
        <v>5235.8080265644494</v>
      </c>
      <c r="W414" s="8">
        <f t="shared" si="223"/>
        <v>4927.6353788270089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-1764.1397449921435</v>
      </c>
      <c r="AB414" s="8">
        <f t="shared" si="234"/>
        <v>-30817.264773744053</v>
      </c>
      <c r="AC414" s="8">
        <f t="shared" si="227"/>
        <v>-32581.404518736195</v>
      </c>
      <c r="AD414" s="8">
        <f t="shared" si="235"/>
        <v>513.63276740597257</v>
      </c>
      <c r="AE414" s="8">
        <f t="shared" si="228"/>
        <v>-32067.771751330223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2753.7258995750444</v>
      </c>
      <c r="M415" s="14">
        <f t="shared" si="221"/>
        <v>769177</v>
      </c>
      <c r="N415" s="13"/>
      <c r="O415" s="12">
        <f>1000*(IF(I17&lt;18,VLOOKUP(I17,'[1]Mortality (No Interventions) H'!$B$10:$O$129,10),VLOOKUP(I17,'[1]Mortality (Interventions) H'!$B$264:$AV$384,13)))</f>
        <v>65.805508939012043</v>
      </c>
      <c r="P415" s="11">
        <v>0</v>
      </c>
      <c r="Q415" s="10">
        <f t="shared" si="230"/>
        <v>0.64063737980035917</v>
      </c>
      <c r="R415" s="10">
        <f t="shared" si="231"/>
        <v>4.2157468823117786E-2</v>
      </c>
      <c r="S415" s="10">
        <f t="shared" si="232"/>
        <v>0</v>
      </c>
      <c r="T415" s="9">
        <f t="shared" si="222"/>
        <v>0.5984799109772414</v>
      </c>
      <c r="U415" s="18"/>
      <c r="V415" s="8">
        <f t="shared" si="233"/>
        <v>4927.6353788270089</v>
      </c>
      <c r="W415" s="8">
        <f t="shared" si="223"/>
        <v>4603.3698248574165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-1648.0496312333967</v>
      </c>
      <c r="AB415" s="8">
        <f t="shared" si="234"/>
        <v>-32426.555396959269</v>
      </c>
      <c r="AC415" s="8">
        <f t="shared" si="227"/>
        <v>-34074.605028192665</v>
      </c>
      <c r="AD415" s="8">
        <f t="shared" si="235"/>
        <v>483.4010306629296</v>
      </c>
      <c r="AE415" s="8">
        <f t="shared" si="228"/>
        <v>-33591.203997529738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2753.7258995750444</v>
      </c>
      <c r="M416" s="14">
        <f t="shared" si="221"/>
        <v>769177</v>
      </c>
      <c r="N416" s="13"/>
      <c r="O416" s="12">
        <f>1000*(IF(I18&lt;18,VLOOKUP(I18,'[1]Mortality (No Interventions) H'!$B$10:$O$129,10),VLOOKUP(I18,'[1]Mortality (Interventions) H'!$B$264:$AV$384,13)))</f>
        <v>73.482371068246195</v>
      </c>
      <c r="P416" s="11">
        <v>0</v>
      </c>
      <c r="Q416" s="10">
        <f t="shared" si="230"/>
        <v>0.5984799109772414</v>
      </c>
      <c r="R416" s="10">
        <f t="shared" si="231"/>
        <v>4.3977722895320606E-2</v>
      </c>
      <c r="S416" s="10">
        <f t="shared" si="232"/>
        <v>0</v>
      </c>
      <c r="T416" s="9">
        <f t="shared" si="222"/>
        <v>0.55450218808192075</v>
      </c>
      <c r="U416" s="18"/>
      <c r="V416" s="8">
        <f t="shared" si="233"/>
        <v>4603.3698248574165</v>
      </c>
      <c r="W416" s="8">
        <f t="shared" si="223"/>
        <v>4265.1032952228761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-1526.9470366922178</v>
      </c>
      <c r="AB416" s="8">
        <f t="shared" si="234"/>
        <v>-33826.65296345402</v>
      </c>
      <c r="AC416" s="8">
        <f t="shared" si="227"/>
        <v>-35353.600000146238</v>
      </c>
      <c r="AD416" s="8">
        <f t="shared" si="235"/>
        <v>451.59057981851259</v>
      </c>
      <c r="AE416" s="8">
        <f t="shared" si="228"/>
        <v>-34902.009420327726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2753.7258995750444</v>
      </c>
      <c r="M417" s="14">
        <f t="shared" si="221"/>
        <v>769177</v>
      </c>
      <c r="N417" s="13"/>
      <c r="O417" s="12">
        <f>1000*(IF(I19&lt;18,VLOOKUP(I19,'[1]Mortality (No Interventions) H'!$B$10:$O$129,10),VLOOKUP(I19,'[1]Mortality (Interventions) H'!$B$264:$AV$384,13)))</f>
        <v>81.921353534441678</v>
      </c>
      <c r="P417" s="11">
        <v>0</v>
      </c>
      <c r="Q417" s="10">
        <f t="shared" si="230"/>
        <v>0.55450218808192075</v>
      </c>
      <c r="R417" s="10">
        <f t="shared" si="231"/>
        <v>4.5425569785480506E-2</v>
      </c>
      <c r="S417" s="10">
        <f t="shared" si="232"/>
        <v>0</v>
      </c>
      <c r="T417" s="9">
        <f t="shared" si="222"/>
        <v>0.50907661829644024</v>
      </c>
      <c r="U417" s="18"/>
      <c r="V417" s="8">
        <f t="shared" si="233"/>
        <v>4265.1032952228761</v>
      </c>
      <c r="W417" s="8">
        <f t="shared" si="223"/>
        <v>3915.7002603140104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-1401.8574686709865</v>
      </c>
      <c r="AB417" s="8">
        <f t="shared" si="234"/>
        <v>-34940.303490886537</v>
      </c>
      <c r="AC417" s="8">
        <f t="shared" si="227"/>
        <v>-36342.160959557521</v>
      </c>
      <c r="AD417" s="8">
        <f t="shared" si="235"/>
        <v>418.40663326136416</v>
      </c>
      <c r="AE417" s="8">
        <f t="shared" si="228"/>
        <v>-35923.754326296155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2753.7258995750444</v>
      </c>
      <c r="M418" s="14">
        <f t="shared" si="221"/>
        <v>769177</v>
      </c>
      <c r="N418" s="13"/>
      <c r="O418" s="12">
        <f>1000*(IF(I20&lt;18,VLOOKUP(I20,'[1]Mortality (No Interventions) H'!$B$10:$O$129,10),VLOOKUP(I20,'[1]Mortality (Interventions) H'!$B$264:$AV$384,13)))</f>
        <v>91.003971804647861</v>
      </c>
      <c r="P418" s="11">
        <v>0</v>
      </c>
      <c r="Q418" s="10">
        <f t="shared" si="230"/>
        <v>0.50907661829644024</v>
      </c>
      <c r="R418" s="10">
        <f t="shared" si="231"/>
        <v>4.6327994217854732E-2</v>
      </c>
      <c r="S418" s="10">
        <f t="shared" si="232"/>
        <v>0</v>
      </c>
      <c r="T418" s="9">
        <f t="shared" si="222"/>
        <v>0.46274862407858552</v>
      </c>
      <c r="U418" s="18"/>
      <c r="V418" s="8">
        <f t="shared" si="233"/>
        <v>3915.7002603140104</v>
      </c>
      <c r="W418" s="8">
        <f t="shared" si="223"/>
        <v>3559.3559842289419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-1274.282871117917</v>
      </c>
      <c r="AB418" s="8">
        <f t="shared" si="234"/>
        <v>-35634.427608506849</v>
      </c>
      <c r="AC418" s="8">
        <f t="shared" si="227"/>
        <v>-36908.710479624766</v>
      </c>
      <c r="AD418" s="8">
        <f t="shared" si="235"/>
        <v>384.13019553680442</v>
      </c>
      <c r="AE418" s="8">
        <f t="shared" si="228"/>
        <v>-36524.580284087962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2753.7258995750444</v>
      </c>
      <c r="M419" s="14">
        <f t="shared" si="221"/>
        <v>769177</v>
      </c>
      <c r="N419" s="13"/>
      <c r="O419" s="12">
        <f>1000*(IF(I21&lt;18,VLOOKUP(I21,'[1]Mortality (No Interventions) H'!$B$10:$O$129,10),VLOOKUP(I21,'[1]Mortality (Interventions) H'!$B$264:$AV$384,13)))</f>
        <v>100.85584175713957</v>
      </c>
      <c r="P419" s="11">
        <v>0</v>
      </c>
      <c r="Q419" s="10">
        <f t="shared" si="230"/>
        <v>0.46274862407858552</v>
      </c>
      <c r="R419" s="10">
        <f t="shared" si="231"/>
        <v>4.6670902003403889E-2</v>
      </c>
      <c r="S419" s="10">
        <f t="shared" si="232"/>
        <v>0</v>
      </c>
      <c r="T419" s="9">
        <f t="shared" si="222"/>
        <v>0.41607772207518162</v>
      </c>
      <c r="U419" s="18"/>
      <c r="V419" s="8">
        <f t="shared" si="233"/>
        <v>3559.3559842289419</v>
      </c>
      <c r="W419" s="8">
        <f t="shared" si="223"/>
        <v>3200.3741403262197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-1145.7639995146149</v>
      </c>
      <c r="AB419" s="8">
        <f t="shared" si="234"/>
        <v>-35898.184390272196</v>
      </c>
      <c r="AC419" s="8">
        <f t="shared" si="227"/>
        <v>-37043.948389786812</v>
      </c>
      <c r="AD419" s="8">
        <f t="shared" si="235"/>
        <v>349.1728220528592</v>
      </c>
      <c r="AE419" s="8">
        <f t="shared" si="228"/>
        <v>-36694.775567733952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2753.7258995750444</v>
      </c>
      <c r="M420" s="14">
        <f t="shared" si="221"/>
        <v>769177</v>
      </c>
      <c r="N420" s="13"/>
      <c r="O420" s="12">
        <f>1000*(IF(I22&lt;18,VLOOKUP(I22,'[1]Mortality (No Interventions) H'!$B$10:$O$129,10),VLOOKUP(I22,'[1]Mortality (Interventions) H'!$B$264:$AV$384,13)))</f>
        <v>111.81780701482826</v>
      </c>
      <c r="P420" s="11">
        <v>0</v>
      </c>
      <c r="Q420" s="10">
        <f t="shared" si="230"/>
        <v>0.41607772207518162</v>
      </c>
      <c r="R420" s="10">
        <f t="shared" si="231"/>
        <v>4.6524898430172011E-2</v>
      </c>
      <c r="S420" s="10">
        <f t="shared" si="232"/>
        <v>0</v>
      </c>
      <c r="T420" s="9">
        <f t="shared" si="222"/>
        <v>0.36955282364500963</v>
      </c>
      <c r="U420" s="18"/>
      <c r="V420" s="8">
        <f t="shared" si="233"/>
        <v>3200.3741403262197</v>
      </c>
      <c r="W420" s="8">
        <f t="shared" si="223"/>
        <v>2842.5153223279758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-1017.6471817323519</v>
      </c>
      <c r="AB420" s="8">
        <f t="shared" si="234"/>
        <v>-35785.881799824419</v>
      </c>
      <c r="AC420" s="8">
        <f t="shared" si="227"/>
        <v>-36803.528981556774</v>
      </c>
      <c r="AD420" s="8">
        <f t="shared" si="235"/>
        <v>313.95670316600217</v>
      </c>
      <c r="AE420" s="8">
        <f t="shared" si="228"/>
        <v>-36489.572278390769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2753.7258995750444</v>
      </c>
      <c r="M421" s="14">
        <f t="shared" si="221"/>
        <v>769177</v>
      </c>
      <c r="N421" s="13"/>
      <c r="O421" s="12">
        <f>1000*(IF(I23&lt;18,VLOOKUP(I23,'[1]Mortality (No Interventions) H'!$B$10:$O$129,10),VLOOKUP(I23,'[1]Mortality (Interventions) H'!$B$264:$AV$384,13)))</f>
        <v>123.99630855173547</v>
      </c>
      <c r="P421" s="11">
        <v>0</v>
      </c>
      <c r="Q421" s="10">
        <f t="shared" si="230"/>
        <v>0.36955282364500963</v>
      </c>
      <c r="R421" s="10">
        <f t="shared" si="231"/>
        <v>4.5823185946851697E-2</v>
      </c>
      <c r="S421" s="10">
        <f t="shared" si="232"/>
        <v>0</v>
      </c>
      <c r="T421" s="9">
        <f t="shared" si="222"/>
        <v>0.32372963769815793</v>
      </c>
      <c r="U421" s="18"/>
      <c r="V421" s="8">
        <f t="shared" si="233"/>
        <v>2842.5153223279758</v>
      </c>
      <c r="W421" s="8">
        <f t="shared" si="223"/>
        <v>2490.0539153575605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-891.46268778946319</v>
      </c>
      <c r="AB421" s="8">
        <f t="shared" si="234"/>
        <v>-35246.140697041548</v>
      </c>
      <c r="AC421" s="8">
        <f t="shared" si="227"/>
        <v>-36137.603384831011</v>
      </c>
      <c r="AD421" s="8">
        <f t="shared" si="235"/>
        <v>278.85075312037446</v>
      </c>
      <c r="AE421" s="8">
        <f t="shared" si="228"/>
        <v>-35858.752631710639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2753.7258995750444</v>
      </c>
      <c r="M422" s="14">
        <f t="shared" si="221"/>
        <v>769177</v>
      </c>
      <c r="N422" s="13"/>
      <c r="O422" s="12">
        <f>1000*(IF(I24&lt;18,VLOOKUP(I24,'[1]Mortality (No Interventions) H'!$B$10:$O$129,10),VLOOKUP(I24,'[1]Mortality (Interventions) H'!$B$264:$AV$384,13)))</f>
        <v>137.57880024319593</v>
      </c>
      <c r="P422" s="11">
        <v>0</v>
      </c>
      <c r="Q422" s="10">
        <f t="shared" si="230"/>
        <v>0.32372963769815793</v>
      </c>
      <c r="R422" s="10">
        <f t="shared" si="231"/>
        <v>4.4538335157677064E-2</v>
      </c>
      <c r="S422" s="10">
        <f t="shared" si="232"/>
        <v>0</v>
      </c>
      <c r="T422" s="9">
        <f t="shared" si="222"/>
        <v>0.27919130254048086</v>
      </c>
      <c r="U422" s="18"/>
      <c r="V422" s="8">
        <f t="shared" si="233"/>
        <v>2490.0539153575605</v>
      </c>
      <c r="W422" s="8">
        <f t="shared" si="223"/>
        <v>2147.4752851417948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-768.81632074181402</v>
      </c>
      <c r="AB422" s="8">
        <f t="shared" si="234"/>
        <v>-34257.863021576573</v>
      </c>
      <c r="AC422" s="8">
        <f t="shared" si="227"/>
        <v>-35026.679342318384</v>
      </c>
      <c r="AD422" s="8">
        <f t="shared" si="235"/>
        <v>244.27428909657669</v>
      </c>
      <c r="AE422" s="8">
        <f t="shared" si="228"/>
        <v>-34782.40505322181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2753.7258995750444</v>
      </c>
      <c r="M423" s="14">
        <f t="shared" si="221"/>
        <v>769177</v>
      </c>
      <c r="N423" s="13"/>
      <c r="O423" s="12">
        <f>1000*(IF(I25&lt;18,VLOOKUP(I25,'[1]Mortality (No Interventions) H'!$B$10:$O$129,10),VLOOKUP(I25,'[1]Mortality (Interventions) H'!$B$264:$AV$384,13)))</f>
        <v>152.02369935681853</v>
      </c>
      <c r="P423" s="11">
        <v>0</v>
      </c>
      <c r="Q423" s="10">
        <f t="shared" si="230"/>
        <v>0.27919130254048086</v>
      </c>
      <c r="R423" s="10">
        <f t="shared" si="231"/>
        <v>4.2443694640452626E-2</v>
      </c>
      <c r="S423" s="10">
        <f t="shared" si="232"/>
        <v>0</v>
      </c>
      <c r="T423" s="9">
        <f t="shared" si="222"/>
        <v>0.23674760790002825</v>
      </c>
      <c r="U423" s="18"/>
      <c r="V423" s="8">
        <f t="shared" si="233"/>
        <v>2147.4752851417948</v>
      </c>
      <c r="W423" s="8">
        <f t="shared" si="223"/>
        <v>1821.0081480172003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-651.93801953674517</v>
      </c>
      <c r="AB423" s="8">
        <f t="shared" si="234"/>
        <v>-32646.71371245943</v>
      </c>
      <c r="AC423" s="8">
        <f t="shared" si="227"/>
        <v>-33298.651731996179</v>
      </c>
      <c r="AD423" s="8">
        <f t="shared" si="235"/>
        <v>210.66732547241008</v>
      </c>
      <c r="AE423" s="8">
        <f t="shared" si="228"/>
        <v>-33087.98440652377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2753.7258995750444</v>
      </c>
      <c r="M424" s="14">
        <f t="shared" si="221"/>
        <v>769177</v>
      </c>
      <c r="N424" s="13"/>
      <c r="O424" s="12">
        <f>1000*(IF(I26&lt;18,VLOOKUP(I26,'[1]Mortality (No Interventions) H'!$B$10:$O$129,10),VLOOKUP(I26,'[1]Mortality (Interventions) H'!$B$264:$AV$384,13)))</f>
        <v>166.82937277148744</v>
      </c>
      <c r="P424" s="11">
        <v>0</v>
      </c>
      <c r="Q424" s="10">
        <f t="shared" si="230"/>
        <v>0.23674760790002825</v>
      </c>
      <c r="R424" s="10">
        <f t="shared" si="231"/>
        <v>3.9496454931111757E-2</v>
      </c>
      <c r="S424" s="10">
        <f t="shared" si="232"/>
        <v>0</v>
      </c>
      <c r="T424" s="9">
        <f t="shared" si="222"/>
        <v>0.19725115296891649</v>
      </c>
      <c r="U424" s="18"/>
      <c r="V424" s="8">
        <f t="shared" si="233"/>
        <v>1821.0081480172003</v>
      </c>
      <c r="W424" s="8">
        <f t="shared" si="223"/>
        <v>1517.2105008717228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-543.17560865154428</v>
      </c>
      <c r="AB424" s="8">
        <f t="shared" si="234"/>
        <v>-30379.764714547749</v>
      </c>
      <c r="AC424" s="8">
        <f t="shared" si="227"/>
        <v>-30922.940323199295</v>
      </c>
      <c r="AD424" s="8">
        <f t="shared" si="235"/>
        <v>178.64089932048736</v>
      </c>
      <c r="AE424" s="8">
        <f t="shared" si="228"/>
        <v>-30744.299423878809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2753.7258995750444</v>
      </c>
      <c r="M425" s="14">
        <f t="shared" si="221"/>
        <v>769177</v>
      </c>
      <c r="N425" s="13"/>
      <c r="O425" s="12">
        <f>1000*(IF(I27&lt;18,VLOOKUP(I27,'[1]Mortality (No Interventions) H'!$B$10:$O$129,10),VLOOKUP(I27,'[1]Mortality (Interventions) H'!$B$264:$AV$384,13)))</f>
        <v>182.76227688471093</v>
      </c>
      <c r="P425" s="11">
        <v>0</v>
      </c>
      <c r="Q425" s="10">
        <f t="shared" si="230"/>
        <v>0.19725115296891649</v>
      </c>
      <c r="R425" s="10">
        <f t="shared" si="231"/>
        <v>3.6050069834733585E-2</v>
      </c>
      <c r="S425" s="10">
        <f t="shared" si="232"/>
        <v>0</v>
      </c>
      <c r="T425" s="9">
        <f t="shared" si="222"/>
        <v>0.16120108313418291</v>
      </c>
      <c r="U425" s="18"/>
      <c r="V425" s="8">
        <f t="shared" si="233"/>
        <v>1517.2105008717228</v>
      </c>
      <c r="W425" s="8">
        <f t="shared" si="223"/>
        <v>1239.9216552190142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-443.90359766614938</v>
      </c>
      <c r="AB425" s="8">
        <f t="shared" si="234"/>
        <v>-27728.884565270873</v>
      </c>
      <c r="AC425" s="8">
        <f t="shared" si="227"/>
        <v>-28172.788162937024</v>
      </c>
      <c r="AD425" s="8">
        <f t="shared" si="235"/>
        <v>148.83835013551601</v>
      </c>
      <c r="AE425" s="8">
        <f t="shared" si="228"/>
        <v>-28023.949812801508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2753.7258995750444</v>
      </c>
      <c r="M426" s="14">
        <f t="shared" si="221"/>
        <v>769177</v>
      </c>
      <c r="N426" s="13"/>
      <c r="O426" s="12">
        <f>1000*(IF(I28&lt;18,VLOOKUP(I28,'[1]Mortality (No Interventions) H'!$B$10:$O$129,10),VLOOKUP(I28,'[1]Mortality (Interventions) H'!$B$264:$AV$384,13)))</f>
        <v>199.71027189963016</v>
      </c>
      <c r="P426" s="11">
        <v>0</v>
      </c>
      <c r="Q426" s="10">
        <f t="shared" si="230"/>
        <v>0.16120108313418291</v>
      </c>
      <c r="R426" s="10">
        <f t="shared" si="231"/>
        <v>3.2193512143242557E-2</v>
      </c>
      <c r="S426" s="10">
        <f t="shared" si="232"/>
        <v>0</v>
      </c>
      <c r="T426" s="9">
        <f t="shared" si="222"/>
        <v>0.12900757099094035</v>
      </c>
      <c r="U426" s="18"/>
      <c r="V426" s="8">
        <f t="shared" si="233"/>
        <v>1239.9216552190142</v>
      </c>
      <c r="W426" s="8">
        <f t="shared" si="223"/>
        <v>992.29656432098523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-355.25148947901863</v>
      </c>
      <c r="AB426" s="8">
        <f t="shared" si="234"/>
        <v>-24762.509089802879</v>
      </c>
      <c r="AC426" s="8">
        <f t="shared" si="227"/>
        <v>-25117.760579281898</v>
      </c>
      <c r="AD426" s="8">
        <f t="shared" si="235"/>
        <v>121.6363143769853</v>
      </c>
      <c r="AE426" s="8">
        <f t="shared" si="228"/>
        <v>-24996.124264904913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2753.7258995750444</v>
      </c>
      <c r="M427" s="14">
        <f t="shared" si="221"/>
        <v>769177</v>
      </c>
      <c r="N427" s="13"/>
      <c r="O427" s="12">
        <f>1000*(IF(I29&lt;18,VLOOKUP(I29,'[1]Mortality (No Interventions) H'!$B$10:$O$129,10),VLOOKUP(I29,'[1]Mortality (Interventions) H'!$B$264:$AV$384,13)))</f>
        <v>218.1423509748052</v>
      </c>
      <c r="P427" s="11">
        <v>0</v>
      </c>
      <c r="Q427" s="10">
        <f t="shared" si="230"/>
        <v>0.12900757099094035</v>
      </c>
      <c r="R427" s="10">
        <f t="shared" si="231"/>
        <v>2.8142014829512806E-2</v>
      </c>
      <c r="S427" s="10">
        <f t="shared" si="232"/>
        <v>0</v>
      </c>
      <c r="T427" s="9">
        <f t="shared" si="222"/>
        <v>0.10086555616142753</v>
      </c>
      <c r="U427" s="18"/>
      <c r="V427" s="8">
        <f t="shared" si="233"/>
        <v>992.29656432098523</v>
      </c>
      <c r="W427" s="8">
        <f t="shared" si="223"/>
        <v>775.83465891578351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-277.75609437676422</v>
      </c>
      <c r="AB427" s="8">
        <f t="shared" si="234"/>
        <v>-21646.190540520172</v>
      </c>
      <c r="AC427" s="8">
        <f t="shared" si="227"/>
        <v>-21923.946634896936</v>
      </c>
      <c r="AD427" s="8">
        <f t="shared" si="235"/>
        <v>97.344292959888662</v>
      </c>
      <c r="AE427" s="8">
        <f t="shared" si="228"/>
        <v>-21826.602341937047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2753.7258995750444</v>
      </c>
      <c r="M428" s="14">
        <f t="shared" si="221"/>
        <v>769177</v>
      </c>
      <c r="N428" s="13"/>
      <c r="O428" s="12">
        <f>1000*(IF(I30&lt;18,VLOOKUP(I30,'[1]Mortality (No Interventions) H'!$B$10:$O$129,10),VLOOKUP(I30,'[1]Mortality (Interventions) H'!$B$264:$AV$384,13)))</f>
        <v>238.26671457035548</v>
      </c>
      <c r="P428" s="11">
        <v>0</v>
      </c>
      <c r="Q428" s="10">
        <f t="shared" si="230"/>
        <v>0.10086555616142753</v>
      </c>
      <c r="R428" s="10">
        <f t="shared" si="231"/>
        <v>2.4032904679895016E-2</v>
      </c>
      <c r="S428" s="10">
        <f t="shared" si="232"/>
        <v>0</v>
      </c>
      <c r="T428" s="9">
        <f t="shared" si="222"/>
        <v>7.683265148153251E-2</v>
      </c>
      <c r="U428" s="18"/>
      <c r="V428" s="8">
        <f t="shared" si="233"/>
        <v>775.83465891578351</v>
      </c>
      <c r="W428" s="8">
        <f t="shared" si="223"/>
        <v>590.9790836861074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-211.57606231771899</v>
      </c>
      <c r="AB428" s="8">
        <f t="shared" si="234"/>
        <v>-18485.557522967611</v>
      </c>
      <c r="AC428" s="8">
        <f t="shared" si="227"/>
        <v>-18697.13358528533</v>
      </c>
      <c r="AD428" s="8">
        <f t="shared" si="235"/>
        <v>76.109380039638367</v>
      </c>
      <c r="AE428" s="8">
        <f t="shared" si="228"/>
        <v>-18621.024205245692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2753.7258995750444</v>
      </c>
      <c r="M429" s="14">
        <f t="shared" si="221"/>
        <v>769177</v>
      </c>
      <c r="N429" s="13"/>
      <c r="O429" s="12">
        <f>1000*(IF(I31&lt;18,VLOOKUP(I31,'[1]Mortality (No Interventions) H'!$B$10:$O$129,10),VLOOKUP(I31,'[1]Mortality (Interventions) H'!$B$264:$AV$384,13)))</f>
        <v>257.71832841254934</v>
      </c>
      <c r="P429" s="11">
        <v>0</v>
      </c>
      <c r="Q429" s="10">
        <f t="shared" si="230"/>
        <v>7.683265148153251E-2</v>
      </c>
      <c r="R429" s="10">
        <f t="shared" si="231"/>
        <v>1.9801182507324541E-2</v>
      </c>
      <c r="S429" s="10">
        <f t="shared" si="232"/>
        <v>0</v>
      </c>
      <c r="T429" s="9">
        <f t="shared" si="222"/>
        <v>5.7031468974207966E-2</v>
      </c>
      <c r="U429" s="18"/>
      <c r="V429" s="8">
        <f t="shared" si="233"/>
        <v>590.9790836861074</v>
      </c>
      <c r="W429" s="8">
        <f t="shared" si="223"/>
        <v>438.67294211174362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-157.04903320508706</v>
      </c>
      <c r="AB429" s="8">
        <f t="shared" si="234"/>
        <v>-15230.614157436368</v>
      </c>
      <c r="AC429" s="8">
        <f t="shared" si="227"/>
        <v>-15387.663190641455</v>
      </c>
      <c r="AD429" s="8">
        <f t="shared" si="235"/>
        <v>57.975048109607137</v>
      </c>
      <c r="AE429" s="8">
        <f t="shared" si="228"/>
        <v>-15329.688142531848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2753.7258995750444</v>
      </c>
      <c r="M430" s="14">
        <f t="shared" si="221"/>
        <v>769177</v>
      </c>
      <c r="N430" s="13"/>
      <c r="O430" s="12">
        <f>1000*(IF(I32&lt;18,VLOOKUP(I32,'[1]Mortality (No Interventions) H'!$B$10:$O$129,10),VLOOKUP(I32,'[1]Mortality (Interventions) H'!$B$264:$AV$384,13)))</f>
        <v>278.40642286473508</v>
      </c>
      <c r="P430" s="11">
        <v>0</v>
      </c>
      <c r="Q430" s="10">
        <f t="shared" si="230"/>
        <v>5.7031468974207966E-2</v>
      </c>
      <c r="R430" s="10">
        <f t="shared" si="231"/>
        <v>1.5877927267830362E-2</v>
      </c>
      <c r="S430" s="10">
        <f t="shared" si="232"/>
        <v>0</v>
      </c>
      <c r="T430" s="9">
        <f t="shared" si="222"/>
        <v>4.1153541706377604E-2</v>
      </c>
      <c r="U430" s="18"/>
      <c r="V430" s="8">
        <f t="shared" si="233"/>
        <v>438.67294211174362</v>
      </c>
      <c r="W430" s="8">
        <f t="shared" si="223"/>
        <v>316.5435774908641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-113.32557365609378</v>
      </c>
      <c r="AB430" s="8">
        <f t="shared" si="234"/>
        <v>-12212.936462087955</v>
      </c>
      <c r="AC430" s="8">
        <f t="shared" si="227"/>
        <v>-12326.262035744048</v>
      </c>
      <c r="AD430" s="8">
        <f t="shared" si="235"/>
        <v>43.033815621162056</v>
      </c>
      <c r="AE430" s="8">
        <f t="shared" si="228"/>
        <v>-12283.228220122886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2753.7258995750444</v>
      </c>
      <c r="M431" s="14">
        <f t="shared" si="221"/>
        <v>769177</v>
      </c>
      <c r="N431" s="13"/>
      <c r="O431" s="12">
        <f>1000*(IF(I33&lt;18,VLOOKUP(I33,'[1]Mortality (No Interventions) H'!$B$10:$O$129,10),VLOOKUP(I33,'[1]Mortality (Interventions) H'!$B$264:$AV$384,13)))</f>
        <v>299.65559496292542</v>
      </c>
      <c r="P431" s="11">
        <v>0</v>
      </c>
      <c r="Q431" s="10">
        <f t="shared" si="230"/>
        <v>4.1153541706377604E-2</v>
      </c>
      <c r="R431" s="10">
        <f t="shared" si="231"/>
        <v>1.2331889024856145E-2</v>
      </c>
      <c r="S431" s="10">
        <f t="shared" si="232"/>
        <v>0</v>
      </c>
      <c r="T431" s="9">
        <f t="shared" si="222"/>
        <v>2.882165268152146E-2</v>
      </c>
      <c r="U431" s="18"/>
      <c r="V431" s="8">
        <f t="shared" si="233"/>
        <v>316.5435774908641</v>
      </c>
      <c r="W431" s="8">
        <f t="shared" si="223"/>
        <v>221.68952344614632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-79.366931457662176</v>
      </c>
      <c r="AB431" s="8">
        <f t="shared" si="234"/>
        <v>-9485.4054044717759</v>
      </c>
      <c r="AC431" s="8">
        <f t="shared" si="227"/>
        <v>-9564.7723359294378</v>
      </c>
      <c r="AD431" s="8">
        <f t="shared" si="235"/>
        <v>31.052924951853768</v>
      </c>
      <c r="AE431" s="8">
        <f t="shared" si="228"/>
        <v>-9533.7194109775846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2753.7258995750444</v>
      </c>
      <c r="M432" s="14">
        <f t="shared" si="221"/>
        <v>769177</v>
      </c>
      <c r="N432" s="13"/>
      <c r="O432" s="12">
        <f>1000*(IF(I34&lt;18,VLOOKUP(I34,'[1]Mortality (No Interventions) H'!$B$10:$O$129,10),VLOOKUP(I34,'[1]Mortality (Interventions) H'!$B$264:$AV$384,13)))</f>
        <v>321.12356726153371</v>
      </c>
      <c r="P432" s="11">
        <v>0</v>
      </c>
      <c r="Q432" s="10">
        <f t="shared" si="230"/>
        <v>2.882165268152146E-2</v>
      </c>
      <c r="R432" s="10">
        <f t="shared" si="231"/>
        <v>9.2553119234631206E-3</v>
      </c>
      <c r="S432" s="10">
        <f t="shared" si="232"/>
        <v>0</v>
      </c>
      <c r="T432" s="9">
        <f t="shared" si="222"/>
        <v>1.956634075805834E-2</v>
      </c>
      <c r="U432" s="18"/>
      <c r="V432" s="8">
        <f t="shared" si="233"/>
        <v>221.68952344614632</v>
      </c>
      <c r="W432" s="8">
        <f t="shared" si="223"/>
        <v>150.4997928526104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-53.880339305376062</v>
      </c>
      <c r="AB432" s="8">
        <f t="shared" si="234"/>
        <v>-7118.9730593535924</v>
      </c>
      <c r="AC432" s="8">
        <f t="shared" si="227"/>
        <v>-7172.8533986589682</v>
      </c>
      <c r="AD432" s="8">
        <f t="shared" si="235"/>
        <v>21.747742250066956</v>
      </c>
      <c r="AE432" s="8">
        <f t="shared" si="228"/>
        <v>-7151.1056564089013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2753.7258995750444</v>
      </c>
      <c r="M433" s="14">
        <f t="shared" si="221"/>
        <v>769177</v>
      </c>
      <c r="N433" s="13"/>
      <c r="O433" s="12">
        <f>1000*(IF(I35&lt;18,VLOOKUP(I35,'[1]Mortality (No Interventions) H'!$B$10:$O$129,10),VLOOKUP(I35,'[1]Mortality (Interventions) H'!$B$264:$AV$384,13)))</f>
        <v>343.79036489687996</v>
      </c>
      <c r="P433" s="11">
        <v>0</v>
      </c>
      <c r="Q433" s="10">
        <f t="shared" si="230"/>
        <v>1.956634075805834E-2</v>
      </c>
      <c r="R433" s="10">
        <f t="shared" si="231"/>
        <v>6.7267194289095718E-3</v>
      </c>
      <c r="S433" s="10">
        <f t="shared" si="232"/>
        <v>0</v>
      </c>
      <c r="T433" s="9">
        <f t="shared" si="222"/>
        <v>1.2839621329148768E-2</v>
      </c>
      <c r="U433" s="18"/>
      <c r="V433" s="8">
        <f t="shared" si="233"/>
        <v>150.4997928526104</v>
      </c>
      <c r="W433" s="8">
        <f t="shared" si="223"/>
        <v>98.759414150906622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-35.356797794813119</v>
      </c>
      <c r="AB433" s="8">
        <f t="shared" si="234"/>
        <v>-5174.0378701703776</v>
      </c>
      <c r="AC433" s="8">
        <f t="shared" si="227"/>
        <v>-5209.3946679651908</v>
      </c>
      <c r="AD433" s="8">
        <f t="shared" si="235"/>
        <v>14.764029678841082</v>
      </c>
      <c r="AE433" s="8">
        <f t="shared" si="228"/>
        <v>-5194.6306382863495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2753.7258995750444</v>
      </c>
      <c r="M434" s="14">
        <f t="shared" ref="M434:M465" si="238">$E$11</f>
        <v>769177</v>
      </c>
      <c r="N434" s="13"/>
      <c r="O434" s="12">
        <f>1000*(IF(I36&lt;18,VLOOKUP(I36,'[1]Mortality (No Interventions) H'!$B$10:$O$129,10),VLOOKUP(I36,'[1]Mortality (Interventions) H'!$B$264:$AV$384,13)))</f>
        <v>366.55479539273858</v>
      </c>
      <c r="P434" s="11">
        <v>0</v>
      </c>
      <c r="Q434" s="10">
        <f t="shared" si="230"/>
        <v>1.2839621329148768E-2</v>
      </c>
      <c r="R434" s="10">
        <f t="shared" si="231"/>
        <v>4.7064247692263691E-3</v>
      </c>
      <c r="S434" s="10">
        <f t="shared" si="232"/>
        <v>0</v>
      </c>
      <c r="T434" s="9">
        <f t="shared" ref="T434:T465" si="239">Q434-SUM(R434:S434)</f>
        <v>8.1331965599223989E-3</v>
      </c>
      <c r="U434" s="18"/>
      <c r="V434" s="8">
        <f t="shared" si="233"/>
        <v>98.759414150906622</v>
      </c>
      <c r="W434" s="8">
        <f t="shared" ref="W434:W465" si="240">$G$14*M434*T434</f>
        <v>62.558677303714312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-22.396594013392964</v>
      </c>
      <c r="AB434" s="8">
        <f t="shared" si="234"/>
        <v>-3620.0736847192311</v>
      </c>
      <c r="AC434" s="8">
        <f t="shared" ref="AC434:AC465" si="244">IFERROR(_xlfn.IFNA(SUM(Y434:AB434),0),0)</f>
        <v>-3642.4702787326241</v>
      </c>
      <c r="AD434" s="8">
        <f t="shared" si="235"/>
        <v>9.6882985282039407</v>
      </c>
      <c r="AE434" s="8">
        <f t="shared" ref="AE434:AE465" si="245">IFERROR(_xlfn.IFNA(SUM(AC434:AD434),0),0)</f>
        <v>-3632.7819802044201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2753.7258995750444</v>
      </c>
      <c r="M435" s="14">
        <f t="shared" si="238"/>
        <v>769177</v>
      </c>
      <c r="N435" s="13"/>
      <c r="O435" s="12">
        <f>1000*(IF(I37&lt;18,VLOOKUP(I37,'[1]Mortality (No Interventions) H'!$B$10:$O$129,10),VLOOKUP(I37,'[1]Mortality (Interventions) H'!$B$264:$AV$384,13)))</f>
        <v>390.22510266192961</v>
      </c>
      <c r="P435" s="11">
        <v>0</v>
      </c>
      <c r="Q435" s="10">
        <f t="shared" ref="Q435:Q466" si="247">T434</f>
        <v>8.1331965599223989E-3</v>
      </c>
      <c r="R435" s="10">
        <f t="shared" ref="R435:R466" si="248">O435*Q435/1000</f>
        <v>3.1737774625653706E-3</v>
      </c>
      <c r="S435" s="10">
        <f t="shared" ref="S435:S466" si="249">MIN(P435*Q435,Q435-R435)</f>
        <v>0</v>
      </c>
      <c r="T435" s="9">
        <f t="shared" si="239"/>
        <v>4.9594190973570283E-3</v>
      </c>
      <c r="U435" s="18"/>
      <c r="V435" s="8">
        <f t="shared" ref="V435:V466" si="250">W434</f>
        <v>62.558677303714312</v>
      </c>
      <c r="W435" s="8">
        <f t="shared" si="240"/>
        <v>38.146711030477874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-13.656880815239138</v>
      </c>
      <c r="AB435" s="8">
        <f t="shared" ref="AB435:AB466" si="251">IFERROR(_xlfn.IFNA(-M435*R435,0),0)</f>
        <v>-2441.196627323644</v>
      </c>
      <c r="AC435" s="8">
        <f t="shared" si="244"/>
        <v>-2454.8535081388832</v>
      </c>
      <c r="AD435" s="8">
        <f t="shared" ref="AD435:AD466" si="252">IFERROR(_xlfn.IFNA($D$6*SUM(V435:V435,Y435:Z435),0),0)</f>
        <v>6.1370062434943744</v>
      </c>
      <c r="AE435" s="8">
        <f t="shared" si="245"/>
        <v>-2448.7165018953888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2753.7258995750444</v>
      </c>
      <c r="M436" s="14">
        <f t="shared" si="238"/>
        <v>769177</v>
      </c>
      <c r="N436" s="13"/>
      <c r="O436" s="12">
        <f>1000*(IF(I38&lt;18,VLOOKUP(I38,'[1]Mortality (No Interventions) H'!$B$10:$O$129,10),VLOOKUP(I38,'[1]Mortality (Interventions) H'!$B$264:$AV$384,13)))</f>
        <v>414.82059628679514</v>
      </c>
      <c r="P436" s="11">
        <v>0</v>
      </c>
      <c r="Q436" s="10">
        <f t="shared" si="247"/>
        <v>4.9594190973570283E-3</v>
      </c>
      <c r="R436" s="10">
        <f t="shared" si="248"/>
        <v>2.0572691872017619E-3</v>
      </c>
      <c r="S436" s="10">
        <f t="shared" si="249"/>
        <v>0</v>
      </c>
      <c r="T436" s="9">
        <f t="shared" si="239"/>
        <v>2.9021499101552664E-3</v>
      </c>
      <c r="U436" s="18"/>
      <c r="V436" s="8">
        <f t="shared" si="250"/>
        <v>38.146711030477874</v>
      </c>
      <c r="W436" s="8">
        <f t="shared" si="240"/>
        <v>22.322669614434975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-7.9917253720439456</v>
      </c>
      <c r="AB436" s="8">
        <f t="shared" si="251"/>
        <v>-1582.4041416042896</v>
      </c>
      <c r="AC436" s="8">
        <f t="shared" si="244"/>
        <v>-1590.3958669763335</v>
      </c>
      <c r="AD436" s="8">
        <f t="shared" si="252"/>
        <v>3.7421923520898797</v>
      </c>
      <c r="AE436" s="8">
        <f t="shared" si="245"/>
        <v>-1586.6536746242436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2753.7258995750444</v>
      </c>
      <c r="M437" s="14">
        <f t="shared" si="238"/>
        <v>769177</v>
      </c>
      <c r="N437" s="13"/>
      <c r="O437" s="12">
        <f>1000*(IF(I39&lt;18,VLOOKUP(I39,'[1]Mortality (No Interventions) H'!$B$10:$O$129,10),VLOOKUP(I39,'[1]Mortality (Interventions) H'!$B$264:$AV$384,13)))</f>
        <v>439.20488707219522</v>
      </c>
      <c r="P437" s="11">
        <v>0</v>
      </c>
      <c r="Q437" s="10">
        <f t="shared" si="247"/>
        <v>2.9021499101552664E-3</v>
      </c>
      <c r="R437" s="10">
        <f t="shared" si="248"/>
        <v>1.2746384235563252E-3</v>
      </c>
      <c r="S437" s="10">
        <f t="shared" si="249"/>
        <v>0</v>
      </c>
      <c r="T437" s="9">
        <f t="shared" si="239"/>
        <v>1.6275114865989412E-3</v>
      </c>
      <c r="U437" s="18"/>
      <c r="V437" s="8">
        <f t="shared" si="250"/>
        <v>22.322669614434975</v>
      </c>
      <c r="W437" s="8">
        <f t="shared" si="240"/>
        <v>12.518444027277138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-4.4817205325033873</v>
      </c>
      <c r="AB437" s="8">
        <f t="shared" si="251"/>
        <v>-980.42255871578357</v>
      </c>
      <c r="AC437" s="8">
        <f t="shared" si="244"/>
        <v>-984.90427924828691</v>
      </c>
      <c r="AD437" s="8">
        <f t="shared" si="252"/>
        <v>2.1898538891760713</v>
      </c>
      <c r="AE437" s="8">
        <f t="shared" si="245"/>
        <v>-982.71442535911081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2753.7258995750444</v>
      </c>
      <c r="M438" s="14">
        <f t="shared" si="238"/>
        <v>769177</v>
      </c>
      <c r="N438" s="13"/>
      <c r="O438" s="12">
        <f>1000*(IF(I40&lt;18,VLOOKUP(I40,'[1]Mortality (No Interventions) H'!$B$10:$O$129,10),VLOOKUP(I40,'[1]Mortality (Interventions) H'!$B$264:$AV$384,13)))</f>
        <v>464.1452460219781</v>
      </c>
      <c r="P438" s="11">
        <v>0</v>
      </c>
      <c r="Q438" s="10">
        <f t="shared" si="247"/>
        <v>1.6275114865989412E-3</v>
      </c>
      <c r="R438" s="10">
        <f t="shared" si="248"/>
        <v>7.5540171935106087E-4</v>
      </c>
      <c r="S438" s="10">
        <f t="shared" si="249"/>
        <v>0</v>
      </c>
      <c r="T438" s="9">
        <f t="shared" si="239"/>
        <v>8.7210976724788028E-4</v>
      </c>
      <c r="U438" s="18"/>
      <c r="V438" s="8">
        <f t="shared" si="250"/>
        <v>12.518444027277138</v>
      </c>
      <c r="W438" s="8">
        <f t="shared" si="240"/>
        <v>6.7080677444242287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-2.4015512533428516</v>
      </c>
      <c r="AB438" s="8">
        <f t="shared" si="251"/>
        <v>-581.03762828529091</v>
      </c>
      <c r="AC438" s="8">
        <f t="shared" si="244"/>
        <v>-583.43917953863377</v>
      </c>
      <c r="AD438" s="8">
        <f t="shared" si="252"/>
        <v>1.2280593590758873</v>
      </c>
      <c r="AE438" s="8">
        <f t="shared" si="245"/>
        <v>-582.21112017955784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2753.7258995750444</v>
      </c>
      <c r="M439" s="14">
        <f t="shared" si="238"/>
        <v>769177</v>
      </c>
      <c r="N439" s="13"/>
      <c r="O439" s="12">
        <f>1000*(IF(I41&lt;18,VLOOKUP(I41,'[1]Mortality (No Interventions) H'!$B$10:$O$129,10),VLOOKUP(I41,'[1]Mortality (Interventions) H'!$B$264:$AV$384,13)))</f>
        <v>488.49075325322167</v>
      </c>
      <c r="P439" s="11">
        <v>0</v>
      </c>
      <c r="Q439" s="10">
        <f t="shared" si="247"/>
        <v>8.7210976724788028E-4</v>
      </c>
      <c r="R439" s="10">
        <f t="shared" si="248"/>
        <v>4.2601755712240886E-4</v>
      </c>
      <c r="S439" s="10">
        <f t="shared" si="249"/>
        <v>0</v>
      </c>
      <c r="T439" s="9">
        <f t="shared" si="239"/>
        <v>4.4609221012547142E-4</v>
      </c>
      <c r="U439" s="18"/>
      <c r="V439" s="8">
        <f t="shared" si="250"/>
        <v>6.7080677444242287</v>
      </c>
      <c r="W439" s="8">
        <f t="shared" si="240"/>
        <v>3.4312386790767975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-1.2284156726211835</v>
      </c>
      <c r="AB439" s="8">
        <f t="shared" si="251"/>
        <v>-327.6829065347431</v>
      </c>
      <c r="AC439" s="8">
        <f t="shared" si="244"/>
        <v>-328.91132220736426</v>
      </c>
      <c r="AD439" s="8">
        <f t="shared" si="252"/>
        <v>0.65806144572801684</v>
      </c>
      <c r="AE439" s="8">
        <f t="shared" si="245"/>
        <v>-328.25326076163623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2753.7258995750444</v>
      </c>
      <c r="M440" s="14">
        <f t="shared" si="238"/>
        <v>769177</v>
      </c>
      <c r="N440" s="13"/>
      <c r="O440" s="12">
        <f>1000*(IF(I42&lt;18,VLOOKUP(I42,'[1]Mortality (No Interventions) H'!$B$10:$O$129,10),VLOOKUP(I42,'[1]Mortality (Interventions) H'!$B$264:$AV$384,13)))</f>
        <v>511.54348780040414</v>
      </c>
      <c r="P440" s="11">
        <v>0</v>
      </c>
      <c r="Q440" s="10">
        <f t="shared" si="247"/>
        <v>4.4609221012547142E-4</v>
      </c>
      <c r="R440" s="10">
        <f t="shared" si="248"/>
        <v>2.2819556504817439E-4</v>
      </c>
      <c r="S440" s="10">
        <f t="shared" si="249"/>
        <v>0</v>
      </c>
      <c r="T440" s="9">
        <f t="shared" si="239"/>
        <v>2.1789664507729703E-4</v>
      </c>
      <c r="U440" s="18"/>
      <c r="V440" s="8">
        <f t="shared" si="250"/>
        <v>3.4312386790767975</v>
      </c>
      <c r="W440" s="8">
        <f t="shared" si="240"/>
        <v>1.6760108777062011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-0.60002763497986389</v>
      </c>
      <c r="AB440" s="8">
        <f t="shared" si="251"/>
        <v>-175.52278013705964</v>
      </c>
      <c r="AC440" s="8">
        <f t="shared" si="244"/>
        <v>-176.12280777203949</v>
      </c>
      <c r="AD440" s="8">
        <f t="shared" si="252"/>
        <v>0.33660451441743383</v>
      </c>
      <c r="AE440" s="8">
        <f t="shared" si="245"/>
        <v>-175.78620325762205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2753.7258995750444</v>
      </c>
      <c r="M441" s="14">
        <f t="shared" si="238"/>
        <v>769177</v>
      </c>
      <c r="N441" s="13"/>
      <c r="O441" s="12">
        <f>1000*(IF(I43&lt;18,VLOOKUP(I43,'[1]Mortality (No Interventions) H'!$B$10:$O$129,10),VLOOKUP(I43,'[1]Mortality (Interventions) H'!$B$264:$AV$384,13)))</f>
        <v>534.50167854034055</v>
      </c>
      <c r="P441" s="11">
        <v>0</v>
      </c>
      <c r="Q441" s="10">
        <f t="shared" si="247"/>
        <v>2.1789664507729703E-4</v>
      </c>
      <c r="R441" s="10">
        <f t="shared" si="248"/>
        <v>1.164661225421241E-4</v>
      </c>
      <c r="S441" s="10">
        <f t="shared" si="249"/>
        <v>0</v>
      </c>
      <c r="T441" s="9">
        <f t="shared" si="239"/>
        <v>1.0143052253517292E-4</v>
      </c>
      <c r="U441" s="18"/>
      <c r="V441" s="8">
        <f t="shared" si="250"/>
        <v>1.6760108777062011</v>
      </c>
      <c r="W441" s="8">
        <f t="shared" si="240"/>
        <v>0.78018025032036709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-0.27931185691253585</v>
      </c>
      <c r="AB441" s="8">
        <f t="shared" si="251"/>
        <v>-89.583062738583394</v>
      </c>
      <c r="AC441" s="8">
        <f t="shared" si="244"/>
        <v>-89.862374595495936</v>
      </c>
      <c r="AD441" s="8">
        <f t="shared" si="252"/>
        <v>0.16441666710297834</v>
      </c>
      <c r="AE441" s="8">
        <f t="shared" si="245"/>
        <v>-89.697957928392952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2753.7258995750444</v>
      </c>
      <c r="M442" s="14">
        <f t="shared" si="238"/>
        <v>769177</v>
      </c>
      <c r="N442" s="13"/>
      <c r="O442" s="12">
        <f>1000*(IF(I44&lt;18,VLOOKUP(I44,'[1]Mortality (No Interventions) H'!$B$10:$O$129,10),VLOOKUP(I44,'[1]Mortality (Interventions) H'!$B$264:$AV$384,13)))</f>
        <v>557.16586042300094</v>
      </c>
      <c r="P442" s="11">
        <v>0</v>
      </c>
      <c r="Q442" s="10">
        <f t="shared" si="247"/>
        <v>1.0143052253517292E-4</v>
      </c>
      <c r="R442" s="10">
        <f t="shared" si="248"/>
        <v>5.6513624361464208E-5</v>
      </c>
      <c r="S442" s="10">
        <f t="shared" si="249"/>
        <v>0</v>
      </c>
      <c r="T442" s="9">
        <f t="shared" si="239"/>
        <v>4.4916898173708715E-5</v>
      </c>
      <c r="U442" s="18"/>
      <c r="V442" s="8">
        <f t="shared" si="250"/>
        <v>0.78018025032036709</v>
      </c>
      <c r="W442" s="8">
        <f t="shared" si="240"/>
        <v>0.34549044986558752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-0.12368882582951671</v>
      </c>
      <c r="AB442" s="8">
        <f t="shared" si="251"/>
        <v>-43.468980045477956</v>
      </c>
      <c r="AC442" s="8">
        <f t="shared" si="244"/>
        <v>-43.592668871307474</v>
      </c>
      <c r="AD442" s="8">
        <f t="shared" si="252"/>
        <v>7.6535682556428022E-2</v>
      </c>
      <c r="AE442" s="8">
        <f t="shared" si="245"/>
        <v>-43.516133188751049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2753.7258995750444</v>
      </c>
      <c r="M443" s="14">
        <f t="shared" si="238"/>
        <v>769177</v>
      </c>
      <c r="N443" s="13"/>
      <c r="O443" s="12">
        <f>1000*(IF(I45&lt;18,VLOOKUP(I45,'[1]Mortality (No Interventions) H'!$B$10:$O$129,10),VLOOKUP(I45,'[1]Mortality (Interventions) H'!$B$264:$AV$384,13)))</f>
        <v>579.3252044494069</v>
      </c>
      <c r="P443" s="11">
        <v>0</v>
      </c>
      <c r="Q443" s="10">
        <f t="shared" si="247"/>
        <v>4.4916898173708715E-5</v>
      </c>
      <c r="R443" s="10">
        <f t="shared" si="248"/>
        <v>2.6021491217716992E-5</v>
      </c>
      <c r="S443" s="10">
        <f t="shared" si="249"/>
        <v>0</v>
      </c>
      <c r="T443" s="9">
        <f t="shared" si="239"/>
        <v>1.8895406955991723E-5</v>
      </c>
      <c r="U443" s="18"/>
      <c r="V443" s="8">
        <f t="shared" si="250"/>
        <v>0.34549044986558752</v>
      </c>
      <c r="W443" s="8">
        <f t="shared" si="240"/>
        <v>0.14533912436188848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-5.2032771517724861E-2</v>
      </c>
      <c r="AB443" s="8">
        <f t="shared" si="251"/>
        <v>-20.015132550369902</v>
      </c>
      <c r="AC443" s="8">
        <f t="shared" si="244"/>
        <v>-20.067165321887625</v>
      </c>
      <c r="AD443" s="8">
        <f t="shared" si="252"/>
        <v>3.3892613131814138E-2</v>
      </c>
      <c r="AE443" s="8">
        <f t="shared" si="245"/>
        <v>-20.03327270875581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2753.7258995750444</v>
      </c>
      <c r="M444" s="14">
        <f t="shared" si="238"/>
        <v>769177</v>
      </c>
      <c r="N444" s="13"/>
      <c r="O444" s="12">
        <f>1000*(IF(I46&lt;18,VLOOKUP(I46,'[1]Mortality (No Interventions) H'!$B$10:$O$129,10),VLOOKUP(I46,'[1]Mortality (Interventions) H'!$B$264:$AV$384,13)))</f>
        <v>600.77945596787401</v>
      </c>
      <c r="P444" s="11">
        <v>0</v>
      </c>
      <c r="Q444" s="10">
        <f t="shared" si="247"/>
        <v>1.8895406955991723E-5</v>
      </c>
      <c r="R444" s="10">
        <f t="shared" si="248"/>
        <v>1.135197231131229E-5</v>
      </c>
      <c r="S444" s="10">
        <f t="shared" si="249"/>
        <v>0</v>
      </c>
      <c r="T444" s="9">
        <f t="shared" si="239"/>
        <v>7.5434346446794335E-6</v>
      </c>
      <c r="U444" s="18"/>
      <c r="V444" s="8">
        <f t="shared" si="250"/>
        <v>0.14533912436188848</v>
      </c>
      <c r="W444" s="8">
        <f t="shared" si="240"/>
        <v>5.802236429690593E-2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-2.0772551352805427E-2</v>
      </c>
      <c r="AB444" s="8">
        <f t="shared" si="251"/>
        <v>-8.7316760064982528</v>
      </c>
      <c r="AC444" s="8">
        <f t="shared" si="244"/>
        <v>-8.7524485578510589</v>
      </c>
      <c r="AD444" s="8">
        <f t="shared" si="252"/>
        <v>1.4257768099901261E-2</v>
      </c>
      <c r="AE444" s="8">
        <f t="shared" si="245"/>
        <v>-8.7381907897511581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2753.7258995750444</v>
      </c>
      <c r="M445" s="14">
        <f t="shared" si="238"/>
        <v>769177</v>
      </c>
      <c r="N445" s="13"/>
      <c r="O445" s="12">
        <f>1000*(IF(I47&lt;18,VLOOKUP(I47,'[1]Mortality (No Interventions) H'!$B$10:$O$129,10),VLOOKUP(I47,'[1]Mortality (Interventions) H'!$B$264:$AV$384,13)))</f>
        <v>621.55261296759011</v>
      </c>
      <c r="P445" s="11">
        <v>0</v>
      </c>
      <c r="Q445" s="10">
        <f t="shared" si="247"/>
        <v>7.5434346446794335E-6</v>
      </c>
      <c r="R445" s="10">
        <f t="shared" si="248"/>
        <v>4.6886415141507464E-6</v>
      </c>
      <c r="S445" s="10">
        <f t="shared" si="249"/>
        <v>0</v>
      </c>
      <c r="T445" s="9">
        <f t="shared" si="239"/>
        <v>2.8547931305286871E-6</v>
      </c>
      <c r="U445" s="18"/>
      <c r="V445" s="8">
        <f t="shared" si="250"/>
        <v>5.802236429690593E-2</v>
      </c>
      <c r="W445" s="8">
        <f t="shared" si="240"/>
        <v>2.195841215760664E-2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-7.8613177814657667E-3</v>
      </c>
      <c r="AB445" s="8">
        <f t="shared" si="251"/>
        <v>-3.6063952139299285</v>
      </c>
      <c r="AC445" s="8">
        <f t="shared" si="244"/>
        <v>-3.6142565317113942</v>
      </c>
      <c r="AD445" s="8">
        <f t="shared" si="252"/>
        <v>5.6919939375264725E-3</v>
      </c>
      <c r="AE445" s="8">
        <f t="shared" si="245"/>
        <v>-3.6085645377738675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2753.7258995750444</v>
      </c>
      <c r="M446" s="14">
        <f t="shared" si="238"/>
        <v>769177</v>
      </c>
      <c r="N446" s="13"/>
      <c r="O446" s="12">
        <f>1000*(IF(I48&lt;18,VLOOKUP(I48,'[1]Mortality (No Interventions) H'!$B$10:$O$129,10),VLOOKUP(I48,'[1]Mortality (Interventions) H'!$B$264:$AV$384,13)))</f>
        <v>641.69235653378553</v>
      </c>
      <c r="P446" s="11">
        <v>0</v>
      </c>
      <c r="Q446" s="10">
        <f t="shared" si="247"/>
        <v>2.8547931305286871E-6</v>
      </c>
      <c r="R446" s="10">
        <f t="shared" si="248"/>
        <v>1.8318989313454158E-6</v>
      </c>
      <c r="S446" s="10">
        <f t="shared" si="249"/>
        <v>0</v>
      </c>
      <c r="T446" s="9">
        <f t="shared" si="239"/>
        <v>1.0228941991832713E-6</v>
      </c>
      <c r="U446" s="18"/>
      <c r="V446" s="8">
        <f t="shared" si="250"/>
        <v>2.195841215760664E-2</v>
      </c>
      <c r="W446" s="8">
        <f t="shared" si="240"/>
        <v>7.8678669144519112E-3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-2.8167702488160482E-3</v>
      </c>
      <c r="AB446" s="8">
        <f t="shared" si="251"/>
        <v>-1.4090545243154728</v>
      </c>
      <c r="AC446" s="8">
        <f t="shared" si="244"/>
        <v>-1.4118712945642888</v>
      </c>
      <c r="AD446" s="8">
        <f t="shared" si="252"/>
        <v>2.1541202326612113E-3</v>
      </c>
      <c r="AE446" s="8">
        <f t="shared" si="245"/>
        <v>-1.4097171743316277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2753.7258995750444</v>
      </c>
      <c r="M447" s="14">
        <f t="shared" si="238"/>
        <v>769177</v>
      </c>
      <c r="N447" s="13"/>
      <c r="O447" s="12">
        <f>1000*(IF(I49&lt;18,VLOOKUP(I49,'[1]Mortality (No Interventions) H'!$B$10:$O$129,10),VLOOKUP(I49,'[1]Mortality (Interventions) H'!$B$264:$AV$384,13)))</f>
        <v>661.02507247006463</v>
      </c>
      <c r="P447" s="11">
        <v>0</v>
      </c>
      <c r="Q447" s="10">
        <f t="shared" si="247"/>
        <v>1.0228941991832713E-6</v>
      </c>
      <c r="R447" s="10">
        <f t="shared" si="248"/>
        <v>6.7615871214433063E-7</v>
      </c>
      <c r="S447" s="10">
        <f t="shared" si="249"/>
        <v>0</v>
      </c>
      <c r="T447" s="9">
        <f t="shared" si="239"/>
        <v>3.4673548703894063E-7</v>
      </c>
      <c r="U447" s="18"/>
      <c r="V447" s="8">
        <f t="shared" si="250"/>
        <v>7.8678669144519112E-3</v>
      </c>
      <c r="W447" s="8">
        <f t="shared" si="240"/>
        <v>2.6670096171415125E-3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-9.5481449096089792E-4</v>
      </c>
      <c r="AB447" s="8">
        <f t="shared" si="251"/>
        <v>-0.52008572973103984</v>
      </c>
      <c r="AC447" s="8">
        <f t="shared" si="244"/>
        <v>-0.52104054422200075</v>
      </c>
      <c r="AD447" s="8">
        <f t="shared" si="252"/>
        <v>7.7183774430773257E-4</v>
      </c>
      <c r="AE447" s="8">
        <f t="shared" si="245"/>
        <v>-0.52026870647769297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2753.7258995750444</v>
      </c>
      <c r="M448" s="14">
        <f t="shared" si="238"/>
        <v>769177</v>
      </c>
      <c r="N448" s="13"/>
      <c r="O448" s="12">
        <f>1000*(IF(I50&lt;18,VLOOKUP(I50,'[1]Mortality (No Interventions) H'!$B$10:$O$129,10),VLOOKUP(I50,'[1]Mortality (Interventions) H'!$B$264:$AV$384,13)))</f>
        <v>679.38706073259766</v>
      </c>
      <c r="P448" s="11">
        <v>0</v>
      </c>
      <c r="Q448" s="10">
        <f t="shared" si="247"/>
        <v>3.4673548703894063E-7</v>
      </c>
      <c r="R448" s="10">
        <f t="shared" si="248"/>
        <v>2.3556760339107159E-7</v>
      </c>
      <c r="S448" s="10">
        <f t="shared" si="249"/>
        <v>0</v>
      </c>
      <c r="T448" s="9">
        <f t="shared" si="239"/>
        <v>1.1116788364786904E-7</v>
      </c>
      <c r="U448" s="18"/>
      <c r="V448" s="8">
        <f t="shared" si="250"/>
        <v>2.6670096171415125E-3</v>
      </c>
      <c r="W448" s="8">
        <f t="shared" si="240"/>
        <v>8.5507779240616964E-4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-3.0612588040208205E-4</v>
      </c>
      <c r="AB448" s="8">
        <f t="shared" si="251"/>
        <v>-0.18119318247353428</v>
      </c>
      <c r="AC448" s="8">
        <f t="shared" si="244"/>
        <v>-0.18149930835393635</v>
      </c>
      <c r="AD448" s="8">
        <f t="shared" si="252"/>
        <v>2.616336434415824E-4</v>
      </c>
      <c r="AE448" s="8">
        <f t="shared" si="245"/>
        <v>-0.18123767471049476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2753.7258995750444</v>
      </c>
      <c r="M449" s="14">
        <f t="shared" si="238"/>
        <v>769177</v>
      </c>
      <c r="N449" s="13"/>
      <c r="O449" s="12">
        <f>1000*(IF(I51&lt;18,VLOOKUP(I51,'[1]Mortality (No Interventions) H'!$B$10:$O$129,10),VLOOKUP(I51,'[1]Mortality (Interventions) H'!$B$264:$AV$384,13)))</f>
        <v>701.3651805899699</v>
      </c>
      <c r="P449" s="11">
        <v>0</v>
      </c>
      <c r="Q449" s="10">
        <f t="shared" si="247"/>
        <v>1.1116788364786904E-7</v>
      </c>
      <c r="R449" s="10">
        <f t="shared" si="248"/>
        <v>7.7969282790492418E-8</v>
      </c>
      <c r="S449" s="10">
        <f t="shared" si="249"/>
        <v>0</v>
      </c>
      <c r="T449" s="9">
        <f t="shared" si="239"/>
        <v>3.3198600857376619E-8</v>
      </c>
      <c r="U449" s="18"/>
      <c r="V449" s="8">
        <f t="shared" si="250"/>
        <v>8.5507779240616964E-4</v>
      </c>
      <c r="W449" s="8">
        <f t="shared" si="240"/>
        <v>2.5535600211674378E-4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-9.1419847010612269E-5</v>
      </c>
      <c r="AB449" s="8">
        <f t="shared" si="251"/>
        <v>-5.9972179028942585E-2</v>
      </c>
      <c r="AC449" s="8">
        <f t="shared" si="244"/>
        <v>-6.0063598875953195E-2</v>
      </c>
      <c r="AD449" s="8">
        <f t="shared" si="252"/>
        <v>8.3883131435045244E-5</v>
      </c>
      <c r="AE449" s="8">
        <f t="shared" si="245"/>
        <v>-5.9979715744518151E-2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2753.7258995750444</v>
      </c>
      <c r="M450" s="14">
        <f t="shared" si="238"/>
        <v>769177</v>
      </c>
      <c r="N450" s="13"/>
      <c r="O450" s="12">
        <f>1000*(IF(I52&lt;18,VLOOKUP(I52,'[1]Mortality (No Interventions) H'!$B$10:$O$129,10),VLOOKUP(I52,'[1]Mortality (Interventions) H'!$B$264:$AV$384,13)))</f>
        <v>722.19236986460032</v>
      </c>
      <c r="P450" s="11">
        <v>0</v>
      </c>
      <c r="Q450" s="10">
        <f t="shared" si="247"/>
        <v>3.3198600857376619E-8</v>
      </c>
      <c r="R450" s="10">
        <f t="shared" si="248"/>
        <v>2.3975776229377773E-8</v>
      </c>
      <c r="S450" s="10">
        <f t="shared" si="249"/>
        <v>0</v>
      </c>
      <c r="T450" s="9">
        <f t="shared" si="239"/>
        <v>9.2228246279988457E-9</v>
      </c>
      <c r="U450" s="18"/>
      <c r="V450" s="8">
        <f t="shared" si="250"/>
        <v>2.5535600211674378E-4</v>
      </c>
      <c r="W450" s="8">
        <f t="shared" si="240"/>
        <v>7.093984578890268E-5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-2.5397131045358996E-5</v>
      </c>
      <c r="AB450" s="8">
        <f t="shared" si="251"/>
        <v>-1.8441615632784108E-2</v>
      </c>
      <c r="AC450" s="8">
        <f t="shared" si="244"/>
        <v>-1.8467012763829466E-2</v>
      </c>
      <c r="AD450" s="8">
        <f t="shared" si="252"/>
        <v>2.5050423807652566E-5</v>
      </c>
      <c r="AE450" s="8">
        <f t="shared" si="245"/>
        <v>-1.8441962340021816E-2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2753.7258995750444</v>
      </c>
      <c r="M451" s="14">
        <f t="shared" si="238"/>
        <v>769177</v>
      </c>
      <c r="N451" s="13"/>
      <c r="O451" s="12">
        <f>1000*(IF(I53&lt;18,VLOOKUP(I53,'[1]Mortality (No Interventions) H'!$B$10:$O$129,10),VLOOKUP(I53,'[1]Mortality (Interventions) H'!$B$264:$AV$384,13)))</f>
        <v>741.83827935348984</v>
      </c>
      <c r="P451" s="11">
        <v>0</v>
      </c>
      <c r="Q451" s="10">
        <f t="shared" si="247"/>
        <v>9.2228246279988457E-9</v>
      </c>
      <c r="R451" s="10">
        <f t="shared" si="248"/>
        <v>6.8418443528136534E-9</v>
      </c>
      <c r="S451" s="10">
        <f t="shared" si="249"/>
        <v>0</v>
      </c>
      <c r="T451" s="9">
        <f t="shared" si="239"/>
        <v>2.3809802751851924E-9</v>
      </c>
      <c r="U451" s="18"/>
      <c r="V451" s="8">
        <f t="shared" si="250"/>
        <v>7.093984578890268E-5</v>
      </c>
      <c r="W451" s="8">
        <f t="shared" si="240"/>
        <v>1.8313952651261207E-5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-6.5565670501547806E-6</v>
      </c>
      <c r="AB451" s="8">
        <f t="shared" si="251"/>
        <v>-5.2625893137641473E-3</v>
      </c>
      <c r="AC451" s="8">
        <f t="shared" si="244"/>
        <v>-5.269145880814302E-3</v>
      </c>
      <c r="AD451" s="8">
        <f t="shared" si="252"/>
        <v>6.9591988718913531E-6</v>
      </c>
      <c r="AE451" s="8">
        <f t="shared" si="245"/>
        <v>-5.2621866819424108E-3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2753.7258995750444</v>
      </c>
      <c r="M452" s="14">
        <f t="shared" si="238"/>
        <v>769177</v>
      </c>
      <c r="N452" s="13"/>
      <c r="O452" s="12">
        <f>1000*(IF(I54&lt;18,VLOOKUP(I54,'[1]Mortality (No Interventions) H'!$B$10:$O$129,10),VLOOKUP(I54,'[1]Mortality (Interventions) H'!$B$264:$AV$384,13)))</f>
        <v>760.27550514886775</v>
      </c>
      <c r="P452" s="11">
        <v>0</v>
      </c>
      <c r="Q452" s="10">
        <f t="shared" si="247"/>
        <v>2.3809802751851924E-9</v>
      </c>
      <c r="R452" s="10">
        <f t="shared" si="248"/>
        <v>1.8102009814659124E-9</v>
      </c>
      <c r="S452" s="10">
        <f t="shared" si="249"/>
        <v>0</v>
      </c>
      <c r="T452" s="9">
        <f t="shared" si="239"/>
        <v>5.7077929371928001E-10</v>
      </c>
      <c r="U452" s="18"/>
      <c r="V452" s="8">
        <f t="shared" si="250"/>
        <v>1.8313952651261207E-5</v>
      </c>
      <c r="W452" s="8">
        <f t="shared" si="240"/>
        <v>4.3903030480511466E-6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-1.5717697240559328E-6</v>
      </c>
      <c r="AB452" s="8">
        <f t="shared" si="251"/>
        <v>-1.392364960321006E-3</v>
      </c>
      <c r="AC452" s="8">
        <f t="shared" si="244"/>
        <v>-1.3939367300450619E-3</v>
      </c>
      <c r="AD452" s="8">
        <f t="shared" si="252"/>
        <v>1.7965987550887245E-6</v>
      </c>
      <c r="AE452" s="8">
        <f t="shared" si="245"/>
        <v>-1.3921401312899731E-3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2753.7258995750444</v>
      </c>
      <c r="M453" s="14">
        <f t="shared" si="238"/>
        <v>769177</v>
      </c>
      <c r="N453" s="13"/>
      <c r="O453" s="12">
        <f>1000*(IF(I55&lt;18,VLOOKUP(I55,'[1]Mortality (No Interventions) H'!$B$10:$O$129,10),VLOOKUP(I55,'[1]Mortality (Interventions) H'!$B$264:$AV$384,13)))</f>
        <v>777.47883843570719</v>
      </c>
      <c r="P453" s="11">
        <v>0</v>
      </c>
      <c r="Q453" s="10">
        <f t="shared" si="247"/>
        <v>5.7077929371928001E-10</v>
      </c>
      <c r="R453" s="10">
        <f t="shared" si="248"/>
        <v>4.4376882228401915E-10</v>
      </c>
      <c r="S453" s="10">
        <f t="shared" si="249"/>
        <v>0</v>
      </c>
      <c r="T453" s="9">
        <f t="shared" si="239"/>
        <v>1.2701047143526086E-10</v>
      </c>
      <c r="U453" s="18"/>
      <c r="V453" s="8">
        <f t="shared" si="250"/>
        <v>4.3903030480511466E-6</v>
      </c>
      <c r="W453" s="8">
        <f t="shared" si="240"/>
        <v>9.7693533387159655E-7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-3.4975202470851421E-7</v>
      </c>
      <c r="AB453" s="8">
        <f t="shared" si="251"/>
        <v>-3.4133677141795499E-4</v>
      </c>
      <c r="AC453" s="8">
        <f t="shared" si="244"/>
        <v>-3.4168652344266352E-4</v>
      </c>
      <c r="AD453" s="8">
        <f t="shared" si="252"/>
        <v>4.3068872901381749E-7</v>
      </c>
      <c r="AE453" s="8">
        <f t="shared" si="245"/>
        <v>-3.4125583471364971E-4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2753.7258995750444</v>
      </c>
      <c r="M454" s="14">
        <f t="shared" si="238"/>
        <v>769177</v>
      </c>
      <c r="N454" s="13"/>
      <c r="O454" s="12">
        <f>1000*(IF(I56&lt;18,VLOOKUP(I56,'[1]Mortality (No Interventions) H'!$B$10:$O$129,10),VLOOKUP(I56,'[1]Mortality (Interventions) H'!$B$264:$AV$384,13)))</f>
        <v>793.58478618829417</v>
      </c>
      <c r="P454" s="11">
        <v>0</v>
      </c>
      <c r="Q454" s="10">
        <f t="shared" si="247"/>
        <v>1.2701047143526086E-10</v>
      </c>
      <c r="R454" s="10">
        <f t="shared" si="248"/>
        <v>1.0079357781762594E-10</v>
      </c>
      <c r="S454" s="10">
        <f t="shared" si="249"/>
        <v>0</v>
      </c>
      <c r="T454" s="9">
        <f t="shared" si="239"/>
        <v>2.6216893617634926E-11</v>
      </c>
      <c r="U454" s="18"/>
      <c r="V454" s="8">
        <f t="shared" si="250"/>
        <v>9.7693533387159655E-7</v>
      </c>
      <c r="W454" s="8">
        <f t="shared" si="240"/>
        <v>2.016543158213158E-7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-7.2194138961284975E-8</v>
      </c>
      <c r="AB454" s="8">
        <f t="shared" si="251"/>
        <v>-7.7528101805028065E-5</v>
      </c>
      <c r="AC454" s="8">
        <f t="shared" si="244"/>
        <v>-7.7600295943989356E-5</v>
      </c>
      <c r="AD454" s="8">
        <f t="shared" si="252"/>
        <v>9.5837356252803634E-8</v>
      </c>
      <c r="AE454" s="8">
        <f t="shared" si="245"/>
        <v>-7.7504458587736546E-5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2753.7258995750444</v>
      </c>
      <c r="M455" s="14">
        <f t="shared" si="238"/>
        <v>769177</v>
      </c>
      <c r="N455" s="13"/>
      <c r="O455" s="12">
        <f>1000*(IF(I57&lt;18,VLOOKUP(I57,'[1]Mortality (No Interventions) H'!$B$10:$O$129,10),VLOOKUP(I57,'[1]Mortality (Interventions) H'!$B$264:$AV$384,13)))</f>
        <v>808.7453517056291</v>
      </c>
      <c r="P455" s="11">
        <v>0</v>
      </c>
      <c r="Q455" s="10">
        <f t="shared" si="247"/>
        <v>2.6216893617634926E-11</v>
      </c>
      <c r="R455" s="10">
        <f t="shared" si="248"/>
        <v>2.1202790849423221E-11</v>
      </c>
      <c r="S455" s="10">
        <f t="shared" si="249"/>
        <v>0</v>
      </c>
      <c r="T455" s="9">
        <f t="shared" si="239"/>
        <v>5.0141027682117049E-12</v>
      </c>
      <c r="U455" s="18"/>
      <c r="V455" s="8">
        <f t="shared" si="250"/>
        <v>2.016543158213158E-7</v>
      </c>
      <c r="W455" s="8">
        <f t="shared" si="240"/>
        <v>3.8567325249447747E-8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-1.3807464655955498E-8</v>
      </c>
      <c r="AB455" s="8">
        <f t="shared" si="251"/>
        <v>-1.6308699057186805E-5</v>
      </c>
      <c r="AC455" s="8">
        <f t="shared" si="244"/>
        <v>-1.632250652184276E-5</v>
      </c>
      <c r="AD455" s="8">
        <f t="shared" si="252"/>
        <v>1.9782288382071083E-8</v>
      </c>
      <c r="AE455" s="8">
        <f t="shared" si="245"/>
        <v>-1.6302724233460689E-5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2753.7258995750444</v>
      </c>
      <c r="M456" s="14">
        <f t="shared" si="238"/>
        <v>769177</v>
      </c>
      <c r="N456" s="13"/>
      <c r="O456" s="12">
        <f>1000*(IF(I58&lt;18,VLOOKUP(I58,'[1]Mortality (No Interventions) H'!$B$10:$O$129,10),VLOOKUP(I58,'[1]Mortality (Interventions) H'!$B$264:$AV$384,13)))</f>
        <v>822.96053498771232</v>
      </c>
      <c r="P456" s="11">
        <v>0</v>
      </c>
      <c r="Q456" s="10">
        <f t="shared" si="247"/>
        <v>5.0141027682117049E-12</v>
      </c>
      <c r="R456" s="10">
        <f t="shared" si="248"/>
        <v>4.1264086966108747E-12</v>
      </c>
      <c r="S456" s="10">
        <f t="shared" si="249"/>
        <v>0</v>
      </c>
      <c r="T456" s="9">
        <f t="shared" si="239"/>
        <v>8.8769407160083027E-13</v>
      </c>
      <c r="U456" s="18"/>
      <c r="V456" s="8">
        <f t="shared" si="250"/>
        <v>3.8567325249447747E-8</v>
      </c>
      <c r="W456" s="8">
        <f t="shared" si="240"/>
        <v>6.8279386291171185E-9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-2.4444661558664302E-9</v>
      </c>
      <c r="AB456" s="8">
        <f t="shared" si="251"/>
        <v>-3.1739386620330627E-6</v>
      </c>
      <c r="AC456" s="8">
        <f t="shared" si="244"/>
        <v>-3.176383128188929E-6</v>
      </c>
      <c r="AD456" s="8">
        <f t="shared" si="252"/>
        <v>3.7834546069708239E-9</v>
      </c>
      <c r="AE456" s="8">
        <f t="shared" si="245"/>
        <v>-3.1725996735819581E-6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2753.7258995750444</v>
      </c>
      <c r="M457" s="14">
        <f t="shared" si="238"/>
        <v>769177</v>
      </c>
      <c r="N457" s="13"/>
      <c r="O457" s="12">
        <f>1000*(IF(I59&lt;18,VLOOKUP(I59,'[1]Mortality (No Interventions) H'!$B$10:$O$129,10),VLOOKUP(I59,'[1]Mortality (Interventions) H'!$B$264:$AV$384,13)))</f>
        <v>836.2303360345436</v>
      </c>
      <c r="P457" s="11">
        <v>0</v>
      </c>
      <c r="Q457" s="10">
        <f t="shared" si="247"/>
        <v>8.8769407160083027E-13</v>
      </c>
      <c r="R457" s="10">
        <f t="shared" si="248"/>
        <v>7.423167117906345E-13</v>
      </c>
      <c r="S457" s="10">
        <f t="shared" si="249"/>
        <v>0</v>
      </c>
      <c r="T457" s="9">
        <f t="shared" si="239"/>
        <v>1.4537735981019578E-13</v>
      </c>
      <c r="U457" s="18"/>
      <c r="V457" s="8">
        <f t="shared" si="250"/>
        <v>6.8279386291171185E-9</v>
      </c>
      <c r="W457" s="8">
        <f t="shared" si="240"/>
        <v>1.1182092148672697E-9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-4.0032940092117627E-10</v>
      </c>
      <c r="AB457" s="8">
        <f t="shared" si="251"/>
        <v>-5.7097294142498492E-7</v>
      </c>
      <c r="AC457" s="8">
        <f t="shared" si="244"/>
        <v>-5.7137327082590611E-7</v>
      </c>
      <c r="AD457" s="8">
        <f t="shared" si="252"/>
        <v>6.698207795163894E-10</v>
      </c>
      <c r="AE457" s="8">
        <f t="shared" si="245"/>
        <v>-5.7070345004638968E-7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2753.7258995750444</v>
      </c>
      <c r="M458" s="14">
        <f t="shared" si="238"/>
        <v>769177</v>
      </c>
      <c r="N458" s="13"/>
      <c r="O458" s="12">
        <f>1000*(IF(I60&lt;18,VLOOKUP(I60,'[1]Mortality (No Interventions) H'!$B$10:$O$129,10),VLOOKUP(I60,'[1]Mortality (Interventions) H'!$B$264:$AV$384,13)))</f>
        <v>1000</v>
      </c>
      <c r="P458" s="11">
        <v>0</v>
      </c>
      <c r="Q458" s="10">
        <f t="shared" si="247"/>
        <v>1.4537735981019578E-13</v>
      </c>
      <c r="R458" s="10">
        <f t="shared" si="248"/>
        <v>1.4537735981019578E-13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1.1182092148672697E-9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-1.1182092148672695E-7</v>
      </c>
      <c r="AC458" s="8">
        <f t="shared" si="244"/>
        <v>-1.1182092148672695E-7</v>
      </c>
      <c r="AD458" s="8">
        <f t="shared" si="252"/>
        <v>1.0969632397847917E-10</v>
      </c>
      <c r="AE458" s="8">
        <f t="shared" si="245"/>
        <v>-1.1171122516274847E-7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2753.7258995750444</v>
      </c>
      <c r="M459" s="14">
        <f t="shared" si="238"/>
        <v>769177</v>
      </c>
      <c r="N459" s="13"/>
      <c r="O459" s="12" t="e">
        <f>1000*(IF(I61&lt;18,VLOOKUP(I61,'[1]Mortality (No Interventions) H'!$B$10:$O$129,10),VLOOKUP(I61,'[1]Mortality (Interventions) H'!$B$264:$AV$384,13)))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2753.7258995750444</v>
      </c>
      <c r="M460" s="14">
        <f t="shared" si="238"/>
        <v>769177</v>
      </c>
      <c r="N460" s="13"/>
      <c r="O460" s="12" t="e">
        <f>1000*(IF(I62&lt;18,VLOOKUP(I62,'[1]Mortality (No Interventions) H'!$B$10:$O$129,10),VLOOKUP(I62,'[1]Mortality (Interventions) H'!$B$264:$AV$384,13)))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2753.7258995750444</v>
      </c>
      <c r="M461" s="14">
        <f t="shared" si="238"/>
        <v>769177</v>
      </c>
      <c r="N461" s="13"/>
      <c r="O461" s="12" t="e">
        <f>1000*(IF(I63&lt;18,VLOOKUP(I63,'[1]Mortality (No Interventions) H'!$B$10:$O$129,10),VLOOKUP(I63,'[1]Mortality (Interventions) H'!$B$264:$AV$384,13)))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2753.7258995750444</v>
      </c>
      <c r="M462" s="14">
        <f t="shared" si="238"/>
        <v>769177</v>
      </c>
      <c r="N462" s="13"/>
      <c r="O462" s="12" t="e">
        <f>1000*(IF(I64&lt;18,VLOOKUP(I64,'[1]Mortality (No Interventions) H'!$B$10:$O$129,10),VLOOKUP(I64,'[1]Mortality (Interventions) H'!$B$264:$AV$384,13)))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2753.7258995750444</v>
      </c>
      <c r="M463" s="14">
        <f t="shared" si="238"/>
        <v>769177</v>
      </c>
      <c r="N463" s="13"/>
      <c r="O463" s="12" t="e">
        <f>1000*(IF(I65&lt;18,VLOOKUP(I65,'[1]Mortality (No Interventions) H'!$B$10:$O$129,10),VLOOKUP(I65,'[1]Mortality (Interventions) H'!$B$264:$AV$384,13)))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2753.7258995750444</v>
      </c>
      <c r="M464" s="14">
        <f t="shared" si="238"/>
        <v>769177</v>
      </c>
      <c r="N464" s="13"/>
      <c r="O464" s="12" t="e">
        <f>1000*(IF(I66&lt;18,VLOOKUP(I66,'[1]Mortality (No Interventions) H'!$B$10:$O$129,10),VLOOKUP(I66,'[1]Mortality (Interventions) H'!$B$264:$AV$384,13)))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2753.7258995750444</v>
      </c>
      <c r="M465" s="14">
        <f t="shared" si="238"/>
        <v>769177</v>
      </c>
      <c r="N465" s="13"/>
      <c r="O465" s="12" t="e">
        <f>1000*(IF(I67&lt;18,VLOOKUP(I67,'[1]Mortality (No Interventions) H'!$B$10:$O$129,10),VLOOKUP(I67,'[1]Mortality (Interventions) H'!$B$264:$AV$384,13)))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2753.7258995750444</v>
      </c>
      <c r="M466" s="14">
        <f t="shared" ref="M466:M497" si="255">$E$11</f>
        <v>769177</v>
      </c>
      <c r="N466" s="13"/>
      <c r="O466" s="12" t="e">
        <f>1000*(IF(I68&lt;18,VLOOKUP(I68,'[1]Mortality (No Interventions) H'!$B$10:$O$129,10),VLOOKUP(I68,'[1]Mortality (Interventions) H'!$B$264:$AV$384,13)))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2753.7258995750444</v>
      </c>
      <c r="M467" s="14">
        <f t="shared" si="255"/>
        <v>769177</v>
      </c>
      <c r="N467" s="13"/>
      <c r="O467" s="12" t="e">
        <f>1000*(IF(I69&lt;18,VLOOKUP(I69,'[1]Mortality (No Interventions) H'!$B$10:$O$129,10),VLOOKUP(I69,'[1]Mortality (Interventions) H'!$B$264:$AV$384,13)))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2753.7258995750444</v>
      </c>
      <c r="M468" s="14">
        <f t="shared" si="255"/>
        <v>769177</v>
      </c>
      <c r="N468" s="13"/>
      <c r="O468" s="12" t="e">
        <f>1000*(IF(I70&lt;18,VLOOKUP(I70,'[1]Mortality (No Interventions) H'!$B$10:$O$129,10),VLOOKUP(I70,'[1]Mortality (Interventions) H'!$B$264:$AV$384,13)))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2753.7258995750444</v>
      </c>
      <c r="M469" s="14">
        <f t="shared" si="255"/>
        <v>769177</v>
      </c>
      <c r="N469" s="13"/>
      <c r="O469" s="12" t="e">
        <f>1000*(IF(I71&lt;18,VLOOKUP(I71,'[1]Mortality (No Interventions) H'!$B$10:$O$129,10),VLOOKUP(I71,'[1]Mortality (Interventions) H'!$B$264:$AV$384,13)))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2753.7258995750444</v>
      </c>
      <c r="M470" s="14">
        <f t="shared" si="255"/>
        <v>769177</v>
      </c>
      <c r="N470" s="13"/>
      <c r="O470" s="12" t="e">
        <f>1000*(IF(I72&lt;18,VLOOKUP(I72,'[1]Mortality (No Interventions) H'!$B$10:$O$129,10),VLOOKUP(I72,'[1]Mortality (Interventions) H'!$B$264:$AV$384,13)))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2753.7258995750444</v>
      </c>
      <c r="M471" s="14">
        <f t="shared" si="255"/>
        <v>769177</v>
      </c>
      <c r="N471" s="13"/>
      <c r="O471" s="12" t="e">
        <f>1000*(IF(I73&lt;18,VLOOKUP(I73,'[1]Mortality (No Interventions) H'!$B$10:$O$129,10),VLOOKUP(I73,'[1]Mortality (Interventions) H'!$B$264:$AV$384,13)))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2753.7258995750444</v>
      </c>
      <c r="M472" s="14">
        <f t="shared" si="255"/>
        <v>769177</v>
      </c>
      <c r="N472" s="13"/>
      <c r="O472" s="12" t="e">
        <f>1000*(IF(I74&lt;18,VLOOKUP(I74,'[1]Mortality (No Interventions) H'!$B$10:$O$129,10),VLOOKUP(I74,'[1]Mortality (Interventions) H'!$B$264:$AV$384,13)))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2753.7258995750444</v>
      </c>
      <c r="M473" s="14">
        <f t="shared" si="255"/>
        <v>769177</v>
      </c>
      <c r="N473" s="13"/>
      <c r="O473" s="12" t="e">
        <f>1000*(IF(I75&lt;18,VLOOKUP(I75,'[1]Mortality (No Interventions) H'!$B$10:$O$129,10),VLOOKUP(I75,'[1]Mortality (Interventions) H'!$B$264:$AV$384,13)))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2753.7258995750444</v>
      </c>
      <c r="M474" s="14">
        <f t="shared" si="255"/>
        <v>769177</v>
      </c>
      <c r="N474" s="13"/>
      <c r="O474" s="12" t="e">
        <f>1000*(IF(I76&lt;18,VLOOKUP(I76,'[1]Mortality (No Interventions) H'!$B$10:$O$129,10),VLOOKUP(I76,'[1]Mortality (Interventions) H'!$B$264:$AV$384,13)))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2753.7258995750444</v>
      </c>
      <c r="M475" s="14">
        <f t="shared" si="255"/>
        <v>769177</v>
      </c>
      <c r="N475" s="13"/>
      <c r="O475" s="12" t="e">
        <f>1000*(IF(I77&lt;18,VLOOKUP(I77,'[1]Mortality (No Interventions) H'!$B$10:$O$129,10),VLOOKUP(I77,'[1]Mortality (Interventions) H'!$B$264:$AV$384,13)))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2753.7258995750444</v>
      </c>
      <c r="M476" s="14">
        <f t="shared" si="255"/>
        <v>769177</v>
      </c>
      <c r="N476" s="13"/>
      <c r="O476" s="12" t="e">
        <f>1000*(IF(I78&lt;18,VLOOKUP(I78,'[1]Mortality (No Interventions) H'!$B$10:$O$129,10),VLOOKUP(I78,'[1]Mortality (Interventions) H'!$B$264:$AV$384,13)))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2753.7258995750444</v>
      </c>
      <c r="M477" s="14">
        <f t="shared" si="255"/>
        <v>769177</v>
      </c>
      <c r="N477" s="13"/>
      <c r="O477" s="12" t="e">
        <f>1000*(IF(I79&lt;18,VLOOKUP(I79,'[1]Mortality (No Interventions) H'!$B$10:$O$129,10),VLOOKUP(I79,'[1]Mortality (Interventions) H'!$B$264:$AV$384,13)))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2753.7258995750444</v>
      </c>
      <c r="M478" s="14">
        <f t="shared" si="255"/>
        <v>769177</v>
      </c>
      <c r="O478" s="12" t="e">
        <f>1000*(IF(I80&lt;18,VLOOKUP(I80,'[1]Mortality (No Interventions) H'!$B$10:$O$129,10),VLOOKUP(I80,'[1]Mortality (Interventions) H'!$B$264:$AV$384,13)))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2753.7258995750444</v>
      </c>
      <c r="M479" s="14">
        <f t="shared" si="255"/>
        <v>769177</v>
      </c>
      <c r="O479" s="12" t="e">
        <f>1000*(IF(I81&lt;18,VLOOKUP(I81,'[1]Mortality (No Interventions) H'!$B$10:$O$129,10),VLOOKUP(I81,'[1]Mortality (Interventions) H'!$B$264:$AV$384,13)))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2753.7258995750444</v>
      </c>
      <c r="M480" s="14">
        <f t="shared" si="255"/>
        <v>769177</v>
      </c>
      <c r="O480" s="12" t="e">
        <f>1000*(IF(I82&lt;18,VLOOKUP(I82,'[1]Mortality (No Interventions) H'!$B$10:$O$129,10),VLOOKUP(I82,'[1]Mortality (Interventions) H'!$B$264:$AV$384,13)))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2753.7258995750444</v>
      </c>
      <c r="M481" s="14">
        <f t="shared" si="255"/>
        <v>769177</v>
      </c>
      <c r="O481" s="12" t="e">
        <f>1000*(IF(I83&lt;18,VLOOKUP(I83,'[1]Mortality (No Interventions) H'!$B$10:$O$129,10),VLOOKUP(I83,'[1]Mortality (Interventions) H'!$B$264:$AV$384,13)))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2753.7258995750444</v>
      </c>
      <c r="M482" s="14">
        <f t="shared" si="255"/>
        <v>769177</v>
      </c>
      <c r="O482" s="12" t="e">
        <f>1000*(IF(I84&lt;18,VLOOKUP(I84,'[1]Mortality (No Interventions) H'!$B$10:$O$129,10),VLOOKUP(I84,'[1]Mortality (Interventions) H'!$B$264:$AV$384,13)))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2753.7258995750444</v>
      </c>
      <c r="M483" s="14">
        <f t="shared" si="255"/>
        <v>769177</v>
      </c>
      <c r="O483" s="12" t="e">
        <f>1000*(IF(I85&lt;18,VLOOKUP(I85,'[1]Mortality (No Interventions) H'!$B$10:$O$129,10),VLOOKUP(I85,'[1]Mortality (Interventions) H'!$B$264:$AV$384,13)))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2753.7258995750444</v>
      </c>
      <c r="M484" s="14">
        <f t="shared" si="255"/>
        <v>769177</v>
      </c>
      <c r="O484" s="12" t="e">
        <f>1000*(IF(I86&lt;18,VLOOKUP(I86,'[1]Mortality (No Interventions) H'!$B$10:$O$129,10),VLOOKUP(I86,'[1]Mortality (Interventions) H'!$B$264:$AV$384,13)))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2753.7258995750444</v>
      </c>
      <c r="M485" s="14">
        <f t="shared" si="255"/>
        <v>769177</v>
      </c>
      <c r="O485" s="12" t="e">
        <f>1000*(IF(I87&lt;18,VLOOKUP(I87,'[1]Mortality (No Interventions) H'!$B$10:$O$129,10),VLOOKUP(I87,'[1]Mortality (Interventions) H'!$B$264:$AV$384,13)))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2753.7258995750444</v>
      </c>
      <c r="M486" s="14">
        <f t="shared" si="255"/>
        <v>769177</v>
      </c>
      <c r="O486" s="12" t="e">
        <f>1000*(IF(I88&lt;18,VLOOKUP(I88,'[1]Mortality (No Interventions) H'!$B$10:$O$129,10),VLOOKUP(I88,'[1]Mortality (Interventions) H'!$B$264:$AV$384,13)))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2753.7258995750444</v>
      </c>
      <c r="M487" s="14">
        <f t="shared" si="255"/>
        <v>769177</v>
      </c>
      <c r="O487" s="12" t="e">
        <f>1000*(IF(I89&lt;18,VLOOKUP(I89,'[1]Mortality (No Interventions) H'!$B$10:$O$129,10),VLOOKUP(I89,'[1]Mortality (Interventions) H'!$B$264:$AV$384,13)))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2753.7258995750444</v>
      </c>
      <c r="M488" s="14">
        <f t="shared" si="255"/>
        <v>769177</v>
      </c>
      <c r="O488" s="12" t="e">
        <f>1000*(IF(I90&lt;18,VLOOKUP(I90,'[1]Mortality (No Interventions) H'!$B$10:$O$129,10),VLOOKUP(I90,'[1]Mortality (Interventions) H'!$B$264:$AV$384,13)))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2753.7258995750444</v>
      </c>
      <c r="M489" s="14">
        <f t="shared" si="255"/>
        <v>769177</v>
      </c>
      <c r="O489" s="12" t="e">
        <f>1000*(IF(I91&lt;18,VLOOKUP(I91,'[1]Mortality (No Interventions) H'!$B$10:$O$129,10),VLOOKUP(I91,'[1]Mortality (Interventions) H'!$B$264:$AV$384,13)))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2753.7258995750444</v>
      </c>
      <c r="M490" s="14">
        <f t="shared" si="255"/>
        <v>769177</v>
      </c>
      <c r="O490" s="12" t="e">
        <f>1000*(IF(I92&lt;18,VLOOKUP(I92,'[1]Mortality (No Interventions) H'!$B$10:$O$129,10),VLOOKUP(I92,'[1]Mortality (Interventions) H'!$B$264:$AV$384,13)))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2753.7258995750444</v>
      </c>
      <c r="M491" s="14">
        <f t="shared" si="255"/>
        <v>769177</v>
      </c>
      <c r="O491" s="12" t="e">
        <f>1000*(IF(I93&lt;18,VLOOKUP(I93,'[1]Mortality (No Interventions) H'!$B$10:$O$129,10),VLOOKUP(I93,'[1]Mortality (Interventions) H'!$B$264:$AV$384,13)))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2753.7258995750444</v>
      </c>
      <c r="M492" s="14">
        <f t="shared" si="255"/>
        <v>769177</v>
      </c>
      <c r="O492" s="12" t="e">
        <f>1000*(IF(I94&lt;18,VLOOKUP(I94,'[1]Mortality (No Interventions) H'!$B$10:$O$129,10),VLOOKUP(I94,'[1]Mortality (Interventions) H'!$B$264:$AV$384,13)))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2753.7258995750444</v>
      </c>
      <c r="M493" s="14">
        <f t="shared" si="255"/>
        <v>769177</v>
      </c>
      <c r="O493" s="12" t="e">
        <f>1000*(IF(I95&lt;18,VLOOKUP(I95,'[1]Mortality (No Interventions) H'!$B$10:$O$129,10),VLOOKUP(I95,'[1]Mortality (Interventions) H'!$B$264:$AV$384,13)))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2753.7258995750444</v>
      </c>
      <c r="M494" s="14">
        <f t="shared" si="255"/>
        <v>769177</v>
      </c>
      <c r="O494" s="12" t="e">
        <f>1000*(IF(I96&lt;18,VLOOKUP(I96,'[1]Mortality (No Interventions) H'!$B$10:$O$129,10),VLOOKUP(I96,'[1]Mortality (Interventions) H'!$B$264:$AV$384,13)))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2753.7258995750444</v>
      </c>
      <c r="M495" s="14">
        <f t="shared" si="255"/>
        <v>769177</v>
      </c>
      <c r="O495" s="12" t="e">
        <f>1000*(IF(I97&lt;18,VLOOKUP(I97,'[1]Mortality (No Interventions) H'!$B$10:$O$129,10),VLOOKUP(I97,'[1]Mortality (Interventions) H'!$B$264:$AV$384,13)))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2753.7258995750444</v>
      </c>
      <c r="M496" s="14">
        <f t="shared" si="255"/>
        <v>769177</v>
      </c>
      <c r="O496" s="12" t="e">
        <f>1000*(IF(I98&lt;18,VLOOKUP(I98,'[1]Mortality (No Interventions) H'!$B$10:$O$129,10),VLOOKUP(I98,'[1]Mortality (Interventions) H'!$B$264:$AV$384,13)))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2753.7258995750444</v>
      </c>
      <c r="M497" s="14">
        <f t="shared" si="255"/>
        <v>769177</v>
      </c>
      <c r="O497" s="12" t="e">
        <f>1000*(IF(I99&lt;18,VLOOKUP(I99,'[1]Mortality (No Interventions) H'!$B$10:$O$129,10),VLOOKUP(I99,'[1]Mortality (Interventions) H'!$B$264:$AV$384,13)))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2753.7258995750444</v>
      </c>
      <c r="M498" s="14">
        <f t="shared" ref="M498:M522" si="272">$E$11</f>
        <v>769177</v>
      </c>
      <c r="O498" s="12" t="e">
        <f>1000*(IF(I100&lt;18,VLOOKUP(I100,'[1]Mortality (No Interventions) H'!$B$10:$O$129,10),VLOOKUP(I100,'[1]Mortality (Interventions) H'!$B$264:$AV$384,13)))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2753.7258995750444</v>
      </c>
      <c r="M499" s="14">
        <f t="shared" si="272"/>
        <v>769177</v>
      </c>
      <c r="O499" s="12" t="e">
        <f>1000*(IF(I101&lt;18,VLOOKUP(I101,'[1]Mortality (No Interventions) H'!$B$10:$O$129,10),VLOOKUP(I101,'[1]Mortality (Interventions) H'!$B$264:$AV$384,13)))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2753.7258995750444</v>
      </c>
      <c r="M500" s="14">
        <f t="shared" si="272"/>
        <v>769177</v>
      </c>
      <c r="O500" s="12" t="e">
        <f>1000*(IF(I102&lt;18,VLOOKUP(I102,'[1]Mortality (No Interventions) H'!$B$10:$O$129,10),VLOOKUP(I102,'[1]Mortality (Interventions) H'!$B$264:$AV$384,13)))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2753.7258995750444</v>
      </c>
      <c r="M501" s="14">
        <f t="shared" si="272"/>
        <v>769177</v>
      </c>
      <c r="O501" s="12" t="e">
        <f>1000*(IF(I103&lt;18,VLOOKUP(I103,'[1]Mortality (No Interventions) H'!$B$10:$O$129,10),VLOOKUP(I103,'[1]Mortality (Interventions) H'!$B$264:$AV$384,13)))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2753.7258995750444</v>
      </c>
      <c r="M502" s="14">
        <f t="shared" si="272"/>
        <v>769177</v>
      </c>
      <c r="O502" s="12" t="e">
        <f>1000*(IF(I104&lt;18,VLOOKUP(I104,'[1]Mortality (No Interventions) H'!$B$10:$O$129,10),VLOOKUP(I104,'[1]Mortality (Interventions) H'!$B$264:$AV$384,13)))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2753.7258995750444</v>
      </c>
      <c r="M503" s="14">
        <f t="shared" si="272"/>
        <v>769177</v>
      </c>
      <c r="O503" s="12" t="e">
        <f>1000*(IF(I105&lt;18,VLOOKUP(I105,'[1]Mortality (No Interventions) H'!$B$10:$O$129,10),VLOOKUP(I105,'[1]Mortality (Interventions) H'!$B$264:$AV$384,13)))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2753.7258995750444</v>
      </c>
      <c r="M504" s="14">
        <f t="shared" si="272"/>
        <v>769177</v>
      </c>
      <c r="O504" s="12" t="e">
        <f>1000*(IF(I106&lt;18,VLOOKUP(I106,'[1]Mortality (No Interventions) H'!$B$10:$O$129,10),VLOOKUP(I106,'[1]Mortality (Interventions) H'!$B$264:$AV$384,13)))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2753.7258995750444</v>
      </c>
      <c r="M505" s="14">
        <f t="shared" si="272"/>
        <v>769177</v>
      </c>
      <c r="O505" s="12" t="e">
        <f>1000*(IF(I107&lt;18,VLOOKUP(I107,'[1]Mortality (No Interventions) H'!$B$10:$O$129,10),VLOOKUP(I107,'[1]Mortality (Interventions) H'!$B$264:$AV$384,13)))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2753.7258995750444</v>
      </c>
      <c r="M506" s="14">
        <f t="shared" si="272"/>
        <v>769177</v>
      </c>
      <c r="O506" s="12" t="e">
        <f>1000*(IF(I108&lt;18,VLOOKUP(I108,'[1]Mortality (No Interventions) H'!$B$10:$O$129,10),VLOOKUP(I108,'[1]Mortality (Interventions) H'!$B$264:$AV$384,13)))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2753.7258995750444</v>
      </c>
      <c r="M507" s="14">
        <f t="shared" si="272"/>
        <v>769177</v>
      </c>
      <c r="O507" s="12" t="e">
        <f>1000*(IF(I109&lt;18,VLOOKUP(I109,'[1]Mortality (No Interventions) H'!$B$10:$O$129,10),VLOOKUP(I109,'[1]Mortality (Interventions) H'!$B$264:$AV$384,13)))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2753.7258995750444</v>
      </c>
      <c r="M508" s="14">
        <f t="shared" si="272"/>
        <v>769177</v>
      </c>
      <c r="O508" s="12" t="e">
        <f>1000*(IF(I110&lt;18,VLOOKUP(I110,'[1]Mortality (No Interventions) H'!$B$10:$O$129,10),VLOOKUP(I110,'[1]Mortality (Interventions) H'!$B$264:$AV$384,13)))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2753.7258995750444</v>
      </c>
      <c r="M509" s="14">
        <f t="shared" si="272"/>
        <v>769177</v>
      </c>
      <c r="O509" s="12" t="e">
        <f>1000*(IF(I111&lt;18,VLOOKUP(I111,'[1]Mortality (No Interventions) H'!$B$10:$O$129,10),VLOOKUP(I111,'[1]Mortality (Interventions) H'!$B$264:$AV$384,13)))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2753.7258995750444</v>
      </c>
      <c r="M510" s="14">
        <f t="shared" si="272"/>
        <v>769177</v>
      </c>
      <c r="O510" s="12" t="e">
        <f>1000*(IF(I112&lt;18,VLOOKUP(I112,'[1]Mortality (No Interventions) H'!$B$10:$O$129,10),VLOOKUP(I112,'[1]Mortality (Interventions) H'!$B$264:$AV$384,13)))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2753.7258995750444</v>
      </c>
      <c r="M511" s="14">
        <f t="shared" si="272"/>
        <v>769177</v>
      </c>
      <c r="O511" s="12" t="e">
        <f>1000*(IF(I113&lt;18,VLOOKUP(I113,'[1]Mortality (No Interventions) H'!$B$10:$O$129,10),VLOOKUP(I113,'[1]Mortality (Interventions) H'!$B$264:$AV$384,13)))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2753.7258995750444</v>
      </c>
      <c r="M512" s="14">
        <f t="shared" si="272"/>
        <v>769177</v>
      </c>
      <c r="O512" s="12" t="e">
        <f>1000*(IF(I114&lt;18,VLOOKUP(I114,'[1]Mortality (No Interventions) H'!$B$10:$O$129,10),VLOOKUP(I114,'[1]Mortality (Interventions) H'!$B$264:$AV$384,13)))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2753.7258995750444</v>
      </c>
      <c r="M513" s="14">
        <f t="shared" si="272"/>
        <v>769177</v>
      </c>
      <c r="O513" s="12" t="e">
        <f>1000*(IF(I115&lt;18,VLOOKUP(I115,'[1]Mortality (No Interventions) H'!$B$10:$O$129,10),VLOOKUP(I115,'[1]Mortality (Interventions) H'!$B$264:$AV$384,13)))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2753.7258995750444</v>
      </c>
      <c r="M514" s="14">
        <f t="shared" si="272"/>
        <v>769177</v>
      </c>
      <c r="O514" s="12" t="e">
        <f>1000*(IF(I116&lt;18,VLOOKUP(I116,'[1]Mortality (No Interventions) H'!$B$10:$O$129,10),VLOOKUP(I116,'[1]Mortality (Interventions) H'!$B$264:$AV$384,13)))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2753.7258995750444</v>
      </c>
      <c r="M515" s="14">
        <f t="shared" si="272"/>
        <v>769177</v>
      </c>
      <c r="O515" s="12" t="e">
        <f>1000*(IF(I117&lt;18,VLOOKUP(I117,'[1]Mortality (No Interventions) H'!$B$10:$O$129,10),VLOOKUP(I117,'[1]Mortality (Interventions) H'!$B$264:$AV$384,13)))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2753.7258995750444</v>
      </c>
      <c r="M516" s="14">
        <f t="shared" si="272"/>
        <v>769177</v>
      </c>
      <c r="O516" s="12" t="e">
        <f>1000*(IF(I118&lt;18,VLOOKUP(I118,'[1]Mortality (No Interventions) H'!$B$10:$O$129,10),VLOOKUP(I118,'[1]Mortality (Interventions) H'!$B$264:$AV$384,13)))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2753.7258995750444</v>
      </c>
      <c r="M517" s="14">
        <f t="shared" si="272"/>
        <v>769177</v>
      </c>
      <c r="O517" s="12" t="e">
        <f>1000*(IF(I119&lt;18,VLOOKUP(I119,'[1]Mortality (No Interventions) H'!$B$10:$O$129,10),VLOOKUP(I119,'[1]Mortality (Interventions) H'!$B$264:$AV$384,13)))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2753.7258995750444</v>
      </c>
      <c r="M518" s="14">
        <f t="shared" si="272"/>
        <v>769177</v>
      </c>
      <c r="O518" s="12" t="e">
        <f>1000*(IF(I120&lt;18,VLOOKUP(I120,'[1]Mortality (No Interventions) H'!$B$10:$O$129,10),VLOOKUP(I120,'[1]Mortality (Interventions) H'!$B$264:$AV$384,13)))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2753.7258995750444</v>
      </c>
      <c r="M519" s="14">
        <f t="shared" si="272"/>
        <v>769177</v>
      </c>
      <c r="O519" s="12" t="e">
        <f>1000*(IF(I121&lt;18,VLOOKUP(I121,'[1]Mortality (No Interventions) H'!$B$10:$O$129,10),VLOOKUP(I121,'[1]Mortality (Interventions) H'!$B$264:$AV$384,13)))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2753.7258995750444</v>
      </c>
      <c r="M520" s="14">
        <f t="shared" si="272"/>
        <v>769177</v>
      </c>
      <c r="O520" s="12" t="e">
        <f>1000*(IF(I122&lt;18,VLOOKUP(I122,'[1]Mortality (No Interventions) H'!$B$10:$O$129,10),VLOOKUP(I122,'[1]Mortality (Interventions) H'!$B$264:$AV$384,13)))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2753.7258995750444</v>
      </c>
      <c r="M521" s="14">
        <f t="shared" si="272"/>
        <v>769177</v>
      </c>
      <c r="O521" s="12" t="e">
        <f>1000*(IF(I123&lt;18,VLOOKUP(I123,'[1]Mortality (No Interventions) H'!$B$10:$O$129,10),VLOOKUP(I123,'[1]Mortality (Interventions) H'!$B$264:$AV$384,13)))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2753.7258995750444</v>
      </c>
      <c r="M522" s="14">
        <f t="shared" si="272"/>
        <v>769177</v>
      </c>
      <c r="O522" s="12" t="e">
        <f>1000*(IF(I124&lt;18,VLOOKUP(I124,'[1]Mortality (No Interventions) H'!$B$10:$O$129,10),VLOOKUP(I124,'[1]Mortality (Interventions) H'!$B$264:$AV$384,13)))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550969.16389231011</v>
      </c>
      <c r="Z527" s="2">
        <f t="shared" si="289"/>
        <v>-13774.229097307754</v>
      </c>
      <c r="AA527" s="2">
        <f t="shared" si="289"/>
        <v>-42734.596744113886</v>
      </c>
      <c r="AB527" s="2">
        <f t="shared" si="289"/>
        <v>-769177</v>
      </c>
      <c r="AC527" s="2">
        <f t="shared" si="289"/>
        <v>-274716.6619491115</v>
      </c>
      <c r="AD527" s="2">
        <f t="shared" si="289"/>
        <v>11693.405396364984</v>
      </c>
      <c r="AE527" s="2">
        <f t="shared" si="289"/>
        <v>-263023.25655274658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550969.16389231011</v>
      </c>
      <c r="Z529" s="2">
        <f t="shared" si="290"/>
        <v>-13774.229097307754</v>
      </c>
      <c r="AA529" s="2">
        <f t="shared" si="290"/>
        <v>-21858.151691765826</v>
      </c>
      <c r="AB529" s="2">
        <f t="shared" si="290"/>
        <v>-231249.49860342438</v>
      </c>
      <c r="AC529" s="2">
        <f t="shared" si="290"/>
        <v>284087.28449981206</v>
      </c>
      <c r="AD529" s="2">
        <f t="shared" si="290"/>
        <v>5379.2750139657519</v>
      </c>
      <c r="AE529" s="2">
        <f t="shared" si="290"/>
        <v>289466.55951377784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550969.16389231011</v>
      </c>
      <c r="Z531" s="2">
        <f t="shared" si="291"/>
        <v>-13774.229097307754</v>
      </c>
      <c r="AA531" s="2">
        <f t="shared" si="291"/>
        <v>-31784.373385335784</v>
      </c>
      <c r="AB531" s="2">
        <f t="shared" si="291"/>
        <v>-458675.95282505429</v>
      </c>
      <c r="AC531" s="2">
        <f t="shared" si="291"/>
        <v>46734.60858461255</v>
      </c>
      <c r="AD531" s="2">
        <f t="shared" si="291"/>
        <v>8362.3272622224886</v>
      </c>
      <c r="AE531" s="2">
        <f t="shared" si="291"/>
        <v>55096.935846834967</v>
      </c>
    </row>
    <row r="536" spans="1:40" ht="19" customHeight="1" x14ac:dyDescent="0.15">
      <c r="A536" s="1"/>
      <c r="G536" s="1" t="s">
        <v>11</v>
      </c>
      <c r="H536" s="50">
        <v>538508.10726310767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538508.10726310767</v>
      </c>
      <c r="K537" s="14">
        <f>J537*$C$10</f>
        <v>13462.702681577692</v>
      </c>
      <c r="L537" s="15">
        <f>$C$547</f>
        <v>5589.1531016617864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538508.10726310767</v>
      </c>
      <c r="Z537" s="8">
        <f t="shared" ref="Z537:Z568" si="296">IFERROR(_xlfn.IFNA(-$T537*K537,0),0)</f>
        <v>-13462.702681577692</v>
      </c>
      <c r="AA537" s="8">
        <f t="shared" ref="AA537:AA568" si="297">IFERROR(_xlfn.IFNA(-$T537*L537,0),0)</f>
        <v>-5589.1531016617864</v>
      </c>
      <c r="AB537" s="8"/>
      <c r="AC537" s="8">
        <f t="shared" ref="AC537:AC568" si="298">IFERROR(_xlfn.IFNA(SUM(Y537:AB537),0),0)</f>
        <v>519456.25147986825</v>
      </c>
      <c r="AD537" s="8"/>
      <c r="AE537" s="8">
        <f t="shared" ref="AE537:AE568" si="299">IFERROR(_xlfn.IFNA(SUM(AC537:AD537),0),0)</f>
        <v>519456.25147986825</v>
      </c>
      <c r="AG537" s="46">
        <f>AE666</f>
        <v>53850.832445097447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H'!$B$10:$O$129,10),VLOOKUP(I5,'[1]Mortality (Interventions) H'!$B$264:$AV$384,16)))</f>
        <v>18.187586726586556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1.8187586726586557E-2</v>
      </c>
      <c r="S538" s="10">
        <f t="shared" ref="S538:S569" si="303">MIN(P538*Q538,Q538-R538)</f>
        <v>0</v>
      </c>
      <c r="T538" s="9">
        <f t="shared" si="293"/>
        <v>0.9818124132734134</v>
      </c>
      <c r="U538" s="18"/>
      <c r="V538" s="8">
        <f t="shared" ref="V538:V569" si="304">W537</f>
        <v>7691.77</v>
      </c>
      <c r="W538" s="8">
        <f t="shared" si="294"/>
        <v>7551.8752660440432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-13989.473395595669</v>
      </c>
      <c r="AC538" s="8">
        <f t="shared" si="298"/>
        <v>-13989.473395595669</v>
      </c>
      <c r="AD538" s="8">
        <f t="shared" ref="AD538:AD569" si="306">IFERROR(_xlfn.IFNA($D$6*SUM(V538:V538,Y538:Z538),0),0)</f>
        <v>754.56263700000011</v>
      </c>
      <c r="AE538" s="8">
        <f t="shared" si="299"/>
        <v>-13234.910758595668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2896.6125653462486</v>
      </c>
      <c r="M539" s="14">
        <f t="shared" si="292"/>
        <v>769177</v>
      </c>
      <c r="N539" s="13"/>
      <c r="O539" s="12">
        <f>1000*(IF(I6&lt;18,VLOOKUP(I6,'[1]Mortality (No Interventions) H'!$B$10:$O$129,10),VLOOKUP(I6,'[1]Mortality (Interventions) H'!$B$264:$AV$384,16)))</f>
        <v>19.877635312643395</v>
      </c>
      <c r="P539" s="11">
        <v>0</v>
      </c>
      <c r="Q539" s="10">
        <f t="shared" si="301"/>
        <v>0.9818124132734134</v>
      </c>
      <c r="R539" s="10">
        <f t="shared" si="302"/>
        <v>1.9516109096475234E-2</v>
      </c>
      <c r="S539" s="10">
        <f t="shared" si="303"/>
        <v>0</v>
      </c>
      <c r="T539" s="9">
        <f t="shared" si="293"/>
        <v>0.96229630417693812</v>
      </c>
      <c r="U539" s="18"/>
      <c r="V539" s="8">
        <f t="shared" si="304"/>
        <v>7551.8752660440432</v>
      </c>
      <c r="W539" s="8">
        <f t="shared" si="294"/>
        <v>7401.7618435790473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-2787.3995662651746</v>
      </c>
      <c r="AB539" s="8">
        <f t="shared" si="305"/>
        <v>-15011.342246499531</v>
      </c>
      <c r="AC539" s="8">
        <f t="shared" si="298"/>
        <v>-17798.741812764707</v>
      </c>
      <c r="AD539" s="8">
        <f t="shared" si="306"/>
        <v>740.83896359892071</v>
      </c>
      <c r="AE539" s="8">
        <f t="shared" si="299"/>
        <v>-17057.902849165785</v>
      </c>
      <c r="AF539" s="1" t="s">
        <v>34</v>
      </c>
      <c r="AG539" s="44">
        <f>AE666/Y666</f>
        <v>0.10000004033140149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2896.6125653462486</v>
      </c>
      <c r="M540" s="14">
        <f t="shared" si="292"/>
        <v>769177</v>
      </c>
      <c r="N540" s="13"/>
      <c r="O540" s="12">
        <f>1000*(IF(I7&lt;18,VLOOKUP(I7,'[1]Mortality (No Interventions) H'!$B$10:$O$129,10),VLOOKUP(I7,'[1]Mortality (Interventions) H'!$B$264:$AV$384,16)))</f>
        <v>21.668944021117056</v>
      </c>
      <c r="P540" s="11">
        <v>0</v>
      </c>
      <c r="Q540" s="10">
        <f t="shared" si="301"/>
        <v>0.96229630417693812</v>
      </c>
      <c r="R540" s="10">
        <f t="shared" si="302"/>
        <v>2.0851944746937905E-2</v>
      </c>
      <c r="S540" s="10">
        <f t="shared" si="303"/>
        <v>0</v>
      </c>
      <c r="T540" s="9">
        <f t="shared" si="293"/>
        <v>0.94144435943000027</v>
      </c>
      <c r="U540" s="18"/>
      <c r="V540" s="8">
        <f t="shared" si="304"/>
        <v>7401.7618435790473</v>
      </c>
      <c r="W540" s="8">
        <f t="shared" si="294"/>
        <v>7241.3734805328932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-2726.9995610992887</v>
      </c>
      <c r="AB540" s="8">
        <f t="shared" si="305"/>
        <v>-16038.836304615457</v>
      </c>
      <c r="AC540" s="8">
        <f t="shared" si="298"/>
        <v>-18765.835865714747</v>
      </c>
      <c r="AD540" s="8">
        <f t="shared" si="306"/>
        <v>726.11283685510455</v>
      </c>
      <c r="AE540" s="8">
        <f t="shared" si="299"/>
        <v>-18039.723028859644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2896.6125653462486</v>
      </c>
      <c r="M541" s="14">
        <f t="shared" si="292"/>
        <v>769177</v>
      </c>
      <c r="N541" s="13"/>
      <c r="O541" s="12">
        <f>1000*(IF(I8&lt;18,VLOOKUP(I8,'[1]Mortality (No Interventions) H'!$B$10:$O$129,10),VLOOKUP(I8,'[1]Mortality (Interventions) H'!$B$264:$AV$384,16)))</f>
        <v>23.559634170160091</v>
      </c>
      <c r="P541" s="11">
        <v>0</v>
      </c>
      <c r="Q541" s="10">
        <f t="shared" si="301"/>
        <v>0.94144435943000027</v>
      </c>
      <c r="R541" s="10">
        <f t="shared" si="302"/>
        <v>2.2180084699731512E-2</v>
      </c>
      <c r="S541" s="10">
        <f t="shared" si="303"/>
        <v>0</v>
      </c>
      <c r="T541" s="9">
        <f t="shared" si="293"/>
        <v>0.91926427473026873</v>
      </c>
      <c r="U541" s="18"/>
      <c r="V541" s="8">
        <f t="shared" si="304"/>
        <v>7241.3734805328932</v>
      </c>
      <c r="W541" s="8">
        <f t="shared" si="294"/>
        <v>7070.7693704420399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-2662.7524490576025</v>
      </c>
      <c r="AB541" s="8">
        <f t="shared" si="305"/>
        <v>-17060.411009085386</v>
      </c>
      <c r="AC541" s="8">
        <f t="shared" si="298"/>
        <v>-19723.16345814299</v>
      </c>
      <c r="AD541" s="8">
        <f t="shared" si="306"/>
        <v>710.37873844027683</v>
      </c>
      <c r="AE541" s="8">
        <f t="shared" si="299"/>
        <v>-19012.784719702711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2896.6125653462486</v>
      </c>
      <c r="M542" s="14">
        <f t="shared" si="292"/>
        <v>769177</v>
      </c>
      <c r="N542" s="13"/>
      <c r="O542" s="12">
        <f>1000*(IF(I9&lt;18,VLOOKUP(I9,'[1]Mortality (No Interventions) H'!$B$10:$O$129,10),VLOOKUP(I9,'[1]Mortality (Interventions) H'!$B$264:$AV$384,16)))</f>
        <v>25.677997168258795</v>
      </c>
      <c r="P542" s="11">
        <v>0</v>
      </c>
      <c r="Q542" s="10">
        <f t="shared" si="301"/>
        <v>0.91926427473026873</v>
      </c>
      <c r="R542" s="10">
        <f t="shared" si="302"/>
        <v>2.3604865443405315E-2</v>
      </c>
      <c r="S542" s="10">
        <f t="shared" si="303"/>
        <v>0</v>
      </c>
      <c r="T542" s="9">
        <f t="shared" si="293"/>
        <v>0.89565940928686338</v>
      </c>
      <c r="U542" s="18"/>
      <c r="V542" s="8">
        <f t="shared" si="304"/>
        <v>7070.7693704420399</v>
      </c>
      <c r="W542" s="8">
        <f t="shared" si="294"/>
        <v>6889.2061745704177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-2594.3782992109268</v>
      </c>
      <c r="AB542" s="8">
        <f t="shared" si="305"/>
        <v>-18156.319587162168</v>
      </c>
      <c r="AC542" s="8">
        <f t="shared" si="298"/>
        <v>-20750.697886373095</v>
      </c>
      <c r="AD542" s="8">
        <f t="shared" si="306"/>
        <v>693.64247524036421</v>
      </c>
      <c r="AE542" s="8">
        <f t="shared" si="299"/>
        <v>-20057.055411132729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2896.6125653462486</v>
      </c>
      <c r="M543" s="14">
        <f t="shared" si="292"/>
        <v>769177</v>
      </c>
      <c r="N543" s="13"/>
      <c r="O543" s="12">
        <f>1000*(IF(I10&lt;18,VLOOKUP(I10,'[1]Mortality (No Interventions) H'!$B$10:$O$129,10),VLOOKUP(I10,'[1]Mortality (Interventions) H'!$B$264:$AV$384,16)))</f>
        <v>28.054853879514205</v>
      </c>
      <c r="P543" s="11">
        <v>0</v>
      </c>
      <c r="Q543" s="10">
        <f t="shared" si="301"/>
        <v>0.89565940928686338</v>
      </c>
      <c r="R543" s="10">
        <f t="shared" si="302"/>
        <v>2.512759385335496E-2</v>
      </c>
      <c r="S543" s="10">
        <f t="shared" si="303"/>
        <v>0</v>
      </c>
      <c r="T543" s="9">
        <f t="shared" si="293"/>
        <v>0.87053181543350844</v>
      </c>
      <c r="U543" s="18"/>
      <c r="V543" s="8">
        <f t="shared" si="304"/>
        <v>6889.2061745704177</v>
      </c>
      <c r="W543" s="8">
        <f t="shared" si="294"/>
        <v>6695.9305019969979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-2521.593395118382</v>
      </c>
      <c r="AB543" s="8">
        <f t="shared" si="305"/>
        <v>-19327.567257342009</v>
      </c>
      <c r="AC543" s="8">
        <f t="shared" si="298"/>
        <v>-21849.160652460392</v>
      </c>
      <c r="AD543" s="8">
        <f t="shared" si="306"/>
        <v>675.83112572535799</v>
      </c>
      <c r="AE543" s="8">
        <f t="shared" si="299"/>
        <v>-21173.329526735033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2896.6125653462486</v>
      </c>
      <c r="M544" s="14">
        <f t="shared" si="292"/>
        <v>769177</v>
      </c>
      <c r="N544" s="13"/>
      <c r="O544" s="12">
        <f>1000*(IF(I11&lt;18,VLOOKUP(I11,'[1]Mortality (No Interventions) H'!$B$10:$O$129,10),VLOOKUP(I11,'[1]Mortality (Interventions) H'!$B$264:$AV$384,16)))</f>
        <v>30.765944228109774</v>
      </c>
      <c r="P544" s="11">
        <v>0</v>
      </c>
      <c r="Q544" s="10">
        <f t="shared" si="301"/>
        <v>0.87053181543350844</v>
      </c>
      <c r="R544" s="10">
        <f t="shared" si="302"/>
        <v>2.6782733282422474E-2</v>
      </c>
      <c r="S544" s="10">
        <f t="shared" si="303"/>
        <v>0</v>
      </c>
      <c r="T544" s="9">
        <f t="shared" si="293"/>
        <v>0.84374908215108602</v>
      </c>
      <c r="U544" s="18"/>
      <c r="V544" s="8">
        <f t="shared" si="304"/>
        <v>6695.9305019969979</v>
      </c>
      <c r="W544" s="8">
        <f t="shared" si="294"/>
        <v>6489.9238776172597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-2444.0141933581999</v>
      </c>
      <c r="AB544" s="8">
        <f t="shared" si="305"/>
        <v>-20600.662437973871</v>
      </c>
      <c r="AC544" s="8">
        <f t="shared" si="298"/>
        <v>-23044.67663133207</v>
      </c>
      <c r="AD544" s="8">
        <f t="shared" si="306"/>
        <v>656.8707822459055</v>
      </c>
      <c r="AE544" s="8">
        <f t="shared" si="299"/>
        <v>-22387.805849086166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2896.6125653462486</v>
      </c>
      <c r="M545" s="14">
        <f t="shared" si="292"/>
        <v>769177</v>
      </c>
      <c r="N545" s="13"/>
      <c r="O545" s="12">
        <f>1000*(IF(I12&lt;18,VLOOKUP(I12,'[1]Mortality (No Interventions) H'!$B$10:$O$129,10),VLOOKUP(I12,'[1]Mortality (Interventions) H'!$B$264:$AV$384,16)))</f>
        <v>33.879502489600519</v>
      </c>
      <c r="P545" s="11">
        <v>0</v>
      </c>
      <c r="Q545" s="10">
        <f t="shared" si="301"/>
        <v>0.84374908215108602</v>
      </c>
      <c r="R545" s="10">
        <f t="shared" si="302"/>
        <v>2.858579912933587E-2</v>
      </c>
      <c r="S545" s="10">
        <f t="shared" si="303"/>
        <v>0</v>
      </c>
      <c r="T545" s="9">
        <f t="shared" si="293"/>
        <v>0.81516328302175012</v>
      </c>
      <c r="U545" s="18"/>
      <c r="V545" s="8">
        <f t="shared" si="304"/>
        <v>6489.9238776172597</v>
      </c>
      <c r="W545" s="8">
        <f t="shared" si="294"/>
        <v>6270.0484854482074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-2361.2122084097018</v>
      </c>
      <c r="AB545" s="8">
        <f t="shared" si="305"/>
        <v>-21987.539216905177</v>
      </c>
      <c r="AC545" s="8">
        <f t="shared" si="298"/>
        <v>-24348.75142531488</v>
      </c>
      <c r="AD545" s="8">
        <f t="shared" si="306"/>
        <v>636.66153239425319</v>
      </c>
      <c r="AE545" s="8">
        <f t="shared" si="299"/>
        <v>-23712.089892920627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2896.6125653462486</v>
      </c>
      <c r="M546" s="14">
        <f t="shared" si="292"/>
        <v>769177</v>
      </c>
      <c r="N546" s="13"/>
      <c r="O546" s="12">
        <f>1000*(IF(I13&lt;18,VLOOKUP(I13,'[1]Mortality (No Interventions) H'!$B$10:$O$129,10),VLOOKUP(I13,'[1]Mortality (Interventions) H'!$B$264:$AV$384,16)))</f>
        <v>37.455426812539791</v>
      </c>
      <c r="P546" s="11">
        <v>0</v>
      </c>
      <c r="Q546" s="10">
        <f t="shared" si="301"/>
        <v>0.81516328302175012</v>
      </c>
      <c r="R546" s="10">
        <f t="shared" si="302"/>
        <v>3.0532288687490822E-2</v>
      </c>
      <c r="S546" s="10">
        <f t="shared" si="303"/>
        <v>0</v>
      </c>
      <c r="T546" s="9">
        <f t="shared" si="293"/>
        <v>0.78463099433425931</v>
      </c>
      <c r="U546" s="18"/>
      <c r="V546" s="8">
        <f t="shared" si="304"/>
        <v>6270.0484854482074</v>
      </c>
      <c r="W546" s="8">
        <f t="shared" si="294"/>
        <v>6035.2011432904264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-2272.7719973487369</v>
      </c>
      <c r="AB546" s="8">
        <f t="shared" si="305"/>
        <v>-23484.734215778128</v>
      </c>
      <c r="AC546" s="8">
        <f t="shared" si="298"/>
        <v>-25757.506213126864</v>
      </c>
      <c r="AD546" s="8">
        <f t="shared" si="306"/>
        <v>615.09175642246919</v>
      </c>
      <c r="AE546" s="8">
        <f t="shared" si="299"/>
        <v>-25142.414456704395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5589.1531016617864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2896.6125653462486</v>
      </c>
      <c r="M547" s="14">
        <f t="shared" si="292"/>
        <v>769177</v>
      </c>
      <c r="N547" s="13"/>
      <c r="O547" s="12">
        <f>1000*(IF(I14&lt;18,VLOOKUP(I14,'[1]Mortality (No Interventions) H'!$B$10:$O$129,10),VLOOKUP(I14,'[1]Mortality (Interventions) H'!$B$264:$AV$384,16)))</f>
        <v>41.700904448618118</v>
      </c>
      <c r="P547" s="11">
        <v>0</v>
      </c>
      <c r="Q547" s="10">
        <f t="shared" si="301"/>
        <v>0.78463099433425931</v>
      </c>
      <c r="R547" s="10">
        <f t="shared" si="302"/>
        <v>3.2719822122157169E-2</v>
      </c>
      <c r="S547" s="10">
        <f t="shared" si="303"/>
        <v>0</v>
      </c>
      <c r="T547" s="9">
        <f t="shared" si="293"/>
        <v>0.75191117221210213</v>
      </c>
      <c r="U547" s="18"/>
      <c r="V547" s="8">
        <f t="shared" si="304"/>
        <v>6035.2011432904264</v>
      </c>
      <c r="W547" s="8">
        <f t="shared" si="294"/>
        <v>5783.5277970858815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-2177.9953494538022</v>
      </c>
      <c r="AB547" s="8">
        <f t="shared" si="305"/>
        <v>-25167.334620454483</v>
      </c>
      <c r="AC547" s="8">
        <f t="shared" si="298"/>
        <v>-27345.329969908285</v>
      </c>
      <c r="AD547" s="8">
        <f t="shared" si="306"/>
        <v>592.05323215679084</v>
      </c>
      <c r="AE547" s="8">
        <f t="shared" si="299"/>
        <v>-26753.276737751494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2896.6125653462486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2896.6125653462486</v>
      </c>
      <c r="M548" s="14">
        <f t="shared" si="292"/>
        <v>769177</v>
      </c>
      <c r="N548" s="13"/>
      <c r="O548" s="12">
        <f>1000*(IF(I15&lt;18,VLOOKUP(I15,'[1]Mortality (No Interventions) H'!$B$10:$O$129,10),VLOOKUP(I15,'[1]Mortality (Interventions) H'!$B$264:$AV$384,16)))</f>
        <v>46.571205897721747</v>
      </c>
      <c r="P548" s="11">
        <v>0</v>
      </c>
      <c r="Q548" s="10">
        <f t="shared" si="301"/>
        <v>0.75191117221210213</v>
      </c>
      <c r="R548" s="10">
        <f t="shared" si="302"/>
        <v>3.5017410017887121E-2</v>
      </c>
      <c r="S548" s="10">
        <f t="shared" si="303"/>
        <v>0</v>
      </c>
      <c r="T548" s="9">
        <f t="shared" si="293"/>
        <v>0.71689376219421497</v>
      </c>
      <c r="U548" s="18"/>
      <c r="V548" s="8">
        <f t="shared" si="304"/>
        <v>5783.5277970858815</v>
      </c>
      <c r="W548" s="8">
        <f t="shared" si="294"/>
        <v>5514.1819332325967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-2076.5634795901087</v>
      </c>
      <c r="AB548" s="8">
        <f t="shared" si="305"/>
        <v>-26934.586385328363</v>
      </c>
      <c r="AC548" s="8">
        <f t="shared" si="298"/>
        <v>-29011.149864918472</v>
      </c>
      <c r="AD548" s="8">
        <f t="shared" si="306"/>
        <v>567.36407689412499</v>
      </c>
      <c r="AE548" s="8">
        <f t="shared" si="299"/>
        <v>-28443.785788024346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2896.6125653462486</v>
      </c>
      <c r="M549" s="14">
        <f t="shared" si="292"/>
        <v>769177</v>
      </c>
      <c r="N549" s="13"/>
      <c r="O549" s="12">
        <f>1000*(IF(I16&lt;18,VLOOKUP(I16,'[1]Mortality (No Interventions) H'!$B$10:$O$129,10),VLOOKUP(I16,'[1]Mortality (Interventions) H'!$B$264:$AV$384,16)))</f>
        <v>52.133115101623503</v>
      </c>
      <c r="P549" s="11">
        <v>0</v>
      </c>
      <c r="Q549" s="10">
        <f t="shared" si="301"/>
        <v>0.71689376219421497</v>
      </c>
      <c r="R549" s="10">
        <f t="shared" si="302"/>
        <v>3.7373905020106915E-2</v>
      </c>
      <c r="S549" s="10">
        <f t="shared" si="303"/>
        <v>0</v>
      </c>
      <c r="T549" s="9">
        <f t="shared" si="293"/>
        <v>0.67951985717410801</v>
      </c>
      <c r="U549" s="18"/>
      <c r="V549" s="8">
        <f t="shared" si="304"/>
        <v>5514.1819332325967</v>
      </c>
      <c r="W549" s="8">
        <f t="shared" si="294"/>
        <v>5226.7104518160895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-1968.3057566928094</v>
      </c>
      <c r="AB549" s="8">
        <f t="shared" si="305"/>
        <v>-28747.148141650778</v>
      </c>
      <c r="AC549" s="8">
        <f t="shared" si="298"/>
        <v>-30715.453898343589</v>
      </c>
      <c r="AD549" s="8">
        <f t="shared" si="306"/>
        <v>540.94124765011782</v>
      </c>
      <c r="AE549" s="8">
        <f t="shared" si="299"/>
        <v>-30174.512650693472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2896.6125653462486</v>
      </c>
      <c r="M550" s="14">
        <f t="shared" si="292"/>
        <v>769177</v>
      </c>
      <c r="N550" s="13"/>
      <c r="O550" s="12">
        <f>1000*(IF(I17&lt;18,VLOOKUP(I17,'[1]Mortality (No Interventions) H'!$B$10:$O$129,10),VLOOKUP(I17,'[1]Mortality (Interventions) H'!$B$264:$AV$384,16)))</f>
        <v>58.521742312331156</v>
      </c>
      <c r="P550" s="11">
        <v>0</v>
      </c>
      <c r="Q550" s="10">
        <f t="shared" si="301"/>
        <v>0.67951985717410801</v>
      </c>
      <c r="R550" s="10">
        <f t="shared" si="302"/>
        <v>3.9766685977655224E-2</v>
      </c>
      <c r="S550" s="10">
        <f t="shared" si="303"/>
        <v>0</v>
      </c>
      <c r="T550" s="9">
        <f t="shared" si="293"/>
        <v>0.63975317119645281</v>
      </c>
      <c r="U550" s="18"/>
      <c r="V550" s="8">
        <f t="shared" si="304"/>
        <v>5226.7104518160895</v>
      </c>
      <c r="W550" s="8">
        <f t="shared" si="294"/>
        <v>4920.8342496137402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-1853.1170744077549</v>
      </c>
      <c r="AB550" s="8">
        <f t="shared" si="305"/>
        <v>-30587.620220234912</v>
      </c>
      <c r="AC550" s="8">
        <f t="shared" si="298"/>
        <v>-32440.737294642666</v>
      </c>
      <c r="AD550" s="8">
        <f t="shared" si="306"/>
        <v>512.74029532315842</v>
      </c>
      <c r="AE550" s="8">
        <f t="shared" si="299"/>
        <v>-31927.996999319508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2896.6125653462486</v>
      </c>
      <c r="M551" s="14">
        <f t="shared" si="292"/>
        <v>769177</v>
      </c>
      <c r="N551" s="13"/>
      <c r="O551" s="12">
        <f>1000*(IF(I18&lt;18,VLOOKUP(I18,'[1]Mortality (No Interventions) H'!$B$10:$O$129,10),VLOOKUP(I18,'[1]Mortality (Interventions) H'!$B$264:$AV$384,16)))</f>
        <v>65.611930147947646</v>
      </c>
      <c r="P551" s="11">
        <v>0</v>
      </c>
      <c r="Q551" s="10">
        <f t="shared" si="301"/>
        <v>0.63975317119645281</v>
      </c>
      <c r="R551" s="10">
        <f t="shared" si="302"/>
        <v>4.1975440380469659E-2</v>
      </c>
      <c r="S551" s="10">
        <f t="shared" si="303"/>
        <v>0</v>
      </c>
      <c r="T551" s="9">
        <f t="shared" si="293"/>
        <v>0.59777773081598318</v>
      </c>
      <c r="U551" s="18"/>
      <c r="V551" s="8">
        <f t="shared" si="304"/>
        <v>4920.8342496137402</v>
      </c>
      <c r="W551" s="8">
        <f t="shared" si="294"/>
        <v>4597.9688165584548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-1731.5304863657443</v>
      </c>
      <c r="AB551" s="8">
        <f t="shared" si="305"/>
        <v>-32286.54330552851</v>
      </c>
      <c r="AC551" s="8">
        <f t="shared" si="298"/>
        <v>-34018.073791894254</v>
      </c>
      <c r="AD551" s="8">
        <f t="shared" si="306"/>
        <v>482.73383988710793</v>
      </c>
      <c r="AE551" s="8">
        <f t="shared" si="299"/>
        <v>-33535.339952007147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2896.6125653462486</v>
      </c>
      <c r="M552" s="14">
        <f t="shared" si="292"/>
        <v>769177</v>
      </c>
      <c r="N552" s="13"/>
      <c r="O552" s="12">
        <f>1000*(IF(I19&lt;18,VLOOKUP(I19,'[1]Mortality (No Interventions) H'!$B$10:$O$129,10),VLOOKUP(I19,'[1]Mortality (Interventions) H'!$B$264:$AV$384,16)))</f>
        <v>73.440301059761765</v>
      </c>
      <c r="P552" s="11">
        <v>0</v>
      </c>
      <c r="Q552" s="10">
        <f t="shared" si="301"/>
        <v>0.59777773081598318</v>
      </c>
      <c r="R552" s="10">
        <f t="shared" si="302"/>
        <v>4.3900976517947027E-2</v>
      </c>
      <c r="S552" s="10">
        <f t="shared" si="303"/>
        <v>0</v>
      </c>
      <c r="T552" s="9">
        <f t="shared" si="293"/>
        <v>0.55387675429803618</v>
      </c>
      <c r="U552" s="18"/>
      <c r="V552" s="8">
        <f t="shared" si="304"/>
        <v>4597.9688165584548</v>
      </c>
      <c r="W552" s="8">
        <f t="shared" si="294"/>
        <v>4260.2926024070057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-1604.3663661528883</v>
      </c>
      <c r="AB552" s="8">
        <f t="shared" si="305"/>
        <v>-33767.621415144939</v>
      </c>
      <c r="AC552" s="8">
        <f t="shared" si="298"/>
        <v>-35371.98778129783</v>
      </c>
      <c r="AD552" s="8">
        <f t="shared" si="306"/>
        <v>451.06074090438443</v>
      </c>
      <c r="AE552" s="8">
        <f t="shared" si="299"/>
        <v>-34920.927040393442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2896.6125653462486</v>
      </c>
      <c r="M553" s="14">
        <f t="shared" si="292"/>
        <v>769177</v>
      </c>
      <c r="N553" s="13"/>
      <c r="O553" s="12">
        <f>1000*(IF(I20&lt;18,VLOOKUP(I20,'[1]Mortality (No Interventions) H'!$B$10:$O$129,10),VLOOKUP(I20,'[1]Mortality (Interventions) H'!$B$264:$AV$384,16)))</f>
        <v>81.908397304193855</v>
      </c>
      <c r="P553" s="11">
        <v>0</v>
      </c>
      <c r="Q553" s="10">
        <f t="shared" si="301"/>
        <v>0.55387675429803618</v>
      </c>
      <c r="R553" s="10">
        <f t="shared" si="302"/>
        <v>4.5367157248600909E-2</v>
      </c>
      <c r="S553" s="10">
        <f t="shared" si="303"/>
        <v>0</v>
      </c>
      <c r="T553" s="9">
        <f t="shared" si="293"/>
        <v>0.50850959704943532</v>
      </c>
      <c r="U553" s="18"/>
      <c r="V553" s="8">
        <f t="shared" si="304"/>
        <v>4260.2926024070057</v>
      </c>
      <c r="W553" s="8">
        <f t="shared" si="294"/>
        <v>3911.3388632969354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-1472.9552884125521</v>
      </c>
      <c r="AB553" s="8">
        <f t="shared" si="305"/>
        <v>-34895.373911007104</v>
      </c>
      <c r="AC553" s="8">
        <f t="shared" si="298"/>
        <v>-36368.329199419655</v>
      </c>
      <c r="AD553" s="8">
        <f t="shared" si="306"/>
        <v>417.93470429612728</v>
      </c>
      <c r="AE553" s="8">
        <f t="shared" si="299"/>
        <v>-35950.394495123524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2896.6125653462486</v>
      </c>
      <c r="M554" s="14">
        <f t="shared" si="292"/>
        <v>769177</v>
      </c>
      <c r="N554" s="13"/>
      <c r="O554" s="12">
        <f>1000*(IF(I21&lt;18,VLOOKUP(I21,'[1]Mortality (No Interventions) H'!$B$10:$O$129,10),VLOOKUP(I21,'[1]Mortality (Interventions) H'!$B$264:$AV$384,16)))</f>
        <v>91.136641680654563</v>
      </c>
      <c r="P554" s="11">
        <v>0</v>
      </c>
      <c r="Q554" s="10">
        <f t="shared" si="301"/>
        <v>0.50850959704943532</v>
      </c>
      <c r="R554" s="10">
        <f t="shared" si="302"/>
        <v>4.6343856937468425E-2</v>
      </c>
      <c r="S554" s="10">
        <f t="shared" si="303"/>
        <v>0</v>
      </c>
      <c r="T554" s="9">
        <f t="shared" si="293"/>
        <v>0.46216574011196687</v>
      </c>
      <c r="U554" s="18"/>
      <c r="V554" s="8">
        <f t="shared" si="304"/>
        <v>3911.3388632969354</v>
      </c>
      <c r="W554" s="8">
        <f t="shared" si="294"/>
        <v>3554.8725748210236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-1338.715090080872</v>
      </c>
      <c r="AB554" s="8">
        <f t="shared" si="305"/>
        <v>-35646.62884759115</v>
      </c>
      <c r="AC554" s="8">
        <f t="shared" si="298"/>
        <v>-36985.34393767202</v>
      </c>
      <c r="AD554" s="8">
        <f t="shared" si="306"/>
        <v>383.70234248942938</v>
      </c>
      <c r="AE554" s="8">
        <f t="shared" si="299"/>
        <v>-36601.641595182591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2896.6125653462486</v>
      </c>
      <c r="M555" s="14">
        <f t="shared" si="292"/>
        <v>769177</v>
      </c>
      <c r="N555" s="13"/>
      <c r="O555" s="12">
        <f>1000*(IF(I22&lt;18,VLOOKUP(I22,'[1]Mortality (No Interventions) H'!$B$10:$O$129,10),VLOOKUP(I22,'[1]Mortality (Interventions) H'!$B$264:$AV$384,16)))</f>
        <v>101.44251298715128</v>
      </c>
      <c r="P555" s="11">
        <v>0</v>
      </c>
      <c r="Q555" s="10">
        <f t="shared" si="301"/>
        <v>0.46216574011196687</v>
      </c>
      <c r="R555" s="10">
        <f t="shared" si="302"/>
        <v>4.6883254093524576E-2</v>
      </c>
      <c r="S555" s="10">
        <f t="shared" si="303"/>
        <v>0</v>
      </c>
      <c r="T555" s="9">
        <f t="shared" si="293"/>
        <v>0.41528248601844231</v>
      </c>
      <c r="U555" s="18"/>
      <c r="V555" s="8">
        <f t="shared" si="304"/>
        <v>3554.8725748210236</v>
      </c>
      <c r="W555" s="8">
        <f t="shared" si="294"/>
        <v>3194.2573674820742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-1202.9124671692477</v>
      </c>
      <c r="AB555" s="8">
        <f t="shared" si="305"/>
        <v>-36061.520733894955</v>
      </c>
      <c r="AC555" s="8">
        <f t="shared" si="298"/>
        <v>-37264.433201064203</v>
      </c>
      <c r="AD555" s="8">
        <f t="shared" si="306"/>
        <v>348.73299958994244</v>
      </c>
      <c r="AE555" s="8">
        <f t="shared" si="299"/>
        <v>-36915.700201474261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2896.6125653462486</v>
      </c>
      <c r="M556" s="14">
        <f t="shared" si="292"/>
        <v>769177</v>
      </c>
      <c r="N556" s="13"/>
      <c r="O556" s="12">
        <f>1000*(IF(I23&lt;18,VLOOKUP(I23,'[1]Mortality (No Interventions) H'!$B$10:$O$129,10),VLOOKUP(I23,'[1]Mortality (Interventions) H'!$B$264:$AV$384,16)))</f>
        <v>112.93487845101653</v>
      </c>
      <c r="P556" s="11">
        <v>0</v>
      </c>
      <c r="Q556" s="10">
        <f t="shared" si="301"/>
        <v>0.41528248601844231</v>
      </c>
      <c r="R556" s="10">
        <f t="shared" si="302"/>
        <v>4.6899877081328756E-2</v>
      </c>
      <c r="S556" s="10">
        <f t="shared" si="303"/>
        <v>0</v>
      </c>
      <c r="T556" s="9">
        <f t="shared" si="293"/>
        <v>0.36838260893711355</v>
      </c>
      <c r="U556" s="18"/>
      <c r="V556" s="8">
        <f t="shared" si="304"/>
        <v>3194.2573674820742</v>
      </c>
      <c r="W556" s="8">
        <f t="shared" si="294"/>
        <v>2833.5142999442219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-1067.0616939022764</v>
      </c>
      <c r="AB556" s="8">
        <f t="shared" si="305"/>
        <v>-36074.306753785211</v>
      </c>
      <c r="AC556" s="8">
        <f t="shared" si="298"/>
        <v>-37141.368447687484</v>
      </c>
      <c r="AD556" s="8">
        <f t="shared" si="306"/>
        <v>313.35664774999151</v>
      </c>
      <c r="AE556" s="8">
        <f t="shared" si="299"/>
        <v>-36828.011799937492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2896.6125653462486</v>
      </c>
      <c r="M557" s="14">
        <f t="shared" si="292"/>
        <v>769177</v>
      </c>
      <c r="N557" s="13"/>
      <c r="O557" s="12">
        <f>1000*(IF(I24&lt;18,VLOOKUP(I24,'[1]Mortality (No Interventions) H'!$B$10:$O$129,10),VLOOKUP(I24,'[1]Mortality (Interventions) H'!$B$264:$AV$384,16)))</f>
        <v>125.79820536068623</v>
      </c>
      <c r="P557" s="11">
        <v>0</v>
      </c>
      <c r="Q557" s="10">
        <f t="shared" si="301"/>
        <v>0.36838260893711355</v>
      </c>
      <c r="R557" s="10">
        <f t="shared" si="302"/>
        <v>4.6341871090376373E-2</v>
      </c>
      <c r="S557" s="10">
        <f t="shared" si="303"/>
        <v>0</v>
      </c>
      <c r="T557" s="9">
        <f t="shared" si="293"/>
        <v>0.3220407378467372</v>
      </c>
      <c r="U557" s="18"/>
      <c r="V557" s="8">
        <f t="shared" si="304"/>
        <v>2833.5142999442219</v>
      </c>
      <c r="W557" s="8">
        <f t="shared" si="294"/>
        <v>2477.0632861473978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-932.82724780023614</v>
      </c>
      <c r="AB557" s="8">
        <f t="shared" si="305"/>
        <v>-35645.101379682426</v>
      </c>
      <c r="AC557" s="8">
        <f t="shared" si="298"/>
        <v>-36577.928627482659</v>
      </c>
      <c r="AD557" s="8">
        <f t="shared" si="306"/>
        <v>277.96775282452819</v>
      </c>
      <c r="AE557" s="8">
        <f t="shared" si="299"/>
        <v>-36299.960874658129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2896.6125653462486</v>
      </c>
      <c r="M558" s="14">
        <f t="shared" si="292"/>
        <v>769177</v>
      </c>
      <c r="N558" s="13"/>
      <c r="O558" s="12">
        <f>1000*(IF(I25&lt;18,VLOOKUP(I25,'[1]Mortality (No Interventions) H'!$B$10:$O$129,10),VLOOKUP(I25,'[1]Mortality (Interventions) H'!$B$264:$AV$384,16)))</f>
        <v>139.55042471298191</v>
      </c>
      <c r="P558" s="11">
        <v>0</v>
      </c>
      <c r="Q558" s="10">
        <f t="shared" si="301"/>
        <v>0.3220407378467372</v>
      </c>
      <c r="R558" s="10">
        <f t="shared" si="302"/>
        <v>4.4940921741394239E-2</v>
      </c>
      <c r="S558" s="10">
        <f t="shared" si="303"/>
        <v>0</v>
      </c>
      <c r="T558" s="9">
        <f t="shared" si="293"/>
        <v>0.27709981610534296</v>
      </c>
      <c r="U558" s="18"/>
      <c r="V558" s="8">
        <f t="shared" si="304"/>
        <v>2477.0632861473978</v>
      </c>
      <c r="W558" s="8">
        <f t="shared" si="294"/>
        <v>2131.3880525245941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-802.65080918587125</v>
      </c>
      <c r="AB558" s="8">
        <f t="shared" si="305"/>
        <v>-34567.523362280393</v>
      </c>
      <c r="AC558" s="8">
        <f t="shared" si="298"/>
        <v>-35370.174171466264</v>
      </c>
      <c r="AD558" s="8">
        <f t="shared" si="306"/>
        <v>242.99990837105975</v>
      </c>
      <c r="AE558" s="8">
        <f t="shared" si="299"/>
        <v>-35127.174263095207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2896.6125653462486</v>
      </c>
      <c r="M559" s="14">
        <f t="shared" si="292"/>
        <v>769177</v>
      </c>
      <c r="N559" s="13"/>
      <c r="O559" s="12">
        <f>1000*(IF(I26&lt;18,VLOOKUP(I26,'[1]Mortality (No Interventions) H'!$B$10:$O$129,10),VLOOKUP(I26,'[1]Mortality (Interventions) H'!$B$264:$AV$384,16)))</f>
        <v>153.73852739455347</v>
      </c>
      <c r="P559" s="11">
        <v>0</v>
      </c>
      <c r="Q559" s="10">
        <f t="shared" si="301"/>
        <v>0.27709981610534296</v>
      </c>
      <c r="R559" s="10">
        <f t="shared" si="302"/>
        <v>4.2600917669336998E-2</v>
      </c>
      <c r="S559" s="10">
        <f t="shared" si="303"/>
        <v>0</v>
      </c>
      <c r="T559" s="9">
        <f t="shared" si="293"/>
        <v>0.23449889843600596</v>
      </c>
      <c r="U559" s="18"/>
      <c r="V559" s="8">
        <f t="shared" si="304"/>
        <v>2131.3880525245941</v>
      </c>
      <c r="W559" s="8">
        <f t="shared" si="294"/>
        <v>1803.7115920231176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-679.25245576958866</v>
      </c>
      <c r="AB559" s="8">
        <f t="shared" si="305"/>
        <v>-32767.646050147625</v>
      </c>
      <c r="AC559" s="8">
        <f t="shared" si="298"/>
        <v>-33446.898505917212</v>
      </c>
      <c r="AD559" s="8">
        <f t="shared" si="306"/>
        <v>209.08916795266268</v>
      </c>
      <c r="AE559" s="8">
        <f t="shared" si="299"/>
        <v>-33237.809337964551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2896.6125653462486</v>
      </c>
      <c r="M560" s="14">
        <f t="shared" si="292"/>
        <v>769177</v>
      </c>
      <c r="N560" s="13"/>
      <c r="O560" s="12">
        <f>1000*(IF(I27&lt;18,VLOOKUP(I27,'[1]Mortality (No Interventions) H'!$B$10:$O$129,10),VLOOKUP(I27,'[1]Mortality (Interventions) H'!$B$264:$AV$384,16)))</f>
        <v>169.07544532246223</v>
      </c>
      <c r="P560" s="11">
        <v>0</v>
      </c>
      <c r="Q560" s="10">
        <f t="shared" si="301"/>
        <v>0.23449889843600596</v>
      </c>
      <c r="R560" s="10">
        <f t="shared" si="302"/>
        <v>3.9648005680694549E-2</v>
      </c>
      <c r="S560" s="10">
        <f t="shared" si="303"/>
        <v>0</v>
      </c>
      <c r="T560" s="9">
        <f t="shared" si="293"/>
        <v>0.19485089275531142</v>
      </c>
      <c r="U560" s="18"/>
      <c r="V560" s="8">
        <f t="shared" si="304"/>
        <v>1803.7115920231176</v>
      </c>
      <c r="W560" s="8">
        <f t="shared" si="294"/>
        <v>1498.7482513685218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-564.40754432396943</v>
      </c>
      <c r="AB560" s="8">
        <f t="shared" si="305"/>
        <v>-30496.334065459592</v>
      </c>
      <c r="AC560" s="8">
        <f t="shared" si="298"/>
        <v>-31060.741609783563</v>
      </c>
      <c r="AD560" s="8">
        <f t="shared" si="306"/>
        <v>176.94410717746786</v>
      </c>
      <c r="AE560" s="8">
        <f t="shared" si="299"/>
        <v>-30883.797502606096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2896.6125653462486</v>
      </c>
      <c r="M561" s="14">
        <f t="shared" si="292"/>
        <v>769177</v>
      </c>
      <c r="N561" s="13"/>
      <c r="O561" s="12">
        <f>1000*(IF(I28&lt;18,VLOOKUP(I28,'[1]Mortality (No Interventions) H'!$B$10:$O$129,10),VLOOKUP(I28,'[1]Mortality (Interventions) H'!$B$264:$AV$384,16)))</f>
        <v>185.46914090502787</v>
      </c>
      <c r="P561" s="11">
        <v>0</v>
      </c>
      <c r="Q561" s="10">
        <f t="shared" si="301"/>
        <v>0.19485089275531142</v>
      </c>
      <c r="R561" s="10">
        <f t="shared" si="302"/>
        <v>3.6138827683905327E-2</v>
      </c>
      <c r="S561" s="10">
        <f t="shared" si="303"/>
        <v>0</v>
      </c>
      <c r="T561" s="9">
        <f t="shared" si="293"/>
        <v>0.15871206507140609</v>
      </c>
      <c r="U561" s="18"/>
      <c r="V561" s="8">
        <f t="shared" si="304"/>
        <v>1498.7482513685218</v>
      </c>
      <c r="W561" s="8">
        <f t="shared" si="294"/>
        <v>1220.7767007542893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-459.72736195788633</v>
      </c>
      <c r="AB561" s="8">
        <f t="shared" si="305"/>
        <v>-27797.155061423247</v>
      </c>
      <c r="AC561" s="8">
        <f t="shared" si="298"/>
        <v>-28256.882423381132</v>
      </c>
      <c r="AD561" s="8">
        <f t="shared" si="306"/>
        <v>147.02720345925201</v>
      </c>
      <c r="AE561" s="8">
        <f t="shared" si="299"/>
        <v>-28109.855219921879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2896.6125653462486</v>
      </c>
      <c r="M562" s="14">
        <f t="shared" si="292"/>
        <v>769177</v>
      </c>
      <c r="N562" s="13"/>
      <c r="O562" s="12">
        <f>1000*(IF(I29&lt;18,VLOOKUP(I29,'[1]Mortality (No Interventions) H'!$B$10:$O$129,10),VLOOKUP(I29,'[1]Mortality (Interventions) H'!$B$264:$AV$384,16)))</f>
        <v>203.36774410340328</v>
      </c>
      <c r="P562" s="11">
        <v>0</v>
      </c>
      <c r="Q562" s="10">
        <f t="shared" si="301"/>
        <v>0.15871206507140609</v>
      </c>
      <c r="R562" s="10">
        <f t="shared" si="302"/>
        <v>3.2276914635564403E-2</v>
      </c>
      <c r="S562" s="10">
        <f t="shared" si="303"/>
        <v>0</v>
      </c>
      <c r="T562" s="9">
        <f t="shared" si="293"/>
        <v>0.12643515043584169</v>
      </c>
      <c r="U562" s="18"/>
      <c r="V562" s="8">
        <f t="shared" si="304"/>
        <v>1220.7767007542893</v>
      </c>
      <c r="W562" s="8">
        <f t="shared" si="294"/>
        <v>972.51009706789409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-366.23364545390228</v>
      </c>
      <c r="AB562" s="8">
        <f t="shared" si="305"/>
        <v>-24826.660368639521</v>
      </c>
      <c r="AC562" s="8">
        <f t="shared" si="298"/>
        <v>-25192.894014093425</v>
      </c>
      <c r="AD562" s="8">
        <f t="shared" si="306"/>
        <v>119.7581943439958</v>
      </c>
      <c r="AE562" s="8">
        <f t="shared" si="299"/>
        <v>-25073.13581974943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2896.6125653462486</v>
      </c>
      <c r="M563" s="14">
        <f t="shared" si="292"/>
        <v>769177</v>
      </c>
      <c r="N563" s="13"/>
      <c r="O563" s="12">
        <f>1000*(IF(I30&lt;18,VLOOKUP(I30,'[1]Mortality (No Interventions) H'!$B$10:$O$129,10),VLOOKUP(I30,'[1]Mortality (Interventions) H'!$B$264:$AV$384,16)))</f>
        <v>222.98203741150971</v>
      </c>
      <c r="P563" s="11">
        <v>0</v>
      </c>
      <c r="Q563" s="10">
        <f t="shared" si="301"/>
        <v>0.12643515043584169</v>
      </c>
      <c r="R563" s="10">
        <f t="shared" si="302"/>
        <v>2.819276744461471E-2</v>
      </c>
      <c r="S563" s="10">
        <f t="shared" si="303"/>
        <v>0</v>
      </c>
      <c r="T563" s="9">
        <f t="shared" si="293"/>
        <v>9.8242382991226979E-2</v>
      </c>
      <c r="U563" s="18"/>
      <c r="V563" s="8">
        <f t="shared" si="304"/>
        <v>972.51009706789409</v>
      </c>
      <c r="W563" s="8">
        <f t="shared" si="294"/>
        <v>755.65781422042994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-284.57012102194665</v>
      </c>
      <c r="AB563" s="8">
        <f t="shared" si="305"/>
        <v>-21685.228284746408</v>
      </c>
      <c r="AC563" s="8">
        <f t="shared" si="298"/>
        <v>-21969.798405768353</v>
      </c>
      <c r="AD563" s="8">
        <f t="shared" si="306"/>
        <v>95.40324052236042</v>
      </c>
      <c r="AE563" s="8">
        <f t="shared" si="299"/>
        <v>-21874.395165245995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2896.6125653462486</v>
      </c>
      <c r="M564" s="14">
        <f t="shared" si="292"/>
        <v>769177</v>
      </c>
      <c r="N564" s="13"/>
      <c r="O564" s="12">
        <f>1000*(IF(I31&lt;18,VLOOKUP(I31,'[1]Mortality (No Interventions) H'!$B$10:$O$129,10),VLOOKUP(I31,'[1]Mortality (Interventions) H'!$B$264:$AV$384,16)))</f>
        <v>242.10840984025847</v>
      </c>
      <c r="P564" s="11">
        <v>0</v>
      </c>
      <c r="Q564" s="10">
        <f t="shared" si="301"/>
        <v>9.8242382991226979E-2</v>
      </c>
      <c r="R564" s="10">
        <f t="shared" si="302"/>
        <v>2.3785307124923619E-2</v>
      </c>
      <c r="S564" s="10">
        <f t="shared" si="303"/>
        <v>0</v>
      </c>
      <c r="T564" s="9">
        <f t="shared" si="293"/>
        <v>7.445707586630336E-2</v>
      </c>
      <c r="U564" s="18"/>
      <c r="V564" s="8">
        <f t="shared" si="304"/>
        <v>755.65781422042994</v>
      </c>
      <c r="W564" s="8">
        <f t="shared" si="294"/>
        <v>572.70670243615621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-215.67330153327325</v>
      </c>
      <c r="AB564" s="8">
        <f t="shared" si="305"/>
        <v>-18295.111178427374</v>
      </c>
      <c r="AC564" s="8">
        <f t="shared" si="298"/>
        <v>-18510.784479960646</v>
      </c>
      <c r="AD564" s="8">
        <f t="shared" si="306"/>
        <v>74.130031575024177</v>
      </c>
      <c r="AE564" s="8">
        <f t="shared" si="299"/>
        <v>-18436.654448385623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2896.6125653462486</v>
      </c>
      <c r="M565" s="14">
        <f t="shared" si="292"/>
        <v>769177</v>
      </c>
      <c r="N565" s="13"/>
      <c r="O565" s="12">
        <f>1000*(IF(I32&lt;18,VLOOKUP(I32,'[1]Mortality (No Interventions) H'!$B$10:$O$129,10),VLOOKUP(I32,'[1]Mortality (Interventions) H'!$B$264:$AV$384,16)))</f>
        <v>262.54006000576629</v>
      </c>
      <c r="P565" s="11">
        <v>0</v>
      </c>
      <c r="Q565" s="10">
        <f t="shared" si="301"/>
        <v>7.445707586630336E-2</v>
      </c>
      <c r="R565" s="10">
        <f t="shared" si="302"/>
        <v>1.9547965165793175E-2</v>
      </c>
      <c r="S565" s="10">
        <f t="shared" si="303"/>
        <v>0</v>
      </c>
      <c r="T565" s="9">
        <f t="shared" si="293"/>
        <v>5.4909110700510189E-2</v>
      </c>
      <c r="U565" s="18"/>
      <c r="V565" s="8">
        <f t="shared" si="304"/>
        <v>572.70670243615621</v>
      </c>
      <c r="W565" s="8">
        <f t="shared" si="294"/>
        <v>422.34825041286325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-159.05042000708596</v>
      </c>
      <c r="AB565" s="8">
        <f t="shared" si="305"/>
        <v>-15035.845202329298</v>
      </c>
      <c r="AC565" s="8">
        <f t="shared" si="298"/>
        <v>-15194.895622336384</v>
      </c>
      <c r="AD565" s="8">
        <f t="shared" si="306"/>
        <v>56.182527508986929</v>
      </c>
      <c r="AE565" s="8">
        <f t="shared" si="299"/>
        <v>-15138.713094827397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2896.6125653462486</v>
      </c>
      <c r="M566" s="14">
        <f t="shared" si="292"/>
        <v>769177</v>
      </c>
      <c r="N566" s="13"/>
      <c r="O566" s="12">
        <f>1000*(IF(I33&lt;18,VLOOKUP(I33,'[1]Mortality (No Interventions) H'!$B$10:$O$129,10),VLOOKUP(I33,'[1]Mortality (Interventions) H'!$B$264:$AV$384,16)))</f>
        <v>283.65093723195616</v>
      </c>
      <c r="P566" s="11">
        <v>0</v>
      </c>
      <c r="Q566" s="10">
        <f t="shared" si="301"/>
        <v>5.4909110700510189E-2</v>
      </c>
      <c r="R566" s="10">
        <f t="shared" si="302"/>
        <v>1.5575020712772948E-2</v>
      </c>
      <c r="S566" s="10">
        <f t="shared" si="303"/>
        <v>0</v>
      </c>
      <c r="T566" s="9">
        <f t="shared" si="293"/>
        <v>3.9334089987737242E-2</v>
      </c>
      <c r="U566" s="18"/>
      <c r="V566" s="8">
        <f t="shared" si="304"/>
        <v>422.34825041286325</v>
      </c>
      <c r="W566" s="8">
        <f t="shared" si="294"/>
        <v>302.54877334497769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-113.93561930493976</v>
      </c>
      <c r="AB566" s="8">
        <f t="shared" si="305"/>
        <v>-11979.947706788558</v>
      </c>
      <c r="AC566" s="8">
        <f t="shared" si="298"/>
        <v>-12093.883326093497</v>
      </c>
      <c r="AD566" s="8">
        <f t="shared" si="306"/>
        <v>41.432363365501885</v>
      </c>
      <c r="AE566" s="8">
        <f t="shared" si="299"/>
        <v>-12052.450962727995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2896.6125653462486</v>
      </c>
      <c r="M567" s="14">
        <f t="shared" si="292"/>
        <v>769177</v>
      </c>
      <c r="N567" s="13"/>
      <c r="O567" s="12">
        <f>1000*(IF(I34&lt;18,VLOOKUP(I34,'[1]Mortality (No Interventions) H'!$B$10:$O$129,10),VLOOKUP(I34,'[1]Mortality (Interventions) H'!$B$264:$AV$384,16)))</f>
        <v>305.12184546524185</v>
      </c>
      <c r="P567" s="11">
        <v>0</v>
      </c>
      <c r="Q567" s="10">
        <f t="shared" si="301"/>
        <v>3.9334089987737242E-2</v>
      </c>
      <c r="R567" s="10">
        <f t="shared" si="302"/>
        <v>1.200169012675428E-2</v>
      </c>
      <c r="S567" s="10">
        <f t="shared" si="303"/>
        <v>0</v>
      </c>
      <c r="T567" s="9">
        <f t="shared" si="293"/>
        <v>2.7332399860982962E-2</v>
      </c>
      <c r="U567" s="18"/>
      <c r="V567" s="8">
        <f t="shared" si="304"/>
        <v>302.54877334497769</v>
      </c>
      <c r="W567" s="8">
        <f t="shared" si="294"/>
        <v>210.23453327871295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-79.17137287839131</v>
      </c>
      <c r="AB567" s="8">
        <f t="shared" si="305"/>
        <v>-9231.4240066264756</v>
      </c>
      <c r="AC567" s="8">
        <f t="shared" si="298"/>
        <v>-9310.5953795048663</v>
      </c>
      <c r="AD567" s="8">
        <f t="shared" si="306"/>
        <v>29.680034665142312</v>
      </c>
      <c r="AE567" s="8">
        <f t="shared" si="299"/>
        <v>-9280.9153448397246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2896.6125653462486</v>
      </c>
      <c r="M568" s="14">
        <f t="shared" si="292"/>
        <v>769177</v>
      </c>
      <c r="N568" s="13"/>
      <c r="O568" s="12">
        <f>1000*(IF(I35&lt;18,VLOOKUP(I35,'[1]Mortality (No Interventions) H'!$B$10:$O$129,10),VLOOKUP(I35,'[1]Mortality (Interventions) H'!$B$264:$AV$384,16)))</f>
        <v>327.88983278433312</v>
      </c>
      <c r="P568" s="11">
        <v>0</v>
      </c>
      <c r="Q568" s="10">
        <f t="shared" si="301"/>
        <v>2.7332399860982962E-2</v>
      </c>
      <c r="R568" s="10">
        <f t="shared" si="302"/>
        <v>8.9620160200122347E-3</v>
      </c>
      <c r="S568" s="10">
        <f t="shared" si="303"/>
        <v>0</v>
      </c>
      <c r="T568" s="9">
        <f t="shared" si="293"/>
        <v>1.8370383840970728E-2</v>
      </c>
      <c r="U568" s="18"/>
      <c r="V568" s="8">
        <f t="shared" si="304"/>
        <v>210.23453327871295</v>
      </c>
      <c r="W568" s="8">
        <f t="shared" si="294"/>
        <v>141.30076731646344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-53.211884663989494</v>
      </c>
      <c r="AB568" s="8">
        <f t="shared" si="305"/>
        <v>-6893.3765962249508</v>
      </c>
      <c r="AC568" s="8">
        <f t="shared" si="298"/>
        <v>-6946.5884808889405</v>
      </c>
      <c r="AD568" s="8">
        <f t="shared" si="306"/>
        <v>20.624007714641742</v>
      </c>
      <c r="AE568" s="8">
        <f t="shared" si="299"/>
        <v>-6925.9644731742983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2896.6125653462486</v>
      </c>
      <c r="M569" s="14">
        <f t="shared" ref="M569:M600" si="309">$E$11</f>
        <v>769177</v>
      </c>
      <c r="N569" s="13"/>
      <c r="O569" s="12">
        <f>1000*(IF(I36&lt;18,VLOOKUP(I36,'[1]Mortality (No Interventions) H'!$B$10:$O$129,10),VLOOKUP(I36,'[1]Mortality (Interventions) H'!$B$264:$AV$384,16)))</f>
        <v>350.91357010125796</v>
      </c>
      <c r="P569" s="11">
        <v>0</v>
      </c>
      <c r="Q569" s="10">
        <f t="shared" si="301"/>
        <v>1.8370383840970728E-2</v>
      </c>
      <c r="R569" s="10">
        <f t="shared" si="302"/>
        <v>6.4464169777654979E-3</v>
      </c>
      <c r="S569" s="10">
        <f t="shared" si="303"/>
        <v>0</v>
      </c>
      <c r="T569" s="9">
        <f t="shared" ref="T569:T600" si="310">Q569-SUM(R569:S569)</f>
        <v>1.1923966863205231E-2</v>
      </c>
      <c r="U569" s="18"/>
      <c r="V569" s="8">
        <f t="shared" si="304"/>
        <v>141.30076731646344</v>
      </c>
      <c r="W569" s="8">
        <f t="shared" ref="W569:W600" si="311">$G$14*M569*T569</f>
        <v>91.716410599396099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-34.539112244732564</v>
      </c>
      <c r="AB569" s="8">
        <f t="shared" si="305"/>
        <v>-4958.4356717067321</v>
      </c>
      <c r="AC569" s="8">
        <f t="shared" ref="AC569:AC600" si="315">IFERROR(_xlfn.IFNA(SUM(Y569:AB569),0),0)</f>
        <v>-4992.9747839514648</v>
      </c>
      <c r="AD569" s="8">
        <f t="shared" si="306"/>
        <v>13.861605273745065</v>
      </c>
      <c r="AE569" s="8">
        <f t="shared" ref="AE569:AE600" si="316">IFERROR(_xlfn.IFNA(SUM(AC569:AD569),0),0)</f>
        <v>-4979.1131786777196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2896.6125653462486</v>
      </c>
      <c r="M570" s="14">
        <f t="shared" si="309"/>
        <v>769177</v>
      </c>
      <c r="N570" s="13"/>
      <c r="O570" s="12">
        <f>1000*(IF(I37&lt;18,VLOOKUP(I37,'[1]Mortality (No Interventions) H'!$B$10:$O$129,10),VLOOKUP(I37,'[1]Mortality (Interventions) H'!$B$264:$AV$384,16)))</f>
        <v>374.97075465034612</v>
      </c>
      <c r="P570" s="11">
        <v>0</v>
      </c>
      <c r="Q570" s="10">
        <f t="shared" ref="Q570:Q601" si="318">T569</f>
        <v>1.1923966863205231E-2</v>
      </c>
      <c r="R570" s="10">
        <f t="shared" ref="R570:R601" si="319">O570*Q570/1000</f>
        <v>4.4711388531217854E-3</v>
      </c>
      <c r="S570" s="10">
        <f t="shared" ref="S570:S601" si="320">MIN(P570*Q570,Q570-R570)</f>
        <v>0</v>
      </c>
      <c r="T570" s="9">
        <f t="shared" si="310"/>
        <v>7.4528280100834452E-3</v>
      </c>
      <c r="U570" s="18"/>
      <c r="V570" s="8">
        <f t="shared" ref="V570:V601" si="321">W569</f>
        <v>91.716410599396099</v>
      </c>
      <c r="W570" s="8">
        <f t="shared" si="311"/>
        <v>57.325438903119547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-21.587955261372187</v>
      </c>
      <c r="AB570" s="8">
        <f t="shared" ref="AB570:AB601" si="322">IFERROR(_xlfn.IFNA(-M570*R570,0),0)</f>
        <v>-3439.0971696276556</v>
      </c>
      <c r="AC570" s="8">
        <f t="shared" si="315"/>
        <v>-3460.685124889028</v>
      </c>
      <c r="AD570" s="8">
        <f t="shared" ref="AD570:AD601" si="323">IFERROR(_xlfn.IFNA($D$6*SUM(V570:V570,Y570:Z570),0),0)</f>
        <v>8.9973798798007572</v>
      </c>
      <c r="AE570" s="8">
        <f t="shared" si="316"/>
        <v>-3451.687745009227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2896.6125653462486</v>
      </c>
      <c r="M571" s="14">
        <f t="shared" si="309"/>
        <v>769177</v>
      </c>
      <c r="N571" s="13"/>
      <c r="O571" s="12">
        <f>1000*(IF(I38&lt;18,VLOOKUP(I38,'[1]Mortality (No Interventions) H'!$B$10:$O$129,10),VLOOKUP(I38,'[1]Mortality (Interventions) H'!$B$264:$AV$384,16)))</f>
        <v>400.08973875781845</v>
      </c>
      <c r="P571" s="11">
        <v>0</v>
      </c>
      <c r="Q571" s="10">
        <f t="shared" si="318"/>
        <v>7.4528280100834452E-3</v>
      </c>
      <c r="R571" s="10">
        <f t="shared" si="319"/>
        <v>2.9818000115612374E-3</v>
      </c>
      <c r="S571" s="10">
        <f t="shared" si="320"/>
        <v>0</v>
      </c>
      <c r="T571" s="9">
        <f t="shared" si="310"/>
        <v>4.4710279985222083E-3</v>
      </c>
      <c r="U571" s="18"/>
      <c r="V571" s="8">
        <f t="shared" si="321"/>
        <v>57.325438903119547</v>
      </c>
      <c r="W571" s="8">
        <f t="shared" si="311"/>
        <v>34.390119028193169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-12.950835880534317</v>
      </c>
      <c r="AB571" s="8">
        <f t="shared" si="322"/>
        <v>-2293.5319874926377</v>
      </c>
      <c r="AC571" s="8">
        <f t="shared" si="315"/>
        <v>-2306.4828233731719</v>
      </c>
      <c r="AD571" s="8">
        <f t="shared" si="323"/>
        <v>5.6236255563960276</v>
      </c>
      <c r="AE571" s="8">
        <f t="shared" si="316"/>
        <v>-2300.859197816776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2896.6125653462486</v>
      </c>
      <c r="M572" s="14">
        <f t="shared" si="309"/>
        <v>769177</v>
      </c>
      <c r="N572" s="13"/>
      <c r="O572" s="12">
        <f>1000*(IF(I39&lt;18,VLOOKUP(I39,'[1]Mortality (No Interventions) H'!$B$10:$O$129,10),VLOOKUP(I39,'[1]Mortality (Interventions) H'!$B$264:$AV$384,16)))</f>
        <v>425.18035582124872</v>
      </c>
      <c r="P572" s="11">
        <v>0</v>
      </c>
      <c r="Q572" s="10">
        <f t="shared" si="318"/>
        <v>4.4710279985222083E-3</v>
      </c>
      <c r="R572" s="10">
        <f t="shared" si="319"/>
        <v>1.900993275298438E-3</v>
      </c>
      <c r="S572" s="10">
        <f t="shared" si="320"/>
        <v>0</v>
      </c>
      <c r="T572" s="9">
        <f t="shared" si="310"/>
        <v>2.5700347232237705E-3</v>
      </c>
      <c r="U572" s="18"/>
      <c r="V572" s="8">
        <f t="shared" si="321"/>
        <v>34.390119028193169</v>
      </c>
      <c r="W572" s="8">
        <f t="shared" si="311"/>
        <v>19.768115983050901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-7.444394872666142</v>
      </c>
      <c r="AB572" s="8">
        <f t="shared" si="322"/>
        <v>-1462.2003045142267</v>
      </c>
      <c r="AC572" s="8">
        <f t="shared" si="315"/>
        <v>-1469.6446993868929</v>
      </c>
      <c r="AD572" s="8">
        <f t="shared" si="323"/>
        <v>3.3736706766657503</v>
      </c>
      <c r="AE572" s="8">
        <f t="shared" si="316"/>
        <v>-1466.271028710227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2896.6125653462486</v>
      </c>
      <c r="M573" s="14">
        <f t="shared" si="309"/>
        <v>769177</v>
      </c>
      <c r="N573" s="13"/>
      <c r="O573" s="12">
        <f>1000*(IF(I40&lt;18,VLOOKUP(I40,'[1]Mortality (No Interventions) H'!$B$10:$O$129,10),VLOOKUP(I40,'[1]Mortality (Interventions) H'!$B$264:$AV$384,16)))</f>
        <v>450.98585510402535</v>
      </c>
      <c r="P573" s="11">
        <v>0</v>
      </c>
      <c r="Q573" s="10">
        <f t="shared" si="318"/>
        <v>2.5700347232237705E-3</v>
      </c>
      <c r="R573" s="10">
        <f t="shared" si="319"/>
        <v>1.1590493073001093E-3</v>
      </c>
      <c r="S573" s="10">
        <f t="shared" si="320"/>
        <v>0</v>
      </c>
      <c r="T573" s="9">
        <f t="shared" si="310"/>
        <v>1.4109854159236612E-3</v>
      </c>
      <c r="U573" s="18"/>
      <c r="V573" s="8">
        <f t="shared" si="321"/>
        <v>19.768115983050901</v>
      </c>
      <c r="W573" s="8">
        <f t="shared" si="311"/>
        <v>10.85297529263914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-4.0870780852847801</v>
      </c>
      <c r="AB573" s="8">
        <f t="shared" si="322"/>
        <v>-891.51406904117619</v>
      </c>
      <c r="AC573" s="8">
        <f t="shared" si="315"/>
        <v>-895.601147126461</v>
      </c>
      <c r="AD573" s="8">
        <f t="shared" si="323"/>
        <v>1.9392521779372935</v>
      </c>
      <c r="AE573" s="8">
        <f t="shared" si="316"/>
        <v>-893.6618949485237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2896.6125653462486</v>
      </c>
      <c r="M574" s="14">
        <f t="shared" si="309"/>
        <v>769177</v>
      </c>
      <c r="N574" s="13"/>
      <c r="O574" s="12">
        <f>1000*(IF(I41&lt;18,VLOOKUP(I41,'[1]Mortality (No Interventions) H'!$B$10:$O$129,10),VLOOKUP(I41,'[1]Mortality (Interventions) H'!$B$264:$AV$384,16)))</f>
        <v>476.38979921992922</v>
      </c>
      <c r="P574" s="11">
        <v>0</v>
      </c>
      <c r="Q574" s="10">
        <f t="shared" si="318"/>
        <v>1.4109854159236612E-3</v>
      </c>
      <c r="R574" s="10">
        <f t="shared" si="319"/>
        <v>6.7217905899412118E-4</v>
      </c>
      <c r="S574" s="10">
        <f t="shared" si="320"/>
        <v>0</v>
      </c>
      <c r="T574" s="9">
        <f t="shared" si="310"/>
        <v>7.3880635692954002E-4</v>
      </c>
      <c r="U574" s="18"/>
      <c r="V574" s="8">
        <f t="shared" si="321"/>
        <v>10.85297529263914</v>
      </c>
      <c r="W574" s="8">
        <f t="shared" si="311"/>
        <v>5.6827285720399283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-2.1400357768397913</v>
      </c>
      <c r="AB574" s="8">
        <f t="shared" si="322"/>
        <v>-517.02467205992116</v>
      </c>
      <c r="AC574" s="8">
        <f t="shared" si="315"/>
        <v>-519.16470783676095</v>
      </c>
      <c r="AD574" s="8">
        <f t="shared" si="323"/>
        <v>1.0646768762078997</v>
      </c>
      <c r="AE574" s="8">
        <f t="shared" si="316"/>
        <v>-518.100030960553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2896.6125653462486</v>
      </c>
      <c r="M575" s="14">
        <f t="shared" si="309"/>
        <v>769177</v>
      </c>
      <c r="N575" s="13"/>
      <c r="O575" s="12">
        <f>1000*(IF(I42&lt;18,VLOOKUP(I42,'[1]Mortality (No Interventions) H'!$B$10:$O$129,10),VLOOKUP(I42,'[1]Mortality (Interventions) H'!$B$264:$AV$384,16)))</f>
        <v>500.70266952953011</v>
      </c>
      <c r="P575" s="11">
        <v>0</v>
      </c>
      <c r="Q575" s="10">
        <f t="shared" si="318"/>
        <v>7.3880635692954002E-4</v>
      </c>
      <c r="R575" s="10">
        <f t="shared" si="319"/>
        <v>3.6992231518000754E-4</v>
      </c>
      <c r="S575" s="10">
        <f t="shared" si="320"/>
        <v>0</v>
      </c>
      <c r="T575" s="9">
        <f t="shared" si="310"/>
        <v>3.6888404174953247E-4</v>
      </c>
      <c r="U575" s="18"/>
      <c r="V575" s="8">
        <f t="shared" si="321"/>
        <v>5.6827285720399283</v>
      </c>
      <c r="W575" s="8">
        <f t="shared" si="311"/>
        <v>2.8373712058078016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-1.0685141504874058</v>
      </c>
      <c r="AB575" s="8">
        <f t="shared" si="322"/>
        <v>-284.53573662321264</v>
      </c>
      <c r="AC575" s="8">
        <f t="shared" si="315"/>
        <v>-285.60425077370007</v>
      </c>
      <c r="AD575" s="8">
        <f t="shared" si="323"/>
        <v>0.55747567291711697</v>
      </c>
      <c r="AE575" s="8">
        <f t="shared" si="316"/>
        <v>-285.04677510078295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2896.6125653462486</v>
      </c>
      <c r="M576" s="14">
        <f t="shared" si="309"/>
        <v>769177</v>
      </c>
      <c r="N576" s="13"/>
      <c r="O576" s="12">
        <f>1000*(IF(I43&lt;18,VLOOKUP(I43,'[1]Mortality (No Interventions) H'!$B$10:$O$129,10),VLOOKUP(I43,'[1]Mortality (Interventions) H'!$B$264:$AV$384,16)))</f>
        <v>525.08770753541774</v>
      </c>
      <c r="P576" s="11">
        <v>0</v>
      </c>
      <c r="Q576" s="10">
        <f t="shared" si="318"/>
        <v>3.6888404174953247E-4</v>
      </c>
      <c r="R576" s="10">
        <f t="shared" si="319"/>
        <v>1.9369647582866134E-4</v>
      </c>
      <c r="S576" s="10">
        <f t="shared" si="320"/>
        <v>0</v>
      </c>
      <c r="T576" s="9">
        <f t="shared" si="310"/>
        <v>1.7518756592087113E-4</v>
      </c>
      <c r="U576" s="18"/>
      <c r="V576" s="8">
        <f t="shared" si="321"/>
        <v>2.8373712058078016</v>
      </c>
      <c r="W576" s="8">
        <f t="shared" si="311"/>
        <v>1.347502463923179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-0.50745050473881959</v>
      </c>
      <c r="AB576" s="8">
        <f t="shared" si="322"/>
        <v>-148.98687418846225</v>
      </c>
      <c r="AC576" s="8">
        <f t="shared" si="315"/>
        <v>-149.49432469320107</v>
      </c>
      <c r="AD576" s="8">
        <f t="shared" si="323"/>
        <v>0.27834611528974534</v>
      </c>
      <c r="AE576" s="8">
        <f t="shared" si="316"/>
        <v>-149.21597857791133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2896.6125653462486</v>
      </c>
      <c r="M577" s="14">
        <f t="shared" si="309"/>
        <v>769177</v>
      </c>
      <c r="N577" s="13"/>
      <c r="O577" s="12">
        <f>1000*(IF(I44&lt;18,VLOOKUP(I44,'[1]Mortality (No Interventions) H'!$B$10:$O$129,10),VLOOKUP(I44,'[1]Mortality (Interventions) H'!$B$264:$AV$384,16)))</f>
        <v>549.34723192061495</v>
      </c>
      <c r="P577" s="11">
        <v>0</v>
      </c>
      <c r="Q577" s="10">
        <f t="shared" si="318"/>
        <v>1.7518756592087113E-4</v>
      </c>
      <c r="R577" s="10">
        <f t="shared" si="319"/>
        <v>9.6238804405540817E-5</v>
      </c>
      <c r="S577" s="10">
        <f t="shared" si="320"/>
        <v>0</v>
      </c>
      <c r="T577" s="9">
        <f t="shared" si="310"/>
        <v>7.8948761515330317E-5</v>
      </c>
      <c r="U577" s="18"/>
      <c r="V577" s="8">
        <f t="shared" si="321"/>
        <v>1.347502463923179</v>
      </c>
      <c r="W577" s="8">
        <f t="shared" si="311"/>
        <v>0.60725571536077227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-0.22868397462383014</v>
      </c>
      <c r="AB577" s="8">
        <f t="shared" si="322"/>
        <v>-74.024674856240665</v>
      </c>
      <c r="AC577" s="8">
        <f t="shared" si="315"/>
        <v>-74.253358830864499</v>
      </c>
      <c r="AD577" s="8">
        <f t="shared" si="323"/>
        <v>0.13218999171086387</v>
      </c>
      <c r="AE577" s="8">
        <f t="shared" si="316"/>
        <v>-74.12116883915364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2896.6125653462486</v>
      </c>
      <c r="M578" s="14">
        <f t="shared" si="309"/>
        <v>769177</v>
      </c>
      <c r="N578" s="13"/>
      <c r="O578" s="12">
        <f>1000*(IF(I45&lt;18,VLOOKUP(I45,'[1]Mortality (No Interventions) H'!$B$10:$O$129,10),VLOOKUP(I45,'[1]Mortality (Interventions) H'!$B$264:$AV$384,16)))</f>
        <v>573.2694600626736</v>
      </c>
      <c r="P578" s="11">
        <v>0</v>
      </c>
      <c r="Q578" s="10">
        <f t="shared" si="318"/>
        <v>7.8948761515330317E-5</v>
      </c>
      <c r="R578" s="10">
        <f t="shared" si="319"/>
        <v>4.5258913886510195E-5</v>
      </c>
      <c r="S578" s="10">
        <f t="shared" si="320"/>
        <v>0</v>
      </c>
      <c r="T578" s="9">
        <f t="shared" si="310"/>
        <v>3.3689847628820122E-5</v>
      </c>
      <c r="U578" s="18"/>
      <c r="V578" s="8">
        <f t="shared" si="321"/>
        <v>0.60725571536077227</v>
      </c>
      <c r="W578" s="8">
        <f t="shared" si="311"/>
        <v>0.25913455929592977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-9.7586435966240878E-2</v>
      </c>
      <c r="AB578" s="8">
        <f t="shared" si="322"/>
        <v>-34.812115606484255</v>
      </c>
      <c r="AC578" s="8">
        <f t="shared" si="315"/>
        <v>-34.909702042450498</v>
      </c>
      <c r="AD578" s="8">
        <f t="shared" si="323"/>
        <v>5.9571785676891767E-2</v>
      </c>
      <c r="AE578" s="8">
        <f t="shared" si="316"/>
        <v>-34.850130256773603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2896.6125653462486</v>
      </c>
      <c r="M579" s="14">
        <f t="shared" si="309"/>
        <v>769177</v>
      </c>
      <c r="N579" s="13"/>
      <c r="O579" s="12">
        <f>1000*(IF(I46&lt;18,VLOOKUP(I46,'[1]Mortality (No Interventions) H'!$B$10:$O$129,10),VLOOKUP(I46,'[1]Mortality (Interventions) H'!$B$264:$AV$384,16)))</f>
        <v>596.65009213962571</v>
      </c>
      <c r="P579" s="11">
        <v>0</v>
      </c>
      <c r="Q579" s="10">
        <f t="shared" si="318"/>
        <v>3.3689847628820122E-5</v>
      </c>
      <c r="R579" s="10">
        <f t="shared" si="319"/>
        <v>2.0101050691905476E-5</v>
      </c>
      <c r="S579" s="10">
        <f t="shared" si="320"/>
        <v>0</v>
      </c>
      <c r="T579" s="9">
        <f t="shared" si="310"/>
        <v>1.3588796936914646E-5</v>
      </c>
      <c r="U579" s="18"/>
      <c r="V579" s="8">
        <f t="shared" si="321"/>
        <v>0.25913455929592977</v>
      </c>
      <c r="W579" s="8">
        <f t="shared" si="311"/>
        <v>0.10452190061545197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-3.9361479955405579E-2</v>
      </c>
      <c r="AB579" s="8">
        <f t="shared" si="322"/>
        <v>-15.461265868047779</v>
      </c>
      <c r="AC579" s="8">
        <f t="shared" si="315"/>
        <v>-15.500627348003183</v>
      </c>
      <c r="AD579" s="8">
        <f t="shared" si="323"/>
        <v>2.5421100266930712E-2</v>
      </c>
      <c r="AE579" s="8">
        <f t="shared" si="316"/>
        <v>-15.475206247736253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2896.6125653462486</v>
      </c>
      <c r="M580" s="14">
        <f t="shared" si="309"/>
        <v>769177</v>
      </c>
      <c r="N580" s="13"/>
      <c r="O580" s="12">
        <f>1000*(IF(I47&lt;18,VLOOKUP(I47,'[1]Mortality (No Interventions) H'!$B$10:$O$129,10),VLOOKUP(I47,'[1]Mortality (Interventions) H'!$B$264:$AV$384,16)))</f>
        <v>619.50547492328963</v>
      </c>
      <c r="P580" s="11">
        <v>0</v>
      </c>
      <c r="Q580" s="10">
        <f t="shared" si="318"/>
        <v>1.3588796936914646E-5</v>
      </c>
      <c r="R580" s="10">
        <f t="shared" si="319"/>
        <v>8.4183341000394497E-6</v>
      </c>
      <c r="S580" s="10">
        <f t="shared" si="320"/>
        <v>0</v>
      </c>
      <c r="T580" s="9">
        <f t="shared" si="310"/>
        <v>5.1704628368751961E-6</v>
      </c>
      <c r="U580" s="18"/>
      <c r="V580" s="8">
        <f t="shared" si="321"/>
        <v>0.10452190061545197</v>
      </c>
      <c r="W580" s="8">
        <f t="shared" si="311"/>
        <v>3.977001093479153E-2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-1.4976827621948505E-2</v>
      </c>
      <c r="AB580" s="8">
        <f t="shared" si="322"/>
        <v>-6.4751889680660435</v>
      </c>
      <c r="AC580" s="8">
        <f t="shared" si="315"/>
        <v>-6.4901657956879921</v>
      </c>
      <c r="AD580" s="8">
        <f t="shared" si="323"/>
        <v>1.0253598450375838E-2</v>
      </c>
      <c r="AE580" s="8">
        <f t="shared" si="316"/>
        <v>-6.4799121972376161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2896.6125653462486</v>
      </c>
      <c r="M581" s="14">
        <f t="shared" si="309"/>
        <v>769177</v>
      </c>
      <c r="N581" s="13"/>
      <c r="O581" s="12">
        <f>1000*(IF(I48&lt;18,VLOOKUP(I48,'[1]Mortality (No Interventions) H'!$B$10:$O$129,10),VLOOKUP(I48,'[1]Mortality (Interventions) H'!$B$264:$AV$384,16)))</f>
        <v>641.87598868668795</v>
      </c>
      <c r="P581" s="11">
        <v>0</v>
      </c>
      <c r="Q581" s="10">
        <f t="shared" si="318"/>
        <v>5.1704628368751961E-6</v>
      </c>
      <c r="R581" s="10">
        <f t="shared" si="319"/>
        <v>3.3187959453870436E-6</v>
      </c>
      <c r="S581" s="10">
        <f t="shared" si="320"/>
        <v>0</v>
      </c>
      <c r="T581" s="9">
        <f t="shared" si="310"/>
        <v>1.8516668914881526E-6</v>
      </c>
      <c r="U581" s="18"/>
      <c r="V581" s="8">
        <f t="shared" si="321"/>
        <v>3.977001093479153E-2</v>
      </c>
      <c r="W581" s="8">
        <f t="shared" si="311"/>
        <v>1.4242595845941827E-2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-5.3635615847202117E-3</v>
      </c>
      <c r="AB581" s="8">
        <f t="shared" si="322"/>
        <v>-2.5527415088849699</v>
      </c>
      <c r="AC581" s="8">
        <f t="shared" si="315"/>
        <v>-2.5581050704696899</v>
      </c>
      <c r="AD581" s="8">
        <f t="shared" si="323"/>
        <v>3.9014380727030494E-3</v>
      </c>
      <c r="AE581" s="8">
        <f t="shared" si="316"/>
        <v>-2.554203632396987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2896.6125653462486</v>
      </c>
      <c r="M582" s="14">
        <f t="shared" si="309"/>
        <v>769177</v>
      </c>
      <c r="N582" s="13"/>
      <c r="O582" s="12">
        <f>1000*(IF(I49&lt;18,VLOOKUP(I49,'[1]Mortality (No Interventions) H'!$B$10:$O$129,10),VLOOKUP(I49,'[1]Mortality (Interventions) H'!$B$264:$AV$384,16)))</f>
        <v>663.58054565695795</v>
      </c>
      <c r="P582" s="11">
        <v>0</v>
      </c>
      <c r="Q582" s="10">
        <f t="shared" si="318"/>
        <v>1.8516668914881526E-6</v>
      </c>
      <c r="R582" s="10">
        <f t="shared" si="319"/>
        <v>1.2287301262286313E-6</v>
      </c>
      <c r="S582" s="10">
        <f t="shared" si="320"/>
        <v>0</v>
      </c>
      <c r="T582" s="9">
        <f t="shared" si="310"/>
        <v>6.2293676525952122E-7</v>
      </c>
      <c r="U582" s="18"/>
      <c r="V582" s="8">
        <f t="shared" si="321"/>
        <v>1.4242595845941827E-2</v>
      </c>
      <c r="W582" s="8">
        <f t="shared" si="311"/>
        <v>4.7914863229202281E-3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-1.8044064616668757E-3</v>
      </c>
      <c r="AB582" s="8">
        <f t="shared" si="322"/>
        <v>-0.94511095230216002</v>
      </c>
      <c r="AC582" s="8">
        <f t="shared" si="315"/>
        <v>-0.94691535876382693</v>
      </c>
      <c r="AD582" s="8">
        <f t="shared" si="323"/>
        <v>1.3971986524868934E-3</v>
      </c>
      <c r="AE582" s="8">
        <f t="shared" si="316"/>
        <v>-0.94551816011134004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2896.6125653462486</v>
      </c>
      <c r="M583" s="14">
        <f t="shared" si="309"/>
        <v>769177</v>
      </c>
      <c r="N583" s="13"/>
      <c r="O583" s="12">
        <f>1000*(IF(I50&lt;18,VLOOKUP(I50,'[1]Mortality (No Interventions) H'!$B$10:$O$129,10),VLOOKUP(I50,'[1]Mortality (Interventions) H'!$B$264:$AV$384,16)))</f>
        <v>684.44556004541766</v>
      </c>
      <c r="P583" s="11">
        <v>0</v>
      </c>
      <c r="Q583" s="10">
        <f t="shared" si="318"/>
        <v>6.2293676525952122E-7</v>
      </c>
      <c r="R583" s="10">
        <f t="shared" si="319"/>
        <v>4.263663031709339E-7</v>
      </c>
      <c r="S583" s="10">
        <f t="shared" si="320"/>
        <v>0</v>
      </c>
      <c r="T583" s="9">
        <f t="shared" si="310"/>
        <v>1.9657046208858731E-7</v>
      </c>
      <c r="U583" s="18"/>
      <c r="V583" s="8">
        <f t="shared" si="321"/>
        <v>4.7914863229202281E-3</v>
      </c>
      <c r="W583" s="8">
        <f t="shared" si="311"/>
        <v>1.5119747831791332E-3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-5.6938847046172035E-4</v>
      </c>
      <c r="AB583" s="8">
        <f t="shared" si="322"/>
        <v>-0.32795115397410946</v>
      </c>
      <c r="AC583" s="8">
        <f t="shared" si="315"/>
        <v>-0.32852054244457118</v>
      </c>
      <c r="AD583" s="8">
        <f t="shared" si="323"/>
        <v>4.700448082784744E-4</v>
      </c>
      <c r="AE583" s="8">
        <f t="shared" si="316"/>
        <v>-0.32805049763629274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2896.6125653462486</v>
      </c>
      <c r="M584" s="14">
        <f t="shared" si="309"/>
        <v>769177</v>
      </c>
      <c r="N584" s="13"/>
      <c r="O584" s="12">
        <f>1000*(IF(I51&lt;18,VLOOKUP(I51,'[1]Mortality (No Interventions) H'!$B$10:$O$129,10),VLOOKUP(I51,'[1]Mortality (Interventions) H'!$B$264:$AV$384,16)))</f>
        <v>709.09803834416846</v>
      </c>
      <c r="P584" s="11">
        <v>0</v>
      </c>
      <c r="Q584" s="10">
        <f t="shared" si="318"/>
        <v>1.9657046208858731E-7</v>
      </c>
      <c r="R584" s="10">
        <f t="shared" si="319"/>
        <v>1.39387729063424E-7</v>
      </c>
      <c r="S584" s="10">
        <f t="shared" si="320"/>
        <v>0</v>
      </c>
      <c r="T584" s="9">
        <f t="shared" si="310"/>
        <v>5.7182733025163312E-8</v>
      </c>
      <c r="U584" s="18"/>
      <c r="V584" s="8">
        <f t="shared" si="321"/>
        <v>1.5119747831791332E-3</v>
      </c>
      <c r="W584" s="8">
        <f t="shared" si="311"/>
        <v>4.398364304009604E-4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-1.6563622300152795E-4</v>
      </c>
      <c r="AB584" s="8">
        <f t="shared" si="322"/>
        <v>-0.10721383527781728</v>
      </c>
      <c r="AC584" s="8">
        <f t="shared" si="315"/>
        <v>-0.10737947150081881</v>
      </c>
      <c r="AD584" s="8">
        <f t="shared" si="323"/>
        <v>1.4832472622987298E-4</v>
      </c>
      <c r="AE584" s="8">
        <f t="shared" si="316"/>
        <v>-0.10723114677458893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2896.6125653462486</v>
      </c>
      <c r="M585" s="14">
        <f t="shared" si="309"/>
        <v>769177</v>
      </c>
      <c r="N585" s="13"/>
      <c r="O585" s="12">
        <f>1000*(IF(I52&lt;18,VLOOKUP(I52,'[1]Mortality (No Interventions) H'!$B$10:$O$129,10),VLOOKUP(I52,'[1]Mortality (Interventions) H'!$B$264:$AV$384,16)))</f>
        <v>732.74012911921955</v>
      </c>
      <c r="P585" s="11">
        <v>0</v>
      </c>
      <c r="Q585" s="10">
        <f t="shared" si="318"/>
        <v>5.7182733025163312E-8</v>
      </c>
      <c r="R585" s="10">
        <f t="shared" si="319"/>
        <v>4.1900083180248024E-8</v>
      </c>
      <c r="S585" s="10">
        <f t="shared" si="320"/>
        <v>0</v>
      </c>
      <c r="T585" s="9">
        <f t="shared" si="310"/>
        <v>1.5282649844915288E-8</v>
      </c>
      <c r="U585" s="18"/>
      <c r="V585" s="8">
        <f t="shared" si="321"/>
        <v>4.398364304009604E-4</v>
      </c>
      <c r="W585" s="8">
        <f t="shared" si="311"/>
        <v>1.1755062759762407E-4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-4.426791557256852E-5</v>
      </c>
      <c r="AB585" s="8">
        <f t="shared" si="322"/>
        <v>-3.2228580280333631E-2</v>
      </c>
      <c r="AC585" s="8">
        <f t="shared" si="315"/>
        <v>-3.2272848195906201E-2</v>
      </c>
      <c r="AD585" s="8">
        <f t="shared" si="323"/>
        <v>4.3147953822334218E-5</v>
      </c>
      <c r="AE585" s="8">
        <f t="shared" si="316"/>
        <v>-3.2229700242083867E-2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2896.6125653462486</v>
      </c>
      <c r="M586" s="14">
        <f t="shared" si="309"/>
        <v>769177</v>
      </c>
      <c r="N586" s="13"/>
      <c r="O586" s="12">
        <f>1000*(IF(I53&lt;18,VLOOKUP(I53,'[1]Mortality (No Interventions) H'!$B$10:$O$129,10),VLOOKUP(I53,'[1]Mortality (Interventions) H'!$B$264:$AV$384,16)))</f>
        <v>755.32857111608303</v>
      </c>
      <c r="P586" s="11">
        <v>0</v>
      </c>
      <c r="Q586" s="10">
        <f t="shared" si="318"/>
        <v>1.5282649844915288E-8</v>
      </c>
      <c r="R586" s="10">
        <f t="shared" si="319"/>
        <v>1.1543422070227292E-8</v>
      </c>
      <c r="S586" s="10">
        <f t="shared" si="320"/>
        <v>0</v>
      </c>
      <c r="T586" s="9">
        <f t="shared" si="310"/>
        <v>3.7392277746879964E-9</v>
      </c>
      <c r="U586" s="18"/>
      <c r="V586" s="8">
        <f t="shared" si="321"/>
        <v>1.1755062759762407E-4</v>
      </c>
      <c r="W586" s="8">
        <f t="shared" si="311"/>
        <v>2.8761280020511893E-5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-1.0831094156852942E-5</v>
      </c>
      <c r="AB586" s="8">
        <f t="shared" si="322"/>
        <v>-8.8789347577112182E-3</v>
      </c>
      <c r="AC586" s="8">
        <f t="shared" si="315"/>
        <v>-8.8897658518680717E-3</v>
      </c>
      <c r="AD586" s="8">
        <f t="shared" si="323"/>
        <v>1.1531716567326922E-5</v>
      </c>
      <c r="AE586" s="8">
        <f t="shared" si="316"/>
        <v>-8.878234135300745E-3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2896.6125653462486</v>
      </c>
      <c r="M587" s="14">
        <f t="shared" si="309"/>
        <v>769177</v>
      </c>
      <c r="N587" s="13"/>
      <c r="O587" s="12">
        <f>1000*(IF(I54&lt;18,VLOOKUP(I54,'[1]Mortality (No Interventions) H'!$B$10:$O$129,10),VLOOKUP(I54,'[1]Mortality (Interventions) H'!$B$264:$AV$384,16)))</f>
        <v>776.82267790798915</v>
      </c>
      <c r="P587" s="11">
        <v>0</v>
      </c>
      <c r="Q587" s="10">
        <f t="shared" si="318"/>
        <v>3.7392277746879964E-9</v>
      </c>
      <c r="R587" s="10">
        <f t="shared" si="319"/>
        <v>2.9047169332410604E-9</v>
      </c>
      <c r="S587" s="10">
        <f t="shared" si="320"/>
        <v>0</v>
      </c>
      <c r="T587" s="9">
        <f t="shared" si="310"/>
        <v>8.3451084144693603E-10</v>
      </c>
      <c r="U587" s="18"/>
      <c r="V587" s="8">
        <f t="shared" si="321"/>
        <v>2.8761280020511893E-5</v>
      </c>
      <c r="W587" s="8">
        <f t="shared" si="311"/>
        <v>6.4188654549162998E-6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-2.4172545892528661E-6</v>
      </c>
      <c r="AB587" s="8">
        <f t="shared" si="322"/>
        <v>-2.2342414565595589E-3</v>
      </c>
      <c r="AC587" s="8">
        <f t="shared" si="315"/>
        <v>-2.2366587111488116E-3</v>
      </c>
      <c r="AD587" s="8">
        <f t="shared" si="323"/>
        <v>2.821481570012217E-6</v>
      </c>
      <c r="AE587" s="8">
        <f t="shared" si="316"/>
        <v>-2.2338372295787993E-3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2896.6125653462486</v>
      </c>
      <c r="M588" s="14">
        <f t="shared" si="309"/>
        <v>769177</v>
      </c>
      <c r="N588" s="13"/>
      <c r="O588" s="12">
        <f>1000*(IF(I55&lt;18,VLOOKUP(I55,'[1]Mortality (No Interventions) H'!$B$10:$O$129,10),VLOOKUP(I55,'[1]Mortality (Interventions) H'!$B$264:$AV$384,16)))</f>
        <v>797.18362139711985</v>
      </c>
      <c r="P588" s="11">
        <v>0</v>
      </c>
      <c r="Q588" s="10">
        <f t="shared" si="318"/>
        <v>8.3451084144693603E-10</v>
      </c>
      <c r="R588" s="10">
        <f t="shared" si="319"/>
        <v>6.6525837467982624E-10</v>
      </c>
      <c r="S588" s="10">
        <f t="shared" si="320"/>
        <v>0</v>
      </c>
      <c r="T588" s="9">
        <f t="shared" si="310"/>
        <v>1.692524667671098E-10</v>
      </c>
      <c r="U588" s="18"/>
      <c r="V588" s="8">
        <f t="shared" si="321"/>
        <v>6.4188654549162998E-6</v>
      </c>
      <c r="W588" s="8">
        <f t="shared" si="311"/>
        <v>1.3018510463052523E-6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-4.9025882195345862E-7</v>
      </c>
      <c r="AB588" s="8">
        <f t="shared" si="322"/>
        <v>-5.1170144086110471E-4</v>
      </c>
      <c r="AC588" s="8">
        <f t="shared" si="315"/>
        <v>-5.1219169968305818E-4</v>
      </c>
      <c r="AD588" s="8">
        <f t="shared" si="323"/>
        <v>6.2969070112728906E-7</v>
      </c>
      <c r="AE588" s="8">
        <f t="shared" si="316"/>
        <v>-5.1156200898193089E-4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2896.6125653462486</v>
      </c>
      <c r="M589" s="14">
        <f t="shared" si="309"/>
        <v>769177</v>
      </c>
      <c r="N589" s="13"/>
      <c r="O589" s="12">
        <f>1000*(IF(I56&lt;18,VLOOKUP(I56,'[1]Mortality (No Interventions) H'!$B$10:$O$129,10),VLOOKUP(I56,'[1]Mortality (Interventions) H'!$B$264:$AV$384,16)))</f>
        <v>816.53860581211791</v>
      </c>
      <c r="P589" s="11">
        <v>0</v>
      </c>
      <c r="Q589" s="10">
        <f t="shared" si="318"/>
        <v>1.692524667671098E-10</v>
      </c>
      <c r="R589" s="10">
        <f t="shared" si="319"/>
        <v>1.3820117324427765E-10</v>
      </c>
      <c r="S589" s="10">
        <f t="shared" si="320"/>
        <v>0</v>
      </c>
      <c r="T589" s="9">
        <f t="shared" si="310"/>
        <v>3.1051293522832149E-11</v>
      </c>
      <c r="U589" s="18"/>
      <c r="V589" s="8">
        <f t="shared" si="321"/>
        <v>1.3018510463052523E-6</v>
      </c>
      <c r="W589" s="8">
        <f t="shared" si="311"/>
        <v>2.3883940798011464E-7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-8.9943566988490178E-8</v>
      </c>
      <c r="AB589" s="8">
        <f t="shared" si="322"/>
        <v>-1.0630116383251376E-4</v>
      </c>
      <c r="AC589" s="8">
        <f t="shared" si="315"/>
        <v>-1.0639110739950225E-4</v>
      </c>
      <c r="AD589" s="8">
        <f t="shared" si="323"/>
        <v>1.2771158764254525E-7</v>
      </c>
      <c r="AE589" s="8">
        <f t="shared" si="316"/>
        <v>-1.062633958118597E-4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2896.6125653462486</v>
      </c>
      <c r="M590" s="14">
        <f t="shared" si="309"/>
        <v>769177</v>
      </c>
      <c r="N590" s="13"/>
      <c r="O590" s="12">
        <f>1000*(IF(I57&lt;18,VLOOKUP(I57,'[1]Mortality (No Interventions) H'!$B$10:$O$129,10),VLOOKUP(I57,'[1]Mortality (Interventions) H'!$B$264:$AV$384,16)))</f>
        <v>835.03279004524916</v>
      </c>
      <c r="P590" s="11">
        <v>0</v>
      </c>
      <c r="Q590" s="10">
        <f t="shared" si="318"/>
        <v>3.1051293522832149E-11</v>
      </c>
      <c r="R590" s="10">
        <f t="shared" si="319"/>
        <v>2.5928848264884502E-11</v>
      </c>
      <c r="S590" s="10">
        <f t="shared" si="320"/>
        <v>0</v>
      </c>
      <c r="T590" s="9">
        <f t="shared" si="310"/>
        <v>5.122445257947647E-12</v>
      </c>
      <c r="U590" s="18"/>
      <c r="V590" s="8">
        <f t="shared" si="321"/>
        <v>2.3883940798011464E-7</v>
      </c>
      <c r="W590" s="8">
        <f t="shared" si="311"/>
        <v>3.9400670761723975E-8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-1.4837739299469459E-8</v>
      </c>
      <c r="AB590" s="8">
        <f t="shared" si="322"/>
        <v>-1.9943873721839065E-5</v>
      </c>
      <c r="AC590" s="8">
        <f t="shared" si="315"/>
        <v>-1.9958711461138536E-5</v>
      </c>
      <c r="AD590" s="8">
        <f t="shared" si="323"/>
        <v>2.3430145922849247E-8</v>
      </c>
      <c r="AE590" s="8">
        <f t="shared" si="316"/>
        <v>-1.9935281315215685E-5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2896.6125653462486</v>
      </c>
      <c r="M591" s="14">
        <f t="shared" si="309"/>
        <v>769177</v>
      </c>
      <c r="N591" s="13"/>
      <c r="O591" s="12">
        <f>1000*(IF(I58&lt;18,VLOOKUP(I58,'[1]Mortality (No Interventions) H'!$B$10:$O$129,10),VLOOKUP(I58,'[1]Mortality (Interventions) H'!$B$264:$AV$384,16)))</f>
        <v>852.65602138268378</v>
      </c>
      <c r="P591" s="11">
        <v>0</v>
      </c>
      <c r="Q591" s="10">
        <f t="shared" si="318"/>
        <v>5.122445257947647E-12</v>
      </c>
      <c r="R591" s="10">
        <f t="shared" si="319"/>
        <v>4.3676837933922365E-12</v>
      </c>
      <c r="S591" s="10">
        <f t="shared" si="320"/>
        <v>0</v>
      </c>
      <c r="T591" s="9">
        <f t="shared" si="310"/>
        <v>7.5476146455541048E-13</v>
      </c>
      <c r="U591" s="18"/>
      <c r="V591" s="8">
        <f t="shared" si="321"/>
        <v>3.9400670761723975E-8</v>
      </c>
      <c r="W591" s="8">
        <f t="shared" si="311"/>
        <v>5.8054515902233701E-9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-2.1862515420703394E-9</v>
      </c>
      <c r="AB591" s="8">
        <f t="shared" si="322"/>
        <v>-3.3595219171500603E-6</v>
      </c>
      <c r="AC591" s="8">
        <f t="shared" si="315"/>
        <v>-3.3617081686921309E-6</v>
      </c>
      <c r="AD591" s="8">
        <f t="shared" si="323"/>
        <v>3.865205801725122E-9</v>
      </c>
      <c r="AE591" s="8">
        <f t="shared" si="316"/>
        <v>-3.3578429628904057E-6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2896.6125653462486</v>
      </c>
      <c r="M592" s="14">
        <f t="shared" si="309"/>
        <v>769177</v>
      </c>
      <c r="N592" s="13"/>
      <c r="O592" s="12">
        <f>1000*(IF(I59&lt;18,VLOOKUP(I59,'[1]Mortality (No Interventions) H'!$B$10:$O$129,10),VLOOKUP(I59,'[1]Mortality (Interventions) H'!$B$264:$AV$384,16)))</f>
        <v>869.39814711059194</v>
      </c>
      <c r="P592" s="11">
        <v>0</v>
      </c>
      <c r="Q592" s="10">
        <f t="shared" si="318"/>
        <v>7.5476146455541048E-13</v>
      </c>
      <c r="R592" s="10">
        <f t="shared" si="319"/>
        <v>6.5618821879495062E-13</v>
      </c>
      <c r="S592" s="10">
        <f t="shared" si="320"/>
        <v>0</v>
      </c>
      <c r="T592" s="9">
        <f t="shared" si="310"/>
        <v>9.8573245760459861E-14</v>
      </c>
      <c r="U592" s="18"/>
      <c r="V592" s="8">
        <f t="shared" si="321"/>
        <v>5.8054515902233701E-9</v>
      </c>
      <c r="W592" s="8">
        <f t="shared" si="311"/>
        <v>7.5820273454293237E-10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-2.8552850227671184E-10</v>
      </c>
      <c r="AB592" s="8">
        <f t="shared" si="322"/>
        <v>-5.0472488556804377E-7</v>
      </c>
      <c r="AC592" s="8">
        <f t="shared" si="315"/>
        <v>-5.0501041407032048E-7</v>
      </c>
      <c r="AD592" s="8">
        <f t="shared" si="323"/>
        <v>5.6951480100091264E-10</v>
      </c>
      <c r="AE592" s="8">
        <f t="shared" si="316"/>
        <v>-5.0444089926931954E-7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2896.6125653462486</v>
      </c>
      <c r="M593" s="14">
        <f t="shared" si="309"/>
        <v>769177</v>
      </c>
      <c r="N593" s="13"/>
      <c r="O593" s="12">
        <f>1000*(IF(I60&lt;18,VLOOKUP(I60,'[1]Mortality (No Interventions) H'!$B$10:$O$129,10),VLOOKUP(I60,'[1]Mortality (Interventions) H'!$B$264:$AV$384,16)))</f>
        <v>1000</v>
      </c>
      <c r="P593" s="11">
        <v>0</v>
      </c>
      <c r="Q593" s="10">
        <f t="shared" si="318"/>
        <v>9.8573245760459861E-14</v>
      </c>
      <c r="R593" s="10">
        <f t="shared" si="319"/>
        <v>9.8573245760459861E-14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7.5820273454293237E-10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-7.5820273454293228E-8</v>
      </c>
      <c r="AC593" s="8">
        <f t="shared" si="315"/>
        <v>-7.5820273454293228E-8</v>
      </c>
      <c r="AD593" s="8">
        <f t="shared" si="323"/>
        <v>7.4379688258661672E-11</v>
      </c>
      <c r="AE593" s="8">
        <f t="shared" si="316"/>
        <v>-7.5745893766034566E-8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2896.6125653462486</v>
      </c>
      <c r="M594" s="14">
        <f t="shared" si="309"/>
        <v>769177</v>
      </c>
      <c r="N594" s="13"/>
      <c r="O594" s="12" t="e">
        <f>1000*(IF(I61&lt;18,VLOOKUP(I61,'[1]Mortality (No Interventions) H'!$B$10:$O$129,10),VLOOKUP(I61,'[1]Mortality (Interventions) H'!$B$264:$AV$384,16)))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2896.6125653462486</v>
      </c>
      <c r="M595" s="14">
        <f t="shared" si="309"/>
        <v>769177</v>
      </c>
      <c r="N595" s="13"/>
      <c r="O595" s="12" t="e">
        <f>1000*(IF(I62&lt;18,VLOOKUP(I62,'[1]Mortality (No Interventions) H'!$B$10:$O$129,10),VLOOKUP(I62,'[1]Mortality (Interventions) H'!$B$264:$AV$384,16)))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2896.6125653462486</v>
      </c>
      <c r="M596" s="14">
        <f t="shared" si="309"/>
        <v>769177</v>
      </c>
      <c r="N596" s="13"/>
      <c r="O596" s="12" t="e">
        <f>1000*(IF(I63&lt;18,VLOOKUP(I63,'[1]Mortality (No Interventions) H'!$B$10:$O$129,10),VLOOKUP(I63,'[1]Mortality (Interventions) H'!$B$264:$AV$384,16)))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2896.6125653462486</v>
      </c>
      <c r="M597" s="14">
        <f t="shared" si="309"/>
        <v>769177</v>
      </c>
      <c r="N597" s="13"/>
      <c r="O597" s="12" t="e">
        <f>1000*(IF(I64&lt;18,VLOOKUP(I64,'[1]Mortality (No Interventions) H'!$B$10:$O$129,10),VLOOKUP(I64,'[1]Mortality (Interventions) H'!$B$264:$AV$384,16)))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2896.6125653462486</v>
      </c>
      <c r="M598" s="14">
        <f t="shared" si="309"/>
        <v>769177</v>
      </c>
      <c r="N598" s="13"/>
      <c r="O598" s="12" t="e">
        <f>1000*(IF(I65&lt;18,VLOOKUP(I65,'[1]Mortality (No Interventions) H'!$B$10:$O$129,10),VLOOKUP(I65,'[1]Mortality (Interventions) H'!$B$264:$AV$384,16)))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2896.6125653462486</v>
      </c>
      <c r="M599" s="14">
        <f t="shared" si="309"/>
        <v>769177</v>
      </c>
      <c r="N599" s="13"/>
      <c r="O599" s="12" t="e">
        <f>1000*(IF(I66&lt;18,VLOOKUP(I66,'[1]Mortality (No Interventions) H'!$B$10:$O$129,10),VLOOKUP(I66,'[1]Mortality (Interventions) H'!$B$264:$AV$384,16)))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2896.6125653462486</v>
      </c>
      <c r="M600" s="14">
        <f t="shared" si="309"/>
        <v>769177</v>
      </c>
      <c r="N600" s="13"/>
      <c r="O600" s="12" t="e">
        <f>1000*(IF(I67&lt;18,VLOOKUP(I67,'[1]Mortality (No Interventions) H'!$B$10:$O$129,10),VLOOKUP(I67,'[1]Mortality (Interventions) H'!$B$264:$AV$384,16)))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2896.6125653462486</v>
      </c>
      <c r="M601" s="14">
        <f t="shared" ref="M601:M632" si="326">$E$11</f>
        <v>769177</v>
      </c>
      <c r="N601" s="13"/>
      <c r="O601" s="12" t="e">
        <f>1000*(IF(I68&lt;18,VLOOKUP(I68,'[1]Mortality (No Interventions) H'!$B$10:$O$129,10),VLOOKUP(I68,'[1]Mortality (Interventions) H'!$B$264:$AV$384,16)))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2896.6125653462486</v>
      </c>
      <c r="M602" s="14">
        <f t="shared" si="326"/>
        <v>769177</v>
      </c>
      <c r="N602" s="13"/>
      <c r="O602" s="12" t="e">
        <f>1000*(IF(I69&lt;18,VLOOKUP(I69,'[1]Mortality (No Interventions) H'!$B$10:$O$129,10),VLOOKUP(I69,'[1]Mortality (Interventions) H'!$B$264:$AV$384,16)))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2896.6125653462486</v>
      </c>
      <c r="M603" s="14">
        <f t="shared" si="326"/>
        <v>769177</v>
      </c>
      <c r="N603" s="13"/>
      <c r="O603" s="12" t="e">
        <f>1000*(IF(I70&lt;18,VLOOKUP(I70,'[1]Mortality (No Interventions) H'!$B$10:$O$129,10),VLOOKUP(I70,'[1]Mortality (Interventions) H'!$B$264:$AV$384,16)))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2896.6125653462486</v>
      </c>
      <c r="M604" s="14">
        <f t="shared" si="326"/>
        <v>769177</v>
      </c>
      <c r="N604" s="13"/>
      <c r="O604" s="12" t="e">
        <f>1000*(IF(I71&lt;18,VLOOKUP(I71,'[1]Mortality (No Interventions) H'!$B$10:$O$129,10),VLOOKUP(I71,'[1]Mortality (Interventions) H'!$B$264:$AV$384,16)))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2896.6125653462486</v>
      </c>
      <c r="M605" s="14">
        <f t="shared" si="326"/>
        <v>769177</v>
      </c>
      <c r="N605" s="13"/>
      <c r="O605" s="12" t="e">
        <f>1000*(IF(I72&lt;18,VLOOKUP(I72,'[1]Mortality (No Interventions) H'!$B$10:$O$129,10),VLOOKUP(I72,'[1]Mortality (Interventions) H'!$B$264:$AV$384,16)))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2896.6125653462486</v>
      </c>
      <c r="M606" s="14">
        <f t="shared" si="326"/>
        <v>769177</v>
      </c>
      <c r="N606" s="13"/>
      <c r="O606" s="12" t="e">
        <f>1000*(IF(I73&lt;18,VLOOKUP(I73,'[1]Mortality (No Interventions) H'!$B$10:$O$129,10),VLOOKUP(I73,'[1]Mortality (Interventions) H'!$B$264:$AV$384,16)))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2896.6125653462486</v>
      </c>
      <c r="M607" s="14">
        <f t="shared" si="326"/>
        <v>769177</v>
      </c>
      <c r="N607" s="13"/>
      <c r="O607" s="12" t="e">
        <f>1000*(IF(I74&lt;18,VLOOKUP(I74,'[1]Mortality (No Interventions) H'!$B$10:$O$129,10),VLOOKUP(I74,'[1]Mortality (Interventions) H'!$B$264:$AV$384,16)))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2896.6125653462486</v>
      </c>
      <c r="M608" s="14">
        <f t="shared" si="326"/>
        <v>769177</v>
      </c>
      <c r="N608" s="13"/>
      <c r="O608" s="12" t="e">
        <f>1000*(IF(I75&lt;18,VLOOKUP(I75,'[1]Mortality (No Interventions) H'!$B$10:$O$129,10),VLOOKUP(I75,'[1]Mortality (Interventions) H'!$B$264:$AV$384,16)))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2896.6125653462486</v>
      </c>
      <c r="M609" s="14">
        <f t="shared" si="326"/>
        <v>769177</v>
      </c>
      <c r="N609" s="13"/>
      <c r="O609" s="12" t="e">
        <f>1000*(IF(I76&lt;18,VLOOKUP(I76,'[1]Mortality (No Interventions) H'!$B$10:$O$129,10),VLOOKUP(I76,'[1]Mortality (Interventions) H'!$B$264:$AV$384,16)))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2896.6125653462486</v>
      </c>
      <c r="M610" s="14">
        <f t="shared" si="326"/>
        <v>769177</v>
      </c>
      <c r="N610" s="13"/>
      <c r="O610" s="12" t="e">
        <f>1000*(IF(I77&lt;18,VLOOKUP(I77,'[1]Mortality (No Interventions) H'!$B$10:$O$129,10),VLOOKUP(I77,'[1]Mortality (Interventions) H'!$B$264:$AV$384,16)))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2896.6125653462486</v>
      </c>
      <c r="M611" s="14">
        <f t="shared" si="326"/>
        <v>769177</v>
      </c>
      <c r="N611" s="13"/>
      <c r="O611" s="12" t="e">
        <f>1000*(IF(I78&lt;18,VLOOKUP(I78,'[1]Mortality (No Interventions) H'!$B$10:$O$129,10),VLOOKUP(I78,'[1]Mortality (Interventions) H'!$B$264:$AV$384,16)))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2896.6125653462486</v>
      </c>
      <c r="M612" s="14">
        <f t="shared" si="326"/>
        <v>769177</v>
      </c>
      <c r="N612" s="13"/>
      <c r="O612" s="12" t="e">
        <f>1000*(IF(I79&lt;18,VLOOKUP(I79,'[1]Mortality (No Interventions) H'!$B$10:$O$129,10),VLOOKUP(I79,'[1]Mortality (Interventions) H'!$B$264:$AV$384,16)))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2896.6125653462486</v>
      </c>
      <c r="M613" s="14">
        <f t="shared" si="326"/>
        <v>769177</v>
      </c>
      <c r="O613" s="12" t="e">
        <f>1000*(IF(I80&lt;18,VLOOKUP(I80,'[1]Mortality (No Interventions) H'!$B$10:$O$129,10),VLOOKUP(I80,'[1]Mortality (Interventions) H'!$B$264:$AV$384,16)))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2896.6125653462486</v>
      </c>
      <c r="M614" s="14">
        <f t="shared" si="326"/>
        <v>769177</v>
      </c>
      <c r="O614" s="12" t="e">
        <f>1000*(IF(I81&lt;18,VLOOKUP(I81,'[1]Mortality (No Interventions) H'!$B$10:$O$129,10),VLOOKUP(I81,'[1]Mortality (Interventions) H'!$B$264:$AV$384,16)))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2896.6125653462486</v>
      </c>
      <c r="M615" s="14">
        <f t="shared" si="326"/>
        <v>769177</v>
      </c>
      <c r="O615" s="12" t="e">
        <f>1000*(IF(I82&lt;18,VLOOKUP(I82,'[1]Mortality (No Interventions) H'!$B$10:$O$129,10),VLOOKUP(I82,'[1]Mortality (Interventions) H'!$B$264:$AV$384,16)))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2896.6125653462486</v>
      </c>
      <c r="M616" s="14">
        <f t="shared" si="326"/>
        <v>769177</v>
      </c>
      <c r="O616" s="12" t="e">
        <f>1000*(IF(I83&lt;18,VLOOKUP(I83,'[1]Mortality (No Interventions) H'!$B$10:$O$129,10),VLOOKUP(I83,'[1]Mortality (Interventions) H'!$B$264:$AV$384,16)))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2896.6125653462486</v>
      </c>
      <c r="M617" s="14">
        <f t="shared" si="326"/>
        <v>769177</v>
      </c>
      <c r="O617" s="12" t="e">
        <f>1000*(IF(I84&lt;18,VLOOKUP(I84,'[1]Mortality (No Interventions) H'!$B$10:$O$129,10),VLOOKUP(I84,'[1]Mortality (Interventions) H'!$B$264:$AV$384,16)))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2896.6125653462486</v>
      </c>
      <c r="M618" s="14">
        <f t="shared" si="326"/>
        <v>769177</v>
      </c>
      <c r="O618" s="12" t="e">
        <f>1000*(IF(I85&lt;18,VLOOKUP(I85,'[1]Mortality (No Interventions) H'!$B$10:$O$129,10),VLOOKUP(I85,'[1]Mortality (Interventions) H'!$B$264:$AV$384,16)))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2896.6125653462486</v>
      </c>
      <c r="M619" s="14">
        <f t="shared" si="326"/>
        <v>769177</v>
      </c>
      <c r="O619" s="12" t="e">
        <f>1000*(IF(I86&lt;18,VLOOKUP(I86,'[1]Mortality (No Interventions) H'!$B$10:$O$129,10),VLOOKUP(I86,'[1]Mortality (Interventions) H'!$B$264:$AV$384,16)))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2896.6125653462486</v>
      </c>
      <c r="M620" s="14">
        <f t="shared" si="326"/>
        <v>769177</v>
      </c>
      <c r="O620" s="12" t="e">
        <f>1000*(IF(I87&lt;18,VLOOKUP(I87,'[1]Mortality (No Interventions) H'!$B$10:$O$129,10),VLOOKUP(I87,'[1]Mortality (Interventions) H'!$B$264:$AV$384,16)))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2896.6125653462486</v>
      </c>
      <c r="M621" s="14">
        <f t="shared" si="326"/>
        <v>769177</v>
      </c>
      <c r="O621" s="12" t="e">
        <f>1000*(IF(I88&lt;18,VLOOKUP(I88,'[1]Mortality (No Interventions) H'!$B$10:$O$129,10),VLOOKUP(I88,'[1]Mortality (Interventions) H'!$B$264:$AV$384,16)))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2896.6125653462486</v>
      </c>
      <c r="M622" s="14">
        <f t="shared" si="326"/>
        <v>769177</v>
      </c>
      <c r="O622" s="12" t="e">
        <f>1000*(IF(I89&lt;18,VLOOKUP(I89,'[1]Mortality (No Interventions) H'!$B$10:$O$129,10),VLOOKUP(I89,'[1]Mortality (Interventions) H'!$B$264:$AV$384,16)))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2896.6125653462486</v>
      </c>
      <c r="M623" s="14">
        <f t="shared" si="326"/>
        <v>769177</v>
      </c>
      <c r="O623" s="12" t="e">
        <f>1000*(IF(I90&lt;18,VLOOKUP(I90,'[1]Mortality (No Interventions) H'!$B$10:$O$129,10),VLOOKUP(I90,'[1]Mortality (Interventions) H'!$B$264:$AV$384,16)))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2896.6125653462486</v>
      </c>
      <c r="M624" s="14">
        <f t="shared" si="326"/>
        <v>769177</v>
      </c>
      <c r="O624" s="12" t="e">
        <f>1000*(IF(I91&lt;18,VLOOKUP(I91,'[1]Mortality (No Interventions) H'!$B$10:$O$129,10),VLOOKUP(I91,'[1]Mortality (Interventions) H'!$B$264:$AV$384,16)))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2896.6125653462486</v>
      </c>
      <c r="M625" s="14">
        <f t="shared" si="326"/>
        <v>769177</v>
      </c>
      <c r="O625" s="12" t="e">
        <f>1000*(IF(I92&lt;18,VLOOKUP(I92,'[1]Mortality (No Interventions) H'!$B$10:$O$129,10),VLOOKUP(I92,'[1]Mortality (Interventions) H'!$B$264:$AV$384,16)))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2896.6125653462486</v>
      </c>
      <c r="M626" s="14">
        <f t="shared" si="326"/>
        <v>769177</v>
      </c>
      <c r="O626" s="12" t="e">
        <f>1000*(IF(I93&lt;18,VLOOKUP(I93,'[1]Mortality (No Interventions) H'!$B$10:$O$129,10),VLOOKUP(I93,'[1]Mortality (Interventions) H'!$B$264:$AV$384,16)))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2896.6125653462486</v>
      </c>
      <c r="M627" s="14">
        <f t="shared" si="326"/>
        <v>769177</v>
      </c>
      <c r="O627" s="12" t="e">
        <f>1000*(IF(I94&lt;18,VLOOKUP(I94,'[1]Mortality (No Interventions) H'!$B$10:$O$129,10),VLOOKUP(I94,'[1]Mortality (Interventions) H'!$B$264:$AV$384,16)))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2896.6125653462486</v>
      </c>
      <c r="M628" s="14">
        <f t="shared" si="326"/>
        <v>769177</v>
      </c>
      <c r="O628" s="12" t="e">
        <f>1000*(IF(I95&lt;18,VLOOKUP(I95,'[1]Mortality (No Interventions) H'!$B$10:$O$129,10),VLOOKUP(I95,'[1]Mortality (Interventions) H'!$B$264:$AV$384,16)))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2896.6125653462486</v>
      </c>
      <c r="M629" s="14">
        <f t="shared" si="326"/>
        <v>769177</v>
      </c>
      <c r="O629" s="12" t="e">
        <f>1000*(IF(I96&lt;18,VLOOKUP(I96,'[1]Mortality (No Interventions) H'!$B$10:$O$129,10),VLOOKUP(I96,'[1]Mortality (Interventions) H'!$B$264:$AV$384,16)))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2896.6125653462486</v>
      </c>
      <c r="M630" s="14">
        <f t="shared" si="326"/>
        <v>769177</v>
      </c>
      <c r="O630" s="12" t="e">
        <f>1000*(IF(I97&lt;18,VLOOKUP(I97,'[1]Mortality (No Interventions) H'!$B$10:$O$129,10),VLOOKUP(I97,'[1]Mortality (Interventions) H'!$B$264:$AV$384,16)))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2896.6125653462486</v>
      </c>
      <c r="M631" s="14">
        <f t="shared" si="326"/>
        <v>769177</v>
      </c>
      <c r="O631" s="12" t="e">
        <f>1000*(IF(I98&lt;18,VLOOKUP(I98,'[1]Mortality (No Interventions) H'!$B$10:$O$129,10),VLOOKUP(I98,'[1]Mortality (Interventions) H'!$B$264:$AV$384,16)))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2896.6125653462486</v>
      </c>
      <c r="M632" s="14">
        <f t="shared" si="326"/>
        <v>769177</v>
      </c>
      <c r="O632" s="12" t="e">
        <f>1000*(IF(I99&lt;18,VLOOKUP(I99,'[1]Mortality (No Interventions) H'!$B$10:$O$129,10),VLOOKUP(I99,'[1]Mortality (Interventions) H'!$B$264:$AV$384,16)))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2896.6125653462486</v>
      </c>
      <c r="M633" s="14">
        <f t="shared" ref="M633:M657" si="343">$E$11</f>
        <v>769177</v>
      </c>
      <c r="O633" s="12" t="e">
        <f>1000*(IF(I100&lt;18,VLOOKUP(I100,'[1]Mortality (No Interventions) H'!$B$10:$O$129,10),VLOOKUP(I100,'[1]Mortality (Interventions) H'!$B$264:$AV$384,16)))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2896.6125653462486</v>
      </c>
      <c r="M634" s="14">
        <f t="shared" si="343"/>
        <v>769177</v>
      </c>
      <c r="O634" s="12" t="e">
        <f>1000*(IF(I101&lt;18,VLOOKUP(I101,'[1]Mortality (No Interventions) H'!$B$10:$O$129,10),VLOOKUP(I101,'[1]Mortality (Interventions) H'!$B$264:$AV$384,16)))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2896.6125653462486</v>
      </c>
      <c r="M635" s="14">
        <f t="shared" si="343"/>
        <v>769177</v>
      </c>
      <c r="O635" s="12" t="e">
        <f>1000*(IF(I102&lt;18,VLOOKUP(I102,'[1]Mortality (No Interventions) H'!$B$10:$O$129,10),VLOOKUP(I102,'[1]Mortality (Interventions) H'!$B$264:$AV$384,16)))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2896.6125653462486</v>
      </c>
      <c r="M636" s="14">
        <f t="shared" si="343"/>
        <v>769177</v>
      </c>
      <c r="O636" s="12" t="e">
        <f>1000*(IF(I103&lt;18,VLOOKUP(I103,'[1]Mortality (No Interventions) H'!$B$10:$O$129,10),VLOOKUP(I103,'[1]Mortality (Interventions) H'!$B$264:$AV$384,16)))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2896.6125653462486</v>
      </c>
      <c r="M637" s="14">
        <f t="shared" si="343"/>
        <v>769177</v>
      </c>
      <c r="O637" s="12" t="e">
        <f>1000*(IF(I104&lt;18,VLOOKUP(I104,'[1]Mortality (No Interventions) H'!$B$10:$O$129,10),VLOOKUP(I104,'[1]Mortality (Interventions) H'!$B$264:$AV$384,16)))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2896.6125653462486</v>
      </c>
      <c r="M638" s="14">
        <f t="shared" si="343"/>
        <v>769177</v>
      </c>
      <c r="O638" s="12" t="e">
        <f>1000*(IF(I105&lt;18,VLOOKUP(I105,'[1]Mortality (No Interventions) H'!$B$10:$O$129,10),VLOOKUP(I105,'[1]Mortality (Interventions) H'!$B$264:$AV$384,16)))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2896.6125653462486</v>
      </c>
      <c r="M639" s="14">
        <f t="shared" si="343"/>
        <v>769177</v>
      </c>
      <c r="O639" s="12" t="e">
        <f>1000*(IF(I106&lt;18,VLOOKUP(I106,'[1]Mortality (No Interventions) H'!$B$10:$O$129,10),VLOOKUP(I106,'[1]Mortality (Interventions) H'!$B$264:$AV$384,16)))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2896.6125653462486</v>
      </c>
      <c r="M640" s="14">
        <f t="shared" si="343"/>
        <v>769177</v>
      </c>
      <c r="O640" s="12" t="e">
        <f>1000*(IF(I107&lt;18,VLOOKUP(I107,'[1]Mortality (No Interventions) H'!$B$10:$O$129,10),VLOOKUP(I107,'[1]Mortality (Interventions) H'!$B$264:$AV$384,16)))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2896.6125653462486</v>
      </c>
      <c r="M641" s="14">
        <f t="shared" si="343"/>
        <v>769177</v>
      </c>
      <c r="O641" s="12" t="e">
        <f>1000*(IF(I108&lt;18,VLOOKUP(I108,'[1]Mortality (No Interventions) H'!$B$10:$O$129,10),VLOOKUP(I108,'[1]Mortality (Interventions) H'!$B$264:$AV$384,16)))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2896.6125653462486</v>
      </c>
      <c r="M642" s="14">
        <f t="shared" si="343"/>
        <v>769177</v>
      </c>
      <c r="O642" s="12" t="e">
        <f>1000*(IF(I109&lt;18,VLOOKUP(I109,'[1]Mortality (No Interventions) H'!$B$10:$O$129,10),VLOOKUP(I109,'[1]Mortality (Interventions) H'!$B$264:$AV$384,16)))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2896.6125653462486</v>
      </c>
      <c r="M643" s="14">
        <f t="shared" si="343"/>
        <v>769177</v>
      </c>
      <c r="O643" s="12" t="e">
        <f>1000*(IF(I110&lt;18,VLOOKUP(I110,'[1]Mortality (No Interventions) H'!$B$10:$O$129,10),VLOOKUP(I110,'[1]Mortality (Interventions) H'!$B$264:$AV$384,16)))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2896.6125653462486</v>
      </c>
      <c r="M644" s="14">
        <f t="shared" si="343"/>
        <v>769177</v>
      </c>
      <c r="O644" s="12" t="e">
        <f>1000*(IF(I111&lt;18,VLOOKUP(I111,'[1]Mortality (No Interventions) H'!$B$10:$O$129,10),VLOOKUP(I111,'[1]Mortality (Interventions) H'!$B$264:$AV$384,16)))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2896.6125653462486</v>
      </c>
      <c r="M645" s="14">
        <f t="shared" si="343"/>
        <v>769177</v>
      </c>
      <c r="O645" s="12" t="e">
        <f>1000*(IF(I112&lt;18,VLOOKUP(I112,'[1]Mortality (No Interventions) H'!$B$10:$O$129,10),VLOOKUP(I112,'[1]Mortality (Interventions) H'!$B$264:$AV$384,16)))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2896.6125653462486</v>
      </c>
      <c r="M646" s="14">
        <f t="shared" si="343"/>
        <v>769177</v>
      </c>
      <c r="O646" s="12" t="e">
        <f>1000*(IF(I113&lt;18,VLOOKUP(I113,'[1]Mortality (No Interventions) H'!$B$10:$O$129,10),VLOOKUP(I113,'[1]Mortality (Interventions) H'!$B$264:$AV$384,16)))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2896.6125653462486</v>
      </c>
      <c r="M647" s="14">
        <f t="shared" si="343"/>
        <v>769177</v>
      </c>
      <c r="O647" s="12" t="e">
        <f>1000*(IF(I114&lt;18,VLOOKUP(I114,'[1]Mortality (No Interventions) H'!$B$10:$O$129,10),VLOOKUP(I114,'[1]Mortality (Interventions) H'!$B$264:$AV$384,16)))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2896.6125653462486</v>
      </c>
      <c r="M648" s="14">
        <f t="shared" si="343"/>
        <v>769177</v>
      </c>
      <c r="O648" s="12" t="e">
        <f>1000*(IF(I115&lt;18,VLOOKUP(I115,'[1]Mortality (No Interventions) H'!$B$10:$O$129,10),VLOOKUP(I115,'[1]Mortality (Interventions) H'!$B$264:$AV$384,16)))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2896.6125653462486</v>
      </c>
      <c r="M649" s="14">
        <f t="shared" si="343"/>
        <v>769177</v>
      </c>
      <c r="O649" s="12" t="e">
        <f>1000*(IF(I116&lt;18,VLOOKUP(I116,'[1]Mortality (No Interventions) H'!$B$10:$O$129,10),VLOOKUP(I116,'[1]Mortality (Interventions) H'!$B$264:$AV$384,16)))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2896.6125653462486</v>
      </c>
      <c r="M650" s="14">
        <f t="shared" si="343"/>
        <v>769177</v>
      </c>
      <c r="O650" s="12" t="e">
        <f>1000*(IF(I117&lt;18,VLOOKUP(I117,'[1]Mortality (No Interventions) H'!$B$10:$O$129,10),VLOOKUP(I117,'[1]Mortality (Interventions) H'!$B$264:$AV$384,16)))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2896.6125653462486</v>
      </c>
      <c r="M651" s="14">
        <f t="shared" si="343"/>
        <v>769177</v>
      </c>
      <c r="O651" s="12" t="e">
        <f>1000*(IF(I118&lt;18,VLOOKUP(I118,'[1]Mortality (No Interventions) H'!$B$10:$O$129,10),VLOOKUP(I118,'[1]Mortality (Interventions) H'!$B$264:$AV$384,16)))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2896.6125653462486</v>
      </c>
      <c r="M652" s="14">
        <f t="shared" si="343"/>
        <v>769177</v>
      </c>
      <c r="O652" s="12" t="e">
        <f>1000*(IF(I119&lt;18,VLOOKUP(I119,'[1]Mortality (No Interventions) H'!$B$10:$O$129,10),VLOOKUP(I119,'[1]Mortality (Interventions) H'!$B$264:$AV$384,16)))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2896.6125653462486</v>
      </c>
      <c r="M653" s="14">
        <f t="shared" si="343"/>
        <v>769177</v>
      </c>
      <c r="O653" s="12" t="e">
        <f>1000*(IF(I120&lt;18,VLOOKUP(I120,'[1]Mortality (No Interventions) H'!$B$10:$O$129,10),VLOOKUP(I120,'[1]Mortality (Interventions) H'!$B$264:$AV$384,16)))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2896.6125653462486</v>
      </c>
      <c r="M654" s="14">
        <f t="shared" si="343"/>
        <v>769177</v>
      </c>
      <c r="O654" s="12" t="e">
        <f>1000*(IF(I121&lt;18,VLOOKUP(I121,'[1]Mortality (No Interventions) H'!$B$10:$O$129,10),VLOOKUP(I121,'[1]Mortality (Interventions) H'!$B$264:$AV$384,16)))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2896.6125653462486</v>
      </c>
      <c r="M655" s="14">
        <f t="shared" si="343"/>
        <v>769177</v>
      </c>
      <c r="O655" s="12" t="e">
        <f>1000*(IF(I122&lt;18,VLOOKUP(I122,'[1]Mortality (No Interventions) H'!$B$10:$O$129,10),VLOOKUP(I122,'[1]Mortality (Interventions) H'!$B$264:$AV$384,16)))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2896.6125653462486</v>
      </c>
      <c r="M656" s="14">
        <f t="shared" si="343"/>
        <v>769177</v>
      </c>
      <c r="O656" s="12" t="e">
        <f>1000*(IF(I123&lt;18,VLOOKUP(I123,'[1]Mortality (No Interventions) H'!$B$10:$O$129,10),VLOOKUP(I123,'[1]Mortality (Interventions) H'!$B$264:$AV$384,16)))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2896.6125653462486</v>
      </c>
      <c r="M657" s="14">
        <f t="shared" si="343"/>
        <v>769177</v>
      </c>
      <c r="O657" s="12" t="e">
        <f>1000*(IF(I124&lt;18,VLOOKUP(I124,'[1]Mortality (No Interventions) H'!$B$10:$O$129,10),VLOOKUP(I124,'[1]Mortality (Interventions) H'!$B$264:$AV$384,16)))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538508.10726310767</v>
      </c>
      <c r="Z662" s="2">
        <f t="shared" si="360"/>
        <v>-13462.702681577692</v>
      </c>
      <c r="AA662" s="2">
        <f t="shared" si="360"/>
        <v>-47249.223554260258</v>
      </c>
      <c r="AB662" s="2">
        <f t="shared" si="360"/>
        <v>-769177</v>
      </c>
      <c r="AC662" s="2">
        <f t="shared" si="360"/>
        <v>-291380.81897273025</v>
      </c>
      <c r="AD662" s="2">
        <f t="shared" si="360"/>
        <v>12347.778958342265</v>
      </c>
      <c r="AE662" s="2">
        <f t="shared" si="360"/>
        <v>-279033.04001438792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538508.10726310767</v>
      </c>
      <c r="Z664" s="2">
        <f t="shared" si="361"/>
        <v>-13462.702681577692</v>
      </c>
      <c r="AA664" s="2">
        <f t="shared" si="361"/>
        <v>-23437.561513073131</v>
      </c>
      <c r="AB664" s="2">
        <f t="shared" si="361"/>
        <v>-215611.94287241835</v>
      </c>
      <c r="AC664" s="2">
        <f t="shared" si="361"/>
        <v>285995.90019603854</v>
      </c>
      <c r="AD664" s="2">
        <f t="shared" si="361"/>
        <v>5535.6505712758099</v>
      </c>
      <c r="AE664" s="2">
        <f t="shared" si="361"/>
        <v>291531.55076731439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538508.10726310767</v>
      </c>
      <c r="Z666" s="2">
        <f t="shared" si="362"/>
        <v>-13462.702681577692</v>
      </c>
      <c r="AA666" s="2">
        <f t="shared" si="362"/>
        <v>-34656.495650200566</v>
      </c>
      <c r="AB666" s="2">
        <f t="shared" si="362"/>
        <v>-445261.6733668255</v>
      </c>
      <c r="AC666" s="2">
        <f t="shared" si="362"/>
        <v>45127.235564503935</v>
      </c>
      <c r="AD666" s="2">
        <f t="shared" si="362"/>
        <v>8723.5968805932589</v>
      </c>
      <c r="AE666" s="2">
        <f t="shared" si="362"/>
        <v>53850.832445097447</v>
      </c>
    </row>
    <row r="671" spans="1:40" ht="19" customHeight="1" x14ac:dyDescent="0.15">
      <c r="A671" s="1"/>
      <c r="G671" s="1" t="s">
        <v>11</v>
      </c>
      <c r="H671" s="50">
        <v>536477.7685827635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536477.7685827635</v>
      </c>
      <c r="K672" s="14">
        <f>J672*$C$10</f>
        <v>13411.944214569088</v>
      </c>
      <c r="L672" s="15">
        <f>$C$682</f>
        <v>5565.2283345696023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536477.7685827635</v>
      </c>
      <c r="Z672" s="8">
        <f t="shared" ref="Z672:Z703" si="367">IFERROR(_xlfn.IFNA(-$T672*K672,0),0)</f>
        <v>-13411.944214569088</v>
      </c>
      <c r="AA672" s="8">
        <f t="shared" ref="AA672:AA703" si="368">IFERROR(_xlfn.IFNA(-$T672*L672,0),0)</f>
        <v>-5565.2283345696023</v>
      </c>
      <c r="AB672" s="8"/>
      <c r="AC672" s="8">
        <f t="shared" ref="AC672:AC703" si="369">IFERROR(_xlfn.IFNA(SUM(Y672:AB672),0),0)</f>
        <v>517500.59603362478</v>
      </c>
      <c r="AD672" s="8"/>
      <c r="AE672" s="8">
        <f t="shared" ref="AE672:AE703" si="370">IFERROR(_xlfn.IFNA(SUM(AC672:AD672),0),0)</f>
        <v>517500.59603362478</v>
      </c>
      <c r="AG672" s="46">
        <f>AE801</f>
        <v>53647.799098621996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H'!$B$10:$O$129,10),VLOOKUP(I5,'[1]Mortality (Interventions) H'!$B$264:$AV$384,19)))</f>
        <v>17.716405723307112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1.7716405723307113E-2</v>
      </c>
      <c r="S673" s="10">
        <f t="shared" ref="S673:S704" si="374">MIN(P673*Q673,Q673-R673)</f>
        <v>0</v>
      </c>
      <c r="T673" s="9">
        <f t="shared" si="364"/>
        <v>0.98228359427669287</v>
      </c>
      <c r="U673" s="18"/>
      <c r="V673" s="8">
        <f t="shared" ref="V673:V704" si="375">W672</f>
        <v>7691.77</v>
      </c>
      <c r="W673" s="8">
        <f t="shared" si="365"/>
        <v>7555.4994819496387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-13627.051805036195</v>
      </c>
      <c r="AC673" s="8">
        <f t="shared" si="369"/>
        <v>-13627.051805036195</v>
      </c>
      <c r="AD673" s="8">
        <f t="shared" ref="AD673:AD704" si="377">IFERROR(_xlfn.IFNA($D$6*SUM(V673:V673,Y673:Z673),0),0)</f>
        <v>754.56263700000011</v>
      </c>
      <c r="AE673" s="8">
        <f t="shared" si="370"/>
        <v>-12872.489168036194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2882.839491655785</v>
      </c>
      <c r="M674" s="14">
        <f t="shared" si="363"/>
        <v>769177</v>
      </c>
      <c r="N674" s="13"/>
      <c r="O674" s="12">
        <f>1000*(IF(I6&lt;18,VLOOKUP(I6,'[1]Mortality (No Interventions) H'!$B$10:$O$129,10),VLOOKUP(I6,'[1]Mortality (Interventions) H'!$B$264:$AV$384,19)))</f>
        <v>19.362670667238124</v>
      </c>
      <c r="P674" s="11">
        <v>0</v>
      </c>
      <c r="Q674" s="10">
        <f t="shared" si="372"/>
        <v>0.98228359427669287</v>
      </c>
      <c r="R674" s="10">
        <f t="shared" si="373"/>
        <v>1.9019633737810553E-2</v>
      </c>
      <c r="S674" s="10">
        <f t="shared" si="374"/>
        <v>0</v>
      </c>
      <c r="T674" s="9">
        <f t="shared" si="364"/>
        <v>0.9632639605388823</v>
      </c>
      <c r="U674" s="18"/>
      <c r="V674" s="8">
        <f t="shared" si="375"/>
        <v>7555.4994819496387</v>
      </c>
      <c r="W674" s="8">
        <f t="shared" si="365"/>
        <v>7409.2048337541592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-2776.9353863302495</v>
      </c>
      <c r="AB674" s="8">
        <f t="shared" si="376"/>
        <v>-14629.464819547908</v>
      </c>
      <c r="AC674" s="8">
        <f t="shared" si="369"/>
        <v>-17406.400205878155</v>
      </c>
      <c r="AD674" s="8">
        <f t="shared" si="377"/>
        <v>741.19449917925965</v>
      </c>
      <c r="AE674" s="8">
        <f t="shared" si="370"/>
        <v>-16665.205706698896</v>
      </c>
      <c r="AF674" s="1" t="s">
        <v>34</v>
      </c>
      <c r="AG674" s="44">
        <f>AE801/Y801</f>
        <v>0.10000004145622977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2882.839491655785</v>
      </c>
      <c r="M675" s="14">
        <f t="shared" si="363"/>
        <v>769177</v>
      </c>
      <c r="N675" s="13"/>
      <c r="O675" s="12">
        <f>1000*(IF(I7&lt;18,VLOOKUP(I7,'[1]Mortality (No Interventions) H'!$B$10:$O$129,10),VLOOKUP(I7,'[1]Mortality (Interventions) H'!$B$264:$AV$384,19)))</f>
        <v>21.107572414352358</v>
      </c>
      <c r="P675" s="11">
        <v>0</v>
      </c>
      <c r="Q675" s="10">
        <f t="shared" si="372"/>
        <v>0.9632639605388823</v>
      </c>
      <c r="R675" s="10">
        <f t="shared" si="373"/>
        <v>2.033216380121031E-2</v>
      </c>
      <c r="S675" s="10">
        <f t="shared" si="374"/>
        <v>0</v>
      </c>
      <c r="T675" s="9">
        <f t="shared" si="364"/>
        <v>0.94293179673767202</v>
      </c>
      <c r="U675" s="18"/>
      <c r="V675" s="8">
        <f t="shared" si="375"/>
        <v>7409.2048337541592</v>
      </c>
      <c r="W675" s="8">
        <f t="shared" si="365"/>
        <v>7252.8145061929235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-2718.3210215733066</v>
      </c>
      <c r="AB675" s="8">
        <f t="shared" si="376"/>
        <v>-15639.032756123543</v>
      </c>
      <c r="AC675" s="8">
        <f t="shared" si="369"/>
        <v>-18357.353777696848</v>
      </c>
      <c r="AD675" s="8">
        <f t="shared" si="377"/>
        <v>726.84299419128308</v>
      </c>
      <c r="AE675" s="8">
        <f t="shared" si="370"/>
        <v>-17630.510783505564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2882.839491655785</v>
      </c>
      <c r="M676" s="14">
        <f t="shared" si="363"/>
        <v>769177</v>
      </c>
      <c r="N676" s="13"/>
      <c r="O676" s="12">
        <f>1000*(IF(I8&lt;18,VLOOKUP(I8,'[1]Mortality (No Interventions) H'!$B$10:$O$129,10),VLOOKUP(I8,'[1]Mortality (Interventions) H'!$B$264:$AV$384,19)))</f>
        <v>22.949280953316563</v>
      </c>
      <c r="P676" s="11">
        <v>0</v>
      </c>
      <c r="Q676" s="10">
        <f t="shared" si="372"/>
        <v>0.94293179673767202</v>
      </c>
      <c r="R676" s="10">
        <f t="shared" si="373"/>
        <v>2.1639606723148422E-2</v>
      </c>
      <c r="S676" s="10">
        <f t="shared" si="374"/>
        <v>0</v>
      </c>
      <c r="T676" s="9">
        <f t="shared" si="364"/>
        <v>0.92129219001452356</v>
      </c>
      <c r="U676" s="18"/>
      <c r="V676" s="8">
        <f t="shared" si="375"/>
        <v>7252.8145061929235</v>
      </c>
      <c r="W676" s="8">
        <f t="shared" si="365"/>
        <v>7086.3676283880122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-2655.9375087279141</v>
      </c>
      <c r="AB676" s="8">
        <f t="shared" si="376"/>
        <v>-16644.687780491135</v>
      </c>
      <c r="AC676" s="8">
        <f t="shared" si="369"/>
        <v>-19300.62528921905</v>
      </c>
      <c r="AD676" s="8">
        <f t="shared" si="377"/>
        <v>711.50110305752582</v>
      </c>
      <c r="AE676" s="8">
        <f t="shared" si="370"/>
        <v>-18589.124186161524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2882.839491655785</v>
      </c>
      <c r="M677" s="14">
        <f t="shared" si="363"/>
        <v>769177</v>
      </c>
      <c r="N677" s="13"/>
      <c r="O677" s="12">
        <f>1000*(IF(I9&lt;18,VLOOKUP(I9,'[1]Mortality (No Interventions) H'!$B$10:$O$129,10),VLOOKUP(I9,'[1]Mortality (Interventions) H'!$B$264:$AV$384,19)))</f>
        <v>25.012764080998206</v>
      </c>
      <c r="P677" s="11">
        <v>0</v>
      </c>
      <c r="Q677" s="10">
        <f t="shared" si="372"/>
        <v>0.92129219001452356</v>
      </c>
      <c r="R677" s="10">
        <f t="shared" si="373"/>
        <v>2.3044064198499449E-2</v>
      </c>
      <c r="S677" s="10">
        <f t="shared" si="374"/>
        <v>0</v>
      </c>
      <c r="T677" s="9">
        <f t="shared" si="364"/>
        <v>0.89824812581602409</v>
      </c>
      <c r="U677" s="18"/>
      <c r="V677" s="8">
        <f t="shared" si="375"/>
        <v>7086.3676283880122</v>
      </c>
      <c r="W677" s="8">
        <f t="shared" si="365"/>
        <v>6909.11798670792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-2589.5051704082284</v>
      </c>
      <c r="AB677" s="8">
        <f t="shared" si="376"/>
        <v>-17724.96416800921</v>
      </c>
      <c r="AC677" s="8">
        <f t="shared" si="369"/>
        <v>-20314.469338417439</v>
      </c>
      <c r="AD677" s="8">
        <f t="shared" si="377"/>
        <v>695.17266434486407</v>
      </c>
      <c r="AE677" s="8">
        <f t="shared" si="370"/>
        <v>-19619.296674072575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2882.839491655785</v>
      </c>
      <c r="M678" s="14">
        <f t="shared" si="363"/>
        <v>769177</v>
      </c>
      <c r="N678" s="13"/>
      <c r="O678" s="12">
        <f>1000*(IF(I10&lt;18,VLOOKUP(I10,'[1]Mortality (No Interventions) H'!$B$10:$O$129,10),VLOOKUP(I10,'[1]Mortality (Interventions) H'!$B$264:$AV$384,19)))</f>
        <v>27.618768067915539</v>
      </c>
      <c r="P678" s="11">
        <v>0</v>
      </c>
      <c r="Q678" s="10">
        <f t="shared" si="372"/>
        <v>0.89824812581602409</v>
      </c>
      <c r="R678" s="10">
        <f t="shared" si="373"/>
        <v>2.4808506654352584E-2</v>
      </c>
      <c r="S678" s="10">
        <f t="shared" si="374"/>
        <v>0</v>
      </c>
      <c r="T678" s="9">
        <f t="shared" si="364"/>
        <v>0.87343961916167145</v>
      </c>
      <c r="U678" s="18"/>
      <c r="V678" s="8">
        <f t="shared" si="375"/>
        <v>6909.11798670792</v>
      </c>
      <c r="W678" s="8">
        <f t="shared" si="365"/>
        <v>6718.2966594791696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-2517.9862276960553</v>
      </c>
      <c r="AB678" s="8">
        <f t="shared" si="376"/>
        <v>-19082.132722874958</v>
      </c>
      <c r="AC678" s="8">
        <f t="shared" si="369"/>
        <v>-21600.118950571014</v>
      </c>
      <c r="AD678" s="8">
        <f t="shared" si="377"/>
        <v>677.78447449604698</v>
      </c>
      <c r="AE678" s="8">
        <f t="shared" si="370"/>
        <v>-20922.334476074968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2882.839491655785</v>
      </c>
      <c r="M679" s="14">
        <f t="shared" si="363"/>
        <v>769177</v>
      </c>
      <c r="N679" s="13"/>
      <c r="O679" s="12">
        <f>1000*(IF(I11&lt;18,VLOOKUP(I11,'[1]Mortality (No Interventions) H'!$B$10:$O$129,10),VLOOKUP(I11,'[1]Mortality (Interventions) H'!$B$264:$AV$384,19)))</f>
        <v>30.287717115755733</v>
      </c>
      <c r="P679" s="11">
        <v>0</v>
      </c>
      <c r="Q679" s="10">
        <f t="shared" si="372"/>
        <v>0.87343961916167145</v>
      </c>
      <c r="R679" s="10">
        <f t="shared" si="373"/>
        <v>2.6454492102862125E-2</v>
      </c>
      <c r="S679" s="10">
        <f t="shared" si="374"/>
        <v>0</v>
      </c>
      <c r="T679" s="9">
        <f t="shared" si="364"/>
        <v>0.84698512705880935</v>
      </c>
      <c r="U679" s="18"/>
      <c r="V679" s="8">
        <f t="shared" si="375"/>
        <v>6718.2966594791696</v>
      </c>
      <c r="W679" s="8">
        <f t="shared" si="365"/>
        <v>6514.8147907571383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-2441.7221731302284</v>
      </c>
      <c r="AB679" s="8">
        <f t="shared" si="376"/>
        <v>-20348.18687220318</v>
      </c>
      <c r="AC679" s="8">
        <f t="shared" si="369"/>
        <v>-22789.909045333407</v>
      </c>
      <c r="AD679" s="8">
        <f t="shared" si="377"/>
        <v>659.06490229490657</v>
      </c>
      <c r="AE679" s="8">
        <f t="shared" si="370"/>
        <v>-22130.844143038499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2882.839491655785</v>
      </c>
      <c r="M680" s="14">
        <f t="shared" si="363"/>
        <v>769177</v>
      </c>
      <c r="N680" s="13"/>
      <c r="O680" s="12">
        <f>1000*(IF(I12&lt;18,VLOOKUP(I12,'[1]Mortality (No Interventions) H'!$B$10:$O$129,10),VLOOKUP(I12,'[1]Mortality (Interventions) H'!$B$264:$AV$384,19)))</f>
        <v>33.352878098570457</v>
      </c>
      <c r="P680" s="11">
        <v>0</v>
      </c>
      <c r="Q680" s="10">
        <f t="shared" si="372"/>
        <v>0.84698512705880935</v>
      </c>
      <c r="R680" s="10">
        <f t="shared" si="373"/>
        <v>2.824939169409468E-2</v>
      </c>
      <c r="S680" s="10">
        <f t="shared" si="374"/>
        <v>0</v>
      </c>
      <c r="T680" s="9">
        <f t="shared" si="364"/>
        <v>0.81873573536471467</v>
      </c>
      <c r="U680" s="18"/>
      <c r="V680" s="8">
        <f t="shared" si="375"/>
        <v>6514.8147907571383</v>
      </c>
      <c r="W680" s="8">
        <f t="shared" si="365"/>
        <v>6297.5269672062514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-2360.2837111392391</v>
      </c>
      <c r="AB680" s="8">
        <f t="shared" si="376"/>
        <v>-21728.782355088664</v>
      </c>
      <c r="AC680" s="8">
        <f t="shared" si="369"/>
        <v>-24089.066066227904</v>
      </c>
      <c r="AD680" s="8">
        <f t="shared" si="377"/>
        <v>639.10333097327532</v>
      </c>
      <c r="AE680" s="8">
        <f t="shared" si="370"/>
        <v>-23449.96273525463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2882.839491655785</v>
      </c>
      <c r="M681" s="14">
        <f t="shared" si="363"/>
        <v>769177</v>
      </c>
      <c r="N681" s="13"/>
      <c r="O681" s="12">
        <f>1000*(IF(I13&lt;18,VLOOKUP(I13,'[1]Mortality (No Interventions) H'!$B$10:$O$129,10),VLOOKUP(I13,'[1]Mortality (Interventions) H'!$B$264:$AV$384,19)))</f>
        <v>36.873218105609119</v>
      </c>
      <c r="P681" s="11">
        <v>0</v>
      </c>
      <c r="Q681" s="10">
        <f t="shared" si="372"/>
        <v>0.81873573536471467</v>
      </c>
      <c r="R681" s="10">
        <f t="shared" si="373"/>
        <v>3.018942134095939E-2</v>
      </c>
      <c r="S681" s="10">
        <f t="shared" si="374"/>
        <v>0</v>
      </c>
      <c r="T681" s="9">
        <f t="shared" si="364"/>
        <v>0.7885463140237553</v>
      </c>
      <c r="U681" s="18"/>
      <c r="V681" s="8">
        <f t="shared" si="375"/>
        <v>6297.5269672062514</v>
      </c>
      <c r="W681" s="8">
        <f t="shared" si="365"/>
        <v>6065.3168818185004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-2273.2524550672856</v>
      </c>
      <c r="AB681" s="8">
        <f t="shared" si="376"/>
        <v>-23221.008538775121</v>
      </c>
      <c r="AC681" s="8">
        <f t="shared" si="369"/>
        <v>-25494.260993842407</v>
      </c>
      <c r="AD681" s="8">
        <f t="shared" si="377"/>
        <v>617.78739548293333</v>
      </c>
      <c r="AE681" s="8">
        <f t="shared" si="370"/>
        <v>-24876.473598359473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5565.2283345696023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2882.839491655785</v>
      </c>
      <c r="M682" s="14">
        <f t="shared" si="363"/>
        <v>769177</v>
      </c>
      <c r="N682" s="13"/>
      <c r="O682" s="12">
        <f>1000*(IF(I14&lt;18,VLOOKUP(I14,'[1]Mortality (No Interventions) H'!$B$10:$O$129,10),VLOOKUP(I14,'[1]Mortality (Interventions) H'!$B$264:$AV$384,19)))</f>
        <v>41.052703861333896</v>
      </c>
      <c r="P682" s="11">
        <v>0</v>
      </c>
      <c r="Q682" s="10">
        <f t="shared" si="372"/>
        <v>0.7885463140237553</v>
      </c>
      <c r="R682" s="10">
        <f t="shared" si="373"/>
        <v>3.237195831056363E-2</v>
      </c>
      <c r="S682" s="10">
        <f t="shared" si="374"/>
        <v>0</v>
      </c>
      <c r="T682" s="9">
        <f t="shared" si="364"/>
        <v>0.75617435571319169</v>
      </c>
      <c r="U682" s="18"/>
      <c r="V682" s="8">
        <f t="shared" si="375"/>
        <v>6065.3168818185004</v>
      </c>
      <c r="W682" s="8">
        <f t="shared" si="365"/>
        <v>5816.3192240440567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-2179.9292952273581</v>
      </c>
      <c r="AB682" s="8">
        <f t="shared" si="376"/>
        <v>-24899.765777444401</v>
      </c>
      <c r="AC682" s="8">
        <f t="shared" si="369"/>
        <v>-27079.695072671759</v>
      </c>
      <c r="AD682" s="8">
        <f t="shared" si="377"/>
        <v>595.00758610639491</v>
      </c>
      <c r="AE682" s="8">
        <f t="shared" si="370"/>
        <v>-26484.687486565363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2882.839491655785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2882.839491655785</v>
      </c>
      <c r="M683" s="14">
        <f t="shared" si="363"/>
        <v>769177</v>
      </c>
      <c r="N683" s="13"/>
      <c r="O683" s="12">
        <f>1000*(IF(I15&lt;18,VLOOKUP(I15,'[1]Mortality (No Interventions) H'!$B$10:$O$129,10),VLOOKUP(I15,'[1]Mortality (Interventions) H'!$B$264:$AV$384,19)))</f>
        <v>45.847301142834873</v>
      </c>
      <c r="P683" s="11">
        <v>0</v>
      </c>
      <c r="Q683" s="10">
        <f t="shared" si="372"/>
        <v>0.75617435571319169</v>
      </c>
      <c r="R683" s="10">
        <f t="shared" si="373"/>
        <v>3.4668553402871838E-2</v>
      </c>
      <c r="S683" s="10">
        <f t="shared" si="374"/>
        <v>0</v>
      </c>
      <c r="T683" s="9">
        <f t="shared" si="364"/>
        <v>0.7215058023103198</v>
      </c>
      <c r="U683" s="18"/>
      <c r="V683" s="8">
        <f t="shared" si="375"/>
        <v>5816.3192240440567</v>
      </c>
      <c r="W683" s="8">
        <f t="shared" si="365"/>
        <v>5549.6566850364488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-2079.9854203589816</v>
      </c>
      <c r="AB683" s="8">
        <f t="shared" si="376"/>
        <v>-26666.253900760752</v>
      </c>
      <c r="AC683" s="8">
        <f t="shared" si="369"/>
        <v>-28746.239321119734</v>
      </c>
      <c r="AD683" s="8">
        <f t="shared" si="377"/>
        <v>570.58091587872195</v>
      </c>
      <c r="AE683" s="8">
        <f t="shared" si="370"/>
        <v>-28175.658405241011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2882.839491655785</v>
      </c>
      <c r="M684" s="14">
        <f t="shared" si="363"/>
        <v>769177</v>
      </c>
      <c r="N684" s="13"/>
      <c r="O684" s="12">
        <f>1000*(IF(I16&lt;18,VLOOKUP(I16,'[1]Mortality (No Interventions) H'!$B$10:$O$129,10),VLOOKUP(I16,'[1]Mortality (Interventions) H'!$B$264:$AV$384,19)))</f>
        <v>51.32275579952573</v>
      </c>
      <c r="P684" s="11">
        <v>0</v>
      </c>
      <c r="Q684" s="10">
        <f t="shared" si="372"/>
        <v>0.7215058023103198</v>
      </c>
      <c r="R684" s="10">
        <f t="shared" si="373"/>
        <v>3.7029666099913428E-2</v>
      </c>
      <c r="S684" s="10">
        <f t="shared" si="374"/>
        <v>0</v>
      </c>
      <c r="T684" s="9">
        <f t="shared" si="364"/>
        <v>0.68447613621040637</v>
      </c>
      <c r="U684" s="18"/>
      <c r="V684" s="8">
        <f t="shared" si="375"/>
        <v>5549.6566850364488</v>
      </c>
      <c r="W684" s="8">
        <f t="shared" si="365"/>
        <v>5264.8330102191176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-1973.2348365633238</v>
      </c>
      <c r="AB684" s="8">
        <f t="shared" si="376"/>
        <v>-28482.367481733112</v>
      </c>
      <c r="AC684" s="8">
        <f t="shared" si="369"/>
        <v>-30455.602318296435</v>
      </c>
      <c r="AD684" s="8">
        <f t="shared" si="377"/>
        <v>544.42132080207568</v>
      </c>
      <c r="AE684" s="8">
        <f t="shared" si="370"/>
        <v>-29911.180997494357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2882.839491655785</v>
      </c>
      <c r="M685" s="14">
        <f t="shared" si="363"/>
        <v>769177</v>
      </c>
      <c r="N685" s="13"/>
      <c r="O685" s="12">
        <f>1000*(IF(I17&lt;18,VLOOKUP(I17,'[1]Mortality (No Interventions) H'!$B$10:$O$129,10),VLOOKUP(I17,'[1]Mortality (Interventions) H'!$B$264:$AV$384,19)))</f>
        <v>57.612077924056571</v>
      </c>
      <c r="P685" s="11">
        <v>0</v>
      </c>
      <c r="Q685" s="10">
        <f t="shared" si="372"/>
        <v>0.68447613621040637</v>
      </c>
      <c r="R685" s="10">
        <f t="shared" si="373"/>
        <v>3.9434092496511093E-2</v>
      </c>
      <c r="S685" s="10">
        <f t="shared" si="374"/>
        <v>0</v>
      </c>
      <c r="T685" s="9">
        <f t="shared" si="364"/>
        <v>0.64504204371389529</v>
      </c>
      <c r="U685" s="18"/>
      <c r="V685" s="8">
        <f t="shared" si="375"/>
        <v>5264.8330102191176</v>
      </c>
      <c r="W685" s="8">
        <f t="shared" si="365"/>
        <v>4961.5150405772283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-1859.5526773967745</v>
      </c>
      <c r="AB685" s="8">
        <f t="shared" si="376"/>
        <v>-30331.796964188914</v>
      </c>
      <c r="AC685" s="8">
        <f t="shared" si="369"/>
        <v>-32191.34964158569</v>
      </c>
      <c r="AD685" s="8">
        <f t="shared" si="377"/>
        <v>516.4801183024955</v>
      </c>
      <c r="AE685" s="8">
        <f t="shared" si="370"/>
        <v>-31674.869523283196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2882.839491655785</v>
      </c>
      <c r="M686" s="14">
        <f t="shared" si="363"/>
        <v>769177</v>
      </c>
      <c r="N686" s="13"/>
      <c r="O686" s="12">
        <f>1000*(IF(I18&lt;18,VLOOKUP(I18,'[1]Mortality (No Interventions) H'!$B$10:$O$129,10),VLOOKUP(I18,'[1]Mortality (Interventions) H'!$B$264:$AV$384,19)))</f>
        <v>64.592055586062443</v>
      </c>
      <c r="P686" s="11">
        <v>0</v>
      </c>
      <c r="Q686" s="10">
        <f t="shared" si="372"/>
        <v>0.64504204371389529</v>
      </c>
      <c r="R686" s="10">
        <f t="shared" si="373"/>
        <v>4.1664591542915248E-2</v>
      </c>
      <c r="S686" s="10">
        <f t="shared" si="374"/>
        <v>0</v>
      </c>
      <c r="T686" s="9">
        <f t="shared" si="364"/>
        <v>0.60337745217098004</v>
      </c>
      <c r="U686" s="18"/>
      <c r="V686" s="8">
        <f t="shared" si="375"/>
        <v>4961.5150405772283</v>
      </c>
      <c r="W686" s="8">
        <f t="shared" si="365"/>
        <v>4641.0405852851791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-1739.4403474931507</v>
      </c>
      <c r="AB686" s="8">
        <f t="shared" si="376"/>
        <v>-32047.445529204921</v>
      </c>
      <c r="AC686" s="8">
        <f t="shared" si="369"/>
        <v>-33786.88587669807</v>
      </c>
      <c r="AD686" s="8">
        <f t="shared" si="377"/>
        <v>486.72462548062612</v>
      </c>
      <c r="AE686" s="8">
        <f t="shared" si="370"/>
        <v>-33300.161251217447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2882.839491655785</v>
      </c>
      <c r="M687" s="14">
        <f t="shared" si="363"/>
        <v>769177</v>
      </c>
      <c r="N687" s="13"/>
      <c r="O687" s="12">
        <f>1000*(IF(I19&lt;18,VLOOKUP(I19,'[1]Mortality (No Interventions) H'!$B$10:$O$129,10),VLOOKUP(I19,'[1]Mortality (Interventions) H'!$B$264:$AV$384,19)))</f>
        <v>72.298741975931264</v>
      </c>
      <c r="P687" s="11">
        <v>0</v>
      </c>
      <c r="Q687" s="10">
        <f t="shared" si="372"/>
        <v>0.60337745217098004</v>
      </c>
      <c r="R687" s="10">
        <f t="shared" si="373"/>
        <v>4.3623430728604494E-2</v>
      </c>
      <c r="S687" s="10">
        <f t="shared" si="374"/>
        <v>0</v>
      </c>
      <c r="T687" s="9">
        <f t="shared" si="364"/>
        <v>0.55975402144237552</v>
      </c>
      <c r="U687" s="18"/>
      <c r="V687" s="8">
        <f t="shared" si="375"/>
        <v>4641.0405852851791</v>
      </c>
      <c r="W687" s="8">
        <f t="shared" si="365"/>
        <v>4305.499189509821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-1613.6809986272192</v>
      </c>
      <c r="AB687" s="8">
        <f t="shared" si="376"/>
        <v>-33554.139577535818</v>
      </c>
      <c r="AC687" s="8">
        <f t="shared" si="369"/>
        <v>-35167.820576163038</v>
      </c>
      <c r="AD687" s="8">
        <f t="shared" si="377"/>
        <v>455.28608141647612</v>
      </c>
      <c r="AE687" s="8">
        <f t="shared" si="370"/>
        <v>-34712.534494746564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2882.839491655785</v>
      </c>
      <c r="M688" s="14">
        <f t="shared" si="363"/>
        <v>769177</v>
      </c>
      <c r="N688" s="13"/>
      <c r="O688" s="12">
        <f>1000*(IF(I20&lt;18,VLOOKUP(I20,'[1]Mortality (No Interventions) H'!$B$10:$O$129,10),VLOOKUP(I20,'[1]Mortality (Interventions) H'!$B$264:$AV$384,19)))</f>
        <v>80.63520978133073</v>
      </c>
      <c r="P688" s="11">
        <v>0</v>
      </c>
      <c r="Q688" s="10">
        <f t="shared" si="372"/>
        <v>0.55975402144237552</v>
      </c>
      <c r="R688" s="10">
        <f t="shared" si="373"/>
        <v>4.5135882944949454E-2</v>
      </c>
      <c r="S688" s="10">
        <f t="shared" si="374"/>
        <v>0</v>
      </c>
      <c r="T688" s="9">
        <f t="shared" si="364"/>
        <v>0.5146181384974261</v>
      </c>
      <c r="U688" s="18"/>
      <c r="V688" s="8">
        <f t="shared" si="375"/>
        <v>4305.499189509821</v>
      </c>
      <c r="W688" s="8">
        <f t="shared" si="365"/>
        <v>3958.3243591503474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-1483.5614927827662</v>
      </c>
      <c r="AB688" s="8">
        <f t="shared" si="376"/>
        <v>-34717.483035947385</v>
      </c>
      <c r="AC688" s="8">
        <f t="shared" si="369"/>
        <v>-36201.044528730148</v>
      </c>
      <c r="AD688" s="8">
        <f t="shared" si="377"/>
        <v>422.36947049091344</v>
      </c>
      <c r="AE688" s="8">
        <f t="shared" si="370"/>
        <v>-35778.675058239234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2882.839491655785</v>
      </c>
      <c r="M689" s="14">
        <f t="shared" si="363"/>
        <v>769177</v>
      </c>
      <c r="N689" s="13"/>
      <c r="O689" s="12">
        <f>1000*(IF(I21&lt;18,VLOOKUP(I21,'[1]Mortality (No Interventions) H'!$B$10:$O$129,10),VLOOKUP(I21,'[1]Mortality (Interventions) H'!$B$264:$AV$384,19)))</f>
        <v>89.720009944685827</v>
      </c>
      <c r="P689" s="11">
        <v>0</v>
      </c>
      <c r="Q689" s="10">
        <f t="shared" si="372"/>
        <v>0.5146181384974261</v>
      </c>
      <c r="R689" s="10">
        <f t="shared" si="373"/>
        <v>4.6171544503704781E-2</v>
      </c>
      <c r="S689" s="10">
        <f t="shared" si="374"/>
        <v>0</v>
      </c>
      <c r="T689" s="9">
        <f t="shared" si="364"/>
        <v>0.46844659399372135</v>
      </c>
      <c r="U689" s="18"/>
      <c r="V689" s="8">
        <f t="shared" si="375"/>
        <v>3958.3243591503474</v>
      </c>
      <c r="W689" s="8">
        <f t="shared" si="365"/>
        <v>3603.1834582830861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-1350.4563408967435</v>
      </c>
      <c r="AB689" s="8">
        <f t="shared" si="376"/>
        <v>-35514.09008672613</v>
      </c>
      <c r="AC689" s="8">
        <f t="shared" si="369"/>
        <v>-36864.546427622874</v>
      </c>
      <c r="AD689" s="8">
        <f t="shared" si="377"/>
        <v>388.31161963264913</v>
      </c>
      <c r="AE689" s="8">
        <f t="shared" si="370"/>
        <v>-36476.234807990222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2882.839491655785</v>
      </c>
      <c r="M690" s="14">
        <f t="shared" si="363"/>
        <v>769177</v>
      </c>
      <c r="N690" s="13"/>
      <c r="O690" s="12">
        <f>1000*(IF(I22&lt;18,VLOOKUP(I22,'[1]Mortality (No Interventions) H'!$B$10:$O$129,10),VLOOKUP(I22,'[1]Mortality (Interventions) H'!$B$264:$AV$384,19)))</f>
        <v>99.865686360407992</v>
      </c>
      <c r="P690" s="11">
        <v>0</v>
      </c>
      <c r="Q690" s="10">
        <f t="shared" si="372"/>
        <v>0.46844659399372135</v>
      </c>
      <c r="R690" s="10">
        <f t="shared" si="373"/>
        <v>4.678174063237836E-2</v>
      </c>
      <c r="S690" s="10">
        <f t="shared" si="374"/>
        <v>0</v>
      </c>
      <c r="T690" s="9">
        <f t="shared" si="364"/>
        <v>0.42166485336134296</v>
      </c>
      <c r="U690" s="18"/>
      <c r="V690" s="8">
        <f t="shared" si="375"/>
        <v>3603.1834582830861</v>
      </c>
      <c r="W690" s="8">
        <f t="shared" si="365"/>
        <v>3243.3490691391771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-1215.5920915133252</v>
      </c>
      <c r="AB690" s="8">
        <f t="shared" si="376"/>
        <v>-35983.438914390892</v>
      </c>
      <c r="AC690" s="8">
        <f t="shared" si="369"/>
        <v>-37199.031005904217</v>
      </c>
      <c r="AD690" s="8">
        <f t="shared" si="377"/>
        <v>353.47229725757074</v>
      </c>
      <c r="AE690" s="8">
        <f t="shared" si="370"/>
        <v>-36845.558708646648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2882.839491655785</v>
      </c>
      <c r="M691" s="14">
        <f t="shared" si="363"/>
        <v>769177</v>
      </c>
      <c r="N691" s="13"/>
      <c r="O691" s="12">
        <f>1000*(IF(I23&lt;18,VLOOKUP(I23,'[1]Mortality (No Interventions) H'!$B$10:$O$129,10),VLOOKUP(I23,'[1]Mortality (Interventions) H'!$B$264:$AV$384,19)))</f>
        <v>111.17941401913545</v>
      </c>
      <c r="P691" s="11">
        <v>0</v>
      </c>
      <c r="Q691" s="10">
        <f t="shared" si="372"/>
        <v>0.42166485336134296</v>
      </c>
      <c r="R691" s="10">
        <f t="shared" si="373"/>
        <v>4.688045130917879E-2</v>
      </c>
      <c r="S691" s="10">
        <f t="shared" si="374"/>
        <v>0</v>
      </c>
      <c r="T691" s="9">
        <f t="shared" si="364"/>
        <v>0.37478440205216418</v>
      </c>
      <c r="U691" s="18"/>
      <c r="V691" s="8">
        <f t="shared" si="375"/>
        <v>3243.3490691391771</v>
      </c>
      <c r="W691" s="8">
        <f t="shared" si="365"/>
        <v>2882.7554201727748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-1080.4432750925782</v>
      </c>
      <c r="AB691" s="8">
        <f t="shared" si="376"/>
        <v>-36059.364896640218</v>
      </c>
      <c r="AC691" s="8">
        <f t="shared" si="369"/>
        <v>-37139.808171732795</v>
      </c>
      <c r="AD691" s="8">
        <f t="shared" si="377"/>
        <v>318.17254368255328</v>
      </c>
      <c r="AE691" s="8">
        <f t="shared" si="370"/>
        <v>-36821.635628050244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2882.839491655785</v>
      </c>
      <c r="M692" s="14">
        <f t="shared" si="363"/>
        <v>769177</v>
      </c>
      <c r="N692" s="13"/>
      <c r="O692" s="12">
        <f>1000*(IF(I24&lt;18,VLOOKUP(I24,'[1]Mortality (No Interventions) H'!$B$10:$O$129,10),VLOOKUP(I24,'[1]Mortality (Interventions) H'!$B$264:$AV$384,19)))</f>
        <v>123.84279284212633</v>
      </c>
      <c r="P692" s="11">
        <v>0</v>
      </c>
      <c r="Q692" s="10">
        <f t="shared" si="372"/>
        <v>0.37478440205216418</v>
      </c>
      <c r="R692" s="10">
        <f t="shared" si="373"/>
        <v>4.6414347063806351E-2</v>
      </c>
      <c r="S692" s="10">
        <f t="shared" si="374"/>
        <v>0</v>
      </c>
      <c r="T692" s="9">
        <f t="shared" si="364"/>
        <v>0.32837005498835781</v>
      </c>
      <c r="U692" s="18"/>
      <c r="V692" s="8">
        <f t="shared" si="375"/>
        <v>2882.7554201727748</v>
      </c>
      <c r="W692" s="8">
        <f t="shared" si="365"/>
        <v>2525.7469378578012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-946.63816239761957</v>
      </c>
      <c r="AB692" s="8">
        <f t="shared" si="376"/>
        <v>-35700.848231497381</v>
      </c>
      <c r="AC692" s="8">
        <f t="shared" si="369"/>
        <v>-36647.486393895</v>
      </c>
      <c r="AD692" s="8">
        <f t="shared" si="377"/>
        <v>282.79830671894922</v>
      </c>
      <c r="AE692" s="8">
        <f t="shared" si="370"/>
        <v>-36364.688087176051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2882.839491655785</v>
      </c>
      <c r="M693" s="14">
        <f t="shared" si="363"/>
        <v>769177</v>
      </c>
      <c r="N693" s="13"/>
      <c r="O693" s="12">
        <f>1000*(IF(I25&lt;18,VLOOKUP(I25,'[1]Mortality (No Interventions) H'!$B$10:$O$129,10),VLOOKUP(I25,'[1]Mortality (Interventions) H'!$B$264:$AV$384,19)))</f>
        <v>137.38124712676978</v>
      </c>
      <c r="P693" s="11">
        <v>0</v>
      </c>
      <c r="Q693" s="10">
        <f t="shared" si="372"/>
        <v>0.32837005498835781</v>
      </c>
      <c r="R693" s="10">
        <f t="shared" si="373"/>
        <v>4.5111887673386565E-2</v>
      </c>
      <c r="S693" s="10">
        <f t="shared" si="374"/>
        <v>0</v>
      </c>
      <c r="T693" s="9">
        <f t="shared" si="364"/>
        <v>0.28325816731497122</v>
      </c>
      <c r="U693" s="18"/>
      <c r="V693" s="8">
        <f t="shared" si="375"/>
        <v>2525.7469378578012</v>
      </c>
      <c r="W693" s="8">
        <f t="shared" si="365"/>
        <v>2178.7566736082763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-816.58783106964097</v>
      </c>
      <c r="AB693" s="8">
        <f t="shared" si="376"/>
        <v>-34699.026424952455</v>
      </c>
      <c r="AC693" s="8">
        <f t="shared" si="369"/>
        <v>-35515.614256022098</v>
      </c>
      <c r="AD693" s="8">
        <f t="shared" si="377"/>
        <v>247.77577460385032</v>
      </c>
      <c r="AE693" s="8">
        <f t="shared" si="370"/>
        <v>-35267.83848141825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2882.839491655785</v>
      </c>
      <c r="M694" s="14">
        <f t="shared" si="363"/>
        <v>769177</v>
      </c>
      <c r="N694" s="13"/>
      <c r="O694" s="12">
        <f>1000*(IF(I26&lt;18,VLOOKUP(I26,'[1]Mortality (No Interventions) H'!$B$10:$O$129,10),VLOOKUP(I26,'[1]Mortality (Interventions) H'!$B$264:$AV$384,19)))</f>
        <v>151.34880935215105</v>
      </c>
      <c r="P694" s="11">
        <v>0</v>
      </c>
      <c r="Q694" s="10">
        <f t="shared" si="372"/>
        <v>0.28325816731497122</v>
      </c>
      <c r="R694" s="10">
        <f t="shared" si="373"/>
        <v>4.2870786362393283E-2</v>
      </c>
      <c r="S694" s="10">
        <f t="shared" si="374"/>
        <v>0</v>
      </c>
      <c r="T694" s="9">
        <f t="shared" si="364"/>
        <v>0.24038738095257794</v>
      </c>
      <c r="U694" s="18"/>
      <c r="V694" s="8">
        <f t="shared" si="375"/>
        <v>2178.7566736082763</v>
      </c>
      <c r="W694" s="8">
        <f t="shared" si="365"/>
        <v>1849.0044451896106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-692.99823510579529</v>
      </c>
      <c r="AB694" s="8">
        <f t="shared" si="376"/>
        <v>-32975.222841866576</v>
      </c>
      <c r="AC694" s="8">
        <f t="shared" si="369"/>
        <v>-33668.221076972375</v>
      </c>
      <c r="AD694" s="8">
        <f t="shared" si="377"/>
        <v>213.73602968097191</v>
      </c>
      <c r="AE694" s="8">
        <f t="shared" si="370"/>
        <v>-33454.485047291404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2882.839491655785</v>
      </c>
      <c r="M695" s="14">
        <f t="shared" si="363"/>
        <v>769177</v>
      </c>
      <c r="N695" s="13"/>
      <c r="O695" s="12">
        <f>1000*(IF(I27&lt;18,VLOOKUP(I27,'[1]Mortality (No Interventions) H'!$B$10:$O$129,10),VLOOKUP(I27,'[1]Mortality (Interventions) H'!$B$264:$AV$384,19)))</f>
        <v>166.44732959206129</v>
      </c>
      <c r="P695" s="11">
        <v>0</v>
      </c>
      <c r="Q695" s="10">
        <f t="shared" si="372"/>
        <v>0.24038738095257794</v>
      </c>
      <c r="R695" s="10">
        <f t="shared" si="373"/>
        <v>4.0011837627186138E-2</v>
      </c>
      <c r="S695" s="10">
        <f t="shared" si="374"/>
        <v>0</v>
      </c>
      <c r="T695" s="9">
        <f t="shared" si="364"/>
        <v>0.20037554332539181</v>
      </c>
      <c r="U695" s="18"/>
      <c r="V695" s="8">
        <f t="shared" si="375"/>
        <v>1849.0044451896106</v>
      </c>
      <c r="W695" s="8">
        <f t="shared" si="365"/>
        <v>1541.2425928839491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-577.65052946042431</v>
      </c>
      <c r="AB695" s="8">
        <f t="shared" si="376"/>
        <v>-30776.185230566152</v>
      </c>
      <c r="AC695" s="8">
        <f t="shared" si="369"/>
        <v>-31353.835760026577</v>
      </c>
      <c r="AD695" s="8">
        <f t="shared" si="377"/>
        <v>181.38733607310081</v>
      </c>
      <c r="AE695" s="8">
        <f t="shared" si="370"/>
        <v>-31172.448423953476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2882.839491655785</v>
      </c>
      <c r="M696" s="14">
        <f t="shared" si="363"/>
        <v>769177</v>
      </c>
      <c r="N696" s="13"/>
      <c r="O696" s="12">
        <f>1000*(IF(I28&lt;18,VLOOKUP(I28,'[1]Mortality (No Interventions) H'!$B$10:$O$129,10),VLOOKUP(I28,'[1]Mortality (Interventions) H'!$B$264:$AV$384,19)))</f>
        <v>182.58620089096007</v>
      </c>
      <c r="P696" s="11">
        <v>0</v>
      </c>
      <c r="Q696" s="10">
        <f t="shared" si="372"/>
        <v>0.20037554332539181</v>
      </c>
      <c r="R696" s="10">
        <f t="shared" si="373"/>
        <v>3.658580920724526E-2</v>
      </c>
      <c r="S696" s="10">
        <f t="shared" si="374"/>
        <v>0</v>
      </c>
      <c r="T696" s="9">
        <f t="shared" si="364"/>
        <v>0.16378973411814657</v>
      </c>
      <c r="U696" s="18"/>
      <c r="V696" s="8">
        <f t="shared" si="375"/>
        <v>1541.2425928839491</v>
      </c>
      <c r="W696" s="8">
        <f t="shared" si="365"/>
        <v>1259.8329631979364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-472.17951384359384</v>
      </c>
      <c r="AB696" s="8">
        <f t="shared" si="376"/>
        <v>-28140.962968601289</v>
      </c>
      <c r="AC696" s="8">
        <f t="shared" si="369"/>
        <v>-28613.142482444884</v>
      </c>
      <c r="AD696" s="8">
        <f t="shared" si="377"/>
        <v>151.19589836191543</v>
      </c>
      <c r="AE696" s="8">
        <f t="shared" si="370"/>
        <v>-28461.946584082969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2882.839491655785</v>
      </c>
      <c r="M697" s="14">
        <f t="shared" si="363"/>
        <v>769177</v>
      </c>
      <c r="N697" s="13"/>
      <c r="O697" s="12">
        <f>1000*(IF(I29&lt;18,VLOOKUP(I29,'[1]Mortality (No Interventions) H'!$B$10:$O$129,10),VLOOKUP(I29,'[1]Mortality (Interventions) H'!$B$264:$AV$384,19)))</f>
        <v>200.20658745930893</v>
      </c>
      <c r="P697" s="11">
        <v>0</v>
      </c>
      <c r="Q697" s="10">
        <f t="shared" si="372"/>
        <v>0.16378973411814657</v>
      </c>
      <c r="R697" s="10">
        <f t="shared" si="373"/>
        <v>3.2791783728661671E-2</v>
      </c>
      <c r="S697" s="10">
        <f t="shared" si="374"/>
        <v>0</v>
      </c>
      <c r="T697" s="9">
        <f t="shared" si="364"/>
        <v>0.13099795038948489</v>
      </c>
      <c r="U697" s="18"/>
      <c r="V697" s="8">
        <f t="shared" si="375"/>
        <v>1259.8329631979364</v>
      </c>
      <c r="W697" s="8">
        <f t="shared" si="365"/>
        <v>1007.6061048673282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-377.64606470877237</v>
      </c>
      <c r="AB697" s="8">
        <f t="shared" si="376"/>
        <v>-25222.685833060797</v>
      </c>
      <c r="AC697" s="8">
        <f t="shared" si="369"/>
        <v>-25600.331897769571</v>
      </c>
      <c r="AD697" s="8">
        <f t="shared" si="377"/>
        <v>123.58961368971757</v>
      </c>
      <c r="AE697" s="8">
        <f t="shared" si="370"/>
        <v>-25476.742284079854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2882.839491655785</v>
      </c>
      <c r="M698" s="14">
        <f t="shared" si="363"/>
        <v>769177</v>
      </c>
      <c r="N698" s="13"/>
      <c r="O698" s="12">
        <f>1000*(IF(I30&lt;18,VLOOKUP(I30,'[1]Mortality (No Interventions) H'!$B$10:$O$129,10),VLOOKUP(I30,'[1]Mortality (Interventions) H'!$B$264:$AV$384,19)))</f>
        <v>231.06946882021734</v>
      </c>
      <c r="P698" s="11">
        <v>0</v>
      </c>
      <c r="Q698" s="10">
        <f t="shared" si="372"/>
        <v>0.13099795038948489</v>
      </c>
      <c r="R698" s="10">
        <f t="shared" si="373"/>
        <v>3.0269626813035459E-2</v>
      </c>
      <c r="S698" s="10">
        <f t="shared" si="374"/>
        <v>0</v>
      </c>
      <c r="T698" s="9">
        <f t="shared" si="364"/>
        <v>0.10072832357644942</v>
      </c>
      <c r="U698" s="18"/>
      <c r="V698" s="8">
        <f t="shared" si="375"/>
        <v>1007.6061048673282</v>
      </c>
      <c r="W698" s="8">
        <f t="shared" si="365"/>
        <v>774.77909743562645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-290.38358913447087</v>
      </c>
      <c r="AB698" s="8">
        <f t="shared" si="376"/>
        <v>-23282.700743170175</v>
      </c>
      <c r="AC698" s="8">
        <f t="shared" si="369"/>
        <v>-23573.084332304647</v>
      </c>
      <c r="AD698" s="8">
        <f t="shared" si="377"/>
        <v>98.846158887484904</v>
      </c>
      <c r="AE698" s="8">
        <f t="shared" si="370"/>
        <v>-23474.238173417161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2882.839491655785</v>
      </c>
      <c r="M699" s="14">
        <f t="shared" si="363"/>
        <v>769177</v>
      </c>
      <c r="N699" s="13"/>
      <c r="O699" s="12">
        <f>1000*(IF(I31&lt;18,VLOOKUP(I31,'[1]Mortality (No Interventions) H'!$B$10:$O$129,10),VLOOKUP(I31,'[1]Mortality (Interventions) H'!$B$264:$AV$384,19)))</f>
        <v>250.88954387591556</v>
      </c>
      <c r="P699" s="11">
        <v>0</v>
      </c>
      <c r="Q699" s="10">
        <f t="shared" si="372"/>
        <v>0.10072832357644942</v>
      </c>
      <c r="R699" s="10">
        <f t="shared" si="373"/>
        <v>2.5271683157481028E-2</v>
      </c>
      <c r="S699" s="10">
        <f t="shared" si="374"/>
        <v>0</v>
      </c>
      <c r="T699" s="9">
        <f t="shared" si="364"/>
        <v>7.5456640418968393E-2</v>
      </c>
      <c r="U699" s="18"/>
      <c r="V699" s="8">
        <f t="shared" si="375"/>
        <v>774.77909743562645</v>
      </c>
      <c r="W699" s="8">
        <f t="shared" si="365"/>
        <v>580.39512307540861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-217.52938290747221</v>
      </c>
      <c r="AB699" s="8">
        <f t="shared" si="376"/>
        <v>-19438.397436021784</v>
      </c>
      <c r="AC699" s="8">
        <f t="shared" si="369"/>
        <v>-19655.926818929256</v>
      </c>
      <c r="AD699" s="8">
        <f t="shared" si="377"/>
        <v>76.00582945843496</v>
      </c>
      <c r="AE699" s="8">
        <f t="shared" si="370"/>
        <v>-19579.920989470822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2882.839491655785</v>
      </c>
      <c r="M700" s="14">
        <f t="shared" si="363"/>
        <v>769177</v>
      </c>
      <c r="N700" s="13"/>
      <c r="O700" s="12">
        <f>1000*(IF(I32&lt;18,VLOOKUP(I32,'[1]Mortality (No Interventions) H'!$B$10:$O$129,10),VLOOKUP(I32,'[1]Mortality (Interventions) H'!$B$264:$AV$384,19)))</f>
        <v>272.06223834794434</v>
      </c>
      <c r="P700" s="11">
        <v>0</v>
      </c>
      <c r="Q700" s="10">
        <f t="shared" si="372"/>
        <v>7.5456640418968393E-2</v>
      </c>
      <c r="R700" s="10">
        <f t="shared" si="373"/>
        <v>2.052890249060051E-2</v>
      </c>
      <c r="S700" s="10">
        <f t="shared" si="374"/>
        <v>0</v>
      </c>
      <c r="T700" s="9">
        <f t="shared" si="364"/>
        <v>5.4927737928367887E-2</v>
      </c>
      <c r="U700" s="18"/>
      <c r="V700" s="8">
        <f t="shared" si="375"/>
        <v>580.39512307540861</v>
      </c>
      <c r="W700" s="8">
        <f t="shared" si="365"/>
        <v>422.49152676528229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-158.34785208721826</v>
      </c>
      <c r="AB700" s="8">
        <f t="shared" si="376"/>
        <v>-15790.359631012629</v>
      </c>
      <c r="AC700" s="8">
        <f t="shared" si="369"/>
        <v>-15948.707483099846</v>
      </c>
      <c r="AD700" s="8">
        <f t="shared" si="377"/>
        <v>56.936761573697588</v>
      </c>
      <c r="AE700" s="8">
        <f t="shared" si="370"/>
        <v>-15891.770721526149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2882.839491655785</v>
      </c>
      <c r="M701" s="14">
        <f t="shared" si="363"/>
        <v>769177</v>
      </c>
      <c r="N701" s="13"/>
      <c r="O701" s="12">
        <f>1000*(IF(I33&lt;18,VLOOKUP(I33,'[1]Mortality (No Interventions) H'!$B$10:$O$129,10),VLOOKUP(I33,'[1]Mortality (Interventions) H'!$B$264:$AV$384,19)))</f>
        <v>293.93879505902191</v>
      </c>
      <c r="P701" s="11">
        <v>0</v>
      </c>
      <c r="Q701" s="10">
        <f t="shared" si="372"/>
        <v>5.4927737928367887E-2</v>
      </c>
      <c r="R701" s="10">
        <f t="shared" si="373"/>
        <v>1.6145393101982194E-2</v>
      </c>
      <c r="S701" s="10">
        <f t="shared" si="374"/>
        <v>0</v>
      </c>
      <c r="T701" s="9">
        <f t="shared" si="364"/>
        <v>3.8782344826385692E-2</v>
      </c>
      <c r="U701" s="18"/>
      <c r="V701" s="8">
        <f t="shared" si="375"/>
        <v>422.49152676528229</v>
      </c>
      <c r="W701" s="8">
        <f t="shared" si="365"/>
        <v>298.3048764652487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-111.8032752445171</v>
      </c>
      <c r="AB701" s="8">
        <f t="shared" si="376"/>
        <v>-12418.665030003358</v>
      </c>
      <c r="AC701" s="8">
        <f t="shared" si="369"/>
        <v>-12530.468305247876</v>
      </c>
      <c r="AD701" s="8">
        <f t="shared" si="377"/>
        <v>41.446418775674196</v>
      </c>
      <c r="AE701" s="8">
        <f t="shared" si="370"/>
        <v>-12489.021886472201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2882.839491655785</v>
      </c>
      <c r="M702" s="14">
        <f t="shared" si="363"/>
        <v>769177</v>
      </c>
      <c r="N702" s="13"/>
      <c r="O702" s="12">
        <f>1000*(IF(I34&lt;18,VLOOKUP(I34,'[1]Mortality (No Interventions) H'!$B$10:$O$129,10),VLOOKUP(I34,'[1]Mortality (Interventions) H'!$B$264:$AV$384,19)))</f>
        <v>316.18844089662372</v>
      </c>
      <c r="P702" s="11">
        <v>0</v>
      </c>
      <c r="Q702" s="10">
        <f t="shared" si="372"/>
        <v>3.8782344826385692E-2</v>
      </c>
      <c r="R702" s="10">
        <f t="shared" si="373"/>
        <v>1.2262529144970133E-2</v>
      </c>
      <c r="S702" s="10">
        <f t="shared" si="374"/>
        <v>0</v>
      </c>
      <c r="T702" s="9">
        <f t="shared" si="364"/>
        <v>2.6519815681415558E-2</v>
      </c>
      <c r="U702" s="18"/>
      <c r="V702" s="8">
        <f t="shared" si="375"/>
        <v>298.3048764652487</v>
      </c>
      <c r="W702" s="8">
        <f t="shared" si="365"/>
        <v>203.98432266384177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-76.452371957817135</v>
      </c>
      <c r="AB702" s="8">
        <f t="shared" si="376"/>
        <v>-9432.0553801406913</v>
      </c>
      <c r="AC702" s="8">
        <f t="shared" si="369"/>
        <v>-9508.5077520985087</v>
      </c>
      <c r="AD702" s="8">
        <f t="shared" si="377"/>
        <v>29.2637083812409</v>
      </c>
      <c r="AE702" s="8">
        <f t="shared" si="370"/>
        <v>-9479.2440437172681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2882.839491655785</v>
      </c>
      <c r="M703" s="14">
        <f t="shared" si="363"/>
        <v>769177</v>
      </c>
      <c r="N703" s="13"/>
      <c r="O703" s="12">
        <f>1000*(IF(I35&lt;18,VLOOKUP(I35,'[1]Mortality (No Interventions) H'!$B$10:$O$129,10),VLOOKUP(I35,'[1]Mortality (Interventions) H'!$B$264:$AV$384,19)))</f>
        <v>339.78221013920535</v>
      </c>
      <c r="P703" s="11">
        <v>0</v>
      </c>
      <c r="Q703" s="10">
        <f t="shared" si="372"/>
        <v>2.6519815681415558E-2</v>
      </c>
      <c r="R703" s="10">
        <f t="shared" si="373"/>
        <v>9.0109615847157338E-3</v>
      </c>
      <c r="S703" s="10">
        <f t="shared" si="374"/>
        <v>0</v>
      </c>
      <c r="T703" s="9">
        <f t="shared" si="364"/>
        <v>1.7508854096699826E-2</v>
      </c>
      <c r="U703" s="18"/>
      <c r="V703" s="8">
        <f t="shared" si="375"/>
        <v>203.98432266384177</v>
      </c>
      <c r="W703" s="8">
        <f t="shared" si="365"/>
        <v>134.67407867537284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-50.475216043605435</v>
      </c>
      <c r="AB703" s="8">
        <f t="shared" si="376"/>
        <v>-6931.0243988468937</v>
      </c>
      <c r="AC703" s="8">
        <f t="shared" si="369"/>
        <v>-6981.4996148904993</v>
      </c>
      <c r="AD703" s="8">
        <f t="shared" si="377"/>
        <v>20.010862053322878</v>
      </c>
      <c r="AE703" s="8">
        <f t="shared" si="370"/>
        <v>-6961.4887528371764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2882.839491655785</v>
      </c>
      <c r="M704" s="14">
        <f t="shared" ref="M704:M735" si="380">$E$11</f>
        <v>769177</v>
      </c>
      <c r="N704" s="13"/>
      <c r="O704" s="12">
        <f>1000*(IF(I36&lt;18,VLOOKUP(I36,'[1]Mortality (No Interventions) H'!$B$10:$O$129,10),VLOOKUP(I36,'[1]Mortality (Interventions) H'!$B$264:$AV$384,19)))</f>
        <v>363.64100528627768</v>
      </c>
      <c r="P704" s="11">
        <v>0</v>
      </c>
      <c r="Q704" s="10">
        <f t="shared" si="372"/>
        <v>1.7508854096699826E-2</v>
      </c>
      <c r="R704" s="10">
        <f t="shared" si="373"/>
        <v>6.3669373051346853E-3</v>
      </c>
      <c r="S704" s="10">
        <f t="shared" si="374"/>
        <v>0</v>
      </c>
      <c r="T704" s="9">
        <f t="shared" ref="T704:T735" si="381">Q704-SUM(R704:S704)</f>
        <v>1.1141916791565142E-2</v>
      </c>
      <c r="U704" s="18"/>
      <c r="V704" s="8">
        <f t="shared" si="375"/>
        <v>134.67407867537284</v>
      </c>
      <c r="W704" s="8">
        <f t="shared" ref="W704:W735" si="382">$G$14*M704*T704</f>
        <v>85.701061319857018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-32.120357739466705</v>
      </c>
      <c r="AB704" s="8">
        <f t="shared" si="376"/>
        <v>-4897.3017355515822</v>
      </c>
      <c r="AC704" s="8">
        <f t="shared" ref="AC704:AC735" si="386">IFERROR(_xlfn.IFNA(SUM(Y704:AB704),0),0)</f>
        <v>-4929.4220932910484</v>
      </c>
      <c r="AD704" s="8">
        <f t="shared" si="377"/>
        <v>13.211527118054077</v>
      </c>
      <c r="AE704" s="8">
        <f t="shared" ref="AE704:AE735" si="387">IFERROR(_xlfn.IFNA(SUM(AC704:AD704),0),0)</f>
        <v>-4916.2105661729947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2882.839491655785</v>
      </c>
      <c r="M705" s="14">
        <f t="shared" si="380"/>
        <v>769177</v>
      </c>
      <c r="N705" s="13"/>
      <c r="O705" s="12">
        <f>1000*(IF(I37&lt;18,VLOOKUP(I37,'[1]Mortality (No Interventions) H'!$B$10:$O$129,10),VLOOKUP(I37,'[1]Mortality (Interventions) H'!$B$264:$AV$384,19)))</f>
        <v>388.57073020761254</v>
      </c>
      <c r="P705" s="11">
        <v>0</v>
      </c>
      <c r="Q705" s="10">
        <f t="shared" ref="Q705:Q736" si="389">T704</f>
        <v>1.1141916791565142E-2</v>
      </c>
      <c r="R705" s="10">
        <f t="shared" ref="R705:R736" si="390">O705*Q705/1000</f>
        <v>4.3294227436109266E-3</v>
      </c>
      <c r="S705" s="10">
        <f t="shared" ref="S705:S736" si="391">MIN(P705*Q705,Q705-R705)</f>
        <v>0</v>
      </c>
      <c r="T705" s="9">
        <f t="shared" si="381"/>
        <v>6.8124940479542149E-3</v>
      </c>
      <c r="U705" s="18"/>
      <c r="V705" s="8">
        <f t="shared" ref="V705:V736" si="392">W704</f>
        <v>85.701061319857018</v>
      </c>
      <c r="W705" s="8">
        <f t="shared" si="382"/>
        <v>52.400137343232792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-19.639326878112389</v>
      </c>
      <c r="AB705" s="8">
        <f t="shared" ref="AB705:AB736" si="393">IFERROR(_xlfn.IFNA(-M705*R705,0),0)</f>
        <v>-3330.0923976624217</v>
      </c>
      <c r="AC705" s="8">
        <f t="shared" si="386"/>
        <v>-3349.7317245405343</v>
      </c>
      <c r="AD705" s="8">
        <f t="shared" ref="AD705:AD736" si="394">IFERROR(_xlfn.IFNA($D$6*SUM(V705:V705,Y705:Z705),0),0)</f>
        <v>8.4072741154779749</v>
      </c>
      <c r="AE705" s="8">
        <f t="shared" si="387"/>
        <v>-3341.3244504250565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2882.839491655785</v>
      </c>
      <c r="M706" s="14">
        <f t="shared" si="380"/>
        <v>769177</v>
      </c>
      <c r="N706" s="13"/>
      <c r="O706" s="12">
        <f>1000*(IF(I38&lt;18,VLOOKUP(I38,'[1]Mortality (No Interventions) H'!$B$10:$O$129,10),VLOOKUP(I38,'[1]Mortality (Interventions) H'!$B$264:$AV$384,19)))</f>
        <v>414.60076555214346</v>
      </c>
      <c r="P706" s="11">
        <v>0</v>
      </c>
      <c r="Q706" s="10">
        <f t="shared" si="389"/>
        <v>6.8124940479542149E-3</v>
      </c>
      <c r="R706" s="10">
        <f t="shared" si="390"/>
        <v>2.8244652476012381E-3</v>
      </c>
      <c r="S706" s="10">
        <f t="shared" si="391"/>
        <v>0</v>
      </c>
      <c r="T706" s="9">
        <f t="shared" si="381"/>
        <v>3.9880288003529768E-3</v>
      </c>
      <c r="U706" s="18"/>
      <c r="V706" s="8">
        <f t="shared" si="392"/>
        <v>52.400137343232792</v>
      </c>
      <c r="W706" s="8">
        <f t="shared" si="382"/>
        <v>30.67500028569102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-11.496846919518205</v>
      </c>
      <c r="AB706" s="8">
        <f t="shared" si="393"/>
        <v>-2172.5137057541774</v>
      </c>
      <c r="AC706" s="8">
        <f t="shared" si="386"/>
        <v>-2184.0105526736957</v>
      </c>
      <c r="AD706" s="8">
        <f t="shared" si="394"/>
        <v>5.1404534733711369</v>
      </c>
      <c r="AE706" s="8">
        <f t="shared" si="387"/>
        <v>-2178.8700992003246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2882.839491655785</v>
      </c>
      <c r="M707" s="14">
        <f t="shared" si="380"/>
        <v>769177</v>
      </c>
      <c r="N707" s="13"/>
      <c r="O707" s="12">
        <f>1000*(IF(I39&lt;18,VLOOKUP(I39,'[1]Mortality (No Interventions) H'!$B$10:$O$129,10),VLOOKUP(I39,'[1]Mortality (Interventions) H'!$B$264:$AV$384,19)))</f>
        <v>440.60140499611271</v>
      </c>
      <c r="P707" s="11">
        <v>0</v>
      </c>
      <c r="Q707" s="10">
        <f t="shared" si="389"/>
        <v>3.9880288003529768E-3</v>
      </c>
      <c r="R707" s="10">
        <f t="shared" si="390"/>
        <v>1.7571310926004836E-3</v>
      </c>
      <c r="S707" s="10">
        <f t="shared" si="391"/>
        <v>0</v>
      </c>
      <c r="T707" s="9">
        <f t="shared" si="381"/>
        <v>2.2308977077524932E-3</v>
      </c>
      <c r="U707" s="18"/>
      <c r="V707" s="8">
        <f t="shared" si="392"/>
        <v>30.67500028569102</v>
      </c>
      <c r="W707" s="8">
        <f t="shared" si="382"/>
        <v>17.159552061559395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-6.4313200137532531</v>
      </c>
      <c r="AB707" s="8">
        <f t="shared" si="393"/>
        <v>-1351.5448224131621</v>
      </c>
      <c r="AC707" s="8">
        <f t="shared" si="386"/>
        <v>-1357.9761424269154</v>
      </c>
      <c r="AD707" s="8">
        <f t="shared" si="394"/>
        <v>3.0092175280262894</v>
      </c>
      <c r="AE707" s="8">
        <f t="shared" si="387"/>
        <v>-1354.9669248988891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2882.839491655785</v>
      </c>
      <c r="M708" s="14">
        <f t="shared" si="380"/>
        <v>769177</v>
      </c>
      <c r="N708" s="13"/>
      <c r="O708" s="12">
        <f>1000*(IF(I40&lt;18,VLOOKUP(I40,'[1]Mortality (No Interventions) H'!$B$10:$O$129,10),VLOOKUP(I40,'[1]Mortality (Interventions) H'!$B$264:$AV$384,19)))</f>
        <v>467.34285503007811</v>
      </c>
      <c r="P708" s="11">
        <v>0</v>
      </c>
      <c r="Q708" s="10">
        <f t="shared" si="389"/>
        <v>2.2308977077524932E-3</v>
      </c>
      <c r="R708" s="10">
        <f t="shared" si="390"/>
        <v>1.042594104021107E-3</v>
      </c>
      <c r="S708" s="10">
        <f t="shared" si="391"/>
        <v>0</v>
      </c>
      <c r="T708" s="9">
        <f t="shared" si="381"/>
        <v>1.1883036037313862E-3</v>
      </c>
      <c r="U708" s="18"/>
      <c r="V708" s="8">
        <f t="shared" si="392"/>
        <v>17.159552061559395</v>
      </c>
      <c r="W708" s="8">
        <f t="shared" si="382"/>
        <v>9.1401580100729642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-3.4256885569137268</v>
      </c>
      <c r="AB708" s="8">
        <f t="shared" si="393"/>
        <v>-801.939405148643</v>
      </c>
      <c r="AC708" s="8">
        <f t="shared" si="386"/>
        <v>-805.36509370555677</v>
      </c>
      <c r="AD708" s="8">
        <f t="shared" si="394"/>
        <v>1.6833520572389769</v>
      </c>
      <c r="AE708" s="8">
        <f t="shared" si="387"/>
        <v>-803.68174164831782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2882.839491655785</v>
      </c>
      <c r="M709" s="14">
        <f t="shared" si="380"/>
        <v>769177</v>
      </c>
      <c r="N709" s="13"/>
      <c r="O709" s="12">
        <f>1000*(IF(I41&lt;18,VLOOKUP(I41,'[1]Mortality (No Interventions) H'!$B$10:$O$129,10),VLOOKUP(I41,'[1]Mortality (Interventions) H'!$B$264:$AV$384,19)))</f>
        <v>493.66818572013386</v>
      </c>
      <c r="P709" s="11">
        <v>0</v>
      </c>
      <c r="Q709" s="10">
        <f t="shared" si="389"/>
        <v>1.1883036037313862E-3</v>
      </c>
      <c r="R709" s="10">
        <f t="shared" si="390"/>
        <v>5.8662768413877031E-4</v>
      </c>
      <c r="S709" s="10">
        <f t="shared" si="391"/>
        <v>0</v>
      </c>
      <c r="T709" s="9">
        <f t="shared" si="381"/>
        <v>6.016759195926159E-4</v>
      </c>
      <c r="U709" s="18"/>
      <c r="V709" s="8">
        <f t="shared" si="392"/>
        <v>9.1401580100729642</v>
      </c>
      <c r="W709" s="8">
        <f t="shared" si="382"/>
        <v>4.6279527880448956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-1.7345351021799038</v>
      </c>
      <c r="AB709" s="8">
        <f t="shared" si="393"/>
        <v>-451.22052220280693</v>
      </c>
      <c r="AC709" s="8">
        <f t="shared" si="386"/>
        <v>-452.95505730498684</v>
      </c>
      <c r="AD709" s="8">
        <f t="shared" si="394"/>
        <v>0.89664950078815786</v>
      </c>
      <c r="AE709" s="8">
        <f t="shared" si="387"/>
        <v>-452.05840780419868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2882.839491655785</v>
      </c>
      <c r="M710" s="14">
        <f t="shared" si="380"/>
        <v>769177</v>
      </c>
      <c r="N710" s="13"/>
      <c r="O710" s="12">
        <f>1000*(IF(I42&lt;18,VLOOKUP(I42,'[1]Mortality (No Interventions) H'!$B$10:$O$129,10),VLOOKUP(I42,'[1]Mortality (Interventions) H'!$B$264:$AV$384,19)))</f>
        <v>518.86286997878778</v>
      </c>
      <c r="P710" s="11">
        <v>0</v>
      </c>
      <c r="Q710" s="10">
        <f t="shared" si="389"/>
        <v>6.016759195926159E-4</v>
      </c>
      <c r="R710" s="10">
        <f t="shared" si="390"/>
        <v>3.1218729443695101E-4</v>
      </c>
      <c r="S710" s="10">
        <f t="shared" si="391"/>
        <v>0</v>
      </c>
      <c r="T710" s="9">
        <f t="shared" si="381"/>
        <v>2.8948862515566488E-4</v>
      </c>
      <c r="U710" s="18"/>
      <c r="V710" s="8">
        <f t="shared" si="392"/>
        <v>4.6279527880448956</v>
      </c>
      <c r="W710" s="8">
        <f t="shared" si="382"/>
        <v>2.2266799223135885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-0.83454924098388905</v>
      </c>
      <c r="AB710" s="8">
        <f t="shared" si="393"/>
        <v>-240.12728657313068</v>
      </c>
      <c r="AC710" s="8">
        <f t="shared" si="386"/>
        <v>-240.96183581411455</v>
      </c>
      <c r="AD710" s="8">
        <f t="shared" si="394"/>
        <v>0.45400216850720432</v>
      </c>
      <c r="AE710" s="8">
        <f t="shared" si="387"/>
        <v>-240.50783364560735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2882.839491655785</v>
      </c>
      <c r="M711" s="14">
        <f t="shared" si="380"/>
        <v>769177</v>
      </c>
      <c r="N711" s="13"/>
      <c r="O711" s="12">
        <f>1000*(IF(I43&lt;18,VLOOKUP(I43,'[1]Mortality (No Interventions) H'!$B$10:$O$129,10),VLOOKUP(I43,'[1]Mortality (Interventions) H'!$B$264:$AV$384,19)))</f>
        <v>544.1323394149407</v>
      </c>
      <c r="P711" s="11">
        <v>0</v>
      </c>
      <c r="Q711" s="10">
        <f t="shared" si="389"/>
        <v>2.8948862515566488E-4</v>
      </c>
      <c r="R711" s="10">
        <f t="shared" si="390"/>
        <v>1.5752012283996676E-4</v>
      </c>
      <c r="S711" s="10">
        <f t="shared" si="391"/>
        <v>0</v>
      </c>
      <c r="T711" s="9">
        <f t="shared" si="381"/>
        <v>1.3196850231569812E-4</v>
      </c>
      <c r="U711" s="18"/>
      <c r="V711" s="8">
        <f t="shared" si="392"/>
        <v>2.2266799223135885</v>
      </c>
      <c r="W711" s="8">
        <f t="shared" si="382"/>
        <v>1.0150713670568174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-0.38044401013036244</v>
      </c>
      <c r="AB711" s="8">
        <f t="shared" si="393"/>
        <v>-121.16085552567712</v>
      </c>
      <c r="AC711" s="8">
        <f t="shared" si="386"/>
        <v>-121.54129953580748</v>
      </c>
      <c r="AD711" s="8">
        <f t="shared" si="394"/>
        <v>0.21843730037896306</v>
      </c>
      <c r="AE711" s="8">
        <f t="shared" si="387"/>
        <v>-121.32286223542852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2882.839491655785</v>
      </c>
      <c r="M712" s="14">
        <f t="shared" si="380"/>
        <v>769177</v>
      </c>
      <c r="N712" s="13"/>
      <c r="O712" s="12">
        <f>1000*(IF(I44&lt;18,VLOOKUP(I44,'[1]Mortality (No Interventions) H'!$B$10:$O$129,10),VLOOKUP(I44,'[1]Mortality (Interventions) H'!$B$264:$AV$384,19)))</f>
        <v>569.27174292291716</v>
      </c>
      <c r="P712" s="11">
        <v>0</v>
      </c>
      <c r="Q712" s="10">
        <f t="shared" si="389"/>
        <v>1.3196850231569812E-4</v>
      </c>
      <c r="R712" s="10">
        <f t="shared" si="390"/>
        <v>7.5125939324184498E-5</v>
      </c>
      <c r="S712" s="10">
        <f t="shared" si="391"/>
        <v>0</v>
      </c>
      <c r="T712" s="9">
        <f t="shared" si="381"/>
        <v>5.684256299151362E-5</v>
      </c>
      <c r="U712" s="18"/>
      <c r="V712" s="8">
        <f t="shared" si="392"/>
        <v>1.0150713670568174</v>
      </c>
      <c r="W712" s="8">
        <f t="shared" si="382"/>
        <v>0.43721992074123472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-0.16386798539886707</v>
      </c>
      <c r="AB712" s="8">
        <f t="shared" si="393"/>
        <v>-57.785144631558261</v>
      </c>
      <c r="AC712" s="8">
        <f t="shared" si="386"/>
        <v>-57.949012616957127</v>
      </c>
      <c r="AD712" s="8">
        <f t="shared" si="394"/>
        <v>9.9578501108273793E-2</v>
      </c>
      <c r="AE712" s="8">
        <f t="shared" si="387"/>
        <v>-57.849434115848851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2882.839491655785</v>
      </c>
      <c r="M713" s="14">
        <f t="shared" si="380"/>
        <v>769177</v>
      </c>
      <c r="N713" s="13"/>
      <c r="O713" s="12">
        <f>1000*(IF(I45&lt;18,VLOOKUP(I45,'[1]Mortality (No Interventions) H'!$B$10:$O$129,10),VLOOKUP(I45,'[1]Mortality (Interventions) H'!$B$264:$AV$384,19)))</f>
        <v>594.06161664525769</v>
      </c>
      <c r="P713" s="11">
        <v>0</v>
      </c>
      <c r="Q713" s="10">
        <f t="shared" si="389"/>
        <v>5.684256299151362E-5</v>
      </c>
      <c r="R713" s="10">
        <f t="shared" si="390"/>
        <v>3.3767984864998478E-5</v>
      </c>
      <c r="S713" s="10">
        <f t="shared" si="391"/>
        <v>0</v>
      </c>
      <c r="T713" s="9">
        <f t="shared" si="381"/>
        <v>2.3074578126515142E-5</v>
      </c>
      <c r="U713" s="18"/>
      <c r="V713" s="8">
        <f t="shared" si="392"/>
        <v>0.43721992074123472</v>
      </c>
      <c r="W713" s="8">
        <f t="shared" si="382"/>
        <v>0.17748434779618538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-6.6520305076414613E-2</v>
      </c>
      <c r="AB713" s="8">
        <f t="shared" si="393"/>
        <v>-25.973557294504936</v>
      </c>
      <c r="AC713" s="8">
        <f t="shared" si="386"/>
        <v>-26.040077599581352</v>
      </c>
      <c r="AD713" s="8">
        <f t="shared" si="394"/>
        <v>4.2891274224715129E-2</v>
      </c>
      <c r="AE713" s="8">
        <f t="shared" si="387"/>
        <v>-25.997186325356637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2882.839491655785</v>
      </c>
      <c r="M714" s="14">
        <f t="shared" si="380"/>
        <v>769177</v>
      </c>
      <c r="N714" s="13"/>
      <c r="O714" s="12">
        <f>1000*(IF(I46&lt;18,VLOOKUP(I46,'[1]Mortality (No Interventions) H'!$B$10:$O$129,10),VLOOKUP(I46,'[1]Mortality (Interventions) H'!$B$264:$AV$384,19)))</f>
        <v>618.29025092189181</v>
      </c>
      <c r="P714" s="11">
        <v>0</v>
      </c>
      <c r="Q714" s="10">
        <f t="shared" si="389"/>
        <v>2.3074578126515142E-5</v>
      </c>
      <c r="R714" s="10">
        <f t="shared" si="390"/>
        <v>1.4266786699759844E-5</v>
      </c>
      <c r="S714" s="10">
        <f t="shared" si="391"/>
        <v>0</v>
      </c>
      <c r="T714" s="9">
        <f t="shared" si="381"/>
        <v>8.8077914267552982E-6</v>
      </c>
      <c r="U714" s="18"/>
      <c r="V714" s="8">
        <f t="shared" si="392"/>
        <v>0.17748434779618538</v>
      </c>
      <c r="W714" s="8">
        <f t="shared" si="382"/>
        <v>6.7747505862573609E-2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-2.5391448959317425E-2</v>
      </c>
      <c r="AB714" s="8">
        <f t="shared" si="393"/>
        <v>-10.973684193361178</v>
      </c>
      <c r="AC714" s="8">
        <f t="shared" si="386"/>
        <v>-10.999075642320495</v>
      </c>
      <c r="AD714" s="8">
        <f t="shared" si="394"/>
        <v>1.7411214518805788E-2</v>
      </c>
      <c r="AE714" s="8">
        <f t="shared" si="387"/>
        <v>-10.981664427801689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2882.839491655785</v>
      </c>
      <c r="M715" s="14">
        <f t="shared" si="380"/>
        <v>769177</v>
      </c>
      <c r="N715" s="13"/>
      <c r="O715" s="12">
        <f>1000*(IF(I47&lt;18,VLOOKUP(I47,'[1]Mortality (No Interventions) H'!$B$10:$O$129,10),VLOOKUP(I47,'[1]Mortality (Interventions) H'!$B$264:$AV$384,19)))</f>
        <v>641.97458541273545</v>
      </c>
      <c r="P715" s="11">
        <v>0</v>
      </c>
      <c r="Q715" s="10">
        <f t="shared" si="389"/>
        <v>8.8077914267552982E-6</v>
      </c>
      <c r="R715" s="10">
        <f t="shared" si="390"/>
        <v>5.6543782495930779E-6</v>
      </c>
      <c r="S715" s="10">
        <f t="shared" si="391"/>
        <v>0</v>
      </c>
      <c r="T715" s="9">
        <f t="shared" si="381"/>
        <v>3.1534131771622204E-6</v>
      </c>
      <c r="U715" s="18"/>
      <c r="V715" s="8">
        <f t="shared" si="392"/>
        <v>6.7747505862573609E-2</v>
      </c>
      <c r="W715" s="8">
        <f t="shared" si="382"/>
        <v>2.4255328873701052E-2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-9.0907840406309892E-3</v>
      </c>
      <c r="AB715" s="8">
        <f t="shared" si="393"/>
        <v>-4.3492176988872551</v>
      </c>
      <c r="AC715" s="8">
        <f t="shared" si="386"/>
        <v>-4.3583084829278862</v>
      </c>
      <c r="AD715" s="8">
        <f t="shared" si="394"/>
        <v>6.6460303251184719E-3</v>
      </c>
      <c r="AE715" s="8">
        <f t="shared" si="387"/>
        <v>-4.3516624526027678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2882.839491655785</v>
      </c>
      <c r="M716" s="14">
        <f t="shared" si="380"/>
        <v>769177</v>
      </c>
      <c r="N716" s="13"/>
      <c r="O716" s="12">
        <f>1000*(IF(I48&lt;18,VLOOKUP(I48,'[1]Mortality (No Interventions) H'!$B$10:$O$129,10),VLOOKUP(I48,'[1]Mortality (Interventions) H'!$B$264:$AV$384,19)))</f>
        <v>665.15646496029831</v>
      </c>
      <c r="P716" s="11">
        <v>0</v>
      </c>
      <c r="Q716" s="10">
        <f t="shared" si="389"/>
        <v>3.1534131771622204E-6</v>
      </c>
      <c r="R716" s="10">
        <f t="shared" si="390"/>
        <v>2.0975131614804456E-6</v>
      </c>
      <c r="S716" s="10">
        <f t="shared" si="391"/>
        <v>0</v>
      </c>
      <c r="T716" s="9">
        <f t="shared" si="381"/>
        <v>1.0559000156817748E-6</v>
      </c>
      <c r="U716" s="18"/>
      <c r="V716" s="8">
        <f t="shared" si="392"/>
        <v>2.4255328873701052E-2</v>
      </c>
      <c r="W716" s="8">
        <f t="shared" si="382"/>
        <v>8.1217400636206059E-3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-3.0439902644473832E-3</v>
      </c>
      <c r="AB716" s="8">
        <f t="shared" si="393"/>
        <v>-1.6133588810080446</v>
      </c>
      <c r="AC716" s="8">
        <f t="shared" si="386"/>
        <v>-1.616402871272492</v>
      </c>
      <c r="AD716" s="8">
        <f t="shared" si="394"/>
        <v>2.3794477625100736E-3</v>
      </c>
      <c r="AE716" s="8">
        <f t="shared" si="387"/>
        <v>-1.614023423509982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2882.839491655785</v>
      </c>
      <c r="M717" s="14">
        <f t="shared" si="380"/>
        <v>769177</v>
      </c>
      <c r="N717" s="13"/>
      <c r="O717" s="12">
        <f>1000*(IF(I49&lt;18,VLOOKUP(I49,'[1]Mortality (No Interventions) H'!$B$10:$O$129,10),VLOOKUP(I49,'[1]Mortality (Interventions) H'!$B$264:$AV$384,19)))</f>
        <v>687.6482338414072</v>
      </c>
      <c r="P717" s="11">
        <v>0</v>
      </c>
      <c r="Q717" s="10">
        <f t="shared" si="389"/>
        <v>1.0559000156817748E-6</v>
      </c>
      <c r="R717" s="10">
        <f t="shared" si="390"/>
        <v>7.260877808966865E-7</v>
      </c>
      <c r="S717" s="10">
        <f t="shared" si="391"/>
        <v>0</v>
      </c>
      <c r="T717" s="9">
        <f t="shared" si="381"/>
        <v>3.2981223478508828E-7</v>
      </c>
      <c r="U717" s="18"/>
      <c r="V717" s="8">
        <f t="shared" si="392"/>
        <v>8.1217400636206059E-3</v>
      </c>
      <c r="W717" s="8">
        <f t="shared" si="382"/>
        <v>2.5368398531528985E-3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-9.5079573526970227E-4</v>
      </c>
      <c r="AB717" s="8">
        <f t="shared" si="393"/>
        <v>-0.55849002104677059</v>
      </c>
      <c r="AC717" s="8">
        <f t="shared" si="386"/>
        <v>-0.55944081678204027</v>
      </c>
      <c r="AD717" s="8">
        <f t="shared" si="394"/>
        <v>7.9674270024118147E-4</v>
      </c>
      <c r="AE717" s="8">
        <f t="shared" si="387"/>
        <v>-0.55864407408179906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2882.839491655785</v>
      </c>
      <c r="M718" s="14">
        <f t="shared" si="380"/>
        <v>769177</v>
      </c>
      <c r="N718" s="13"/>
      <c r="O718" s="12">
        <f>1000*(IF(I50&lt;18,VLOOKUP(I50,'[1]Mortality (No Interventions) H'!$B$10:$O$129,10),VLOOKUP(I50,'[1]Mortality (Interventions) H'!$B$264:$AV$384,19)))</f>
        <v>709.27001040975927</v>
      </c>
      <c r="P718" s="11">
        <v>0</v>
      </c>
      <c r="Q718" s="10">
        <f t="shared" si="389"/>
        <v>3.2981223478508828E-7</v>
      </c>
      <c r="R718" s="10">
        <f t="shared" si="390"/>
        <v>2.3392592719928554E-7</v>
      </c>
      <c r="S718" s="10">
        <f t="shared" si="391"/>
        <v>0</v>
      </c>
      <c r="T718" s="9">
        <f t="shared" si="381"/>
        <v>9.5886307585802736E-8</v>
      </c>
      <c r="U718" s="18"/>
      <c r="V718" s="8">
        <f t="shared" si="392"/>
        <v>2.5368398531528985E-3</v>
      </c>
      <c r="W718" s="8">
        <f t="shared" si="382"/>
        <v>7.3753542409924996E-4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-2.7642483421740582E-4</v>
      </c>
      <c r="AB718" s="8">
        <f t="shared" si="393"/>
        <v>-0.17993044290536486</v>
      </c>
      <c r="AC718" s="8">
        <f t="shared" si="386"/>
        <v>-0.18020686773958228</v>
      </c>
      <c r="AD718" s="8">
        <f t="shared" si="394"/>
        <v>2.4886398959429935E-4</v>
      </c>
      <c r="AE718" s="8">
        <f t="shared" si="387"/>
        <v>-0.17995800374998797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2882.839491655785</v>
      </c>
      <c r="M719" s="14">
        <f t="shared" si="380"/>
        <v>769177</v>
      </c>
      <c r="N719" s="13"/>
      <c r="O719" s="12">
        <f>1000*(IF(I51&lt;18,VLOOKUP(I51,'[1]Mortality (No Interventions) H'!$B$10:$O$129,10),VLOOKUP(I51,'[1]Mortality (Interventions) H'!$B$264:$AV$384,19)))</f>
        <v>734.81662004577038</v>
      </c>
      <c r="P719" s="11">
        <v>0</v>
      </c>
      <c r="Q719" s="10">
        <f t="shared" si="389"/>
        <v>9.5886307585802736E-8</v>
      </c>
      <c r="R719" s="10">
        <f t="shared" si="390"/>
        <v>7.0458852448868674E-8</v>
      </c>
      <c r="S719" s="10">
        <f t="shared" si="391"/>
        <v>0</v>
      </c>
      <c r="T719" s="9">
        <f t="shared" si="381"/>
        <v>2.5427455136934062E-8</v>
      </c>
      <c r="U719" s="18"/>
      <c r="V719" s="8">
        <f t="shared" si="392"/>
        <v>7.3753542409924996E-4</v>
      </c>
      <c r="W719" s="8">
        <f t="shared" si="382"/>
        <v>1.9558213659861531E-4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-7.3303271841059265E-5</v>
      </c>
      <c r="AB719" s="8">
        <f t="shared" si="393"/>
        <v>-5.4195328750063464E-2</v>
      </c>
      <c r="AC719" s="8">
        <f t="shared" si="386"/>
        <v>-5.4268632021904524E-2</v>
      </c>
      <c r="AD719" s="8">
        <f t="shared" si="394"/>
        <v>7.2352225104136423E-5</v>
      </c>
      <c r="AE719" s="8">
        <f t="shared" si="387"/>
        <v>-5.419627979680039E-2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2882.839491655785</v>
      </c>
      <c r="M720" s="14">
        <f t="shared" si="380"/>
        <v>769177</v>
      </c>
      <c r="N720" s="13"/>
      <c r="O720" s="12">
        <f>1000*(IF(I52&lt;18,VLOOKUP(I52,'[1]Mortality (No Interventions) H'!$B$10:$O$129,10),VLOOKUP(I52,'[1]Mortality (Interventions) H'!$B$264:$AV$384,19)))</f>
        <v>759.316195978466</v>
      </c>
      <c r="P720" s="11">
        <v>0</v>
      </c>
      <c r="Q720" s="10">
        <f t="shared" si="389"/>
        <v>2.5427455136934062E-8</v>
      </c>
      <c r="R720" s="10">
        <f t="shared" si="390"/>
        <v>1.9307478507989877E-8</v>
      </c>
      <c r="S720" s="10">
        <f t="shared" si="391"/>
        <v>0</v>
      </c>
      <c r="T720" s="9">
        <f t="shared" si="381"/>
        <v>6.1199766289441849E-9</v>
      </c>
      <c r="U720" s="18"/>
      <c r="V720" s="8">
        <f t="shared" si="392"/>
        <v>1.9558213659861531E-4</v>
      </c>
      <c r="W720" s="8">
        <f t="shared" si="382"/>
        <v>4.7073452635214013E-5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-1.764291031393074E-5</v>
      </c>
      <c r="AB720" s="8">
        <f t="shared" si="393"/>
        <v>-1.4850868396340131E-2</v>
      </c>
      <c r="AC720" s="8">
        <f t="shared" si="386"/>
        <v>-1.4868511306654061E-2</v>
      </c>
      <c r="AD720" s="8">
        <f t="shared" si="394"/>
        <v>1.9186607600324162E-5</v>
      </c>
      <c r="AE720" s="8">
        <f t="shared" si="387"/>
        <v>-1.4849324699053737E-2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2882.839491655785</v>
      </c>
      <c r="M721" s="14">
        <f t="shared" si="380"/>
        <v>769177</v>
      </c>
      <c r="N721" s="13"/>
      <c r="O721" s="12">
        <f>1000*(IF(I53&lt;18,VLOOKUP(I53,'[1]Mortality (No Interventions) H'!$B$10:$O$129,10),VLOOKUP(I53,'[1]Mortality (Interventions) H'!$B$264:$AV$384,19)))</f>
        <v>782.72390789231406</v>
      </c>
      <c r="P721" s="11">
        <v>0</v>
      </c>
      <c r="Q721" s="10">
        <f t="shared" si="389"/>
        <v>6.1199766289441849E-9</v>
      </c>
      <c r="R721" s="10">
        <f t="shared" si="390"/>
        <v>4.7902520232168227E-9</v>
      </c>
      <c r="S721" s="10">
        <f t="shared" si="391"/>
        <v>0</v>
      </c>
      <c r="T721" s="9">
        <f t="shared" si="381"/>
        <v>1.3297246057273622E-9</v>
      </c>
      <c r="U721" s="18"/>
      <c r="V721" s="8">
        <f t="shared" si="392"/>
        <v>4.7073452635214013E-5</v>
      </c>
      <c r="W721" s="8">
        <f t="shared" si="382"/>
        <v>1.0227935830595553E-5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-3.833382606417258E-6</v>
      </c>
      <c r="AB721" s="8">
        <f t="shared" si="393"/>
        <v>-3.684551680461846E-3</v>
      </c>
      <c r="AC721" s="8">
        <f t="shared" si="386"/>
        <v>-3.6883850630682635E-3</v>
      </c>
      <c r="AD721" s="8">
        <f t="shared" si="394"/>
        <v>4.6179057035144949E-6</v>
      </c>
      <c r="AE721" s="8">
        <f t="shared" si="387"/>
        <v>-3.683767157364749E-3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2882.839491655785</v>
      </c>
      <c r="M722" s="14">
        <f t="shared" si="380"/>
        <v>769177</v>
      </c>
      <c r="N722" s="13"/>
      <c r="O722" s="12">
        <f>1000*(IF(I54&lt;18,VLOOKUP(I54,'[1]Mortality (No Interventions) H'!$B$10:$O$129,10),VLOOKUP(I54,'[1]Mortality (Interventions) H'!$B$264:$AV$384,19)))</f>
        <v>804.99759368703553</v>
      </c>
      <c r="P722" s="11">
        <v>0</v>
      </c>
      <c r="Q722" s="10">
        <f t="shared" si="389"/>
        <v>1.3297246057273622E-9</v>
      </c>
      <c r="R722" s="10">
        <f t="shared" si="390"/>
        <v>1.0704251078769687E-9</v>
      </c>
      <c r="S722" s="10">
        <f t="shared" si="391"/>
        <v>0</v>
      </c>
      <c r="T722" s="9">
        <f t="shared" si="381"/>
        <v>2.5929949785039351E-10</v>
      </c>
      <c r="U722" s="18"/>
      <c r="V722" s="8">
        <f t="shared" si="392"/>
        <v>1.0227935830595553E-5</v>
      </c>
      <c r="W722" s="8">
        <f t="shared" si="382"/>
        <v>1.9944720985807215E-6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-7.4751883256962877E-7</v>
      </c>
      <c r="AB722" s="8">
        <f t="shared" si="393"/>
        <v>-8.2334637320148315E-4</v>
      </c>
      <c r="AC722" s="8">
        <f t="shared" si="386"/>
        <v>-8.2409389203405277E-4</v>
      </c>
      <c r="AD722" s="8">
        <f t="shared" si="394"/>
        <v>1.0033605049814237E-6</v>
      </c>
      <c r="AE722" s="8">
        <f t="shared" si="387"/>
        <v>-8.2309053152907136E-4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2882.839491655785</v>
      </c>
      <c r="M723" s="14">
        <f t="shared" si="380"/>
        <v>769177</v>
      </c>
      <c r="N723" s="13"/>
      <c r="O723" s="12">
        <f>1000*(IF(I55&lt;18,VLOOKUP(I55,'[1]Mortality (No Interventions) H'!$B$10:$O$129,10),VLOOKUP(I55,'[1]Mortality (Interventions) H'!$B$264:$AV$384,19)))</f>
        <v>826.09701699183415</v>
      </c>
      <c r="P723" s="11">
        <v>0</v>
      </c>
      <c r="Q723" s="10">
        <f t="shared" si="389"/>
        <v>2.5929949785039351E-10</v>
      </c>
      <c r="R723" s="10">
        <f t="shared" si="390"/>
        <v>2.142065416816906E-10</v>
      </c>
      <c r="S723" s="10">
        <f t="shared" si="391"/>
        <v>0</v>
      </c>
      <c r="T723" s="9">
        <f t="shared" si="381"/>
        <v>4.5092956168702914E-11</v>
      </c>
      <c r="U723" s="18"/>
      <c r="V723" s="8">
        <f t="shared" si="392"/>
        <v>1.9944720985807215E-6</v>
      </c>
      <c r="W723" s="8">
        <f t="shared" si="382"/>
        <v>3.4684464746974401E-7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-1.299957548386401E-7</v>
      </c>
      <c r="AB723" s="8">
        <f t="shared" si="393"/>
        <v>-1.6476274511109773E-4</v>
      </c>
      <c r="AC723" s="8">
        <f t="shared" si="386"/>
        <v>-1.6489274086593637E-4</v>
      </c>
      <c r="AD723" s="8">
        <f t="shared" si="394"/>
        <v>1.956577128707688E-7</v>
      </c>
      <c r="AE723" s="8">
        <f t="shared" si="387"/>
        <v>-1.646970831530656E-4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2882.839491655785</v>
      </c>
      <c r="M724" s="14">
        <f t="shared" si="380"/>
        <v>769177</v>
      </c>
      <c r="N724" s="13"/>
      <c r="O724" s="12">
        <f>1000*(IF(I56&lt;18,VLOOKUP(I56,'[1]Mortality (No Interventions) H'!$B$10:$O$129,10),VLOOKUP(I56,'[1]Mortality (Interventions) H'!$B$264:$AV$384,19)))</f>
        <v>846.15399566022575</v>
      </c>
      <c r="P724" s="11">
        <v>0</v>
      </c>
      <c r="Q724" s="10">
        <f t="shared" si="389"/>
        <v>4.5092956168702914E-11</v>
      </c>
      <c r="R724" s="10">
        <f t="shared" si="390"/>
        <v>3.8155585038279397E-11</v>
      </c>
      <c r="S724" s="10">
        <f t="shared" si="391"/>
        <v>0</v>
      </c>
      <c r="T724" s="9">
        <f t="shared" si="381"/>
        <v>6.9373711304235173E-12</v>
      </c>
      <c r="U724" s="18"/>
      <c r="V724" s="8">
        <f t="shared" si="392"/>
        <v>3.4684464746974401E-7</v>
      </c>
      <c r="W724" s="8">
        <f t="shared" si="382"/>
        <v>5.3360663139857698E-8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-1.999932746305765E-8</v>
      </c>
      <c r="AB724" s="8">
        <f t="shared" si="393"/>
        <v>-2.9348398432988633E-5</v>
      </c>
      <c r="AC724" s="8">
        <f t="shared" si="386"/>
        <v>-2.9368397760451689E-5</v>
      </c>
      <c r="AD724" s="8">
        <f t="shared" si="394"/>
        <v>3.4025459916781888E-8</v>
      </c>
      <c r="AE724" s="8">
        <f t="shared" si="387"/>
        <v>-2.9334372300534908E-5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2882.839491655785</v>
      </c>
      <c r="M725" s="14">
        <f t="shared" si="380"/>
        <v>769177</v>
      </c>
      <c r="N725" s="13"/>
      <c r="O725" s="12">
        <f>1000*(IF(I57&lt;18,VLOOKUP(I57,'[1]Mortality (No Interventions) H'!$B$10:$O$129,10),VLOOKUP(I57,'[1]Mortality (Interventions) H'!$B$264:$AV$384,19)))</f>
        <v>865.31895341476582</v>
      </c>
      <c r="P725" s="11">
        <v>0</v>
      </c>
      <c r="Q725" s="10">
        <f t="shared" si="389"/>
        <v>6.9373711304235173E-12</v>
      </c>
      <c r="R725" s="10">
        <f t="shared" si="390"/>
        <v>6.0030387260278889E-12</v>
      </c>
      <c r="S725" s="10">
        <f t="shared" si="391"/>
        <v>0</v>
      </c>
      <c r="T725" s="9">
        <f t="shared" si="381"/>
        <v>9.3433240439562837E-13</v>
      </c>
      <c r="U725" s="18"/>
      <c r="V725" s="8">
        <f t="shared" si="392"/>
        <v>5.3360663139857698E-8</v>
      </c>
      <c r="W725" s="8">
        <f t="shared" si="382"/>
        <v>7.186669958158163E-9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-2.6935303537254205E-9</v>
      </c>
      <c r="AB725" s="8">
        <f t="shared" si="393"/>
        <v>-4.6173993181699532E-6</v>
      </c>
      <c r="AC725" s="8">
        <f t="shared" si="386"/>
        <v>-4.6200928485236785E-6</v>
      </c>
      <c r="AD725" s="8">
        <f t="shared" si="394"/>
        <v>5.2346810540200402E-9</v>
      </c>
      <c r="AE725" s="8">
        <f t="shared" si="387"/>
        <v>-4.6148581674696586E-6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2882.839491655785</v>
      </c>
      <c r="M726" s="14">
        <f t="shared" si="380"/>
        <v>769177</v>
      </c>
      <c r="N726" s="13"/>
      <c r="O726" s="12">
        <f>1000*(IF(I58&lt;18,VLOOKUP(I58,'[1]Mortality (No Interventions) H'!$B$10:$O$129,10),VLOOKUP(I58,'[1]Mortality (Interventions) H'!$B$264:$AV$384,19)))</f>
        <v>883.58136930848059</v>
      </c>
      <c r="P726" s="11">
        <v>0</v>
      </c>
      <c r="Q726" s="10">
        <f t="shared" si="389"/>
        <v>9.3433240439562837E-13</v>
      </c>
      <c r="R726" s="10">
        <f t="shared" si="390"/>
        <v>8.2555870526517436E-13</v>
      </c>
      <c r="S726" s="10">
        <f t="shared" si="391"/>
        <v>0</v>
      </c>
      <c r="T726" s="9">
        <f t="shared" si="381"/>
        <v>1.0877369913045401E-13</v>
      </c>
      <c r="U726" s="18"/>
      <c r="V726" s="8">
        <f t="shared" si="392"/>
        <v>7.186669958158163E-9</v>
      </c>
      <c r="W726" s="8">
        <f t="shared" si="382"/>
        <v>8.3666227576065232E-10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-3.1357711550675735E-10</v>
      </c>
      <c r="AB726" s="8">
        <f t="shared" si="393"/>
        <v>-6.3500076823975097E-7</v>
      </c>
      <c r="AC726" s="8">
        <f t="shared" si="386"/>
        <v>-6.3531434535525772E-7</v>
      </c>
      <c r="AD726" s="8">
        <f t="shared" si="394"/>
        <v>7.050123228953158E-10</v>
      </c>
      <c r="AE726" s="8">
        <f t="shared" si="387"/>
        <v>-6.3460933303236238E-7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2882.839491655785</v>
      </c>
      <c r="M727" s="14">
        <f t="shared" si="380"/>
        <v>769177</v>
      </c>
      <c r="N727" s="13"/>
      <c r="O727" s="12">
        <f>1000*(IF(I59&lt;18,VLOOKUP(I59,'[1]Mortality (No Interventions) H'!$B$10:$O$129,10),VLOOKUP(I59,'[1]Mortality (Interventions) H'!$B$264:$AV$384,19)))</f>
        <v>900.93072239439573</v>
      </c>
      <c r="P727" s="11">
        <v>0</v>
      </c>
      <c r="Q727" s="10">
        <f t="shared" si="389"/>
        <v>1.0877369913045401E-13</v>
      </c>
      <c r="R727" s="10">
        <f t="shared" si="390"/>
        <v>9.7997567335110588E-14</v>
      </c>
      <c r="S727" s="10">
        <f t="shared" si="391"/>
        <v>0</v>
      </c>
      <c r="T727" s="9">
        <f t="shared" si="381"/>
        <v>1.0776131795343425E-14</v>
      </c>
      <c r="U727" s="18"/>
      <c r="V727" s="8">
        <f t="shared" si="392"/>
        <v>8.3666227576065232E-10</v>
      </c>
      <c r="W727" s="8">
        <f t="shared" si="382"/>
        <v>8.2887527259468694E-11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-3.1065858306903578E-11</v>
      </c>
      <c r="AB727" s="8">
        <f t="shared" si="393"/>
        <v>-7.5377474850118357E-8</v>
      </c>
      <c r="AC727" s="8">
        <f t="shared" si="386"/>
        <v>-7.5408540708425266E-8</v>
      </c>
      <c r="AD727" s="8">
        <f t="shared" si="394"/>
        <v>8.2076569252120004E-11</v>
      </c>
      <c r="AE727" s="8">
        <f t="shared" si="387"/>
        <v>-7.5326464139173149E-8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2882.839491655785</v>
      </c>
      <c r="M728" s="14">
        <f t="shared" si="380"/>
        <v>769177</v>
      </c>
      <c r="N728" s="13"/>
      <c r="O728" s="12">
        <f>1000*(IF(I60&lt;18,VLOOKUP(I60,'[1]Mortality (No Interventions) H'!$B$10:$O$129,10),VLOOKUP(I60,'[1]Mortality (Interventions) H'!$B$264:$AV$384,19)))</f>
        <v>1000</v>
      </c>
      <c r="P728" s="11">
        <v>0</v>
      </c>
      <c r="Q728" s="10">
        <f t="shared" si="389"/>
        <v>1.0776131795343425E-14</v>
      </c>
      <c r="R728" s="10">
        <f t="shared" si="390"/>
        <v>1.0776131795343427E-14</v>
      </c>
      <c r="S728" s="10">
        <f t="shared" si="391"/>
        <v>-1.5777218104420236E-30</v>
      </c>
      <c r="T728" s="9">
        <f t="shared" si="381"/>
        <v>0</v>
      </c>
      <c r="U728" s="18"/>
      <c r="V728" s="8">
        <f t="shared" si="392"/>
        <v>8.2887527259468694E-11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-8.2887527259468703E-9</v>
      </c>
      <c r="AC728" s="8">
        <f t="shared" si="386"/>
        <v>-8.2887527259468703E-9</v>
      </c>
      <c r="AD728" s="8">
        <f t="shared" si="394"/>
        <v>8.1312664241538802E-12</v>
      </c>
      <c r="AE728" s="8">
        <f t="shared" si="387"/>
        <v>-8.2806214595227157E-9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2882.839491655785</v>
      </c>
      <c r="M729" s="14">
        <f t="shared" si="380"/>
        <v>769177</v>
      </c>
      <c r="N729" s="13"/>
      <c r="O729" s="12" t="e">
        <f>1000*(IF(I61&lt;18,VLOOKUP(I61,'[1]Mortality (No Interventions) H'!$B$10:$O$129,10),VLOOKUP(I61,'[1]Mortality (Interventions) H'!$B$264:$AV$384,19)))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2882.839491655785</v>
      </c>
      <c r="M730" s="14">
        <f t="shared" si="380"/>
        <v>769177</v>
      </c>
      <c r="N730" s="13"/>
      <c r="O730" s="12" t="e">
        <f>1000*(IF(I62&lt;18,VLOOKUP(I62,'[1]Mortality (No Interventions) H'!$B$10:$O$129,10),VLOOKUP(I62,'[1]Mortality (Interventions) H'!$B$264:$AV$384,19)))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2882.839491655785</v>
      </c>
      <c r="M731" s="14">
        <f t="shared" si="380"/>
        <v>769177</v>
      </c>
      <c r="N731" s="13"/>
      <c r="O731" s="12" t="e">
        <f>1000*(IF(I63&lt;18,VLOOKUP(I63,'[1]Mortality (No Interventions) H'!$B$10:$O$129,10),VLOOKUP(I63,'[1]Mortality (Interventions) H'!$B$264:$AV$384,19)))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2882.839491655785</v>
      </c>
      <c r="M732" s="14">
        <f t="shared" si="380"/>
        <v>769177</v>
      </c>
      <c r="N732" s="13"/>
      <c r="O732" s="12" t="e">
        <f>1000*(IF(I64&lt;18,VLOOKUP(I64,'[1]Mortality (No Interventions) H'!$B$10:$O$129,10),VLOOKUP(I64,'[1]Mortality (Interventions) H'!$B$264:$AV$384,19)))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2882.839491655785</v>
      </c>
      <c r="M733" s="14">
        <f t="shared" si="380"/>
        <v>769177</v>
      </c>
      <c r="N733" s="13"/>
      <c r="O733" s="12" t="e">
        <f>1000*(IF(I65&lt;18,VLOOKUP(I65,'[1]Mortality (No Interventions) H'!$B$10:$O$129,10),VLOOKUP(I65,'[1]Mortality (Interventions) H'!$B$264:$AV$384,19)))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2882.839491655785</v>
      </c>
      <c r="M734" s="14">
        <f t="shared" si="380"/>
        <v>769177</v>
      </c>
      <c r="N734" s="13"/>
      <c r="O734" s="12" t="e">
        <f>1000*(IF(I66&lt;18,VLOOKUP(I66,'[1]Mortality (No Interventions) H'!$B$10:$O$129,10),VLOOKUP(I66,'[1]Mortality (Interventions) H'!$B$264:$AV$384,19)))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2882.839491655785</v>
      </c>
      <c r="M735" s="14">
        <f t="shared" si="380"/>
        <v>769177</v>
      </c>
      <c r="N735" s="13"/>
      <c r="O735" s="12" t="e">
        <f>1000*(IF(I67&lt;18,VLOOKUP(I67,'[1]Mortality (No Interventions) H'!$B$10:$O$129,10),VLOOKUP(I67,'[1]Mortality (Interventions) H'!$B$264:$AV$384,19)))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2882.839491655785</v>
      </c>
      <c r="M736" s="14">
        <f t="shared" ref="M736:M767" si="397">$E$11</f>
        <v>769177</v>
      </c>
      <c r="N736" s="13"/>
      <c r="O736" s="12" t="e">
        <f>1000*(IF(I68&lt;18,VLOOKUP(I68,'[1]Mortality (No Interventions) H'!$B$10:$O$129,10),VLOOKUP(I68,'[1]Mortality (Interventions) H'!$B$264:$AV$384,19)))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2882.839491655785</v>
      </c>
      <c r="M737" s="14">
        <f t="shared" si="397"/>
        <v>769177</v>
      </c>
      <c r="N737" s="13"/>
      <c r="O737" s="12" t="e">
        <f>1000*(IF(I69&lt;18,VLOOKUP(I69,'[1]Mortality (No Interventions) H'!$B$10:$O$129,10),VLOOKUP(I69,'[1]Mortality (Interventions) H'!$B$264:$AV$384,19)))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2882.839491655785</v>
      </c>
      <c r="M738" s="14">
        <f t="shared" si="397"/>
        <v>769177</v>
      </c>
      <c r="N738" s="13"/>
      <c r="O738" s="12" t="e">
        <f>1000*(IF(I70&lt;18,VLOOKUP(I70,'[1]Mortality (No Interventions) H'!$B$10:$O$129,10),VLOOKUP(I70,'[1]Mortality (Interventions) H'!$B$264:$AV$384,19)))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2882.839491655785</v>
      </c>
      <c r="M739" s="14">
        <f t="shared" si="397"/>
        <v>769177</v>
      </c>
      <c r="N739" s="13"/>
      <c r="O739" s="12" t="e">
        <f>1000*(IF(I71&lt;18,VLOOKUP(I71,'[1]Mortality (No Interventions) H'!$B$10:$O$129,10),VLOOKUP(I71,'[1]Mortality (Interventions) H'!$B$264:$AV$384,19)))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2882.839491655785</v>
      </c>
      <c r="M740" s="14">
        <f t="shared" si="397"/>
        <v>769177</v>
      </c>
      <c r="N740" s="13"/>
      <c r="O740" s="12" t="e">
        <f>1000*(IF(I72&lt;18,VLOOKUP(I72,'[1]Mortality (No Interventions) H'!$B$10:$O$129,10),VLOOKUP(I72,'[1]Mortality (Interventions) H'!$B$264:$AV$384,19)))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2882.839491655785</v>
      </c>
      <c r="M741" s="14">
        <f t="shared" si="397"/>
        <v>769177</v>
      </c>
      <c r="N741" s="13"/>
      <c r="O741" s="12" t="e">
        <f>1000*(IF(I73&lt;18,VLOOKUP(I73,'[1]Mortality (No Interventions) H'!$B$10:$O$129,10),VLOOKUP(I73,'[1]Mortality (Interventions) H'!$B$264:$AV$384,19)))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2882.839491655785</v>
      </c>
      <c r="M742" s="14">
        <f t="shared" si="397"/>
        <v>769177</v>
      </c>
      <c r="N742" s="13"/>
      <c r="O742" s="12" t="e">
        <f>1000*(IF(I74&lt;18,VLOOKUP(I74,'[1]Mortality (No Interventions) H'!$B$10:$O$129,10),VLOOKUP(I74,'[1]Mortality (Interventions) H'!$B$264:$AV$384,19)))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2882.839491655785</v>
      </c>
      <c r="M743" s="14">
        <f t="shared" si="397"/>
        <v>769177</v>
      </c>
      <c r="N743" s="13"/>
      <c r="O743" s="12" t="e">
        <f>1000*(IF(I75&lt;18,VLOOKUP(I75,'[1]Mortality (No Interventions) H'!$B$10:$O$129,10),VLOOKUP(I75,'[1]Mortality (Interventions) H'!$B$264:$AV$384,19)))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2882.839491655785</v>
      </c>
      <c r="M744" s="14">
        <f t="shared" si="397"/>
        <v>769177</v>
      </c>
      <c r="N744" s="13"/>
      <c r="O744" s="12" t="e">
        <f>1000*(IF(I76&lt;18,VLOOKUP(I76,'[1]Mortality (No Interventions) H'!$B$10:$O$129,10),VLOOKUP(I76,'[1]Mortality (Interventions) H'!$B$264:$AV$384,19)))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2882.839491655785</v>
      </c>
      <c r="M745" s="14">
        <f t="shared" si="397"/>
        <v>769177</v>
      </c>
      <c r="N745" s="13"/>
      <c r="O745" s="12" t="e">
        <f>1000*(IF(I77&lt;18,VLOOKUP(I77,'[1]Mortality (No Interventions) H'!$B$10:$O$129,10),VLOOKUP(I77,'[1]Mortality (Interventions) H'!$B$264:$AV$384,19)))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2882.839491655785</v>
      </c>
      <c r="M746" s="14">
        <f t="shared" si="397"/>
        <v>769177</v>
      </c>
      <c r="N746" s="13"/>
      <c r="O746" s="12" t="e">
        <f>1000*(IF(I78&lt;18,VLOOKUP(I78,'[1]Mortality (No Interventions) H'!$B$10:$O$129,10),VLOOKUP(I78,'[1]Mortality (Interventions) H'!$B$264:$AV$384,19)))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2882.839491655785</v>
      </c>
      <c r="M747" s="14">
        <f t="shared" si="397"/>
        <v>769177</v>
      </c>
      <c r="N747" s="13"/>
      <c r="O747" s="12" t="e">
        <f>1000*(IF(I79&lt;18,VLOOKUP(I79,'[1]Mortality (No Interventions) H'!$B$10:$O$129,10),VLOOKUP(I79,'[1]Mortality (Interventions) H'!$B$264:$AV$384,19)))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2882.839491655785</v>
      </c>
      <c r="M748" s="14">
        <f t="shared" si="397"/>
        <v>769177</v>
      </c>
      <c r="O748" s="12" t="e">
        <f>1000*(IF(I80&lt;18,VLOOKUP(I80,'[1]Mortality (No Interventions) H'!$B$10:$O$129,10),VLOOKUP(I80,'[1]Mortality (Interventions) H'!$B$264:$AV$384,19)))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2882.839491655785</v>
      </c>
      <c r="M749" s="14">
        <f t="shared" si="397"/>
        <v>769177</v>
      </c>
      <c r="O749" s="12" t="e">
        <f>1000*(IF(I81&lt;18,VLOOKUP(I81,'[1]Mortality (No Interventions) H'!$B$10:$O$129,10),VLOOKUP(I81,'[1]Mortality (Interventions) H'!$B$264:$AV$384,19)))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2882.839491655785</v>
      </c>
      <c r="M750" s="14">
        <f t="shared" si="397"/>
        <v>769177</v>
      </c>
      <c r="O750" s="12" t="e">
        <f>1000*(IF(I82&lt;18,VLOOKUP(I82,'[1]Mortality (No Interventions) H'!$B$10:$O$129,10),VLOOKUP(I82,'[1]Mortality (Interventions) H'!$B$264:$AV$384,19)))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2882.839491655785</v>
      </c>
      <c r="M751" s="14">
        <f t="shared" si="397"/>
        <v>769177</v>
      </c>
      <c r="O751" s="12" t="e">
        <f>1000*(IF(I83&lt;18,VLOOKUP(I83,'[1]Mortality (No Interventions) H'!$B$10:$O$129,10),VLOOKUP(I83,'[1]Mortality (Interventions) H'!$B$264:$AV$384,19)))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2882.839491655785</v>
      </c>
      <c r="M752" s="14">
        <f t="shared" si="397"/>
        <v>769177</v>
      </c>
      <c r="O752" s="12" t="e">
        <f>1000*(IF(I84&lt;18,VLOOKUP(I84,'[1]Mortality (No Interventions) H'!$B$10:$O$129,10),VLOOKUP(I84,'[1]Mortality (Interventions) H'!$B$264:$AV$384,19)))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2882.839491655785</v>
      </c>
      <c r="M753" s="14">
        <f t="shared" si="397"/>
        <v>769177</v>
      </c>
      <c r="O753" s="12" t="e">
        <f>1000*(IF(I85&lt;18,VLOOKUP(I85,'[1]Mortality (No Interventions) H'!$B$10:$O$129,10),VLOOKUP(I85,'[1]Mortality (Interventions) H'!$B$264:$AV$384,19)))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2882.839491655785</v>
      </c>
      <c r="M754" s="14">
        <f t="shared" si="397"/>
        <v>769177</v>
      </c>
      <c r="O754" s="12" t="e">
        <f>1000*(IF(I86&lt;18,VLOOKUP(I86,'[1]Mortality (No Interventions) H'!$B$10:$O$129,10),VLOOKUP(I86,'[1]Mortality (Interventions) H'!$B$264:$AV$384,19)))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2882.839491655785</v>
      </c>
      <c r="M755" s="14">
        <f t="shared" si="397"/>
        <v>769177</v>
      </c>
      <c r="O755" s="12" t="e">
        <f>1000*(IF(I87&lt;18,VLOOKUP(I87,'[1]Mortality (No Interventions) H'!$B$10:$O$129,10),VLOOKUP(I87,'[1]Mortality (Interventions) H'!$B$264:$AV$384,19)))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2882.839491655785</v>
      </c>
      <c r="M756" s="14">
        <f t="shared" si="397"/>
        <v>769177</v>
      </c>
      <c r="O756" s="12" t="e">
        <f>1000*(IF(I88&lt;18,VLOOKUP(I88,'[1]Mortality (No Interventions) H'!$B$10:$O$129,10),VLOOKUP(I88,'[1]Mortality (Interventions) H'!$B$264:$AV$384,19)))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2882.839491655785</v>
      </c>
      <c r="M757" s="14">
        <f t="shared" si="397"/>
        <v>769177</v>
      </c>
      <c r="O757" s="12" t="e">
        <f>1000*(IF(I89&lt;18,VLOOKUP(I89,'[1]Mortality (No Interventions) H'!$B$10:$O$129,10),VLOOKUP(I89,'[1]Mortality (Interventions) H'!$B$264:$AV$384,19)))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2882.839491655785</v>
      </c>
      <c r="M758" s="14">
        <f t="shared" si="397"/>
        <v>769177</v>
      </c>
      <c r="O758" s="12" t="e">
        <f>1000*(IF(I90&lt;18,VLOOKUP(I90,'[1]Mortality (No Interventions) H'!$B$10:$O$129,10),VLOOKUP(I90,'[1]Mortality (Interventions) H'!$B$264:$AV$384,19)))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2882.839491655785</v>
      </c>
      <c r="M759" s="14">
        <f t="shared" si="397"/>
        <v>769177</v>
      </c>
      <c r="O759" s="12" t="e">
        <f>1000*(IF(I91&lt;18,VLOOKUP(I91,'[1]Mortality (No Interventions) H'!$B$10:$O$129,10),VLOOKUP(I91,'[1]Mortality (Interventions) H'!$B$264:$AV$384,19)))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2882.839491655785</v>
      </c>
      <c r="M760" s="14">
        <f t="shared" si="397"/>
        <v>769177</v>
      </c>
      <c r="O760" s="12" t="e">
        <f>1000*(IF(I92&lt;18,VLOOKUP(I92,'[1]Mortality (No Interventions) H'!$B$10:$O$129,10),VLOOKUP(I92,'[1]Mortality (Interventions) H'!$B$264:$AV$384,19)))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2882.839491655785</v>
      </c>
      <c r="M761" s="14">
        <f t="shared" si="397"/>
        <v>769177</v>
      </c>
      <c r="O761" s="12" t="e">
        <f>1000*(IF(I93&lt;18,VLOOKUP(I93,'[1]Mortality (No Interventions) H'!$B$10:$O$129,10),VLOOKUP(I93,'[1]Mortality (Interventions) H'!$B$264:$AV$384,19)))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2882.839491655785</v>
      </c>
      <c r="M762" s="14">
        <f t="shared" si="397"/>
        <v>769177</v>
      </c>
      <c r="O762" s="12" t="e">
        <f>1000*(IF(I94&lt;18,VLOOKUP(I94,'[1]Mortality (No Interventions) H'!$B$10:$O$129,10),VLOOKUP(I94,'[1]Mortality (Interventions) H'!$B$264:$AV$384,19)))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2882.839491655785</v>
      </c>
      <c r="M763" s="14">
        <f t="shared" si="397"/>
        <v>769177</v>
      </c>
      <c r="O763" s="12" t="e">
        <f>1000*(IF(I95&lt;18,VLOOKUP(I95,'[1]Mortality (No Interventions) H'!$B$10:$O$129,10),VLOOKUP(I95,'[1]Mortality (Interventions) H'!$B$264:$AV$384,19)))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2882.839491655785</v>
      </c>
      <c r="M764" s="14">
        <f t="shared" si="397"/>
        <v>769177</v>
      </c>
      <c r="O764" s="12" t="e">
        <f>1000*(IF(I96&lt;18,VLOOKUP(I96,'[1]Mortality (No Interventions) H'!$B$10:$O$129,10),VLOOKUP(I96,'[1]Mortality (Interventions) H'!$B$264:$AV$384,19)))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2882.839491655785</v>
      </c>
      <c r="M765" s="14">
        <f t="shared" si="397"/>
        <v>769177</v>
      </c>
      <c r="O765" s="12" t="e">
        <f>1000*(IF(I97&lt;18,VLOOKUP(I97,'[1]Mortality (No Interventions) H'!$B$10:$O$129,10),VLOOKUP(I97,'[1]Mortality (Interventions) H'!$B$264:$AV$384,19)))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2882.839491655785</v>
      </c>
      <c r="M766" s="14">
        <f t="shared" si="397"/>
        <v>769177</v>
      </c>
      <c r="O766" s="12" t="e">
        <f>1000*(IF(I98&lt;18,VLOOKUP(I98,'[1]Mortality (No Interventions) H'!$B$10:$O$129,10),VLOOKUP(I98,'[1]Mortality (Interventions) H'!$B$264:$AV$384,19)))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2882.839491655785</v>
      </c>
      <c r="M767" s="14">
        <f t="shared" si="397"/>
        <v>769177</v>
      </c>
      <c r="O767" s="12" t="e">
        <f>1000*(IF(I99&lt;18,VLOOKUP(I99,'[1]Mortality (No Interventions) H'!$B$10:$O$129,10),VLOOKUP(I99,'[1]Mortality (Interventions) H'!$B$264:$AV$384,19)))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2882.839491655785</v>
      </c>
      <c r="M768" s="14">
        <f t="shared" ref="M768:M792" si="414">$E$11</f>
        <v>769177</v>
      </c>
      <c r="O768" s="12" t="e">
        <f>1000*(IF(I100&lt;18,VLOOKUP(I100,'[1]Mortality (No Interventions) H'!$B$10:$O$129,10),VLOOKUP(I100,'[1]Mortality (Interventions) H'!$B$264:$AV$384,19)))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2882.839491655785</v>
      </c>
      <c r="M769" s="14">
        <f t="shared" si="414"/>
        <v>769177</v>
      </c>
      <c r="O769" s="12" t="e">
        <f>1000*(IF(I101&lt;18,VLOOKUP(I101,'[1]Mortality (No Interventions) H'!$B$10:$O$129,10),VLOOKUP(I101,'[1]Mortality (Interventions) H'!$B$264:$AV$384,19)))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2882.839491655785</v>
      </c>
      <c r="M770" s="14">
        <f t="shared" si="414"/>
        <v>769177</v>
      </c>
      <c r="O770" s="12" t="e">
        <f>1000*(IF(I102&lt;18,VLOOKUP(I102,'[1]Mortality (No Interventions) H'!$B$10:$O$129,10),VLOOKUP(I102,'[1]Mortality (Interventions) H'!$B$264:$AV$384,19)))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2882.839491655785</v>
      </c>
      <c r="M771" s="14">
        <f t="shared" si="414"/>
        <v>769177</v>
      </c>
      <c r="O771" s="12" t="e">
        <f>1000*(IF(I103&lt;18,VLOOKUP(I103,'[1]Mortality (No Interventions) H'!$B$10:$O$129,10),VLOOKUP(I103,'[1]Mortality (Interventions) H'!$B$264:$AV$384,19)))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2882.839491655785</v>
      </c>
      <c r="M772" s="14">
        <f t="shared" si="414"/>
        <v>769177</v>
      </c>
      <c r="O772" s="12" t="e">
        <f>1000*(IF(I104&lt;18,VLOOKUP(I104,'[1]Mortality (No Interventions) H'!$B$10:$O$129,10),VLOOKUP(I104,'[1]Mortality (Interventions) H'!$B$264:$AV$384,19)))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2882.839491655785</v>
      </c>
      <c r="M773" s="14">
        <f t="shared" si="414"/>
        <v>769177</v>
      </c>
      <c r="O773" s="12" t="e">
        <f>1000*(IF(I105&lt;18,VLOOKUP(I105,'[1]Mortality (No Interventions) H'!$B$10:$O$129,10),VLOOKUP(I105,'[1]Mortality (Interventions) H'!$B$264:$AV$384,19)))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2882.839491655785</v>
      </c>
      <c r="M774" s="14">
        <f t="shared" si="414"/>
        <v>769177</v>
      </c>
      <c r="O774" s="12" t="e">
        <f>1000*(IF(I106&lt;18,VLOOKUP(I106,'[1]Mortality (No Interventions) H'!$B$10:$O$129,10),VLOOKUP(I106,'[1]Mortality (Interventions) H'!$B$264:$AV$384,19)))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2882.839491655785</v>
      </c>
      <c r="M775" s="14">
        <f t="shared" si="414"/>
        <v>769177</v>
      </c>
      <c r="O775" s="12" t="e">
        <f>1000*(IF(I107&lt;18,VLOOKUP(I107,'[1]Mortality (No Interventions) H'!$B$10:$O$129,10),VLOOKUP(I107,'[1]Mortality (Interventions) H'!$B$264:$AV$384,19)))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2882.839491655785</v>
      </c>
      <c r="M776" s="14">
        <f t="shared" si="414"/>
        <v>769177</v>
      </c>
      <c r="O776" s="12" t="e">
        <f>1000*(IF(I108&lt;18,VLOOKUP(I108,'[1]Mortality (No Interventions) H'!$B$10:$O$129,10),VLOOKUP(I108,'[1]Mortality (Interventions) H'!$B$264:$AV$384,19)))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2882.839491655785</v>
      </c>
      <c r="M777" s="14">
        <f t="shared" si="414"/>
        <v>769177</v>
      </c>
      <c r="O777" s="12" t="e">
        <f>1000*(IF(I109&lt;18,VLOOKUP(I109,'[1]Mortality (No Interventions) H'!$B$10:$O$129,10),VLOOKUP(I109,'[1]Mortality (Interventions) H'!$B$264:$AV$384,19)))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2882.839491655785</v>
      </c>
      <c r="M778" s="14">
        <f t="shared" si="414"/>
        <v>769177</v>
      </c>
      <c r="O778" s="12" t="e">
        <f>1000*(IF(I110&lt;18,VLOOKUP(I110,'[1]Mortality (No Interventions) H'!$B$10:$O$129,10),VLOOKUP(I110,'[1]Mortality (Interventions) H'!$B$264:$AV$384,19)))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2882.839491655785</v>
      </c>
      <c r="M779" s="14">
        <f t="shared" si="414"/>
        <v>769177</v>
      </c>
      <c r="O779" s="12" t="e">
        <f>1000*(IF(I111&lt;18,VLOOKUP(I111,'[1]Mortality (No Interventions) H'!$B$10:$O$129,10),VLOOKUP(I111,'[1]Mortality (Interventions) H'!$B$264:$AV$384,19)))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2882.839491655785</v>
      </c>
      <c r="M780" s="14">
        <f t="shared" si="414"/>
        <v>769177</v>
      </c>
      <c r="O780" s="12" t="e">
        <f>1000*(IF(I112&lt;18,VLOOKUP(I112,'[1]Mortality (No Interventions) H'!$B$10:$O$129,10),VLOOKUP(I112,'[1]Mortality (Interventions) H'!$B$264:$AV$384,19)))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2882.839491655785</v>
      </c>
      <c r="M781" s="14">
        <f t="shared" si="414"/>
        <v>769177</v>
      </c>
      <c r="O781" s="12" t="e">
        <f>1000*(IF(I113&lt;18,VLOOKUP(I113,'[1]Mortality (No Interventions) H'!$B$10:$O$129,10),VLOOKUP(I113,'[1]Mortality (Interventions) H'!$B$264:$AV$384,19)))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2882.839491655785</v>
      </c>
      <c r="M782" s="14">
        <f t="shared" si="414"/>
        <v>769177</v>
      </c>
      <c r="O782" s="12" t="e">
        <f>1000*(IF(I114&lt;18,VLOOKUP(I114,'[1]Mortality (No Interventions) H'!$B$10:$O$129,10),VLOOKUP(I114,'[1]Mortality (Interventions) H'!$B$264:$AV$384,19)))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2882.839491655785</v>
      </c>
      <c r="M783" s="14">
        <f t="shared" si="414"/>
        <v>769177</v>
      </c>
      <c r="O783" s="12" t="e">
        <f>1000*(IF(I115&lt;18,VLOOKUP(I115,'[1]Mortality (No Interventions) H'!$B$10:$O$129,10),VLOOKUP(I115,'[1]Mortality (Interventions) H'!$B$264:$AV$384,19)))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2882.839491655785</v>
      </c>
      <c r="M784" s="14">
        <f t="shared" si="414"/>
        <v>769177</v>
      </c>
      <c r="O784" s="12" t="e">
        <f>1000*(IF(I116&lt;18,VLOOKUP(I116,'[1]Mortality (No Interventions) H'!$B$10:$O$129,10),VLOOKUP(I116,'[1]Mortality (Interventions) H'!$B$264:$AV$384,19)))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2882.839491655785</v>
      </c>
      <c r="M785" s="14">
        <f t="shared" si="414"/>
        <v>769177</v>
      </c>
      <c r="O785" s="12" t="e">
        <f>1000*(IF(I117&lt;18,VLOOKUP(I117,'[1]Mortality (No Interventions) H'!$B$10:$O$129,10),VLOOKUP(I117,'[1]Mortality (Interventions) H'!$B$264:$AV$384,19)))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2882.839491655785</v>
      </c>
      <c r="M786" s="14">
        <f t="shared" si="414"/>
        <v>769177</v>
      </c>
      <c r="O786" s="12" t="e">
        <f>1000*(IF(I118&lt;18,VLOOKUP(I118,'[1]Mortality (No Interventions) H'!$B$10:$O$129,10),VLOOKUP(I118,'[1]Mortality (Interventions) H'!$B$264:$AV$384,19)))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2882.839491655785</v>
      </c>
      <c r="M787" s="14">
        <f t="shared" si="414"/>
        <v>769177</v>
      </c>
      <c r="O787" s="12" t="e">
        <f>1000*(IF(I119&lt;18,VLOOKUP(I119,'[1]Mortality (No Interventions) H'!$B$10:$O$129,10),VLOOKUP(I119,'[1]Mortality (Interventions) H'!$B$264:$AV$384,19)))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2882.839491655785</v>
      </c>
      <c r="M788" s="14">
        <f t="shared" si="414"/>
        <v>769177</v>
      </c>
      <c r="O788" s="12" t="e">
        <f>1000*(IF(I120&lt;18,VLOOKUP(I120,'[1]Mortality (No Interventions) H'!$B$10:$O$129,10),VLOOKUP(I120,'[1]Mortality (Interventions) H'!$B$264:$AV$384,19)))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2882.839491655785</v>
      </c>
      <c r="M789" s="14">
        <f t="shared" si="414"/>
        <v>769177</v>
      </c>
      <c r="O789" s="12" t="e">
        <f>1000*(IF(I121&lt;18,VLOOKUP(I121,'[1]Mortality (No Interventions) H'!$B$10:$O$129,10),VLOOKUP(I121,'[1]Mortality (Interventions) H'!$B$264:$AV$384,19)))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2882.839491655785</v>
      </c>
      <c r="M790" s="14">
        <f t="shared" si="414"/>
        <v>769177</v>
      </c>
      <c r="O790" s="12" t="e">
        <f>1000*(IF(I122&lt;18,VLOOKUP(I122,'[1]Mortality (No Interventions) H'!$B$10:$O$129,10),VLOOKUP(I122,'[1]Mortality (Interventions) H'!$B$264:$AV$384,19)))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2882.839491655785</v>
      </c>
      <c r="M791" s="14">
        <f t="shared" si="414"/>
        <v>769177</v>
      </c>
      <c r="O791" s="12" t="e">
        <f>1000*(IF(I123&lt;18,VLOOKUP(I123,'[1]Mortality (No Interventions) H'!$B$10:$O$129,10),VLOOKUP(I123,'[1]Mortality (Interventions) H'!$B$264:$AV$384,19)))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2882.839491655785</v>
      </c>
      <c r="M792" s="14">
        <f t="shared" si="414"/>
        <v>769177</v>
      </c>
      <c r="O792" s="12" t="e">
        <f>1000*(IF(I124&lt;18,VLOOKUP(I124,'[1]Mortality (No Interventions) H'!$B$10:$O$129,10),VLOOKUP(I124,'[1]Mortality (Interventions) H'!$B$264:$AV$384,19)))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536477.7685827635</v>
      </c>
      <c r="Z797" s="2">
        <f t="shared" si="431"/>
        <v>-13411.944214569088</v>
      </c>
      <c r="AA797" s="2">
        <f t="shared" si="431"/>
        <v>-47340.073094430743</v>
      </c>
      <c r="AB797" s="2">
        <f t="shared" si="431"/>
        <v>-769176.99999999965</v>
      </c>
      <c r="AC797" s="2">
        <f t="shared" si="431"/>
        <v>-293451.24872623628</v>
      </c>
      <c r="AD797" s="2">
        <f t="shared" si="431"/>
        <v>12430.024241061217</v>
      </c>
      <c r="AE797" s="2">
        <f t="shared" si="431"/>
        <v>-281021.22448517516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536477.7685827635</v>
      </c>
      <c r="Z799" s="2">
        <f t="shared" si="432"/>
        <v>-13411.944214569088</v>
      </c>
      <c r="AA799" s="2">
        <f t="shared" si="432"/>
        <v>-23416.061138487028</v>
      </c>
      <c r="AB799" s="2">
        <f t="shared" si="432"/>
        <v>-213501.77729735436</v>
      </c>
      <c r="AC799" s="2">
        <f t="shared" si="432"/>
        <v>286147.98593235307</v>
      </c>
      <c r="AD799" s="2">
        <f t="shared" si="432"/>
        <v>5556.7522270264471</v>
      </c>
      <c r="AE799" s="2">
        <f t="shared" si="432"/>
        <v>291704.73815937946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536477.7685827635</v>
      </c>
      <c r="Z801" s="2">
        <f t="shared" si="433"/>
        <v>-13411.944214569088</v>
      </c>
      <c r="AA801" s="2">
        <f t="shared" si="433"/>
        <v>-34679.971724689662</v>
      </c>
      <c r="AB801" s="2">
        <f t="shared" si="433"/>
        <v>-443508.85679071525</v>
      </c>
      <c r="AC801" s="2">
        <f t="shared" si="433"/>
        <v>44876.995852789725</v>
      </c>
      <c r="AD801" s="2">
        <f t="shared" si="433"/>
        <v>8770.8032458324269</v>
      </c>
      <c r="AE801" s="2">
        <f t="shared" si="433"/>
        <v>53647.799098621996</v>
      </c>
    </row>
    <row r="804" spans="1:40" ht="19" customHeight="1" x14ac:dyDescent="0.15">
      <c r="A804" s="1"/>
      <c r="G804" s="1" t="s">
        <v>11</v>
      </c>
      <c r="H804" s="50">
        <v>533453.03833569644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533453.03833569644</v>
      </c>
      <c r="K805" s="14">
        <f>J805*$C$10</f>
        <v>13336.325958392412</v>
      </c>
      <c r="L805" s="15">
        <f>$C$815</f>
        <v>5538.4325884704585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533453.03833569644</v>
      </c>
      <c r="Z805" s="8">
        <f t="shared" ref="Z805:Z836" si="438">IFERROR(_xlfn.IFNA(-$T805*K805,0),0)</f>
        <v>-13336.325958392412</v>
      </c>
      <c r="AA805" s="8">
        <f t="shared" ref="AA805:AA836" si="439">IFERROR(_xlfn.IFNA(-$T805*L805,0),0)</f>
        <v>-5538.4325884704585</v>
      </c>
      <c r="AB805" s="8"/>
      <c r="AC805" s="8">
        <f t="shared" ref="AC805:AC836" si="440">IFERROR(_xlfn.IFNA(SUM(Y805:AB805),0),0)</f>
        <v>514578.27978883358</v>
      </c>
      <c r="AD805" s="8"/>
      <c r="AE805" s="8">
        <f t="shared" ref="AE805:AE836" si="441">IFERROR(_xlfn.IFNA(SUM(AC805:AD805),0),0)</f>
        <v>514578.27978883358</v>
      </c>
      <c r="AG805" s="46">
        <f>AE934</f>
        <v>53345.326028069598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H'!$B$10:$O$129,10),VLOOKUP(I5,'[1]Mortality (Interventions) H'!$B$264:$AV$384,22)))</f>
        <v>17.433697121339446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1.7433697121339447E-2</v>
      </c>
      <c r="S806" s="10">
        <f t="shared" ref="S806:S837" si="445">MIN(P806*Q806,Q806-R806)</f>
        <v>0</v>
      </c>
      <c r="T806" s="9">
        <f t="shared" si="435"/>
        <v>0.98256630287866054</v>
      </c>
      <c r="U806" s="18"/>
      <c r="V806" s="8">
        <f t="shared" ref="V806:V837" si="446">W805</f>
        <v>7691.77</v>
      </c>
      <c r="W806" s="8">
        <f t="shared" si="436"/>
        <v>7557.6740114929953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-13409.598850700511</v>
      </c>
      <c r="AC806" s="8">
        <f t="shared" si="440"/>
        <v>-13409.598850700511</v>
      </c>
      <c r="AD806" s="8">
        <f t="shared" ref="AD806:AD837" si="448">IFERROR(_xlfn.IFNA($D$6*SUM(V806:V806,Y806:Z806),0),0)</f>
        <v>754.56263700000011</v>
      </c>
      <c r="AE806" s="8">
        <f t="shared" si="441"/>
        <v>-12655.03621370051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2871.167396791976</v>
      </c>
      <c r="M807" s="14">
        <f t="shared" si="434"/>
        <v>769177</v>
      </c>
      <c r="N807" s="13"/>
      <c r="O807" s="12">
        <f>1000*(IF(I6&lt;18,VLOOKUP(I6,'[1]Mortality (No Interventions) H'!$B$10:$O$129,10),VLOOKUP(I6,'[1]Mortality (Interventions) H'!$B$264:$AV$384,22)))</f>
        <v>19.053691879994965</v>
      </c>
      <c r="P807" s="11">
        <v>0</v>
      </c>
      <c r="Q807" s="10">
        <f t="shared" si="443"/>
        <v>0.98256630287866054</v>
      </c>
      <c r="R807" s="10">
        <f t="shared" si="444"/>
        <v>1.8721515586715805E-2</v>
      </c>
      <c r="S807" s="10">
        <f t="shared" si="445"/>
        <v>0</v>
      </c>
      <c r="T807" s="9">
        <f t="shared" si="435"/>
        <v>0.96384478729194478</v>
      </c>
      <c r="U807" s="18"/>
      <c r="V807" s="8">
        <f t="shared" si="446"/>
        <v>7557.6740114929953</v>
      </c>
      <c r="W807" s="8">
        <f t="shared" si="436"/>
        <v>7413.6724195485622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-2767.359728840529</v>
      </c>
      <c r="AB807" s="8">
        <f t="shared" si="447"/>
        <v>-14400.159194443304</v>
      </c>
      <c r="AC807" s="8">
        <f t="shared" si="440"/>
        <v>-17167.518923283831</v>
      </c>
      <c r="AD807" s="8">
        <f t="shared" si="448"/>
        <v>741.40782052746295</v>
      </c>
      <c r="AE807" s="8">
        <f t="shared" si="441"/>
        <v>-16426.111102756367</v>
      </c>
      <c r="AF807" s="1" t="s">
        <v>34</v>
      </c>
      <c r="AG807" s="44">
        <f>AE934/Y934</f>
        <v>0.10000004160534923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2871.167396791976</v>
      </c>
      <c r="M808" s="14">
        <f t="shared" si="434"/>
        <v>769177</v>
      </c>
      <c r="N808" s="13"/>
      <c r="O808" s="12">
        <f>1000*(IF(I7&lt;18,VLOOKUP(I7,'[1]Mortality (No Interventions) H'!$B$10:$O$129,10),VLOOKUP(I7,'[1]Mortality (Interventions) H'!$B$264:$AV$384,22)))</f>
        <v>20.77074945029355</v>
      </c>
      <c r="P808" s="11">
        <v>0</v>
      </c>
      <c r="Q808" s="10">
        <f t="shared" si="443"/>
        <v>0.96384478729194478</v>
      </c>
      <c r="R808" s="10">
        <f t="shared" si="444"/>
        <v>2.0019778585812466E-2</v>
      </c>
      <c r="S808" s="10">
        <f t="shared" si="445"/>
        <v>0</v>
      </c>
      <c r="T808" s="9">
        <f t="shared" si="435"/>
        <v>0.94382500870613228</v>
      </c>
      <c r="U808" s="18"/>
      <c r="V808" s="8">
        <f t="shared" si="446"/>
        <v>7413.6724195485622</v>
      </c>
      <c r="W808" s="8">
        <f t="shared" si="436"/>
        <v>7259.6848872155679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-2709.8795932739499</v>
      </c>
      <c r="AB808" s="8">
        <f t="shared" si="447"/>
        <v>-15398.753233299476</v>
      </c>
      <c r="AC808" s="8">
        <f t="shared" si="440"/>
        <v>-18108.632826573426</v>
      </c>
      <c r="AD808" s="8">
        <f t="shared" si="448"/>
        <v>727.28126435771401</v>
      </c>
      <c r="AE808" s="8">
        <f t="shared" si="441"/>
        <v>-17381.351562215714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2871.167396791976</v>
      </c>
      <c r="M809" s="14">
        <f t="shared" si="434"/>
        <v>769177</v>
      </c>
      <c r="N809" s="13"/>
      <c r="O809" s="12">
        <f>1000*(IF(I8&lt;18,VLOOKUP(I8,'[1]Mortality (No Interventions) H'!$B$10:$O$129,10),VLOOKUP(I8,'[1]Mortality (Interventions) H'!$B$264:$AV$384,22)))</f>
        <v>22.583069023210452</v>
      </c>
      <c r="P809" s="11">
        <v>0</v>
      </c>
      <c r="Q809" s="10">
        <f t="shared" si="443"/>
        <v>0.94382500870613228</v>
      </c>
      <c r="R809" s="10">
        <f t="shared" si="444"/>
        <v>2.1314465317442792E-2</v>
      </c>
      <c r="S809" s="10">
        <f t="shared" si="445"/>
        <v>0</v>
      </c>
      <c r="T809" s="9">
        <f t="shared" si="435"/>
        <v>0.92251054338868954</v>
      </c>
      <c r="U809" s="18"/>
      <c r="V809" s="8">
        <f t="shared" si="446"/>
        <v>7259.6848872155679</v>
      </c>
      <c r="W809" s="8">
        <f t="shared" si="436"/>
        <v>7095.7389223208211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-2648.6821953744547</v>
      </c>
      <c r="AB809" s="8">
        <f t="shared" si="447"/>
        <v>-16394.596489474694</v>
      </c>
      <c r="AC809" s="8">
        <f t="shared" si="440"/>
        <v>-19043.278684849149</v>
      </c>
      <c r="AD809" s="8">
        <f t="shared" si="448"/>
        <v>712.17508743584722</v>
      </c>
      <c r="AE809" s="8">
        <f t="shared" si="441"/>
        <v>-18331.103597413301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2871.167396791976</v>
      </c>
      <c r="M810" s="14">
        <f t="shared" si="434"/>
        <v>769177</v>
      </c>
      <c r="N810" s="13"/>
      <c r="O810" s="12">
        <f>1000*(IF(I9&lt;18,VLOOKUP(I9,'[1]Mortality (No Interventions) H'!$B$10:$O$129,10),VLOOKUP(I9,'[1]Mortality (Interventions) H'!$B$264:$AV$384,22)))</f>
        <v>24.613624228641854</v>
      </c>
      <c r="P810" s="11">
        <v>0</v>
      </c>
      <c r="Q810" s="10">
        <f t="shared" si="443"/>
        <v>0.92251054338868954</v>
      </c>
      <c r="R810" s="10">
        <f t="shared" si="444"/>
        <v>2.2706327861929408E-2</v>
      </c>
      <c r="S810" s="10">
        <f t="shared" si="445"/>
        <v>0</v>
      </c>
      <c r="T810" s="9">
        <f t="shared" si="435"/>
        <v>0.89980421552676015</v>
      </c>
      <c r="U810" s="18"/>
      <c r="V810" s="8">
        <f t="shared" si="446"/>
        <v>7095.7389223208211</v>
      </c>
      <c r="W810" s="8">
        <f t="shared" si="436"/>
        <v>6921.0870708622688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-2583.4885271164139</v>
      </c>
      <c r="AB810" s="8">
        <f t="shared" si="447"/>
        <v>-17465.185145855277</v>
      </c>
      <c r="AC810" s="8">
        <f t="shared" si="440"/>
        <v>-20048.67367297169</v>
      </c>
      <c r="AD810" s="8">
        <f t="shared" si="448"/>
        <v>696.09198827967259</v>
      </c>
      <c r="AE810" s="8">
        <f t="shared" si="441"/>
        <v>-19352.581684692017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2871.167396791976</v>
      </c>
      <c r="M811" s="14">
        <f t="shared" si="434"/>
        <v>769177</v>
      </c>
      <c r="N811" s="13"/>
      <c r="O811" s="12">
        <f>1000*(IF(I10&lt;18,VLOOKUP(I10,'[1]Mortality (No Interventions) H'!$B$10:$O$129,10),VLOOKUP(I10,'[1]Mortality (Interventions) H'!$B$264:$AV$384,22)))</f>
        <v>26.891958381917764</v>
      </c>
      <c r="P811" s="11">
        <v>0</v>
      </c>
      <c r="Q811" s="10">
        <f t="shared" si="443"/>
        <v>0.89980421552676015</v>
      </c>
      <c r="R811" s="10">
        <f t="shared" si="444"/>
        <v>2.4197497515819795E-2</v>
      </c>
      <c r="S811" s="10">
        <f t="shared" si="445"/>
        <v>0</v>
      </c>
      <c r="T811" s="9">
        <f t="shared" si="435"/>
        <v>0.87560671801094037</v>
      </c>
      <c r="U811" s="18"/>
      <c r="V811" s="8">
        <f t="shared" si="446"/>
        <v>6921.0870708622688</v>
      </c>
      <c r="W811" s="8">
        <f t="shared" si="436"/>
        <v>6734.9654853950115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-2514.0134611650374</v>
      </c>
      <c r="AB811" s="8">
        <f t="shared" si="447"/>
        <v>-18612.158546725721</v>
      </c>
      <c r="AC811" s="8">
        <f t="shared" si="440"/>
        <v>-21126.17200789076</v>
      </c>
      <c r="AD811" s="8">
        <f t="shared" si="448"/>
        <v>678.95864165158866</v>
      </c>
      <c r="AE811" s="8">
        <f t="shared" si="441"/>
        <v>-20447.213366239172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2871.167396791976</v>
      </c>
      <c r="M812" s="14">
        <f t="shared" si="434"/>
        <v>769177</v>
      </c>
      <c r="N812" s="13"/>
      <c r="O812" s="12">
        <f>1000*(IF(I11&lt;18,VLOOKUP(I11,'[1]Mortality (No Interventions) H'!$B$10:$O$129,10),VLOOKUP(I11,'[1]Mortality (Interventions) H'!$B$264:$AV$384,22)))</f>
        <v>29.490671928499008</v>
      </c>
      <c r="P812" s="11">
        <v>0</v>
      </c>
      <c r="Q812" s="10">
        <f t="shared" si="443"/>
        <v>0.87560671801094037</v>
      </c>
      <c r="R812" s="10">
        <f t="shared" si="444"/>
        <v>2.5822230459250386E-2</v>
      </c>
      <c r="S812" s="10">
        <f t="shared" si="445"/>
        <v>0</v>
      </c>
      <c r="T812" s="9">
        <f t="shared" si="435"/>
        <v>0.84978448755169</v>
      </c>
      <c r="U812" s="18"/>
      <c r="V812" s="8">
        <f t="shared" si="446"/>
        <v>6734.9654853950115</v>
      </c>
      <c r="W812" s="8">
        <f t="shared" si="436"/>
        <v>6536.3468278154633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-2439.8735149579893</v>
      </c>
      <c r="AB812" s="8">
        <f t="shared" si="447"/>
        <v>-19861.865757954834</v>
      </c>
      <c r="AC812" s="8">
        <f t="shared" si="440"/>
        <v>-22301.739272912822</v>
      </c>
      <c r="AD812" s="8">
        <f t="shared" si="448"/>
        <v>660.70011411725068</v>
      </c>
      <c r="AE812" s="8">
        <f t="shared" si="441"/>
        <v>-21641.039158795571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2871.167396791976</v>
      </c>
      <c r="M813" s="14">
        <f t="shared" si="434"/>
        <v>769177</v>
      </c>
      <c r="N813" s="13"/>
      <c r="O813" s="12">
        <f>1000*(IF(I12&lt;18,VLOOKUP(I12,'[1]Mortality (No Interventions) H'!$B$10:$O$129,10),VLOOKUP(I12,'[1]Mortality (Interventions) H'!$B$264:$AV$384,22)))</f>
        <v>32.475170780187028</v>
      </c>
      <c r="P813" s="11">
        <v>0</v>
      </c>
      <c r="Q813" s="10">
        <f t="shared" si="443"/>
        <v>0.84978448755169</v>
      </c>
      <c r="R813" s="10">
        <f t="shared" si="444"/>
        <v>2.759689635959485E-2</v>
      </c>
      <c r="S813" s="10">
        <f t="shared" si="445"/>
        <v>0</v>
      </c>
      <c r="T813" s="9">
        <f t="shared" si="435"/>
        <v>0.82218759119209517</v>
      </c>
      <c r="U813" s="18"/>
      <c r="V813" s="8">
        <f t="shared" si="446"/>
        <v>6536.3468278154633</v>
      </c>
      <c r="W813" s="8">
        <f t="shared" si="436"/>
        <v>6324.077848303622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-2360.638205877673</v>
      </c>
      <c r="AB813" s="8">
        <f t="shared" si="447"/>
        <v>-21226.897951184088</v>
      </c>
      <c r="AC813" s="8">
        <f t="shared" si="440"/>
        <v>-23587.536157061761</v>
      </c>
      <c r="AD813" s="8">
        <f t="shared" si="448"/>
        <v>641.21562380869693</v>
      </c>
      <c r="AE813" s="8">
        <f t="shared" si="441"/>
        <v>-22946.320533253063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2871.167396791976</v>
      </c>
      <c r="M814" s="14">
        <f t="shared" si="434"/>
        <v>769177</v>
      </c>
      <c r="N814" s="13"/>
      <c r="O814" s="12">
        <f>1000*(IF(I13&lt;18,VLOOKUP(I13,'[1]Mortality (No Interventions) H'!$B$10:$O$129,10),VLOOKUP(I13,'[1]Mortality (Interventions) H'!$B$264:$AV$384,22)))</f>
        <v>35.902870260724676</v>
      </c>
      <c r="P814" s="11">
        <v>0</v>
      </c>
      <c r="Q814" s="10">
        <f t="shared" si="443"/>
        <v>0.82218759119209517</v>
      </c>
      <c r="R814" s="10">
        <f t="shared" si="444"/>
        <v>2.9518894416547533E-2</v>
      </c>
      <c r="S814" s="10">
        <f t="shared" si="445"/>
        <v>0</v>
      </c>
      <c r="T814" s="9">
        <f t="shared" si="435"/>
        <v>0.79266869677554763</v>
      </c>
      <c r="U814" s="18"/>
      <c r="V814" s="8">
        <f t="shared" si="446"/>
        <v>6324.077848303622</v>
      </c>
      <c r="W814" s="8">
        <f t="shared" si="436"/>
        <v>6097.0253017972545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-2275.8845186395374</v>
      </c>
      <c r="AB814" s="8">
        <f t="shared" si="447"/>
        <v>-22705.254650636783</v>
      </c>
      <c r="AC814" s="8">
        <f t="shared" si="440"/>
        <v>-24981.139169276321</v>
      </c>
      <c r="AD814" s="8">
        <f t="shared" si="448"/>
        <v>620.3920369185854</v>
      </c>
      <c r="AE814" s="8">
        <f t="shared" si="441"/>
        <v>-24360.747132357734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5538.4325884704585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2871.167396791976</v>
      </c>
      <c r="M815" s="14">
        <f t="shared" si="434"/>
        <v>769177</v>
      </c>
      <c r="N815" s="13"/>
      <c r="O815" s="12">
        <f>1000*(IF(I14&lt;18,VLOOKUP(I14,'[1]Mortality (No Interventions) H'!$B$10:$O$129,10),VLOOKUP(I14,'[1]Mortality (Interventions) H'!$B$264:$AV$384,22)))</f>
        <v>39.97236954919353</v>
      </c>
      <c r="P815" s="11">
        <v>0</v>
      </c>
      <c r="Q815" s="10">
        <f t="shared" si="443"/>
        <v>0.79266869677554763</v>
      </c>
      <c r="R815" s="10">
        <f t="shared" si="444"/>
        <v>3.1684846077589819E-2</v>
      </c>
      <c r="S815" s="10">
        <f t="shared" si="445"/>
        <v>0</v>
      </c>
      <c r="T815" s="9">
        <f t="shared" si="435"/>
        <v>0.76098385069795782</v>
      </c>
      <c r="U815" s="18"/>
      <c r="V815" s="8">
        <f t="shared" si="446"/>
        <v>6097.0253017972545</v>
      </c>
      <c r="W815" s="8">
        <f t="shared" si="436"/>
        <v>5853.3127532830313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-2184.9120216091892</v>
      </c>
      <c r="AB815" s="8">
        <f t="shared" si="447"/>
        <v>-24371.254851422305</v>
      </c>
      <c r="AC815" s="8">
        <f t="shared" si="440"/>
        <v>-26556.166873031496</v>
      </c>
      <c r="AD815" s="8">
        <f t="shared" si="448"/>
        <v>598.11818210631066</v>
      </c>
      <c r="AE815" s="8">
        <f t="shared" si="441"/>
        <v>-25958.048690925185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2871.167396791976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2871.167396791976</v>
      </c>
      <c r="M816" s="14">
        <f t="shared" si="434"/>
        <v>769177</v>
      </c>
      <c r="N816" s="13"/>
      <c r="O816" s="12">
        <f>1000*(IF(I15&lt;18,VLOOKUP(I15,'[1]Mortality (No Interventions) H'!$B$10:$O$129,10),VLOOKUP(I15,'[1]Mortality (Interventions) H'!$B$264:$AV$384,22)))</f>
        <v>44.64079321802344</v>
      </c>
      <c r="P816" s="11">
        <v>0</v>
      </c>
      <c r="Q816" s="10">
        <f t="shared" si="443"/>
        <v>0.76098385069795782</v>
      </c>
      <c r="R816" s="10">
        <f t="shared" si="444"/>
        <v>3.3970922721262758E-2</v>
      </c>
      <c r="S816" s="10">
        <f t="shared" si="445"/>
        <v>0</v>
      </c>
      <c r="T816" s="9">
        <f t="shared" si="435"/>
        <v>0.72701292797669503</v>
      </c>
      <c r="U816" s="18"/>
      <c r="V816" s="8">
        <f t="shared" si="446"/>
        <v>5853.3127532830313</v>
      </c>
      <c r="W816" s="8">
        <f t="shared" si="436"/>
        <v>5592.0162290233038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-2087.3758158529599</v>
      </c>
      <c r="AB816" s="8">
        <f t="shared" si="447"/>
        <v>-26129.652425972723</v>
      </c>
      <c r="AC816" s="8">
        <f t="shared" si="440"/>
        <v>-28217.028241825683</v>
      </c>
      <c r="AD816" s="8">
        <f t="shared" si="448"/>
        <v>574.20998109706545</v>
      </c>
      <c r="AE816" s="8">
        <f t="shared" si="441"/>
        <v>-27642.818260728618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2871.167396791976</v>
      </c>
      <c r="M817" s="14">
        <f t="shared" si="434"/>
        <v>769177</v>
      </c>
      <c r="N817" s="13"/>
      <c r="O817" s="12">
        <f>1000*(IF(I16&lt;18,VLOOKUP(I16,'[1]Mortality (No Interventions) H'!$B$10:$O$129,10),VLOOKUP(I16,'[1]Mortality (Interventions) H'!$B$264:$AV$384,22)))</f>
        <v>49.972156962696104</v>
      </c>
      <c r="P817" s="11">
        <v>0</v>
      </c>
      <c r="Q817" s="10">
        <f t="shared" si="443"/>
        <v>0.72701292797669503</v>
      </c>
      <c r="R817" s="10">
        <f t="shared" si="444"/>
        <v>3.6330404150760685E-2</v>
      </c>
      <c r="S817" s="10">
        <f t="shared" si="445"/>
        <v>0</v>
      </c>
      <c r="T817" s="9">
        <f t="shared" si="435"/>
        <v>0.69068252382593431</v>
      </c>
      <c r="U817" s="18"/>
      <c r="V817" s="8">
        <f t="shared" si="446"/>
        <v>5592.0162290233038</v>
      </c>
      <c r="W817" s="8">
        <f t="shared" si="436"/>
        <v>5312.5711162886073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-1983.0651439430198</v>
      </c>
      <c r="AB817" s="8">
        <f t="shared" si="447"/>
        <v>-27944.511273469652</v>
      </c>
      <c r="AC817" s="8">
        <f t="shared" si="440"/>
        <v>-29927.576417412671</v>
      </c>
      <c r="AD817" s="8">
        <f t="shared" si="448"/>
        <v>548.57679206718615</v>
      </c>
      <c r="AE817" s="8">
        <f t="shared" si="441"/>
        <v>-29378.999625345485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2871.167396791976</v>
      </c>
      <c r="M818" s="14">
        <f t="shared" si="434"/>
        <v>769177</v>
      </c>
      <c r="N818" s="13"/>
      <c r="O818" s="12">
        <f>1000*(IF(I17&lt;18,VLOOKUP(I17,'[1]Mortality (No Interventions) H'!$B$10:$O$129,10),VLOOKUP(I17,'[1]Mortality (Interventions) H'!$B$264:$AV$384,22)))</f>
        <v>56.095970610265617</v>
      </c>
      <c r="P818" s="11">
        <v>0</v>
      </c>
      <c r="Q818" s="10">
        <f t="shared" si="443"/>
        <v>0.69068252382593431</v>
      </c>
      <c r="R818" s="10">
        <f t="shared" si="444"/>
        <v>3.8744506557563695E-2</v>
      </c>
      <c r="S818" s="10">
        <f t="shared" si="445"/>
        <v>0</v>
      </c>
      <c r="T818" s="9">
        <f t="shared" si="435"/>
        <v>0.65193801726837064</v>
      </c>
      <c r="U818" s="18"/>
      <c r="V818" s="8">
        <f t="shared" si="446"/>
        <v>5312.5711162886073</v>
      </c>
      <c r="W818" s="8">
        <f t="shared" si="436"/>
        <v>5014.5572830843357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-1871.82317991015</v>
      </c>
      <c r="AB818" s="8">
        <f t="shared" si="447"/>
        <v>-29801.383320427169</v>
      </c>
      <c r="AC818" s="8">
        <f t="shared" si="440"/>
        <v>-31673.206500337317</v>
      </c>
      <c r="AD818" s="8">
        <f t="shared" si="448"/>
        <v>521.16322650791244</v>
      </c>
      <c r="AE818" s="8">
        <f t="shared" si="441"/>
        <v>-31152.043273829404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2871.167396791976</v>
      </c>
      <c r="M819" s="14">
        <f t="shared" si="434"/>
        <v>769177</v>
      </c>
      <c r="N819" s="13"/>
      <c r="O819" s="12">
        <f>1000*(IF(I18&lt;18,VLOOKUP(I18,'[1]Mortality (No Interventions) H'!$B$10:$O$129,10),VLOOKUP(I18,'[1]Mortality (Interventions) H'!$B$264:$AV$384,22)))</f>
        <v>62.892264649587126</v>
      </c>
      <c r="P819" s="11">
        <v>0</v>
      </c>
      <c r="Q819" s="10">
        <f t="shared" si="443"/>
        <v>0.65193801726837064</v>
      </c>
      <c r="R819" s="10">
        <f t="shared" si="444"/>
        <v>4.1001858317169473E-2</v>
      </c>
      <c r="S819" s="10">
        <f t="shared" si="445"/>
        <v>0</v>
      </c>
      <c r="T819" s="9">
        <f t="shared" si="435"/>
        <v>0.61093615895120112</v>
      </c>
      <c r="U819" s="18"/>
      <c r="V819" s="8">
        <f t="shared" si="446"/>
        <v>5014.5572830843357</v>
      </c>
      <c r="W819" s="8">
        <f t="shared" si="436"/>
        <v>4699.1804193360804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-1754.099981102009</v>
      </c>
      <c r="AB819" s="8">
        <f t="shared" si="447"/>
        <v>-31537.686374825465</v>
      </c>
      <c r="AC819" s="8">
        <f t="shared" si="440"/>
        <v>-33291.786355927477</v>
      </c>
      <c r="AD819" s="8">
        <f t="shared" si="448"/>
        <v>491.92806947057335</v>
      </c>
      <c r="AE819" s="8">
        <f t="shared" si="441"/>
        <v>-32799.858286456903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2871.167396791976</v>
      </c>
      <c r="M820" s="14">
        <f t="shared" si="434"/>
        <v>769177</v>
      </c>
      <c r="N820" s="13"/>
      <c r="O820" s="12">
        <f>1000*(IF(I19&lt;18,VLOOKUP(I19,'[1]Mortality (No Interventions) H'!$B$10:$O$129,10),VLOOKUP(I19,'[1]Mortality (Interventions) H'!$B$264:$AV$384,22)))</f>
        <v>70.396143502880449</v>
      </c>
      <c r="P820" s="11">
        <v>0</v>
      </c>
      <c r="Q820" s="10">
        <f t="shared" si="443"/>
        <v>0.61093615895120112</v>
      </c>
      <c r="R820" s="10">
        <f t="shared" si="444"/>
        <v>4.3007549516627337E-2</v>
      </c>
      <c r="S820" s="10">
        <f t="shared" si="445"/>
        <v>0</v>
      </c>
      <c r="T820" s="9">
        <f t="shared" si="435"/>
        <v>0.56792860943457379</v>
      </c>
      <c r="U820" s="18"/>
      <c r="V820" s="8">
        <f t="shared" si="446"/>
        <v>4699.1804193360804</v>
      </c>
      <c r="W820" s="8">
        <f t="shared" si="436"/>
        <v>4368.3762401905715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-1630.6181071139522</v>
      </c>
      <c r="AB820" s="8">
        <f t="shared" si="447"/>
        <v>-33080.417914550868</v>
      </c>
      <c r="AC820" s="8">
        <f t="shared" si="440"/>
        <v>-34711.036021664819</v>
      </c>
      <c r="AD820" s="8">
        <f t="shared" si="448"/>
        <v>460.98959913686951</v>
      </c>
      <c r="AE820" s="8">
        <f t="shared" si="441"/>
        <v>-34250.04642252795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2871.167396791976</v>
      </c>
      <c r="M821" s="14">
        <f t="shared" si="434"/>
        <v>769177</v>
      </c>
      <c r="N821" s="13"/>
      <c r="O821" s="12">
        <f>1000*(IF(I20&lt;18,VLOOKUP(I20,'[1]Mortality (No Interventions) H'!$B$10:$O$129,10),VLOOKUP(I20,'[1]Mortality (Interventions) H'!$B$264:$AV$384,22)))</f>
        <v>78.513230576558868</v>
      </c>
      <c r="P821" s="11">
        <v>0</v>
      </c>
      <c r="Q821" s="10">
        <f t="shared" si="443"/>
        <v>0.56792860943457379</v>
      </c>
      <c r="R821" s="10">
        <f t="shared" si="444"/>
        <v>4.4589909863561136E-2</v>
      </c>
      <c r="S821" s="10">
        <f t="shared" si="445"/>
        <v>0</v>
      </c>
      <c r="T821" s="9">
        <f t="shared" si="435"/>
        <v>0.52333869957101264</v>
      </c>
      <c r="U821" s="18"/>
      <c r="V821" s="8">
        <f t="shared" si="446"/>
        <v>4368.3762401905715</v>
      </c>
      <c r="W821" s="8">
        <f t="shared" si="436"/>
        <v>4025.400909199328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-1502.5930116878023</v>
      </c>
      <c r="AB821" s="8">
        <f t="shared" si="447"/>
        <v>-34297.533099124361</v>
      </c>
      <c r="AC821" s="8">
        <f t="shared" si="440"/>
        <v>-35800.126110812162</v>
      </c>
      <c r="AD821" s="8">
        <f t="shared" si="448"/>
        <v>428.53770916269508</v>
      </c>
      <c r="AE821" s="8">
        <f t="shared" si="441"/>
        <v>-35371.588401649467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2871.167396791976</v>
      </c>
      <c r="M822" s="14">
        <f t="shared" si="434"/>
        <v>769177</v>
      </c>
      <c r="N822" s="13"/>
      <c r="O822" s="12">
        <f>1000*(IF(I21&lt;18,VLOOKUP(I21,'[1]Mortality (No Interventions) H'!$B$10:$O$129,10),VLOOKUP(I21,'[1]Mortality (Interventions) H'!$B$264:$AV$384,22)))</f>
        <v>87.358957051404644</v>
      </c>
      <c r="P822" s="11">
        <v>0</v>
      </c>
      <c r="Q822" s="10">
        <f t="shared" si="443"/>
        <v>0.52333869957101264</v>
      </c>
      <c r="R822" s="10">
        <f t="shared" si="444"/>
        <v>4.5718322979162056E-2</v>
      </c>
      <c r="S822" s="10">
        <f t="shared" si="445"/>
        <v>0</v>
      </c>
      <c r="T822" s="9">
        <f t="shared" si="435"/>
        <v>0.47762037659185058</v>
      </c>
      <c r="U822" s="18"/>
      <c r="V822" s="8">
        <f t="shared" si="446"/>
        <v>4025.400909199328</v>
      </c>
      <c r="W822" s="8">
        <f t="shared" si="436"/>
        <v>3673.7460840578988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-1371.3280533140269</v>
      </c>
      <c r="AB822" s="8">
        <f t="shared" si="447"/>
        <v>-35165.482514142932</v>
      </c>
      <c r="AC822" s="8">
        <f t="shared" si="440"/>
        <v>-36536.81056745696</v>
      </c>
      <c r="AD822" s="8">
        <f t="shared" si="448"/>
        <v>394.89182919245411</v>
      </c>
      <c r="AE822" s="8">
        <f t="shared" si="441"/>
        <v>-36141.918738264503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2871.167396791976</v>
      </c>
      <c r="M823" s="14">
        <f t="shared" si="434"/>
        <v>769177</v>
      </c>
      <c r="N823" s="13"/>
      <c r="O823" s="12">
        <f>1000*(IF(I22&lt;18,VLOOKUP(I22,'[1]Mortality (No Interventions) H'!$B$10:$O$129,10),VLOOKUP(I22,'[1]Mortality (Interventions) H'!$B$264:$AV$384,22)))</f>
        <v>97.237641982502538</v>
      </c>
      <c r="P823" s="11">
        <v>0</v>
      </c>
      <c r="Q823" s="10">
        <f t="shared" si="443"/>
        <v>0.47762037659185058</v>
      </c>
      <c r="R823" s="10">
        <f t="shared" si="444"/>
        <v>4.6442679182586405E-2</v>
      </c>
      <c r="S823" s="10">
        <f t="shared" si="445"/>
        <v>0</v>
      </c>
      <c r="T823" s="9">
        <f t="shared" si="435"/>
        <v>0.43117769740926415</v>
      </c>
      <c r="U823" s="18"/>
      <c r="V823" s="8">
        <f t="shared" si="446"/>
        <v>3673.7460840578988</v>
      </c>
      <c r="W823" s="8">
        <f t="shared" si="436"/>
        <v>3316.519677601656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-1237.9833470253152</v>
      </c>
      <c r="AB823" s="8">
        <f t="shared" si="447"/>
        <v>-35722.640645624262</v>
      </c>
      <c r="AC823" s="8">
        <f t="shared" si="440"/>
        <v>-36960.623992649576</v>
      </c>
      <c r="AD823" s="8">
        <f t="shared" si="448"/>
        <v>360.39449084607992</v>
      </c>
      <c r="AE823" s="8">
        <f t="shared" si="441"/>
        <v>-36600.229501803493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2871.167396791976</v>
      </c>
      <c r="M824" s="14">
        <f t="shared" si="434"/>
        <v>769177</v>
      </c>
      <c r="N824" s="13"/>
      <c r="O824" s="12">
        <f>1000*(IF(I23&lt;18,VLOOKUP(I23,'[1]Mortality (No Interventions) H'!$B$10:$O$129,10),VLOOKUP(I23,'[1]Mortality (Interventions) H'!$B$264:$AV$384,22)))</f>
        <v>108.25363996600032</v>
      </c>
      <c r="P824" s="11">
        <v>0</v>
      </c>
      <c r="Q824" s="10">
        <f t="shared" si="443"/>
        <v>0.43117769740926415</v>
      </c>
      <c r="R824" s="10">
        <f t="shared" si="444"/>
        <v>4.6676555216711511E-2</v>
      </c>
      <c r="S824" s="10">
        <f t="shared" si="445"/>
        <v>0</v>
      </c>
      <c r="T824" s="9">
        <f t="shared" si="435"/>
        <v>0.38450114219255266</v>
      </c>
      <c r="U824" s="18"/>
      <c r="V824" s="8">
        <f t="shared" si="446"/>
        <v>3316.519677601656</v>
      </c>
      <c r="W824" s="8">
        <f t="shared" si="436"/>
        <v>2957.4943504824109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-1103.9671434925328</v>
      </c>
      <c r="AB824" s="8">
        <f t="shared" si="447"/>
        <v>-35902.532711924512</v>
      </c>
      <c r="AC824" s="8">
        <f t="shared" si="440"/>
        <v>-37006.499855417045</v>
      </c>
      <c r="AD824" s="8">
        <f t="shared" si="448"/>
        <v>325.35058037272245</v>
      </c>
      <c r="AE824" s="8">
        <f t="shared" si="441"/>
        <v>-36681.149275044321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2871.167396791976</v>
      </c>
      <c r="M825" s="14">
        <f t="shared" si="434"/>
        <v>769177</v>
      </c>
      <c r="N825" s="13"/>
      <c r="O825" s="12">
        <f>1000*(IF(I24&lt;18,VLOOKUP(I24,'[1]Mortality (No Interventions) H'!$B$10:$O$129,10),VLOOKUP(I24,'[1]Mortality (Interventions) H'!$B$264:$AV$384,22)))</f>
        <v>120.58377197785985</v>
      </c>
      <c r="P825" s="11">
        <v>0</v>
      </c>
      <c r="Q825" s="10">
        <f t="shared" si="443"/>
        <v>0.38450114219255266</v>
      </c>
      <c r="R825" s="10">
        <f t="shared" si="444"/>
        <v>4.6364598055373442E-2</v>
      </c>
      <c r="S825" s="10">
        <f t="shared" si="445"/>
        <v>0</v>
      </c>
      <c r="T825" s="9">
        <f t="shared" si="435"/>
        <v>0.3381365441371792</v>
      </c>
      <c r="U825" s="18"/>
      <c r="V825" s="8">
        <f t="shared" si="446"/>
        <v>2957.4943504824109</v>
      </c>
      <c r="W825" s="8">
        <f t="shared" si="436"/>
        <v>2600.868526098031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-970.84662119057987</v>
      </c>
      <c r="AB825" s="8">
        <f t="shared" si="447"/>
        <v>-35662.582438437981</v>
      </c>
      <c r="AC825" s="8">
        <f t="shared" si="440"/>
        <v>-36633.429059628565</v>
      </c>
      <c r="AD825" s="8">
        <f t="shared" si="448"/>
        <v>290.13019578232451</v>
      </c>
      <c r="AE825" s="8">
        <f t="shared" si="441"/>
        <v>-36343.298863846241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2871.167396791976</v>
      </c>
      <c r="M826" s="14">
        <f t="shared" si="434"/>
        <v>769177</v>
      </c>
      <c r="N826" s="13"/>
      <c r="O826" s="12">
        <f>1000*(IF(I25&lt;18,VLOOKUP(I25,'[1]Mortality (No Interventions) H'!$B$10:$O$129,10),VLOOKUP(I25,'[1]Mortality (Interventions) H'!$B$264:$AV$384,22)))</f>
        <v>133.76595114974953</v>
      </c>
      <c r="P826" s="11">
        <v>0</v>
      </c>
      <c r="Q826" s="10">
        <f t="shared" si="443"/>
        <v>0.3381365441371792</v>
      </c>
      <c r="R826" s="10">
        <f t="shared" si="444"/>
        <v>4.5231156444999039E-2</v>
      </c>
      <c r="S826" s="10">
        <f t="shared" si="445"/>
        <v>0</v>
      </c>
      <c r="T826" s="9">
        <f t="shared" si="435"/>
        <v>0.29290538769218016</v>
      </c>
      <c r="U826" s="18"/>
      <c r="V826" s="8">
        <f t="shared" si="446"/>
        <v>2600.868526098031</v>
      </c>
      <c r="W826" s="8">
        <f t="shared" si="436"/>
        <v>2252.9608738890806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-840.98039948650137</v>
      </c>
      <c r="AB826" s="8">
        <f t="shared" si="447"/>
        <v>-34790.765220895024</v>
      </c>
      <c r="AC826" s="8">
        <f t="shared" si="440"/>
        <v>-35631.745620381524</v>
      </c>
      <c r="AD826" s="8">
        <f t="shared" si="448"/>
        <v>255.14520241021685</v>
      </c>
      <c r="AE826" s="8">
        <f t="shared" si="441"/>
        <v>-35376.600417971305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2871.167396791976</v>
      </c>
      <c r="M827" s="14">
        <f t="shared" si="434"/>
        <v>769177</v>
      </c>
      <c r="N827" s="13"/>
      <c r="O827" s="12">
        <f>1000*(IF(I26&lt;18,VLOOKUP(I26,'[1]Mortality (No Interventions) H'!$B$10:$O$129,10),VLOOKUP(I26,'[1]Mortality (Interventions) H'!$B$264:$AV$384,22)))</f>
        <v>147.3659459481471</v>
      </c>
      <c r="P827" s="11">
        <v>0</v>
      </c>
      <c r="Q827" s="10">
        <f t="shared" si="443"/>
        <v>0.29290538769218016</v>
      </c>
      <c r="R827" s="10">
        <f t="shared" si="444"/>
        <v>4.3164279530566896E-2</v>
      </c>
      <c r="S827" s="10">
        <f t="shared" si="445"/>
        <v>0</v>
      </c>
      <c r="T827" s="9">
        <f t="shared" si="435"/>
        <v>0.24974110816161327</v>
      </c>
      <c r="U827" s="18"/>
      <c r="V827" s="8">
        <f t="shared" si="446"/>
        <v>2252.9608738890806</v>
      </c>
      <c r="W827" s="8">
        <f t="shared" si="436"/>
        <v>1920.9511635242523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-717.04852739232251</v>
      </c>
      <c r="AB827" s="8">
        <f t="shared" si="447"/>
        <v>-33200.97103648285</v>
      </c>
      <c r="AC827" s="8">
        <f t="shared" si="440"/>
        <v>-33918.019563875176</v>
      </c>
      <c r="AD827" s="8">
        <f t="shared" si="448"/>
        <v>221.01546172851883</v>
      </c>
      <c r="AE827" s="8">
        <f t="shared" si="441"/>
        <v>-33697.00410214666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2871.167396791976</v>
      </c>
      <c r="M828" s="14">
        <f t="shared" si="434"/>
        <v>769177</v>
      </c>
      <c r="N828" s="13"/>
      <c r="O828" s="12">
        <f>1000*(IF(I27&lt;18,VLOOKUP(I27,'[1]Mortality (No Interventions) H'!$B$10:$O$129,10),VLOOKUP(I27,'[1]Mortality (Interventions) H'!$B$264:$AV$384,22)))</f>
        <v>162.06713670805971</v>
      </c>
      <c r="P828" s="11">
        <v>0</v>
      </c>
      <c r="Q828" s="10">
        <f t="shared" si="443"/>
        <v>0.24974110816161327</v>
      </c>
      <c r="R828" s="10">
        <f t="shared" si="444"/>
        <v>4.0474826318050501E-2</v>
      </c>
      <c r="S828" s="10">
        <f t="shared" si="445"/>
        <v>0</v>
      </c>
      <c r="T828" s="9">
        <f t="shared" si="435"/>
        <v>0.20926628184356277</v>
      </c>
      <c r="U828" s="18"/>
      <c r="V828" s="8">
        <f t="shared" si="446"/>
        <v>1920.9511635242523</v>
      </c>
      <c r="W828" s="8">
        <f t="shared" si="436"/>
        <v>1609.6281086958609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-600.83852567711813</v>
      </c>
      <c r="AB828" s="8">
        <f t="shared" si="447"/>
        <v>-31132.305482839129</v>
      </c>
      <c r="AC828" s="8">
        <f t="shared" si="440"/>
        <v>-31733.144008516247</v>
      </c>
      <c r="AD828" s="8">
        <f t="shared" si="448"/>
        <v>188.44530914172915</v>
      </c>
      <c r="AE828" s="8">
        <f t="shared" si="441"/>
        <v>-31544.698699374516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2871.167396791976</v>
      </c>
      <c r="M829" s="14">
        <f t="shared" si="434"/>
        <v>769177</v>
      </c>
      <c r="N829" s="13"/>
      <c r="O829" s="12">
        <f>1000*(IF(I28&lt;18,VLOOKUP(I28,'[1]Mortality (No Interventions) H'!$B$10:$O$129,10),VLOOKUP(I28,'[1]Mortality (Interventions) H'!$B$264:$AV$384,22)))</f>
        <v>177.78130086751375</v>
      </c>
      <c r="P829" s="11">
        <v>0</v>
      </c>
      <c r="Q829" s="10">
        <f t="shared" si="443"/>
        <v>0.20926628184356277</v>
      </c>
      <c r="R829" s="10">
        <f t="shared" si="444"/>
        <v>3.7203631813856358E-2</v>
      </c>
      <c r="S829" s="10">
        <f t="shared" si="445"/>
        <v>0</v>
      </c>
      <c r="T829" s="9">
        <f t="shared" si="435"/>
        <v>0.17206265002970642</v>
      </c>
      <c r="U829" s="18"/>
      <c r="V829" s="8">
        <f t="shared" si="446"/>
        <v>1609.6281086958609</v>
      </c>
      <c r="W829" s="8">
        <f t="shared" si="436"/>
        <v>1323.4663296189949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-494.020670970921</v>
      </c>
      <c r="AB829" s="8">
        <f t="shared" si="447"/>
        <v>-28616.177907686593</v>
      </c>
      <c r="AC829" s="8">
        <f t="shared" si="440"/>
        <v>-29110.198578657513</v>
      </c>
      <c r="AD829" s="8">
        <f t="shared" si="448"/>
        <v>157.90451746306397</v>
      </c>
      <c r="AE829" s="8">
        <f t="shared" si="441"/>
        <v>-28952.29406119445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2871.167396791976</v>
      </c>
      <c r="M830" s="14">
        <f t="shared" si="434"/>
        <v>769177</v>
      </c>
      <c r="N830" s="13"/>
      <c r="O830" s="12">
        <f>1000*(IF(I29&lt;18,VLOOKUP(I29,'[1]Mortality (No Interventions) H'!$B$10:$O$129,10),VLOOKUP(I29,'[1]Mortality (Interventions) H'!$B$264:$AV$384,22)))</f>
        <v>194.93799305248504</v>
      </c>
      <c r="P830" s="11">
        <v>0</v>
      </c>
      <c r="Q830" s="10">
        <f t="shared" si="443"/>
        <v>0.17206265002970642</v>
      </c>
      <c r="R830" s="10">
        <f t="shared" si="444"/>
        <v>3.3541547676083076E-2</v>
      </c>
      <c r="S830" s="10">
        <f t="shared" si="445"/>
        <v>0</v>
      </c>
      <c r="T830" s="9">
        <f t="shared" si="435"/>
        <v>0.13852110235362333</v>
      </c>
      <c r="U830" s="18"/>
      <c r="V830" s="8">
        <f t="shared" si="446"/>
        <v>1323.4663296189949</v>
      </c>
      <c r="W830" s="8">
        <f t="shared" si="436"/>
        <v>1065.4724594505294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-397.71727284540754</v>
      </c>
      <c r="AB830" s="8">
        <f t="shared" si="447"/>
        <v>-25799.387016846551</v>
      </c>
      <c r="AC830" s="8">
        <f t="shared" si="440"/>
        <v>-26197.104289691957</v>
      </c>
      <c r="AD830" s="8">
        <f t="shared" si="448"/>
        <v>129.8320469356234</v>
      </c>
      <c r="AE830" s="8">
        <f t="shared" si="441"/>
        <v>-26067.272242756335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2871.167396791976</v>
      </c>
      <c r="M831" s="14">
        <f t="shared" si="434"/>
        <v>769177</v>
      </c>
      <c r="N831" s="13"/>
      <c r="O831" s="12">
        <f>1000*(IF(I30&lt;18,VLOOKUP(I30,'[1]Mortality (No Interventions) H'!$B$10:$O$129,10),VLOOKUP(I30,'[1]Mortality (Interventions) H'!$B$264:$AV$384,22)))</f>
        <v>213.73925865870106</v>
      </c>
      <c r="P831" s="11">
        <v>0</v>
      </c>
      <c r="Q831" s="10">
        <f t="shared" si="443"/>
        <v>0.13852110235362333</v>
      </c>
      <c r="R831" s="10">
        <f t="shared" si="444"/>
        <v>2.9607397725649503E-2</v>
      </c>
      <c r="S831" s="10">
        <f t="shared" si="445"/>
        <v>0</v>
      </c>
      <c r="T831" s="9">
        <f t="shared" si="435"/>
        <v>0.10891370462797383</v>
      </c>
      <c r="U831" s="18"/>
      <c r="V831" s="8">
        <f t="shared" si="446"/>
        <v>1065.4724594505294</v>
      </c>
      <c r="W831" s="8">
        <f t="shared" si="436"/>
        <v>837.73916584631024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-312.70947779166977</v>
      </c>
      <c r="AB831" s="8">
        <f t="shared" si="447"/>
        <v>-22773.329360421907</v>
      </c>
      <c r="AC831" s="8">
        <f t="shared" si="440"/>
        <v>-23086.038838213575</v>
      </c>
      <c r="AD831" s="8">
        <f t="shared" si="448"/>
        <v>104.52284827209694</v>
      </c>
      <c r="AE831" s="8">
        <f t="shared" si="441"/>
        <v>-22981.515989941479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2871.167396791976</v>
      </c>
      <c r="M832" s="14">
        <f t="shared" si="434"/>
        <v>769177</v>
      </c>
      <c r="N832" s="13"/>
      <c r="O832" s="12">
        <f>1000*(IF(I31&lt;18,VLOOKUP(I31,'[1]Mortality (No Interventions) H'!$B$10:$O$129,10),VLOOKUP(I31,'[1]Mortality (Interventions) H'!$B$264:$AV$384,22)))</f>
        <v>232.07282808522189</v>
      </c>
      <c r="P832" s="11">
        <v>0</v>
      </c>
      <c r="Q832" s="10">
        <f t="shared" si="443"/>
        <v>0.10891370462797383</v>
      </c>
      <c r="R832" s="10">
        <f t="shared" si="444"/>
        <v>2.5275911450252406E-2</v>
      </c>
      <c r="S832" s="10">
        <f t="shared" si="445"/>
        <v>0</v>
      </c>
      <c r="T832" s="9">
        <f t="shared" si="435"/>
        <v>8.3637793177721423E-2</v>
      </c>
      <c r="U832" s="18"/>
      <c r="V832" s="8">
        <f t="shared" si="446"/>
        <v>837.73916584631024</v>
      </c>
      <c r="W832" s="8">
        <f t="shared" si="436"/>
        <v>643.32266843060233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-240.13810491150412</v>
      </c>
      <c r="AB832" s="8">
        <f t="shared" si="447"/>
        <v>-19441.649741570796</v>
      </c>
      <c r="AC832" s="8">
        <f t="shared" si="440"/>
        <v>-19681.787846482301</v>
      </c>
      <c r="AD832" s="8">
        <f t="shared" si="448"/>
        <v>82.182212169523041</v>
      </c>
      <c r="AE832" s="8">
        <f t="shared" si="441"/>
        <v>-19599.605634312778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2871.167396791976</v>
      </c>
      <c r="M833" s="14">
        <f t="shared" si="434"/>
        <v>769177</v>
      </c>
      <c r="N833" s="13"/>
      <c r="O833" s="12">
        <f>1000*(IF(I32&lt;18,VLOOKUP(I32,'[1]Mortality (No Interventions) H'!$B$10:$O$129,10),VLOOKUP(I32,'[1]Mortality (Interventions) H'!$B$264:$AV$384,22)))</f>
        <v>251.65757047184854</v>
      </c>
      <c r="P833" s="11">
        <v>0</v>
      </c>
      <c r="Q833" s="10">
        <f t="shared" si="443"/>
        <v>8.3637793177721423E-2</v>
      </c>
      <c r="R833" s="10">
        <f t="shared" si="444"/>
        <v>2.1048083830732325E-2</v>
      </c>
      <c r="S833" s="10">
        <f t="shared" si="445"/>
        <v>0</v>
      </c>
      <c r="T833" s="9">
        <f t="shared" si="435"/>
        <v>6.2589709346989097E-2</v>
      </c>
      <c r="U833" s="18"/>
      <c r="V833" s="8">
        <f t="shared" si="446"/>
        <v>643.32266843060233</v>
      </c>
      <c r="W833" s="8">
        <f t="shared" si="436"/>
        <v>481.42564866389034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-179.70553285176109</v>
      </c>
      <c r="AB833" s="8">
        <f t="shared" si="447"/>
        <v>-16189.701976671198</v>
      </c>
      <c r="AC833" s="8">
        <f t="shared" si="440"/>
        <v>-16369.40750952296</v>
      </c>
      <c r="AD833" s="8">
        <f t="shared" si="448"/>
        <v>63.109953773042093</v>
      </c>
      <c r="AE833" s="8">
        <f t="shared" si="441"/>
        <v>-16306.297555749918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2871.167396791976</v>
      </c>
      <c r="M834" s="14">
        <f t="shared" si="434"/>
        <v>769177</v>
      </c>
      <c r="N834" s="13"/>
      <c r="O834" s="12">
        <f>1000*(IF(I33&lt;18,VLOOKUP(I33,'[1]Mortality (No Interventions) H'!$B$10:$O$129,10),VLOOKUP(I33,'[1]Mortality (Interventions) H'!$B$264:$AV$384,22)))</f>
        <v>271.8933854295953</v>
      </c>
      <c r="P834" s="11">
        <v>0</v>
      </c>
      <c r="Q834" s="10">
        <f t="shared" si="443"/>
        <v>6.2589709346989097E-2</v>
      </c>
      <c r="R834" s="10">
        <f t="shared" si="444"/>
        <v>1.7017727967407251E-2</v>
      </c>
      <c r="S834" s="10">
        <f t="shared" si="445"/>
        <v>0</v>
      </c>
      <c r="T834" s="9">
        <f t="shared" si="435"/>
        <v>4.557198137958185E-2</v>
      </c>
      <c r="U834" s="18"/>
      <c r="V834" s="8">
        <f t="shared" si="446"/>
        <v>481.42564866389034</v>
      </c>
      <c r="W834" s="8">
        <f t="shared" si="436"/>
        <v>350.52919921602631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-130.84478714426643</v>
      </c>
      <c r="AB834" s="8">
        <f t="shared" si="447"/>
        <v>-13089.644944786407</v>
      </c>
      <c r="AC834" s="8">
        <f t="shared" si="440"/>
        <v>-13220.489731930673</v>
      </c>
      <c r="AD834" s="8">
        <f t="shared" si="448"/>
        <v>47.227856133927645</v>
      </c>
      <c r="AE834" s="8">
        <f t="shared" si="441"/>
        <v>-13173.261875796745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2871.167396791976</v>
      </c>
      <c r="M835" s="14">
        <f t="shared" si="434"/>
        <v>769177</v>
      </c>
      <c r="N835" s="13"/>
      <c r="O835" s="12">
        <f>1000*(IF(I34&lt;18,VLOOKUP(I34,'[1]Mortality (No Interventions) H'!$B$10:$O$129,10),VLOOKUP(I34,'[1]Mortality (Interventions) H'!$B$264:$AV$384,22)))</f>
        <v>292.47430782937693</v>
      </c>
      <c r="P835" s="11">
        <v>0</v>
      </c>
      <c r="Q835" s="10">
        <f t="shared" si="443"/>
        <v>4.557198137958185E-2</v>
      </c>
      <c r="R835" s="10">
        <f t="shared" si="444"/>
        <v>1.3328633710406455E-2</v>
      </c>
      <c r="S835" s="10">
        <f t="shared" si="445"/>
        <v>0</v>
      </c>
      <c r="T835" s="9">
        <f t="shared" si="435"/>
        <v>3.2243347669175394E-2</v>
      </c>
      <c r="U835" s="18"/>
      <c r="V835" s="8">
        <f t="shared" si="446"/>
        <v>350.52919921602631</v>
      </c>
      <c r="W835" s="8">
        <f t="shared" si="436"/>
        <v>248.00841430133323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-92.576048591164948</v>
      </c>
      <c r="AB835" s="8">
        <f t="shared" si="447"/>
        <v>-10252.078491469307</v>
      </c>
      <c r="AC835" s="8">
        <f t="shared" si="440"/>
        <v>-10344.654540060472</v>
      </c>
      <c r="AD835" s="8">
        <f t="shared" si="448"/>
        <v>34.386914443092181</v>
      </c>
      <c r="AE835" s="8">
        <f t="shared" si="441"/>
        <v>-10310.26762561738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2871.167396791976</v>
      </c>
      <c r="M836" s="14">
        <f t="shared" si="434"/>
        <v>769177</v>
      </c>
      <c r="N836" s="13"/>
      <c r="O836" s="12">
        <f>1000*(IF(I35&lt;18,VLOOKUP(I35,'[1]Mortality (No Interventions) H'!$B$10:$O$129,10),VLOOKUP(I35,'[1]Mortality (Interventions) H'!$B$264:$AV$384,22)))</f>
        <v>314.29854437876492</v>
      </c>
      <c r="P836" s="11">
        <v>0</v>
      </c>
      <c r="Q836" s="10">
        <f t="shared" si="443"/>
        <v>3.2243347669175394E-2</v>
      </c>
      <c r="R836" s="10">
        <f t="shared" si="444"/>
        <v>1.013403723832027E-2</v>
      </c>
      <c r="S836" s="10">
        <f t="shared" si="445"/>
        <v>0</v>
      </c>
      <c r="T836" s="9">
        <f t="shared" si="435"/>
        <v>2.2109310430855122E-2</v>
      </c>
      <c r="U836" s="18"/>
      <c r="V836" s="8">
        <f t="shared" si="446"/>
        <v>248.00841430133323</v>
      </c>
      <c r="W836" s="8">
        <f t="shared" si="436"/>
        <v>170.05973069273853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-63.47953127462398</v>
      </c>
      <c r="AB836" s="8">
        <f t="shared" si="447"/>
        <v>-7794.8683608594702</v>
      </c>
      <c r="AC836" s="8">
        <f t="shared" si="440"/>
        <v>-7858.3478921340939</v>
      </c>
      <c r="AD836" s="8">
        <f t="shared" si="448"/>
        <v>24.329625442960793</v>
      </c>
      <c r="AE836" s="8">
        <f t="shared" si="441"/>
        <v>-7834.0182666911332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2871.167396791976</v>
      </c>
      <c r="M837" s="14">
        <f t="shared" ref="M837:M868" si="451">$E$11</f>
        <v>769177</v>
      </c>
      <c r="N837" s="13"/>
      <c r="O837" s="12">
        <f>1000*(IF(I36&lt;18,VLOOKUP(I36,'[1]Mortality (No Interventions) H'!$B$10:$O$129,10),VLOOKUP(I36,'[1]Mortality (Interventions) H'!$B$264:$AV$384,22)))</f>
        <v>336.36792988980687</v>
      </c>
      <c r="P837" s="11">
        <v>0</v>
      </c>
      <c r="Q837" s="10">
        <f t="shared" si="443"/>
        <v>2.2109310430855122E-2</v>
      </c>
      <c r="R837" s="10">
        <f t="shared" si="444"/>
        <v>7.4368629809178511E-3</v>
      </c>
      <c r="S837" s="10">
        <f t="shared" si="445"/>
        <v>0</v>
      </c>
      <c r="T837" s="9">
        <f t="shared" ref="T837:T868" si="452">Q837-SUM(R837:S837)</f>
        <v>1.4672447449937271E-2</v>
      </c>
      <c r="U837" s="18"/>
      <c r="V837" s="8">
        <f t="shared" si="446"/>
        <v>170.05973069273853</v>
      </c>
      <c r="W837" s="8">
        <f t="shared" ref="W837:W868" si="453">$G$14*M837*T837</f>
        <v>112.85709112200401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-42.127052749403461</v>
      </c>
      <c r="AB837" s="8">
        <f t="shared" si="447"/>
        <v>-5720.26395707345</v>
      </c>
      <c r="AC837" s="8">
        <f t="shared" ref="AC837:AC868" si="457">IFERROR(_xlfn.IFNA(SUM(Y837:AB837),0),0)</f>
        <v>-5762.3910098228534</v>
      </c>
      <c r="AD837" s="8">
        <f t="shared" si="448"/>
        <v>16.682859580957651</v>
      </c>
      <c r="AE837" s="8">
        <f t="shared" ref="AE837:AE868" si="458">IFERROR(_xlfn.IFNA(SUM(AC837:AD837),0),0)</f>
        <v>-5745.708150241896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2871.167396791976</v>
      </c>
      <c r="M838" s="14">
        <f t="shared" si="451"/>
        <v>769177</v>
      </c>
      <c r="N838" s="13"/>
      <c r="O838" s="12">
        <f>1000*(IF(I37&lt;18,VLOOKUP(I37,'[1]Mortality (No Interventions) H'!$B$10:$O$129,10),VLOOKUP(I37,'[1]Mortality (Interventions) H'!$B$264:$AV$384,22)))</f>
        <v>359.42792544204167</v>
      </c>
      <c r="P838" s="11">
        <v>0</v>
      </c>
      <c r="Q838" s="10">
        <f t="shared" ref="Q838:Q869" si="460">T837</f>
        <v>1.4672447449937271E-2</v>
      </c>
      <c r="R838" s="10">
        <f t="shared" ref="R838:R869" si="461">O838*Q838/1000</f>
        <v>5.2736873480883281E-3</v>
      </c>
      <c r="S838" s="10">
        <f t="shared" ref="S838:S869" si="462">MIN(P838*Q838,Q838-R838)</f>
        <v>0</v>
      </c>
      <c r="T838" s="9">
        <f t="shared" si="452"/>
        <v>9.3987601018489433E-3</v>
      </c>
      <c r="U838" s="18"/>
      <c r="V838" s="8">
        <f t="shared" ref="V838:V869" si="463">W837</f>
        <v>112.85709112200401</v>
      </c>
      <c r="W838" s="8">
        <f t="shared" si="453"/>
        <v>72.293100988598653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-26.985413574697919</v>
      </c>
      <c r="AB838" s="8">
        <f t="shared" ref="AB838:AB869" si="464">IFERROR(_xlfn.IFNA(-M838*R838,0),0)</f>
        <v>-4056.3990133405359</v>
      </c>
      <c r="AC838" s="8">
        <f t="shared" si="457"/>
        <v>-4083.3844269152337</v>
      </c>
      <c r="AD838" s="8">
        <f t="shared" ref="AD838:AD869" si="465">IFERROR(_xlfn.IFNA($D$6*SUM(V838:V838,Y838:Z838),0),0)</f>
        <v>11.071280639068593</v>
      </c>
      <c r="AE838" s="8">
        <f t="shared" si="458"/>
        <v>-4072.3131462761653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2871.167396791976</v>
      </c>
      <c r="M839" s="14">
        <f t="shared" si="451"/>
        <v>769177</v>
      </c>
      <c r="N839" s="13"/>
      <c r="O839" s="12">
        <f>1000*(IF(I38&lt;18,VLOOKUP(I38,'[1]Mortality (No Interventions) H'!$B$10:$O$129,10),VLOOKUP(I38,'[1]Mortality (Interventions) H'!$B$264:$AV$384,22)))</f>
        <v>383.50570813573273</v>
      </c>
      <c r="P839" s="11">
        <v>0</v>
      </c>
      <c r="Q839" s="10">
        <f t="shared" si="460"/>
        <v>9.3987601018489433E-3</v>
      </c>
      <c r="R839" s="10">
        <f t="shared" si="461"/>
        <v>3.6044781484574507E-3</v>
      </c>
      <c r="S839" s="10">
        <f t="shared" si="462"/>
        <v>0</v>
      </c>
      <c r="T839" s="9">
        <f t="shared" si="452"/>
        <v>5.7942819533914926E-3</v>
      </c>
      <c r="U839" s="18"/>
      <c r="V839" s="8">
        <f t="shared" si="463"/>
        <v>72.293100988598653</v>
      </c>
      <c r="W839" s="8">
        <f t="shared" si="453"/>
        <v>44.568284100638081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-16.636353432397776</v>
      </c>
      <c r="AB839" s="8">
        <f t="shared" si="464"/>
        <v>-2772.4816887960565</v>
      </c>
      <c r="AC839" s="8">
        <f t="shared" si="457"/>
        <v>-2789.1180422284542</v>
      </c>
      <c r="AD839" s="8">
        <f t="shared" si="465"/>
        <v>7.0919532069815281</v>
      </c>
      <c r="AE839" s="8">
        <f t="shared" si="458"/>
        <v>-2782.0260890214727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2871.167396791976</v>
      </c>
      <c r="M840" s="14">
        <f t="shared" si="451"/>
        <v>769177</v>
      </c>
      <c r="N840" s="13"/>
      <c r="O840" s="12">
        <f>1000*(IF(I39&lt;18,VLOOKUP(I39,'[1]Mortality (No Interventions) H'!$B$10:$O$129,10),VLOOKUP(I39,'[1]Mortality (Interventions) H'!$B$264:$AV$384,22)))</f>
        <v>407.55629962140432</v>
      </c>
      <c r="P840" s="11">
        <v>0</v>
      </c>
      <c r="Q840" s="10">
        <f t="shared" si="460"/>
        <v>5.7942819533914926E-3</v>
      </c>
      <c r="R840" s="10">
        <f t="shared" si="461"/>
        <v>2.3614961118873191E-3</v>
      </c>
      <c r="S840" s="10">
        <f t="shared" si="462"/>
        <v>0</v>
      </c>
      <c r="T840" s="9">
        <f t="shared" si="452"/>
        <v>3.4327858415041735E-3</v>
      </c>
      <c r="U840" s="18"/>
      <c r="V840" s="8">
        <f t="shared" si="463"/>
        <v>44.568284100638081</v>
      </c>
      <c r="W840" s="8">
        <f t="shared" si="453"/>
        <v>26.404199152106557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-9.8561027882958907</v>
      </c>
      <c r="AB840" s="8">
        <f t="shared" si="464"/>
        <v>-1816.4084948531524</v>
      </c>
      <c r="AC840" s="8">
        <f t="shared" si="457"/>
        <v>-1826.2645976414483</v>
      </c>
      <c r="AD840" s="8">
        <f t="shared" si="465"/>
        <v>4.3721486702725958</v>
      </c>
      <c r="AE840" s="8">
        <f t="shared" si="458"/>
        <v>-1821.8924489711758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2871.167396791976</v>
      </c>
      <c r="M841" s="14">
        <f t="shared" si="451"/>
        <v>769177</v>
      </c>
      <c r="N841" s="13"/>
      <c r="O841" s="12">
        <f>1000*(IF(I40&lt;18,VLOOKUP(I40,'[1]Mortality (No Interventions) H'!$B$10:$O$129,10),VLOOKUP(I40,'[1]Mortality (Interventions) H'!$B$264:$AV$384,22)))</f>
        <v>432.29214090282233</v>
      </c>
      <c r="P841" s="11">
        <v>0</v>
      </c>
      <c r="Q841" s="10">
        <f t="shared" si="460"/>
        <v>3.4327858415041735E-3</v>
      </c>
      <c r="R841" s="10">
        <f t="shared" si="461"/>
        <v>1.4839663406847356E-3</v>
      </c>
      <c r="S841" s="10">
        <f t="shared" si="462"/>
        <v>0</v>
      </c>
      <c r="T841" s="9">
        <f t="shared" si="452"/>
        <v>1.9488195008194379E-3</v>
      </c>
      <c r="U841" s="18"/>
      <c r="V841" s="8">
        <f t="shared" si="463"/>
        <v>26.404199152106557</v>
      </c>
      <c r="W841" s="8">
        <f t="shared" si="453"/>
        <v>14.989871371817928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-5.5953870129851833</v>
      </c>
      <c r="AB841" s="8">
        <f t="shared" si="464"/>
        <v>-1141.4327780288629</v>
      </c>
      <c r="AC841" s="8">
        <f t="shared" si="457"/>
        <v>-1147.0281650418481</v>
      </c>
      <c r="AD841" s="8">
        <f t="shared" si="465"/>
        <v>2.5902519368216534</v>
      </c>
      <c r="AE841" s="8">
        <f t="shared" si="458"/>
        <v>-1144.4379131050264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2871.167396791976</v>
      </c>
      <c r="M842" s="14">
        <f t="shared" si="451"/>
        <v>769177</v>
      </c>
      <c r="N842" s="13"/>
      <c r="O842" s="12">
        <f>1000*(IF(I41&lt;18,VLOOKUP(I41,'[1]Mortality (No Interventions) H'!$B$10:$O$129,10),VLOOKUP(I41,'[1]Mortality (Interventions) H'!$B$264:$AV$384,22)))</f>
        <v>456.64307179112387</v>
      </c>
      <c r="P842" s="11">
        <v>0</v>
      </c>
      <c r="Q842" s="10">
        <f t="shared" si="460"/>
        <v>1.9488195008194379E-3</v>
      </c>
      <c r="R842" s="10">
        <f t="shared" si="461"/>
        <v>8.8991492322063265E-4</v>
      </c>
      <c r="S842" s="10">
        <f t="shared" si="462"/>
        <v>0</v>
      </c>
      <c r="T842" s="9">
        <f t="shared" si="452"/>
        <v>1.0589045775988052E-3</v>
      </c>
      <c r="U842" s="18"/>
      <c r="V842" s="8">
        <f t="shared" si="463"/>
        <v>14.989871371817928</v>
      </c>
      <c r="W842" s="8">
        <f t="shared" si="453"/>
        <v>8.1448504628371623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-3.0402922995154684</v>
      </c>
      <c r="AB842" s="8">
        <f t="shared" si="464"/>
        <v>-684.50209089807652</v>
      </c>
      <c r="AC842" s="8">
        <f t="shared" si="457"/>
        <v>-687.54238319759202</v>
      </c>
      <c r="AD842" s="8">
        <f t="shared" si="465"/>
        <v>1.470506381575339</v>
      </c>
      <c r="AE842" s="8">
        <f t="shared" si="458"/>
        <v>-686.0718768160167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2871.167396791976</v>
      </c>
      <c r="M843" s="14">
        <f t="shared" si="451"/>
        <v>769177</v>
      </c>
      <c r="N843" s="13"/>
      <c r="O843" s="12">
        <f>1000*(IF(I42&lt;18,VLOOKUP(I42,'[1]Mortality (No Interventions) H'!$B$10:$O$129,10),VLOOKUP(I42,'[1]Mortality (Interventions) H'!$B$264:$AV$384,22)))</f>
        <v>479.94815473037869</v>
      </c>
      <c r="P843" s="11">
        <v>0</v>
      </c>
      <c r="Q843" s="10">
        <f t="shared" si="460"/>
        <v>1.0589045775988052E-3</v>
      </c>
      <c r="R843" s="10">
        <f t="shared" si="461"/>
        <v>5.0821929805409765E-4</v>
      </c>
      <c r="S843" s="10">
        <f t="shared" si="462"/>
        <v>0</v>
      </c>
      <c r="T843" s="9">
        <f t="shared" si="452"/>
        <v>5.5068527954470756E-4</v>
      </c>
      <c r="U843" s="18"/>
      <c r="V843" s="8">
        <f t="shared" si="463"/>
        <v>8.1448504628371623</v>
      </c>
      <c r="W843" s="8">
        <f t="shared" si="453"/>
        <v>4.2357445126435955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-1.5811096205220396</v>
      </c>
      <c r="AB843" s="8">
        <f t="shared" si="464"/>
        <v>-390.91059501935666</v>
      </c>
      <c r="AC843" s="8">
        <f t="shared" si="457"/>
        <v>-392.49170463987872</v>
      </c>
      <c r="AD843" s="8">
        <f t="shared" si="465"/>
        <v>0.79900983040432572</v>
      </c>
      <c r="AE843" s="8">
        <f t="shared" si="458"/>
        <v>-391.6926948094744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2871.167396791976</v>
      </c>
      <c r="M844" s="14">
        <f t="shared" si="451"/>
        <v>769177</v>
      </c>
      <c r="N844" s="13"/>
      <c r="O844" s="12">
        <f>1000*(IF(I43&lt;18,VLOOKUP(I43,'[1]Mortality (No Interventions) H'!$B$10:$O$129,10),VLOOKUP(I43,'[1]Mortality (Interventions) H'!$B$264:$AV$384,22)))</f>
        <v>503.32241395882016</v>
      </c>
      <c r="P844" s="11">
        <v>0</v>
      </c>
      <c r="Q844" s="10">
        <f t="shared" si="460"/>
        <v>5.5068527954470756E-4</v>
      </c>
      <c r="R844" s="10">
        <f t="shared" si="461"/>
        <v>2.771722442320299E-4</v>
      </c>
      <c r="S844" s="10">
        <f t="shared" si="462"/>
        <v>0</v>
      </c>
      <c r="T844" s="9">
        <f t="shared" si="452"/>
        <v>2.7351303531267766E-4</v>
      </c>
      <c r="U844" s="18"/>
      <c r="V844" s="8">
        <f t="shared" si="463"/>
        <v>4.2357445126435955</v>
      </c>
      <c r="W844" s="8">
        <f t="shared" si="453"/>
        <v>2.1037993596269948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-0.78530170958737255</v>
      </c>
      <c r="AB844" s="8">
        <f t="shared" si="464"/>
        <v>-213.19451530166006</v>
      </c>
      <c r="AC844" s="8">
        <f t="shared" si="457"/>
        <v>-213.97981701124743</v>
      </c>
      <c r="AD844" s="8">
        <f t="shared" si="465"/>
        <v>0.41552653669033673</v>
      </c>
      <c r="AE844" s="8">
        <f t="shared" si="458"/>
        <v>-213.56429047455708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2871.167396791976</v>
      </c>
      <c r="M845" s="14">
        <f t="shared" si="451"/>
        <v>769177</v>
      </c>
      <c r="N845" s="13"/>
      <c r="O845" s="12">
        <f>1000*(IF(I44&lt;18,VLOOKUP(I44,'[1]Mortality (No Interventions) H'!$B$10:$O$129,10),VLOOKUP(I44,'[1]Mortality (Interventions) H'!$B$264:$AV$384,22)))</f>
        <v>526.57636220369841</v>
      </c>
      <c r="P845" s="11">
        <v>0</v>
      </c>
      <c r="Q845" s="10">
        <f t="shared" si="460"/>
        <v>2.7351303531267766E-4</v>
      </c>
      <c r="R845" s="10">
        <f t="shared" si="461"/>
        <v>1.440254991502415E-4</v>
      </c>
      <c r="S845" s="10">
        <f t="shared" si="462"/>
        <v>0</v>
      </c>
      <c r="T845" s="9">
        <f t="shared" si="452"/>
        <v>1.2948753616243616E-4</v>
      </c>
      <c r="U845" s="18"/>
      <c r="V845" s="8">
        <f t="shared" si="463"/>
        <v>2.1037993596269948</v>
      </c>
      <c r="W845" s="8">
        <f t="shared" si="453"/>
        <v>0.99598834602814168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-0.37178039212050867</v>
      </c>
      <c r="AB845" s="8">
        <f t="shared" si="464"/>
        <v>-110.78110135988531</v>
      </c>
      <c r="AC845" s="8">
        <f t="shared" si="457"/>
        <v>-111.15288175200583</v>
      </c>
      <c r="AD845" s="8">
        <f t="shared" si="465"/>
        <v>0.2063827171794082</v>
      </c>
      <c r="AE845" s="8">
        <f t="shared" si="458"/>
        <v>-110.94649903482642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2871.167396791976</v>
      </c>
      <c r="M846" s="14">
        <f t="shared" si="451"/>
        <v>769177</v>
      </c>
      <c r="N846" s="13"/>
      <c r="O846" s="12">
        <f>1000*(IF(I45&lt;18,VLOOKUP(I45,'[1]Mortality (No Interventions) H'!$B$10:$O$129,10),VLOOKUP(I45,'[1]Mortality (Interventions) H'!$B$264:$AV$384,22)))</f>
        <v>549.50699539686332</v>
      </c>
      <c r="P846" s="11">
        <v>0</v>
      </c>
      <c r="Q846" s="10">
        <f t="shared" si="460"/>
        <v>1.2948753616243616E-4</v>
      </c>
      <c r="R846" s="10">
        <f t="shared" si="461"/>
        <v>7.1154306937962992E-5</v>
      </c>
      <c r="S846" s="10">
        <f t="shared" si="462"/>
        <v>0</v>
      </c>
      <c r="T846" s="9">
        <f t="shared" si="452"/>
        <v>5.8333229224473169E-5</v>
      </c>
      <c r="U846" s="18"/>
      <c r="V846" s="8">
        <f t="shared" si="463"/>
        <v>0.99598834602814168</v>
      </c>
      <c r="W846" s="8">
        <f t="shared" si="453"/>
        <v>0.44868578255192604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-0.16748446589890023</v>
      </c>
      <c r="AB846" s="8">
        <f t="shared" si="464"/>
        <v>-54.730256347621562</v>
      </c>
      <c r="AC846" s="8">
        <f t="shared" si="457"/>
        <v>-54.897740813520464</v>
      </c>
      <c r="AD846" s="8">
        <f t="shared" si="465"/>
        <v>9.7706456745360701E-2</v>
      </c>
      <c r="AE846" s="8">
        <f t="shared" si="458"/>
        <v>-54.8000343567751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2871.167396791976</v>
      </c>
      <c r="M847" s="14">
        <f t="shared" si="451"/>
        <v>769177</v>
      </c>
      <c r="N847" s="13"/>
      <c r="O847" s="12">
        <f>1000*(IF(I46&lt;18,VLOOKUP(I46,'[1]Mortality (No Interventions) H'!$B$10:$O$129,10),VLOOKUP(I46,'[1]Mortality (Interventions) H'!$B$264:$AV$384,22)))</f>
        <v>571.91848210274998</v>
      </c>
      <c r="P847" s="11">
        <v>0</v>
      </c>
      <c r="Q847" s="10">
        <f t="shared" si="460"/>
        <v>5.8333229224473169E-5</v>
      </c>
      <c r="R847" s="10">
        <f t="shared" si="461"/>
        <v>3.3361851914212468E-5</v>
      </c>
      <c r="S847" s="10">
        <f t="shared" si="462"/>
        <v>0</v>
      </c>
      <c r="T847" s="9">
        <f t="shared" si="452"/>
        <v>2.4971377310260701E-5</v>
      </c>
      <c r="U847" s="18"/>
      <c r="V847" s="8">
        <f t="shared" si="463"/>
        <v>0.44868578255192604</v>
      </c>
      <c r="W847" s="8">
        <f t="shared" si="453"/>
        <v>0.19207409085374397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-7.1697004386211433E-2</v>
      </c>
      <c r="AB847" s="8">
        <f t="shared" si="464"/>
        <v>-25.661169169818205</v>
      </c>
      <c r="AC847" s="8">
        <f t="shared" si="457"/>
        <v>-25.732866174204418</v>
      </c>
      <c r="AD847" s="8">
        <f t="shared" si="465"/>
        <v>4.4016075268343946E-2</v>
      </c>
      <c r="AE847" s="8">
        <f t="shared" si="458"/>
        <v>-25.688850098936072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2871.167396791976</v>
      </c>
      <c r="M848" s="14">
        <f t="shared" si="451"/>
        <v>769177</v>
      </c>
      <c r="N848" s="13"/>
      <c r="O848" s="12">
        <f>1000*(IF(I47&lt;18,VLOOKUP(I47,'[1]Mortality (No Interventions) H'!$B$10:$O$129,10),VLOOKUP(I47,'[1]Mortality (Interventions) H'!$B$264:$AV$384,22)))</f>
        <v>593.82649150678037</v>
      </c>
      <c r="P848" s="11">
        <v>0</v>
      </c>
      <c r="Q848" s="10">
        <f t="shared" si="460"/>
        <v>2.4971377310260701E-5</v>
      </c>
      <c r="R848" s="10">
        <f t="shared" si="461"/>
        <v>1.4828665376244134E-5</v>
      </c>
      <c r="S848" s="10">
        <f t="shared" si="462"/>
        <v>0</v>
      </c>
      <c r="T848" s="9">
        <f t="shared" si="452"/>
        <v>1.0142711934016567E-5</v>
      </c>
      <c r="U848" s="18"/>
      <c r="V848" s="8">
        <f t="shared" si="463"/>
        <v>0.19207409085374397</v>
      </c>
      <c r="W848" s="8">
        <f t="shared" si="453"/>
        <v>7.8015407372710607E-2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-2.9121423820001255E-2</v>
      </c>
      <c r="AB848" s="8">
        <f t="shared" si="464"/>
        <v>-11.405868348103334</v>
      </c>
      <c r="AC848" s="8">
        <f t="shared" si="457"/>
        <v>-11.434989771923336</v>
      </c>
      <c r="AD848" s="8">
        <f t="shared" si="465"/>
        <v>1.8842468312752284E-2</v>
      </c>
      <c r="AE848" s="8">
        <f t="shared" si="458"/>
        <v>-11.416147303610584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2871.167396791976</v>
      </c>
      <c r="M849" s="14">
        <f t="shared" si="451"/>
        <v>769177</v>
      </c>
      <c r="N849" s="13"/>
      <c r="O849" s="12">
        <f>1000*(IF(I48&lt;18,VLOOKUP(I48,'[1]Mortality (No Interventions) H'!$B$10:$O$129,10),VLOOKUP(I48,'[1]Mortality (Interventions) H'!$B$264:$AV$384,22)))</f>
        <v>615.26973008827599</v>
      </c>
      <c r="P849" s="11">
        <v>0</v>
      </c>
      <c r="Q849" s="10">
        <f t="shared" si="460"/>
        <v>1.0142711934016567E-5</v>
      </c>
      <c r="R849" s="10">
        <f t="shared" si="461"/>
        <v>6.2405036340055092E-6</v>
      </c>
      <c r="S849" s="10">
        <f t="shared" si="462"/>
        <v>0</v>
      </c>
      <c r="T849" s="9">
        <f t="shared" si="452"/>
        <v>3.9022083000110577E-6</v>
      </c>
      <c r="U849" s="18"/>
      <c r="V849" s="8">
        <f t="shared" si="463"/>
        <v>7.8015407372710607E-2</v>
      </c>
      <c r="W849" s="8">
        <f t="shared" si="453"/>
        <v>3.0014888735776055E-2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-1.120389324648279E-2</v>
      </c>
      <c r="AB849" s="8">
        <f t="shared" si="464"/>
        <v>-4.8000518636934553</v>
      </c>
      <c r="AC849" s="8">
        <f t="shared" si="457"/>
        <v>-4.8112557569399383</v>
      </c>
      <c r="AD849" s="8">
        <f t="shared" si="465"/>
        <v>7.653311463262911E-3</v>
      </c>
      <c r="AE849" s="8">
        <f t="shared" si="458"/>
        <v>-4.8036024454766757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2871.167396791976</v>
      </c>
      <c r="M850" s="14">
        <f t="shared" si="451"/>
        <v>769177</v>
      </c>
      <c r="N850" s="13"/>
      <c r="O850" s="12">
        <f>1000*(IF(I49&lt;18,VLOOKUP(I49,'[1]Mortality (No Interventions) H'!$B$10:$O$129,10),VLOOKUP(I49,'[1]Mortality (Interventions) H'!$B$264:$AV$384,22)))</f>
        <v>636.0746163033017</v>
      </c>
      <c r="P850" s="11">
        <v>0</v>
      </c>
      <c r="Q850" s="10">
        <f t="shared" si="460"/>
        <v>3.9022083000110577E-6</v>
      </c>
      <c r="R850" s="10">
        <f t="shared" si="461"/>
        <v>2.482095647165093E-6</v>
      </c>
      <c r="S850" s="10">
        <f t="shared" si="462"/>
        <v>0</v>
      </c>
      <c r="T850" s="9">
        <f t="shared" si="452"/>
        <v>1.4201126528459647E-6</v>
      </c>
      <c r="U850" s="18"/>
      <c r="V850" s="8">
        <f t="shared" si="463"/>
        <v>3.0014888735776055E-2</v>
      </c>
      <c r="W850" s="8">
        <f t="shared" si="453"/>
        <v>1.0923179899781007E-2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-4.0773811486230953E-3</v>
      </c>
      <c r="AB850" s="8">
        <f t="shared" si="464"/>
        <v>-1.9091708835995047</v>
      </c>
      <c r="AC850" s="8">
        <f t="shared" si="457"/>
        <v>-1.9132482647481277</v>
      </c>
      <c r="AD850" s="8">
        <f t="shared" si="465"/>
        <v>2.944460584979631E-3</v>
      </c>
      <c r="AE850" s="8">
        <f t="shared" si="458"/>
        <v>-1.9103038041631482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2871.167396791976</v>
      </c>
      <c r="M851" s="14">
        <f t="shared" si="451"/>
        <v>769177</v>
      </c>
      <c r="N851" s="13"/>
      <c r="O851" s="12">
        <f>1000*(IF(I50&lt;18,VLOOKUP(I50,'[1]Mortality (No Interventions) H'!$B$10:$O$129,10),VLOOKUP(I50,'[1]Mortality (Interventions) H'!$B$264:$AV$384,22)))</f>
        <v>656.07475962902743</v>
      </c>
      <c r="P851" s="11">
        <v>0</v>
      </c>
      <c r="Q851" s="10">
        <f t="shared" si="460"/>
        <v>1.4201126528459647E-6</v>
      </c>
      <c r="R851" s="10">
        <f t="shared" si="461"/>
        <v>9.3170006736205686E-7</v>
      </c>
      <c r="S851" s="10">
        <f t="shared" si="462"/>
        <v>0</v>
      </c>
      <c r="T851" s="9">
        <f t="shared" si="452"/>
        <v>4.8841258548390788E-7</v>
      </c>
      <c r="U851" s="18"/>
      <c r="V851" s="8">
        <f t="shared" si="463"/>
        <v>1.0923179899781007E-2</v>
      </c>
      <c r="W851" s="8">
        <f t="shared" si="453"/>
        <v>3.7567572726475585E-3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-1.4023142916242703E-3</v>
      </c>
      <c r="AB851" s="8">
        <f t="shared" si="464"/>
        <v>-0.71664226271334486</v>
      </c>
      <c r="AC851" s="8">
        <f t="shared" si="457"/>
        <v>-0.71804457700496915</v>
      </c>
      <c r="AD851" s="8">
        <f t="shared" si="465"/>
        <v>1.0715639481685168E-3</v>
      </c>
      <c r="AE851" s="8">
        <f t="shared" si="458"/>
        <v>-0.71697301305680061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2871.167396791976</v>
      </c>
      <c r="M852" s="14">
        <f t="shared" si="451"/>
        <v>769177</v>
      </c>
      <c r="N852" s="13"/>
      <c r="O852" s="12">
        <f>1000*(IF(I51&lt;18,VLOOKUP(I51,'[1]Mortality (No Interventions) H'!$B$10:$O$129,10),VLOOKUP(I51,'[1]Mortality (Interventions) H'!$B$264:$AV$384,22)))</f>
        <v>679.70537354233761</v>
      </c>
      <c r="P852" s="11">
        <v>0</v>
      </c>
      <c r="Q852" s="10">
        <f t="shared" si="460"/>
        <v>4.8841258548390788E-7</v>
      </c>
      <c r="R852" s="10">
        <f t="shared" si="461"/>
        <v>3.319766588591185E-7</v>
      </c>
      <c r="S852" s="10">
        <f t="shared" si="462"/>
        <v>0</v>
      </c>
      <c r="T852" s="9">
        <f t="shared" si="452"/>
        <v>1.5643592662478938E-7</v>
      </c>
      <c r="U852" s="18"/>
      <c r="V852" s="8">
        <f t="shared" si="463"/>
        <v>3.7567572726475585E-3</v>
      </c>
      <c r="W852" s="8">
        <f t="shared" si="453"/>
        <v>1.2032691673347562E-3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-4.4915373221203708E-4</v>
      </c>
      <c r="AB852" s="8">
        <f t="shared" si="464"/>
        <v>-0.25534881053128017</v>
      </c>
      <c r="AC852" s="8">
        <f t="shared" si="457"/>
        <v>-0.25579796426349222</v>
      </c>
      <c r="AD852" s="8">
        <f t="shared" si="465"/>
        <v>3.6853788844672553E-4</v>
      </c>
      <c r="AE852" s="8">
        <f t="shared" si="458"/>
        <v>-0.25542942637504551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2871.167396791976</v>
      </c>
      <c r="M853" s="14">
        <f t="shared" si="451"/>
        <v>769177</v>
      </c>
      <c r="N853" s="13"/>
      <c r="O853" s="12">
        <f>1000*(IF(I52&lt;18,VLOOKUP(I52,'[1]Mortality (No Interventions) H'!$B$10:$O$129,10),VLOOKUP(I52,'[1]Mortality (Interventions) H'!$B$264:$AV$384,22)))</f>
        <v>702.36748128008105</v>
      </c>
      <c r="P853" s="11">
        <v>0</v>
      </c>
      <c r="Q853" s="10">
        <f t="shared" si="460"/>
        <v>1.5643592662478938E-7</v>
      </c>
      <c r="R853" s="10">
        <f t="shared" si="461"/>
        <v>1.0987550776516889E-7</v>
      </c>
      <c r="S853" s="10">
        <f t="shared" si="462"/>
        <v>0</v>
      </c>
      <c r="T853" s="9">
        <f t="shared" si="452"/>
        <v>4.6560418859620488E-8</v>
      </c>
      <c r="U853" s="18"/>
      <c r="V853" s="8">
        <f t="shared" si="463"/>
        <v>1.2032691673347562E-3</v>
      </c>
      <c r="W853" s="8">
        <f t="shared" si="453"/>
        <v>3.5813203297186308E-4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-1.3368275661072057E-4</v>
      </c>
      <c r="AB853" s="8">
        <f t="shared" si="464"/>
        <v>-8.4513713436289314E-2</v>
      </c>
      <c r="AC853" s="8">
        <f t="shared" si="457"/>
        <v>-8.4647396192900029E-2</v>
      </c>
      <c r="AD853" s="8">
        <f t="shared" si="465"/>
        <v>1.1804070531553959E-4</v>
      </c>
      <c r="AE853" s="8">
        <f t="shared" si="458"/>
        <v>-8.4529355487584487E-2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2871.167396791976</v>
      </c>
      <c r="M854" s="14">
        <f t="shared" si="451"/>
        <v>769177</v>
      </c>
      <c r="N854" s="13"/>
      <c r="O854" s="12">
        <f>1000*(IF(I53&lt;18,VLOOKUP(I53,'[1]Mortality (No Interventions) H'!$B$10:$O$129,10),VLOOKUP(I53,'[1]Mortality (Interventions) H'!$B$264:$AV$384,22)))</f>
        <v>724.01961480039051</v>
      </c>
      <c r="P854" s="11">
        <v>0</v>
      </c>
      <c r="Q854" s="10">
        <f t="shared" si="460"/>
        <v>4.6560418859620488E-8</v>
      </c>
      <c r="R854" s="10">
        <f t="shared" si="461"/>
        <v>3.3710656527687265E-8</v>
      </c>
      <c r="S854" s="10">
        <f t="shared" si="462"/>
        <v>0</v>
      </c>
      <c r="T854" s="9">
        <f t="shared" si="452"/>
        <v>1.2849762331933223E-8</v>
      </c>
      <c r="U854" s="18"/>
      <c r="V854" s="8">
        <f t="shared" si="463"/>
        <v>3.5813203297186308E-4</v>
      </c>
      <c r="W854" s="8">
        <f t="shared" si="453"/>
        <v>9.883741641189401E-5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-3.68938186639723E-5</v>
      </c>
      <c r="AB854" s="8">
        <f t="shared" si="464"/>
        <v>-2.5929461655996907E-2</v>
      </c>
      <c r="AC854" s="8">
        <f t="shared" si="457"/>
        <v>-2.596635547466088E-2</v>
      </c>
      <c r="AD854" s="8">
        <f t="shared" si="465"/>
        <v>3.5132752434539773E-5</v>
      </c>
      <c r="AE854" s="8">
        <f t="shared" si="458"/>
        <v>-2.5931222722226342E-2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2871.167396791976</v>
      </c>
      <c r="M855" s="14">
        <f t="shared" si="451"/>
        <v>769177</v>
      </c>
      <c r="N855" s="13"/>
      <c r="O855" s="12">
        <f>1000*(IF(I54&lt;18,VLOOKUP(I54,'[1]Mortality (No Interventions) H'!$B$10:$O$129,10),VLOOKUP(I54,'[1]Mortality (Interventions) H'!$B$264:$AV$384,22)))</f>
        <v>744.62277416050779</v>
      </c>
      <c r="P855" s="11">
        <v>0</v>
      </c>
      <c r="Q855" s="10">
        <f t="shared" si="460"/>
        <v>1.2849762331933223E-8</v>
      </c>
      <c r="R855" s="10">
        <f t="shared" si="461"/>
        <v>9.5682256749073115E-9</v>
      </c>
      <c r="S855" s="10">
        <f t="shared" si="462"/>
        <v>0</v>
      </c>
      <c r="T855" s="9">
        <f t="shared" si="452"/>
        <v>3.2815366570259112E-9</v>
      </c>
      <c r="U855" s="18"/>
      <c r="V855" s="8">
        <f t="shared" si="463"/>
        <v>9.883741641189401E-5</v>
      </c>
      <c r="W855" s="8">
        <f t="shared" si="453"/>
        <v>2.5240825212412196E-5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-9.4218410610305287E-6</v>
      </c>
      <c r="AB855" s="8">
        <f t="shared" si="464"/>
        <v>-7.3596591199481809E-3</v>
      </c>
      <c r="AC855" s="8">
        <f t="shared" si="457"/>
        <v>-7.3690809610092115E-3</v>
      </c>
      <c r="AD855" s="8">
        <f t="shared" si="465"/>
        <v>9.6959505500068038E-6</v>
      </c>
      <c r="AE855" s="8">
        <f t="shared" si="458"/>
        <v>-7.3593850104592051E-3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2871.167396791976</v>
      </c>
      <c r="M856" s="14">
        <f t="shared" si="451"/>
        <v>769177</v>
      </c>
      <c r="N856" s="13"/>
      <c r="O856" s="12">
        <f>1000*(IF(I55&lt;18,VLOOKUP(I55,'[1]Mortality (No Interventions) H'!$B$10:$O$129,10),VLOOKUP(I55,'[1]Mortality (Interventions) H'!$B$264:$AV$384,22)))</f>
        <v>764.13974071744656</v>
      </c>
      <c r="P856" s="11">
        <v>0</v>
      </c>
      <c r="Q856" s="10">
        <f t="shared" si="460"/>
        <v>3.2815366570259112E-9</v>
      </c>
      <c r="R856" s="10">
        <f t="shared" si="461"/>
        <v>2.5075525702545762E-9</v>
      </c>
      <c r="S856" s="10">
        <f t="shared" si="462"/>
        <v>0</v>
      </c>
      <c r="T856" s="9">
        <f t="shared" si="452"/>
        <v>7.7398408677133506E-10</v>
      </c>
      <c r="U856" s="18"/>
      <c r="V856" s="8">
        <f t="shared" si="463"/>
        <v>2.5240825212412196E-5</v>
      </c>
      <c r="W856" s="8">
        <f t="shared" si="453"/>
        <v>5.9533075791051523E-6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-2.2222378755736691E-6</v>
      </c>
      <c r="AB856" s="8">
        <f t="shared" si="464"/>
        <v>-1.9287517633307042E-3</v>
      </c>
      <c r="AC856" s="8">
        <f t="shared" si="457"/>
        <v>-1.9309740012062779E-3</v>
      </c>
      <c r="AD856" s="8">
        <f t="shared" si="465"/>
        <v>2.4761249533376367E-6</v>
      </c>
      <c r="AE856" s="8">
        <f t="shared" si="458"/>
        <v>-1.9284978762529404E-3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2871.167396791976</v>
      </c>
      <c r="M857" s="14">
        <f t="shared" si="451"/>
        <v>769177</v>
      </c>
      <c r="N857" s="13"/>
      <c r="O857" s="12">
        <f>1000*(IF(I56&lt;18,VLOOKUP(I56,'[1]Mortality (No Interventions) H'!$B$10:$O$129,10),VLOOKUP(I56,'[1]Mortality (Interventions) H'!$B$264:$AV$384,22)))</f>
        <v>782.6924459857089</v>
      </c>
      <c r="P857" s="11">
        <v>0</v>
      </c>
      <c r="Q857" s="10">
        <f t="shared" si="460"/>
        <v>7.7398408677133506E-10</v>
      </c>
      <c r="R857" s="10">
        <f t="shared" si="461"/>
        <v>6.0579149802907137E-10</v>
      </c>
      <c r="S857" s="10">
        <f t="shared" si="462"/>
        <v>0</v>
      </c>
      <c r="T857" s="9">
        <f t="shared" si="452"/>
        <v>1.6819258874226368E-10</v>
      </c>
      <c r="U857" s="18"/>
      <c r="V857" s="8">
        <f t="shared" si="463"/>
        <v>5.9533075791051523E-6</v>
      </c>
      <c r="W857" s="8">
        <f t="shared" si="453"/>
        <v>1.2936987083100816E-6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-4.8290907717882863E-7</v>
      </c>
      <c r="AB857" s="8">
        <f t="shared" si="464"/>
        <v>-4.6596088707950704E-4</v>
      </c>
      <c r="AC857" s="8">
        <f t="shared" si="457"/>
        <v>-4.6644379615668586E-4</v>
      </c>
      <c r="AD857" s="8">
        <f t="shared" si="465"/>
        <v>5.8401947351021544E-7</v>
      </c>
      <c r="AE857" s="8">
        <f t="shared" si="458"/>
        <v>-4.6585977668317562E-4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2871.167396791976</v>
      </c>
      <c r="M858" s="14">
        <f t="shared" si="451"/>
        <v>769177</v>
      </c>
      <c r="N858" s="13"/>
      <c r="O858" s="12">
        <f>1000*(IF(I57&lt;18,VLOOKUP(I57,'[1]Mortality (No Interventions) H'!$B$10:$O$129,10),VLOOKUP(I57,'[1]Mortality (Interventions) H'!$B$264:$AV$384,22)))</f>
        <v>800.42003190865842</v>
      </c>
      <c r="P858" s="11">
        <v>0</v>
      </c>
      <c r="Q858" s="10">
        <f t="shared" si="460"/>
        <v>1.6819258874226368E-10</v>
      </c>
      <c r="R858" s="10">
        <f t="shared" si="461"/>
        <v>1.3462471724788256E-10</v>
      </c>
      <c r="S858" s="10">
        <f t="shared" si="462"/>
        <v>0</v>
      </c>
      <c r="T858" s="9">
        <f t="shared" si="452"/>
        <v>3.3567871494381126E-11</v>
      </c>
      <c r="U858" s="18"/>
      <c r="V858" s="8">
        <f t="shared" si="463"/>
        <v>1.2936987083100816E-6</v>
      </c>
      <c r="W858" s="8">
        <f t="shared" si="453"/>
        <v>2.5819634692433593E-7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-9.637897821436983E-8</v>
      </c>
      <c r="AB858" s="8">
        <f t="shared" si="464"/>
        <v>-1.0355023613857456E-4</v>
      </c>
      <c r="AC858" s="8">
        <f t="shared" si="457"/>
        <v>-1.0364661511678893E-4</v>
      </c>
      <c r="AD858" s="8">
        <f t="shared" si="465"/>
        <v>1.26911843285219E-7</v>
      </c>
      <c r="AE858" s="8">
        <f t="shared" si="458"/>
        <v>-1.0351970327350371E-4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2871.167396791976</v>
      </c>
      <c r="M859" s="14">
        <f t="shared" si="451"/>
        <v>769177</v>
      </c>
      <c r="N859" s="13"/>
      <c r="O859" s="12">
        <f>1000*(IF(I58&lt;18,VLOOKUP(I58,'[1]Mortality (No Interventions) H'!$B$10:$O$129,10),VLOOKUP(I58,'[1]Mortality (Interventions) H'!$B$264:$AV$384,22)))</f>
        <v>817.31276661034462</v>
      </c>
      <c r="P859" s="11">
        <v>0</v>
      </c>
      <c r="Q859" s="10">
        <f t="shared" si="460"/>
        <v>3.3567871494381126E-11</v>
      </c>
      <c r="R859" s="10">
        <f t="shared" si="461"/>
        <v>2.7435449920293162E-11</v>
      </c>
      <c r="S859" s="10">
        <f t="shared" si="462"/>
        <v>0</v>
      </c>
      <c r="T859" s="9">
        <f t="shared" si="452"/>
        <v>6.1324215740879642E-12</v>
      </c>
      <c r="U859" s="18"/>
      <c r="V859" s="8">
        <f t="shared" si="463"/>
        <v>2.5819634692433593E-7</v>
      </c>
      <c r="W859" s="8">
        <f t="shared" si="453"/>
        <v>4.7169176290922585E-8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-1.7607208886905091E-8</v>
      </c>
      <c r="AB859" s="8">
        <f t="shared" si="464"/>
        <v>-2.1102717063341334E-5</v>
      </c>
      <c r="AC859" s="8">
        <f t="shared" si="457"/>
        <v>-2.1120324272228238E-5</v>
      </c>
      <c r="AD859" s="8">
        <f t="shared" si="465"/>
        <v>2.5329061633277355E-8</v>
      </c>
      <c r="AE859" s="8">
        <f t="shared" si="458"/>
        <v>-2.1094995210594959E-5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2871.167396791976</v>
      </c>
      <c r="M860" s="14">
        <f t="shared" si="451"/>
        <v>769177</v>
      </c>
      <c r="N860" s="13"/>
      <c r="O860" s="12">
        <f>1000*(IF(I59&lt;18,VLOOKUP(I59,'[1]Mortality (No Interventions) H'!$B$10:$O$129,10),VLOOKUP(I59,'[1]Mortality (Interventions) H'!$B$264:$AV$384,22)))</f>
        <v>833.36091821481614</v>
      </c>
      <c r="P860" s="11">
        <v>0</v>
      </c>
      <c r="Q860" s="10">
        <f t="shared" si="460"/>
        <v>6.1324215740879642E-12</v>
      </c>
      <c r="R860" s="10">
        <f t="shared" si="461"/>
        <v>5.1105204738622944E-12</v>
      </c>
      <c r="S860" s="10">
        <f t="shared" si="462"/>
        <v>0</v>
      </c>
      <c r="T860" s="9">
        <f t="shared" si="452"/>
        <v>1.0219011002256698E-12</v>
      </c>
      <c r="U860" s="18"/>
      <c r="V860" s="8">
        <f t="shared" si="463"/>
        <v>4.7169176290922585E-8</v>
      </c>
      <c r="W860" s="8">
        <f t="shared" si="453"/>
        <v>7.8602282256828005E-9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-2.9340491217137925E-9</v>
      </c>
      <c r="AB860" s="8">
        <f t="shared" si="464"/>
        <v>-3.9308948065239779E-6</v>
      </c>
      <c r="AC860" s="8">
        <f t="shared" si="457"/>
        <v>-3.933828855645692E-6</v>
      </c>
      <c r="AD860" s="8">
        <f t="shared" si="465"/>
        <v>4.6272961941395056E-9</v>
      </c>
      <c r="AE860" s="8">
        <f t="shared" si="458"/>
        <v>-3.9292015594515523E-6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2871.167396791976</v>
      </c>
      <c r="M861" s="14">
        <f t="shared" si="451"/>
        <v>769177</v>
      </c>
      <c r="N861" s="13"/>
      <c r="O861" s="12">
        <f>1000*(IF(I60&lt;18,VLOOKUP(I60,'[1]Mortality (No Interventions) H'!$B$10:$O$129,10),VLOOKUP(I60,'[1]Mortality (Interventions) H'!$B$264:$AV$384,22)))</f>
        <v>1000</v>
      </c>
      <c r="P861" s="11">
        <v>0</v>
      </c>
      <c r="Q861" s="10">
        <f t="shared" si="460"/>
        <v>1.0219011002256698E-12</v>
      </c>
      <c r="R861" s="10">
        <f t="shared" si="461"/>
        <v>1.0219011002256698E-12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7.8602282256828005E-9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-7.8602282256827998E-7</v>
      </c>
      <c r="AC861" s="8">
        <f t="shared" si="457"/>
        <v>-7.8602282256827998E-7</v>
      </c>
      <c r="AD861" s="8">
        <f t="shared" si="465"/>
        <v>7.7108838893948273E-10</v>
      </c>
      <c r="AE861" s="8">
        <f t="shared" si="458"/>
        <v>-7.8525173417934044E-7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2871.167396791976</v>
      </c>
      <c r="M862" s="14">
        <f t="shared" si="451"/>
        <v>769177</v>
      </c>
      <c r="N862" s="13"/>
      <c r="O862" s="12" t="e">
        <f>1000*(IF(I61&lt;18,VLOOKUP(I61,'[1]Mortality (No Interventions) H'!$B$10:$O$129,10),VLOOKUP(I61,'[1]Mortality (Interventions) H'!$B$264:$AV$384,22)))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2871.167396791976</v>
      </c>
      <c r="M863" s="14">
        <f t="shared" si="451"/>
        <v>769177</v>
      </c>
      <c r="N863" s="13"/>
      <c r="O863" s="12" t="e">
        <f>1000*(IF(I62&lt;18,VLOOKUP(I62,'[1]Mortality (No Interventions) H'!$B$10:$O$129,10),VLOOKUP(I62,'[1]Mortality (Interventions) H'!$B$264:$AV$384,22)))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2871.167396791976</v>
      </c>
      <c r="M864" s="14">
        <f t="shared" si="451"/>
        <v>769177</v>
      </c>
      <c r="N864" s="13"/>
      <c r="O864" s="12" t="e">
        <f>1000*(IF(I63&lt;18,VLOOKUP(I63,'[1]Mortality (No Interventions) H'!$B$10:$O$129,10),VLOOKUP(I63,'[1]Mortality (Interventions) H'!$B$264:$AV$384,22)))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2871.167396791976</v>
      </c>
      <c r="M865" s="14">
        <f t="shared" si="451"/>
        <v>769177</v>
      </c>
      <c r="N865" s="13"/>
      <c r="O865" s="12" t="e">
        <f>1000*(IF(I64&lt;18,VLOOKUP(I64,'[1]Mortality (No Interventions) H'!$B$10:$O$129,10),VLOOKUP(I64,'[1]Mortality (Interventions) H'!$B$264:$AV$384,22)))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2871.167396791976</v>
      </c>
      <c r="M866" s="14">
        <f t="shared" si="451"/>
        <v>769177</v>
      </c>
      <c r="N866" s="13"/>
      <c r="O866" s="12" t="e">
        <f>1000*(IF(I65&lt;18,VLOOKUP(I65,'[1]Mortality (No Interventions) H'!$B$10:$O$129,10),VLOOKUP(I65,'[1]Mortality (Interventions) H'!$B$264:$AV$384,22)))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2871.167396791976</v>
      </c>
      <c r="M867" s="14">
        <f t="shared" si="451"/>
        <v>769177</v>
      </c>
      <c r="N867" s="13"/>
      <c r="O867" s="12" t="e">
        <f>1000*(IF(I66&lt;18,VLOOKUP(I66,'[1]Mortality (No Interventions) H'!$B$10:$O$129,10),VLOOKUP(I66,'[1]Mortality (Interventions) H'!$B$264:$AV$384,22)))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2871.167396791976</v>
      </c>
      <c r="M868" s="14">
        <f t="shared" si="451"/>
        <v>769177</v>
      </c>
      <c r="N868" s="13"/>
      <c r="O868" s="12" t="e">
        <f>1000*(IF(I67&lt;18,VLOOKUP(I67,'[1]Mortality (No Interventions) H'!$B$10:$O$129,10),VLOOKUP(I67,'[1]Mortality (Interventions) H'!$B$264:$AV$384,22)))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2871.167396791976</v>
      </c>
      <c r="M869" s="14">
        <f t="shared" ref="M869:M900" si="468">$E$11</f>
        <v>769177</v>
      </c>
      <c r="N869" s="13"/>
      <c r="O869" s="12" t="e">
        <f>1000*(IF(I68&lt;18,VLOOKUP(I68,'[1]Mortality (No Interventions) H'!$B$10:$O$129,10),VLOOKUP(I68,'[1]Mortality (Interventions) H'!$B$264:$AV$384,22)))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2871.167396791976</v>
      </c>
      <c r="M870" s="14">
        <f t="shared" si="468"/>
        <v>769177</v>
      </c>
      <c r="N870" s="13"/>
      <c r="O870" s="12" t="e">
        <f>1000*(IF(I69&lt;18,VLOOKUP(I69,'[1]Mortality (No Interventions) H'!$B$10:$O$129,10),VLOOKUP(I69,'[1]Mortality (Interventions) H'!$B$264:$AV$384,22)))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2871.167396791976</v>
      </c>
      <c r="M871" s="14">
        <f t="shared" si="468"/>
        <v>769177</v>
      </c>
      <c r="N871" s="13"/>
      <c r="O871" s="12" t="e">
        <f>1000*(IF(I70&lt;18,VLOOKUP(I70,'[1]Mortality (No Interventions) H'!$B$10:$O$129,10),VLOOKUP(I70,'[1]Mortality (Interventions) H'!$B$264:$AV$384,22)))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2871.167396791976</v>
      </c>
      <c r="M872" s="14">
        <f t="shared" si="468"/>
        <v>769177</v>
      </c>
      <c r="N872" s="13"/>
      <c r="O872" s="12" t="e">
        <f>1000*(IF(I71&lt;18,VLOOKUP(I71,'[1]Mortality (No Interventions) H'!$B$10:$O$129,10),VLOOKUP(I71,'[1]Mortality (Interventions) H'!$B$264:$AV$384,22)))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2871.167396791976</v>
      </c>
      <c r="M873" s="14">
        <f t="shared" si="468"/>
        <v>769177</v>
      </c>
      <c r="N873" s="13"/>
      <c r="O873" s="12" t="e">
        <f>1000*(IF(I72&lt;18,VLOOKUP(I72,'[1]Mortality (No Interventions) H'!$B$10:$O$129,10),VLOOKUP(I72,'[1]Mortality (Interventions) H'!$B$264:$AV$384,22)))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2871.167396791976</v>
      </c>
      <c r="M874" s="14">
        <f t="shared" si="468"/>
        <v>769177</v>
      </c>
      <c r="N874" s="13"/>
      <c r="O874" s="12" t="e">
        <f>1000*(IF(I73&lt;18,VLOOKUP(I73,'[1]Mortality (No Interventions) H'!$B$10:$O$129,10),VLOOKUP(I73,'[1]Mortality (Interventions) H'!$B$264:$AV$384,22)))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2871.167396791976</v>
      </c>
      <c r="M875" s="14">
        <f t="shared" si="468"/>
        <v>769177</v>
      </c>
      <c r="N875" s="13"/>
      <c r="O875" s="12" t="e">
        <f>1000*(IF(I74&lt;18,VLOOKUP(I74,'[1]Mortality (No Interventions) H'!$B$10:$O$129,10),VLOOKUP(I74,'[1]Mortality (Interventions) H'!$B$264:$AV$384,22)))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2871.167396791976</v>
      </c>
      <c r="M876" s="14">
        <f t="shared" si="468"/>
        <v>769177</v>
      </c>
      <c r="N876" s="13"/>
      <c r="O876" s="12" t="e">
        <f>1000*(IF(I75&lt;18,VLOOKUP(I75,'[1]Mortality (No Interventions) H'!$B$10:$O$129,10),VLOOKUP(I75,'[1]Mortality (Interventions) H'!$B$264:$AV$384,22)))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2871.167396791976</v>
      </c>
      <c r="M877" s="14">
        <f t="shared" si="468"/>
        <v>769177</v>
      </c>
      <c r="N877" s="13"/>
      <c r="O877" s="12" t="e">
        <f>1000*(IF(I76&lt;18,VLOOKUP(I76,'[1]Mortality (No Interventions) H'!$B$10:$O$129,10),VLOOKUP(I76,'[1]Mortality (Interventions) H'!$B$264:$AV$384,22)))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2871.167396791976</v>
      </c>
      <c r="M878" s="14">
        <f t="shared" si="468"/>
        <v>769177</v>
      </c>
      <c r="N878" s="13"/>
      <c r="O878" s="12" t="e">
        <f>1000*(IF(I77&lt;18,VLOOKUP(I77,'[1]Mortality (No Interventions) H'!$B$10:$O$129,10),VLOOKUP(I77,'[1]Mortality (Interventions) H'!$B$264:$AV$384,22)))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2871.167396791976</v>
      </c>
      <c r="M879" s="14">
        <f t="shared" si="468"/>
        <v>769177</v>
      </c>
      <c r="N879" s="13"/>
      <c r="O879" s="12" t="e">
        <f>1000*(IF(I78&lt;18,VLOOKUP(I78,'[1]Mortality (No Interventions) H'!$B$10:$O$129,10),VLOOKUP(I78,'[1]Mortality (Interventions) H'!$B$264:$AV$384,22)))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2871.167396791976</v>
      </c>
      <c r="M880" s="14">
        <f t="shared" si="468"/>
        <v>769177</v>
      </c>
      <c r="N880" s="13"/>
      <c r="O880" s="12" t="e">
        <f>1000*(IF(I79&lt;18,VLOOKUP(I79,'[1]Mortality (No Interventions) H'!$B$10:$O$129,10),VLOOKUP(I79,'[1]Mortality (Interventions) H'!$B$264:$AV$384,22)))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2871.167396791976</v>
      </c>
      <c r="M881" s="14">
        <f t="shared" si="468"/>
        <v>769177</v>
      </c>
      <c r="O881" s="12" t="e">
        <f>1000*(IF(I80&lt;18,VLOOKUP(I80,'[1]Mortality (No Interventions) H'!$B$10:$O$129,10),VLOOKUP(I80,'[1]Mortality (Interventions) H'!$B$264:$AV$384,22)))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2871.167396791976</v>
      </c>
      <c r="M882" s="14">
        <f t="shared" si="468"/>
        <v>769177</v>
      </c>
      <c r="O882" s="12" t="e">
        <f>1000*(IF(I81&lt;18,VLOOKUP(I81,'[1]Mortality (No Interventions) H'!$B$10:$O$129,10),VLOOKUP(I81,'[1]Mortality (Interventions) H'!$B$264:$AV$384,22)))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2871.167396791976</v>
      </c>
      <c r="M883" s="14">
        <f t="shared" si="468"/>
        <v>769177</v>
      </c>
      <c r="O883" s="12" t="e">
        <f>1000*(IF(I82&lt;18,VLOOKUP(I82,'[1]Mortality (No Interventions) H'!$B$10:$O$129,10),VLOOKUP(I82,'[1]Mortality (Interventions) H'!$B$264:$AV$384,22)))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2871.167396791976</v>
      </c>
      <c r="M884" s="14">
        <f t="shared" si="468"/>
        <v>769177</v>
      </c>
      <c r="O884" s="12" t="e">
        <f>1000*(IF(I83&lt;18,VLOOKUP(I83,'[1]Mortality (No Interventions) H'!$B$10:$O$129,10),VLOOKUP(I83,'[1]Mortality (Interventions) H'!$B$264:$AV$384,22)))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2871.167396791976</v>
      </c>
      <c r="M885" s="14">
        <f t="shared" si="468"/>
        <v>769177</v>
      </c>
      <c r="O885" s="12" t="e">
        <f>1000*(IF(I84&lt;18,VLOOKUP(I84,'[1]Mortality (No Interventions) H'!$B$10:$O$129,10),VLOOKUP(I84,'[1]Mortality (Interventions) H'!$B$264:$AV$384,22)))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2871.167396791976</v>
      </c>
      <c r="M886" s="14">
        <f t="shared" si="468"/>
        <v>769177</v>
      </c>
      <c r="O886" s="12" t="e">
        <f>1000*(IF(I85&lt;18,VLOOKUP(I85,'[1]Mortality (No Interventions) H'!$B$10:$O$129,10),VLOOKUP(I85,'[1]Mortality (Interventions) H'!$B$264:$AV$384,22)))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2871.167396791976</v>
      </c>
      <c r="M887" s="14">
        <f t="shared" si="468"/>
        <v>769177</v>
      </c>
      <c r="O887" s="12" t="e">
        <f>1000*(IF(I86&lt;18,VLOOKUP(I86,'[1]Mortality (No Interventions) H'!$B$10:$O$129,10),VLOOKUP(I86,'[1]Mortality (Interventions) H'!$B$264:$AV$384,22)))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2871.167396791976</v>
      </c>
      <c r="M888" s="14">
        <f t="shared" si="468"/>
        <v>769177</v>
      </c>
      <c r="O888" s="12" t="e">
        <f>1000*(IF(I87&lt;18,VLOOKUP(I87,'[1]Mortality (No Interventions) H'!$B$10:$O$129,10),VLOOKUP(I87,'[1]Mortality (Interventions) H'!$B$264:$AV$384,22)))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2871.167396791976</v>
      </c>
      <c r="M889" s="14">
        <f t="shared" si="468"/>
        <v>769177</v>
      </c>
      <c r="O889" s="12" t="e">
        <f>1000*(IF(I88&lt;18,VLOOKUP(I88,'[1]Mortality (No Interventions) H'!$B$10:$O$129,10),VLOOKUP(I88,'[1]Mortality (Interventions) H'!$B$264:$AV$384,22)))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2871.167396791976</v>
      </c>
      <c r="M890" s="14">
        <f t="shared" si="468"/>
        <v>769177</v>
      </c>
      <c r="O890" s="12" t="e">
        <f>1000*(IF(I89&lt;18,VLOOKUP(I89,'[1]Mortality (No Interventions) H'!$B$10:$O$129,10),VLOOKUP(I89,'[1]Mortality (Interventions) H'!$B$264:$AV$384,22)))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2871.167396791976</v>
      </c>
      <c r="M891" s="14">
        <f t="shared" si="468"/>
        <v>769177</v>
      </c>
      <c r="O891" s="12" t="e">
        <f>1000*(IF(I90&lt;18,VLOOKUP(I90,'[1]Mortality (No Interventions) H'!$B$10:$O$129,10),VLOOKUP(I90,'[1]Mortality (Interventions) H'!$B$264:$AV$384,22)))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2871.167396791976</v>
      </c>
      <c r="M892" s="14">
        <f t="shared" si="468"/>
        <v>769177</v>
      </c>
      <c r="O892" s="12" t="e">
        <f>1000*(IF(I91&lt;18,VLOOKUP(I91,'[1]Mortality (No Interventions) H'!$B$10:$O$129,10),VLOOKUP(I91,'[1]Mortality (Interventions) H'!$B$264:$AV$384,22)))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2871.167396791976</v>
      </c>
      <c r="M893" s="14">
        <f t="shared" si="468"/>
        <v>769177</v>
      </c>
      <c r="O893" s="12" t="e">
        <f>1000*(IF(I92&lt;18,VLOOKUP(I92,'[1]Mortality (No Interventions) H'!$B$10:$O$129,10),VLOOKUP(I92,'[1]Mortality (Interventions) H'!$B$264:$AV$384,22)))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2871.167396791976</v>
      </c>
      <c r="M894" s="14">
        <f t="shared" si="468"/>
        <v>769177</v>
      </c>
      <c r="O894" s="12" t="e">
        <f>1000*(IF(I93&lt;18,VLOOKUP(I93,'[1]Mortality (No Interventions) H'!$B$10:$O$129,10),VLOOKUP(I93,'[1]Mortality (Interventions) H'!$B$264:$AV$384,22)))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2871.167396791976</v>
      </c>
      <c r="M895" s="14">
        <f t="shared" si="468"/>
        <v>769177</v>
      </c>
      <c r="O895" s="12" t="e">
        <f>1000*(IF(I94&lt;18,VLOOKUP(I94,'[1]Mortality (No Interventions) H'!$B$10:$O$129,10),VLOOKUP(I94,'[1]Mortality (Interventions) H'!$B$264:$AV$384,22)))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2871.167396791976</v>
      </c>
      <c r="M896" s="14">
        <f t="shared" si="468"/>
        <v>769177</v>
      </c>
      <c r="O896" s="12" t="e">
        <f>1000*(IF(I95&lt;18,VLOOKUP(I95,'[1]Mortality (No Interventions) H'!$B$10:$O$129,10),VLOOKUP(I95,'[1]Mortality (Interventions) H'!$B$264:$AV$384,22)))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2871.167396791976</v>
      </c>
      <c r="M897" s="14">
        <f t="shared" si="468"/>
        <v>769177</v>
      </c>
      <c r="O897" s="12" t="e">
        <f>1000*(IF(I96&lt;18,VLOOKUP(I96,'[1]Mortality (No Interventions) H'!$B$10:$O$129,10),VLOOKUP(I96,'[1]Mortality (Interventions) H'!$B$264:$AV$384,22)))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2871.167396791976</v>
      </c>
      <c r="M898" s="14">
        <f t="shared" si="468"/>
        <v>769177</v>
      </c>
      <c r="O898" s="12" t="e">
        <f>1000*(IF(I97&lt;18,VLOOKUP(I97,'[1]Mortality (No Interventions) H'!$B$10:$O$129,10),VLOOKUP(I97,'[1]Mortality (Interventions) H'!$B$264:$AV$384,22)))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2871.167396791976</v>
      </c>
      <c r="M899" s="14">
        <f t="shared" si="468"/>
        <v>769177</v>
      </c>
      <c r="O899" s="12" t="e">
        <f>1000*(IF(I98&lt;18,VLOOKUP(I98,'[1]Mortality (No Interventions) H'!$B$10:$O$129,10),VLOOKUP(I98,'[1]Mortality (Interventions) H'!$B$264:$AV$384,22)))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2871.167396791976</v>
      </c>
      <c r="M900" s="14">
        <f t="shared" si="468"/>
        <v>769177</v>
      </c>
      <c r="O900" s="12" t="e">
        <f>1000*(IF(I99&lt;18,VLOOKUP(I99,'[1]Mortality (No Interventions) H'!$B$10:$O$129,10),VLOOKUP(I99,'[1]Mortality (Interventions) H'!$B$264:$AV$384,22)))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2871.167396791976</v>
      </c>
      <c r="M901" s="14">
        <f t="shared" ref="M901:M925" si="485">$E$11</f>
        <v>769177</v>
      </c>
      <c r="O901" s="12" t="e">
        <f>1000*(IF(I100&lt;18,VLOOKUP(I100,'[1]Mortality (No Interventions) H'!$B$10:$O$129,10),VLOOKUP(I100,'[1]Mortality (Interventions) H'!$B$264:$AV$384,22)))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2871.167396791976</v>
      </c>
      <c r="M902" s="14">
        <f t="shared" si="485"/>
        <v>769177</v>
      </c>
      <c r="O902" s="12" t="e">
        <f>1000*(IF(I101&lt;18,VLOOKUP(I101,'[1]Mortality (No Interventions) H'!$B$10:$O$129,10),VLOOKUP(I101,'[1]Mortality (Interventions) H'!$B$264:$AV$384,22)))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2871.167396791976</v>
      </c>
      <c r="M903" s="14">
        <f t="shared" si="485"/>
        <v>769177</v>
      </c>
      <c r="O903" s="12" t="e">
        <f>1000*(IF(I102&lt;18,VLOOKUP(I102,'[1]Mortality (No Interventions) H'!$B$10:$O$129,10),VLOOKUP(I102,'[1]Mortality (Interventions) H'!$B$264:$AV$384,22)))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2871.167396791976</v>
      </c>
      <c r="M904" s="14">
        <f t="shared" si="485"/>
        <v>769177</v>
      </c>
      <c r="O904" s="12" t="e">
        <f>1000*(IF(I103&lt;18,VLOOKUP(I103,'[1]Mortality (No Interventions) H'!$B$10:$O$129,10),VLOOKUP(I103,'[1]Mortality (Interventions) H'!$B$264:$AV$384,22)))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2871.167396791976</v>
      </c>
      <c r="M905" s="14">
        <f t="shared" si="485"/>
        <v>769177</v>
      </c>
      <c r="O905" s="12" t="e">
        <f>1000*(IF(I104&lt;18,VLOOKUP(I104,'[1]Mortality (No Interventions) H'!$B$10:$O$129,10),VLOOKUP(I104,'[1]Mortality (Interventions) H'!$B$264:$AV$384,22)))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2871.167396791976</v>
      </c>
      <c r="M906" s="14">
        <f t="shared" si="485"/>
        <v>769177</v>
      </c>
      <c r="O906" s="12" t="e">
        <f>1000*(IF(I105&lt;18,VLOOKUP(I105,'[1]Mortality (No Interventions) H'!$B$10:$O$129,10),VLOOKUP(I105,'[1]Mortality (Interventions) H'!$B$264:$AV$384,22)))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2871.167396791976</v>
      </c>
      <c r="M907" s="14">
        <f t="shared" si="485"/>
        <v>769177</v>
      </c>
      <c r="O907" s="12" t="e">
        <f>1000*(IF(I106&lt;18,VLOOKUP(I106,'[1]Mortality (No Interventions) H'!$B$10:$O$129,10),VLOOKUP(I106,'[1]Mortality (Interventions) H'!$B$264:$AV$384,22)))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2871.167396791976</v>
      </c>
      <c r="M908" s="14">
        <f t="shared" si="485"/>
        <v>769177</v>
      </c>
      <c r="O908" s="12" t="e">
        <f>1000*(IF(I107&lt;18,VLOOKUP(I107,'[1]Mortality (No Interventions) H'!$B$10:$O$129,10),VLOOKUP(I107,'[1]Mortality (Interventions) H'!$B$264:$AV$384,22)))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2871.167396791976</v>
      </c>
      <c r="M909" s="14">
        <f t="shared" si="485"/>
        <v>769177</v>
      </c>
      <c r="O909" s="12" t="e">
        <f>1000*(IF(I108&lt;18,VLOOKUP(I108,'[1]Mortality (No Interventions) H'!$B$10:$O$129,10),VLOOKUP(I108,'[1]Mortality (Interventions) H'!$B$264:$AV$384,22)))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2871.167396791976</v>
      </c>
      <c r="M910" s="14">
        <f t="shared" si="485"/>
        <v>769177</v>
      </c>
      <c r="O910" s="12" t="e">
        <f>1000*(IF(I109&lt;18,VLOOKUP(I109,'[1]Mortality (No Interventions) H'!$B$10:$O$129,10),VLOOKUP(I109,'[1]Mortality (Interventions) H'!$B$264:$AV$384,22)))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2871.167396791976</v>
      </c>
      <c r="M911" s="14">
        <f t="shared" si="485"/>
        <v>769177</v>
      </c>
      <c r="O911" s="12" t="e">
        <f>1000*(IF(I110&lt;18,VLOOKUP(I110,'[1]Mortality (No Interventions) H'!$B$10:$O$129,10),VLOOKUP(I110,'[1]Mortality (Interventions) H'!$B$264:$AV$384,22)))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2871.167396791976</v>
      </c>
      <c r="M912" s="14">
        <f t="shared" si="485"/>
        <v>769177</v>
      </c>
      <c r="O912" s="12" t="e">
        <f>1000*(IF(I111&lt;18,VLOOKUP(I111,'[1]Mortality (No Interventions) H'!$B$10:$O$129,10),VLOOKUP(I111,'[1]Mortality (Interventions) H'!$B$264:$AV$384,22)))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2871.167396791976</v>
      </c>
      <c r="M913" s="14">
        <f t="shared" si="485"/>
        <v>769177</v>
      </c>
      <c r="O913" s="12" t="e">
        <f>1000*(IF(I112&lt;18,VLOOKUP(I112,'[1]Mortality (No Interventions) H'!$B$10:$O$129,10),VLOOKUP(I112,'[1]Mortality (Interventions) H'!$B$264:$AV$384,22)))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2871.167396791976</v>
      </c>
      <c r="M914" s="14">
        <f t="shared" si="485"/>
        <v>769177</v>
      </c>
      <c r="O914" s="12" t="e">
        <f>1000*(IF(I113&lt;18,VLOOKUP(I113,'[1]Mortality (No Interventions) H'!$B$10:$O$129,10),VLOOKUP(I113,'[1]Mortality (Interventions) H'!$B$264:$AV$384,22)))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2871.167396791976</v>
      </c>
      <c r="M915" s="14">
        <f t="shared" si="485"/>
        <v>769177</v>
      </c>
      <c r="O915" s="12" t="e">
        <f>1000*(IF(I114&lt;18,VLOOKUP(I114,'[1]Mortality (No Interventions) H'!$B$10:$O$129,10),VLOOKUP(I114,'[1]Mortality (Interventions) H'!$B$264:$AV$384,22)))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2871.167396791976</v>
      </c>
      <c r="M916" s="14">
        <f t="shared" si="485"/>
        <v>769177</v>
      </c>
      <c r="O916" s="12" t="e">
        <f>1000*(IF(I115&lt;18,VLOOKUP(I115,'[1]Mortality (No Interventions) H'!$B$10:$O$129,10),VLOOKUP(I115,'[1]Mortality (Interventions) H'!$B$264:$AV$384,22)))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2871.167396791976</v>
      </c>
      <c r="M917" s="14">
        <f t="shared" si="485"/>
        <v>769177</v>
      </c>
      <c r="O917" s="12" t="e">
        <f>1000*(IF(I116&lt;18,VLOOKUP(I116,'[1]Mortality (No Interventions) H'!$B$10:$O$129,10),VLOOKUP(I116,'[1]Mortality (Interventions) H'!$B$264:$AV$384,22)))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2871.167396791976</v>
      </c>
      <c r="M918" s="14">
        <f t="shared" si="485"/>
        <v>769177</v>
      </c>
      <c r="O918" s="12" t="e">
        <f>1000*(IF(I117&lt;18,VLOOKUP(I117,'[1]Mortality (No Interventions) H'!$B$10:$O$129,10),VLOOKUP(I117,'[1]Mortality (Interventions) H'!$B$264:$AV$384,22)))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2871.167396791976</v>
      </c>
      <c r="M919" s="14">
        <f t="shared" si="485"/>
        <v>769177</v>
      </c>
      <c r="O919" s="12" t="e">
        <f>1000*(IF(I118&lt;18,VLOOKUP(I118,'[1]Mortality (No Interventions) H'!$B$10:$O$129,10),VLOOKUP(I118,'[1]Mortality (Interventions) H'!$B$264:$AV$384,22)))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2871.167396791976</v>
      </c>
      <c r="M920" s="14">
        <f t="shared" si="485"/>
        <v>769177</v>
      </c>
      <c r="O920" s="12" t="e">
        <f>1000*(IF(I119&lt;18,VLOOKUP(I119,'[1]Mortality (No Interventions) H'!$B$10:$O$129,10),VLOOKUP(I119,'[1]Mortality (Interventions) H'!$B$264:$AV$384,22)))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2871.167396791976</v>
      </c>
      <c r="M921" s="14">
        <f t="shared" si="485"/>
        <v>769177</v>
      </c>
      <c r="O921" s="12" t="e">
        <f>1000*(IF(I120&lt;18,VLOOKUP(I120,'[1]Mortality (No Interventions) H'!$B$10:$O$129,10),VLOOKUP(I120,'[1]Mortality (Interventions) H'!$B$264:$AV$384,22)))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2871.167396791976</v>
      </c>
      <c r="M922" s="14">
        <f t="shared" si="485"/>
        <v>769177</v>
      </c>
      <c r="O922" s="12" t="e">
        <f>1000*(IF(I121&lt;18,VLOOKUP(I121,'[1]Mortality (No Interventions) H'!$B$10:$O$129,10),VLOOKUP(I121,'[1]Mortality (Interventions) H'!$B$264:$AV$384,22)))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2871.167396791976</v>
      </c>
      <c r="M923" s="14">
        <f t="shared" si="485"/>
        <v>769177</v>
      </c>
      <c r="O923" s="12" t="e">
        <f>1000*(IF(I122&lt;18,VLOOKUP(I122,'[1]Mortality (No Interventions) H'!$B$10:$O$129,10),VLOOKUP(I122,'[1]Mortality (Interventions) H'!$B$264:$AV$384,22)))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2871.167396791976</v>
      </c>
      <c r="M924" s="14">
        <f t="shared" si="485"/>
        <v>769177</v>
      </c>
      <c r="O924" s="12" t="e">
        <f>1000*(IF(I123&lt;18,VLOOKUP(I123,'[1]Mortality (No Interventions) H'!$B$10:$O$129,10),VLOOKUP(I123,'[1]Mortality (Interventions) H'!$B$264:$AV$384,22)))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2871.167396791976</v>
      </c>
      <c r="M925" s="14">
        <f t="shared" si="485"/>
        <v>769177</v>
      </c>
      <c r="O925" s="12" t="e">
        <f>1000*(IF(I124&lt;18,VLOOKUP(I124,'[1]Mortality (No Interventions) H'!$B$10:$O$129,10),VLOOKUP(I124,'[1]Mortality (Interventions) H'!$B$264:$AV$384,22)))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533453.03833569644</v>
      </c>
      <c r="Z930" s="2">
        <f t="shared" si="502"/>
        <v>-13336.325958392412</v>
      </c>
      <c r="AA930" s="2">
        <f t="shared" si="502"/>
        <v>-47714.188050931385</v>
      </c>
      <c r="AB930" s="2">
        <f t="shared" si="502"/>
        <v>-769177.00000000012</v>
      </c>
      <c r="AC930" s="2">
        <f t="shared" si="502"/>
        <v>-296774.47567362728</v>
      </c>
      <c r="AD930" s="2">
        <f t="shared" si="502"/>
        <v>12580.050506214162</v>
      </c>
      <c r="AE930" s="2">
        <f t="shared" si="502"/>
        <v>-284194.42516741302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533453.03833569644</v>
      </c>
      <c r="Z932" s="2">
        <f t="shared" si="503"/>
        <v>-13336.325958392412</v>
      </c>
      <c r="AA932" s="2">
        <f t="shared" si="503"/>
        <v>-23427.207600812755</v>
      </c>
      <c r="AB932" s="2">
        <f t="shared" si="503"/>
        <v>-210846.27665235868</v>
      </c>
      <c r="AC932" s="2">
        <f t="shared" si="503"/>
        <v>285843.22812413267</v>
      </c>
      <c r="AD932" s="2">
        <f t="shared" si="503"/>
        <v>5583.3072334764101</v>
      </c>
      <c r="AE932" s="2">
        <f t="shared" si="503"/>
        <v>291426.53535760904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533453.03833569644</v>
      </c>
      <c r="Z934" s="2">
        <f t="shared" si="504"/>
        <v>-13336.325958392412</v>
      </c>
      <c r="AA934" s="2">
        <f t="shared" si="504"/>
        <v>-34823.036434511116</v>
      </c>
      <c r="AB934" s="2">
        <f t="shared" si="504"/>
        <v>-440792.31432169926</v>
      </c>
      <c r="AC934" s="2">
        <f t="shared" si="504"/>
        <v>44501.361621093703</v>
      </c>
      <c r="AD934" s="2">
        <f t="shared" si="504"/>
        <v>8843.9644069760707</v>
      </c>
      <c r="AE934" s="2">
        <f t="shared" si="504"/>
        <v>53345.326028069598</v>
      </c>
    </row>
    <row r="942" spans="1:40" ht="19" customHeight="1" x14ac:dyDescent="0.15">
      <c r="A942" s="1"/>
      <c r="G942" s="1" t="s">
        <v>11</v>
      </c>
      <c r="H942" s="50">
        <v>549619.60479162016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549619.60479162016</v>
      </c>
      <c r="K943" s="14">
        <f>J943*$C$10</f>
        <v>13740.490119790506</v>
      </c>
      <c r="L943" s="15">
        <f>$C$953</f>
        <v>5490.6744756888793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549619.60479162016</v>
      </c>
      <c r="Z943" s="8">
        <f t="shared" ref="Z943:Z974" si="509">IFERROR(_xlfn.IFNA(-$T943*K943,0),0)</f>
        <v>-13740.490119790506</v>
      </c>
      <c r="AA943" s="8">
        <f t="shared" ref="AA943:AA974" si="510">IFERROR(_xlfn.IFNA(-$T943*L943,0),0)</f>
        <v>-5490.6744756888793</v>
      </c>
      <c r="AB943" s="8"/>
      <c r="AC943" s="8">
        <f t="shared" ref="AC943:AC974" si="511">IFERROR(_xlfn.IFNA(SUM(Y943:AB943),0),0)</f>
        <v>530388.44019614079</v>
      </c>
      <c r="AD943" s="8"/>
      <c r="AE943" s="8">
        <f t="shared" ref="AE943:AE974" si="512">IFERROR(_xlfn.IFNA(SUM(AC943:AD943),0),0)</f>
        <v>530388.44019614079</v>
      </c>
      <c r="AG943" s="46">
        <f>AE1072</f>
        <v>54961.980398668733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H'!$B$10:$O$129,10),VLOOKUP(I5,'[1]Mortality (Interventions) H'!$B$264:$AV$384,25)))</f>
        <v>21.073423750394202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2.1073423750394202E-2</v>
      </c>
      <c r="S944" s="10">
        <f t="shared" ref="S944:S975" si="516">MIN(P944*Q944,Q944-R944)</f>
        <v>0</v>
      </c>
      <c r="T944" s="9">
        <f t="shared" si="506"/>
        <v>0.97892657624960577</v>
      </c>
      <c r="U944" s="18"/>
      <c r="V944" s="8">
        <f t="shared" ref="V944:V975" si="517">W943</f>
        <v>7691.77</v>
      </c>
      <c r="W944" s="8">
        <f t="shared" si="507"/>
        <v>7529.6780713994303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-16209.192860056961</v>
      </c>
      <c r="AC944" s="8">
        <f t="shared" si="511"/>
        <v>-16209.192860056961</v>
      </c>
      <c r="AD944" s="8">
        <f t="shared" ref="AD944:AD975" si="519">IFERROR(_xlfn.IFNA($D$6*SUM(V944:V944,Y944:Z944),0),0)</f>
        <v>754.56263700000011</v>
      </c>
      <c r="AE944" s="8">
        <f t="shared" si="512"/>
        <v>-15454.63022305696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2742.5764517307789</v>
      </c>
      <c r="M945" s="14">
        <f t="shared" si="505"/>
        <v>769177</v>
      </c>
      <c r="N945" s="13"/>
      <c r="O945" s="12">
        <f>1000*(IF(I6&lt;18,VLOOKUP(I6,'[1]Mortality (No Interventions) H'!$B$10:$O$129,10),VLOOKUP(I6,'[1]Mortality (Interventions) H'!$B$264:$AV$384,25)))</f>
        <v>22.934629046645604</v>
      </c>
      <c r="P945" s="11">
        <v>0</v>
      </c>
      <c r="Q945" s="10">
        <f t="shared" si="514"/>
        <v>0.97892657624960577</v>
      </c>
      <c r="R945" s="10">
        <f t="shared" si="515"/>
        <v>2.2451317890187544E-2</v>
      </c>
      <c r="S945" s="10">
        <f t="shared" si="516"/>
        <v>0</v>
      </c>
      <c r="T945" s="9">
        <f t="shared" si="506"/>
        <v>0.95647525835941827</v>
      </c>
      <c r="U945" s="18"/>
      <c r="V945" s="8">
        <f t="shared" si="517"/>
        <v>7529.6780713994303</v>
      </c>
      <c r="W945" s="8">
        <f t="shared" si="507"/>
        <v>7356.9876979912233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-2623.2065202396534</v>
      </c>
      <c r="AB945" s="8">
        <f t="shared" si="518"/>
        <v>-17269.037340820785</v>
      </c>
      <c r="AC945" s="8">
        <f t="shared" si="511"/>
        <v>-19892.243861060437</v>
      </c>
      <c r="AD945" s="8">
        <f t="shared" si="519"/>
        <v>738.66141880428415</v>
      </c>
      <c r="AE945" s="8">
        <f t="shared" si="512"/>
        <v>-19153.582442256153</v>
      </c>
      <c r="AF945" s="1" t="s">
        <v>34</v>
      </c>
      <c r="AG945" s="44">
        <f>AE1072/Y1072</f>
        <v>0.10000003624235115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2742.5764517307789</v>
      </c>
      <c r="M946" s="14">
        <f t="shared" si="505"/>
        <v>769177</v>
      </c>
      <c r="N946" s="13"/>
      <c r="O946" s="12">
        <f>1000*(IF(I7&lt;18,VLOOKUP(I7,'[1]Mortality (No Interventions) H'!$B$10:$O$129,10),VLOOKUP(I7,'[1]Mortality (Interventions) H'!$B$264:$AV$384,25)))</f>
        <v>24.896565041877825</v>
      </c>
      <c r="P946" s="11">
        <v>0</v>
      </c>
      <c r="Q946" s="10">
        <f t="shared" si="514"/>
        <v>0.95647525835941827</v>
      </c>
      <c r="R946" s="10">
        <f t="shared" si="515"/>
        <v>2.3812948480692153E-2</v>
      </c>
      <c r="S946" s="10">
        <f t="shared" si="516"/>
        <v>0</v>
      </c>
      <c r="T946" s="9">
        <f t="shared" si="506"/>
        <v>0.93266230987872611</v>
      </c>
      <c r="U946" s="18"/>
      <c r="V946" s="8">
        <f t="shared" si="517"/>
        <v>7356.9876979912233</v>
      </c>
      <c r="W946" s="8">
        <f t="shared" si="507"/>
        <v>7173.8239752558893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-2557.897688490229</v>
      </c>
      <c r="AB946" s="8">
        <f t="shared" si="518"/>
        <v>-18316.372273533347</v>
      </c>
      <c r="AC946" s="8">
        <f t="shared" si="511"/>
        <v>-20874.269962023576</v>
      </c>
      <c r="AD946" s="8">
        <f t="shared" si="519"/>
        <v>721.72049317293909</v>
      </c>
      <c r="AE946" s="8">
        <f t="shared" si="512"/>
        <v>-20152.549468850637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2742.5764517307789</v>
      </c>
      <c r="M947" s="14">
        <f t="shared" si="505"/>
        <v>769177</v>
      </c>
      <c r="N947" s="13"/>
      <c r="O947" s="12">
        <f>1000*(IF(I8&lt;18,VLOOKUP(I8,'[1]Mortality (No Interventions) H'!$B$10:$O$129,10),VLOOKUP(I8,'[1]Mortality (Interventions) H'!$B$264:$AV$384,25)))</f>
        <v>26.955820098269104</v>
      </c>
      <c r="P947" s="11">
        <v>0</v>
      </c>
      <c r="Q947" s="10">
        <f t="shared" si="514"/>
        <v>0.93266230987872611</v>
      </c>
      <c r="R947" s="10">
        <f t="shared" si="515"/>
        <v>2.5140677437527053E-2</v>
      </c>
      <c r="S947" s="10">
        <f t="shared" si="516"/>
        <v>0</v>
      </c>
      <c r="T947" s="9">
        <f t="shared" si="506"/>
        <v>0.9075216324411991</v>
      </c>
      <c r="U947" s="18"/>
      <c r="V947" s="8">
        <f t="shared" si="517"/>
        <v>7173.8239752558893</v>
      </c>
      <c r="W947" s="8">
        <f t="shared" si="507"/>
        <v>6980.4476667622421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-2488.9474585695079</v>
      </c>
      <c r="AB947" s="8">
        <f t="shared" si="518"/>
        <v>-19337.630849364745</v>
      </c>
      <c r="AC947" s="8">
        <f t="shared" si="511"/>
        <v>-21826.578307934251</v>
      </c>
      <c r="AD947" s="8">
        <f t="shared" si="519"/>
        <v>703.7521319726028</v>
      </c>
      <c r="AE947" s="8">
        <f t="shared" si="512"/>
        <v>-21122.826175961647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2742.5764517307789</v>
      </c>
      <c r="M948" s="14">
        <f t="shared" si="505"/>
        <v>769177</v>
      </c>
      <c r="N948" s="13"/>
      <c r="O948" s="12">
        <f>1000*(IF(I9&lt;18,VLOOKUP(I9,'[1]Mortality (No Interventions) H'!$B$10:$O$129,10),VLOOKUP(I9,'[1]Mortality (Interventions) H'!$B$264:$AV$384,25)))</f>
        <v>29.257354349288825</v>
      </c>
      <c r="P948" s="11">
        <v>0</v>
      </c>
      <c r="Q948" s="10">
        <f t="shared" si="514"/>
        <v>0.9075216324411991</v>
      </c>
      <c r="R948" s="10">
        <f t="shared" si="515"/>
        <v>2.6551681979977211E-2</v>
      </c>
      <c r="S948" s="10">
        <f t="shared" si="516"/>
        <v>0</v>
      </c>
      <c r="T948" s="9">
        <f t="shared" si="506"/>
        <v>0.88096995046122184</v>
      </c>
      <c r="U948" s="18"/>
      <c r="V948" s="8">
        <f t="shared" si="517"/>
        <v>6980.4476667622421</v>
      </c>
      <c r="W948" s="8">
        <f t="shared" si="507"/>
        <v>6776.2182358591126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-2416.1274408173776</v>
      </c>
      <c r="AB948" s="8">
        <f t="shared" si="518"/>
        <v>-20422.943090312932</v>
      </c>
      <c r="AC948" s="8">
        <f t="shared" si="511"/>
        <v>-22839.07053113031</v>
      </c>
      <c r="AD948" s="8">
        <f t="shared" si="519"/>
        <v>684.78191610937597</v>
      </c>
      <c r="AE948" s="8">
        <f t="shared" si="512"/>
        <v>-22154.288615020934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2742.5764517307789</v>
      </c>
      <c r="M949" s="14">
        <f t="shared" si="505"/>
        <v>769177</v>
      </c>
      <c r="N949" s="13"/>
      <c r="O949" s="12">
        <f>1000*(IF(I10&lt;18,VLOOKUP(I10,'[1]Mortality (No Interventions) H'!$B$10:$O$129,10),VLOOKUP(I10,'[1]Mortality (Interventions) H'!$B$264:$AV$384,25)))</f>
        <v>32.171779182543531</v>
      </c>
      <c r="P949" s="11">
        <v>0</v>
      </c>
      <c r="Q949" s="10">
        <f t="shared" si="514"/>
        <v>0.88096995046122184</v>
      </c>
      <c r="R949" s="10">
        <f t="shared" si="515"/>
        <v>2.8342370712694742E-2</v>
      </c>
      <c r="S949" s="10">
        <f t="shared" si="516"/>
        <v>0</v>
      </c>
      <c r="T949" s="9">
        <f t="shared" si="506"/>
        <v>0.8526275797485271</v>
      </c>
      <c r="U949" s="18"/>
      <c r="V949" s="8">
        <f t="shared" si="517"/>
        <v>6776.2182358591126</v>
      </c>
      <c r="W949" s="8">
        <f t="shared" si="507"/>
        <v>6558.2152390823285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-2338.396322314517</v>
      </c>
      <c r="AB949" s="8">
        <f t="shared" si="518"/>
        <v>-21800.299677678402</v>
      </c>
      <c r="AC949" s="8">
        <f t="shared" si="511"/>
        <v>-24138.69599999292</v>
      </c>
      <c r="AD949" s="8">
        <f t="shared" si="519"/>
        <v>664.74700893777901</v>
      </c>
      <c r="AE949" s="8">
        <f t="shared" si="512"/>
        <v>-23473.948991055142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2742.5764517307789</v>
      </c>
      <c r="M950" s="14">
        <f t="shared" si="505"/>
        <v>769177</v>
      </c>
      <c r="N950" s="13"/>
      <c r="O950" s="12">
        <f>1000*(IF(I11&lt;18,VLOOKUP(I11,'[1]Mortality (No Interventions) H'!$B$10:$O$129,10),VLOOKUP(I11,'[1]Mortality (Interventions) H'!$B$264:$AV$384,25)))</f>
        <v>35.135179678300993</v>
      </c>
      <c r="P950" s="11">
        <v>0</v>
      </c>
      <c r="Q950" s="10">
        <f t="shared" si="514"/>
        <v>0.8526275797485271</v>
      </c>
      <c r="R950" s="10">
        <f t="shared" si="515"/>
        <v>2.9957223213139407E-2</v>
      </c>
      <c r="S950" s="10">
        <f t="shared" si="516"/>
        <v>0</v>
      </c>
      <c r="T950" s="9">
        <f t="shared" si="506"/>
        <v>0.82267035653538767</v>
      </c>
      <c r="U950" s="18"/>
      <c r="V950" s="8">
        <f t="shared" si="517"/>
        <v>6558.2152390823285</v>
      </c>
      <c r="W950" s="8">
        <f t="shared" si="507"/>
        <v>6327.7911682881995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-2256.2363473709183</v>
      </c>
      <c r="AB950" s="8">
        <f t="shared" si="518"/>
        <v>-23042.407079412929</v>
      </c>
      <c r="AC950" s="8">
        <f t="shared" si="511"/>
        <v>-25298.643426783849</v>
      </c>
      <c r="AD950" s="8">
        <f t="shared" si="519"/>
        <v>643.36091495397648</v>
      </c>
      <c r="AE950" s="8">
        <f t="shared" si="512"/>
        <v>-24655.282511829872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2742.5764517307789</v>
      </c>
      <c r="M951" s="14">
        <f t="shared" si="505"/>
        <v>769177</v>
      </c>
      <c r="N951" s="13"/>
      <c r="O951" s="12">
        <f>1000*(IF(I12&lt;18,VLOOKUP(I12,'[1]Mortality (No Interventions) H'!$B$10:$O$129,10),VLOOKUP(I12,'[1]Mortality (Interventions) H'!$B$264:$AV$384,25)))</f>
        <v>38.531969380778079</v>
      </c>
      <c r="P951" s="11">
        <v>0</v>
      </c>
      <c r="Q951" s="10">
        <f t="shared" si="514"/>
        <v>0.82267035653538767</v>
      </c>
      <c r="R951" s="10">
        <f t="shared" si="515"/>
        <v>3.1699108988495345E-2</v>
      </c>
      <c r="S951" s="10">
        <f t="shared" si="516"/>
        <v>0</v>
      </c>
      <c r="T951" s="9">
        <f t="shared" si="506"/>
        <v>0.7909712475468923</v>
      </c>
      <c r="U951" s="18"/>
      <c r="V951" s="8">
        <f t="shared" si="517"/>
        <v>6327.7911682881995</v>
      </c>
      <c r="W951" s="8">
        <f t="shared" si="507"/>
        <v>6083.9689127437605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-2169.2991175182233</v>
      </c>
      <c r="AB951" s="8">
        <f t="shared" si="518"/>
        <v>-24382.225554443885</v>
      </c>
      <c r="AC951" s="8">
        <f t="shared" si="511"/>
        <v>-26551.524671962106</v>
      </c>
      <c r="AD951" s="8">
        <f t="shared" si="519"/>
        <v>620.75631360907244</v>
      </c>
      <c r="AE951" s="8">
        <f t="shared" si="512"/>
        <v>-25930.768358353034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2742.5764517307789</v>
      </c>
      <c r="M952" s="14">
        <f t="shared" si="505"/>
        <v>769177</v>
      </c>
      <c r="N952" s="13"/>
      <c r="O952" s="12">
        <f>1000*(IF(I13&lt;18,VLOOKUP(I13,'[1]Mortality (No Interventions) H'!$B$10:$O$129,10),VLOOKUP(I13,'[1]Mortality (Interventions) H'!$B$264:$AV$384,25)))</f>
        <v>42.424673970018802</v>
      </c>
      <c r="P952" s="11">
        <v>0</v>
      </c>
      <c r="Q952" s="10">
        <f t="shared" si="514"/>
        <v>0.7909712475468923</v>
      </c>
      <c r="R952" s="10">
        <f t="shared" si="515"/>
        <v>3.3556697296835941E-2</v>
      </c>
      <c r="S952" s="10">
        <f t="shared" si="516"/>
        <v>0</v>
      </c>
      <c r="T952" s="9">
        <f t="shared" si="506"/>
        <v>0.75741455025005633</v>
      </c>
      <c r="U952" s="18"/>
      <c r="V952" s="8">
        <f t="shared" si="517"/>
        <v>6083.9689127437605</v>
      </c>
      <c r="W952" s="8">
        <f t="shared" si="507"/>
        <v>5825.8585151768757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-2077.2673097140632</v>
      </c>
      <c r="AB952" s="8">
        <f t="shared" si="518"/>
        <v>-25811.03975668838</v>
      </c>
      <c r="AC952" s="8">
        <f t="shared" si="511"/>
        <v>-27888.307066402442</v>
      </c>
      <c r="AD952" s="8">
        <f t="shared" si="519"/>
        <v>596.83735034016297</v>
      </c>
      <c r="AE952" s="8">
        <f t="shared" si="512"/>
        <v>-27291.469716062278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5490.6744756888793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2742.5764517307789</v>
      </c>
      <c r="M953" s="14">
        <f t="shared" si="505"/>
        <v>769177</v>
      </c>
      <c r="N953" s="13"/>
      <c r="O953" s="12">
        <f>1000*(IF(I14&lt;18,VLOOKUP(I14,'[1]Mortality (No Interventions) H'!$B$10:$O$129,10),VLOOKUP(I14,'[1]Mortality (Interventions) H'!$B$264:$AV$384,25)))</f>
        <v>47.04095041991966</v>
      </c>
      <c r="P953" s="11">
        <v>0</v>
      </c>
      <c r="Q953" s="10">
        <f t="shared" si="514"/>
        <v>0.75741455025005633</v>
      </c>
      <c r="R953" s="10">
        <f t="shared" si="515"/>
        <v>3.5629500305638648E-2</v>
      </c>
      <c r="S953" s="10">
        <f t="shared" si="516"/>
        <v>0</v>
      </c>
      <c r="T953" s="9">
        <f t="shared" si="506"/>
        <v>0.72178504994441772</v>
      </c>
      <c r="U953" s="18"/>
      <c r="V953" s="8">
        <f t="shared" si="517"/>
        <v>5825.8585151768757</v>
      </c>
      <c r="W953" s="8">
        <f t="shared" si="507"/>
        <v>5551.8045936109738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-1979.5506811888843</v>
      </c>
      <c r="AB953" s="8">
        <f t="shared" si="518"/>
        <v>-27405.392156590216</v>
      </c>
      <c r="AC953" s="8">
        <f t="shared" si="511"/>
        <v>-29384.942837779101</v>
      </c>
      <c r="AD953" s="8">
        <f t="shared" si="519"/>
        <v>571.51672033885154</v>
      </c>
      <c r="AE953" s="8">
        <f t="shared" si="512"/>
        <v>-28813.426117440249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2742.5764517307789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2742.5764517307789</v>
      </c>
      <c r="M954" s="14">
        <f t="shared" si="505"/>
        <v>769177</v>
      </c>
      <c r="N954" s="13"/>
      <c r="O954" s="12">
        <f>1000*(IF(I15&lt;18,VLOOKUP(I15,'[1]Mortality (No Interventions) H'!$B$10:$O$129,10),VLOOKUP(I15,'[1]Mortality (Interventions) H'!$B$264:$AV$384,25)))</f>
        <v>52.321737408570904</v>
      </c>
      <c r="P954" s="11">
        <v>0</v>
      </c>
      <c r="Q954" s="10">
        <f t="shared" si="514"/>
        <v>0.72178504994441772</v>
      </c>
      <c r="R954" s="10">
        <f t="shared" si="515"/>
        <v>3.7765047848624056E-2</v>
      </c>
      <c r="S954" s="10">
        <f t="shared" si="516"/>
        <v>0</v>
      </c>
      <c r="T954" s="9">
        <f t="shared" si="506"/>
        <v>0.68402000209579361</v>
      </c>
      <c r="U954" s="18"/>
      <c r="V954" s="8">
        <f t="shared" si="517"/>
        <v>5551.8045936109738</v>
      </c>
      <c r="W954" s="8">
        <f t="shared" si="507"/>
        <v>5261.3245315203631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-1875.9771502607616</v>
      </c>
      <c r="AB954" s="8">
        <f t="shared" si="518"/>
        <v>-29048.006209061106</v>
      </c>
      <c r="AC954" s="8">
        <f t="shared" si="511"/>
        <v>-30923.983359321868</v>
      </c>
      <c r="AD954" s="8">
        <f t="shared" si="519"/>
        <v>544.63203063323658</v>
      </c>
      <c r="AE954" s="8">
        <f t="shared" si="512"/>
        <v>-30379.35132868863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2742.5764517307789</v>
      </c>
      <c r="M955" s="14">
        <f t="shared" si="505"/>
        <v>769177</v>
      </c>
      <c r="N955" s="13"/>
      <c r="O955" s="12">
        <f>1000*(IF(I16&lt;18,VLOOKUP(I16,'[1]Mortality (No Interventions) H'!$B$10:$O$129,10),VLOOKUP(I16,'[1]Mortality (Interventions) H'!$B$264:$AV$384,25)))</f>
        <v>58.333705004010639</v>
      </c>
      <c r="P955" s="11">
        <v>0</v>
      </c>
      <c r="Q955" s="10">
        <f t="shared" si="514"/>
        <v>0.68402000209579361</v>
      </c>
      <c r="R955" s="10">
        <f t="shared" si="515"/>
        <v>3.9901421019098764E-2</v>
      </c>
      <c r="S955" s="10">
        <f t="shared" si="516"/>
        <v>0</v>
      </c>
      <c r="T955" s="9">
        <f t="shared" si="506"/>
        <v>0.64411858107669484</v>
      </c>
      <c r="U955" s="18"/>
      <c r="V955" s="8">
        <f t="shared" si="517"/>
        <v>5261.3245315203631</v>
      </c>
      <c r="W955" s="8">
        <f t="shared" si="507"/>
        <v>4954.4119783682891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-1766.5444525831858</v>
      </c>
      <c r="AB955" s="8">
        <f t="shared" si="518"/>
        <v>-30691.255315207331</v>
      </c>
      <c r="AC955" s="8">
        <f t="shared" si="511"/>
        <v>-32457.799767790515</v>
      </c>
      <c r="AD955" s="8">
        <f t="shared" si="519"/>
        <v>516.13593654214765</v>
      </c>
      <c r="AE955" s="8">
        <f t="shared" si="512"/>
        <v>-31941.663831248366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2742.5764517307789</v>
      </c>
      <c r="M956" s="14">
        <f t="shared" si="505"/>
        <v>769177</v>
      </c>
      <c r="N956" s="13"/>
      <c r="O956" s="12">
        <f>1000*(IF(I17&lt;18,VLOOKUP(I17,'[1]Mortality (No Interventions) H'!$B$10:$O$129,10),VLOOKUP(I17,'[1]Mortality (Interventions) H'!$B$264:$AV$384,25)))</f>
        <v>65.218594940366799</v>
      </c>
      <c r="P956" s="11">
        <v>0</v>
      </c>
      <c r="Q956" s="10">
        <f t="shared" si="514"/>
        <v>0.64411858107669484</v>
      </c>
      <c r="R956" s="10">
        <f t="shared" si="515"/>
        <v>4.200850883280477E-2</v>
      </c>
      <c r="S956" s="10">
        <f t="shared" si="516"/>
        <v>0</v>
      </c>
      <c r="T956" s="9">
        <f t="shared" si="506"/>
        <v>0.60211007224389013</v>
      </c>
      <c r="U956" s="18"/>
      <c r="V956" s="8">
        <f t="shared" si="517"/>
        <v>4954.4119783682891</v>
      </c>
      <c r="W956" s="8">
        <f t="shared" si="507"/>
        <v>4631.2921903833867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-1651.3329054860112</v>
      </c>
      <c r="AB956" s="8">
        <f t="shared" si="518"/>
        <v>-32311.978798490276</v>
      </c>
      <c r="AC956" s="8">
        <f t="shared" si="511"/>
        <v>-33963.311703976287</v>
      </c>
      <c r="AD956" s="8">
        <f t="shared" si="519"/>
        <v>486.02781507792918</v>
      </c>
      <c r="AE956" s="8">
        <f t="shared" si="512"/>
        <v>-33477.283888898361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2742.5764517307789</v>
      </c>
      <c r="M957" s="14">
        <f t="shared" si="505"/>
        <v>769177</v>
      </c>
      <c r="N957" s="13"/>
      <c r="O957" s="12">
        <f>1000*(IF(I18&lt;18,VLOOKUP(I18,'[1]Mortality (No Interventions) H'!$B$10:$O$129,10),VLOOKUP(I18,'[1]Mortality (Interventions) H'!$B$264:$AV$384,25)))</f>
        <v>72.826987758718587</v>
      </c>
      <c r="P957" s="11">
        <v>0</v>
      </c>
      <c r="Q957" s="10">
        <f t="shared" si="514"/>
        <v>0.60211007224389013</v>
      </c>
      <c r="R957" s="10">
        <f t="shared" si="515"/>
        <v>4.3849862860706947E-2</v>
      </c>
      <c r="S957" s="10">
        <f t="shared" si="516"/>
        <v>0</v>
      </c>
      <c r="T957" s="9">
        <f t="shared" si="506"/>
        <v>0.55826020938318321</v>
      </c>
      <c r="U957" s="18"/>
      <c r="V957" s="8">
        <f t="shared" si="517"/>
        <v>4631.2921903833867</v>
      </c>
      <c r="W957" s="8">
        <f t="shared" si="507"/>
        <v>4294.0091307272878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-1531.0713041926124</v>
      </c>
      <c r="AB957" s="8">
        <f t="shared" si="518"/>
        <v>-33728.305965609987</v>
      </c>
      <c r="AC957" s="8">
        <f t="shared" si="511"/>
        <v>-35259.3772698026</v>
      </c>
      <c r="AD957" s="8">
        <f t="shared" si="519"/>
        <v>454.32976387661029</v>
      </c>
      <c r="AE957" s="8">
        <f t="shared" si="512"/>
        <v>-34805.047505925992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2742.5764517307789</v>
      </c>
      <c r="M958" s="14">
        <f t="shared" si="505"/>
        <v>769177</v>
      </c>
      <c r="N958" s="13"/>
      <c r="O958" s="12">
        <f>1000*(IF(I19&lt;18,VLOOKUP(I19,'[1]Mortality (No Interventions) H'!$B$10:$O$129,10),VLOOKUP(I19,'[1]Mortality (Interventions) H'!$B$264:$AV$384,25)))</f>
        <v>81.190703624539879</v>
      </c>
      <c r="P958" s="11">
        <v>0</v>
      </c>
      <c r="Q958" s="10">
        <f t="shared" si="514"/>
        <v>0.55826020938318321</v>
      </c>
      <c r="R958" s="10">
        <f t="shared" si="515"/>
        <v>4.5325539205403609E-2</v>
      </c>
      <c r="S958" s="10">
        <f t="shared" si="516"/>
        <v>0</v>
      </c>
      <c r="T958" s="9">
        <f t="shared" si="506"/>
        <v>0.51293467017777961</v>
      </c>
      <c r="U958" s="18"/>
      <c r="V958" s="8">
        <f t="shared" si="517"/>
        <v>4294.0091307272878</v>
      </c>
      <c r="W958" s="8">
        <f t="shared" si="507"/>
        <v>3945.3755080333399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-1406.7625477058721</v>
      </c>
      <c r="AB958" s="8">
        <f t="shared" si="518"/>
        <v>-34863.362269394733</v>
      </c>
      <c r="AC958" s="8">
        <f t="shared" si="511"/>
        <v>-36270.124817100608</v>
      </c>
      <c r="AD958" s="8">
        <f t="shared" si="519"/>
        <v>421.24229572434695</v>
      </c>
      <c r="AE958" s="8">
        <f t="shared" si="512"/>
        <v>-35848.882521376261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2742.5764517307789</v>
      </c>
      <c r="M959" s="14">
        <f t="shared" si="505"/>
        <v>769177</v>
      </c>
      <c r="N959" s="13"/>
      <c r="O959" s="12">
        <f>1000*(IF(I20&lt;18,VLOOKUP(I20,'[1]Mortality (No Interventions) H'!$B$10:$O$129,10),VLOOKUP(I20,'[1]Mortality (Interventions) H'!$B$264:$AV$384,25)))</f>
        <v>90.192314758822619</v>
      </c>
      <c r="P959" s="11">
        <v>0</v>
      </c>
      <c r="Q959" s="10">
        <f t="shared" si="514"/>
        <v>0.51293467017777961</v>
      </c>
      <c r="R959" s="10">
        <f t="shared" si="515"/>
        <v>4.626276522338716E-2</v>
      </c>
      <c r="S959" s="10">
        <f t="shared" si="516"/>
        <v>0</v>
      </c>
      <c r="T959" s="9">
        <f t="shared" si="506"/>
        <v>0.46667190495439242</v>
      </c>
      <c r="U959" s="18"/>
      <c r="V959" s="8">
        <f t="shared" si="517"/>
        <v>3945.3755080333399</v>
      </c>
      <c r="W959" s="8">
        <f t="shared" si="507"/>
        <v>3589.5329583710472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-1279.8833772122609</v>
      </c>
      <c r="AB959" s="8">
        <f t="shared" si="518"/>
        <v>-35584.254966229266</v>
      </c>
      <c r="AC959" s="8">
        <f t="shared" si="511"/>
        <v>-36864.138343441526</v>
      </c>
      <c r="AD959" s="8">
        <f t="shared" si="519"/>
        <v>387.04133733807066</v>
      </c>
      <c r="AE959" s="8">
        <f t="shared" si="512"/>
        <v>-36477.097006103453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2742.5764517307789</v>
      </c>
      <c r="M960" s="14">
        <f t="shared" si="505"/>
        <v>769177</v>
      </c>
      <c r="N960" s="13"/>
      <c r="O960" s="12">
        <f>1000*(IF(I21&lt;18,VLOOKUP(I21,'[1]Mortality (No Interventions) H'!$B$10:$O$129,10),VLOOKUP(I21,'[1]Mortality (Interventions) H'!$B$264:$AV$384,25)))</f>
        <v>99.956316682008321</v>
      </c>
      <c r="P960" s="11">
        <v>0</v>
      </c>
      <c r="Q960" s="10">
        <f t="shared" si="514"/>
        <v>0.46667190495439242</v>
      </c>
      <c r="R960" s="10">
        <f t="shared" si="515"/>
        <v>4.664680471821734E-2</v>
      </c>
      <c r="S960" s="10">
        <f t="shared" si="516"/>
        <v>0</v>
      </c>
      <c r="T960" s="9">
        <f t="shared" si="506"/>
        <v>0.42002510023617506</v>
      </c>
      <c r="U960" s="18"/>
      <c r="V960" s="8">
        <f t="shared" si="517"/>
        <v>3589.5329583710472</v>
      </c>
      <c r="W960" s="8">
        <f t="shared" si="507"/>
        <v>3230.7364652436045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-1151.9509490435937</v>
      </c>
      <c r="AB960" s="8">
        <f t="shared" si="518"/>
        <v>-35879.649312744259</v>
      </c>
      <c r="AC960" s="8">
        <f t="shared" si="511"/>
        <v>-37031.600261787855</v>
      </c>
      <c r="AD960" s="8">
        <f t="shared" si="519"/>
        <v>352.13318321619977</v>
      </c>
      <c r="AE960" s="8">
        <f t="shared" si="512"/>
        <v>-36679.467078571652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2742.5764517307789</v>
      </c>
      <c r="M961" s="14">
        <f t="shared" si="505"/>
        <v>769177</v>
      </c>
      <c r="N961" s="13"/>
      <c r="O961" s="12">
        <f>1000*(IF(I22&lt;18,VLOOKUP(I22,'[1]Mortality (No Interventions) H'!$B$10:$O$129,10),VLOOKUP(I22,'[1]Mortality (Interventions) H'!$B$264:$AV$384,25)))</f>
        <v>110.82051306037168</v>
      </c>
      <c r="P961" s="11">
        <v>0</v>
      </c>
      <c r="Q961" s="10">
        <f t="shared" si="514"/>
        <v>0.42002510023617506</v>
      </c>
      <c r="R961" s="10">
        <f t="shared" si="515"/>
        <v>4.6547397106406964E-2</v>
      </c>
      <c r="S961" s="10">
        <f t="shared" si="516"/>
        <v>0</v>
      </c>
      <c r="T961" s="9">
        <f t="shared" si="506"/>
        <v>0.37347770312976808</v>
      </c>
      <c r="U961" s="18"/>
      <c r="V961" s="8">
        <f t="shared" si="517"/>
        <v>3230.7364652436045</v>
      </c>
      <c r="W961" s="8">
        <f t="shared" si="507"/>
        <v>2872.7045926024562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-1024.2911538502005</v>
      </c>
      <c r="AB961" s="8">
        <f t="shared" si="518"/>
        <v>-35803.187264114786</v>
      </c>
      <c r="AC961" s="8">
        <f t="shared" si="511"/>
        <v>-36827.478417964987</v>
      </c>
      <c r="AD961" s="8">
        <f t="shared" si="519"/>
        <v>316.93524724039764</v>
      </c>
      <c r="AE961" s="8">
        <f t="shared" si="512"/>
        <v>-36510.543170724588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2742.5764517307789</v>
      </c>
      <c r="M962" s="14">
        <f t="shared" si="505"/>
        <v>769177</v>
      </c>
      <c r="N962" s="13"/>
      <c r="O962" s="12">
        <f>1000*(IF(I23&lt;18,VLOOKUP(I23,'[1]Mortality (No Interventions) H'!$B$10:$O$129,10),VLOOKUP(I23,'[1]Mortality (Interventions) H'!$B$264:$AV$384,25)))</f>
        <v>122.89039552951726</v>
      </c>
      <c r="P962" s="11">
        <v>0</v>
      </c>
      <c r="Q962" s="10">
        <f t="shared" si="514"/>
        <v>0.37347770312976808</v>
      </c>
      <c r="R962" s="10">
        <f t="shared" si="515"/>
        <v>4.5896822659072828E-2</v>
      </c>
      <c r="S962" s="10">
        <f t="shared" si="516"/>
        <v>0</v>
      </c>
      <c r="T962" s="9">
        <f t="shared" si="506"/>
        <v>0.32758088047069522</v>
      </c>
      <c r="U962" s="18"/>
      <c r="V962" s="8">
        <f t="shared" si="517"/>
        <v>2872.7045926024562</v>
      </c>
      <c r="W962" s="8">
        <f t="shared" si="507"/>
        <v>2519.6767889780795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-898.41560881616374</v>
      </c>
      <c r="AB962" s="8">
        <f t="shared" si="518"/>
        <v>-35302.780362437661</v>
      </c>
      <c r="AC962" s="8">
        <f t="shared" si="511"/>
        <v>-36201.195971253823</v>
      </c>
      <c r="AD962" s="8">
        <f t="shared" si="519"/>
        <v>281.81232053430097</v>
      </c>
      <c r="AE962" s="8">
        <f t="shared" si="512"/>
        <v>-35919.383650719523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2742.5764517307789</v>
      </c>
      <c r="M963" s="14">
        <f t="shared" si="505"/>
        <v>769177</v>
      </c>
      <c r="N963" s="13"/>
      <c r="O963" s="12">
        <f>1000*(IF(I24&lt;18,VLOOKUP(I24,'[1]Mortality (No Interventions) H'!$B$10:$O$129,10),VLOOKUP(I24,'[1]Mortality (Interventions) H'!$B$264:$AV$384,25)))</f>
        <v>136.35174607886472</v>
      </c>
      <c r="P963" s="11">
        <v>0</v>
      </c>
      <c r="Q963" s="10">
        <f t="shared" si="514"/>
        <v>0.32758088047069522</v>
      </c>
      <c r="R963" s="10">
        <f t="shared" si="515"/>
        <v>4.466622503423117E-2</v>
      </c>
      <c r="S963" s="10">
        <f t="shared" si="516"/>
        <v>0</v>
      </c>
      <c r="T963" s="9">
        <f t="shared" si="506"/>
        <v>0.28291465543646405</v>
      </c>
      <c r="U963" s="18"/>
      <c r="V963" s="8">
        <f t="shared" si="517"/>
        <v>2519.6767889780795</v>
      </c>
      <c r="W963" s="8">
        <f t="shared" si="507"/>
        <v>2176.1144592465312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-775.91507184957345</v>
      </c>
      <c r="AB963" s="8">
        <f t="shared" si="518"/>
        <v>-34356.232973154831</v>
      </c>
      <c r="AC963" s="8">
        <f t="shared" si="511"/>
        <v>-35132.148045004404</v>
      </c>
      <c r="AD963" s="8">
        <f t="shared" si="519"/>
        <v>247.18029299874962</v>
      </c>
      <c r="AE963" s="8">
        <f t="shared" si="512"/>
        <v>-34884.967752005658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2742.5764517307789</v>
      </c>
      <c r="M964" s="14">
        <f t="shared" si="505"/>
        <v>769177</v>
      </c>
      <c r="N964" s="13"/>
      <c r="O964" s="12">
        <f>1000*(IF(I25&lt;18,VLOOKUP(I25,'[1]Mortality (No Interventions) H'!$B$10:$O$129,10),VLOOKUP(I25,'[1]Mortality (Interventions) H'!$B$264:$AV$384,25)))</f>
        <v>150.66781230850094</v>
      </c>
      <c r="P964" s="11">
        <v>0</v>
      </c>
      <c r="Q964" s="10">
        <f t="shared" si="514"/>
        <v>0.28291465543646405</v>
      </c>
      <c r="R964" s="10">
        <f t="shared" si="515"/>
        <v>4.2626132204625376E-2</v>
      </c>
      <c r="S964" s="10">
        <f t="shared" si="516"/>
        <v>0</v>
      </c>
      <c r="T964" s="9">
        <f t="shared" si="506"/>
        <v>0.24028852323183866</v>
      </c>
      <c r="U964" s="18"/>
      <c r="V964" s="8">
        <f t="shared" si="517"/>
        <v>2176.1144592465312</v>
      </c>
      <c r="W964" s="8">
        <f t="shared" si="507"/>
        <v>1848.2440543389598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-659.00964543680493</v>
      </c>
      <c r="AB964" s="8">
        <f t="shared" si="518"/>
        <v>-32787.040490757136</v>
      </c>
      <c r="AC964" s="8">
        <f t="shared" si="511"/>
        <v>-33446.050136193939</v>
      </c>
      <c r="AD964" s="8">
        <f t="shared" si="519"/>
        <v>213.47682845208473</v>
      </c>
      <c r="AE964" s="8">
        <f t="shared" si="512"/>
        <v>-33232.573307741855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2742.5764517307789</v>
      </c>
      <c r="M965" s="14">
        <f t="shared" si="505"/>
        <v>769177</v>
      </c>
      <c r="N965" s="13"/>
      <c r="O965" s="12">
        <f>1000*(IF(I26&lt;18,VLOOKUP(I26,'[1]Mortality (No Interventions) H'!$B$10:$O$129,10),VLOOKUP(I26,'[1]Mortality (Interventions) H'!$B$264:$AV$384,25)))</f>
        <v>165.34143512244444</v>
      </c>
      <c r="P965" s="11">
        <v>0</v>
      </c>
      <c r="Q965" s="10">
        <f t="shared" si="514"/>
        <v>0.24028852323183866</v>
      </c>
      <c r="R965" s="10">
        <f t="shared" si="515"/>
        <v>3.9729649274605039E-2</v>
      </c>
      <c r="S965" s="10">
        <f t="shared" si="516"/>
        <v>0</v>
      </c>
      <c r="T965" s="9">
        <f t="shared" si="506"/>
        <v>0.20055887395723362</v>
      </c>
      <c r="U965" s="18"/>
      <c r="V965" s="8">
        <f t="shared" si="517"/>
        <v>1848.2440543389598</v>
      </c>
      <c r="W965" s="8">
        <f t="shared" si="507"/>
        <v>1542.6527299380309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-550.04804490075026</v>
      </c>
      <c r="AB965" s="8">
        <f t="shared" si="518"/>
        <v>-30559.132440092879</v>
      </c>
      <c r="AC965" s="8">
        <f t="shared" si="511"/>
        <v>-31109.180484993631</v>
      </c>
      <c r="AD965" s="8">
        <f t="shared" si="519"/>
        <v>181.31274173065196</v>
      </c>
      <c r="AE965" s="8">
        <f t="shared" si="512"/>
        <v>-30927.867743262977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2742.5764517307789</v>
      </c>
      <c r="M966" s="14">
        <f t="shared" si="505"/>
        <v>769177</v>
      </c>
      <c r="N966" s="13"/>
      <c r="O966" s="12">
        <f>1000*(IF(I27&lt;18,VLOOKUP(I27,'[1]Mortality (No Interventions) H'!$B$10:$O$129,10),VLOOKUP(I27,'[1]Mortality (Interventions) H'!$B$264:$AV$384,25)))</f>
        <v>181.13223495573916</v>
      </c>
      <c r="P966" s="11">
        <v>0</v>
      </c>
      <c r="Q966" s="10">
        <f t="shared" si="514"/>
        <v>0.20055887395723362</v>
      </c>
      <c r="R966" s="10">
        <f t="shared" si="515"/>
        <v>3.6327677080080112E-2</v>
      </c>
      <c r="S966" s="10">
        <f t="shared" si="516"/>
        <v>0</v>
      </c>
      <c r="T966" s="9">
        <f t="shared" si="506"/>
        <v>0.16423119687715351</v>
      </c>
      <c r="U966" s="18"/>
      <c r="V966" s="8">
        <f t="shared" si="517"/>
        <v>1542.6527299380309</v>
      </c>
      <c r="W966" s="8">
        <f t="shared" si="507"/>
        <v>1263.2285932037832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-450.41661319484268</v>
      </c>
      <c r="AB966" s="8">
        <f t="shared" si="518"/>
        <v>-27942.41367342478</v>
      </c>
      <c r="AC966" s="8">
        <f t="shared" si="511"/>
        <v>-28392.830286619625</v>
      </c>
      <c r="AD966" s="8">
        <f t="shared" si="519"/>
        <v>151.33423280692085</v>
      </c>
      <c r="AE966" s="8">
        <f t="shared" si="512"/>
        <v>-28241.496053812705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2742.5764517307789</v>
      </c>
      <c r="M967" s="14">
        <f t="shared" si="505"/>
        <v>769177</v>
      </c>
      <c r="N967" s="13"/>
      <c r="O967" s="12">
        <f>1000*(IF(I28&lt;18,VLOOKUP(I28,'[1]Mortality (No Interventions) H'!$B$10:$O$129,10),VLOOKUP(I28,'[1]Mortality (Interventions) H'!$B$264:$AV$384,25)))</f>
        <v>197.92907217728211</v>
      </c>
      <c r="P967" s="11">
        <v>0</v>
      </c>
      <c r="Q967" s="10">
        <f t="shared" si="514"/>
        <v>0.16423119687715351</v>
      </c>
      <c r="R967" s="10">
        <f t="shared" si="515"/>
        <v>3.2506128420459544E-2</v>
      </c>
      <c r="S967" s="10">
        <f t="shared" si="516"/>
        <v>0</v>
      </c>
      <c r="T967" s="9">
        <f t="shared" si="506"/>
        <v>0.13172506845669396</v>
      </c>
      <c r="U967" s="18"/>
      <c r="V967" s="8">
        <f t="shared" si="517"/>
        <v>1263.2285932037832</v>
      </c>
      <c r="W967" s="8">
        <f t="shared" si="507"/>
        <v>1013.198929803145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-361.26607085195366</v>
      </c>
      <c r="AB967" s="8">
        <f t="shared" si="518"/>
        <v>-25002.966340063809</v>
      </c>
      <c r="AC967" s="8">
        <f t="shared" si="511"/>
        <v>-25364.232410915763</v>
      </c>
      <c r="AD967" s="8">
        <f t="shared" si="519"/>
        <v>123.92272499329114</v>
      </c>
      <c r="AE967" s="8">
        <f t="shared" si="512"/>
        <v>-25240.309685922472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2742.5764517307789</v>
      </c>
      <c r="M968" s="14">
        <f t="shared" si="505"/>
        <v>769177</v>
      </c>
      <c r="N968" s="13"/>
      <c r="O968" s="12">
        <f>1000*(IF(I29&lt;18,VLOOKUP(I29,'[1]Mortality (No Interventions) H'!$B$10:$O$129,10),VLOOKUP(I29,'[1]Mortality (Interventions) H'!$B$264:$AV$384,25)))</f>
        <v>216.19675703367852</v>
      </c>
      <c r="P968" s="11">
        <v>0</v>
      </c>
      <c r="Q968" s="10">
        <f t="shared" si="514"/>
        <v>0.13172506845669396</v>
      </c>
      <c r="R968" s="10">
        <f t="shared" si="515"/>
        <v>2.8478532620376532E-2</v>
      </c>
      <c r="S968" s="10">
        <f t="shared" si="516"/>
        <v>0</v>
      </c>
      <c r="T968" s="9">
        <f t="shared" si="506"/>
        <v>0.10324653583631743</v>
      </c>
      <c r="U968" s="18"/>
      <c r="V968" s="8">
        <f t="shared" si="517"/>
        <v>1013.198929803145</v>
      </c>
      <c r="W968" s="8">
        <f t="shared" si="507"/>
        <v>794.14860694971139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-283.16151790746216</v>
      </c>
      <c r="AB968" s="8">
        <f t="shared" si="518"/>
        <v>-21905.032285343361</v>
      </c>
      <c r="AC968" s="8">
        <f t="shared" si="511"/>
        <v>-22188.193803250822</v>
      </c>
      <c r="AD968" s="8">
        <f t="shared" si="519"/>
        <v>99.394815013688529</v>
      </c>
      <c r="AE968" s="8">
        <f t="shared" si="512"/>
        <v>-22088.798988237133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2742.5764517307789</v>
      </c>
      <c r="M969" s="14">
        <f t="shared" si="505"/>
        <v>769177</v>
      </c>
      <c r="N969" s="13"/>
      <c r="O969" s="12">
        <f>1000*(IF(I30&lt;18,VLOOKUP(I30,'[1]Mortality (No Interventions) H'!$B$10:$O$129,10),VLOOKUP(I30,'[1]Mortality (Interventions) H'!$B$264:$AV$384,25)))</f>
        <v>248.57014006528976</v>
      </c>
      <c r="P969" s="11">
        <v>0</v>
      </c>
      <c r="Q969" s="10">
        <f t="shared" si="514"/>
        <v>0.10324653583631743</v>
      </c>
      <c r="R969" s="10">
        <f t="shared" si="515"/>
        <v>2.5664005874089384E-2</v>
      </c>
      <c r="S969" s="10">
        <f t="shared" si="516"/>
        <v>0</v>
      </c>
      <c r="T969" s="9">
        <f t="shared" si="506"/>
        <v>7.7582529962228045E-2</v>
      </c>
      <c r="U969" s="18"/>
      <c r="V969" s="8">
        <f t="shared" si="517"/>
        <v>794.14860694971139</v>
      </c>
      <c r="W969" s="8">
        <f t="shared" si="507"/>
        <v>596.74697648756683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-212.77601974010423</v>
      </c>
      <c r="AB969" s="8">
        <f t="shared" si="518"/>
        <v>-19740.163046214449</v>
      </c>
      <c r="AC969" s="8">
        <f t="shared" si="511"/>
        <v>-19952.939065954553</v>
      </c>
      <c r="AD969" s="8">
        <f t="shared" si="519"/>
        <v>77.905978341766698</v>
      </c>
      <c r="AE969" s="8">
        <f t="shared" si="512"/>
        <v>-19875.033087612788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2742.5764517307789</v>
      </c>
      <c r="M970" s="14">
        <f t="shared" si="505"/>
        <v>769177</v>
      </c>
      <c r="N970" s="13"/>
      <c r="O970" s="12">
        <f>1000*(IF(I31&lt;18,VLOOKUP(I31,'[1]Mortality (No Interventions) H'!$B$10:$O$129,10),VLOOKUP(I31,'[1]Mortality (Interventions) H'!$B$264:$AV$384,25)))</f>
        <v>268.86290477633526</v>
      </c>
      <c r="P970" s="11">
        <v>0</v>
      </c>
      <c r="Q970" s="10">
        <f t="shared" si="514"/>
        <v>7.7582529962228045E-2</v>
      </c>
      <c r="R970" s="10">
        <f t="shared" si="515"/>
        <v>2.0859064365541694E-2</v>
      </c>
      <c r="S970" s="10">
        <f t="shared" si="516"/>
        <v>0</v>
      </c>
      <c r="T970" s="9">
        <f t="shared" si="506"/>
        <v>5.6723465596686354E-2</v>
      </c>
      <c r="U970" s="18"/>
      <c r="V970" s="8">
        <f t="shared" si="517"/>
        <v>596.74697648756683</v>
      </c>
      <c r="W970" s="8">
        <f t="shared" si="507"/>
        <v>436.30385097262422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-155.56844100603297</v>
      </c>
      <c r="AB970" s="8">
        <f t="shared" si="518"/>
        <v>-16044.312551494264</v>
      </c>
      <c r="AC970" s="8">
        <f t="shared" si="511"/>
        <v>-16199.880992500297</v>
      </c>
      <c r="AD970" s="8">
        <f t="shared" si="519"/>
        <v>58.540878393430312</v>
      </c>
      <c r="AE970" s="8">
        <f t="shared" si="512"/>
        <v>-16141.340114106866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2742.5764517307789</v>
      </c>
      <c r="M971" s="14">
        <f t="shared" si="505"/>
        <v>769177</v>
      </c>
      <c r="N971" s="13"/>
      <c r="O971" s="12">
        <f>1000*(IF(I32&lt;18,VLOOKUP(I32,'[1]Mortality (No Interventions) H'!$B$10:$O$129,10),VLOOKUP(I32,'[1]Mortality (Interventions) H'!$B$264:$AV$384,25)))</f>
        <v>290.44561952915603</v>
      </c>
      <c r="P971" s="11">
        <v>0</v>
      </c>
      <c r="Q971" s="10">
        <f t="shared" si="514"/>
        <v>5.6723465596686354E-2</v>
      </c>
      <c r="R971" s="10">
        <f t="shared" si="515"/>
        <v>1.6475082107070334E-2</v>
      </c>
      <c r="S971" s="10">
        <f t="shared" si="516"/>
        <v>0</v>
      </c>
      <c r="T971" s="9">
        <f t="shared" si="506"/>
        <v>4.024838348961602E-2</v>
      </c>
      <c r="U971" s="18"/>
      <c r="V971" s="8">
        <f t="shared" si="517"/>
        <v>436.30385097262422</v>
      </c>
      <c r="W971" s="8">
        <f t="shared" si="507"/>
        <v>309.58130867392384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-110.38426877885077</v>
      </c>
      <c r="AB971" s="8">
        <f t="shared" si="518"/>
        <v>-12672.254229870037</v>
      </c>
      <c r="AC971" s="8">
        <f t="shared" si="511"/>
        <v>-12782.638498648888</v>
      </c>
      <c r="AD971" s="8">
        <f t="shared" si="519"/>
        <v>42.801407780414436</v>
      </c>
      <c r="AE971" s="8">
        <f t="shared" si="512"/>
        <v>-12739.837090868474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2742.5764517307789</v>
      </c>
      <c r="M972" s="14">
        <f t="shared" si="505"/>
        <v>769177</v>
      </c>
      <c r="N972" s="13"/>
      <c r="O972" s="12">
        <f>1000*(IF(I33&lt;18,VLOOKUP(I33,'[1]Mortality (No Interventions) H'!$B$10:$O$129,10),VLOOKUP(I33,'[1]Mortality (Interventions) H'!$B$264:$AV$384,25)))</f>
        <v>312.61367474510593</v>
      </c>
      <c r="P972" s="11">
        <v>0</v>
      </c>
      <c r="Q972" s="10">
        <f t="shared" si="514"/>
        <v>4.024838348961602E-2</v>
      </c>
      <c r="R972" s="10">
        <f t="shared" si="515"/>
        <v>1.2582195065239114E-2</v>
      </c>
      <c r="S972" s="10">
        <f t="shared" si="516"/>
        <v>0</v>
      </c>
      <c r="T972" s="9">
        <f t="shared" si="506"/>
        <v>2.7666188424376906E-2</v>
      </c>
      <c r="U972" s="18"/>
      <c r="V972" s="8">
        <f t="shared" si="517"/>
        <v>309.58130867392384</v>
      </c>
      <c r="W972" s="8">
        <f t="shared" si="507"/>
        <v>212.80195813696957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-75.876636881842771</v>
      </c>
      <c r="AB972" s="8">
        <f t="shared" si="518"/>
        <v>-9677.9350536954262</v>
      </c>
      <c r="AC972" s="8">
        <f t="shared" si="511"/>
        <v>-9753.8116905772695</v>
      </c>
      <c r="AD972" s="8">
        <f t="shared" si="519"/>
        <v>30.369926380911931</v>
      </c>
      <c r="AE972" s="8">
        <f t="shared" si="512"/>
        <v>-9723.4417641963573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2742.5764517307789</v>
      </c>
      <c r="M973" s="14">
        <f t="shared" si="505"/>
        <v>769177</v>
      </c>
      <c r="N973" s="13"/>
      <c r="O973" s="12">
        <f>1000*(IF(I34&lt;18,VLOOKUP(I34,'[1]Mortality (No Interventions) H'!$B$10:$O$129,10),VLOOKUP(I34,'[1]Mortality (Interventions) H'!$B$264:$AV$384,25)))</f>
        <v>335.00999179176216</v>
      </c>
      <c r="P973" s="11">
        <v>0</v>
      </c>
      <c r="Q973" s="10">
        <f t="shared" si="514"/>
        <v>2.7666188424376906E-2</v>
      </c>
      <c r="R973" s="10">
        <f t="shared" si="515"/>
        <v>9.268449556959853E-3</v>
      </c>
      <c r="S973" s="10">
        <f t="shared" si="516"/>
        <v>0</v>
      </c>
      <c r="T973" s="9">
        <f t="shared" si="506"/>
        <v>1.8397738867417052E-2</v>
      </c>
      <c r="U973" s="18"/>
      <c r="V973" s="8">
        <f t="shared" si="517"/>
        <v>212.80195813696957</v>
      </c>
      <c r="W973" s="8">
        <f t="shared" si="507"/>
        <v>141.51117588823246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-50.457205382870093</v>
      </c>
      <c r="AB973" s="8">
        <f t="shared" si="518"/>
        <v>-7129.0782248737087</v>
      </c>
      <c r="AC973" s="8">
        <f t="shared" si="511"/>
        <v>-7179.5354302565784</v>
      </c>
      <c r="AD973" s="8">
        <f t="shared" si="519"/>
        <v>20.875872093236715</v>
      </c>
      <c r="AE973" s="8">
        <f t="shared" si="512"/>
        <v>-7158.6595581633419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2742.5764517307789</v>
      </c>
      <c r="M974" s="14">
        <f t="shared" si="505"/>
        <v>769177</v>
      </c>
      <c r="N974" s="13"/>
      <c r="O974" s="12">
        <f>1000*(IF(I35&lt;18,VLOOKUP(I35,'[1]Mortality (No Interventions) H'!$B$10:$O$129,10),VLOOKUP(I35,'[1]Mortality (Interventions) H'!$B$264:$AV$384,25)))</f>
        <v>358.65697527079908</v>
      </c>
      <c r="P974" s="11">
        <v>0</v>
      </c>
      <c r="Q974" s="10">
        <f t="shared" si="514"/>
        <v>1.8397738867417052E-2</v>
      </c>
      <c r="R974" s="10">
        <f t="shared" si="515"/>
        <v>6.5984773740098172E-3</v>
      </c>
      <c r="S974" s="10">
        <f t="shared" si="516"/>
        <v>0</v>
      </c>
      <c r="T974" s="9">
        <f t="shared" si="506"/>
        <v>1.1799261493407234E-2</v>
      </c>
      <c r="U974" s="18"/>
      <c r="V974" s="8">
        <f t="shared" si="517"/>
        <v>141.51117588823246</v>
      </c>
      <c r="W974" s="8">
        <f t="shared" si="507"/>
        <v>90.757205577144958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-32.36037671963242</v>
      </c>
      <c r="AB974" s="8">
        <f t="shared" si="518"/>
        <v>-5075.3970311087496</v>
      </c>
      <c r="AC974" s="8">
        <f t="shared" si="511"/>
        <v>-5107.7574078283824</v>
      </c>
      <c r="AD974" s="8">
        <f t="shared" si="519"/>
        <v>13.882246354635605</v>
      </c>
      <c r="AE974" s="8">
        <f t="shared" si="512"/>
        <v>-5093.8751614737466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2742.5764517307789</v>
      </c>
      <c r="M975" s="14">
        <f t="shared" ref="M975:M1006" si="522">$E$11</f>
        <v>769177</v>
      </c>
      <c r="N975" s="13"/>
      <c r="O975" s="12">
        <f>1000*(IF(I36&lt;18,VLOOKUP(I36,'[1]Mortality (No Interventions) H'!$B$10:$O$129,10),VLOOKUP(I36,'[1]Mortality (Interventions) H'!$B$264:$AV$384,25)))</f>
        <v>382.40581357188404</v>
      </c>
      <c r="P975" s="11">
        <v>0</v>
      </c>
      <c r="Q975" s="10">
        <f t="shared" si="514"/>
        <v>1.1799261493407234E-2</v>
      </c>
      <c r="R975" s="10">
        <f t="shared" si="515"/>
        <v>4.5121061909337967E-3</v>
      </c>
      <c r="S975" s="10">
        <f t="shared" si="516"/>
        <v>0</v>
      </c>
      <c r="T975" s="9">
        <f t="shared" ref="T975:T1006" si="523">Q975-SUM(R975:S975)</f>
        <v>7.2871553024734369E-3</v>
      </c>
      <c r="U975" s="18"/>
      <c r="V975" s="8">
        <f t="shared" si="517"/>
        <v>90.757205577144958</v>
      </c>
      <c r="W975" s="8">
        <f t="shared" ref="W975:W1006" si="524">$G$14*M975*T975</f>
        <v>56.051122540906114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-19.985580532668731</v>
      </c>
      <c r="AB975" s="8">
        <f t="shared" si="518"/>
        <v>-3470.6083036238847</v>
      </c>
      <c r="AC975" s="8">
        <f t="shared" ref="AC975:AC1006" si="528">IFERROR(_xlfn.IFNA(SUM(Y975:AB975),0),0)</f>
        <v>-3490.5938841565535</v>
      </c>
      <c r="AD975" s="8">
        <f t="shared" si="519"/>
        <v>8.9032818671179204</v>
      </c>
      <c r="AE975" s="8">
        <f t="shared" ref="AE975:AE1006" si="529">IFERROR(_xlfn.IFNA(SUM(AC975:AD975),0),0)</f>
        <v>-3481.6906022894354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2742.5764517307789</v>
      </c>
      <c r="M976" s="14">
        <f t="shared" si="522"/>
        <v>769177</v>
      </c>
      <c r="N976" s="13"/>
      <c r="O976" s="12">
        <f>1000*(IF(I37&lt;18,VLOOKUP(I37,'[1]Mortality (No Interventions) H'!$B$10:$O$129,10),VLOOKUP(I37,'[1]Mortality (Interventions) H'!$B$264:$AV$384,25)))</f>
        <v>407.09970169595891</v>
      </c>
      <c r="P976" s="11">
        <v>0</v>
      </c>
      <c r="Q976" s="10">
        <f t="shared" ref="Q976:Q1007" si="531">T975</f>
        <v>7.2871553024734369E-3</v>
      </c>
      <c r="R976" s="10">
        <f t="shared" ref="R976:R1007" si="532">O976*Q976/1000</f>
        <v>2.9665987498490613E-3</v>
      </c>
      <c r="S976" s="10">
        <f t="shared" ref="S976:S1007" si="533">MIN(P976*Q976,Q976-R976)</f>
        <v>0</v>
      </c>
      <c r="T976" s="9">
        <f t="shared" si="523"/>
        <v>4.3205565526243756E-3</v>
      </c>
      <c r="U976" s="18"/>
      <c r="V976" s="8">
        <f t="shared" ref="V976:V1007" si="534">W975</f>
        <v>56.051122540906114</v>
      </c>
      <c r="W976" s="8">
        <f t="shared" si="524"/>
        <v>33.232727274779599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-11.849456659598726</v>
      </c>
      <c r="AB976" s="8">
        <f t="shared" ref="AB976:AB1007" si="535">IFERROR(_xlfn.IFNA(-M976*R976,0),0)</f>
        <v>-2281.8395266126513</v>
      </c>
      <c r="AC976" s="8">
        <f t="shared" si="528"/>
        <v>-2293.68898327225</v>
      </c>
      <c r="AD976" s="8">
        <f t="shared" ref="AD976:AD1007" si="536">IFERROR(_xlfn.IFNA($D$6*SUM(V976:V976,Y976:Z976),0),0)</f>
        <v>5.4986151212628904</v>
      </c>
      <c r="AE976" s="8">
        <f t="shared" si="529"/>
        <v>-2288.1903681509871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2742.5764517307789</v>
      </c>
      <c r="M977" s="14">
        <f t="shared" si="522"/>
        <v>769177</v>
      </c>
      <c r="N977" s="13"/>
      <c r="O977" s="12">
        <f>1000*(IF(I38&lt;18,VLOOKUP(I38,'[1]Mortality (No Interventions) H'!$B$10:$O$129,10),VLOOKUP(I38,'[1]Mortality (Interventions) H'!$B$264:$AV$384,25)))</f>
        <v>432.75878423433215</v>
      </c>
      <c r="P977" s="11">
        <v>0</v>
      </c>
      <c r="Q977" s="10">
        <f t="shared" si="531"/>
        <v>4.3205565526243756E-3</v>
      </c>
      <c r="R977" s="10">
        <f t="shared" si="532"/>
        <v>1.8697588009294022E-3</v>
      </c>
      <c r="S977" s="10">
        <f t="shared" si="533"/>
        <v>0</v>
      </c>
      <c r="T977" s="9">
        <f t="shared" si="523"/>
        <v>2.4507977516949734E-3</v>
      </c>
      <c r="U977" s="18"/>
      <c r="V977" s="8">
        <f t="shared" si="534"/>
        <v>33.232727274779599</v>
      </c>
      <c r="W977" s="8">
        <f t="shared" si="524"/>
        <v>18.850972622554846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-6.7215002017533703</v>
      </c>
      <c r="AB977" s="8">
        <f t="shared" si="535"/>
        <v>-1438.1754652224747</v>
      </c>
      <c r="AC977" s="8">
        <f t="shared" si="528"/>
        <v>-1444.896965424228</v>
      </c>
      <c r="AD977" s="8">
        <f t="shared" si="536"/>
        <v>3.2601305456558789</v>
      </c>
      <c r="AE977" s="8">
        <f t="shared" si="529"/>
        <v>-1441.6368348785722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2742.5764517307789</v>
      </c>
      <c r="M978" s="14">
        <f t="shared" si="522"/>
        <v>769177</v>
      </c>
      <c r="N978" s="13"/>
      <c r="O978" s="12">
        <f>1000*(IF(I39&lt;18,VLOOKUP(I39,'[1]Mortality (No Interventions) H'!$B$10:$O$129,10),VLOOKUP(I39,'[1]Mortality (Interventions) H'!$B$264:$AV$384,25)))</f>
        <v>458.19753083747935</v>
      </c>
      <c r="P978" s="11">
        <v>0</v>
      </c>
      <c r="Q978" s="10">
        <f t="shared" si="531"/>
        <v>2.4507977516949734E-3</v>
      </c>
      <c r="R978" s="10">
        <f t="shared" si="532"/>
        <v>1.1229494784086827E-3</v>
      </c>
      <c r="S978" s="10">
        <f t="shared" si="533"/>
        <v>0</v>
      </c>
      <c r="T978" s="9">
        <f t="shared" si="523"/>
        <v>1.3278482732862907E-3</v>
      </c>
      <c r="U978" s="18"/>
      <c r="V978" s="8">
        <f t="shared" si="534"/>
        <v>18.850972622554846</v>
      </c>
      <c r="W978" s="8">
        <f t="shared" si="524"/>
        <v>10.213503513015294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-3.6417254057863566</v>
      </c>
      <c r="AB978" s="8">
        <f t="shared" si="535"/>
        <v>-863.74691095395531</v>
      </c>
      <c r="AC978" s="8">
        <f t="shared" si="528"/>
        <v>-867.38863635974167</v>
      </c>
      <c r="AD978" s="8">
        <f t="shared" si="536"/>
        <v>1.8492804142726305</v>
      </c>
      <c r="AE978" s="8">
        <f t="shared" si="529"/>
        <v>-865.53935594546908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2742.5764517307789</v>
      </c>
      <c r="M979" s="14">
        <f t="shared" si="522"/>
        <v>769177</v>
      </c>
      <c r="N979" s="13"/>
      <c r="O979" s="12">
        <f>1000*(IF(I40&lt;18,VLOOKUP(I40,'[1]Mortality (No Interventions) H'!$B$10:$O$129,10),VLOOKUP(I40,'[1]Mortality (Interventions) H'!$B$264:$AV$384,25)))</f>
        <v>484.21639179590142</v>
      </c>
      <c r="P979" s="11">
        <v>0</v>
      </c>
      <c r="Q979" s="10">
        <f t="shared" si="531"/>
        <v>1.3278482732862907E-3</v>
      </c>
      <c r="R979" s="10">
        <f t="shared" si="532"/>
        <v>6.4296589974310566E-4</v>
      </c>
      <c r="S979" s="10">
        <f t="shared" si="533"/>
        <v>0</v>
      </c>
      <c r="T979" s="9">
        <f t="shared" si="523"/>
        <v>6.8488237354318504E-4</v>
      </c>
      <c r="U979" s="18"/>
      <c r="V979" s="8">
        <f t="shared" si="534"/>
        <v>10.213503513015294</v>
      </c>
      <c r="W979" s="8">
        <f t="shared" si="524"/>
        <v>5.2679576943482651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-1.8783422698850223</v>
      </c>
      <c r="AB979" s="8">
        <f t="shared" si="535"/>
        <v>-494.55458186670279</v>
      </c>
      <c r="AC979" s="8">
        <f t="shared" si="528"/>
        <v>-496.43292413658781</v>
      </c>
      <c r="AD979" s="8">
        <f t="shared" si="536"/>
        <v>1.0019446946268005</v>
      </c>
      <c r="AE979" s="8">
        <f t="shared" si="529"/>
        <v>-495.43097944196103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2742.5764517307789</v>
      </c>
      <c r="M980" s="14">
        <f t="shared" si="522"/>
        <v>769177</v>
      </c>
      <c r="N980" s="13"/>
      <c r="O980" s="12">
        <f>1000*(IF(I41&lt;18,VLOOKUP(I41,'[1]Mortality (No Interventions) H'!$B$10:$O$129,10),VLOOKUP(I41,'[1]Mortality (Interventions) H'!$B$264:$AV$384,25)))</f>
        <v>509.61467771822578</v>
      </c>
      <c r="P980" s="11">
        <v>0</v>
      </c>
      <c r="Q980" s="10">
        <f t="shared" si="531"/>
        <v>6.8488237354318504E-4</v>
      </c>
      <c r="R980" s="10">
        <f t="shared" si="532"/>
        <v>3.4902611006810372E-4</v>
      </c>
      <c r="S980" s="10">
        <f t="shared" si="533"/>
        <v>0</v>
      </c>
      <c r="T980" s="9">
        <f t="shared" si="523"/>
        <v>3.3585626347508132E-4</v>
      </c>
      <c r="U980" s="18"/>
      <c r="V980" s="8">
        <f t="shared" si="534"/>
        <v>5.2679576943482651</v>
      </c>
      <c r="W980" s="8">
        <f t="shared" si="524"/>
        <v>2.5833291317097262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-0.92111147937304616</v>
      </c>
      <c r="AB980" s="8">
        <f t="shared" si="535"/>
        <v>-268.46285626385384</v>
      </c>
      <c r="AC980" s="8">
        <f t="shared" si="528"/>
        <v>-269.38396774322689</v>
      </c>
      <c r="AD980" s="8">
        <f t="shared" si="536"/>
        <v>0.51678664981556488</v>
      </c>
      <c r="AE980" s="8">
        <f t="shared" si="529"/>
        <v>-268.86718109341132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2742.5764517307789</v>
      </c>
      <c r="M981" s="14">
        <f t="shared" si="522"/>
        <v>769177</v>
      </c>
      <c r="N981" s="13"/>
      <c r="O981" s="12">
        <f>1000*(IF(I42&lt;18,VLOOKUP(I42,'[1]Mortality (No Interventions) H'!$B$10:$O$129,10),VLOOKUP(I42,'[1]Mortality (Interventions) H'!$B$264:$AV$384,25)))</f>
        <v>533.66428727285404</v>
      </c>
      <c r="P981" s="11">
        <v>0</v>
      </c>
      <c r="Q981" s="10">
        <f t="shared" si="531"/>
        <v>3.3585626347508132E-4</v>
      </c>
      <c r="R981" s="10">
        <f t="shared" si="532"/>
        <v>1.7923449347355316E-4</v>
      </c>
      <c r="S981" s="10">
        <f t="shared" si="533"/>
        <v>0</v>
      </c>
      <c r="T981" s="9">
        <f t="shared" si="523"/>
        <v>1.5662177000152816E-4</v>
      </c>
      <c r="U981" s="18"/>
      <c r="V981" s="8">
        <f t="shared" si="534"/>
        <v>2.5833291317097262</v>
      </c>
      <c r="W981" s="8">
        <f t="shared" si="524"/>
        <v>1.2046986318446544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-0.42954717823458527</v>
      </c>
      <c r="AB981" s="8">
        <f t="shared" si="535"/>
        <v>-137.86304998650721</v>
      </c>
      <c r="AC981" s="8">
        <f t="shared" si="528"/>
        <v>-138.29259716474178</v>
      </c>
      <c r="AD981" s="8">
        <f t="shared" si="536"/>
        <v>0.25342458782072413</v>
      </c>
      <c r="AE981" s="8">
        <f t="shared" si="529"/>
        <v>-138.03917257692106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2742.5764517307789</v>
      </c>
      <c r="M982" s="14">
        <f t="shared" si="522"/>
        <v>769177</v>
      </c>
      <c r="N982" s="13"/>
      <c r="O982" s="12">
        <f>1000*(IF(I43&lt;18,VLOOKUP(I43,'[1]Mortality (No Interventions) H'!$B$10:$O$129,10),VLOOKUP(I43,'[1]Mortality (Interventions) H'!$B$264:$AV$384,25)))</f>
        <v>557.6152646393823</v>
      </c>
      <c r="P982" s="11">
        <v>0</v>
      </c>
      <c r="Q982" s="10">
        <f t="shared" si="531"/>
        <v>1.5662177000152816E-4</v>
      </c>
      <c r="R982" s="10">
        <f t="shared" si="532"/>
        <v>8.7334689727690598E-5</v>
      </c>
      <c r="S982" s="10">
        <f t="shared" si="533"/>
        <v>0</v>
      </c>
      <c r="T982" s="9">
        <f t="shared" si="523"/>
        <v>6.9287080273837561E-5</v>
      </c>
      <c r="U982" s="18"/>
      <c r="V982" s="8">
        <f t="shared" si="534"/>
        <v>1.2046986318446544</v>
      </c>
      <c r="W982" s="8">
        <f t="shared" si="524"/>
        <v>0.53294028543789551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-0.19002511476820705</v>
      </c>
      <c r="AB982" s="8">
        <f t="shared" si="535"/>
        <v>-67.175834640675873</v>
      </c>
      <c r="AC982" s="8">
        <f t="shared" si="528"/>
        <v>-67.365859755444077</v>
      </c>
      <c r="AD982" s="8">
        <f t="shared" si="536"/>
        <v>0.11818093578396061</v>
      </c>
      <c r="AE982" s="8">
        <f t="shared" si="529"/>
        <v>-67.247678819660123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2742.5764517307789</v>
      </c>
      <c r="M983" s="14">
        <f t="shared" si="522"/>
        <v>769177</v>
      </c>
      <c r="N983" s="13"/>
      <c r="O983" s="12">
        <f>1000*(IF(I44&lt;18,VLOOKUP(I44,'[1]Mortality (No Interventions) H'!$B$10:$O$129,10),VLOOKUP(I44,'[1]Mortality (Interventions) H'!$B$264:$AV$384,25)))</f>
        <v>581.2595192521037</v>
      </c>
      <c r="P983" s="11">
        <v>0</v>
      </c>
      <c r="Q983" s="10">
        <f t="shared" si="531"/>
        <v>6.9287080273837561E-5</v>
      </c>
      <c r="R983" s="10">
        <f t="shared" si="532"/>
        <v>4.0273774970352741E-5</v>
      </c>
      <c r="S983" s="10">
        <f t="shared" si="533"/>
        <v>0</v>
      </c>
      <c r="T983" s="9">
        <f t="shared" si="523"/>
        <v>2.901330530348482E-5</v>
      </c>
      <c r="U983" s="18"/>
      <c r="V983" s="8">
        <f t="shared" si="534"/>
        <v>0.53294028543789551</v>
      </c>
      <c r="W983" s="8">
        <f t="shared" si="524"/>
        <v>0.22316367133418544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-7.9571207912213185E-2</v>
      </c>
      <c r="AB983" s="8">
        <f t="shared" si="535"/>
        <v>-30.97766141037101</v>
      </c>
      <c r="AC983" s="8">
        <f t="shared" si="528"/>
        <v>-31.057232618283223</v>
      </c>
      <c r="AD983" s="8">
        <f t="shared" si="536"/>
        <v>5.2281442001457554E-2</v>
      </c>
      <c r="AE983" s="8">
        <f t="shared" si="529"/>
        <v>-31.004951176281764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2742.5764517307789</v>
      </c>
      <c r="M984" s="14">
        <f t="shared" si="522"/>
        <v>769177</v>
      </c>
      <c r="N984" s="13"/>
      <c r="O984" s="12">
        <f>1000*(IF(I45&lt;18,VLOOKUP(I45,'[1]Mortality (No Interventions) H'!$B$10:$O$129,10),VLOOKUP(I45,'[1]Mortality (Interventions) H'!$B$264:$AV$384,25)))</f>
        <v>604.37710518235417</v>
      </c>
      <c r="P984" s="11">
        <v>0</v>
      </c>
      <c r="Q984" s="10">
        <f t="shared" si="531"/>
        <v>2.901330530348482E-5</v>
      </c>
      <c r="R984" s="10">
        <f t="shared" si="532"/>
        <v>1.7534977471091998E-5</v>
      </c>
      <c r="S984" s="10">
        <f t="shared" si="533"/>
        <v>0</v>
      </c>
      <c r="T984" s="9">
        <f t="shared" si="523"/>
        <v>1.1478327832392822E-5</v>
      </c>
      <c r="U984" s="18"/>
      <c r="V984" s="8">
        <f t="shared" si="534"/>
        <v>0.22316367133418544</v>
      </c>
      <c r="W984" s="8">
        <f t="shared" si="524"/>
        <v>8.8288657671364137E-2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-3.148019161836655E-2</v>
      </c>
      <c r="AB984" s="8">
        <f t="shared" si="535"/>
        <v>-13.48750136628213</v>
      </c>
      <c r="AC984" s="8">
        <f t="shared" si="528"/>
        <v>-13.518981557900496</v>
      </c>
      <c r="AD984" s="8">
        <f t="shared" si="536"/>
        <v>2.1892356157883593E-2</v>
      </c>
      <c r="AE984" s="8">
        <f t="shared" si="529"/>
        <v>-13.497089201742613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2742.5764517307789</v>
      </c>
      <c r="M985" s="14">
        <f t="shared" si="522"/>
        <v>769177</v>
      </c>
      <c r="N985" s="13"/>
      <c r="O985" s="12">
        <f>1000*(IF(I46&lt;18,VLOOKUP(I46,'[1]Mortality (No Interventions) H'!$B$10:$O$129,10),VLOOKUP(I46,'[1]Mortality (Interventions) H'!$B$264:$AV$384,25)))</f>
        <v>626.75910811783604</v>
      </c>
      <c r="P985" s="11">
        <v>0</v>
      </c>
      <c r="Q985" s="10">
        <f t="shared" si="531"/>
        <v>1.1478327832392822E-5</v>
      </c>
      <c r="R985" s="10">
        <f t="shared" si="532"/>
        <v>7.1941465149146586E-6</v>
      </c>
      <c r="S985" s="10">
        <f t="shared" si="533"/>
        <v>0</v>
      </c>
      <c r="T985" s="9">
        <f t="shared" si="523"/>
        <v>4.2841813174781631E-6</v>
      </c>
      <c r="U985" s="18"/>
      <c r="V985" s="8">
        <f t="shared" si="534"/>
        <v>8.8288657671364137E-2</v>
      </c>
      <c r="W985" s="8">
        <f t="shared" si="524"/>
        <v>3.2952937332339012E-2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-1.1749694796260554E-2</v>
      </c>
      <c r="AB985" s="8">
        <f t="shared" si="535"/>
        <v>-5.5335720339025123</v>
      </c>
      <c r="AC985" s="8">
        <f t="shared" si="528"/>
        <v>-5.5453217286987728</v>
      </c>
      <c r="AD985" s="8">
        <f t="shared" si="536"/>
        <v>8.6611173175608226E-3</v>
      </c>
      <c r="AE985" s="8">
        <f t="shared" si="529"/>
        <v>-5.5366606113812118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2742.5764517307789</v>
      </c>
      <c r="M986" s="14">
        <f t="shared" si="522"/>
        <v>769177</v>
      </c>
      <c r="N986" s="13"/>
      <c r="O986" s="12">
        <f>1000*(IF(I47&lt;18,VLOOKUP(I47,'[1]Mortality (No Interventions) H'!$B$10:$O$129,10),VLOOKUP(I47,'[1]Mortality (Interventions) H'!$B$264:$AV$384,25)))</f>
        <v>648.43056379862094</v>
      </c>
      <c r="P986" s="11">
        <v>0</v>
      </c>
      <c r="Q986" s="10">
        <f t="shared" si="531"/>
        <v>4.2841813174781631E-6</v>
      </c>
      <c r="R986" s="10">
        <f t="shared" si="532"/>
        <v>2.7779941071078839E-6</v>
      </c>
      <c r="S986" s="10">
        <f t="shared" si="533"/>
        <v>0</v>
      </c>
      <c r="T986" s="9">
        <f t="shared" si="523"/>
        <v>1.5061872103702792E-6</v>
      </c>
      <c r="U986" s="18"/>
      <c r="V986" s="8">
        <f t="shared" si="534"/>
        <v>3.2952937332339012E-2</v>
      </c>
      <c r="W986" s="8">
        <f t="shared" si="524"/>
        <v>1.1585245599109803E-2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-4.1308335750596011E-3</v>
      </c>
      <c r="AB986" s="8">
        <f t="shared" si="535"/>
        <v>-2.1367691733229206</v>
      </c>
      <c r="AC986" s="8">
        <f t="shared" si="528"/>
        <v>-2.1409000068979802</v>
      </c>
      <c r="AD986" s="8">
        <f t="shared" si="536"/>
        <v>3.2326831523024572E-3</v>
      </c>
      <c r="AE986" s="8">
        <f t="shared" si="529"/>
        <v>-2.1376673237456778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2742.5764517307789</v>
      </c>
      <c r="M987" s="14">
        <f t="shared" si="522"/>
        <v>769177</v>
      </c>
      <c r="N987" s="13"/>
      <c r="O987" s="12">
        <f>1000*(IF(I48&lt;18,VLOOKUP(I48,'[1]Mortality (No Interventions) H'!$B$10:$O$129,10),VLOOKUP(I48,'[1]Mortality (Interventions) H'!$B$264:$AV$384,25)))</f>
        <v>669.44121519470593</v>
      </c>
      <c r="P987" s="11">
        <v>0</v>
      </c>
      <c r="Q987" s="10">
        <f t="shared" si="531"/>
        <v>1.5061872103702792E-6</v>
      </c>
      <c r="R987" s="10">
        <f t="shared" si="532"/>
        <v>1.0083037964210039E-6</v>
      </c>
      <c r="S987" s="10">
        <f t="shared" si="533"/>
        <v>0</v>
      </c>
      <c r="T987" s="9">
        <f t="shared" si="523"/>
        <v>4.9788341394927533E-7</v>
      </c>
      <c r="U987" s="18"/>
      <c r="V987" s="8">
        <f t="shared" si="534"/>
        <v>1.1585245599109803E-2</v>
      </c>
      <c r="W987" s="8">
        <f t="shared" si="524"/>
        <v>3.8296047069126178E-3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-1.3654833268046101E-3</v>
      </c>
      <c r="AB987" s="8">
        <f t="shared" si="535"/>
        <v>-0.77556408921971853</v>
      </c>
      <c r="AC987" s="8">
        <f t="shared" si="528"/>
        <v>-0.77692957254652317</v>
      </c>
      <c r="AD987" s="8">
        <f t="shared" si="536"/>
        <v>1.1365125932726718E-3</v>
      </c>
      <c r="AE987" s="8">
        <f t="shared" si="529"/>
        <v>-0.77579305995325054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2742.5764517307789</v>
      </c>
      <c r="M988" s="14">
        <f t="shared" si="522"/>
        <v>769177</v>
      </c>
      <c r="N988" s="13"/>
      <c r="O988" s="12">
        <f>1000*(IF(I49&lt;18,VLOOKUP(I49,'[1]Mortality (No Interventions) H'!$B$10:$O$129,10),VLOOKUP(I49,'[1]Mortality (Interventions) H'!$B$264:$AV$384,25)))</f>
        <v>689.60994046876999</v>
      </c>
      <c r="P988" s="11">
        <v>0</v>
      </c>
      <c r="Q988" s="10">
        <f t="shared" si="531"/>
        <v>4.9788341394927533E-7</v>
      </c>
      <c r="R988" s="10">
        <f t="shared" si="532"/>
        <v>3.433453514539477E-7</v>
      </c>
      <c r="S988" s="10">
        <f t="shared" si="533"/>
        <v>0</v>
      </c>
      <c r="T988" s="9">
        <f t="shared" si="523"/>
        <v>1.5453806249532763E-7</v>
      </c>
      <c r="U988" s="18"/>
      <c r="V988" s="8">
        <f t="shared" si="534"/>
        <v>3.8296047069126178E-3</v>
      </c>
      <c r="W988" s="8">
        <f t="shared" si="524"/>
        <v>1.1886712329596863E-3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-4.2383245109578498E-4</v>
      </c>
      <c r="AB988" s="8">
        <f t="shared" si="535"/>
        <v>-0.26409334739529311</v>
      </c>
      <c r="AC988" s="8">
        <f t="shared" si="528"/>
        <v>-0.26451717984638889</v>
      </c>
      <c r="AD988" s="8">
        <f t="shared" si="536"/>
        <v>3.7568422174812782E-4</v>
      </c>
      <c r="AE988" s="8">
        <f t="shared" si="529"/>
        <v>-0.26414149562464079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2742.5764517307789</v>
      </c>
      <c r="M989" s="14">
        <f t="shared" si="522"/>
        <v>769177</v>
      </c>
      <c r="N989" s="13"/>
      <c r="O989" s="12">
        <f>1000*(IF(I50&lt;18,VLOOKUP(I50,'[1]Mortality (No Interventions) H'!$B$10:$O$129,10),VLOOKUP(I50,'[1]Mortality (Interventions) H'!$B$264:$AV$384,25)))</f>
        <v>708.76596065616934</v>
      </c>
      <c r="P989" s="11">
        <v>0</v>
      </c>
      <c r="Q989" s="10">
        <f t="shared" si="531"/>
        <v>1.5453806249532763E-7</v>
      </c>
      <c r="R989" s="10">
        <f t="shared" si="532"/>
        <v>1.0953131832244402E-7</v>
      </c>
      <c r="S989" s="10">
        <f t="shared" si="533"/>
        <v>0</v>
      </c>
      <c r="T989" s="9">
        <f t="shared" si="523"/>
        <v>4.5006744172883605E-8</v>
      </c>
      <c r="U989" s="18"/>
      <c r="V989" s="8">
        <f t="shared" si="534"/>
        <v>1.1886712329596863E-3</v>
      </c>
      <c r="W989" s="8">
        <f t="shared" si="524"/>
        <v>3.4618152462666095E-4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-1.2343443673762202E-4</v>
      </c>
      <c r="AB989" s="8">
        <f t="shared" si="535"/>
        <v>-8.4248970833302531E-2</v>
      </c>
      <c r="AC989" s="8">
        <f t="shared" si="528"/>
        <v>-8.4372405270040154E-2</v>
      </c>
      <c r="AD989" s="8">
        <f t="shared" si="536"/>
        <v>1.1660864795334524E-4</v>
      </c>
      <c r="AE989" s="8">
        <f t="shared" si="529"/>
        <v>-8.4255796622086807E-2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2742.5764517307789</v>
      </c>
      <c r="M990" s="14">
        <f t="shared" si="522"/>
        <v>769177</v>
      </c>
      <c r="N990" s="13"/>
      <c r="O990" s="12">
        <f>1000*(IF(I51&lt;18,VLOOKUP(I51,'[1]Mortality (No Interventions) H'!$B$10:$O$129,10),VLOOKUP(I51,'[1]Mortality (Interventions) H'!$B$264:$AV$384,25)))</f>
        <v>731.69448569656299</v>
      </c>
      <c r="P990" s="11">
        <v>0</v>
      </c>
      <c r="Q990" s="10">
        <f t="shared" si="531"/>
        <v>4.5006744172883605E-8</v>
      </c>
      <c r="R990" s="10">
        <f t="shared" si="532"/>
        <v>3.2931186530454852E-8</v>
      </c>
      <c r="S990" s="10">
        <f t="shared" si="533"/>
        <v>0</v>
      </c>
      <c r="T990" s="9">
        <f t="shared" si="523"/>
        <v>1.2075557642428753E-8</v>
      </c>
      <c r="U990" s="18"/>
      <c r="V990" s="8">
        <f t="shared" si="534"/>
        <v>3.4618152462666095E-4</v>
      </c>
      <c r="W990" s="8">
        <f t="shared" si="524"/>
        <v>9.2882412007304219E-5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-3.3118140031642739E-5</v>
      </c>
      <c r="AB990" s="8">
        <f t="shared" si="535"/>
        <v>-2.5329911261935671E-2</v>
      </c>
      <c r="AC990" s="8">
        <f t="shared" si="528"/>
        <v>-2.5363029401967312E-2</v>
      </c>
      <c r="AD990" s="8">
        <f t="shared" si="536"/>
        <v>3.3960407565875438E-5</v>
      </c>
      <c r="AE990" s="8">
        <f t="shared" si="529"/>
        <v>-2.5329068994401436E-2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2742.5764517307789</v>
      </c>
      <c r="M991" s="14">
        <f t="shared" si="522"/>
        <v>769177</v>
      </c>
      <c r="N991" s="13"/>
      <c r="O991" s="12">
        <f>1000*(IF(I52&lt;18,VLOOKUP(I52,'[1]Mortality (No Interventions) H'!$B$10:$O$129,10),VLOOKUP(I52,'[1]Mortality (Interventions) H'!$B$264:$AV$384,25)))</f>
        <v>753.4223101830695</v>
      </c>
      <c r="P991" s="11">
        <v>0</v>
      </c>
      <c r="Q991" s="10">
        <f t="shared" si="531"/>
        <v>1.2075557642428753E-8</v>
      </c>
      <c r="R991" s="10">
        <f t="shared" si="532"/>
        <v>9.0979945357074925E-9</v>
      </c>
      <c r="S991" s="10">
        <f t="shared" si="533"/>
        <v>0</v>
      </c>
      <c r="T991" s="9">
        <f t="shared" si="523"/>
        <v>2.977563106721261E-9</v>
      </c>
      <c r="U991" s="18"/>
      <c r="V991" s="8">
        <f t="shared" si="534"/>
        <v>9.2882412007304219E-5</v>
      </c>
      <c r="W991" s="8">
        <f t="shared" si="524"/>
        <v>2.2902730577385394E-5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-8.1661944600360705E-6</v>
      </c>
      <c r="AB991" s="8">
        <f t="shared" si="535"/>
        <v>-6.9979681429918816E-3</v>
      </c>
      <c r="AC991" s="8">
        <f t="shared" si="528"/>
        <v>-7.0061343374519178E-3</v>
      </c>
      <c r="AD991" s="8">
        <f t="shared" si="536"/>
        <v>9.1117646179165452E-6</v>
      </c>
      <c r="AE991" s="8">
        <f t="shared" si="529"/>
        <v>-6.997022572834001E-3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2742.5764517307789</v>
      </c>
      <c r="M992" s="14">
        <f t="shared" si="522"/>
        <v>769177</v>
      </c>
      <c r="N992" s="13"/>
      <c r="O992" s="12">
        <f>1000*(IF(I53&lt;18,VLOOKUP(I53,'[1]Mortality (No Interventions) H'!$B$10:$O$129,10),VLOOKUP(I53,'[1]Mortality (Interventions) H'!$B$264:$AV$384,25)))</f>
        <v>773.91777251472183</v>
      </c>
      <c r="P992" s="11">
        <v>0</v>
      </c>
      <c r="Q992" s="10">
        <f t="shared" si="531"/>
        <v>2.977563106721261E-9</v>
      </c>
      <c r="R992" s="10">
        <f t="shared" si="532"/>
        <v>2.304389007075733E-9</v>
      </c>
      <c r="S992" s="10">
        <f t="shared" si="533"/>
        <v>0</v>
      </c>
      <c r="T992" s="9">
        <f t="shared" si="523"/>
        <v>6.7317409964552801E-10</v>
      </c>
      <c r="U992" s="18"/>
      <c r="V992" s="8">
        <f t="shared" si="534"/>
        <v>2.2902730577385394E-5</v>
      </c>
      <c r="W992" s="8">
        <f t="shared" si="524"/>
        <v>5.1779003444304829E-6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-1.8462314336028939E-6</v>
      </c>
      <c r="AB992" s="8">
        <f t="shared" si="535"/>
        <v>-1.772483023295491E-3</v>
      </c>
      <c r="AC992" s="8">
        <f t="shared" si="528"/>
        <v>-1.774329254729094E-3</v>
      </c>
      <c r="AD992" s="8">
        <f t="shared" si="536"/>
        <v>2.2467578696415074E-6</v>
      </c>
      <c r="AE992" s="8">
        <f t="shared" si="529"/>
        <v>-1.7720824968594526E-3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2742.5764517307789</v>
      </c>
      <c r="M993" s="14">
        <f t="shared" si="522"/>
        <v>769177</v>
      </c>
      <c r="N993" s="13"/>
      <c r="O993" s="12">
        <f>1000*(IF(I54&lt;18,VLOOKUP(I54,'[1]Mortality (No Interventions) H'!$B$10:$O$129,10),VLOOKUP(I54,'[1]Mortality (Interventions) H'!$B$264:$AV$384,25)))</f>
        <v>793.15228374989977</v>
      </c>
      <c r="P993" s="11">
        <v>0</v>
      </c>
      <c r="Q993" s="10">
        <f t="shared" si="531"/>
        <v>6.7317409964552801E-10</v>
      </c>
      <c r="R993" s="10">
        <f t="shared" si="532"/>
        <v>5.3392957449513311E-10</v>
      </c>
      <c r="S993" s="10">
        <f t="shared" si="533"/>
        <v>0</v>
      </c>
      <c r="T993" s="9">
        <f t="shared" si="523"/>
        <v>1.392445251503949E-10</v>
      </c>
      <c r="U993" s="18"/>
      <c r="V993" s="8">
        <f t="shared" si="534"/>
        <v>5.1779003444304829E-6</v>
      </c>
      <c r="W993" s="8">
        <f t="shared" si="524"/>
        <v>1.0710368612160531E-6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-3.8188875570990723E-7</v>
      </c>
      <c r="AB993" s="8">
        <f t="shared" si="535"/>
        <v>-4.1068634832144298E-4</v>
      </c>
      <c r="AC993" s="8">
        <f t="shared" si="528"/>
        <v>-4.1106823707715289E-4</v>
      </c>
      <c r="AD993" s="8">
        <f t="shared" si="536"/>
        <v>5.0795202378863042E-7</v>
      </c>
      <c r="AE993" s="8">
        <f t="shared" si="529"/>
        <v>-4.1056028505336424E-4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2742.5764517307789</v>
      </c>
      <c r="M994" s="14">
        <f t="shared" si="522"/>
        <v>769177</v>
      </c>
      <c r="N994" s="13"/>
      <c r="O994" s="12">
        <f>1000*(IF(I55&lt;18,VLOOKUP(I55,'[1]Mortality (No Interventions) H'!$B$10:$O$129,10),VLOOKUP(I55,'[1]Mortality (Interventions) H'!$B$264:$AV$384,25)))</f>
        <v>811.09954496265652</v>
      </c>
      <c r="P994" s="11">
        <v>0</v>
      </c>
      <c r="Q994" s="10">
        <f t="shared" si="531"/>
        <v>1.392445251503949E-10</v>
      </c>
      <c r="R994" s="10">
        <f t="shared" si="532"/>
        <v>1.1294117098802649E-10</v>
      </c>
      <c r="S994" s="10">
        <f t="shared" si="533"/>
        <v>0</v>
      </c>
      <c r="T994" s="9">
        <f t="shared" si="523"/>
        <v>2.6303354162368407E-11</v>
      </c>
      <c r="U994" s="18"/>
      <c r="V994" s="8">
        <f t="shared" si="534"/>
        <v>1.0710368612160531E-6</v>
      </c>
      <c r="W994" s="8">
        <f t="shared" si="524"/>
        <v>2.0231935044548046E-7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-7.213895972724636E-8</v>
      </c>
      <c r="AB994" s="8">
        <f t="shared" si="535"/>
        <v>-8.6871751077057254E-5</v>
      </c>
      <c r="AC994" s="8">
        <f t="shared" si="528"/>
        <v>-8.6943890036784505E-5</v>
      </c>
      <c r="AD994" s="8">
        <f t="shared" si="536"/>
        <v>1.0506871608529482E-7</v>
      </c>
      <c r="AE994" s="8">
        <f t="shared" si="529"/>
        <v>-8.6838821320699207E-5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2742.5764517307789</v>
      </c>
      <c r="M995" s="14">
        <f t="shared" si="522"/>
        <v>769177</v>
      </c>
      <c r="N995" s="13"/>
      <c r="O995" s="12">
        <f>1000*(IF(I56&lt;18,VLOOKUP(I56,'[1]Mortality (No Interventions) H'!$B$10:$O$129,10),VLOOKUP(I56,'[1]Mortality (Interventions) H'!$B$264:$AV$384,25)))</f>
        <v>827.90196613157173</v>
      </c>
      <c r="P995" s="11">
        <v>0</v>
      </c>
      <c r="Q995" s="10">
        <f t="shared" si="531"/>
        <v>2.6303354162368407E-11</v>
      </c>
      <c r="R995" s="10">
        <f t="shared" si="532"/>
        <v>2.1776598626879863E-11</v>
      </c>
      <c r="S995" s="10">
        <f t="shared" si="533"/>
        <v>0</v>
      </c>
      <c r="T995" s="9">
        <f t="shared" si="523"/>
        <v>4.5267555354885434E-12</v>
      </c>
      <c r="U995" s="18"/>
      <c r="V995" s="8">
        <f t="shared" si="534"/>
        <v>2.0231935044548046E-7</v>
      </c>
      <c r="W995" s="8">
        <f t="shared" si="524"/>
        <v>3.4818762425204715E-8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-1.2414973134372831E-8</v>
      </c>
      <c r="AB995" s="8">
        <f t="shared" si="535"/>
        <v>-1.6750058802027572E-5</v>
      </c>
      <c r="AC995" s="8">
        <f t="shared" si="528"/>
        <v>-1.6762473775161945E-5</v>
      </c>
      <c r="AD995" s="8">
        <f t="shared" si="536"/>
        <v>1.9847528278701635E-8</v>
      </c>
      <c r="AE995" s="8">
        <f t="shared" si="529"/>
        <v>-1.6742626246883242E-5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2742.5764517307789</v>
      </c>
      <c r="M996" s="14">
        <f t="shared" si="522"/>
        <v>769177</v>
      </c>
      <c r="N996" s="13"/>
      <c r="O996" s="12">
        <f>1000*(IF(I57&lt;18,VLOOKUP(I57,'[1]Mortality (No Interventions) H'!$B$10:$O$129,10),VLOOKUP(I57,'[1]Mortality (Interventions) H'!$B$264:$AV$384,25)))</f>
        <v>843.71812367127791</v>
      </c>
      <c r="P996" s="11">
        <v>0</v>
      </c>
      <c r="Q996" s="10">
        <f t="shared" si="531"/>
        <v>4.5267555354885434E-12</v>
      </c>
      <c r="R996" s="10">
        <f t="shared" si="532"/>
        <v>3.8193056867209644E-12</v>
      </c>
      <c r="S996" s="10">
        <f t="shared" si="533"/>
        <v>0</v>
      </c>
      <c r="T996" s="9">
        <f t="shared" si="523"/>
        <v>7.0744984876757893E-13</v>
      </c>
      <c r="U996" s="18"/>
      <c r="V996" s="8">
        <f t="shared" si="534"/>
        <v>3.4818762425204715E-8</v>
      </c>
      <c r="W996" s="8">
        <f t="shared" si="524"/>
        <v>5.4415415232550012E-9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-1.9402352960104629E-9</v>
      </c>
      <c r="AB996" s="8">
        <f t="shared" si="535"/>
        <v>-2.9377220901949715E-6</v>
      </c>
      <c r="AC996" s="8">
        <f t="shared" si="528"/>
        <v>-2.9396623254909818E-6</v>
      </c>
      <c r="AD996" s="8">
        <f t="shared" si="536"/>
        <v>3.4157205939125827E-9</v>
      </c>
      <c r="AE996" s="8">
        <f t="shared" si="529"/>
        <v>-2.9362466048970693E-6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2742.5764517307789</v>
      </c>
      <c r="M997" s="14">
        <f t="shared" si="522"/>
        <v>769177</v>
      </c>
      <c r="N997" s="13"/>
      <c r="O997" s="12">
        <f>1000*(IF(I58&lt;18,VLOOKUP(I58,'[1]Mortality (No Interventions) H'!$B$10:$O$129,10),VLOOKUP(I58,'[1]Mortality (Interventions) H'!$B$264:$AV$384,25)))</f>
        <v>858.54801758177541</v>
      </c>
      <c r="P997" s="11">
        <v>0</v>
      </c>
      <c r="Q997" s="10">
        <f t="shared" si="531"/>
        <v>7.0744984876757893E-13</v>
      </c>
      <c r="R997" s="10">
        <f t="shared" si="532"/>
        <v>6.0737966519793165E-13</v>
      </c>
      <c r="S997" s="10">
        <f t="shared" si="533"/>
        <v>0</v>
      </c>
      <c r="T997" s="9">
        <f t="shared" si="523"/>
        <v>1.0007018356964728E-13</v>
      </c>
      <c r="U997" s="18"/>
      <c r="V997" s="8">
        <f t="shared" si="534"/>
        <v>5.4415415232550012E-9</v>
      </c>
      <c r="W997" s="8">
        <f t="shared" si="524"/>
        <v>7.6971683587550592E-10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-2.7445012897849096E-10</v>
      </c>
      <c r="AB997" s="8">
        <f t="shared" si="535"/>
        <v>-4.6718246873794949E-7</v>
      </c>
      <c r="AC997" s="8">
        <f t="shared" si="528"/>
        <v>-4.6745691886692797E-7</v>
      </c>
      <c r="AD997" s="8">
        <f t="shared" si="536"/>
        <v>5.3381522343131561E-10</v>
      </c>
      <c r="AE997" s="8">
        <f t="shared" si="529"/>
        <v>-4.6692310364349668E-7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2742.5764517307789</v>
      </c>
      <c r="M998" s="14">
        <f t="shared" si="522"/>
        <v>769177</v>
      </c>
      <c r="N998" s="13"/>
      <c r="O998" s="12">
        <f>1000*(IF(I59&lt;18,VLOOKUP(I59,'[1]Mortality (No Interventions) H'!$B$10:$O$129,10),VLOOKUP(I59,'[1]Mortality (Interventions) H'!$B$264:$AV$384,25)))</f>
        <v>872.39164786306424</v>
      </c>
      <c r="P998" s="11">
        <v>0</v>
      </c>
      <c r="Q998" s="10">
        <f t="shared" si="531"/>
        <v>1.0007018356964728E-13</v>
      </c>
      <c r="R998" s="10">
        <f t="shared" si="532"/>
        <v>8.7300392346283933E-14</v>
      </c>
      <c r="S998" s="10">
        <f t="shared" si="533"/>
        <v>0</v>
      </c>
      <c r="T998" s="9">
        <f t="shared" si="523"/>
        <v>1.2769791223363351E-14</v>
      </c>
      <c r="U998" s="18"/>
      <c r="V998" s="8">
        <f t="shared" si="534"/>
        <v>7.6971683587550592E-10</v>
      </c>
      <c r="W998" s="8">
        <f t="shared" si="524"/>
        <v>9.8222297038129536E-11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-3.50221287027147E-11</v>
      </c>
      <c r="AB998" s="8">
        <f t="shared" si="535"/>
        <v>-6.7149453883737641E-8</v>
      </c>
      <c r="AC998" s="8">
        <f t="shared" si="528"/>
        <v>-6.7184476012440354E-8</v>
      </c>
      <c r="AD998" s="8">
        <f t="shared" si="536"/>
        <v>7.5509221599387133E-11</v>
      </c>
      <c r="AE998" s="8">
        <f t="shared" si="529"/>
        <v>-6.7108966790840971E-8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2742.5764517307789</v>
      </c>
      <c r="M999" s="14">
        <f t="shared" si="522"/>
        <v>769177</v>
      </c>
      <c r="N999" s="13"/>
      <c r="O999" s="12">
        <f>1000*(IF(I60&lt;18,VLOOKUP(I60,'[1]Mortality (No Interventions) H'!$B$10:$O$129,10),VLOOKUP(I60,'[1]Mortality (Interventions) H'!$B$264:$AV$384,25)))</f>
        <v>1000</v>
      </c>
      <c r="P999" s="11">
        <v>0</v>
      </c>
      <c r="Q999" s="10">
        <f t="shared" si="531"/>
        <v>1.2769791223363351E-14</v>
      </c>
      <c r="R999" s="10">
        <f t="shared" si="532"/>
        <v>1.2769791223363351E-14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9.8222297038129536E-11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-9.8222297038129525E-9</v>
      </c>
      <c r="AC999" s="8">
        <f t="shared" si="528"/>
        <v>-9.8222297038129525E-9</v>
      </c>
      <c r="AD999" s="8">
        <f t="shared" si="536"/>
        <v>9.6356073394405088E-12</v>
      </c>
      <c r="AE999" s="8">
        <f t="shared" si="529"/>
        <v>-9.8125940964735119E-9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2742.5764517307789</v>
      </c>
      <c r="M1000" s="14">
        <f t="shared" si="522"/>
        <v>769177</v>
      </c>
      <c r="N1000" s="13"/>
      <c r="O1000" s="12" t="e">
        <f>1000*(IF(I61&lt;18,VLOOKUP(I61,'[1]Mortality (No Interventions) H'!$B$10:$O$129,10),VLOOKUP(I61,'[1]Mortality (Interventions) H'!$B$264:$AV$384,25)))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2742.5764517307789</v>
      </c>
      <c r="M1001" s="14">
        <f t="shared" si="522"/>
        <v>769177</v>
      </c>
      <c r="N1001" s="13"/>
      <c r="O1001" s="12" t="e">
        <f>1000*(IF(I62&lt;18,VLOOKUP(I62,'[1]Mortality (No Interventions) H'!$B$10:$O$129,10),VLOOKUP(I62,'[1]Mortality (Interventions) H'!$B$264:$AV$384,25)))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2742.5764517307789</v>
      </c>
      <c r="M1002" s="14">
        <f t="shared" si="522"/>
        <v>769177</v>
      </c>
      <c r="N1002" s="13"/>
      <c r="O1002" s="12" t="e">
        <f>1000*(IF(I63&lt;18,VLOOKUP(I63,'[1]Mortality (No Interventions) H'!$B$10:$O$129,10),VLOOKUP(I63,'[1]Mortality (Interventions) H'!$B$264:$AV$384,25)))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2742.5764517307789</v>
      </c>
      <c r="M1003" s="14">
        <f t="shared" si="522"/>
        <v>769177</v>
      </c>
      <c r="N1003" s="13"/>
      <c r="O1003" s="12" t="e">
        <f>1000*(IF(I64&lt;18,VLOOKUP(I64,'[1]Mortality (No Interventions) H'!$B$10:$O$129,10),VLOOKUP(I64,'[1]Mortality (Interventions) H'!$B$264:$AV$384,25)))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2742.5764517307789</v>
      </c>
      <c r="M1004" s="14">
        <f t="shared" si="522"/>
        <v>769177</v>
      </c>
      <c r="N1004" s="13"/>
      <c r="O1004" s="12" t="e">
        <f>1000*(IF(I65&lt;18,VLOOKUP(I65,'[1]Mortality (No Interventions) H'!$B$10:$O$129,10),VLOOKUP(I65,'[1]Mortality (Interventions) H'!$B$264:$AV$384,25)))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2742.5764517307789</v>
      </c>
      <c r="M1005" s="14">
        <f t="shared" si="522"/>
        <v>769177</v>
      </c>
      <c r="N1005" s="13"/>
      <c r="O1005" s="12" t="e">
        <f>1000*(IF(I66&lt;18,VLOOKUP(I66,'[1]Mortality (No Interventions) H'!$B$10:$O$129,10),VLOOKUP(I66,'[1]Mortality (Interventions) H'!$B$264:$AV$384,25)))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2742.5764517307789</v>
      </c>
      <c r="M1006" s="14">
        <f t="shared" si="522"/>
        <v>769177</v>
      </c>
      <c r="N1006" s="13"/>
      <c r="O1006" s="12" t="e">
        <f>1000*(IF(I67&lt;18,VLOOKUP(I67,'[1]Mortality (No Interventions) H'!$B$10:$O$129,10),VLOOKUP(I67,'[1]Mortality (Interventions) H'!$B$264:$AV$384,25)))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2742.5764517307789</v>
      </c>
      <c r="M1007" s="14">
        <f t="shared" ref="M1007:M1038" si="539">$E$11</f>
        <v>769177</v>
      </c>
      <c r="N1007" s="13"/>
      <c r="O1007" s="12" t="e">
        <f>1000*(IF(I68&lt;18,VLOOKUP(I68,'[1]Mortality (No Interventions) H'!$B$10:$O$129,10),VLOOKUP(I68,'[1]Mortality (Interventions) H'!$B$264:$AV$384,25)))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2742.5764517307789</v>
      </c>
      <c r="M1008" s="14">
        <f t="shared" si="539"/>
        <v>769177</v>
      </c>
      <c r="N1008" s="13"/>
      <c r="O1008" s="12" t="e">
        <f>1000*(IF(I69&lt;18,VLOOKUP(I69,'[1]Mortality (No Interventions) H'!$B$10:$O$129,10),VLOOKUP(I69,'[1]Mortality (Interventions) H'!$B$264:$AV$384,25)))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2742.5764517307789</v>
      </c>
      <c r="M1009" s="14">
        <f t="shared" si="539"/>
        <v>769177</v>
      </c>
      <c r="N1009" s="13"/>
      <c r="O1009" s="12" t="e">
        <f>1000*(IF(I70&lt;18,VLOOKUP(I70,'[1]Mortality (No Interventions) H'!$B$10:$O$129,10),VLOOKUP(I70,'[1]Mortality (Interventions) H'!$B$264:$AV$384,25)))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2742.5764517307789</v>
      </c>
      <c r="M1010" s="14">
        <f t="shared" si="539"/>
        <v>769177</v>
      </c>
      <c r="N1010" s="13"/>
      <c r="O1010" s="12" t="e">
        <f>1000*(IF(I71&lt;18,VLOOKUP(I71,'[1]Mortality (No Interventions) H'!$B$10:$O$129,10),VLOOKUP(I71,'[1]Mortality (Interventions) H'!$B$264:$AV$384,25)))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2742.5764517307789</v>
      </c>
      <c r="M1011" s="14">
        <f t="shared" si="539"/>
        <v>769177</v>
      </c>
      <c r="N1011" s="13"/>
      <c r="O1011" s="12" t="e">
        <f>1000*(IF(I72&lt;18,VLOOKUP(I72,'[1]Mortality (No Interventions) H'!$B$10:$O$129,10),VLOOKUP(I72,'[1]Mortality (Interventions) H'!$B$264:$AV$384,25)))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2742.5764517307789</v>
      </c>
      <c r="M1012" s="14">
        <f t="shared" si="539"/>
        <v>769177</v>
      </c>
      <c r="N1012" s="13"/>
      <c r="O1012" s="12" t="e">
        <f>1000*(IF(I73&lt;18,VLOOKUP(I73,'[1]Mortality (No Interventions) H'!$B$10:$O$129,10),VLOOKUP(I73,'[1]Mortality (Interventions) H'!$B$264:$AV$384,25)))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2742.5764517307789</v>
      </c>
      <c r="M1013" s="14">
        <f t="shared" si="539"/>
        <v>769177</v>
      </c>
      <c r="N1013" s="13"/>
      <c r="O1013" s="12" t="e">
        <f>1000*(IF(I74&lt;18,VLOOKUP(I74,'[1]Mortality (No Interventions) H'!$B$10:$O$129,10),VLOOKUP(I74,'[1]Mortality (Interventions) H'!$B$264:$AV$384,25)))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2742.5764517307789</v>
      </c>
      <c r="M1014" s="14">
        <f t="shared" si="539"/>
        <v>769177</v>
      </c>
      <c r="N1014" s="13"/>
      <c r="O1014" s="12" t="e">
        <f>1000*(IF(I75&lt;18,VLOOKUP(I75,'[1]Mortality (No Interventions) H'!$B$10:$O$129,10),VLOOKUP(I75,'[1]Mortality (Interventions) H'!$B$264:$AV$384,25)))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2742.5764517307789</v>
      </c>
      <c r="M1015" s="14">
        <f t="shared" si="539"/>
        <v>769177</v>
      </c>
      <c r="N1015" s="13"/>
      <c r="O1015" s="12" t="e">
        <f>1000*(IF(I76&lt;18,VLOOKUP(I76,'[1]Mortality (No Interventions) H'!$B$10:$O$129,10),VLOOKUP(I76,'[1]Mortality (Interventions) H'!$B$264:$AV$384,25)))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2742.5764517307789</v>
      </c>
      <c r="M1016" s="14">
        <f t="shared" si="539"/>
        <v>769177</v>
      </c>
      <c r="N1016" s="13"/>
      <c r="O1016" s="12" t="e">
        <f>1000*(IF(I77&lt;18,VLOOKUP(I77,'[1]Mortality (No Interventions) H'!$B$10:$O$129,10),VLOOKUP(I77,'[1]Mortality (Interventions) H'!$B$264:$AV$384,25)))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2742.5764517307789</v>
      </c>
      <c r="M1017" s="14">
        <f t="shared" si="539"/>
        <v>769177</v>
      </c>
      <c r="N1017" s="13"/>
      <c r="O1017" s="12" t="e">
        <f>1000*(IF(I78&lt;18,VLOOKUP(I78,'[1]Mortality (No Interventions) H'!$B$10:$O$129,10),VLOOKUP(I78,'[1]Mortality (Interventions) H'!$B$264:$AV$384,25)))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2742.5764517307789</v>
      </c>
      <c r="M1018" s="14">
        <f t="shared" si="539"/>
        <v>769177</v>
      </c>
      <c r="N1018" s="13"/>
      <c r="O1018" s="12" t="e">
        <f>1000*(IF(I79&lt;18,VLOOKUP(I79,'[1]Mortality (No Interventions) H'!$B$10:$O$129,10),VLOOKUP(I79,'[1]Mortality (Interventions) H'!$B$264:$AV$384,25)))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2742.5764517307789</v>
      </c>
      <c r="M1019" s="14">
        <f t="shared" si="539"/>
        <v>769177</v>
      </c>
      <c r="O1019" s="12" t="e">
        <f>1000*(IF(I80&lt;18,VLOOKUP(I80,'[1]Mortality (No Interventions) H'!$B$10:$O$129,10),VLOOKUP(I80,'[1]Mortality (Interventions) H'!$B$264:$AV$384,25)))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2742.5764517307789</v>
      </c>
      <c r="M1020" s="14">
        <f t="shared" si="539"/>
        <v>769177</v>
      </c>
      <c r="O1020" s="12" t="e">
        <f>1000*(IF(I81&lt;18,VLOOKUP(I81,'[1]Mortality (No Interventions) H'!$B$10:$O$129,10),VLOOKUP(I81,'[1]Mortality (Interventions) H'!$B$264:$AV$384,25)))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2742.5764517307789</v>
      </c>
      <c r="M1021" s="14">
        <f t="shared" si="539"/>
        <v>769177</v>
      </c>
      <c r="O1021" s="12" t="e">
        <f>1000*(IF(I82&lt;18,VLOOKUP(I82,'[1]Mortality (No Interventions) H'!$B$10:$O$129,10),VLOOKUP(I82,'[1]Mortality (Interventions) H'!$B$264:$AV$384,25)))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2742.5764517307789</v>
      </c>
      <c r="M1022" s="14">
        <f t="shared" si="539"/>
        <v>769177</v>
      </c>
      <c r="O1022" s="12" t="e">
        <f>1000*(IF(I83&lt;18,VLOOKUP(I83,'[1]Mortality (No Interventions) H'!$B$10:$O$129,10),VLOOKUP(I83,'[1]Mortality (Interventions) H'!$B$264:$AV$384,25)))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2742.5764517307789</v>
      </c>
      <c r="M1023" s="14">
        <f t="shared" si="539"/>
        <v>769177</v>
      </c>
      <c r="O1023" s="12" t="e">
        <f>1000*(IF(I84&lt;18,VLOOKUP(I84,'[1]Mortality (No Interventions) H'!$B$10:$O$129,10),VLOOKUP(I84,'[1]Mortality (Interventions) H'!$B$264:$AV$384,25)))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2742.5764517307789</v>
      </c>
      <c r="M1024" s="14">
        <f t="shared" si="539"/>
        <v>769177</v>
      </c>
      <c r="O1024" s="12" t="e">
        <f>1000*(IF(I85&lt;18,VLOOKUP(I85,'[1]Mortality (No Interventions) H'!$B$10:$O$129,10),VLOOKUP(I85,'[1]Mortality (Interventions) H'!$B$264:$AV$384,25)))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2742.5764517307789</v>
      </c>
      <c r="M1025" s="14">
        <f t="shared" si="539"/>
        <v>769177</v>
      </c>
      <c r="O1025" s="12" t="e">
        <f>1000*(IF(I86&lt;18,VLOOKUP(I86,'[1]Mortality (No Interventions) H'!$B$10:$O$129,10),VLOOKUP(I86,'[1]Mortality (Interventions) H'!$B$264:$AV$384,25)))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2742.5764517307789</v>
      </c>
      <c r="M1026" s="14">
        <f t="shared" si="539"/>
        <v>769177</v>
      </c>
      <c r="O1026" s="12" t="e">
        <f>1000*(IF(I87&lt;18,VLOOKUP(I87,'[1]Mortality (No Interventions) H'!$B$10:$O$129,10),VLOOKUP(I87,'[1]Mortality (Interventions) H'!$B$264:$AV$384,25)))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2742.5764517307789</v>
      </c>
      <c r="M1027" s="14">
        <f t="shared" si="539"/>
        <v>769177</v>
      </c>
      <c r="O1027" s="12" t="e">
        <f>1000*(IF(I88&lt;18,VLOOKUP(I88,'[1]Mortality (No Interventions) H'!$B$10:$O$129,10),VLOOKUP(I88,'[1]Mortality (Interventions) H'!$B$264:$AV$384,25)))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2742.5764517307789</v>
      </c>
      <c r="M1028" s="14">
        <f t="shared" si="539"/>
        <v>769177</v>
      </c>
      <c r="O1028" s="12" t="e">
        <f>1000*(IF(I89&lt;18,VLOOKUP(I89,'[1]Mortality (No Interventions) H'!$B$10:$O$129,10),VLOOKUP(I89,'[1]Mortality (Interventions) H'!$B$264:$AV$384,25)))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2742.5764517307789</v>
      </c>
      <c r="M1029" s="14">
        <f t="shared" si="539"/>
        <v>769177</v>
      </c>
      <c r="O1029" s="12" t="e">
        <f>1000*(IF(I90&lt;18,VLOOKUP(I90,'[1]Mortality (No Interventions) H'!$B$10:$O$129,10),VLOOKUP(I90,'[1]Mortality (Interventions) H'!$B$264:$AV$384,25)))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2742.5764517307789</v>
      </c>
      <c r="M1030" s="14">
        <f t="shared" si="539"/>
        <v>769177</v>
      </c>
      <c r="O1030" s="12" t="e">
        <f>1000*(IF(I91&lt;18,VLOOKUP(I91,'[1]Mortality (No Interventions) H'!$B$10:$O$129,10),VLOOKUP(I91,'[1]Mortality (Interventions) H'!$B$264:$AV$384,25)))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2742.5764517307789</v>
      </c>
      <c r="M1031" s="14">
        <f t="shared" si="539"/>
        <v>769177</v>
      </c>
      <c r="O1031" s="12" t="e">
        <f>1000*(IF(I92&lt;18,VLOOKUP(I92,'[1]Mortality (No Interventions) H'!$B$10:$O$129,10),VLOOKUP(I92,'[1]Mortality (Interventions) H'!$B$264:$AV$384,25)))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2742.5764517307789</v>
      </c>
      <c r="M1032" s="14">
        <f t="shared" si="539"/>
        <v>769177</v>
      </c>
      <c r="O1032" s="12" t="e">
        <f>1000*(IF(I93&lt;18,VLOOKUP(I93,'[1]Mortality (No Interventions) H'!$B$10:$O$129,10),VLOOKUP(I93,'[1]Mortality (Interventions) H'!$B$264:$AV$384,25)))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2742.5764517307789</v>
      </c>
      <c r="M1033" s="14">
        <f t="shared" si="539"/>
        <v>769177</v>
      </c>
      <c r="O1033" s="12" t="e">
        <f>1000*(IF(I94&lt;18,VLOOKUP(I94,'[1]Mortality (No Interventions) H'!$B$10:$O$129,10),VLOOKUP(I94,'[1]Mortality (Interventions) H'!$B$264:$AV$384,25)))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2742.5764517307789</v>
      </c>
      <c r="M1034" s="14">
        <f t="shared" si="539"/>
        <v>769177</v>
      </c>
      <c r="O1034" s="12" t="e">
        <f>1000*(IF(I95&lt;18,VLOOKUP(I95,'[1]Mortality (No Interventions) H'!$B$10:$O$129,10),VLOOKUP(I95,'[1]Mortality (Interventions) H'!$B$264:$AV$384,25)))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2742.5764517307789</v>
      </c>
      <c r="M1035" s="14">
        <f t="shared" si="539"/>
        <v>769177</v>
      </c>
      <c r="O1035" s="12" t="e">
        <f>1000*(IF(I96&lt;18,VLOOKUP(I96,'[1]Mortality (No Interventions) H'!$B$10:$O$129,10),VLOOKUP(I96,'[1]Mortality (Interventions) H'!$B$264:$AV$384,25)))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2742.5764517307789</v>
      </c>
      <c r="M1036" s="14">
        <f t="shared" si="539"/>
        <v>769177</v>
      </c>
      <c r="O1036" s="12" t="e">
        <f>1000*(IF(I97&lt;18,VLOOKUP(I97,'[1]Mortality (No Interventions) H'!$B$10:$O$129,10),VLOOKUP(I97,'[1]Mortality (Interventions) H'!$B$264:$AV$384,25)))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2742.5764517307789</v>
      </c>
      <c r="M1037" s="14">
        <f t="shared" si="539"/>
        <v>769177</v>
      </c>
      <c r="O1037" s="12" t="e">
        <f>1000*(IF(I98&lt;18,VLOOKUP(I98,'[1]Mortality (No Interventions) H'!$B$10:$O$129,10),VLOOKUP(I98,'[1]Mortality (Interventions) H'!$B$264:$AV$384,25)))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2742.5764517307789</v>
      </c>
      <c r="M1038" s="14">
        <f t="shared" si="539"/>
        <v>769177</v>
      </c>
      <c r="O1038" s="12" t="e">
        <f>1000*(IF(I99&lt;18,VLOOKUP(I99,'[1]Mortality (No Interventions) H'!$B$10:$O$129,10),VLOOKUP(I99,'[1]Mortality (Interventions) H'!$B$264:$AV$384,25)))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2742.5764517307789</v>
      </c>
      <c r="M1039" s="14">
        <f t="shared" ref="M1039:M1063" si="556">$E$11</f>
        <v>769177</v>
      </c>
      <c r="O1039" s="12" t="e">
        <f>1000*(IF(I100&lt;18,VLOOKUP(I100,'[1]Mortality (No Interventions) H'!$B$10:$O$129,10),VLOOKUP(I100,'[1]Mortality (Interventions) H'!$B$264:$AV$384,25)))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2742.5764517307789</v>
      </c>
      <c r="M1040" s="14">
        <f t="shared" si="556"/>
        <v>769177</v>
      </c>
      <c r="O1040" s="12" t="e">
        <f>1000*(IF(I101&lt;18,VLOOKUP(I101,'[1]Mortality (No Interventions) H'!$B$10:$O$129,10),VLOOKUP(I101,'[1]Mortality (Interventions) H'!$B$264:$AV$384,25)))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2742.5764517307789</v>
      </c>
      <c r="M1041" s="14">
        <f t="shared" si="556"/>
        <v>769177</v>
      </c>
      <c r="O1041" s="12" t="e">
        <f>1000*(IF(I102&lt;18,VLOOKUP(I102,'[1]Mortality (No Interventions) H'!$B$10:$O$129,10),VLOOKUP(I102,'[1]Mortality (Interventions) H'!$B$264:$AV$384,25)))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2742.5764517307789</v>
      </c>
      <c r="M1042" s="14">
        <f t="shared" si="556"/>
        <v>769177</v>
      </c>
      <c r="O1042" s="12" t="e">
        <f>1000*(IF(I103&lt;18,VLOOKUP(I103,'[1]Mortality (No Interventions) H'!$B$10:$O$129,10),VLOOKUP(I103,'[1]Mortality (Interventions) H'!$B$264:$AV$384,25)))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2742.5764517307789</v>
      </c>
      <c r="M1043" s="14">
        <f t="shared" si="556"/>
        <v>769177</v>
      </c>
      <c r="O1043" s="12" t="e">
        <f>1000*(IF(I104&lt;18,VLOOKUP(I104,'[1]Mortality (No Interventions) H'!$B$10:$O$129,10),VLOOKUP(I104,'[1]Mortality (Interventions) H'!$B$264:$AV$384,25)))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2742.5764517307789</v>
      </c>
      <c r="M1044" s="14">
        <f t="shared" si="556"/>
        <v>769177</v>
      </c>
      <c r="O1044" s="12" t="e">
        <f>1000*(IF(I105&lt;18,VLOOKUP(I105,'[1]Mortality (No Interventions) H'!$B$10:$O$129,10),VLOOKUP(I105,'[1]Mortality (Interventions) H'!$B$264:$AV$384,25)))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2742.5764517307789</v>
      </c>
      <c r="M1045" s="14">
        <f t="shared" si="556"/>
        <v>769177</v>
      </c>
      <c r="O1045" s="12" t="e">
        <f>1000*(IF(I106&lt;18,VLOOKUP(I106,'[1]Mortality (No Interventions) H'!$B$10:$O$129,10),VLOOKUP(I106,'[1]Mortality (Interventions) H'!$B$264:$AV$384,25)))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2742.5764517307789</v>
      </c>
      <c r="M1046" s="14">
        <f t="shared" si="556"/>
        <v>769177</v>
      </c>
      <c r="O1046" s="12" t="e">
        <f>1000*(IF(I107&lt;18,VLOOKUP(I107,'[1]Mortality (No Interventions) H'!$B$10:$O$129,10),VLOOKUP(I107,'[1]Mortality (Interventions) H'!$B$264:$AV$384,25)))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2742.5764517307789</v>
      </c>
      <c r="M1047" s="14">
        <f t="shared" si="556"/>
        <v>769177</v>
      </c>
      <c r="O1047" s="12" t="e">
        <f>1000*(IF(I108&lt;18,VLOOKUP(I108,'[1]Mortality (No Interventions) H'!$B$10:$O$129,10),VLOOKUP(I108,'[1]Mortality (Interventions) H'!$B$264:$AV$384,25)))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2742.5764517307789</v>
      </c>
      <c r="M1048" s="14">
        <f t="shared" si="556"/>
        <v>769177</v>
      </c>
      <c r="O1048" s="12" t="e">
        <f>1000*(IF(I109&lt;18,VLOOKUP(I109,'[1]Mortality (No Interventions) H'!$B$10:$O$129,10),VLOOKUP(I109,'[1]Mortality (Interventions) H'!$B$264:$AV$384,25)))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2742.5764517307789</v>
      </c>
      <c r="M1049" s="14">
        <f t="shared" si="556"/>
        <v>769177</v>
      </c>
      <c r="O1049" s="12" t="e">
        <f>1000*(IF(I110&lt;18,VLOOKUP(I110,'[1]Mortality (No Interventions) H'!$B$10:$O$129,10),VLOOKUP(I110,'[1]Mortality (Interventions) H'!$B$264:$AV$384,25)))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2742.5764517307789</v>
      </c>
      <c r="M1050" s="14">
        <f t="shared" si="556"/>
        <v>769177</v>
      </c>
      <c r="O1050" s="12" t="e">
        <f>1000*(IF(I111&lt;18,VLOOKUP(I111,'[1]Mortality (No Interventions) H'!$B$10:$O$129,10),VLOOKUP(I111,'[1]Mortality (Interventions) H'!$B$264:$AV$384,25)))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2742.5764517307789</v>
      </c>
      <c r="M1051" s="14">
        <f t="shared" si="556"/>
        <v>769177</v>
      </c>
      <c r="O1051" s="12" t="e">
        <f>1000*(IF(I112&lt;18,VLOOKUP(I112,'[1]Mortality (No Interventions) H'!$B$10:$O$129,10),VLOOKUP(I112,'[1]Mortality (Interventions) H'!$B$264:$AV$384,25)))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2742.5764517307789</v>
      </c>
      <c r="M1052" s="14">
        <f t="shared" si="556"/>
        <v>769177</v>
      </c>
      <c r="O1052" s="12" t="e">
        <f>1000*(IF(I113&lt;18,VLOOKUP(I113,'[1]Mortality (No Interventions) H'!$B$10:$O$129,10),VLOOKUP(I113,'[1]Mortality (Interventions) H'!$B$264:$AV$384,25)))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2742.5764517307789</v>
      </c>
      <c r="M1053" s="14">
        <f t="shared" si="556"/>
        <v>769177</v>
      </c>
      <c r="O1053" s="12" t="e">
        <f>1000*(IF(I114&lt;18,VLOOKUP(I114,'[1]Mortality (No Interventions) H'!$B$10:$O$129,10),VLOOKUP(I114,'[1]Mortality (Interventions) H'!$B$264:$AV$384,25)))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2742.5764517307789</v>
      </c>
      <c r="M1054" s="14">
        <f t="shared" si="556"/>
        <v>769177</v>
      </c>
      <c r="O1054" s="12" t="e">
        <f>1000*(IF(I115&lt;18,VLOOKUP(I115,'[1]Mortality (No Interventions) H'!$B$10:$O$129,10),VLOOKUP(I115,'[1]Mortality (Interventions) H'!$B$264:$AV$384,25)))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2742.5764517307789</v>
      </c>
      <c r="M1055" s="14">
        <f t="shared" si="556"/>
        <v>769177</v>
      </c>
      <c r="O1055" s="12" t="e">
        <f>1000*(IF(I116&lt;18,VLOOKUP(I116,'[1]Mortality (No Interventions) H'!$B$10:$O$129,10),VLOOKUP(I116,'[1]Mortality (Interventions) H'!$B$264:$AV$384,25)))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2742.5764517307789</v>
      </c>
      <c r="M1056" s="14">
        <f t="shared" si="556"/>
        <v>769177</v>
      </c>
      <c r="O1056" s="12" t="e">
        <f>1000*(IF(I117&lt;18,VLOOKUP(I117,'[1]Mortality (No Interventions) H'!$B$10:$O$129,10),VLOOKUP(I117,'[1]Mortality (Interventions) H'!$B$264:$AV$384,25)))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2742.5764517307789</v>
      </c>
      <c r="M1057" s="14">
        <f t="shared" si="556"/>
        <v>769177</v>
      </c>
      <c r="O1057" s="12" t="e">
        <f>1000*(IF(I118&lt;18,VLOOKUP(I118,'[1]Mortality (No Interventions) H'!$B$10:$O$129,10),VLOOKUP(I118,'[1]Mortality (Interventions) H'!$B$264:$AV$384,25)))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2742.5764517307789</v>
      </c>
      <c r="M1058" s="14">
        <f t="shared" si="556"/>
        <v>769177</v>
      </c>
      <c r="O1058" s="12" t="e">
        <f>1000*(IF(I119&lt;18,VLOOKUP(I119,'[1]Mortality (No Interventions) H'!$B$10:$O$129,10),VLOOKUP(I119,'[1]Mortality (Interventions) H'!$B$264:$AV$384,25)))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2742.5764517307789</v>
      </c>
      <c r="M1059" s="14">
        <f t="shared" si="556"/>
        <v>769177</v>
      </c>
      <c r="O1059" s="12" t="e">
        <f>1000*(IF(I120&lt;18,VLOOKUP(I120,'[1]Mortality (No Interventions) H'!$B$10:$O$129,10),VLOOKUP(I120,'[1]Mortality (Interventions) H'!$B$264:$AV$384,25)))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2742.5764517307789</v>
      </c>
      <c r="M1060" s="14">
        <f t="shared" si="556"/>
        <v>769177</v>
      </c>
      <c r="O1060" s="12" t="e">
        <f>1000*(IF(I121&lt;18,VLOOKUP(I121,'[1]Mortality (No Interventions) H'!$B$10:$O$129,10),VLOOKUP(I121,'[1]Mortality (Interventions) H'!$B$264:$AV$384,25)))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2742.5764517307789</v>
      </c>
      <c r="M1061" s="14">
        <f t="shared" si="556"/>
        <v>769177</v>
      </c>
      <c r="O1061" s="12" t="e">
        <f>1000*(IF(I122&lt;18,VLOOKUP(I122,'[1]Mortality (No Interventions) H'!$B$10:$O$129,10),VLOOKUP(I122,'[1]Mortality (Interventions) H'!$B$264:$AV$384,25)))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2742.5764517307789</v>
      </c>
      <c r="M1062" s="14">
        <f t="shared" si="556"/>
        <v>769177</v>
      </c>
      <c r="O1062" s="12" t="e">
        <f>1000*(IF(I123&lt;18,VLOOKUP(I123,'[1]Mortality (No Interventions) H'!$B$10:$O$129,10),VLOOKUP(I123,'[1]Mortality (Interventions) H'!$B$264:$AV$384,25)))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2742.5764517307789</v>
      </c>
      <c r="M1063" s="14">
        <f t="shared" si="556"/>
        <v>769177</v>
      </c>
      <c r="O1063" s="12" t="e">
        <f>1000*(IF(I124&lt;18,VLOOKUP(I124,'[1]Mortality (No Interventions) H'!$B$10:$O$129,10),VLOOKUP(I124,'[1]Mortality (Interventions) H'!$B$264:$AV$384,25)))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549619.60479162016</v>
      </c>
      <c r="Z1068" s="2">
        <f t="shared" si="573"/>
        <v>-13740.490119790506</v>
      </c>
      <c r="AA1068" s="2">
        <f t="shared" si="573"/>
        <v>-42746.818900833081</v>
      </c>
      <c r="AB1068" s="2">
        <f t="shared" si="573"/>
        <v>-769176.99999999988</v>
      </c>
      <c r="AC1068" s="2">
        <f t="shared" si="573"/>
        <v>-276044.7042290034</v>
      </c>
      <c r="AD1068" s="2">
        <f t="shared" si="573"/>
        <v>11743.474167938353</v>
      </c>
      <c r="AE1068" s="2">
        <f t="shared" si="573"/>
        <v>-264301.23006106506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549619.60479162016</v>
      </c>
      <c r="Z1070" s="2">
        <f t="shared" si="574"/>
        <v>-13740.490119790506</v>
      </c>
      <c r="AA1070" s="2">
        <f t="shared" si="574"/>
        <v>-21832.394389779587</v>
      </c>
      <c r="AB1070" s="2">
        <f t="shared" si="574"/>
        <v>-229761.83984859075</v>
      </c>
      <c r="AC1070" s="2">
        <f t="shared" si="574"/>
        <v>284284.8804334593</v>
      </c>
      <c r="AD1070" s="2">
        <f t="shared" si="574"/>
        <v>5394.1516015140878</v>
      </c>
      <c r="AE1070" s="2">
        <f t="shared" si="574"/>
        <v>289679.03203497344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549619.60479162016</v>
      </c>
      <c r="Z1072" s="2">
        <f t="shared" si="575"/>
        <v>-13740.490119790506</v>
      </c>
      <c r="AA1072" s="2">
        <f t="shared" si="575"/>
        <v>-31774.692954243958</v>
      </c>
      <c r="AB1072" s="2">
        <f t="shared" si="575"/>
        <v>-457535.48338477378</v>
      </c>
      <c r="AC1072" s="2">
        <f t="shared" si="575"/>
        <v>46568.938332812162</v>
      </c>
      <c r="AD1072" s="2">
        <f t="shared" si="575"/>
        <v>8393.0420658566763</v>
      </c>
      <c r="AE1072" s="2">
        <f t="shared" si="575"/>
        <v>54961.980398668733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546607.10609679227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546607.10609679227</v>
      </c>
      <c r="K1078" s="14">
        <f>J1078*$C$10</f>
        <v>13665.177652419807</v>
      </c>
      <c r="L1078" s="15">
        <f>$C$1088</f>
        <v>5464.001045112127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546607.10609679227</v>
      </c>
      <c r="Z1078" s="8">
        <f t="shared" ref="Z1078:Z1109" si="580">IFERROR(_xlfn.IFNA(-$T1078*K1078,0),0)</f>
        <v>-13665.177652419807</v>
      </c>
      <c r="AA1078" s="8">
        <f t="shared" ref="AA1078:AA1109" si="581">IFERROR(_xlfn.IFNA(-$T1078*L1078,0),0)</f>
        <v>-5464.001045112127</v>
      </c>
      <c r="AB1078" s="8"/>
      <c r="AC1078" s="8">
        <f t="shared" ref="AC1078:AC1109" si="582">IFERROR(_xlfn.IFNA(SUM(Y1078:AB1078),0),0)</f>
        <v>527477.92739926034</v>
      </c>
      <c r="AD1078" s="8"/>
      <c r="AE1078" s="8">
        <f t="shared" ref="AE1078:AE1109" si="583">IFERROR(_xlfn.IFNA(SUM(AC1078:AD1078),0),0)</f>
        <v>527477.92739926034</v>
      </c>
      <c r="AG1078" s="46">
        <f>AE1207</f>
        <v>54660.73050282395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H'!$B$10:$O$129,10),VLOOKUP(I5,'[1]Mortality (Interventions) H'!$B$264:$AV$384,28)))</f>
        <v>20.737145711824084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2.0737145711824084E-2</v>
      </c>
      <c r="S1079" s="10">
        <f t="shared" ref="S1079:S1110" si="587">MIN(P1079*Q1079,Q1079-R1079)</f>
        <v>0</v>
      </c>
      <c r="T1079" s="9">
        <f t="shared" si="577"/>
        <v>0.97926285428817594</v>
      </c>
      <c r="U1079" s="18"/>
      <c r="V1079" s="8">
        <f t="shared" ref="V1079:V1110" si="588">W1078</f>
        <v>7691.77</v>
      </c>
      <c r="W1079" s="8">
        <f t="shared" si="578"/>
        <v>7532.2646447281631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-15950.535527183714</v>
      </c>
      <c r="AC1079" s="8">
        <f t="shared" si="582"/>
        <v>-15950.535527183714</v>
      </c>
      <c r="AD1079" s="8">
        <f t="shared" ref="AD1079:AD1110" si="590">IFERROR(_xlfn.IFNA($D$6*SUM(V1079:V1079,Y1079:Z1079),0),0)</f>
        <v>754.56263700000011</v>
      </c>
      <c r="AE1079" s="8">
        <f t="shared" si="583"/>
        <v>-15195.972890183713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2730.9655146281657</v>
      </c>
      <c r="M1080" s="14">
        <f t="shared" si="576"/>
        <v>769177</v>
      </c>
      <c r="N1080" s="13"/>
      <c r="O1080" s="12">
        <f>1000*(IF(I6&lt;18,VLOOKUP(I6,'[1]Mortality (No Interventions) H'!$B$10:$O$129,10),VLOOKUP(I6,'[1]Mortality (Interventions) H'!$B$264:$AV$384,28)))</f>
        <v>22.568650923560838</v>
      </c>
      <c r="P1080" s="11">
        <v>0</v>
      </c>
      <c r="Q1080" s="10">
        <f t="shared" si="585"/>
        <v>0.97926285428817594</v>
      </c>
      <c r="R1080" s="10">
        <f t="shared" si="586"/>
        <v>2.2100641520839667E-2</v>
      </c>
      <c r="S1080" s="10">
        <f t="shared" si="587"/>
        <v>0</v>
      </c>
      <c r="T1080" s="9">
        <f t="shared" si="577"/>
        <v>0.95716221276733626</v>
      </c>
      <c r="U1080" s="18"/>
      <c r="V1080" s="8">
        <f t="shared" si="588"/>
        <v>7532.2646447281631</v>
      </c>
      <c r="W1080" s="8">
        <f t="shared" si="578"/>
        <v>7362.2715932974143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-2613.9769949727824</v>
      </c>
      <c r="AB1080" s="8">
        <f t="shared" si="589"/>
        <v>-16999.305143074893</v>
      </c>
      <c r="AC1080" s="8">
        <f t="shared" si="582"/>
        <v>-19613.282138047674</v>
      </c>
      <c r="AD1080" s="8">
        <f t="shared" si="590"/>
        <v>738.91516164783286</v>
      </c>
      <c r="AE1080" s="8">
        <f t="shared" si="583"/>
        <v>-18874.36697639984</v>
      </c>
      <c r="AF1080" s="1" t="s">
        <v>34</v>
      </c>
      <c r="AG1080" s="44">
        <f>AE1207/Y1207</f>
        <v>0.10000003639386408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2730.9655146281657</v>
      </c>
      <c r="M1081" s="14">
        <f t="shared" si="576"/>
        <v>769177</v>
      </c>
      <c r="N1081" s="13"/>
      <c r="O1081" s="12">
        <f>1000*(IF(I7&lt;18,VLOOKUP(I7,'[1]Mortality (No Interventions) H'!$B$10:$O$129,10),VLOOKUP(I7,'[1]Mortality (Interventions) H'!$B$264:$AV$384,28)))</f>
        <v>24.499279429507435</v>
      </c>
      <c r="P1081" s="11">
        <v>0</v>
      </c>
      <c r="Q1081" s="10">
        <f t="shared" si="585"/>
        <v>0.95716221276733626</v>
      </c>
      <c r="R1081" s="10">
        <f t="shared" si="586"/>
        <v>2.3449784509952623E-2</v>
      </c>
      <c r="S1081" s="10">
        <f t="shared" si="587"/>
        <v>0</v>
      </c>
      <c r="T1081" s="9">
        <f t="shared" si="577"/>
        <v>0.93371242825738365</v>
      </c>
      <c r="U1081" s="18"/>
      <c r="V1081" s="8">
        <f t="shared" si="588"/>
        <v>7362.2715932974143</v>
      </c>
      <c r="W1081" s="8">
        <f t="shared" si="578"/>
        <v>7181.9012442972962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-2549.9364421506398</v>
      </c>
      <c r="AB1081" s="8">
        <f t="shared" si="589"/>
        <v>-18037.034900011829</v>
      </c>
      <c r="AC1081" s="8">
        <f t="shared" si="582"/>
        <v>-20586.971342162469</v>
      </c>
      <c r="AD1081" s="8">
        <f t="shared" si="590"/>
        <v>722.23884330247643</v>
      </c>
      <c r="AE1081" s="8">
        <f t="shared" si="583"/>
        <v>-19864.732498859994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2730.9655146281657</v>
      </c>
      <c r="M1082" s="14">
        <f t="shared" si="576"/>
        <v>769177</v>
      </c>
      <c r="N1082" s="13"/>
      <c r="O1082" s="12">
        <f>1000*(IF(I8&lt;18,VLOOKUP(I8,'[1]Mortality (No Interventions) H'!$B$10:$O$129,10),VLOOKUP(I8,'[1]Mortality (Interventions) H'!$B$264:$AV$384,28)))</f>
        <v>26.525674032871194</v>
      </c>
      <c r="P1082" s="11">
        <v>0</v>
      </c>
      <c r="Q1082" s="10">
        <f t="shared" si="585"/>
        <v>0.93371242825738365</v>
      </c>
      <c r="R1082" s="10">
        <f t="shared" si="586"/>
        <v>2.476735151239599E-2</v>
      </c>
      <c r="S1082" s="10">
        <f t="shared" si="587"/>
        <v>0</v>
      </c>
      <c r="T1082" s="9">
        <f t="shared" si="577"/>
        <v>0.9089450767449877</v>
      </c>
      <c r="U1082" s="18"/>
      <c r="V1082" s="8">
        <f t="shared" si="588"/>
        <v>7181.9012442972962</v>
      </c>
      <c r="W1082" s="8">
        <f t="shared" si="578"/>
        <v>6991.3964729547943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-2482.2976592816131</v>
      </c>
      <c r="AB1082" s="8">
        <f t="shared" si="589"/>
        <v>-19050.47713425021</v>
      </c>
      <c r="AC1082" s="8">
        <f t="shared" si="582"/>
        <v>-21532.774793531822</v>
      </c>
      <c r="AD1082" s="8">
        <f t="shared" si="590"/>
        <v>704.54451206556485</v>
      </c>
      <c r="AE1082" s="8">
        <f t="shared" si="583"/>
        <v>-20828.230281466258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2730.9655146281657</v>
      </c>
      <c r="M1083" s="14">
        <f t="shared" si="576"/>
        <v>769177</v>
      </c>
      <c r="N1083" s="13"/>
      <c r="O1083" s="12">
        <f>1000*(IF(I9&lt;18,VLOOKUP(I9,'[1]Mortality (No Interventions) H'!$B$10:$O$129,10),VLOOKUP(I9,'[1]Mortality (Interventions) H'!$B$264:$AV$384,28)))</f>
        <v>28.790481673502306</v>
      </c>
      <c r="P1083" s="11">
        <v>0</v>
      </c>
      <c r="Q1083" s="10">
        <f t="shared" si="585"/>
        <v>0.9089450767449877</v>
      </c>
      <c r="R1083" s="10">
        <f t="shared" si="586"/>
        <v>2.6168966574246718E-2</v>
      </c>
      <c r="S1083" s="10">
        <f t="shared" si="587"/>
        <v>0</v>
      </c>
      <c r="T1083" s="9">
        <f t="shared" si="577"/>
        <v>0.88277611017074098</v>
      </c>
      <c r="U1083" s="18"/>
      <c r="V1083" s="8">
        <f t="shared" si="588"/>
        <v>6991.3964729547943</v>
      </c>
      <c r="W1083" s="8">
        <f t="shared" si="578"/>
        <v>6790.1108009280006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-2410.8311140138881</v>
      </c>
      <c r="AB1083" s="8">
        <f t="shared" si="589"/>
        <v>-20128.567202679369</v>
      </c>
      <c r="AC1083" s="8">
        <f t="shared" si="582"/>
        <v>-22539.398316693256</v>
      </c>
      <c r="AD1083" s="8">
        <f t="shared" si="590"/>
        <v>685.85599399686532</v>
      </c>
      <c r="AE1083" s="8">
        <f t="shared" si="583"/>
        <v>-21853.54232269639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2730.9655146281657</v>
      </c>
      <c r="M1084" s="14">
        <f t="shared" si="576"/>
        <v>769177</v>
      </c>
      <c r="N1084" s="13"/>
      <c r="O1084" s="12">
        <f>1000*(IF(I10&lt;18,VLOOKUP(I10,'[1]Mortality (No Interventions) H'!$B$10:$O$129,10),VLOOKUP(I10,'[1]Mortality (Interventions) H'!$B$264:$AV$384,28)))</f>
        <v>31.325153414581862</v>
      </c>
      <c r="P1084" s="11">
        <v>0</v>
      </c>
      <c r="Q1084" s="10">
        <f t="shared" si="585"/>
        <v>0.88277611017074098</v>
      </c>
      <c r="R1084" s="10">
        <f t="shared" si="586"/>
        <v>2.765309708182628E-2</v>
      </c>
      <c r="S1084" s="10">
        <f t="shared" si="587"/>
        <v>0</v>
      </c>
      <c r="T1084" s="9">
        <f t="shared" si="577"/>
        <v>0.8551230130889147</v>
      </c>
      <c r="U1084" s="18"/>
      <c r="V1084" s="8">
        <f t="shared" si="588"/>
        <v>6790.1108009280006</v>
      </c>
      <c r="W1084" s="8">
        <f t="shared" si="578"/>
        <v>6577.4095383869217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-2335.3114595107554</v>
      </c>
      <c r="AB1084" s="8">
        <f t="shared" si="589"/>
        <v>-21270.126254107894</v>
      </c>
      <c r="AC1084" s="8">
        <f t="shared" si="582"/>
        <v>-23605.437713618649</v>
      </c>
      <c r="AD1084" s="8">
        <f t="shared" si="590"/>
        <v>666.10986957103694</v>
      </c>
      <c r="AE1084" s="8">
        <f t="shared" si="583"/>
        <v>-22939.327844047613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2730.9655146281657</v>
      </c>
      <c r="M1085" s="14">
        <f t="shared" si="576"/>
        <v>769177</v>
      </c>
      <c r="N1085" s="13"/>
      <c r="O1085" s="12">
        <f>1000*(IF(I11&lt;18,VLOOKUP(I11,'[1]Mortality (No Interventions) H'!$B$10:$O$129,10),VLOOKUP(I11,'[1]Mortality (Interventions) H'!$B$264:$AV$384,28)))</f>
        <v>34.21056968676676</v>
      </c>
      <c r="P1085" s="11">
        <v>0</v>
      </c>
      <c r="Q1085" s="10">
        <f t="shared" si="585"/>
        <v>0.8551230130889147</v>
      </c>
      <c r="R1085" s="10">
        <f t="shared" si="586"/>
        <v>2.9254245430036283E-2</v>
      </c>
      <c r="S1085" s="10">
        <f t="shared" si="587"/>
        <v>0</v>
      </c>
      <c r="T1085" s="9">
        <f t="shared" si="577"/>
        <v>0.8258687676588784</v>
      </c>
      <c r="U1085" s="18"/>
      <c r="V1085" s="8">
        <f t="shared" si="588"/>
        <v>6577.4095383869217</v>
      </c>
      <c r="W1085" s="8">
        <f t="shared" si="578"/>
        <v>6352.3926110155317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-2255.4191240848577</v>
      </c>
      <c r="AB1085" s="8">
        <f t="shared" si="589"/>
        <v>-22501.692737139019</v>
      </c>
      <c r="AC1085" s="8">
        <f t="shared" si="582"/>
        <v>-24757.111861223879</v>
      </c>
      <c r="AD1085" s="8">
        <f t="shared" si="590"/>
        <v>645.2438757157571</v>
      </c>
      <c r="AE1085" s="8">
        <f t="shared" si="583"/>
        <v>-24111.867985508121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2730.9655146281657</v>
      </c>
      <c r="M1086" s="14">
        <f t="shared" si="576"/>
        <v>769177</v>
      </c>
      <c r="N1086" s="13"/>
      <c r="O1086" s="12">
        <f>1000*(IF(I12&lt;18,VLOOKUP(I12,'[1]Mortality (No Interventions) H'!$B$10:$O$129,10),VLOOKUP(I12,'[1]Mortality (Interventions) H'!$B$264:$AV$384,28)))</f>
        <v>37.517970186547089</v>
      </c>
      <c r="P1086" s="11">
        <v>0</v>
      </c>
      <c r="Q1086" s="10">
        <f t="shared" si="585"/>
        <v>0.8258687676588784</v>
      </c>
      <c r="R1086" s="10">
        <f t="shared" si="586"/>
        <v>3.0984919803026183E-2</v>
      </c>
      <c r="S1086" s="10">
        <f t="shared" si="587"/>
        <v>0</v>
      </c>
      <c r="T1086" s="9">
        <f t="shared" si="577"/>
        <v>0.7948838478558522</v>
      </c>
      <c r="U1086" s="18"/>
      <c r="V1086" s="8">
        <f t="shared" si="588"/>
        <v>6352.3926110155317</v>
      </c>
      <c r="W1086" s="8">
        <f t="shared" si="578"/>
        <v>6114.0637344222087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-2170.8003766292741</v>
      </c>
      <c r="AB1086" s="8">
        <f t="shared" si="589"/>
        <v>-23832.887659332271</v>
      </c>
      <c r="AC1086" s="8">
        <f t="shared" si="582"/>
        <v>-26003.688035961546</v>
      </c>
      <c r="AD1086" s="8">
        <f t="shared" si="590"/>
        <v>623.16971514062368</v>
      </c>
      <c r="AE1086" s="8">
        <f t="shared" si="583"/>
        <v>-25380.518320820924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2730.9655146281657</v>
      </c>
      <c r="M1087" s="14">
        <f t="shared" si="576"/>
        <v>769177</v>
      </c>
      <c r="N1087" s="13"/>
      <c r="O1087" s="12">
        <f>1000*(IF(I13&lt;18,VLOOKUP(I13,'[1]Mortality (No Interventions) H'!$B$10:$O$129,10),VLOOKUP(I13,'[1]Mortality (Interventions) H'!$B$264:$AV$384,28)))</f>
        <v>41.308235181334098</v>
      </c>
      <c r="P1087" s="11">
        <v>0</v>
      </c>
      <c r="Q1087" s="10">
        <f t="shared" si="585"/>
        <v>0.7948838478558522</v>
      </c>
      <c r="R1087" s="10">
        <f t="shared" si="586"/>
        <v>3.2835248929073337E-2</v>
      </c>
      <c r="S1087" s="10">
        <f t="shared" si="587"/>
        <v>0</v>
      </c>
      <c r="T1087" s="9">
        <f t="shared" si="577"/>
        <v>0.7620485989267789</v>
      </c>
      <c r="U1087" s="18"/>
      <c r="V1087" s="8">
        <f t="shared" si="588"/>
        <v>6114.0637344222087</v>
      </c>
      <c r="W1087" s="8">
        <f t="shared" si="578"/>
        <v>5861.5025517670301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-2081.1284441397434</v>
      </c>
      <c r="AB1087" s="8">
        <f t="shared" si="589"/>
        <v>-25256.118265517842</v>
      </c>
      <c r="AC1087" s="8">
        <f t="shared" si="582"/>
        <v>-27337.246709657586</v>
      </c>
      <c r="AD1087" s="8">
        <f t="shared" si="590"/>
        <v>599.78965234681868</v>
      </c>
      <c r="AE1087" s="8">
        <f t="shared" si="583"/>
        <v>-26737.457057310767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5464.001045112127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2730.9655146281657</v>
      </c>
      <c r="M1088" s="14">
        <f t="shared" si="576"/>
        <v>769177</v>
      </c>
      <c r="N1088" s="13"/>
      <c r="O1088" s="12">
        <f>1000*(IF(I14&lt;18,VLOOKUP(I14,'[1]Mortality (No Interventions) H'!$B$10:$O$129,10),VLOOKUP(I14,'[1]Mortality (Interventions) H'!$B$264:$AV$384,28)))</f>
        <v>45.803030672027042</v>
      </c>
      <c r="P1088" s="11">
        <v>0</v>
      </c>
      <c r="Q1088" s="10">
        <f t="shared" si="585"/>
        <v>0.7620485989267789</v>
      </c>
      <c r="R1088" s="10">
        <f t="shared" si="586"/>
        <v>3.4904135350218489E-2</v>
      </c>
      <c r="S1088" s="10">
        <f t="shared" si="587"/>
        <v>0</v>
      </c>
      <c r="T1088" s="9">
        <f t="shared" si="577"/>
        <v>0.72714446357656037</v>
      </c>
      <c r="U1088" s="18"/>
      <c r="V1088" s="8">
        <f t="shared" si="588"/>
        <v>5861.5025517670301</v>
      </c>
      <c r="W1088" s="8">
        <f t="shared" si="578"/>
        <v>5593.0279706042802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-1985.8064541803826</v>
      </c>
      <c r="AB1088" s="8">
        <f t="shared" si="589"/>
        <v>-26847.458116275007</v>
      </c>
      <c r="AC1088" s="8">
        <f t="shared" si="582"/>
        <v>-28833.264570455391</v>
      </c>
      <c r="AD1088" s="8">
        <f t="shared" si="590"/>
        <v>575.01340032834571</v>
      </c>
      <c r="AE1088" s="8">
        <f t="shared" si="583"/>
        <v>-28258.251170127045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2730.9655146281657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2730.9655146281657</v>
      </c>
      <c r="M1089" s="14">
        <f t="shared" si="576"/>
        <v>769177</v>
      </c>
      <c r="N1089" s="13"/>
      <c r="O1089" s="12">
        <f>1000*(IF(I15&lt;18,VLOOKUP(I15,'[1]Mortality (No Interventions) H'!$B$10:$O$129,10),VLOOKUP(I15,'[1]Mortality (Interventions) H'!$B$264:$AV$384,28)))</f>
        <v>50.944849582029562</v>
      </c>
      <c r="P1089" s="11">
        <v>0</v>
      </c>
      <c r="Q1089" s="10">
        <f t="shared" si="585"/>
        <v>0.72714446357656037</v>
      </c>
      <c r="R1089" s="10">
        <f t="shared" si="586"/>
        <v>3.7044265321313441E-2</v>
      </c>
      <c r="S1089" s="10">
        <f t="shared" si="587"/>
        <v>0</v>
      </c>
      <c r="T1089" s="9">
        <f t="shared" si="577"/>
        <v>0.69010019825524693</v>
      </c>
      <c r="U1089" s="18"/>
      <c r="V1089" s="8">
        <f t="shared" si="588"/>
        <v>5593.0279706042802</v>
      </c>
      <c r="W1089" s="8">
        <f t="shared" si="578"/>
        <v>5308.0920019337609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-1884.6398430731397</v>
      </c>
      <c r="AB1089" s="8">
        <f t="shared" si="589"/>
        <v>-28493.596867051907</v>
      </c>
      <c r="AC1089" s="8">
        <f t="shared" si="582"/>
        <v>-30378.236710125046</v>
      </c>
      <c r="AD1089" s="8">
        <f t="shared" si="590"/>
        <v>548.67604391627992</v>
      </c>
      <c r="AE1089" s="8">
        <f t="shared" si="583"/>
        <v>-29829.560666208767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2730.9655146281657</v>
      </c>
      <c r="M1090" s="14">
        <f t="shared" si="576"/>
        <v>769177</v>
      </c>
      <c r="N1090" s="13"/>
      <c r="O1090" s="12">
        <f>1000*(IF(I16&lt;18,VLOOKUP(I16,'[1]Mortality (No Interventions) H'!$B$10:$O$129,10),VLOOKUP(I16,'[1]Mortality (Interventions) H'!$B$264:$AV$384,28)))</f>
        <v>56.798607503905096</v>
      </c>
      <c r="P1090" s="11">
        <v>0</v>
      </c>
      <c r="Q1090" s="10">
        <f t="shared" si="585"/>
        <v>0.69010019825524693</v>
      </c>
      <c r="R1090" s="10">
        <f t="shared" si="586"/>
        <v>3.9196730299066868E-2</v>
      </c>
      <c r="S1090" s="10">
        <f t="shared" si="587"/>
        <v>0</v>
      </c>
      <c r="T1090" s="9">
        <f t="shared" si="577"/>
        <v>0.65090346795618004</v>
      </c>
      <c r="U1090" s="18"/>
      <c r="V1090" s="8">
        <f t="shared" si="588"/>
        <v>5308.0920019337609</v>
      </c>
      <c r="W1090" s="8">
        <f t="shared" si="578"/>
        <v>5006.5997677213072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-1777.5949243402069</v>
      </c>
      <c r="AB1090" s="8">
        <f t="shared" si="589"/>
        <v>-30149.223421245355</v>
      </c>
      <c r="AC1090" s="8">
        <f t="shared" si="582"/>
        <v>-31926.818345585561</v>
      </c>
      <c r="AD1090" s="8">
        <f t="shared" si="590"/>
        <v>520.72382538970203</v>
      </c>
      <c r="AE1090" s="8">
        <f t="shared" si="583"/>
        <v>-31406.09452019586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2730.9655146281657</v>
      </c>
      <c r="M1091" s="14">
        <f t="shared" si="576"/>
        <v>769177</v>
      </c>
      <c r="N1091" s="13"/>
      <c r="O1091" s="12">
        <f>1000*(IF(I17&lt;18,VLOOKUP(I17,'[1]Mortality (No Interventions) H'!$B$10:$O$129,10),VLOOKUP(I17,'[1]Mortality (Interventions) H'!$B$264:$AV$384,28)))</f>
        <v>63.502316126146624</v>
      </c>
      <c r="P1091" s="11">
        <v>0</v>
      </c>
      <c r="Q1091" s="10">
        <f t="shared" si="585"/>
        <v>0.65090346795618004</v>
      </c>
      <c r="R1091" s="10">
        <f t="shared" si="586"/>
        <v>4.1333877789758493E-2</v>
      </c>
      <c r="S1091" s="10">
        <f t="shared" si="587"/>
        <v>0</v>
      </c>
      <c r="T1091" s="9">
        <f t="shared" si="577"/>
        <v>0.60956959016642154</v>
      </c>
      <c r="U1091" s="18"/>
      <c r="V1091" s="8">
        <f t="shared" si="588"/>
        <v>5006.5997677213072</v>
      </c>
      <c r="W1091" s="8">
        <f t="shared" si="578"/>
        <v>4688.669086554376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-1664.7135295105215</v>
      </c>
      <c r="AB1091" s="8">
        <f t="shared" si="589"/>
        <v>-31793.06811669307</v>
      </c>
      <c r="AC1091" s="8">
        <f t="shared" si="582"/>
        <v>-33457.781646203592</v>
      </c>
      <c r="AD1091" s="8">
        <f t="shared" si="590"/>
        <v>491.14743721346025</v>
      </c>
      <c r="AE1091" s="8">
        <f t="shared" si="583"/>
        <v>-32966.63420899013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2730.9655146281657</v>
      </c>
      <c r="M1092" s="14">
        <f t="shared" si="576"/>
        <v>769177</v>
      </c>
      <c r="N1092" s="13"/>
      <c r="O1092" s="12">
        <f>1000*(IF(I18&lt;18,VLOOKUP(I18,'[1]Mortality (No Interventions) H'!$B$10:$O$129,10),VLOOKUP(I18,'[1]Mortality (Interventions) H'!$B$264:$AV$384,28)))</f>
        <v>70.910488080857561</v>
      </c>
      <c r="P1092" s="11">
        <v>0</v>
      </c>
      <c r="Q1092" s="10">
        <f t="shared" si="585"/>
        <v>0.60956959016642154</v>
      </c>
      <c r="R1092" s="10">
        <f t="shared" si="586"/>
        <v>4.3224877157949267E-2</v>
      </c>
      <c r="S1092" s="10">
        <f t="shared" si="587"/>
        <v>0</v>
      </c>
      <c r="T1092" s="9">
        <f t="shared" si="577"/>
        <v>0.56634471300847222</v>
      </c>
      <c r="U1092" s="18"/>
      <c r="V1092" s="8">
        <f t="shared" si="588"/>
        <v>4688.669086554376</v>
      </c>
      <c r="W1092" s="8">
        <f t="shared" si="578"/>
        <v>4356.1932731771767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-1546.667880618123</v>
      </c>
      <c r="AB1092" s="8">
        <f t="shared" si="589"/>
        <v>-33247.581337719945</v>
      </c>
      <c r="AC1092" s="8">
        <f t="shared" si="582"/>
        <v>-34794.249218338067</v>
      </c>
      <c r="AD1092" s="8">
        <f t="shared" si="590"/>
        <v>459.95843739098433</v>
      </c>
      <c r="AE1092" s="8">
        <f t="shared" si="583"/>
        <v>-34334.290780947085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2730.9655146281657</v>
      </c>
      <c r="M1093" s="14">
        <f t="shared" si="576"/>
        <v>769177</v>
      </c>
      <c r="N1093" s="13"/>
      <c r="O1093" s="12">
        <f>1000*(IF(I19&lt;18,VLOOKUP(I19,'[1]Mortality (No Interventions) H'!$B$10:$O$129,10),VLOOKUP(I19,'[1]Mortality (Interventions) H'!$B$264:$AV$384,28)))</f>
        <v>79.054106160736211</v>
      </c>
      <c r="P1093" s="11">
        <v>0</v>
      </c>
      <c r="Q1093" s="10">
        <f t="shared" si="585"/>
        <v>0.56634471300847222</v>
      </c>
      <c r="R1093" s="10">
        <f t="shared" si="586"/>
        <v>4.4771875065743441E-2</v>
      </c>
      <c r="S1093" s="10">
        <f t="shared" si="587"/>
        <v>0</v>
      </c>
      <c r="T1093" s="9">
        <f t="shared" si="577"/>
        <v>0.5215728379427288</v>
      </c>
      <c r="U1093" s="18"/>
      <c r="V1093" s="8">
        <f t="shared" si="588"/>
        <v>4356.1932731771767</v>
      </c>
      <c r="W1093" s="8">
        <f t="shared" si="578"/>
        <v>4011.8183077027434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-1424.3974337883371</v>
      </c>
      <c r="AB1093" s="8">
        <f t="shared" si="589"/>
        <v>-34437.496547443341</v>
      </c>
      <c r="AC1093" s="8">
        <f t="shared" si="582"/>
        <v>-35861.893981231675</v>
      </c>
      <c r="AD1093" s="8">
        <f t="shared" si="590"/>
        <v>427.34256009868108</v>
      </c>
      <c r="AE1093" s="8">
        <f t="shared" si="583"/>
        <v>-35434.551421132994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2730.9655146281657</v>
      </c>
      <c r="M1094" s="14">
        <f t="shared" si="576"/>
        <v>769177</v>
      </c>
      <c r="N1094" s="13"/>
      <c r="O1094" s="12">
        <f>1000*(IF(I20&lt;18,VLOOKUP(I20,'[1]Mortality (No Interventions) H'!$B$10:$O$129,10),VLOOKUP(I20,'[1]Mortality (Interventions) H'!$B$264:$AV$384,28)))</f>
        <v>87.818832791485178</v>
      </c>
      <c r="P1094" s="11">
        <v>0</v>
      </c>
      <c r="Q1094" s="10">
        <f t="shared" si="585"/>
        <v>0.5215728379427288</v>
      </c>
      <c r="R1094" s="10">
        <f t="shared" si="586"/>
        <v>4.5803917843872895E-2</v>
      </c>
      <c r="S1094" s="10">
        <f t="shared" si="587"/>
        <v>0</v>
      </c>
      <c r="T1094" s="9">
        <f t="shared" si="577"/>
        <v>0.47576892009885591</v>
      </c>
      <c r="U1094" s="18"/>
      <c r="V1094" s="8">
        <f t="shared" si="588"/>
        <v>4011.8183077027434</v>
      </c>
      <c r="W1094" s="8">
        <f t="shared" si="578"/>
        <v>3659.5051065487769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-1299.3085137218586</v>
      </c>
      <c r="AB1094" s="8">
        <f t="shared" si="589"/>
        <v>-35231.320115396622</v>
      </c>
      <c r="AC1094" s="8">
        <f t="shared" si="582"/>
        <v>-36530.628629118481</v>
      </c>
      <c r="AD1094" s="8">
        <f t="shared" si="590"/>
        <v>393.55937598563918</v>
      </c>
      <c r="AE1094" s="8">
        <f t="shared" si="583"/>
        <v>-36137.069253132839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2730.9655146281657</v>
      </c>
      <c r="M1095" s="14">
        <f t="shared" si="576"/>
        <v>769177</v>
      </c>
      <c r="N1095" s="13"/>
      <c r="O1095" s="12">
        <f>1000*(IF(I21&lt;18,VLOOKUP(I21,'[1]Mortality (No Interventions) H'!$B$10:$O$129,10),VLOOKUP(I21,'[1]Mortality (Interventions) H'!$B$264:$AV$384,28)))</f>
        <v>97.325887295639674</v>
      </c>
      <c r="P1095" s="11">
        <v>0</v>
      </c>
      <c r="Q1095" s="10">
        <f t="shared" si="585"/>
        <v>0.47576892009885591</v>
      </c>
      <c r="R1095" s="10">
        <f t="shared" si="586"/>
        <v>4.6304632296309448E-2</v>
      </c>
      <c r="S1095" s="10">
        <f t="shared" si="587"/>
        <v>0</v>
      </c>
      <c r="T1095" s="9">
        <f t="shared" si="577"/>
        <v>0.42946428780254647</v>
      </c>
      <c r="U1095" s="18"/>
      <c r="V1095" s="8">
        <f t="shared" si="588"/>
        <v>3659.5051065487769</v>
      </c>
      <c r="W1095" s="8">
        <f t="shared" si="578"/>
        <v>3303.3405249909929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-1172.8521597531001</v>
      </c>
      <c r="AB1095" s="8">
        <f t="shared" si="589"/>
        <v>-35616.458155778411</v>
      </c>
      <c r="AC1095" s="8">
        <f t="shared" si="582"/>
        <v>-36789.310315531511</v>
      </c>
      <c r="AD1095" s="8">
        <f t="shared" si="590"/>
        <v>358.99745095243503</v>
      </c>
      <c r="AE1095" s="8">
        <f t="shared" si="583"/>
        <v>-36430.312864579078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2730.9655146281657</v>
      </c>
      <c r="M1096" s="14">
        <f t="shared" si="576"/>
        <v>769177</v>
      </c>
      <c r="N1096" s="13"/>
      <c r="O1096" s="12">
        <f>1000*(IF(I22&lt;18,VLOOKUP(I22,'[1]Mortality (No Interventions) H'!$B$10:$O$129,10),VLOOKUP(I22,'[1]Mortality (Interventions) H'!$B$264:$AV$384,28)))</f>
        <v>107.90418376930927</v>
      </c>
      <c r="P1096" s="11">
        <v>0</v>
      </c>
      <c r="Q1096" s="10">
        <f t="shared" si="585"/>
        <v>0.42946428780254647</v>
      </c>
      <c r="R1096" s="10">
        <f t="shared" si="586"/>
        <v>4.6340993433401499E-2</v>
      </c>
      <c r="S1096" s="10">
        <f t="shared" si="587"/>
        <v>0</v>
      </c>
      <c r="T1096" s="9">
        <f t="shared" si="577"/>
        <v>0.383123294369145</v>
      </c>
      <c r="U1096" s="18"/>
      <c r="V1096" s="8">
        <f t="shared" si="588"/>
        <v>3303.3405249909929</v>
      </c>
      <c r="W1096" s="8">
        <f t="shared" si="578"/>
        <v>2946.8962619297586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-1046.2965047728703</v>
      </c>
      <c r="AB1096" s="8">
        <f t="shared" si="589"/>
        <v>-35644.426306123467</v>
      </c>
      <c r="AC1096" s="8">
        <f t="shared" si="582"/>
        <v>-36690.722810896339</v>
      </c>
      <c r="AD1096" s="8">
        <f t="shared" si="590"/>
        <v>324.0577055016164</v>
      </c>
      <c r="AE1096" s="8">
        <f t="shared" si="583"/>
        <v>-36366.665105394721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2730.9655146281657</v>
      </c>
      <c r="M1097" s="14">
        <f t="shared" si="576"/>
        <v>769177</v>
      </c>
      <c r="N1097" s="13"/>
      <c r="O1097" s="12">
        <f>1000*(IF(I23&lt;18,VLOOKUP(I23,'[1]Mortality (No Interventions) H'!$B$10:$O$129,10),VLOOKUP(I23,'[1]Mortality (Interventions) H'!$B$264:$AV$384,28)))</f>
        <v>119.65643775242471</v>
      </c>
      <c r="P1097" s="11">
        <v>0</v>
      </c>
      <c r="Q1097" s="10">
        <f t="shared" si="585"/>
        <v>0.383123294369145</v>
      </c>
      <c r="R1097" s="10">
        <f t="shared" si="586"/>
        <v>4.5843168624185485E-2</v>
      </c>
      <c r="S1097" s="10">
        <f t="shared" si="587"/>
        <v>0</v>
      </c>
      <c r="T1097" s="9">
        <f t="shared" si="577"/>
        <v>0.33728012574495952</v>
      </c>
      <c r="U1097" s="18"/>
      <c r="V1097" s="8">
        <f t="shared" si="588"/>
        <v>2946.8962619297586</v>
      </c>
      <c r="W1097" s="8">
        <f t="shared" si="578"/>
        <v>2594.2811528013076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-921.10039217893586</v>
      </c>
      <c r="AB1097" s="8">
        <f t="shared" si="589"/>
        <v>-35261.510912845115</v>
      </c>
      <c r="AC1097" s="8">
        <f t="shared" si="582"/>
        <v>-36182.611305024053</v>
      </c>
      <c r="AD1097" s="8">
        <f t="shared" si="590"/>
        <v>289.09052329530931</v>
      </c>
      <c r="AE1097" s="8">
        <f t="shared" si="583"/>
        <v>-35893.520781728745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2730.9655146281657</v>
      </c>
      <c r="M1098" s="14">
        <f t="shared" si="576"/>
        <v>769177</v>
      </c>
      <c r="N1098" s="13"/>
      <c r="O1098" s="12">
        <f>1000*(IF(I24&lt;18,VLOOKUP(I24,'[1]Mortality (No Interventions) H'!$B$10:$O$129,10),VLOOKUP(I24,'[1]Mortality (Interventions) H'!$B$264:$AV$384,28)))</f>
        <v>132.76354223468405</v>
      </c>
      <c r="P1098" s="11">
        <v>0</v>
      </c>
      <c r="Q1098" s="10">
        <f t="shared" si="585"/>
        <v>0.33728012574495952</v>
      </c>
      <c r="R1098" s="10">
        <f t="shared" si="586"/>
        <v>4.4778504219260482E-2</v>
      </c>
      <c r="S1098" s="10">
        <f t="shared" si="587"/>
        <v>0</v>
      </c>
      <c r="T1098" s="9">
        <f t="shared" si="577"/>
        <v>0.29250162152569903</v>
      </c>
      <c r="U1098" s="18"/>
      <c r="V1098" s="8">
        <f t="shared" si="588"/>
        <v>2594.2811528013076</v>
      </c>
      <c r="W1098" s="8">
        <f t="shared" si="578"/>
        <v>2249.8551974027259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-798.81184135950355</v>
      </c>
      <c r="AB1098" s="8">
        <f t="shared" si="589"/>
        <v>-34442.595539858121</v>
      </c>
      <c r="AC1098" s="8">
        <f t="shared" si="582"/>
        <v>-35241.407381217621</v>
      </c>
      <c r="AD1098" s="8">
        <f t="shared" si="590"/>
        <v>254.4989810898083</v>
      </c>
      <c r="AE1098" s="8">
        <f t="shared" si="583"/>
        <v>-34986.90840012781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2730.9655146281657</v>
      </c>
      <c r="M1099" s="14">
        <f t="shared" si="576"/>
        <v>769177</v>
      </c>
      <c r="N1099" s="13"/>
      <c r="O1099" s="12">
        <f>1000*(IF(I25&lt;18,VLOOKUP(I25,'[1]Mortality (No Interventions) H'!$B$10:$O$129,10),VLOOKUP(I25,'[1]Mortality (Interventions) H'!$B$264:$AV$384,28)))</f>
        <v>146.70286987932988</v>
      </c>
      <c r="P1099" s="11">
        <v>0</v>
      </c>
      <c r="Q1099" s="10">
        <f t="shared" si="585"/>
        <v>0.29250162152569903</v>
      </c>
      <c r="R1099" s="10">
        <f t="shared" si="586"/>
        <v>4.2910827322177623E-2</v>
      </c>
      <c r="S1099" s="10">
        <f t="shared" si="587"/>
        <v>0</v>
      </c>
      <c r="T1099" s="9">
        <f t="shared" si="577"/>
        <v>0.2495907942035214</v>
      </c>
      <c r="U1099" s="18"/>
      <c r="V1099" s="8">
        <f t="shared" si="588"/>
        <v>2249.8551974027259</v>
      </c>
      <c r="W1099" s="8">
        <f t="shared" si="578"/>
        <v>1919.7949831308199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-681.62385173847247</v>
      </c>
      <c r="AB1099" s="8">
        <f t="shared" si="589"/>
        <v>-33006.021427190615</v>
      </c>
      <c r="AC1099" s="8">
        <f t="shared" si="582"/>
        <v>-33687.645278929085</v>
      </c>
      <c r="AD1099" s="8">
        <f t="shared" si="590"/>
        <v>220.71079486520742</v>
      </c>
      <c r="AE1099" s="8">
        <f t="shared" si="583"/>
        <v>-33466.934484063881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2730.9655146281657</v>
      </c>
      <c r="M1100" s="14">
        <f t="shared" si="576"/>
        <v>769177</v>
      </c>
      <c r="N1100" s="13"/>
      <c r="O1100" s="12">
        <f>1000*(IF(I26&lt;18,VLOOKUP(I26,'[1]Mortality (No Interventions) H'!$B$10:$O$129,10),VLOOKUP(I26,'[1]Mortality (Interventions) H'!$B$264:$AV$384,28)))</f>
        <v>160.99034472448537</v>
      </c>
      <c r="P1100" s="11">
        <v>0</v>
      </c>
      <c r="Q1100" s="10">
        <f t="shared" si="585"/>
        <v>0.2495907942035214</v>
      </c>
      <c r="R1100" s="10">
        <f t="shared" si="586"/>
        <v>4.0181707998882994E-2</v>
      </c>
      <c r="S1100" s="10">
        <f t="shared" si="587"/>
        <v>0</v>
      </c>
      <c r="T1100" s="9">
        <f t="shared" si="577"/>
        <v>0.20940908620463841</v>
      </c>
      <c r="U1100" s="18"/>
      <c r="V1100" s="8">
        <f t="shared" si="588"/>
        <v>1919.7949831308199</v>
      </c>
      <c r="W1100" s="8">
        <f t="shared" si="578"/>
        <v>1610.7265269962518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-571.88899287466427</v>
      </c>
      <c r="AB1100" s="8">
        <f t="shared" si="589"/>
        <v>-30906.845613456826</v>
      </c>
      <c r="AC1100" s="8">
        <f t="shared" si="582"/>
        <v>-31478.734606331491</v>
      </c>
      <c r="AD1100" s="8">
        <f t="shared" si="590"/>
        <v>188.33188784513345</v>
      </c>
      <c r="AE1100" s="8">
        <f t="shared" si="583"/>
        <v>-31290.402718486359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2730.9655146281657</v>
      </c>
      <c r="M1101" s="14">
        <f t="shared" si="576"/>
        <v>769177</v>
      </c>
      <c r="N1101" s="13"/>
      <c r="O1101" s="12">
        <f>1000*(IF(I27&lt;18,VLOOKUP(I27,'[1]Mortality (No Interventions) H'!$B$10:$O$129,10),VLOOKUP(I27,'[1]Mortality (Interventions) H'!$B$264:$AV$384,28)))</f>
        <v>176.36559719374603</v>
      </c>
      <c r="P1101" s="11">
        <v>0</v>
      </c>
      <c r="Q1101" s="10">
        <f t="shared" si="585"/>
        <v>0.20940908620463841</v>
      </c>
      <c r="R1101" s="10">
        <f t="shared" si="586"/>
        <v>3.6932558546277694E-2</v>
      </c>
      <c r="S1101" s="10">
        <f t="shared" si="587"/>
        <v>0</v>
      </c>
      <c r="T1101" s="9">
        <f t="shared" si="577"/>
        <v>0.17247652765836072</v>
      </c>
      <c r="U1101" s="18"/>
      <c r="V1101" s="8">
        <f t="shared" si="588"/>
        <v>1610.7265269962518</v>
      </c>
      <c r="W1101" s="8">
        <f t="shared" si="578"/>
        <v>1326.6497811467493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-471.02744911779411</v>
      </c>
      <c r="AB1101" s="8">
        <f t="shared" si="589"/>
        <v>-28407.674584950237</v>
      </c>
      <c r="AC1101" s="8">
        <f t="shared" si="582"/>
        <v>-28878.702034068032</v>
      </c>
      <c r="AD1101" s="8">
        <f t="shared" si="590"/>
        <v>158.01227229833231</v>
      </c>
      <c r="AE1101" s="8">
        <f t="shared" si="583"/>
        <v>-28720.6897617697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2730.9655146281657</v>
      </c>
      <c r="M1102" s="14">
        <f t="shared" si="576"/>
        <v>769177</v>
      </c>
      <c r="N1102" s="13"/>
      <c r="O1102" s="12">
        <f>1000*(IF(I28&lt;18,VLOOKUP(I28,'[1]Mortality (No Interventions) H'!$B$10:$O$129,10),VLOOKUP(I28,'[1]Mortality (Interventions) H'!$B$264:$AV$384,28)))</f>
        <v>192.7204123831431</v>
      </c>
      <c r="P1102" s="11">
        <v>0</v>
      </c>
      <c r="Q1102" s="10">
        <f t="shared" si="585"/>
        <v>0.17247652765836072</v>
      </c>
      <c r="R1102" s="10">
        <f t="shared" si="586"/>
        <v>3.323974753673186E-2</v>
      </c>
      <c r="S1102" s="10">
        <f t="shared" si="587"/>
        <v>0</v>
      </c>
      <c r="T1102" s="9">
        <f t="shared" si="577"/>
        <v>0.13923678012162885</v>
      </c>
      <c r="U1102" s="18"/>
      <c r="V1102" s="8">
        <f t="shared" si="588"/>
        <v>1326.6497811467493</v>
      </c>
      <c r="W1102" s="8">
        <f t="shared" si="578"/>
        <v>1070.9772882361412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-380.2508448800329</v>
      </c>
      <c r="AB1102" s="8">
        <f t="shared" si="589"/>
        <v>-25567.249291060802</v>
      </c>
      <c r="AC1102" s="8">
        <f t="shared" si="582"/>
        <v>-25947.500135940834</v>
      </c>
      <c r="AD1102" s="8">
        <f t="shared" si="590"/>
        <v>130.14434353049612</v>
      </c>
      <c r="AE1102" s="8">
        <f t="shared" si="583"/>
        <v>-25817.355792410337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2730.9655146281657</v>
      </c>
      <c r="M1103" s="14">
        <f t="shared" si="576"/>
        <v>769177</v>
      </c>
      <c r="N1103" s="13"/>
      <c r="O1103" s="12">
        <f>1000*(IF(I29&lt;18,VLOOKUP(I29,'[1]Mortality (No Interventions) H'!$B$10:$O$129,10),VLOOKUP(I29,'[1]Mortality (Interventions) H'!$B$264:$AV$384,28)))</f>
        <v>210.50736869068697</v>
      </c>
      <c r="P1103" s="11">
        <v>0</v>
      </c>
      <c r="Q1103" s="10">
        <f t="shared" si="585"/>
        <v>0.13923678012162885</v>
      </c>
      <c r="R1103" s="10">
        <f t="shared" si="586"/>
        <v>2.931036820836784E-2</v>
      </c>
      <c r="S1103" s="10">
        <f t="shared" si="587"/>
        <v>0</v>
      </c>
      <c r="T1103" s="9">
        <f t="shared" si="577"/>
        <v>0.10992641191326101</v>
      </c>
      <c r="U1103" s="18"/>
      <c r="V1103" s="8">
        <f t="shared" si="588"/>
        <v>1070.9772882361412</v>
      </c>
      <c r="W1103" s="8">
        <f t="shared" si="578"/>
        <v>845.52867736206372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-300.2052400819266</v>
      </c>
      <c r="AB1103" s="8">
        <f t="shared" si="589"/>
        <v>-22544.861087407749</v>
      </c>
      <c r="AC1103" s="8">
        <f t="shared" si="582"/>
        <v>-22845.066327489676</v>
      </c>
      <c r="AD1103" s="8">
        <f t="shared" si="590"/>
        <v>105.06287197596546</v>
      </c>
      <c r="AE1103" s="8">
        <f t="shared" si="583"/>
        <v>-22740.00345551371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2730.9655146281657</v>
      </c>
      <c r="M1104" s="14">
        <f t="shared" si="576"/>
        <v>769177</v>
      </c>
      <c r="N1104" s="13"/>
      <c r="O1104" s="12">
        <f>1000*(IF(I30&lt;18,VLOOKUP(I30,'[1]Mortality (No Interventions) H'!$B$10:$O$129,10),VLOOKUP(I30,'[1]Mortality (Interventions) H'!$B$264:$AV$384,28)))</f>
        <v>229.92737956039304</v>
      </c>
      <c r="P1104" s="11">
        <v>0</v>
      </c>
      <c r="Q1104" s="10">
        <f t="shared" si="585"/>
        <v>0.10992641191326101</v>
      </c>
      <c r="R1104" s="10">
        <f t="shared" si="586"/>
        <v>2.5275091835692477E-2</v>
      </c>
      <c r="S1104" s="10">
        <f t="shared" si="587"/>
        <v>0</v>
      </c>
      <c r="T1104" s="9">
        <f t="shared" si="577"/>
        <v>8.4651320077568537E-2</v>
      </c>
      <c r="U1104" s="18"/>
      <c r="V1104" s="8">
        <f t="shared" si="588"/>
        <v>845.52867736206372</v>
      </c>
      <c r="W1104" s="8">
        <f t="shared" si="578"/>
        <v>651.11848423303934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-231.17983589959053</v>
      </c>
      <c r="AB1104" s="8">
        <f t="shared" si="589"/>
        <v>-19441.019312902434</v>
      </c>
      <c r="AC1104" s="8">
        <f t="shared" si="582"/>
        <v>-19672.199148802025</v>
      </c>
      <c r="AD1104" s="8">
        <f t="shared" si="590"/>
        <v>82.94636324921845</v>
      </c>
      <c r="AE1104" s="8">
        <f t="shared" si="583"/>
        <v>-19589.252785552806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2730.9655146281657</v>
      </c>
      <c r="M1105" s="14">
        <f t="shared" si="576"/>
        <v>769177</v>
      </c>
      <c r="N1105" s="13"/>
      <c r="O1105" s="12">
        <f>1000*(IF(I31&lt;18,VLOOKUP(I31,'[1]Mortality (No Interventions) H'!$B$10:$O$129,10),VLOOKUP(I31,'[1]Mortality (Interventions) H'!$B$264:$AV$384,28)))</f>
        <v>248.69818691811008</v>
      </c>
      <c r="P1105" s="11">
        <v>0</v>
      </c>
      <c r="Q1105" s="10">
        <f t="shared" si="585"/>
        <v>8.4651320077568537E-2</v>
      </c>
      <c r="R1105" s="10">
        <f t="shared" si="586"/>
        <v>2.1052629823515905E-2</v>
      </c>
      <c r="S1105" s="10">
        <f t="shared" si="587"/>
        <v>0</v>
      </c>
      <c r="T1105" s="9">
        <f t="shared" si="577"/>
        <v>6.3598690254052626E-2</v>
      </c>
      <c r="U1105" s="18"/>
      <c r="V1105" s="8">
        <f t="shared" si="588"/>
        <v>651.11848423303934</v>
      </c>
      <c r="W1105" s="8">
        <f t="shared" si="578"/>
        <v>489.18649773541438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-173.68582985933614</v>
      </c>
      <c r="AB1105" s="8">
        <f t="shared" si="589"/>
        <v>-16193.198649762493</v>
      </c>
      <c r="AC1105" s="8">
        <f t="shared" si="582"/>
        <v>-16366.884479621829</v>
      </c>
      <c r="AD1105" s="8">
        <f t="shared" si="590"/>
        <v>63.874723303261163</v>
      </c>
      <c r="AE1105" s="8">
        <f t="shared" si="583"/>
        <v>-16303.009756318568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2730.9655146281657</v>
      </c>
      <c r="M1106" s="14">
        <f t="shared" si="576"/>
        <v>769177</v>
      </c>
      <c r="N1106" s="13"/>
      <c r="O1106" s="12">
        <f>1000*(IF(I32&lt;18,VLOOKUP(I32,'[1]Mortality (No Interventions) H'!$B$10:$O$129,10),VLOOKUP(I32,'[1]Mortality (Interventions) H'!$B$264:$AV$384,28)))</f>
        <v>268.66219806446935</v>
      </c>
      <c r="P1106" s="11">
        <v>0</v>
      </c>
      <c r="Q1106" s="10">
        <f t="shared" si="585"/>
        <v>6.3598690254052626E-2</v>
      </c>
      <c r="R1106" s="10">
        <f t="shared" si="586"/>
        <v>1.7086563917675122E-2</v>
      </c>
      <c r="S1106" s="10">
        <f t="shared" si="587"/>
        <v>0</v>
      </c>
      <c r="T1106" s="9">
        <f t="shared" si="577"/>
        <v>4.6512126336377503E-2</v>
      </c>
      <c r="U1106" s="18"/>
      <c r="V1106" s="8">
        <f t="shared" si="588"/>
        <v>489.18649773541438</v>
      </c>
      <c r="W1106" s="8">
        <f t="shared" si="578"/>
        <v>357.7605779903584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-127.02301303667545</v>
      </c>
      <c r="AB1106" s="8">
        <f t="shared" si="589"/>
        <v>-13142.591974505598</v>
      </c>
      <c r="AC1106" s="8">
        <f t="shared" si="582"/>
        <v>-13269.614987542274</v>
      </c>
      <c r="AD1106" s="8">
        <f t="shared" si="590"/>
        <v>47.989195427844152</v>
      </c>
      <c r="AE1106" s="8">
        <f t="shared" si="583"/>
        <v>-13221.62579211443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2730.9655146281657</v>
      </c>
      <c r="M1107" s="14">
        <f t="shared" si="576"/>
        <v>769177</v>
      </c>
      <c r="N1107" s="13"/>
      <c r="O1107" s="12">
        <f>1000*(IF(I33&lt;18,VLOOKUP(I33,'[1]Mortality (No Interventions) H'!$B$10:$O$129,10),VLOOKUP(I33,'[1]Mortality (Interventions) H'!$B$264:$AV$384,28)))</f>
        <v>289.16764913922299</v>
      </c>
      <c r="P1107" s="11">
        <v>0</v>
      </c>
      <c r="Q1107" s="10">
        <f t="shared" si="585"/>
        <v>4.6512126336377503E-2</v>
      </c>
      <c r="R1107" s="10">
        <f t="shared" si="586"/>
        <v>1.3449802229156824E-2</v>
      </c>
      <c r="S1107" s="10">
        <f t="shared" si="587"/>
        <v>0</v>
      </c>
      <c r="T1107" s="9">
        <f t="shared" si="577"/>
        <v>3.3062324107220681E-2</v>
      </c>
      <c r="U1107" s="18"/>
      <c r="V1107" s="8">
        <f t="shared" si="588"/>
        <v>357.7605779903584</v>
      </c>
      <c r="W1107" s="8">
        <f t="shared" si="578"/>
        <v>254.30779269819683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-90.292066970279137</v>
      </c>
      <c r="AB1107" s="8">
        <f t="shared" si="589"/>
        <v>-10345.278529216159</v>
      </c>
      <c r="AC1107" s="8">
        <f t="shared" si="582"/>
        <v>-10435.570596186439</v>
      </c>
      <c r="AD1107" s="8">
        <f t="shared" si="590"/>
        <v>35.096312700854163</v>
      </c>
      <c r="AE1107" s="8">
        <f t="shared" si="583"/>
        <v>-10400.474283485584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2730.9655146281657</v>
      </c>
      <c r="M1108" s="14">
        <f t="shared" si="576"/>
        <v>769177</v>
      </c>
      <c r="N1108" s="13"/>
      <c r="O1108" s="12">
        <f>1000*(IF(I34&lt;18,VLOOKUP(I34,'[1]Mortality (No Interventions) H'!$B$10:$O$129,10),VLOOKUP(I34,'[1]Mortality (Interventions) H'!$B$264:$AV$384,28)))</f>
        <v>309.88424240737999</v>
      </c>
      <c r="P1108" s="11">
        <v>0</v>
      </c>
      <c r="Q1108" s="10">
        <f t="shared" si="585"/>
        <v>3.3062324107220681E-2</v>
      </c>
      <c r="R1108" s="10">
        <f t="shared" si="586"/>
        <v>1.0245493258193336E-2</v>
      </c>
      <c r="S1108" s="10">
        <f t="shared" si="587"/>
        <v>0</v>
      </c>
      <c r="T1108" s="9">
        <f t="shared" si="577"/>
        <v>2.2816830849027345E-2</v>
      </c>
      <c r="U1108" s="18"/>
      <c r="V1108" s="8">
        <f t="shared" si="588"/>
        <v>254.30779269819683</v>
      </c>
      <c r="W1108" s="8">
        <f t="shared" si="578"/>
        <v>175.50181501962308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-62.311978201797771</v>
      </c>
      <c r="AB1108" s="8">
        <f t="shared" si="589"/>
        <v>-7880.5977678573754</v>
      </c>
      <c r="AC1108" s="8">
        <f t="shared" si="582"/>
        <v>-7942.9097460591729</v>
      </c>
      <c r="AD1108" s="8">
        <f t="shared" si="590"/>
        <v>24.947594463693111</v>
      </c>
      <c r="AE1108" s="8">
        <f t="shared" si="583"/>
        <v>-7917.9621515954796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2730.9655146281657</v>
      </c>
      <c r="M1109" s="14">
        <f t="shared" si="576"/>
        <v>769177</v>
      </c>
      <c r="N1109" s="13"/>
      <c r="O1109" s="12">
        <f>1000*(IF(I35&lt;18,VLOOKUP(I35,'[1]Mortality (No Interventions) H'!$B$10:$O$129,10),VLOOKUP(I35,'[1]Mortality (Interventions) H'!$B$264:$AV$384,28)))</f>
        <v>331.75770212548917</v>
      </c>
      <c r="P1109" s="11">
        <v>0</v>
      </c>
      <c r="Q1109" s="10">
        <f t="shared" si="585"/>
        <v>2.2816830849027345E-2</v>
      </c>
      <c r="R1109" s="10">
        <f t="shared" si="586"/>
        <v>7.5696593722592862E-3</v>
      </c>
      <c r="S1109" s="10">
        <f t="shared" si="587"/>
        <v>0</v>
      </c>
      <c r="T1109" s="9">
        <f t="shared" si="577"/>
        <v>1.5247171476768059E-2</v>
      </c>
      <c r="U1109" s="18"/>
      <c r="V1109" s="8">
        <f t="shared" si="588"/>
        <v>175.50181501962308</v>
      </c>
      <c r="W1109" s="8">
        <f t="shared" si="578"/>
        <v>117.27773614986026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-41.639499498675775</v>
      </c>
      <c r="AB1109" s="8">
        <f t="shared" si="589"/>
        <v>-5822.4078869762807</v>
      </c>
      <c r="AC1109" s="8">
        <f t="shared" si="582"/>
        <v>-5864.0473864749565</v>
      </c>
      <c r="AD1109" s="8">
        <f t="shared" si="590"/>
        <v>17.216728053425026</v>
      </c>
      <c r="AE1109" s="8">
        <f t="shared" si="583"/>
        <v>-5846.8306584215316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2730.9655146281657</v>
      </c>
      <c r="M1110" s="14">
        <f t="shared" ref="M1110:M1141" si="593">$E$11</f>
        <v>769177</v>
      </c>
      <c r="N1110" s="13"/>
      <c r="O1110" s="12">
        <f>1000*(IF(I36&lt;18,VLOOKUP(I36,'[1]Mortality (No Interventions) H'!$B$10:$O$129,10),VLOOKUP(I36,'[1]Mortality (Interventions) H'!$B$264:$AV$384,28)))</f>
        <v>353.72537755399276</v>
      </c>
      <c r="P1110" s="11">
        <v>0</v>
      </c>
      <c r="Q1110" s="10">
        <f t="shared" si="585"/>
        <v>1.5247171476768059E-2</v>
      </c>
      <c r="R1110" s="10">
        <f t="shared" si="586"/>
        <v>5.393311487250251E-3</v>
      </c>
      <c r="S1110" s="10">
        <f t="shared" si="587"/>
        <v>0</v>
      </c>
      <c r="T1110" s="9">
        <f t="shared" ref="T1110:T1141" si="594">Q1110-SUM(R1110:S1110)</f>
        <v>9.8538599895178075E-3</v>
      </c>
      <c r="U1110" s="18"/>
      <c r="V1110" s="8">
        <f t="shared" si="588"/>
        <v>117.27773614986026</v>
      </c>
      <c r="W1110" s="8">
        <f t="shared" ref="W1110:W1141" si="595">$G$14*M1110*T1110</f>
        <v>75.793624651573396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-26.91055181734739</v>
      </c>
      <c r="AB1110" s="8">
        <f t="shared" si="589"/>
        <v>-4148.4111498286866</v>
      </c>
      <c r="AC1110" s="8">
        <f t="shared" ref="AC1110:AC1141" si="599">IFERROR(_xlfn.IFNA(SUM(Y1110:AB1110),0),0)</f>
        <v>-4175.3217016460339</v>
      </c>
      <c r="AD1110" s="8">
        <f t="shared" si="590"/>
        <v>11.504945916301292</v>
      </c>
      <c r="AE1110" s="8">
        <f t="shared" ref="AE1110:AE1141" si="600">IFERROR(_xlfn.IFNA(SUM(AC1110:AD1110),0),0)</f>
        <v>-4163.8167557297329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2730.9655146281657</v>
      </c>
      <c r="M1111" s="14">
        <f t="shared" si="593"/>
        <v>769177</v>
      </c>
      <c r="N1111" s="13"/>
      <c r="O1111" s="12">
        <f>1000*(IF(I37&lt;18,VLOOKUP(I37,'[1]Mortality (No Interventions) H'!$B$10:$O$129,10),VLOOKUP(I37,'[1]Mortality (Interventions) H'!$B$264:$AV$384,28)))</f>
        <v>376.56722406876202</v>
      </c>
      <c r="P1111" s="11">
        <v>0</v>
      </c>
      <c r="Q1111" s="10">
        <f t="shared" ref="Q1111:Q1142" si="602">T1110</f>
        <v>9.8538599895178075E-3</v>
      </c>
      <c r="R1111" s="10">
        <f t="shared" ref="R1111:R1142" si="603">O1111*Q1111/1000</f>
        <v>3.7106407026149609E-3</v>
      </c>
      <c r="S1111" s="10">
        <f t="shared" ref="S1111:S1142" si="604">MIN(P1111*Q1111,Q1111-R1111)</f>
        <v>0</v>
      </c>
      <c r="T1111" s="9">
        <f t="shared" si="594"/>
        <v>6.1432192869028471E-3</v>
      </c>
      <c r="U1111" s="18"/>
      <c r="V1111" s="8">
        <f t="shared" ref="V1111:V1142" si="605">W1110</f>
        <v>75.793624651573396</v>
      </c>
      <c r="W1111" s="8">
        <f t="shared" si="595"/>
        <v>47.252229814420716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-16.776920021330305</v>
      </c>
      <c r="AB1111" s="8">
        <f t="shared" ref="AB1111:AB1142" si="606">IFERROR(_xlfn.IFNA(-M1111*R1111,0),0)</f>
        <v>-2854.1394837152679</v>
      </c>
      <c r="AC1111" s="8">
        <f t="shared" si="599"/>
        <v>-2870.9164037365981</v>
      </c>
      <c r="AD1111" s="8">
        <f t="shared" ref="AD1111:AD1142" si="607">IFERROR(_xlfn.IFNA($D$6*SUM(V1111:V1111,Y1111:Z1111),0),0)</f>
        <v>7.4353545783193509</v>
      </c>
      <c r="AE1111" s="8">
        <f t="shared" si="600"/>
        <v>-2863.4810491582789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2730.9655146281657</v>
      </c>
      <c r="M1112" s="14">
        <f t="shared" si="593"/>
        <v>769177</v>
      </c>
      <c r="N1112" s="13"/>
      <c r="O1112" s="12">
        <f>1000*(IF(I38&lt;18,VLOOKUP(I38,'[1]Mortality (No Interventions) H'!$B$10:$O$129,10),VLOOKUP(I38,'[1]Mortality (Interventions) H'!$B$264:$AV$384,28)))</f>
        <v>400.30187541675724</v>
      </c>
      <c r="P1112" s="11">
        <v>0</v>
      </c>
      <c r="Q1112" s="10">
        <f t="shared" si="602"/>
        <v>6.1432192869028471E-3</v>
      </c>
      <c r="R1112" s="10">
        <f t="shared" si="603"/>
        <v>2.4591422016436034E-3</v>
      </c>
      <c r="S1112" s="10">
        <f t="shared" si="604"/>
        <v>0</v>
      </c>
      <c r="T1112" s="9">
        <f t="shared" si="594"/>
        <v>3.6840770852592437E-3</v>
      </c>
      <c r="U1112" s="18"/>
      <c r="V1112" s="8">
        <f t="shared" si="605"/>
        <v>47.252229814420716</v>
      </c>
      <c r="W1112" s="8">
        <f t="shared" si="595"/>
        <v>28.337073602084494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-10.061087473074844</v>
      </c>
      <c r="AB1112" s="8">
        <f t="shared" si="606"/>
        <v>-1891.5156212336219</v>
      </c>
      <c r="AC1112" s="8">
        <f t="shared" si="599"/>
        <v>-1901.5767087066968</v>
      </c>
      <c r="AD1112" s="8">
        <f t="shared" si="607"/>
        <v>4.6354437447946726</v>
      </c>
      <c r="AE1112" s="8">
        <f t="shared" si="600"/>
        <v>-1896.9412649619021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2730.9655146281657</v>
      </c>
      <c r="M1113" s="14">
        <f t="shared" si="593"/>
        <v>769177</v>
      </c>
      <c r="N1113" s="13"/>
      <c r="O1113" s="12">
        <f>1000*(IF(I39&lt;18,VLOOKUP(I39,'[1]Mortality (No Interventions) H'!$B$10:$O$129,10),VLOOKUP(I39,'[1]Mortality (Interventions) H'!$B$264:$AV$384,28)))</f>
        <v>423.83271602466846</v>
      </c>
      <c r="P1113" s="11">
        <v>0</v>
      </c>
      <c r="Q1113" s="10">
        <f t="shared" si="602"/>
        <v>3.6840770852592437E-3</v>
      </c>
      <c r="R1113" s="10">
        <f t="shared" si="603"/>
        <v>1.5614323970896693E-3</v>
      </c>
      <c r="S1113" s="10">
        <f t="shared" si="604"/>
        <v>0</v>
      </c>
      <c r="T1113" s="9">
        <f t="shared" si="594"/>
        <v>2.1226446881695742E-3</v>
      </c>
      <c r="U1113" s="18"/>
      <c r="V1113" s="8">
        <f t="shared" si="605"/>
        <v>28.337073602084494</v>
      </c>
      <c r="W1113" s="8">
        <f t="shared" si="595"/>
        <v>16.326894733122085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-5.7968694431997632</v>
      </c>
      <c r="AB1113" s="8">
        <f t="shared" si="606"/>
        <v>-1201.0178868962405</v>
      </c>
      <c r="AC1113" s="8">
        <f t="shared" si="599"/>
        <v>-1206.8147563394402</v>
      </c>
      <c r="AD1113" s="8">
        <f t="shared" si="607"/>
        <v>2.7798669203644892</v>
      </c>
      <c r="AE1113" s="8">
        <f t="shared" si="600"/>
        <v>-1204.0348894190759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2730.9655146281657</v>
      </c>
      <c r="M1114" s="14">
        <f t="shared" si="593"/>
        <v>769177</v>
      </c>
      <c r="N1114" s="13"/>
      <c r="O1114" s="12">
        <f>1000*(IF(I40&lt;18,VLOOKUP(I40,'[1]Mortality (No Interventions) H'!$B$10:$O$129,10),VLOOKUP(I40,'[1]Mortality (Interventions) H'!$B$264:$AV$384,28)))</f>
        <v>447.90016241120884</v>
      </c>
      <c r="P1114" s="11">
        <v>0</v>
      </c>
      <c r="Q1114" s="10">
        <f t="shared" si="602"/>
        <v>2.1226446881695742E-3</v>
      </c>
      <c r="R1114" s="10">
        <f t="shared" si="603"/>
        <v>9.5073290057244195E-4</v>
      </c>
      <c r="S1114" s="10">
        <f t="shared" si="604"/>
        <v>0</v>
      </c>
      <c r="T1114" s="9">
        <f t="shared" si="594"/>
        <v>1.1719117875971324E-3</v>
      </c>
      <c r="U1114" s="18"/>
      <c r="V1114" s="8">
        <f t="shared" si="605"/>
        <v>16.326894733122085</v>
      </c>
      <c r="W1114" s="8">
        <f t="shared" si="595"/>
        <v>9.0140759304859959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-3.2004506781140161</v>
      </c>
      <c r="AB1114" s="8">
        <f t="shared" si="606"/>
        <v>-731.2818802636092</v>
      </c>
      <c r="AC1114" s="8">
        <f t="shared" si="599"/>
        <v>-734.48233094172326</v>
      </c>
      <c r="AD1114" s="8">
        <f t="shared" si="607"/>
        <v>1.6016683733192767</v>
      </c>
      <c r="AE1114" s="8">
        <f t="shared" si="600"/>
        <v>-732.88066256840398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2730.9655146281657</v>
      </c>
      <c r="M1115" s="14">
        <f t="shared" si="593"/>
        <v>769177</v>
      </c>
      <c r="N1115" s="13"/>
      <c r="O1115" s="12">
        <f>1000*(IF(I41&lt;18,VLOOKUP(I41,'[1]Mortality (No Interventions) H'!$B$10:$O$129,10),VLOOKUP(I41,'[1]Mortality (Interventions) H'!$B$264:$AV$384,28)))</f>
        <v>471.39357688935883</v>
      </c>
      <c r="P1115" s="11">
        <v>0</v>
      </c>
      <c r="Q1115" s="10">
        <f t="shared" si="602"/>
        <v>1.1719117875971324E-3</v>
      </c>
      <c r="R1115" s="10">
        <f t="shared" si="603"/>
        <v>5.524316893542147E-4</v>
      </c>
      <c r="S1115" s="10">
        <f t="shared" si="604"/>
        <v>0</v>
      </c>
      <c r="T1115" s="9">
        <f t="shared" si="594"/>
        <v>6.1948009824291765E-4</v>
      </c>
      <c r="U1115" s="18"/>
      <c r="V1115" s="8">
        <f t="shared" si="605"/>
        <v>9.0140759304859959</v>
      </c>
      <c r="W1115" s="8">
        <f t="shared" si="595"/>
        <v>4.7648984352619266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-1.6917787852998762</v>
      </c>
      <c r="AB1115" s="8">
        <f t="shared" si="606"/>
        <v>-424.91774952240678</v>
      </c>
      <c r="AC1115" s="8">
        <f t="shared" si="599"/>
        <v>-426.60952830770668</v>
      </c>
      <c r="AD1115" s="8">
        <f t="shared" si="607"/>
        <v>0.88428084878067625</v>
      </c>
      <c r="AE1115" s="8">
        <f t="shared" si="600"/>
        <v>-425.72524745892599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2730.9655146281657</v>
      </c>
      <c r="M1116" s="14">
        <f t="shared" si="593"/>
        <v>769177</v>
      </c>
      <c r="N1116" s="13"/>
      <c r="O1116" s="12">
        <f>1000*(IF(I42&lt;18,VLOOKUP(I42,'[1]Mortality (No Interventions) H'!$B$10:$O$129,10),VLOOKUP(I42,'[1]Mortality (Interventions) H'!$B$264:$AV$384,28)))</f>
        <v>493.63946572739002</v>
      </c>
      <c r="P1116" s="11">
        <v>0</v>
      </c>
      <c r="Q1116" s="10">
        <f t="shared" si="602"/>
        <v>6.1948009824291765E-4</v>
      </c>
      <c r="R1116" s="10">
        <f t="shared" si="603"/>
        <v>3.0579982472538498E-4</v>
      </c>
      <c r="S1116" s="10">
        <f t="shared" si="604"/>
        <v>0</v>
      </c>
      <c r="T1116" s="9">
        <f t="shared" si="594"/>
        <v>3.1368027351753267E-4</v>
      </c>
      <c r="U1116" s="18"/>
      <c r="V1116" s="8">
        <f t="shared" si="605"/>
        <v>4.7648984352619266</v>
      </c>
      <c r="W1116" s="8">
        <f t="shared" si="595"/>
        <v>2.4127565174339525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-0.85665000959551241</v>
      </c>
      <c r="AB1116" s="8">
        <f t="shared" si="606"/>
        <v>-235.21419178279746</v>
      </c>
      <c r="AC1116" s="8">
        <f t="shared" si="599"/>
        <v>-236.07084179239297</v>
      </c>
      <c r="AD1116" s="8">
        <f t="shared" si="607"/>
        <v>0.46743653649919503</v>
      </c>
      <c r="AE1116" s="8">
        <f t="shared" si="600"/>
        <v>-235.60340525589376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2730.9655146281657</v>
      </c>
      <c r="M1117" s="14">
        <f t="shared" si="593"/>
        <v>769177</v>
      </c>
      <c r="N1117" s="13"/>
      <c r="O1117" s="12">
        <f>1000*(IF(I43&lt;18,VLOOKUP(I43,'[1]Mortality (No Interventions) H'!$B$10:$O$129,10),VLOOKUP(I43,'[1]Mortality (Interventions) H'!$B$264:$AV$384,28)))</f>
        <v>515.79411979142867</v>
      </c>
      <c r="P1117" s="11">
        <v>0</v>
      </c>
      <c r="Q1117" s="10">
        <f t="shared" si="602"/>
        <v>3.1368027351753267E-4</v>
      </c>
      <c r="R1117" s="10">
        <f t="shared" si="603"/>
        <v>1.6179444057491037E-4</v>
      </c>
      <c r="S1117" s="10">
        <f t="shared" si="604"/>
        <v>0</v>
      </c>
      <c r="T1117" s="9">
        <f t="shared" si="594"/>
        <v>1.5188583294262231E-4</v>
      </c>
      <c r="U1117" s="18"/>
      <c r="V1117" s="8">
        <f t="shared" si="605"/>
        <v>2.4127565174339525</v>
      </c>
      <c r="W1117" s="8">
        <f t="shared" si="595"/>
        <v>1.1682708932530741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-0.41479497192687614</v>
      </c>
      <c r="AB1117" s="8">
        <f t="shared" si="606"/>
        <v>-124.44856241808783</v>
      </c>
      <c r="AC1117" s="8">
        <f t="shared" si="599"/>
        <v>-124.86335739001471</v>
      </c>
      <c r="AD1117" s="8">
        <f t="shared" si="607"/>
        <v>0.23669141436027075</v>
      </c>
      <c r="AE1117" s="8">
        <f t="shared" si="600"/>
        <v>-124.62666597565445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2730.9655146281657</v>
      </c>
      <c r="M1118" s="14">
        <f t="shared" si="593"/>
        <v>769177</v>
      </c>
      <c r="N1118" s="13"/>
      <c r="O1118" s="12">
        <f>1000*(IF(I44&lt;18,VLOOKUP(I44,'[1]Mortality (No Interventions) H'!$B$10:$O$129,10),VLOOKUP(I44,'[1]Mortality (Interventions) H'!$B$264:$AV$384,28)))</f>
        <v>537.66505530819597</v>
      </c>
      <c r="P1118" s="11">
        <v>0</v>
      </c>
      <c r="Q1118" s="10">
        <f t="shared" si="602"/>
        <v>1.5188583294262231E-4</v>
      </c>
      <c r="R1118" s="10">
        <f t="shared" si="603"/>
        <v>8.1663704769626441E-5</v>
      </c>
      <c r="S1118" s="10">
        <f t="shared" si="604"/>
        <v>0</v>
      </c>
      <c r="T1118" s="9">
        <f t="shared" si="594"/>
        <v>7.0222128172995864E-5</v>
      </c>
      <c r="U1118" s="18"/>
      <c r="V1118" s="8">
        <f t="shared" si="605"/>
        <v>1.1682708932530741</v>
      </c>
      <c r="W1118" s="8">
        <f t="shared" si="595"/>
        <v>0.5401324588172044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-0.19177421040425066</v>
      </c>
      <c r="AB1118" s="8">
        <f t="shared" si="606"/>
        <v>-62.813843443586954</v>
      </c>
      <c r="AC1118" s="8">
        <f t="shared" si="599"/>
        <v>-63.005617653991202</v>
      </c>
      <c r="AD1118" s="8">
        <f t="shared" si="607"/>
        <v>0.11460737462812658</v>
      </c>
      <c r="AE1118" s="8">
        <f t="shared" si="600"/>
        <v>-62.891010279363073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2730.9655146281657</v>
      </c>
      <c r="M1119" s="14">
        <f t="shared" si="593"/>
        <v>769177</v>
      </c>
      <c r="N1119" s="13"/>
      <c r="O1119" s="12">
        <f>1000*(IF(I45&lt;18,VLOOKUP(I45,'[1]Mortality (No Interventions) H'!$B$10:$O$129,10),VLOOKUP(I45,'[1]Mortality (Interventions) H'!$B$264:$AV$384,28)))</f>
        <v>559.04882229367774</v>
      </c>
      <c r="P1119" s="11">
        <v>0</v>
      </c>
      <c r="Q1119" s="10">
        <f t="shared" si="602"/>
        <v>7.0222128172995864E-5</v>
      </c>
      <c r="R1119" s="10">
        <f t="shared" si="603"/>
        <v>3.9257598054069023E-5</v>
      </c>
      <c r="S1119" s="10">
        <f t="shared" si="604"/>
        <v>0</v>
      </c>
      <c r="T1119" s="9">
        <f t="shared" si="594"/>
        <v>3.0964530118926841E-5</v>
      </c>
      <c r="U1119" s="18"/>
      <c r="V1119" s="8">
        <f t="shared" si="605"/>
        <v>0.5401324588172044</v>
      </c>
      <c r="W1119" s="8">
        <f t="shared" si="595"/>
        <v>0.23817204383285792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-8.456306393145438E-2</v>
      </c>
      <c r="AB1119" s="8">
        <f t="shared" si="606"/>
        <v>-30.196041498434649</v>
      </c>
      <c r="AC1119" s="8">
        <f t="shared" si="599"/>
        <v>-30.280604562366104</v>
      </c>
      <c r="AD1119" s="8">
        <f t="shared" si="607"/>
        <v>5.2986994209967754E-2</v>
      </c>
      <c r="AE1119" s="8">
        <f t="shared" si="600"/>
        <v>-30.227617568156138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2730.9655146281657</v>
      </c>
      <c r="M1120" s="14">
        <f t="shared" si="593"/>
        <v>769177</v>
      </c>
      <c r="N1120" s="13"/>
      <c r="O1120" s="12">
        <f>1000*(IF(I46&lt;18,VLOOKUP(I46,'[1]Mortality (No Interventions) H'!$B$10:$O$129,10),VLOOKUP(I46,'[1]Mortality (Interventions) H'!$B$264:$AV$384,28)))</f>
        <v>579.75217500899839</v>
      </c>
      <c r="P1120" s="11">
        <v>0</v>
      </c>
      <c r="Q1120" s="10">
        <f t="shared" si="602"/>
        <v>3.0964530118926841E-5</v>
      </c>
      <c r="R1120" s="10">
        <f t="shared" si="603"/>
        <v>1.7951753684579476E-5</v>
      </c>
      <c r="S1120" s="10">
        <f t="shared" si="604"/>
        <v>0</v>
      </c>
      <c r="T1120" s="9">
        <f t="shared" si="594"/>
        <v>1.3012776434347365E-5</v>
      </c>
      <c r="U1120" s="18"/>
      <c r="V1120" s="8">
        <f t="shared" si="605"/>
        <v>0.23817204383285792</v>
      </c>
      <c r="W1120" s="8">
        <f t="shared" si="595"/>
        <v>0.10009128339442004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-3.5537443691768721E-2</v>
      </c>
      <c r="AB1120" s="8">
        <f t="shared" si="606"/>
        <v>-13.808076043843787</v>
      </c>
      <c r="AC1120" s="8">
        <f t="shared" si="599"/>
        <v>-13.843613487535556</v>
      </c>
      <c r="AD1120" s="8">
        <f t="shared" si="607"/>
        <v>2.3364677500003362E-2</v>
      </c>
      <c r="AE1120" s="8">
        <f t="shared" si="600"/>
        <v>-13.820248810035553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2730.9655146281657</v>
      </c>
      <c r="M1121" s="14">
        <f t="shared" si="593"/>
        <v>769177</v>
      </c>
      <c r="N1121" s="13"/>
      <c r="O1121" s="12">
        <f>1000*(IF(I47&lt;18,VLOOKUP(I47,'[1]Mortality (No Interventions) H'!$B$10:$O$129,10),VLOOKUP(I47,'[1]Mortality (Interventions) H'!$B$264:$AV$384,28)))</f>
        <v>599.79827151372444</v>
      </c>
      <c r="P1121" s="11">
        <v>0</v>
      </c>
      <c r="Q1121" s="10">
        <f t="shared" si="602"/>
        <v>1.3012776434347365E-5</v>
      </c>
      <c r="R1121" s="10">
        <f t="shared" si="603"/>
        <v>7.8050408129160763E-6</v>
      </c>
      <c r="S1121" s="10">
        <f t="shared" si="604"/>
        <v>0</v>
      </c>
      <c r="T1121" s="9">
        <f t="shared" si="594"/>
        <v>5.2077356214312885E-6</v>
      </c>
      <c r="U1121" s="18"/>
      <c r="V1121" s="8">
        <f t="shared" si="605"/>
        <v>0.10009128339442004</v>
      </c>
      <c r="W1121" s="8">
        <f t="shared" si="595"/>
        <v>4.0056704620856545E-2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-1.4222146391429529E-2</v>
      </c>
      <c r="AB1121" s="8">
        <f t="shared" si="606"/>
        <v>-6.0034578773563485</v>
      </c>
      <c r="AC1121" s="8">
        <f t="shared" si="599"/>
        <v>-6.0176800237477783</v>
      </c>
      <c r="AD1121" s="8">
        <f t="shared" si="607"/>
        <v>9.8189549009926064E-3</v>
      </c>
      <c r="AE1121" s="8">
        <f t="shared" si="600"/>
        <v>-6.0078610688467853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2730.9655146281657</v>
      </c>
      <c r="M1122" s="14">
        <f t="shared" si="593"/>
        <v>769177</v>
      </c>
      <c r="N1122" s="13"/>
      <c r="O1122" s="12">
        <f>1000*(IF(I48&lt;18,VLOOKUP(I48,'[1]Mortality (No Interventions) H'!$B$10:$O$129,10),VLOOKUP(I48,'[1]Mortality (Interventions) H'!$B$264:$AV$384,28)))</f>
        <v>619.23312405510296</v>
      </c>
      <c r="P1122" s="11">
        <v>0</v>
      </c>
      <c r="Q1122" s="10">
        <f t="shared" si="602"/>
        <v>5.2077356214312885E-6</v>
      </c>
      <c r="R1122" s="10">
        <f t="shared" si="603"/>
        <v>3.2248023981119397E-6</v>
      </c>
      <c r="S1122" s="10">
        <f t="shared" si="604"/>
        <v>0</v>
      </c>
      <c r="T1122" s="9">
        <f t="shared" si="594"/>
        <v>1.9829332233193488E-6</v>
      </c>
      <c r="U1122" s="18"/>
      <c r="V1122" s="8">
        <f t="shared" si="605"/>
        <v>4.0056704620856545E-2</v>
      </c>
      <c r="W1122" s="8">
        <f t="shared" si="595"/>
        <v>1.5252266279131068E-2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-5.4153222506956129E-3</v>
      </c>
      <c r="AB1122" s="8">
        <f t="shared" si="606"/>
        <v>-2.4804438341725472</v>
      </c>
      <c r="AC1122" s="8">
        <f t="shared" si="599"/>
        <v>-2.4858591564232428</v>
      </c>
      <c r="AD1122" s="8">
        <f t="shared" si="607"/>
        <v>3.9295627233060272E-3</v>
      </c>
      <c r="AE1122" s="8">
        <f t="shared" si="600"/>
        <v>-2.4819295936999368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2730.9655146281657</v>
      </c>
      <c r="M1123" s="14">
        <f t="shared" si="593"/>
        <v>769177</v>
      </c>
      <c r="N1123" s="13"/>
      <c r="O1123" s="12">
        <f>1000*(IF(I49&lt;18,VLOOKUP(I49,'[1]Mortality (No Interventions) H'!$B$10:$O$129,10),VLOOKUP(I49,'[1]Mortality (Interventions) H'!$B$264:$AV$384,28)))</f>
        <v>637.88919493361232</v>
      </c>
      <c r="P1123" s="11">
        <v>0</v>
      </c>
      <c r="Q1123" s="10">
        <f t="shared" si="602"/>
        <v>1.9829332233193488E-6</v>
      </c>
      <c r="R1123" s="10">
        <f t="shared" si="603"/>
        <v>1.2648916774302925E-6</v>
      </c>
      <c r="S1123" s="10">
        <f t="shared" si="604"/>
        <v>0</v>
      </c>
      <c r="T1123" s="9">
        <f t="shared" si="594"/>
        <v>7.1804154588905635E-7</v>
      </c>
      <c r="U1123" s="18"/>
      <c r="V1123" s="8">
        <f t="shared" si="605"/>
        <v>1.5252266279131068E-2</v>
      </c>
      <c r="W1123" s="8">
        <f t="shared" si="595"/>
        <v>5.5230104214230675E-3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-1.9609466998933103E-3</v>
      </c>
      <c r="AB1123" s="8">
        <f t="shared" si="606"/>
        <v>-0.97292558577080002</v>
      </c>
      <c r="AC1123" s="8">
        <f t="shared" si="599"/>
        <v>-0.97488653247069335</v>
      </c>
      <c r="AD1123" s="8">
        <f t="shared" si="607"/>
        <v>1.4962473219827578E-3</v>
      </c>
      <c r="AE1123" s="8">
        <f t="shared" si="600"/>
        <v>-0.97339028514871062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2730.9655146281657</v>
      </c>
      <c r="M1124" s="14">
        <f t="shared" si="593"/>
        <v>769177</v>
      </c>
      <c r="N1124" s="13"/>
      <c r="O1124" s="12">
        <f>1000*(IF(I50&lt;18,VLOOKUP(I50,'[1]Mortality (No Interventions) H'!$B$10:$O$129,10),VLOOKUP(I50,'[1]Mortality (Interventions) H'!$B$264:$AV$384,28)))</f>
        <v>655.60851360695676</v>
      </c>
      <c r="P1124" s="11">
        <v>0</v>
      </c>
      <c r="Q1124" s="10">
        <f t="shared" si="602"/>
        <v>7.1804154588905635E-7</v>
      </c>
      <c r="R1124" s="10">
        <f t="shared" si="603"/>
        <v>4.7075415060836566E-7</v>
      </c>
      <c r="S1124" s="10">
        <f t="shared" si="604"/>
        <v>0</v>
      </c>
      <c r="T1124" s="9">
        <f t="shared" si="594"/>
        <v>2.4728739528069069E-7</v>
      </c>
      <c r="U1124" s="18"/>
      <c r="V1124" s="8">
        <f t="shared" si="605"/>
        <v>5.5230104214230675E-3</v>
      </c>
      <c r="W1124" s="8">
        <f t="shared" si="595"/>
        <v>1.9020777683981583E-3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-6.7533334871379012E-4</v>
      </c>
      <c r="AB1124" s="8">
        <f t="shared" si="606"/>
        <v>-0.36209326530249086</v>
      </c>
      <c r="AC1124" s="8">
        <f t="shared" si="599"/>
        <v>-0.36276859865120464</v>
      </c>
      <c r="AD1124" s="8">
        <f t="shared" si="607"/>
        <v>5.4180732234160301E-4</v>
      </c>
      <c r="AE1124" s="8">
        <f t="shared" si="600"/>
        <v>-0.36222679132886304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2730.9655146281657</v>
      </c>
      <c r="M1125" s="14">
        <f t="shared" si="593"/>
        <v>769177</v>
      </c>
      <c r="N1125" s="13"/>
      <c r="O1125" s="12">
        <f>1000*(IF(I51&lt;18,VLOOKUP(I51,'[1]Mortality (No Interventions) H'!$B$10:$O$129,10),VLOOKUP(I51,'[1]Mortality (Interventions) H'!$B$264:$AV$384,28)))</f>
        <v>676.81739926932084</v>
      </c>
      <c r="P1125" s="11">
        <v>0</v>
      </c>
      <c r="Q1125" s="10">
        <f t="shared" si="602"/>
        <v>2.4728739528069069E-7</v>
      </c>
      <c r="R1125" s="10">
        <f t="shared" si="603"/>
        <v>1.6736841174596159E-7</v>
      </c>
      <c r="S1125" s="10">
        <f t="shared" si="604"/>
        <v>0</v>
      </c>
      <c r="T1125" s="9">
        <f t="shared" si="594"/>
        <v>7.9918983534729101E-8</v>
      </c>
      <c r="U1125" s="18"/>
      <c r="V1125" s="8">
        <f t="shared" si="605"/>
        <v>1.9020777683981583E-3</v>
      </c>
      <c r="W1125" s="8">
        <f t="shared" si="595"/>
        <v>6.1471843998292324E-4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-2.1825598799748137E-4</v>
      </c>
      <c r="AB1125" s="8">
        <f t="shared" si="606"/>
        <v>-0.12873593284152349</v>
      </c>
      <c r="AC1125" s="8">
        <f t="shared" si="599"/>
        <v>-0.12895418882952098</v>
      </c>
      <c r="AD1125" s="8">
        <f t="shared" si="607"/>
        <v>1.8659382907985935E-4</v>
      </c>
      <c r="AE1125" s="8">
        <f t="shared" si="600"/>
        <v>-0.1287675950004411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2730.9655146281657</v>
      </c>
      <c r="M1126" s="14">
        <f t="shared" si="593"/>
        <v>769177</v>
      </c>
      <c r="N1126" s="13"/>
      <c r="O1126" s="12">
        <f>1000*(IF(I52&lt;18,VLOOKUP(I52,'[1]Mortality (No Interventions) H'!$B$10:$O$129,10),VLOOKUP(I52,'[1]Mortality (Interventions) H'!$B$264:$AV$384,28)))</f>
        <v>696.91563691933925</v>
      </c>
      <c r="P1126" s="11">
        <v>0</v>
      </c>
      <c r="Q1126" s="10">
        <f t="shared" si="602"/>
        <v>7.9918983534729101E-8</v>
      </c>
      <c r="R1126" s="10">
        <f t="shared" si="603"/>
        <v>5.5696789312051922E-8</v>
      </c>
      <c r="S1126" s="10">
        <f t="shared" si="604"/>
        <v>0</v>
      </c>
      <c r="T1126" s="9">
        <f t="shared" si="594"/>
        <v>2.4222194222677179E-8</v>
      </c>
      <c r="U1126" s="18"/>
      <c r="V1126" s="8">
        <f t="shared" si="605"/>
        <v>6.1471843998292324E-4</v>
      </c>
      <c r="W1126" s="8">
        <f t="shared" si="595"/>
        <v>1.8631154685616166E-4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-6.6149977110756963E-5</v>
      </c>
      <c r="AB1126" s="8">
        <f t="shared" si="606"/>
        <v>-4.2840689312676164E-2</v>
      </c>
      <c r="AC1126" s="8">
        <f t="shared" si="599"/>
        <v>-4.2906839289786919E-2</v>
      </c>
      <c r="AD1126" s="8">
        <f t="shared" si="607"/>
        <v>6.0303878962324774E-5</v>
      </c>
      <c r="AE1126" s="8">
        <f t="shared" si="600"/>
        <v>-4.2846535410824595E-2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2730.9655146281657</v>
      </c>
      <c r="M1127" s="14">
        <f t="shared" si="593"/>
        <v>769177</v>
      </c>
      <c r="N1127" s="13"/>
      <c r="O1127" s="12">
        <f>1000*(IF(I53&lt;18,VLOOKUP(I53,'[1]Mortality (No Interventions) H'!$B$10:$O$129,10),VLOOKUP(I53,'[1]Mortality (Interventions) H'!$B$264:$AV$384,28)))</f>
        <v>715.87393957611766</v>
      </c>
      <c r="P1127" s="11">
        <v>0</v>
      </c>
      <c r="Q1127" s="10">
        <f t="shared" si="602"/>
        <v>2.4222194222677179E-8</v>
      </c>
      <c r="R1127" s="10">
        <f t="shared" si="603"/>
        <v>1.7340037603365788E-8</v>
      </c>
      <c r="S1127" s="10">
        <f t="shared" si="604"/>
        <v>0</v>
      </c>
      <c r="T1127" s="9">
        <f t="shared" si="594"/>
        <v>6.8821566193113903E-9</v>
      </c>
      <c r="U1127" s="18"/>
      <c r="V1127" s="8">
        <f t="shared" si="605"/>
        <v>1.8631154685616166E-4</v>
      </c>
      <c r="W1127" s="8">
        <f t="shared" si="595"/>
        <v>5.2935965819720777E-5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-1.8794932393609369E-5</v>
      </c>
      <c r="AB1127" s="8">
        <f t="shared" si="606"/>
        <v>-1.3337558103644087E-2</v>
      </c>
      <c r="AC1127" s="8">
        <f t="shared" si="599"/>
        <v>-1.3356353036037697E-2</v>
      </c>
      <c r="AD1127" s="8">
        <f t="shared" si="607"/>
        <v>1.8277162746589461E-5</v>
      </c>
      <c r="AE1127" s="8">
        <f t="shared" si="600"/>
        <v>-1.3338075873291107E-2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2730.9655146281657</v>
      </c>
      <c r="M1128" s="14">
        <f t="shared" si="593"/>
        <v>769177</v>
      </c>
      <c r="N1128" s="13"/>
      <c r="O1128" s="12">
        <f>1000*(IF(I54&lt;18,VLOOKUP(I54,'[1]Mortality (No Interventions) H'!$B$10:$O$129,10),VLOOKUP(I54,'[1]Mortality (Interventions) H'!$B$264:$AV$384,28)))</f>
        <v>733.66586246865734</v>
      </c>
      <c r="P1128" s="11">
        <v>0</v>
      </c>
      <c r="Q1128" s="10">
        <f t="shared" si="602"/>
        <v>6.8821566193113903E-9</v>
      </c>
      <c r="R1128" s="10">
        <f t="shared" si="603"/>
        <v>5.04920337175147E-9</v>
      </c>
      <c r="S1128" s="10">
        <f t="shared" si="604"/>
        <v>0</v>
      </c>
      <c r="T1128" s="9">
        <f t="shared" si="594"/>
        <v>1.8329532475599203E-9</v>
      </c>
      <c r="U1128" s="18"/>
      <c r="V1128" s="8">
        <f t="shared" si="605"/>
        <v>5.2935965819720777E-5</v>
      </c>
      <c r="W1128" s="8">
        <f t="shared" si="595"/>
        <v>1.4098654800983969E-5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-5.0057321090118454E-6</v>
      </c>
      <c r="AB1128" s="8">
        <f t="shared" si="606"/>
        <v>-3.8837311018736806E-3</v>
      </c>
      <c r="AC1128" s="8">
        <f t="shared" si="599"/>
        <v>-3.8887368339826922E-3</v>
      </c>
      <c r="AD1128" s="8">
        <f t="shared" si="607"/>
        <v>5.1930182469146088E-6</v>
      </c>
      <c r="AE1128" s="8">
        <f t="shared" si="600"/>
        <v>-3.8835438157357777E-3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2730.9655146281657</v>
      </c>
      <c r="M1129" s="14">
        <f t="shared" si="593"/>
        <v>769177</v>
      </c>
      <c r="N1129" s="13"/>
      <c r="O1129" s="12">
        <f>1000*(IF(I55&lt;18,VLOOKUP(I55,'[1]Mortality (No Interventions) H'!$B$10:$O$129,10),VLOOKUP(I55,'[1]Mortality (Interventions) H'!$B$264:$AV$384,28)))</f>
        <v>750.2670790904574</v>
      </c>
      <c r="P1129" s="11">
        <v>0</v>
      </c>
      <c r="Q1129" s="10">
        <f t="shared" si="602"/>
        <v>1.8329532475599203E-9</v>
      </c>
      <c r="R1129" s="10">
        <f t="shared" si="603"/>
        <v>1.3752044791561495E-9</v>
      </c>
      <c r="S1129" s="10">
        <f t="shared" si="604"/>
        <v>0</v>
      </c>
      <c r="T1129" s="9">
        <f t="shared" si="594"/>
        <v>4.5774876840377085E-10</v>
      </c>
      <c r="U1129" s="18"/>
      <c r="V1129" s="8">
        <f t="shared" si="605"/>
        <v>1.4098654800983969E-5</v>
      </c>
      <c r="W1129" s="8">
        <f t="shared" si="595"/>
        <v>3.5208982443450728E-6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-1.2500961008742131E-6</v>
      </c>
      <c r="AB1129" s="8">
        <f t="shared" si="606"/>
        <v>-1.0577756556638897E-3</v>
      </c>
      <c r="AC1129" s="8">
        <f t="shared" si="599"/>
        <v>-1.0590257517647638E-3</v>
      </c>
      <c r="AD1129" s="8">
        <f t="shared" si="607"/>
        <v>1.3830780359765275E-6</v>
      </c>
      <c r="AE1129" s="8">
        <f t="shared" si="600"/>
        <v>-1.0576426737287873E-3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2730.9655146281657</v>
      </c>
      <c r="M1130" s="14">
        <f t="shared" si="593"/>
        <v>769177</v>
      </c>
      <c r="N1130" s="13"/>
      <c r="O1130" s="12">
        <f>1000*(IF(I56&lt;18,VLOOKUP(I56,'[1]Mortality (No Interventions) H'!$B$10:$O$129,10),VLOOKUP(I56,'[1]Mortality (Interventions) H'!$B$264:$AV$384,28)))</f>
        <v>765.80931867170386</v>
      </c>
      <c r="P1130" s="11">
        <v>0</v>
      </c>
      <c r="Q1130" s="10">
        <f t="shared" si="602"/>
        <v>4.5774876840377085E-10</v>
      </c>
      <c r="R1130" s="10">
        <f t="shared" si="603"/>
        <v>3.5054827245410332E-10</v>
      </c>
      <c r="S1130" s="10">
        <f t="shared" si="604"/>
        <v>0</v>
      </c>
      <c r="T1130" s="9">
        <f t="shared" si="594"/>
        <v>1.0720049594966754E-10</v>
      </c>
      <c r="U1130" s="18"/>
      <c r="V1130" s="8">
        <f t="shared" si="605"/>
        <v>3.5208982443450728E-6</v>
      </c>
      <c r="W1130" s="8">
        <f t="shared" si="595"/>
        <v>8.2456155873077429E-7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-2.9276085758957842E-7</v>
      </c>
      <c r="AB1130" s="8">
        <f t="shared" si="606"/>
        <v>-2.6963366856142982E-4</v>
      </c>
      <c r="AC1130" s="8">
        <f t="shared" si="599"/>
        <v>-2.6992642941901942E-4</v>
      </c>
      <c r="AD1130" s="8">
        <f t="shared" si="607"/>
        <v>3.4540011777025164E-7</v>
      </c>
      <c r="AE1130" s="8">
        <f t="shared" si="600"/>
        <v>-2.6958102930124916E-4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2730.9655146281657</v>
      </c>
      <c r="M1131" s="14">
        <f t="shared" si="593"/>
        <v>769177</v>
      </c>
      <c r="N1131" s="13"/>
      <c r="O1131" s="12">
        <f>1000*(IF(I57&lt;18,VLOOKUP(I57,'[1]Mortality (No Interventions) H'!$B$10:$O$129,10),VLOOKUP(I57,'[1]Mortality (Interventions) H'!$B$264:$AV$384,28)))</f>
        <v>780.43926439593201</v>
      </c>
      <c r="P1131" s="11">
        <v>0</v>
      </c>
      <c r="Q1131" s="10">
        <f t="shared" si="602"/>
        <v>1.0720049594966754E-10</v>
      </c>
      <c r="R1131" s="10">
        <f t="shared" si="603"/>
        <v>8.3663476201837616E-11</v>
      </c>
      <c r="S1131" s="10">
        <f t="shared" si="604"/>
        <v>0</v>
      </c>
      <c r="T1131" s="9">
        <f t="shared" si="594"/>
        <v>2.3537019747829921E-11</v>
      </c>
      <c r="U1131" s="18"/>
      <c r="V1131" s="8">
        <f t="shared" si="605"/>
        <v>8.2456155873077429E-7</v>
      </c>
      <c r="W1131" s="8">
        <f t="shared" si="595"/>
        <v>1.8104134238576576E-7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-6.4278789248445634E-8</v>
      </c>
      <c r="AB1131" s="8">
        <f t="shared" si="606"/>
        <v>-6.4352021634500855E-5</v>
      </c>
      <c r="AC1131" s="8">
        <f t="shared" si="599"/>
        <v>-6.4416300423749301E-5</v>
      </c>
      <c r="AD1131" s="8">
        <f t="shared" si="607"/>
        <v>8.0889488911488966E-8</v>
      </c>
      <c r="AE1131" s="8">
        <f t="shared" si="600"/>
        <v>-6.4335410934837807E-5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2730.9655146281657</v>
      </c>
      <c r="M1132" s="14">
        <f t="shared" si="593"/>
        <v>769177</v>
      </c>
      <c r="N1132" s="13"/>
      <c r="O1132" s="12">
        <f>1000*(IF(I58&lt;18,VLOOKUP(I58,'[1]Mortality (No Interventions) H'!$B$10:$O$129,10),VLOOKUP(I58,'[1]Mortality (Interventions) H'!$B$264:$AV$384,28)))</f>
        <v>794.15691626314231</v>
      </c>
      <c r="P1132" s="11">
        <v>0</v>
      </c>
      <c r="Q1132" s="10">
        <f t="shared" si="602"/>
        <v>2.3537019747829921E-11</v>
      </c>
      <c r="R1132" s="10">
        <f t="shared" si="603"/>
        <v>1.8692087020961295E-11</v>
      </c>
      <c r="S1132" s="10">
        <f t="shared" si="604"/>
        <v>0</v>
      </c>
      <c r="T1132" s="9">
        <f t="shared" si="594"/>
        <v>4.8449327268686264E-12</v>
      </c>
      <c r="U1132" s="18"/>
      <c r="V1132" s="8">
        <f t="shared" si="605"/>
        <v>1.8104134238576576E-7</v>
      </c>
      <c r="W1132" s="8">
        <f t="shared" si="595"/>
        <v>3.7266108200546299E-8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-1.323134419777162E-8</v>
      </c>
      <c r="AB1132" s="8">
        <f t="shared" si="606"/>
        <v>-1.4377523418521946E-5</v>
      </c>
      <c r="AC1132" s="8">
        <f t="shared" si="599"/>
        <v>-1.4390754762719718E-5</v>
      </c>
      <c r="AD1132" s="8">
        <f t="shared" si="607"/>
        <v>1.7760155688043624E-8</v>
      </c>
      <c r="AE1132" s="8">
        <f t="shared" si="600"/>
        <v>-1.4372994607031676E-5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2730.9655146281657</v>
      </c>
      <c r="M1133" s="14">
        <f t="shared" si="593"/>
        <v>769177</v>
      </c>
      <c r="N1133" s="13"/>
      <c r="O1133" s="12">
        <f>1000*(IF(I59&lt;18,VLOOKUP(I59,'[1]Mortality (No Interventions) H'!$B$10:$O$129,10),VLOOKUP(I59,'[1]Mortality (Interventions) H'!$B$264:$AV$384,28)))</f>
        <v>806.9622742733344</v>
      </c>
      <c r="P1133" s="11">
        <v>0</v>
      </c>
      <c r="Q1133" s="10">
        <f t="shared" si="602"/>
        <v>4.8449327268686264E-12</v>
      </c>
      <c r="R1133" s="10">
        <f t="shared" si="603"/>
        <v>3.909677931975215E-12</v>
      </c>
      <c r="S1133" s="10">
        <f t="shared" si="604"/>
        <v>0</v>
      </c>
      <c r="T1133" s="9">
        <f t="shared" si="594"/>
        <v>9.3525479489341142E-13</v>
      </c>
      <c r="U1133" s="18"/>
      <c r="V1133" s="8">
        <f t="shared" si="605"/>
        <v>3.7266108200546299E-8</v>
      </c>
      <c r="W1133" s="8">
        <f t="shared" si="595"/>
        <v>7.1937647737172956E-9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-2.5541485922445447E-9</v>
      </c>
      <c r="AB1133" s="8">
        <f t="shared" si="606"/>
        <v>-3.0072343426829E-6</v>
      </c>
      <c r="AC1133" s="8">
        <f t="shared" si="599"/>
        <v>-3.0097884912751445E-6</v>
      </c>
      <c r="AD1133" s="8">
        <f t="shared" si="607"/>
        <v>3.6558052144735921E-9</v>
      </c>
      <c r="AE1133" s="8">
        <f t="shared" si="600"/>
        <v>-3.0061326860606709E-6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2730.9655146281657</v>
      </c>
      <c r="M1134" s="14">
        <f t="shared" si="593"/>
        <v>769177</v>
      </c>
      <c r="N1134" s="13"/>
      <c r="O1134" s="12">
        <f>1000*(IF(I60&lt;18,VLOOKUP(I60,'[1]Mortality (No Interventions) H'!$B$10:$O$129,10),VLOOKUP(I60,'[1]Mortality (Interventions) H'!$B$264:$AV$384,28)))</f>
        <v>1000</v>
      </c>
      <c r="P1134" s="11">
        <v>0</v>
      </c>
      <c r="Q1134" s="10">
        <f t="shared" si="602"/>
        <v>9.3525479489341142E-13</v>
      </c>
      <c r="R1134" s="10">
        <f t="shared" si="603"/>
        <v>9.3525479489341142E-13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7.1937647737172956E-9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-7.1937647737172947E-7</v>
      </c>
      <c r="AC1134" s="8">
        <f t="shared" si="599"/>
        <v>-7.1937647737172947E-7</v>
      </c>
      <c r="AD1134" s="8">
        <f t="shared" si="607"/>
        <v>7.0570832430166675E-10</v>
      </c>
      <c r="AE1134" s="8">
        <f t="shared" si="600"/>
        <v>-7.1867076904742776E-7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2730.9655146281657</v>
      </c>
      <c r="M1135" s="14">
        <f t="shared" si="593"/>
        <v>769177</v>
      </c>
      <c r="N1135" s="13"/>
      <c r="O1135" s="12" t="e">
        <f>1000*(IF(I61&lt;18,VLOOKUP(I61,'[1]Mortality (No Interventions) H'!$B$10:$O$129,10),VLOOKUP(I61,'[1]Mortality (Interventions) H'!$B$264:$AV$384,28)))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2730.9655146281657</v>
      </c>
      <c r="M1136" s="14">
        <f t="shared" si="593"/>
        <v>769177</v>
      </c>
      <c r="N1136" s="13"/>
      <c r="O1136" s="12" t="e">
        <f>1000*(IF(I62&lt;18,VLOOKUP(I62,'[1]Mortality (No Interventions) H'!$B$10:$O$129,10),VLOOKUP(I62,'[1]Mortality (Interventions) H'!$B$264:$AV$384,28)))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2730.9655146281657</v>
      </c>
      <c r="M1137" s="14">
        <f t="shared" si="593"/>
        <v>769177</v>
      </c>
      <c r="N1137" s="13"/>
      <c r="O1137" s="12" t="e">
        <f>1000*(IF(I63&lt;18,VLOOKUP(I63,'[1]Mortality (No Interventions) H'!$B$10:$O$129,10),VLOOKUP(I63,'[1]Mortality (Interventions) H'!$B$264:$AV$384,28)))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2730.9655146281657</v>
      </c>
      <c r="M1138" s="14">
        <f t="shared" si="593"/>
        <v>769177</v>
      </c>
      <c r="N1138" s="13"/>
      <c r="O1138" s="12" t="e">
        <f>1000*(IF(I64&lt;18,VLOOKUP(I64,'[1]Mortality (No Interventions) H'!$B$10:$O$129,10),VLOOKUP(I64,'[1]Mortality (Interventions) H'!$B$264:$AV$384,28)))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2730.9655146281657</v>
      </c>
      <c r="M1139" s="14">
        <f t="shared" si="593"/>
        <v>769177</v>
      </c>
      <c r="N1139" s="13"/>
      <c r="O1139" s="12" t="e">
        <f>1000*(IF(I65&lt;18,VLOOKUP(I65,'[1]Mortality (No Interventions) H'!$B$10:$O$129,10),VLOOKUP(I65,'[1]Mortality (Interventions) H'!$B$264:$AV$384,28)))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2730.9655146281657</v>
      </c>
      <c r="M1140" s="14">
        <f t="shared" si="593"/>
        <v>769177</v>
      </c>
      <c r="N1140" s="13"/>
      <c r="O1140" s="12" t="e">
        <f>1000*(IF(I66&lt;18,VLOOKUP(I66,'[1]Mortality (No Interventions) H'!$B$10:$O$129,10),VLOOKUP(I66,'[1]Mortality (Interventions) H'!$B$264:$AV$384,28)))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2730.9655146281657</v>
      </c>
      <c r="M1141" s="14">
        <f t="shared" si="593"/>
        <v>769177</v>
      </c>
      <c r="N1141" s="13"/>
      <c r="O1141" s="12" t="e">
        <f>1000*(IF(I67&lt;18,VLOOKUP(I67,'[1]Mortality (No Interventions) H'!$B$10:$O$129,10),VLOOKUP(I67,'[1]Mortality (Interventions) H'!$B$264:$AV$384,28)))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2730.9655146281657</v>
      </c>
      <c r="M1142" s="14">
        <f t="shared" ref="M1142:M1173" si="610">$E$11</f>
        <v>769177</v>
      </c>
      <c r="N1142" s="13"/>
      <c r="O1142" s="12" t="e">
        <f>1000*(IF(I68&lt;18,VLOOKUP(I68,'[1]Mortality (No Interventions) H'!$B$10:$O$129,10),VLOOKUP(I68,'[1]Mortality (Interventions) H'!$B$264:$AV$384,28)))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2730.9655146281657</v>
      </c>
      <c r="M1143" s="14">
        <f t="shared" si="610"/>
        <v>769177</v>
      </c>
      <c r="N1143" s="13"/>
      <c r="O1143" s="12" t="e">
        <f>1000*(IF(I69&lt;18,VLOOKUP(I69,'[1]Mortality (No Interventions) H'!$B$10:$O$129,10),VLOOKUP(I69,'[1]Mortality (Interventions) H'!$B$264:$AV$384,28)))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2730.9655146281657</v>
      </c>
      <c r="M1144" s="14">
        <f t="shared" si="610"/>
        <v>769177</v>
      </c>
      <c r="N1144" s="13"/>
      <c r="O1144" s="12" t="e">
        <f>1000*(IF(I70&lt;18,VLOOKUP(I70,'[1]Mortality (No Interventions) H'!$B$10:$O$129,10),VLOOKUP(I70,'[1]Mortality (Interventions) H'!$B$264:$AV$384,28)))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2730.9655146281657</v>
      </c>
      <c r="M1145" s="14">
        <f t="shared" si="610"/>
        <v>769177</v>
      </c>
      <c r="N1145" s="13"/>
      <c r="O1145" s="12" t="e">
        <f>1000*(IF(I71&lt;18,VLOOKUP(I71,'[1]Mortality (No Interventions) H'!$B$10:$O$129,10),VLOOKUP(I71,'[1]Mortality (Interventions) H'!$B$264:$AV$384,28)))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2730.9655146281657</v>
      </c>
      <c r="M1146" s="14">
        <f t="shared" si="610"/>
        <v>769177</v>
      </c>
      <c r="N1146" s="13"/>
      <c r="O1146" s="12" t="e">
        <f>1000*(IF(I72&lt;18,VLOOKUP(I72,'[1]Mortality (No Interventions) H'!$B$10:$O$129,10),VLOOKUP(I72,'[1]Mortality (Interventions) H'!$B$264:$AV$384,28)))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2730.9655146281657</v>
      </c>
      <c r="M1147" s="14">
        <f t="shared" si="610"/>
        <v>769177</v>
      </c>
      <c r="N1147" s="13"/>
      <c r="O1147" s="12" t="e">
        <f>1000*(IF(I73&lt;18,VLOOKUP(I73,'[1]Mortality (No Interventions) H'!$B$10:$O$129,10),VLOOKUP(I73,'[1]Mortality (Interventions) H'!$B$264:$AV$384,28)))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2730.9655146281657</v>
      </c>
      <c r="M1148" s="14">
        <f t="shared" si="610"/>
        <v>769177</v>
      </c>
      <c r="N1148" s="13"/>
      <c r="O1148" s="12" t="e">
        <f>1000*(IF(I74&lt;18,VLOOKUP(I74,'[1]Mortality (No Interventions) H'!$B$10:$O$129,10),VLOOKUP(I74,'[1]Mortality (Interventions) H'!$B$264:$AV$384,28)))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2730.9655146281657</v>
      </c>
      <c r="M1149" s="14">
        <f t="shared" si="610"/>
        <v>769177</v>
      </c>
      <c r="N1149" s="13"/>
      <c r="O1149" s="12" t="e">
        <f>1000*(IF(I75&lt;18,VLOOKUP(I75,'[1]Mortality (No Interventions) H'!$B$10:$O$129,10),VLOOKUP(I75,'[1]Mortality (Interventions) H'!$B$264:$AV$384,28)))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2730.9655146281657</v>
      </c>
      <c r="M1150" s="14">
        <f t="shared" si="610"/>
        <v>769177</v>
      </c>
      <c r="N1150" s="13"/>
      <c r="O1150" s="12" t="e">
        <f>1000*(IF(I76&lt;18,VLOOKUP(I76,'[1]Mortality (No Interventions) H'!$B$10:$O$129,10),VLOOKUP(I76,'[1]Mortality (Interventions) H'!$B$264:$AV$384,28)))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2730.9655146281657</v>
      </c>
      <c r="M1151" s="14">
        <f t="shared" si="610"/>
        <v>769177</v>
      </c>
      <c r="N1151" s="13"/>
      <c r="O1151" s="12" t="e">
        <f>1000*(IF(I77&lt;18,VLOOKUP(I77,'[1]Mortality (No Interventions) H'!$B$10:$O$129,10),VLOOKUP(I77,'[1]Mortality (Interventions) H'!$B$264:$AV$384,28)))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2730.9655146281657</v>
      </c>
      <c r="M1152" s="14">
        <f t="shared" si="610"/>
        <v>769177</v>
      </c>
      <c r="N1152" s="13"/>
      <c r="O1152" s="12" t="e">
        <f>1000*(IF(I78&lt;18,VLOOKUP(I78,'[1]Mortality (No Interventions) H'!$B$10:$O$129,10),VLOOKUP(I78,'[1]Mortality (Interventions) H'!$B$264:$AV$384,28)))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2730.9655146281657</v>
      </c>
      <c r="M1153" s="14">
        <f t="shared" si="610"/>
        <v>769177</v>
      </c>
      <c r="N1153" s="13"/>
      <c r="O1153" s="12" t="e">
        <f>1000*(IF(I79&lt;18,VLOOKUP(I79,'[1]Mortality (No Interventions) H'!$B$10:$O$129,10),VLOOKUP(I79,'[1]Mortality (Interventions) H'!$B$264:$AV$384,28)))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2730.9655146281657</v>
      </c>
      <c r="M1154" s="14">
        <f t="shared" si="610"/>
        <v>769177</v>
      </c>
      <c r="O1154" s="12" t="e">
        <f>1000*(IF(I80&lt;18,VLOOKUP(I80,'[1]Mortality (No Interventions) H'!$B$10:$O$129,10),VLOOKUP(I80,'[1]Mortality (Interventions) H'!$B$264:$AV$384,28)))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2730.9655146281657</v>
      </c>
      <c r="M1155" s="14">
        <f t="shared" si="610"/>
        <v>769177</v>
      </c>
      <c r="O1155" s="12" t="e">
        <f>1000*(IF(I81&lt;18,VLOOKUP(I81,'[1]Mortality (No Interventions) H'!$B$10:$O$129,10),VLOOKUP(I81,'[1]Mortality (Interventions) H'!$B$264:$AV$384,28)))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2730.9655146281657</v>
      </c>
      <c r="M1156" s="14">
        <f t="shared" si="610"/>
        <v>769177</v>
      </c>
      <c r="O1156" s="12" t="e">
        <f>1000*(IF(I82&lt;18,VLOOKUP(I82,'[1]Mortality (No Interventions) H'!$B$10:$O$129,10),VLOOKUP(I82,'[1]Mortality (Interventions) H'!$B$264:$AV$384,28)))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2730.9655146281657</v>
      </c>
      <c r="M1157" s="14">
        <f t="shared" si="610"/>
        <v>769177</v>
      </c>
      <c r="O1157" s="12" t="e">
        <f>1000*(IF(I83&lt;18,VLOOKUP(I83,'[1]Mortality (No Interventions) H'!$B$10:$O$129,10),VLOOKUP(I83,'[1]Mortality (Interventions) H'!$B$264:$AV$384,28)))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2730.9655146281657</v>
      </c>
      <c r="M1158" s="14">
        <f t="shared" si="610"/>
        <v>769177</v>
      </c>
      <c r="O1158" s="12" t="e">
        <f>1000*(IF(I84&lt;18,VLOOKUP(I84,'[1]Mortality (No Interventions) H'!$B$10:$O$129,10),VLOOKUP(I84,'[1]Mortality (Interventions) H'!$B$264:$AV$384,28)))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2730.9655146281657</v>
      </c>
      <c r="M1159" s="14">
        <f t="shared" si="610"/>
        <v>769177</v>
      </c>
      <c r="O1159" s="12" t="e">
        <f>1000*(IF(I85&lt;18,VLOOKUP(I85,'[1]Mortality (No Interventions) H'!$B$10:$O$129,10),VLOOKUP(I85,'[1]Mortality (Interventions) H'!$B$264:$AV$384,28)))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2730.9655146281657</v>
      </c>
      <c r="M1160" s="14">
        <f t="shared" si="610"/>
        <v>769177</v>
      </c>
      <c r="O1160" s="12" t="e">
        <f>1000*(IF(I86&lt;18,VLOOKUP(I86,'[1]Mortality (No Interventions) H'!$B$10:$O$129,10),VLOOKUP(I86,'[1]Mortality (Interventions) H'!$B$264:$AV$384,28)))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2730.9655146281657</v>
      </c>
      <c r="M1161" s="14">
        <f t="shared" si="610"/>
        <v>769177</v>
      </c>
      <c r="O1161" s="12" t="e">
        <f>1000*(IF(I87&lt;18,VLOOKUP(I87,'[1]Mortality (No Interventions) H'!$B$10:$O$129,10),VLOOKUP(I87,'[1]Mortality (Interventions) H'!$B$264:$AV$384,28)))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2730.9655146281657</v>
      </c>
      <c r="M1162" s="14">
        <f t="shared" si="610"/>
        <v>769177</v>
      </c>
      <c r="O1162" s="12" t="e">
        <f>1000*(IF(I88&lt;18,VLOOKUP(I88,'[1]Mortality (No Interventions) H'!$B$10:$O$129,10),VLOOKUP(I88,'[1]Mortality (Interventions) H'!$B$264:$AV$384,28)))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2730.9655146281657</v>
      </c>
      <c r="M1163" s="14">
        <f t="shared" si="610"/>
        <v>769177</v>
      </c>
      <c r="O1163" s="12" t="e">
        <f>1000*(IF(I89&lt;18,VLOOKUP(I89,'[1]Mortality (No Interventions) H'!$B$10:$O$129,10),VLOOKUP(I89,'[1]Mortality (Interventions) H'!$B$264:$AV$384,28)))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2730.9655146281657</v>
      </c>
      <c r="M1164" s="14">
        <f t="shared" si="610"/>
        <v>769177</v>
      </c>
      <c r="O1164" s="12" t="e">
        <f>1000*(IF(I90&lt;18,VLOOKUP(I90,'[1]Mortality (No Interventions) H'!$B$10:$O$129,10),VLOOKUP(I90,'[1]Mortality (Interventions) H'!$B$264:$AV$384,28)))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2730.9655146281657</v>
      </c>
      <c r="M1165" s="14">
        <f t="shared" si="610"/>
        <v>769177</v>
      </c>
      <c r="O1165" s="12" t="e">
        <f>1000*(IF(I91&lt;18,VLOOKUP(I91,'[1]Mortality (No Interventions) H'!$B$10:$O$129,10),VLOOKUP(I91,'[1]Mortality (Interventions) H'!$B$264:$AV$384,28)))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2730.9655146281657</v>
      </c>
      <c r="M1166" s="14">
        <f t="shared" si="610"/>
        <v>769177</v>
      </c>
      <c r="O1166" s="12" t="e">
        <f>1000*(IF(I92&lt;18,VLOOKUP(I92,'[1]Mortality (No Interventions) H'!$B$10:$O$129,10),VLOOKUP(I92,'[1]Mortality (Interventions) H'!$B$264:$AV$384,28)))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2730.9655146281657</v>
      </c>
      <c r="M1167" s="14">
        <f t="shared" si="610"/>
        <v>769177</v>
      </c>
      <c r="O1167" s="12" t="e">
        <f>1000*(IF(I93&lt;18,VLOOKUP(I93,'[1]Mortality (No Interventions) H'!$B$10:$O$129,10),VLOOKUP(I93,'[1]Mortality (Interventions) H'!$B$264:$AV$384,28)))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2730.9655146281657</v>
      </c>
      <c r="M1168" s="14">
        <f t="shared" si="610"/>
        <v>769177</v>
      </c>
      <c r="O1168" s="12" t="e">
        <f>1000*(IF(I94&lt;18,VLOOKUP(I94,'[1]Mortality (No Interventions) H'!$B$10:$O$129,10),VLOOKUP(I94,'[1]Mortality (Interventions) H'!$B$264:$AV$384,28)))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2730.9655146281657</v>
      </c>
      <c r="M1169" s="14">
        <f t="shared" si="610"/>
        <v>769177</v>
      </c>
      <c r="O1169" s="12" t="e">
        <f>1000*(IF(I95&lt;18,VLOOKUP(I95,'[1]Mortality (No Interventions) H'!$B$10:$O$129,10),VLOOKUP(I95,'[1]Mortality (Interventions) H'!$B$264:$AV$384,28)))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2730.9655146281657</v>
      </c>
      <c r="M1170" s="14">
        <f t="shared" si="610"/>
        <v>769177</v>
      </c>
      <c r="O1170" s="12" t="e">
        <f>1000*(IF(I96&lt;18,VLOOKUP(I96,'[1]Mortality (No Interventions) H'!$B$10:$O$129,10),VLOOKUP(I96,'[1]Mortality (Interventions) H'!$B$264:$AV$384,28)))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2730.9655146281657</v>
      </c>
      <c r="M1171" s="14">
        <f t="shared" si="610"/>
        <v>769177</v>
      </c>
      <c r="O1171" s="12" t="e">
        <f>1000*(IF(I97&lt;18,VLOOKUP(I97,'[1]Mortality (No Interventions) H'!$B$10:$O$129,10),VLOOKUP(I97,'[1]Mortality (Interventions) H'!$B$264:$AV$384,28)))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2730.9655146281657</v>
      </c>
      <c r="M1172" s="14">
        <f t="shared" si="610"/>
        <v>769177</v>
      </c>
      <c r="O1172" s="12" t="e">
        <f>1000*(IF(I98&lt;18,VLOOKUP(I98,'[1]Mortality (No Interventions) H'!$B$10:$O$129,10),VLOOKUP(I98,'[1]Mortality (Interventions) H'!$B$264:$AV$384,28)))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2730.9655146281657</v>
      </c>
      <c r="M1173" s="14">
        <f t="shared" si="610"/>
        <v>769177</v>
      </c>
      <c r="O1173" s="12" t="e">
        <f>1000*(IF(I99&lt;18,VLOOKUP(I99,'[1]Mortality (No Interventions) H'!$B$10:$O$129,10),VLOOKUP(I99,'[1]Mortality (Interventions) H'!$B$264:$AV$384,28)))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2730.9655146281657</v>
      </c>
      <c r="M1174" s="14">
        <f t="shared" ref="M1174:M1198" si="627">$E$11</f>
        <v>769177</v>
      </c>
      <c r="O1174" s="12" t="e">
        <f>1000*(IF(I100&lt;18,VLOOKUP(I100,'[1]Mortality (No Interventions) H'!$B$10:$O$129,10),VLOOKUP(I100,'[1]Mortality (Interventions) H'!$B$264:$AV$384,28)))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2730.9655146281657</v>
      </c>
      <c r="M1175" s="14">
        <f t="shared" si="627"/>
        <v>769177</v>
      </c>
      <c r="O1175" s="12" t="e">
        <f>1000*(IF(I101&lt;18,VLOOKUP(I101,'[1]Mortality (No Interventions) H'!$B$10:$O$129,10),VLOOKUP(I101,'[1]Mortality (Interventions) H'!$B$264:$AV$384,28)))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2730.9655146281657</v>
      </c>
      <c r="M1176" s="14">
        <f t="shared" si="627"/>
        <v>769177</v>
      </c>
      <c r="O1176" s="12" t="e">
        <f>1000*(IF(I102&lt;18,VLOOKUP(I102,'[1]Mortality (No Interventions) H'!$B$10:$O$129,10),VLOOKUP(I102,'[1]Mortality (Interventions) H'!$B$264:$AV$384,28)))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2730.9655146281657</v>
      </c>
      <c r="M1177" s="14">
        <f t="shared" si="627"/>
        <v>769177</v>
      </c>
      <c r="O1177" s="12" t="e">
        <f>1000*(IF(I103&lt;18,VLOOKUP(I103,'[1]Mortality (No Interventions) H'!$B$10:$O$129,10),VLOOKUP(I103,'[1]Mortality (Interventions) H'!$B$264:$AV$384,28)))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2730.9655146281657</v>
      </c>
      <c r="M1178" s="14">
        <f t="shared" si="627"/>
        <v>769177</v>
      </c>
      <c r="O1178" s="12" t="e">
        <f>1000*(IF(I104&lt;18,VLOOKUP(I104,'[1]Mortality (No Interventions) H'!$B$10:$O$129,10),VLOOKUP(I104,'[1]Mortality (Interventions) H'!$B$264:$AV$384,28)))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2730.9655146281657</v>
      </c>
      <c r="M1179" s="14">
        <f t="shared" si="627"/>
        <v>769177</v>
      </c>
      <c r="O1179" s="12" t="e">
        <f>1000*(IF(I105&lt;18,VLOOKUP(I105,'[1]Mortality (No Interventions) H'!$B$10:$O$129,10),VLOOKUP(I105,'[1]Mortality (Interventions) H'!$B$264:$AV$384,28)))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2730.9655146281657</v>
      </c>
      <c r="M1180" s="14">
        <f t="shared" si="627"/>
        <v>769177</v>
      </c>
      <c r="O1180" s="12" t="e">
        <f>1000*(IF(I106&lt;18,VLOOKUP(I106,'[1]Mortality (No Interventions) H'!$B$10:$O$129,10),VLOOKUP(I106,'[1]Mortality (Interventions) H'!$B$264:$AV$384,28)))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2730.9655146281657</v>
      </c>
      <c r="M1181" s="14">
        <f t="shared" si="627"/>
        <v>769177</v>
      </c>
      <c r="O1181" s="12" t="e">
        <f>1000*(IF(I107&lt;18,VLOOKUP(I107,'[1]Mortality (No Interventions) H'!$B$10:$O$129,10),VLOOKUP(I107,'[1]Mortality (Interventions) H'!$B$264:$AV$384,28)))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2730.9655146281657</v>
      </c>
      <c r="M1182" s="14">
        <f t="shared" si="627"/>
        <v>769177</v>
      </c>
      <c r="O1182" s="12" t="e">
        <f>1000*(IF(I108&lt;18,VLOOKUP(I108,'[1]Mortality (No Interventions) H'!$B$10:$O$129,10),VLOOKUP(I108,'[1]Mortality (Interventions) H'!$B$264:$AV$384,28)))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2730.9655146281657</v>
      </c>
      <c r="M1183" s="14">
        <f t="shared" si="627"/>
        <v>769177</v>
      </c>
      <c r="O1183" s="12" t="e">
        <f>1000*(IF(I109&lt;18,VLOOKUP(I109,'[1]Mortality (No Interventions) H'!$B$10:$O$129,10),VLOOKUP(I109,'[1]Mortality (Interventions) H'!$B$264:$AV$384,28)))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2730.9655146281657</v>
      </c>
      <c r="M1184" s="14">
        <f t="shared" si="627"/>
        <v>769177</v>
      </c>
      <c r="O1184" s="12" t="e">
        <f>1000*(IF(I110&lt;18,VLOOKUP(I110,'[1]Mortality (No Interventions) H'!$B$10:$O$129,10),VLOOKUP(I110,'[1]Mortality (Interventions) H'!$B$264:$AV$384,28)))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2730.9655146281657</v>
      </c>
      <c r="M1185" s="14">
        <f t="shared" si="627"/>
        <v>769177</v>
      </c>
      <c r="O1185" s="12" t="e">
        <f>1000*(IF(I111&lt;18,VLOOKUP(I111,'[1]Mortality (No Interventions) H'!$B$10:$O$129,10),VLOOKUP(I111,'[1]Mortality (Interventions) H'!$B$264:$AV$384,28)))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2730.9655146281657</v>
      </c>
      <c r="M1186" s="14">
        <f t="shared" si="627"/>
        <v>769177</v>
      </c>
      <c r="O1186" s="12" t="e">
        <f>1000*(IF(I112&lt;18,VLOOKUP(I112,'[1]Mortality (No Interventions) H'!$B$10:$O$129,10),VLOOKUP(I112,'[1]Mortality (Interventions) H'!$B$264:$AV$384,28)))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2730.9655146281657</v>
      </c>
      <c r="M1187" s="14">
        <f t="shared" si="627"/>
        <v>769177</v>
      </c>
      <c r="O1187" s="12" t="e">
        <f>1000*(IF(I113&lt;18,VLOOKUP(I113,'[1]Mortality (No Interventions) H'!$B$10:$O$129,10),VLOOKUP(I113,'[1]Mortality (Interventions) H'!$B$264:$AV$384,28)))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2730.9655146281657</v>
      </c>
      <c r="M1188" s="14">
        <f t="shared" si="627"/>
        <v>769177</v>
      </c>
      <c r="O1188" s="12" t="e">
        <f>1000*(IF(I114&lt;18,VLOOKUP(I114,'[1]Mortality (No Interventions) H'!$B$10:$O$129,10),VLOOKUP(I114,'[1]Mortality (Interventions) H'!$B$264:$AV$384,28)))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2730.9655146281657</v>
      </c>
      <c r="M1189" s="14">
        <f t="shared" si="627"/>
        <v>769177</v>
      </c>
      <c r="O1189" s="12" t="e">
        <f>1000*(IF(I115&lt;18,VLOOKUP(I115,'[1]Mortality (No Interventions) H'!$B$10:$O$129,10),VLOOKUP(I115,'[1]Mortality (Interventions) H'!$B$264:$AV$384,28)))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2730.9655146281657</v>
      </c>
      <c r="M1190" s="14">
        <f t="shared" si="627"/>
        <v>769177</v>
      </c>
      <c r="O1190" s="12" t="e">
        <f>1000*(IF(I116&lt;18,VLOOKUP(I116,'[1]Mortality (No Interventions) H'!$B$10:$O$129,10),VLOOKUP(I116,'[1]Mortality (Interventions) H'!$B$264:$AV$384,28)))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2730.9655146281657</v>
      </c>
      <c r="M1191" s="14">
        <f t="shared" si="627"/>
        <v>769177</v>
      </c>
      <c r="O1191" s="12" t="e">
        <f>1000*(IF(I117&lt;18,VLOOKUP(I117,'[1]Mortality (No Interventions) H'!$B$10:$O$129,10),VLOOKUP(I117,'[1]Mortality (Interventions) H'!$B$264:$AV$384,28)))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2730.9655146281657</v>
      </c>
      <c r="M1192" s="14">
        <f t="shared" si="627"/>
        <v>769177</v>
      </c>
      <c r="O1192" s="12" t="e">
        <f>1000*(IF(I118&lt;18,VLOOKUP(I118,'[1]Mortality (No Interventions) H'!$B$10:$O$129,10),VLOOKUP(I118,'[1]Mortality (Interventions) H'!$B$264:$AV$384,28)))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2730.9655146281657</v>
      </c>
      <c r="M1193" s="14">
        <f t="shared" si="627"/>
        <v>769177</v>
      </c>
      <c r="O1193" s="12" t="e">
        <f>1000*(IF(I119&lt;18,VLOOKUP(I119,'[1]Mortality (No Interventions) H'!$B$10:$O$129,10),VLOOKUP(I119,'[1]Mortality (Interventions) H'!$B$264:$AV$384,28)))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2730.9655146281657</v>
      </c>
      <c r="M1194" s="14">
        <f t="shared" si="627"/>
        <v>769177</v>
      </c>
      <c r="O1194" s="12" t="e">
        <f>1000*(IF(I120&lt;18,VLOOKUP(I120,'[1]Mortality (No Interventions) H'!$B$10:$O$129,10),VLOOKUP(I120,'[1]Mortality (Interventions) H'!$B$264:$AV$384,28)))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2730.9655146281657</v>
      </c>
      <c r="M1195" s="14">
        <f t="shared" si="627"/>
        <v>769177</v>
      </c>
      <c r="O1195" s="12" t="e">
        <f>1000*(IF(I121&lt;18,VLOOKUP(I121,'[1]Mortality (No Interventions) H'!$B$10:$O$129,10),VLOOKUP(I121,'[1]Mortality (Interventions) H'!$B$264:$AV$384,28)))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2730.9655146281657</v>
      </c>
      <c r="M1196" s="14">
        <f t="shared" si="627"/>
        <v>769177</v>
      </c>
      <c r="O1196" s="12" t="e">
        <f>1000*(IF(I122&lt;18,VLOOKUP(I122,'[1]Mortality (No Interventions) H'!$B$10:$O$129,10),VLOOKUP(I122,'[1]Mortality (Interventions) H'!$B$264:$AV$384,28)))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2730.9655146281657</v>
      </c>
      <c r="M1197" s="14">
        <f t="shared" si="627"/>
        <v>769177</v>
      </c>
      <c r="O1197" s="12" t="e">
        <f>1000*(IF(I123&lt;18,VLOOKUP(I123,'[1]Mortality (No Interventions) H'!$B$10:$O$129,10),VLOOKUP(I123,'[1]Mortality (Interventions) H'!$B$264:$AV$384,28)))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2730.9655146281657</v>
      </c>
      <c r="M1198" s="14">
        <f t="shared" si="627"/>
        <v>769177</v>
      </c>
      <c r="O1198" s="12" t="e">
        <f>1000*(IF(I124&lt;18,VLOOKUP(I124,'[1]Mortality (No Interventions) H'!$B$10:$O$129,10),VLOOKUP(I124,'[1]Mortality (Interventions) H'!$B$264:$AV$384,28)))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546607.10609679227</v>
      </c>
      <c r="Z1203" s="2">
        <f t="shared" si="644"/>
        <v>-13665.177652419807</v>
      </c>
      <c r="AA1203" s="2">
        <f t="shared" si="644"/>
        <v>-43083.064300848069</v>
      </c>
      <c r="AB1203" s="2">
        <f t="shared" si="644"/>
        <v>-769177.00000000023</v>
      </c>
      <c r="AC1203" s="2">
        <f t="shared" si="644"/>
        <v>-279318.13585647551</v>
      </c>
      <c r="AD1203" s="2">
        <f t="shared" si="644"/>
        <v>11887.581795813388</v>
      </c>
      <c r="AE1203" s="2">
        <f t="shared" si="644"/>
        <v>-267430.55406066228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546607.10609679227</v>
      </c>
      <c r="Z1205" s="2">
        <f t="shared" si="645"/>
        <v>-13665.177652419807</v>
      </c>
      <c r="AA1205" s="2">
        <f t="shared" si="645"/>
        <v>-21845.385841810006</v>
      </c>
      <c r="AB1205" s="2">
        <f t="shared" si="645"/>
        <v>-227001.98890136828</v>
      </c>
      <c r="AC1205" s="2">
        <f t="shared" si="645"/>
        <v>284094.55370119435</v>
      </c>
      <c r="AD1205" s="2">
        <f t="shared" si="645"/>
        <v>5421.7501109863142</v>
      </c>
      <c r="AE1205" s="2">
        <f t="shared" si="645"/>
        <v>289516.30381218065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546607.10609679227</v>
      </c>
      <c r="Z1207" s="2">
        <f t="shared" si="646"/>
        <v>-13665.177652419807</v>
      </c>
      <c r="AA1207" s="2">
        <f t="shared" si="646"/>
        <v>-31908.310588193573</v>
      </c>
      <c r="AB1207" s="2">
        <f t="shared" si="646"/>
        <v>-454838.56214685348</v>
      </c>
      <c r="AC1207" s="2">
        <f t="shared" si="646"/>
        <v>46195.055709325592</v>
      </c>
      <c r="AD1207" s="2">
        <f t="shared" si="646"/>
        <v>8465.6747934984032</v>
      </c>
      <c r="AE1207" s="2">
        <f t="shared" si="646"/>
        <v>54660.73050282395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544474.32140395592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544474.32140395592</v>
      </c>
      <c r="K1213" s="14">
        <f>J1213*$C$10</f>
        <v>13611.8580350989</v>
      </c>
      <c r="L1213" s="15">
        <f>$C$1223</f>
        <v>5439.0518178950215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544474.32140395592</v>
      </c>
      <c r="Z1213" s="8">
        <f t="shared" ref="Z1213:Z1244" si="651">IFERROR(_xlfn.IFNA(-$T1213*K1213,0),0)</f>
        <v>-13611.8580350989</v>
      </c>
      <c r="AA1213" s="8">
        <f t="shared" ref="AA1213:AA1244" si="652">IFERROR(_xlfn.IFNA(-$T1213*L1213,0),0)</f>
        <v>-5439.0518178950215</v>
      </c>
      <c r="AB1213" s="8"/>
      <c r="AC1213" s="8">
        <f t="shared" ref="AC1213:AC1244" si="653">IFERROR(_xlfn.IFNA(SUM(Y1213:AB1213),0),0)</f>
        <v>525423.41155096202</v>
      </c>
      <c r="AD1213" s="8"/>
      <c r="AE1213" s="8">
        <f t="shared" ref="AE1213:AE1244" si="654">IFERROR(_xlfn.IFNA(SUM(AC1213:AD1213),0),0)</f>
        <v>525423.41155096202</v>
      </c>
      <c r="AG1213" s="46">
        <f>AE1342</f>
        <v>54447.452575666015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H'!$B$10:$O$129,10),VLOOKUP(I5,'[1]Mortality (Interventions) H'!$B$264:$AV$384,31)))</f>
        <v>20.199913957631747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2.0199913957631748E-2</v>
      </c>
      <c r="S1214" s="10">
        <f t="shared" ref="S1214:S1245" si="658">MIN(P1214*Q1214,Q1214-R1214)</f>
        <v>0</v>
      </c>
      <c r="T1214" s="9">
        <f t="shared" si="648"/>
        <v>0.97980008604236823</v>
      </c>
      <c r="U1214" s="18"/>
      <c r="V1214" s="8">
        <f t="shared" ref="V1214:V1245" si="659">W1213</f>
        <v>7691.77</v>
      </c>
      <c r="W1214" s="8">
        <f t="shared" si="649"/>
        <v>7536.3969078181071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-15537.309218189315</v>
      </c>
      <c r="AC1214" s="8">
        <f t="shared" si="653"/>
        <v>-15537.309218189315</v>
      </c>
      <c r="AD1214" s="8">
        <f t="shared" ref="AD1214:AD1245" si="661">IFERROR(_xlfn.IFNA($D$6*SUM(V1214:V1214,Y1214:Z1214),0),0)</f>
        <v>754.56263700000011</v>
      </c>
      <c r="AE1214" s="8">
        <f t="shared" si="654"/>
        <v>-14782.746581189314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2716.6802108752418</v>
      </c>
      <c r="M1215" s="14">
        <f t="shared" si="647"/>
        <v>769177</v>
      </c>
      <c r="N1215" s="13"/>
      <c r="O1215" s="12">
        <f>1000*(IF(I6&lt;18,VLOOKUP(I6,'[1]Mortality (No Interventions) H'!$B$10:$O$129,10),VLOOKUP(I6,'[1]Mortality (Interventions) H'!$B$264:$AV$384,31)))</f>
        <v>21.983970847820917</v>
      </c>
      <c r="P1215" s="11">
        <v>0</v>
      </c>
      <c r="Q1215" s="10">
        <f t="shared" si="656"/>
        <v>0.97980008604236823</v>
      </c>
      <c r="R1215" s="10">
        <f t="shared" si="657"/>
        <v>2.1539896528247848E-2</v>
      </c>
      <c r="S1215" s="10">
        <f t="shared" si="658"/>
        <v>0</v>
      </c>
      <c r="T1215" s="9">
        <f t="shared" si="648"/>
        <v>0.9582601895141204</v>
      </c>
      <c r="U1215" s="18"/>
      <c r="V1215" s="8">
        <f t="shared" si="659"/>
        <v>7536.3969078181071</v>
      </c>
      <c r="W1215" s="8">
        <f t="shared" si="649"/>
        <v>7370.7169778990265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-2603.2864937225695</v>
      </c>
      <c r="AB1215" s="8">
        <f t="shared" si="660"/>
        <v>-16567.992991908093</v>
      </c>
      <c r="AC1215" s="8">
        <f t="shared" si="653"/>
        <v>-19171.279485630665</v>
      </c>
      <c r="AD1215" s="8">
        <f t="shared" si="661"/>
        <v>739.32053665695639</v>
      </c>
      <c r="AE1215" s="8">
        <f t="shared" si="654"/>
        <v>-18431.958948973708</v>
      </c>
      <c r="AF1215" s="1" t="s">
        <v>34</v>
      </c>
      <c r="AG1215" s="44">
        <f>AE1342/Y1342</f>
        <v>0.10000003753211055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2716.6802108752418</v>
      </c>
      <c r="M1216" s="14">
        <f t="shared" si="647"/>
        <v>769177</v>
      </c>
      <c r="N1216" s="13"/>
      <c r="O1216" s="12">
        <f>1000*(IF(I7&lt;18,VLOOKUP(I7,'[1]Mortality (No Interventions) H'!$B$10:$O$129,10),VLOOKUP(I7,'[1]Mortality (Interventions) H'!$B$264:$AV$384,31)))</f>
        <v>23.864583071230037</v>
      </c>
      <c r="P1216" s="11">
        <v>0</v>
      </c>
      <c r="Q1216" s="10">
        <f t="shared" si="656"/>
        <v>0.9582601895141204</v>
      </c>
      <c r="R1216" s="10">
        <f t="shared" si="657"/>
        <v>2.2868479896512365E-2</v>
      </c>
      <c r="S1216" s="10">
        <f t="shared" si="658"/>
        <v>0</v>
      </c>
      <c r="T1216" s="9">
        <f t="shared" si="648"/>
        <v>0.93539170961760798</v>
      </c>
      <c r="U1216" s="18"/>
      <c r="V1216" s="8">
        <f t="shared" si="659"/>
        <v>7370.7169778990265</v>
      </c>
      <c r="W1216" s="8">
        <f t="shared" si="649"/>
        <v>7194.8178902854288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-2541.1601469349162</v>
      </c>
      <c r="AB1216" s="8">
        <f t="shared" si="660"/>
        <v>-17589.908761359693</v>
      </c>
      <c r="AC1216" s="8">
        <f t="shared" si="653"/>
        <v>-20131.068908294608</v>
      </c>
      <c r="AD1216" s="8">
        <f t="shared" si="661"/>
        <v>723.06733553189451</v>
      </c>
      <c r="AE1216" s="8">
        <f t="shared" si="654"/>
        <v>-19408.001572762714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2716.6802108752418</v>
      </c>
      <c r="M1217" s="14">
        <f t="shared" si="647"/>
        <v>769177</v>
      </c>
      <c r="N1217" s="13"/>
      <c r="O1217" s="12">
        <f>1000*(IF(I8&lt;18,VLOOKUP(I8,'[1]Mortality (No Interventions) H'!$B$10:$O$129,10),VLOOKUP(I8,'[1]Mortality (Interventions) H'!$B$264:$AV$384,31)))</f>
        <v>25.838480405076606</v>
      </c>
      <c r="P1217" s="11">
        <v>0</v>
      </c>
      <c r="Q1217" s="10">
        <f t="shared" si="656"/>
        <v>0.93539170961760798</v>
      </c>
      <c r="R1217" s="10">
        <f t="shared" si="657"/>
        <v>2.4169100360025671E-2</v>
      </c>
      <c r="S1217" s="10">
        <f t="shared" si="658"/>
        <v>0</v>
      </c>
      <c r="T1217" s="9">
        <f t="shared" si="648"/>
        <v>0.91122260925758236</v>
      </c>
      <c r="U1217" s="18"/>
      <c r="V1217" s="8">
        <f t="shared" si="659"/>
        <v>7194.8178902854288</v>
      </c>
      <c r="W1217" s="8">
        <f t="shared" si="649"/>
        <v>7008.9147292091948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-2475.5004302721768</v>
      </c>
      <c r="AB1217" s="8">
        <f t="shared" si="660"/>
        <v>-18590.316107623465</v>
      </c>
      <c r="AC1217" s="8">
        <f t="shared" si="653"/>
        <v>-21065.81653789564</v>
      </c>
      <c r="AD1217" s="8">
        <f t="shared" si="661"/>
        <v>705.81163503700066</v>
      </c>
      <c r="AE1217" s="8">
        <f t="shared" si="654"/>
        <v>-20360.00490285864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2716.6802108752418</v>
      </c>
      <c r="M1218" s="14">
        <f t="shared" si="647"/>
        <v>769177</v>
      </c>
      <c r="N1218" s="13"/>
      <c r="O1218" s="12">
        <f>1000*(IF(I9&lt;18,VLOOKUP(I9,'[1]Mortality (No Interventions) H'!$B$10:$O$129,10),VLOOKUP(I9,'[1]Mortality (Interventions) H'!$B$264:$AV$384,31)))</f>
        <v>28.044614272634369</v>
      </c>
      <c r="P1218" s="11">
        <v>0</v>
      </c>
      <c r="Q1218" s="10">
        <f t="shared" si="656"/>
        <v>0.91122260925758236</v>
      </c>
      <c r="R1218" s="10">
        <f t="shared" si="657"/>
        <v>2.5554886593132327E-2</v>
      </c>
      <c r="S1218" s="10">
        <f t="shared" si="658"/>
        <v>0</v>
      </c>
      <c r="T1218" s="9">
        <f t="shared" si="648"/>
        <v>0.88566772266445004</v>
      </c>
      <c r="U1218" s="18"/>
      <c r="V1218" s="8">
        <f t="shared" si="659"/>
        <v>7008.9147292091948</v>
      </c>
      <c r="W1218" s="8">
        <f t="shared" si="649"/>
        <v>6812.3524191587376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-2406.0759755734534</v>
      </c>
      <c r="AB1218" s="8">
        <f t="shared" si="660"/>
        <v>-19656.231005045745</v>
      </c>
      <c r="AC1218" s="8">
        <f t="shared" si="653"/>
        <v>-22062.3069806192</v>
      </c>
      <c r="AD1218" s="8">
        <f t="shared" si="661"/>
        <v>687.57453493542209</v>
      </c>
      <c r="AE1218" s="8">
        <f t="shared" si="654"/>
        <v>-21374.732445683778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2716.6802108752418</v>
      </c>
      <c r="M1219" s="14">
        <f t="shared" si="647"/>
        <v>769177</v>
      </c>
      <c r="N1219" s="13"/>
      <c r="O1219" s="12">
        <f>1000*(IF(I10&lt;18,VLOOKUP(I10,'[1]Mortality (No Interventions) H'!$B$10:$O$129,10),VLOOKUP(I10,'[1]Mortality (Interventions) H'!$B$264:$AV$384,31)))</f>
        <v>30.838233931453651</v>
      </c>
      <c r="P1219" s="11">
        <v>0</v>
      </c>
      <c r="Q1219" s="10">
        <f t="shared" si="656"/>
        <v>0.88566772266445004</v>
      </c>
      <c r="R1219" s="10">
        <f t="shared" si="657"/>
        <v>2.7312428417064126E-2</v>
      </c>
      <c r="S1219" s="10">
        <f t="shared" si="658"/>
        <v>0</v>
      </c>
      <c r="T1219" s="9">
        <f t="shared" si="648"/>
        <v>0.85835529424738588</v>
      </c>
      <c r="U1219" s="18"/>
      <c r="V1219" s="8">
        <f t="shared" si="659"/>
        <v>6812.3524191587376</v>
      </c>
      <c r="W1219" s="8">
        <f t="shared" si="649"/>
        <v>6602.2715016332158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-2331.8768417818683</v>
      </c>
      <c r="AB1219" s="8">
        <f t="shared" si="660"/>
        <v>-21008.091752552133</v>
      </c>
      <c r="AC1219" s="8">
        <f t="shared" si="653"/>
        <v>-23339.968594334001</v>
      </c>
      <c r="AD1219" s="8">
        <f t="shared" si="661"/>
        <v>668.29177231947222</v>
      </c>
      <c r="AE1219" s="8">
        <f t="shared" si="654"/>
        <v>-22671.676822014528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2716.6802108752418</v>
      </c>
      <c r="M1220" s="14">
        <f t="shared" si="647"/>
        <v>769177</v>
      </c>
      <c r="N1220" s="13"/>
      <c r="O1220" s="12">
        <f>1000*(IF(I11&lt;18,VLOOKUP(I11,'[1]Mortality (No Interventions) H'!$B$10:$O$129,10),VLOOKUP(I11,'[1]Mortality (Interventions) H'!$B$264:$AV$384,31)))</f>
        <v>33.678799173500956</v>
      </c>
      <c r="P1220" s="11">
        <v>0</v>
      </c>
      <c r="Q1220" s="10">
        <f t="shared" si="656"/>
        <v>0.85835529424738588</v>
      </c>
      <c r="R1220" s="10">
        <f t="shared" si="657"/>
        <v>2.8908375574469031E-2</v>
      </c>
      <c r="S1220" s="10">
        <f t="shared" si="658"/>
        <v>0</v>
      </c>
      <c r="T1220" s="9">
        <f t="shared" si="648"/>
        <v>0.82944691867291687</v>
      </c>
      <c r="U1220" s="18"/>
      <c r="V1220" s="8">
        <f t="shared" si="659"/>
        <v>6602.2715016332158</v>
      </c>
      <c r="W1220" s="8">
        <f t="shared" si="649"/>
        <v>6379.9149256407818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-2253.3420299301592</v>
      </c>
      <c r="AB1220" s="8">
        <f t="shared" si="660"/>
        <v>-22235.657599243365</v>
      </c>
      <c r="AC1220" s="8">
        <f t="shared" si="653"/>
        <v>-24488.999629173522</v>
      </c>
      <c r="AD1220" s="8">
        <f t="shared" si="661"/>
        <v>647.68283431021848</v>
      </c>
      <c r="AE1220" s="8">
        <f t="shared" si="654"/>
        <v>-23841.316794863305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2716.6802108752418</v>
      </c>
      <c r="M1221" s="14">
        <f t="shared" si="647"/>
        <v>769177</v>
      </c>
      <c r="N1221" s="13"/>
      <c r="O1221" s="12">
        <f>1000*(IF(I12&lt;18,VLOOKUP(I12,'[1]Mortality (No Interventions) H'!$B$10:$O$129,10),VLOOKUP(I12,'[1]Mortality (Interventions) H'!$B$264:$AV$384,31)))</f>
        <v>36.93478930281838</v>
      </c>
      <c r="P1221" s="11">
        <v>0</v>
      </c>
      <c r="Q1221" s="10">
        <f t="shared" si="656"/>
        <v>0.82944691867291687</v>
      </c>
      <c r="R1221" s="10">
        <f t="shared" si="657"/>
        <v>3.0635447179056117E-2</v>
      </c>
      <c r="S1221" s="10">
        <f t="shared" si="658"/>
        <v>0</v>
      </c>
      <c r="T1221" s="9">
        <f t="shared" si="648"/>
        <v>0.79881147149386078</v>
      </c>
      <c r="U1221" s="18"/>
      <c r="V1221" s="8">
        <f t="shared" si="659"/>
        <v>6379.9149256407818</v>
      </c>
      <c r="W1221" s="8">
        <f t="shared" si="649"/>
        <v>6144.2741120923338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-2170.1153168275036</v>
      </c>
      <c r="AB1221" s="8">
        <f t="shared" si="660"/>
        <v>-23564.081354844846</v>
      </c>
      <c r="AC1221" s="8">
        <f t="shared" si="653"/>
        <v>-25734.196671672351</v>
      </c>
      <c r="AD1221" s="8">
        <f t="shared" si="661"/>
        <v>625.86965420536069</v>
      </c>
      <c r="AE1221" s="8">
        <f t="shared" si="654"/>
        <v>-25108.327017466989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2716.6802108752418</v>
      </c>
      <c r="M1222" s="14">
        <f t="shared" si="647"/>
        <v>769177</v>
      </c>
      <c r="N1222" s="13"/>
      <c r="O1222" s="12">
        <f>1000*(IF(I13&lt;18,VLOOKUP(I13,'[1]Mortality (No Interventions) H'!$B$10:$O$129,10),VLOOKUP(I13,'[1]Mortality (Interventions) H'!$B$264:$AV$384,31)))</f>
        <v>40.66613826141699</v>
      </c>
      <c r="P1222" s="11">
        <v>0</v>
      </c>
      <c r="Q1222" s="10">
        <f t="shared" si="656"/>
        <v>0.79881147149386078</v>
      </c>
      <c r="R1222" s="10">
        <f t="shared" si="657"/>
        <v>3.2484577744575298E-2</v>
      </c>
      <c r="S1222" s="10">
        <f t="shared" si="658"/>
        <v>0</v>
      </c>
      <c r="T1222" s="9">
        <f t="shared" si="648"/>
        <v>0.76632689374928553</v>
      </c>
      <c r="U1222" s="18"/>
      <c r="V1222" s="8">
        <f t="shared" si="659"/>
        <v>6144.2741120923338</v>
      </c>
      <c r="W1222" s="8">
        <f t="shared" si="649"/>
        <v>5894.4102115339419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-2081.8651073101778</v>
      </c>
      <c r="AB1222" s="8">
        <f t="shared" si="660"/>
        <v>-24986.390055839194</v>
      </c>
      <c r="AC1222" s="8">
        <f t="shared" si="653"/>
        <v>-27068.255163149373</v>
      </c>
      <c r="AD1222" s="8">
        <f t="shared" si="661"/>
        <v>602.75329039625797</v>
      </c>
      <c r="AE1222" s="8">
        <f t="shared" si="654"/>
        <v>-26465.501872753117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5439.0518178950215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2716.6802108752418</v>
      </c>
      <c r="M1223" s="14">
        <f t="shared" si="647"/>
        <v>769177</v>
      </c>
      <c r="N1223" s="13"/>
      <c r="O1223" s="12">
        <f>1000*(IF(I14&lt;18,VLOOKUP(I14,'[1]Mortality (No Interventions) H'!$B$10:$O$129,10),VLOOKUP(I14,'[1]Mortality (Interventions) H'!$B$264:$AV$384,31)))</f>
        <v>45.091066464689824</v>
      </c>
      <c r="P1223" s="11">
        <v>0</v>
      </c>
      <c r="Q1223" s="10">
        <f t="shared" si="656"/>
        <v>0.76632689374928553</v>
      </c>
      <c r="R1223" s="10">
        <f t="shared" si="657"/>
        <v>3.4554496899728331E-2</v>
      </c>
      <c r="S1223" s="10">
        <f t="shared" si="658"/>
        <v>0</v>
      </c>
      <c r="T1223" s="9">
        <f t="shared" si="648"/>
        <v>0.73177239684955719</v>
      </c>
      <c r="U1223" s="18"/>
      <c r="V1223" s="8">
        <f t="shared" si="659"/>
        <v>5894.4102115339419</v>
      </c>
      <c r="W1223" s="8">
        <f t="shared" si="649"/>
        <v>5628.6249689155193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-1987.9915893859361</v>
      </c>
      <c r="AB1223" s="8">
        <f t="shared" si="660"/>
        <v>-26578.52426184234</v>
      </c>
      <c r="AC1223" s="8">
        <f t="shared" si="653"/>
        <v>-28566.515851228276</v>
      </c>
      <c r="AD1223" s="8">
        <f t="shared" si="661"/>
        <v>578.24164175147973</v>
      </c>
      <c r="AE1223" s="8">
        <f t="shared" si="654"/>
        <v>-27988.274209476796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2716.6802108752418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2716.6802108752418</v>
      </c>
      <c r="M1224" s="14">
        <f t="shared" si="647"/>
        <v>769177</v>
      </c>
      <c r="N1224" s="13"/>
      <c r="O1224" s="12">
        <f>1000*(IF(I15&lt;18,VLOOKUP(I15,'[1]Mortality (No Interventions) H'!$B$10:$O$129,10),VLOOKUP(I15,'[1]Mortality (Interventions) H'!$B$264:$AV$384,31)))</f>
        <v>50.15296072842289</v>
      </c>
      <c r="P1224" s="11">
        <v>0</v>
      </c>
      <c r="Q1224" s="10">
        <f t="shared" si="656"/>
        <v>0.73177239684955719</v>
      </c>
      <c r="R1224" s="10">
        <f t="shared" si="657"/>
        <v>3.6700552281339734E-2</v>
      </c>
      <c r="S1224" s="10">
        <f t="shared" si="658"/>
        <v>0</v>
      </c>
      <c r="T1224" s="9">
        <f t="shared" si="648"/>
        <v>0.69507184456821747</v>
      </c>
      <c r="U1224" s="18"/>
      <c r="V1224" s="8">
        <f t="shared" si="659"/>
        <v>5628.6249689155193</v>
      </c>
      <c r="W1224" s="8">
        <f t="shared" si="649"/>
        <v>5346.3327618944786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-1888.2879252750283</v>
      </c>
      <c r="AB1224" s="8">
        <f t="shared" si="660"/>
        <v>-28229.220702104052</v>
      </c>
      <c r="AC1224" s="8">
        <f t="shared" si="653"/>
        <v>-30117.50862737908</v>
      </c>
      <c r="AD1224" s="8">
        <f t="shared" si="661"/>
        <v>552.16810945061252</v>
      </c>
      <c r="AE1224" s="8">
        <f t="shared" si="654"/>
        <v>-29565.340517928467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2716.6802108752418</v>
      </c>
      <c r="M1225" s="14">
        <f t="shared" si="647"/>
        <v>769177</v>
      </c>
      <c r="N1225" s="13"/>
      <c r="O1225" s="12">
        <f>1000*(IF(I16&lt;18,VLOOKUP(I16,'[1]Mortality (No Interventions) H'!$B$10:$O$129,10),VLOOKUP(I16,'[1]Mortality (Interventions) H'!$B$264:$AV$384,31)))</f>
        <v>55.915727594517975</v>
      </c>
      <c r="P1225" s="11">
        <v>0</v>
      </c>
      <c r="Q1225" s="10">
        <f t="shared" si="656"/>
        <v>0.69507184456821747</v>
      </c>
      <c r="R1225" s="10">
        <f t="shared" si="657"/>
        <v>3.8865447919495588E-2</v>
      </c>
      <c r="S1225" s="10">
        <f t="shared" si="658"/>
        <v>0</v>
      </c>
      <c r="T1225" s="9">
        <f t="shared" si="648"/>
        <v>0.65620639664872193</v>
      </c>
      <c r="U1225" s="18"/>
      <c r="V1225" s="8">
        <f t="shared" si="659"/>
        <v>5346.3327618944786</v>
      </c>
      <c r="W1225" s="8">
        <f t="shared" si="649"/>
        <v>5047.3886755507401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-1782.7029320253325</v>
      </c>
      <c r="AB1225" s="8">
        <f t="shared" si="660"/>
        <v>-29894.408634373856</v>
      </c>
      <c r="AC1225" s="8">
        <f t="shared" si="653"/>
        <v>-31677.111566399188</v>
      </c>
      <c r="AD1225" s="8">
        <f t="shared" si="661"/>
        <v>524.47524394184836</v>
      </c>
      <c r="AE1225" s="8">
        <f t="shared" si="654"/>
        <v>-31152.63632245734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2716.6802108752418</v>
      </c>
      <c r="M1226" s="14">
        <f t="shared" si="647"/>
        <v>769177</v>
      </c>
      <c r="N1226" s="13"/>
      <c r="O1226" s="12">
        <f>1000*(IF(I17&lt;18,VLOOKUP(I17,'[1]Mortality (No Interventions) H'!$B$10:$O$129,10),VLOOKUP(I17,'[1]Mortality (Interventions) H'!$B$264:$AV$384,31)))</f>
        <v>62.515233492061448</v>
      </c>
      <c r="P1226" s="11">
        <v>0</v>
      </c>
      <c r="Q1226" s="10">
        <f t="shared" si="656"/>
        <v>0.65620639664872193</v>
      </c>
      <c r="R1226" s="10">
        <f t="shared" si="657"/>
        <v>4.1022896105479142E-2</v>
      </c>
      <c r="S1226" s="10">
        <f t="shared" si="658"/>
        <v>0</v>
      </c>
      <c r="T1226" s="9">
        <f t="shared" si="648"/>
        <v>0.61518350054324278</v>
      </c>
      <c r="U1226" s="18"/>
      <c r="V1226" s="8">
        <f t="shared" si="659"/>
        <v>5047.3886755507401</v>
      </c>
      <c r="W1226" s="8">
        <f t="shared" si="649"/>
        <v>4731.8499939734984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-1671.2568419827862</v>
      </c>
      <c r="AB1226" s="8">
        <f t="shared" si="660"/>
        <v>-31553.86815772413</v>
      </c>
      <c r="AC1226" s="8">
        <f t="shared" si="653"/>
        <v>-33225.124999706917</v>
      </c>
      <c r="AD1226" s="8">
        <f t="shared" si="661"/>
        <v>495.14882907152764</v>
      </c>
      <c r="AE1226" s="8">
        <f t="shared" si="654"/>
        <v>-32729.976170635389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2716.6802108752418</v>
      </c>
      <c r="M1227" s="14">
        <f t="shared" si="647"/>
        <v>769177</v>
      </c>
      <c r="N1227" s="13"/>
      <c r="O1227" s="12">
        <f>1000*(IF(I18&lt;18,VLOOKUP(I18,'[1]Mortality (No Interventions) H'!$B$10:$O$129,10),VLOOKUP(I18,'[1]Mortality (Interventions) H'!$B$264:$AV$384,31)))</f>
        <v>69.808252514833882</v>
      </c>
      <c r="P1227" s="11">
        <v>0</v>
      </c>
      <c r="Q1227" s="10">
        <f t="shared" si="656"/>
        <v>0.61518350054324278</v>
      </c>
      <c r="R1227" s="10">
        <f t="shared" si="657"/>
        <v>4.2944885148882138E-2</v>
      </c>
      <c r="S1227" s="10">
        <f t="shared" si="658"/>
        <v>0</v>
      </c>
      <c r="T1227" s="9">
        <f t="shared" si="648"/>
        <v>0.57223861539436061</v>
      </c>
      <c r="U1227" s="18"/>
      <c r="V1227" s="8">
        <f t="shared" si="659"/>
        <v>4731.8499939734984</v>
      </c>
      <c r="W1227" s="8">
        <f t="shared" si="649"/>
        <v>4401.5278147318813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-1554.589322340508</v>
      </c>
      <c r="AB1227" s="8">
        <f t="shared" si="660"/>
        <v>-33032.21792416172</v>
      </c>
      <c r="AC1227" s="8">
        <f t="shared" si="653"/>
        <v>-34586.807246502227</v>
      </c>
      <c r="AD1227" s="8">
        <f t="shared" si="661"/>
        <v>464.19448440880024</v>
      </c>
      <c r="AE1227" s="8">
        <f t="shared" si="654"/>
        <v>-34122.612762093428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2716.6802108752418</v>
      </c>
      <c r="M1228" s="14">
        <f t="shared" si="647"/>
        <v>769177</v>
      </c>
      <c r="N1228" s="13"/>
      <c r="O1228" s="12">
        <f>1000*(IF(I19&lt;18,VLOOKUP(I19,'[1]Mortality (No Interventions) H'!$B$10:$O$129,10),VLOOKUP(I19,'[1]Mortality (Interventions) H'!$B$264:$AV$384,31)))</f>
        <v>77.825285857719578</v>
      </c>
      <c r="P1228" s="11">
        <v>0</v>
      </c>
      <c r="Q1228" s="10">
        <f t="shared" si="656"/>
        <v>0.57223861539436061</v>
      </c>
      <c r="R1228" s="10">
        <f t="shared" si="657"/>
        <v>4.4534633821891767E-2</v>
      </c>
      <c r="S1228" s="10">
        <f t="shared" si="658"/>
        <v>0</v>
      </c>
      <c r="T1228" s="9">
        <f t="shared" si="648"/>
        <v>0.52770398157246889</v>
      </c>
      <c r="U1228" s="18"/>
      <c r="V1228" s="8">
        <f t="shared" si="659"/>
        <v>4401.5278147318813</v>
      </c>
      <c r="W1228" s="8">
        <f t="shared" si="649"/>
        <v>4058.9776543396692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-1433.6029639379994</v>
      </c>
      <c r="AB1228" s="8">
        <f t="shared" si="660"/>
        <v>-34255.016039221242</v>
      </c>
      <c r="AC1228" s="8">
        <f t="shared" si="653"/>
        <v>-35688.619003159241</v>
      </c>
      <c r="AD1228" s="8">
        <f t="shared" si="661"/>
        <v>431.78987862519762</v>
      </c>
      <c r="AE1228" s="8">
        <f t="shared" si="654"/>
        <v>-35256.829124534044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2716.6802108752418</v>
      </c>
      <c r="M1229" s="14">
        <f t="shared" si="647"/>
        <v>769177</v>
      </c>
      <c r="N1229" s="13"/>
      <c r="O1229" s="12">
        <f>1000*(IF(I20&lt;18,VLOOKUP(I20,'[1]Mortality (No Interventions) H'!$B$10:$O$129,10),VLOOKUP(I20,'[1]Mortality (Interventions) H'!$B$264:$AV$384,31)))</f>
        <v>86.453773214415463</v>
      </c>
      <c r="P1229" s="11">
        <v>0</v>
      </c>
      <c r="Q1229" s="10">
        <f t="shared" si="656"/>
        <v>0.52770398157246889</v>
      </c>
      <c r="R1229" s="10">
        <f t="shared" si="657"/>
        <v>4.5622000347210305E-2</v>
      </c>
      <c r="S1229" s="10">
        <f t="shared" si="658"/>
        <v>0</v>
      </c>
      <c r="T1229" s="9">
        <f t="shared" si="648"/>
        <v>0.48208198122525858</v>
      </c>
      <c r="U1229" s="18"/>
      <c r="V1229" s="8">
        <f t="shared" si="659"/>
        <v>4058.9776543396692</v>
      </c>
      <c r="W1229" s="8">
        <f t="shared" si="649"/>
        <v>3708.0637207290074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-1309.6625784141897</v>
      </c>
      <c r="AB1229" s="8">
        <f t="shared" si="660"/>
        <v>-35091.393361066184</v>
      </c>
      <c r="AC1229" s="8">
        <f t="shared" si="653"/>
        <v>-36401.055939480371</v>
      </c>
      <c r="AD1229" s="8">
        <f t="shared" si="661"/>
        <v>398.18570789072157</v>
      </c>
      <c r="AE1229" s="8">
        <f t="shared" si="654"/>
        <v>-36002.870231589652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2716.6802108752418</v>
      </c>
      <c r="M1230" s="14">
        <f t="shared" si="647"/>
        <v>769177</v>
      </c>
      <c r="N1230" s="13"/>
      <c r="O1230" s="12">
        <f>1000*(IF(I21&lt;18,VLOOKUP(I21,'[1]Mortality (No Interventions) H'!$B$10:$O$129,10),VLOOKUP(I21,'[1]Mortality (Interventions) H'!$B$264:$AV$384,31)))</f>
        <v>95.813049669282591</v>
      </c>
      <c r="P1230" s="11">
        <v>0</v>
      </c>
      <c r="Q1230" s="10">
        <f t="shared" si="656"/>
        <v>0.48208198122525858</v>
      </c>
      <c r="R1230" s="10">
        <f t="shared" si="657"/>
        <v>4.618974481180186E-2</v>
      </c>
      <c r="S1230" s="10">
        <f t="shared" si="658"/>
        <v>0</v>
      </c>
      <c r="T1230" s="9">
        <f t="shared" si="648"/>
        <v>0.4358922364134567</v>
      </c>
      <c r="U1230" s="18"/>
      <c r="V1230" s="8">
        <f t="shared" si="659"/>
        <v>3708.0637207290074</v>
      </c>
      <c r="W1230" s="8">
        <f t="shared" si="649"/>
        <v>3352.7828272779338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-1184.1798127385903</v>
      </c>
      <c r="AB1230" s="8">
        <f t="shared" si="660"/>
        <v>-35528.089345107321</v>
      </c>
      <c r="AC1230" s="8">
        <f t="shared" si="653"/>
        <v>-36712.269157845913</v>
      </c>
      <c r="AD1230" s="8">
        <f t="shared" si="661"/>
        <v>363.76105100351566</v>
      </c>
      <c r="AE1230" s="8">
        <f t="shared" si="654"/>
        <v>-36348.508106842397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2716.6802108752418</v>
      </c>
      <c r="M1231" s="14">
        <f t="shared" si="647"/>
        <v>769177</v>
      </c>
      <c r="N1231" s="13"/>
      <c r="O1231" s="12">
        <f>1000*(IF(I22&lt;18,VLOOKUP(I22,'[1]Mortality (No Interventions) H'!$B$10:$O$129,10),VLOOKUP(I22,'[1]Mortality (Interventions) H'!$B$264:$AV$384,31)))</f>
        <v>106.22691666408684</v>
      </c>
      <c r="P1231" s="11">
        <v>0</v>
      </c>
      <c r="Q1231" s="10">
        <f t="shared" si="656"/>
        <v>0.4358922364134567</v>
      </c>
      <c r="R1231" s="10">
        <f t="shared" si="657"/>
        <v>4.6303488272014706E-2</v>
      </c>
      <c r="S1231" s="10">
        <f t="shared" si="658"/>
        <v>0</v>
      </c>
      <c r="T1231" s="9">
        <f t="shared" si="648"/>
        <v>0.38958874814144201</v>
      </c>
      <c r="U1231" s="18"/>
      <c r="V1231" s="8">
        <f t="shared" si="659"/>
        <v>3352.7828272779338</v>
      </c>
      <c r="W1231" s="8">
        <f t="shared" si="649"/>
        <v>2996.6270452918998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-1058.3880424555141</v>
      </c>
      <c r="AB1231" s="8">
        <f t="shared" si="660"/>
        <v>-35615.578198603456</v>
      </c>
      <c r="AC1231" s="8">
        <f t="shared" si="653"/>
        <v>-36673.966241058974</v>
      </c>
      <c r="AD1231" s="8">
        <f t="shared" si="661"/>
        <v>328.90799535596534</v>
      </c>
      <c r="AE1231" s="8">
        <f t="shared" si="654"/>
        <v>-36345.05824570301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2716.6802108752418</v>
      </c>
      <c r="M1232" s="14">
        <f t="shared" si="647"/>
        <v>769177</v>
      </c>
      <c r="N1232" s="13"/>
      <c r="O1232" s="12">
        <f>1000*(IF(I23&lt;18,VLOOKUP(I23,'[1]Mortality (No Interventions) H'!$B$10:$O$129,10),VLOOKUP(I23,'[1]Mortality (Interventions) H'!$B$264:$AV$384,31)))</f>
        <v>117.79649312414868</v>
      </c>
      <c r="P1232" s="11">
        <v>0</v>
      </c>
      <c r="Q1232" s="10">
        <f t="shared" si="656"/>
        <v>0.38958874814144201</v>
      </c>
      <c r="R1232" s="10">
        <f t="shared" si="657"/>
        <v>4.5892188291689069E-2</v>
      </c>
      <c r="S1232" s="10">
        <f t="shared" si="658"/>
        <v>0</v>
      </c>
      <c r="T1232" s="9">
        <f t="shared" si="648"/>
        <v>0.34369655984975295</v>
      </c>
      <c r="U1232" s="18"/>
      <c r="V1232" s="8">
        <f t="shared" si="659"/>
        <v>2996.6270452918998</v>
      </c>
      <c r="W1232" s="8">
        <f t="shared" si="649"/>
        <v>2643.6348881555346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-933.71364268972195</v>
      </c>
      <c r="AB1232" s="8">
        <f t="shared" si="660"/>
        <v>-35299.21571363652</v>
      </c>
      <c r="AC1232" s="8">
        <f t="shared" si="653"/>
        <v>-36232.92935632624</v>
      </c>
      <c r="AD1232" s="8">
        <f t="shared" si="661"/>
        <v>293.96911314313536</v>
      </c>
      <c r="AE1232" s="8">
        <f t="shared" si="654"/>
        <v>-35938.960243183108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2716.6802108752418</v>
      </c>
      <c r="M1233" s="14">
        <f t="shared" si="647"/>
        <v>769177</v>
      </c>
      <c r="N1233" s="13"/>
      <c r="O1233" s="12">
        <f>1000*(IF(I24&lt;18,VLOOKUP(I24,'[1]Mortality (No Interventions) H'!$B$10:$O$129,10),VLOOKUP(I24,'[1]Mortality (Interventions) H'!$B$264:$AV$384,31)))</f>
        <v>130.69986023103613</v>
      </c>
      <c r="P1233" s="11">
        <v>0</v>
      </c>
      <c r="Q1233" s="10">
        <f t="shared" si="656"/>
        <v>0.34369655984975295</v>
      </c>
      <c r="R1233" s="10">
        <f t="shared" si="657"/>
        <v>4.4921092334250651E-2</v>
      </c>
      <c r="S1233" s="10">
        <f t="shared" si="658"/>
        <v>0</v>
      </c>
      <c r="T1233" s="9">
        <f t="shared" si="648"/>
        <v>0.29877546751550232</v>
      </c>
      <c r="U1233" s="18"/>
      <c r="V1233" s="8">
        <f t="shared" si="659"/>
        <v>2643.6348881555346</v>
      </c>
      <c r="W1233" s="8">
        <f t="shared" si="649"/>
        <v>2298.1121777717153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-811.67740009436375</v>
      </c>
      <c r="AB1233" s="8">
        <f t="shared" si="660"/>
        <v>-34552.271038381914</v>
      </c>
      <c r="AC1233" s="8">
        <f t="shared" si="653"/>
        <v>-35363.948438476276</v>
      </c>
      <c r="AD1233" s="8">
        <f t="shared" si="661"/>
        <v>259.34058252805795</v>
      </c>
      <c r="AE1233" s="8">
        <f t="shared" si="654"/>
        <v>-35104.607855948219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2716.6802108752418</v>
      </c>
      <c r="M1234" s="14">
        <f t="shared" si="647"/>
        <v>769177</v>
      </c>
      <c r="N1234" s="13"/>
      <c r="O1234" s="12">
        <f>1000*(IF(I25&lt;18,VLOOKUP(I25,'[1]Mortality (No Interventions) H'!$B$10:$O$129,10),VLOOKUP(I25,'[1]Mortality (Interventions) H'!$B$264:$AV$384,31)))</f>
        <v>144.42251438897759</v>
      </c>
      <c r="P1234" s="11">
        <v>0</v>
      </c>
      <c r="Q1234" s="10">
        <f t="shared" si="656"/>
        <v>0.29877546751550232</v>
      </c>
      <c r="R1234" s="10">
        <f t="shared" si="657"/>
        <v>4.314990425633114E-2</v>
      </c>
      <c r="S1234" s="10">
        <f t="shared" si="658"/>
        <v>0</v>
      </c>
      <c r="T1234" s="9">
        <f t="shared" si="648"/>
        <v>0.25562556325917118</v>
      </c>
      <c r="U1234" s="18"/>
      <c r="V1234" s="8">
        <f t="shared" si="659"/>
        <v>2298.1121777717153</v>
      </c>
      <c r="W1234" s="8">
        <f t="shared" si="649"/>
        <v>1966.2130387099953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-694.45290910002757</v>
      </c>
      <c r="AB1234" s="8">
        <f t="shared" si="660"/>
        <v>-33189.91390617202</v>
      </c>
      <c r="AC1234" s="8">
        <f t="shared" si="653"/>
        <v>-33884.366815272049</v>
      </c>
      <c r="AD1234" s="8">
        <f t="shared" si="661"/>
        <v>225.44480463940528</v>
      </c>
      <c r="AE1234" s="8">
        <f t="shared" si="654"/>
        <v>-33658.922010632647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2716.6802108752418</v>
      </c>
      <c r="M1235" s="14">
        <f t="shared" si="647"/>
        <v>769177</v>
      </c>
      <c r="N1235" s="13"/>
      <c r="O1235" s="12">
        <f>1000*(IF(I26&lt;18,VLOOKUP(I26,'[1]Mortality (No Interventions) H'!$B$10:$O$129,10),VLOOKUP(I26,'[1]Mortality (Interventions) H'!$B$264:$AV$384,31)))</f>
        <v>158.48790413291306</v>
      </c>
      <c r="P1235" s="11">
        <v>0</v>
      </c>
      <c r="Q1235" s="10">
        <f t="shared" si="656"/>
        <v>0.25562556325917118</v>
      </c>
      <c r="R1235" s="10">
        <f t="shared" si="657"/>
        <v>4.0513559763741429E-2</v>
      </c>
      <c r="S1235" s="10">
        <f t="shared" si="658"/>
        <v>0</v>
      </c>
      <c r="T1235" s="9">
        <f t="shared" si="648"/>
        <v>0.21511200349542975</v>
      </c>
      <c r="U1235" s="18"/>
      <c r="V1235" s="8">
        <f t="shared" si="659"/>
        <v>1966.2130387099953</v>
      </c>
      <c r="W1235" s="8">
        <f t="shared" si="649"/>
        <v>1654.5920551260417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-584.39052301775985</v>
      </c>
      <c r="AB1235" s="8">
        <f t="shared" si="660"/>
        <v>-31162.098358395342</v>
      </c>
      <c r="AC1235" s="8">
        <f t="shared" si="653"/>
        <v>-31746.488881413101</v>
      </c>
      <c r="AD1235" s="8">
        <f t="shared" si="661"/>
        <v>192.88549909745055</v>
      </c>
      <c r="AE1235" s="8">
        <f t="shared" si="654"/>
        <v>-31553.60338231565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2716.6802108752418</v>
      </c>
      <c r="M1236" s="14">
        <f t="shared" si="647"/>
        <v>769177</v>
      </c>
      <c r="N1236" s="13"/>
      <c r="O1236" s="12">
        <f>1000*(IF(I27&lt;18,VLOOKUP(I27,'[1]Mortality (No Interventions) H'!$B$10:$O$129,10),VLOOKUP(I27,'[1]Mortality (Interventions) H'!$B$264:$AV$384,31)))</f>
        <v>173.62416304047537</v>
      </c>
      <c r="P1236" s="11">
        <v>0</v>
      </c>
      <c r="Q1236" s="10">
        <f t="shared" si="656"/>
        <v>0.21511200349542975</v>
      </c>
      <c r="R1236" s="10">
        <f t="shared" si="657"/>
        <v>3.7348641566853802E-2</v>
      </c>
      <c r="S1236" s="10">
        <f t="shared" si="658"/>
        <v>0</v>
      </c>
      <c r="T1236" s="9">
        <f t="shared" si="648"/>
        <v>0.17776336192857595</v>
      </c>
      <c r="U1236" s="18"/>
      <c r="V1236" s="8">
        <f t="shared" si="659"/>
        <v>1654.5920551260417</v>
      </c>
      <c r="W1236" s="8">
        <f t="shared" si="649"/>
        <v>1367.3148943813626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-482.92620757001561</v>
      </c>
      <c r="AB1236" s="8">
        <f t="shared" si="660"/>
        <v>-28727.716074467906</v>
      </c>
      <c r="AC1236" s="8">
        <f t="shared" si="653"/>
        <v>-29210.642282037923</v>
      </c>
      <c r="AD1236" s="8">
        <f t="shared" si="661"/>
        <v>162.31548060786471</v>
      </c>
      <c r="AE1236" s="8">
        <f t="shared" si="654"/>
        <v>-29048.326801430059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2716.6802108752418</v>
      </c>
      <c r="M1237" s="14">
        <f t="shared" si="647"/>
        <v>769177</v>
      </c>
      <c r="N1237" s="13"/>
      <c r="O1237" s="12">
        <f>1000*(IF(I28&lt;18,VLOOKUP(I28,'[1]Mortality (No Interventions) H'!$B$10:$O$129,10),VLOOKUP(I28,'[1]Mortality (Interventions) H'!$B$264:$AV$384,31)))</f>
        <v>189.72475830464867</v>
      </c>
      <c r="P1237" s="11">
        <v>0</v>
      </c>
      <c r="Q1237" s="10">
        <f t="shared" si="656"/>
        <v>0.17776336192857595</v>
      </c>
      <c r="R1237" s="10">
        <f t="shared" si="657"/>
        <v>3.3726110877320858E-2</v>
      </c>
      <c r="S1237" s="10">
        <f t="shared" si="658"/>
        <v>0</v>
      </c>
      <c r="T1237" s="9">
        <f t="shared" si="648"/>
        <v>0.14403725105125509</v>
      </c>
      <c r="U1237" s="18"/>
      <c r="V1237" s="8">
        <f t="shared" si="659"/>
        <v>1367.3148943813626</v>
      </c>
      <c r="W1237" s="8">
        <f t="shared" si="649"/>
        <v>1107.9014065185124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-391.30314955981379</v>
      </c>
      <c r="AB1237" s="8">
        <f t="shared" si="660"/>
        <v>-25941.348786285027</v>
      </c>
      <c r="AC1237" s="8">
        <f t="shared" si="653"/>
        <v>-26332.651935844842</v>
      </c>
      <c r="AD1237" s="8">
        <f t="shared" si="661"/>
        <v>134.13359113881168</v>
      </c>
      <c r="AE1237" s="8">
        <f t="shared" si="654"/>
        <v>-26198.51834470603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2716.6802108752418</v>
      </c>
      <c r="M1238" s="14">
        <f t="shared" si="647"/>
        <v>769177</v>
      </c>
      <c r="N1238" s="13"/>
      <c r="O1238" s="12">
        <f>1000*(IF(I29&lt;18,VLOOKUP(I29,'[1]Mortality (No Interventions) H'!$B$10:$O$129,10),VLOOKUP(I29,'[1]Mortality (Interventions) H'!$B$264:$AV$384,31)))</f>
        <v>207.23523342606492</v>
      </c>
      <c r="P1238" s="11">
        <v>0</v>
      </c>
      <c r="Q1238" s="10">
        <f t="shared" si="656"/>
        <v>0.14403725105125509</v>
      </c>
      <c r="R1238" s="10">
        <f t="shared" si="657"/>
        <v>2.9849593343655563E-2</v>
      </c>
      <c r="S1238" s="10">
        <f t="shared" si="658"/>
        <v>0</v>
      </c>
      <c r="T1238" s="9">
        <f t="shared" si="648"/>
        <v>0.11418765770759953</v>
      </c>
      <c r="U1238" s="18"/>
      <c r="V1238" s="8">
        <f t="shared" si="659"/>
        <v>1107.9014065185124</v>
      </c>
      <c r="W1238" s="8">
        <f t="shared" si="649"/>
        <v>878.30519992558288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-310.21135002043144</v>
      </c>
      <c r="AB1238" s="8">
        <f t="shared" si="660"/>
        <v>-22959.620659292956</v>
      </c>
      <c r="AC1238" s="8">
        <f t="shared" si="653"/>
        <v>-23269.832009313388</v>
      </c>
      <c r="AD1238" s="8">
        <f t="shared" si="661"/>
        <v>108.68512797946607</v>
      </c>
      <c r="AE1238" s="8">
        <f t="shared" si="654"/>
        <v>-23161.146881333923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2716.6802108752418</v>
      </c>
      <c r="M1239" s="14">
        <f t="shared" si="647"/>
        <v>769177</v>
      </c>
      <c r="N1239" s="13"/>
      <c r="O1239" s="12">
        <f>1000*(IF(I30&lt;18,VLOOKUP(I30,'[1]Mortality (No Interventions) H'!$B$10:$O$129,10),VLOOKUP(I30,'[1]Mortality (Interventions) H'!$B$264:$AV$384,31)))</f>
        <v>238.26671457035548</v>
      </c>
      <c r="P1239" s="11">
        <v>0</v>
      </c>
      <c r="Q1239" s="10">
        <f t="shared" si="656"/>
        <v>0.11418765770759953</v>
      </c>
      <c r="R1239" s="10">
        <f t="shared" si="657"/>
        <v>2.720711804647407E-2</v>
      </c>
      <c r="S1239" s="10">
        <f t="shared" si="658"/>
        <v>0</v>
      </c>
      <c r="T1239" s="9">
        <f t="shared" si="648"/>
        <v>8.6980539661125456E-2</v>
      </c>
      <c r="U1239" s="18"/>
      <c r="V1239" s="8">
        <f t="shared" si="659"/>
        <v>878.30519992558288</v>
      </c>
      <c r="W1239" s="8">
        <f t="shared" si="649"/>
        <v>669.03430554925501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-236.29831082862864</v>
      </c>
      <c r="AB1239" s="8">
        <f t="shared" si="660"/>
        <v>-20927.089437632785</v>
      </c>
      <c r="AC1239" s="8">
        <f t="shared" si="653"/>
        <v>-21163.387748461413</v>
      </c>
      <c r="AD1239" s="8">
        <f t="shared" si="661"/>
        <v>86.16174011269969</v>
      </c>
      <c r="AE1239" s="8">
        <f t="shared" si="654"/>
        <v>-21077.226008348713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2716.6802108752418</v>
      </c>
      <c r="M1240" s="14">
        <f t="shared" si="647"/>
        <v>769177</v>
      </c>
      <c r="N1240" s="13"/>
      <c r="O1240" s="12">
        <f>1000*(IF(I31&lt;18,VLOOKUP(I31,'[1]Mortality (No Interventions) H'!$B$10:$O$129,10),VLOOKUP(I31,'[1]Mortality (Interventions) H'!$B$264:$AV$384,31)))</f>
        <v>257.71832841254934</v>
      </c>
      <c r="P1240" s="11">
        <v>0</v>
      </c>
      <c r="Q1240" s="10">
        <f t="shared" si="656"/>
        <v>8.6980539661125456E-2</v>
      </c>
      <c r="R1240" s="10">
        <f t="shared" si="657"/>
        <v>2.2416479285886703E-2</v>
      </c>
      <c r="S1240" s="10">
        <f t="shared" si="658"/>
        <v>0</v>
      </c>
      <c r="T1240" s="9">
        <f t="shared" si="648"/>
        <v>6.4564060375238749E-2</v>
      </c>
      <c r="U1240" s="18"/>
      <c r="V1240" s="8">
        <f t="shared" si="659"/>
        <v>669.03430554925501</v>
      </c>
      <c r="W1240" s="8">
        <f t="shared" si="649"/>
        <v>496.61190267245019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-175.39990515516544</v>
      </c>
      <c r="AB1240" s="8">
        <f t="shared" si="660"/>
        <v>-17242.240287680477</v>
      </c>
      <c r="AC1240" s="8">
        <f t="shared" si="653"/>
        <v>-17417.640192835643</v>
      </c>
      <c r="AD1240" s="8">
        <f t="shared" si="661"/>
        <v>65.632265374381916</v>
      </c>
      <c r="AE1240" s="8">
        <f t="shared" si="654"/>
        <v>-17352.007927461262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2716.6802108752418</v>
      </c>
      <c r="M1241" s="14">
        <f t="shared" si="647"/>
        <v>769177</v>
      </c>
      <c r="N1241" s="13"/>
      <c r="O1241" s="12">
        <f>1000*(IF(I32&lt;18,VLOOKUP(I32,'[1]Mortality (No Interventions) H'!$B$10:$O$129,10),VLOOKUP(I32,'[1]Mortality (Interventions) H'!$B$264:$AV$384,31)))</f>
        <v>278.40642286473508</v>
      </c>
      <c r="P1241" s="11">
        <v>0</v>
      </c>
      <c r="Q1241" s="10">
        <f t="shared" si="656"/>
        <v>6.4564060375238749E-2</v>
      </c>
      <c r="R1241" s="10">
        <f t="shared" si="657"/>
        <v>1.7975049094693007E-2</v>
      </c>
      <c r="S1241" s="10">
        <f t="shared" si="658"/>
        <v>0</v>
      </c>
      <c r="T1241" s="9">
        <f t="shared" si="648"/>
        <v>4.6589011280545739E-2</v>
      </c>
      <c r="U1241" s="18"/>
      <c r="V1241" s="8">
        <f t="shared" si="659"/>
        <v>496.61190267245019</v>
      </c>
      <c r="W1241" s="8">
        <f t="shared" si="649"/>
        <v>358.35195929736329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-126.56744499010202</v>
      </c>
      <c r="AB1241" s="8">
        <f t="shared" si="660"/>
        <v>-13825.994337508682</v>
      </c>
      <c r="AC1241" s="8">
        <f t="shared" si="653"/>
        <v>-13952.561782498784</v>
      </c>
      <c r="AD1241" s="8">
        <f t="shared" si="661"/>
        <v>48.717627652167366</v>
      </c>
      <c r="AE1241" s="8">
        <f t="shared" si="654"/>
        <v>-13903.844154846616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2716.6802108752418</v>
      </c>
      <c r="M1242" s="14">
        <f t="shared" si="647"/>
        <v>769177</v>
      </c>
      <c r="N1242" s="13"/>
      <c r="O1242" s="12">
        <f>1000*(IF(I33&lt;18,VLOOKUP(I33,'[1]Mortality (No Interventions) H'!$B$10:$O$129,10),VLOOKUP(I33,'[1]Mortality (Interventions) H'!$B$264:$AV$384,31)))</f>
        <v>299.65559496292542</v>
      </c>
      <c r="P1242" s="11">
        <v>0</v>
      </c>
      <c r="Q1242" s="10">
        <f t="shared" si="656"/>
        <v>4.6589011280545739E-2</v>
      </c>
      <c r="R1242" s="10">
        <f t="shared" si="657"/>
        <v>1.3960657894006377E-2</v>
      </c>
      <c r="S1242" s="10">
        <f t="shared" si="658"/>
        <v>0</v>
      </c>
      <c r="T1242" s="9">
        <f t="shared" si="648"/>
        <v>3.2628353386539362E-2</v>
      </c>
      <c r="U1242" s="18"/>
      <c r="V1242" s="8">
        <f t="shared" si="659"/>
        <v>358.35195929736329</v>
      </c>
      <c r="W1242" s="8">
        <f t="shared" si="649"/>
        <v>250.96978972798189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-88.640801958655658</v>
      </c>
      <c r="AB1242" s="8">
        <f t="shared" si="660"/>
        <v>-10738.216956938144</v>
      </c>
      <c r="AC1242" s="8">
        <f t="shared" si="653"/>
        <v>-10826.8577588968</v>
      </c>
      <c r="AD1242" s="8">
        <f t="shared" si="661"/>
        <v>35.15432720707134</v>
      </c>
      <c r="AE1242" s="8">
        <f t="shared" si="654"/>
        <v>-10791.703431689728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2716.6802108752418</v>
      </c>
      <c r="M1243" s="14">
        <f t="shared" si="647"/>
        <v>769177</v>
      </c>
      <c r="N1243" s="13"/>
      <c r="O1243" s="12">
        <f>1000*(IF(I34&lt;18,VLOOKUP(I34,'[1]Mortality (No Interventions) H'!$B$10:$O$129,10),VLOOKUP(I34,'[1]Mortality (Interventions) H'!$B$264:$AV$384,31)))</f>
        <v>321.12356726153371</v>
      </c>
      <c r="P1243" s="11">
        <v>0</v>
      </c>
      <c r="Q1243" s="10">
        <f t="shared" si="656"/>
        <v>3.2628353386539362E-2</v>
      </c>
      <c r="R1243" s="10">
        <f t="shared" si="657"/>
        <v>1.0477733233355463E-2</v>
      </c>
      <c r="S1243" s="10">
        <f t="shared" si="658"/>
        <v>0</v>
      </c>
      <c r="T1243" s="9">
        <f t="shared" si="648"/>
        <v>2.2150620153183899E-2</v>
      </c>
      <c r="U1243" s="18"/>
      <c r="V1243" s="8">
        <f t="shared" si="659"/>
        <v>250.96978972798189</v>
      </c>
      <c r="W1243" s="8">
        <f t="shared" si="649"/>
        <v>170.37747557565532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-60.176151428769018</v>
      </c>
      <c r="AB1243" s="8">
        <f t="shared" si="660"/>
        <v>-8059.2314152326553</v>
      </c>
      <c r="AC1243" s="8">
        <f t="shared" si="653"/>
        <v>-8119.4075666614244</v>
      </c>
      <c r="AD1243" s="8">
        <f t="shared" si="661"/>
        <v>24.620136372315024</v>
      </c>
      <c r="AE1243" s="8">
        <f t="shared" si="654"/>
        <v>-8094.7874302891096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2716.6802108752418</v>
      </c>
      <c r="M1244" s="14">
        <f t="shared" si="647"/>
        <v>769177</v>
      </c>
      <c r="N1244" s="13"/>
      <c r="O1244" s="12">
        <f>1000*(IF(I35&lt;18,VLOOKUP(I35,'[1]Mortality (No Interventions) H'!$B$10:$O$129,10),VLOOKUP(I35,'[1]Mortality (Interventions) H'!$B$264:$AV$384,31)))</f>
        <v>343.79036489687996</v>
      </c>
      <c r="P1244" s="11">
        <v>0</v>
      </c>
      <c r="Q1244" s="10">
        <f t="shared" si="656"/>
        <v>2.2150620153183899E-2</v>
      </c>
      <c r="R1244" s="10">
        <f t="shared" si="657"/>
        <v>7.6151697851552756E-3</v>
      </c>
      <c r="S1244" s="10">
        <f t="shared" si="658"/>
        <v>0</v>
      </c>
      <c r="T1244" s="9">
        <f t="shared" si="648"/>
        <v>1.4535450368028623E-2</v>
      </c>
      <c r="U1244" s="18"/>
      <c r="V1244" s="8">
        <f t="shared" si="659"/>
        <v>170.37747557565532</v>
      </c>
      <c r="W1244" s="8">
        <f t="shared" si="649"/>
        <v>111.80334107729153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-39.488170370982608</v>
      </c>
      <c r="AB1244" s="8">
        <f t="shared" si="660"/>
        <v>-5857.4134498363792</v>
      </c>
      <c r="AC1244" s="8">
        <f t="shared" si="653"/>
        <v>-5896.9016202073617</v>
      </c>
      <c r="AD1244" s="8">
        <f t="shared" si="661"/>
        <v>16.71403035397179</v>
      </c>
      <c r="AE1244" s="8">
        <f t="shared" si="654"/>
        <v>-5880.1875898533899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2716.6802108752418</v>
      </c>
      <c r="M1245" s="14">
        <f t="shared" ref="M1245:M1276" si="664">$E$11</f>
        <v>769177</v>
      </c>
      <c r="N1245" s="13"/>
      <c r="O1245" s="12">
        <f>1000*(IF(I36&lt;18,VLOOKUP(I36,'[1]Mortality (No Interventions) H'!$B$10:$O$129,10),VLOOKUP(I36,'[1]Mortality (Interventions) H'!$B$264:$AV$384,31)))</f>
        <v>366.55479539273858</v>
      </c>
      <c r="P1245" s="11">
        <v>0</v>
      </c>
      <c r="Q1245" s="10">
        <f t="shared" si="656"/>
        <v>1.4535450368028623E-2</v>
      </c>
      <c r="R1245" s="10">
        <f t="shared" si="657"/>
        <v>5.3280390355940387E-3</v>
      </c>
      <c r="S1245" s="10">
        <f t="shared" si="658"/>
        <v>0</v>
      </c>
      <c r="T1245" s="9">
        <f t="shared" ref="T1245:T1276" si="665">Q1245-SUM(R1245:S1245)</f>
        <v>9.2074113324345855E-3</v>
      </c>
      <c r="U1245" s="18"/>
      <c r="V1245" s="8">
        <f t="shared" si="659"/>
        <v>111.80334107729153</v>
      </c>
      <c r="W1245" s="8">
        <f t="shared" ref="W1245:W1276" si="666">$G$14*M1245*T1245</f>
        <v>70.821290264480382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-25.013592160213481</v>
      </c>
      <c r="AB1245" s="8">
        <f t="shared" si="660"/>
        <v>-4098.2050812811158</v>
      </c>
      <c r="AC1245" s="8">
        <f t="shared" ref="AC1245:AC1276" si="670">IFERROR(_xlfn.IFNA(SUM(Y1245:AB1245),0),0)</f>
        <v>-4123.218673441329</v>
      </c>
      <c r="AD1245" s="8">
        <f t="shared" si="661"/>
        <v>10.9679077596823</v>
      </c>
      <c r="AE1245" s="8">
        <f t="shared" ref="AE1245:AE1276" si="671">IFERROR(_xlfn.IFNA(SUM(AC1245:AD1245),0),0)</f>
        <v>-4112.250765681647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2716.6802108752418</v>
      </c>
      <c r="M1246" s="14">
        <f t="shared" si="664"/>
        <v>769177</v>
      </c>
      <c r="N1246" s="13"/>
      <c r="O1246" s="12">
        <f>1000*(IF(I37&lt;18,VLOOKUP(I37,'[1]Mortality (No Interventions) H'!$B$10:$O$129,10),VLOOKUP(I37,'[1]Mortality (Interventions) H'!$B$264:$AV$384,31)))</f>
        <v>390.22510266192961</v>
      </c>
      <c r="P1246" s="11">
        <v>0</v>
      </c>
      <c r="Q1246" s="10">
        <f t="shared" ref="Q1246:Q1277" si="673">T1245</f>
        <v>9.2074113324345855E-3</v>
      </c>
      <c r="R1246" s="10">
        <f t="shared" ref="R1246:R1277" si="674">O1246*Q1246/1000</f>
        <v>3.5929630324499002E-3</v>
      </c>
      <c r="S1246" s="10">
        <f t="shared" ref="S1246:S1277" si="675">MIN(P1246*Q1246,Q1246-R1246)</f>
        <v>0</v>
      </c>
      <c r="T1246" s="9">
        <f t="shared" si="665"/>
        <v>5.6144482999846857E-3</v>
      </c>
      <c r="U1246" s="18"/>
      <c r="V1246" s="8">
        <f t="shared" ref="V1246:V1277" si="676">W1245</f>
        <v>70.821290264480382</v>
      </c>
      <c r="W1246" s="8">
        <f t="shared" si="666"/>
        <v>43.185045000373208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-15.252660591550539</v>
      </c>
      <c r="AB1246" s="8">
        <f t="shared" ref="AB1246:AB1277" si="677">IFERROR(_xlfn.IFNA(-M1246*R1246,0),0)</f>
        <v>-2763.624526410717</v>
      </c>
      <c r="AC1246" s="8">
        <f t="shared" si="670"/>
        <v>-2778.8771870022674</v>
      </c>
      <c r="AD1246" s="8">
        <f t="shared" ref="AD1246:AD1277" si="678">IFERROR(_xlfn.IFNA($D$6*SUM(V1246:V1246,Y1246:Z1246),0),0)</f>
        <v>6.9475685749455263</v>
      </c>
      <c r="AE1246" s="8">
        <f t="shared" si="671"/>
        <v>-2771.9296184273221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2716.6802108752418</v>
      </c>
      <c r="M1247" s="14">
        <f t="shared" si="664"/>
        <v>769177</v>
      </c>
      <c r="N1247" s="13"/>
      <c r="O1247" s="12">
        <f>1000*(IF(I38&lt;18,VLOOKUP(I38,'[1]Mortality (No Interventions) H'!$B$10:$O$129,10),VLOOKUP(I38,'[1]Mortality (Interventions) H'!$B$264:$AV$384,31)))</f>
        <v>414.82059628679514</v>
      </c>
      <c r="P1247" s="11">
        <v>0</v>
      </c>
      <c r="Q1247" s="10">
        <f t="shared" si="673"/>
        <v>5.6144482999846857E-3</v>
      </c>
      <c r="R1247" s="10">
        <f t="shared" si="674"/>
        <v>2.3289887916210306E-3</v>
      </c>
      <c r="S1247" s="10">
        <f t="shared" si="675"/>
        <v>0</v>
      </c>
      <c r="T1247" s="9">
        <f t="shared" si="665"/>
        <v>3.2854595083636551E-3</v>
      </c>
      <c r="U1247" s="18"/>
      <c r="V1247" s="8">
        <f t="shared" si="676"/>
        <v>43.185045000373208</v>
      </c>
      <c r="W1247" s="8">
        <f t="shared" si="666"/>
        <v>25.270998882646314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-8.9255428300034421</v>
      </c>
      <c r="AB1247" s="8">
        <f t="shared" si="677"/>
        <v>-1791.4046117726893</v>
      </c>
      <c r="AC1247" s="8">
        <f t="shared" si="670"/>
        <v>-1800.3301546026928</v>
      </c>
      <c r="AD1247" s="8">
        <f t="shared" si="678"/>
        <v>4.2364529145366117</v>
      </c>
      <c r="AE1247" s="8">
        <f t="shared" si="671"/>
        <v>-1796.0937016881562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2716.6802108752418</v>
      </c>
      <c r="M1248" s="14">
        <f t="shared" si="664"/>
        <v>769177</v>
      </c>
      <c r="N1248" s="13"/>
      <c r="O1248" s="12">
        <f>1000*(IF(I39&lt;18,VLOOKUP(I39,'[1]Mortality (No Interventions) H'!$B$10:$O$129,10),VLOOKUP(I39,'[1]Mortality (Interventions) H'!$B$264:$AV$384,31)))</f>
        <v>439.20488707219522</v>
      </c>
      <c r="P1248" s="11">
        <v>0</v>
      </c>
      <c r="Q1248" s="10">
        <f t="shared" si="673"/>
        <v>3.2854595083636551E-3</v>
      </c>
      <c r="R1248" s="10">
        <f t="shared" si="674"/>
        <v>1.4429898723511293E-3</v>
      </c>
      <c r="S1248" s="10">
        <f t="shared" si="675"/>
        <v>0</v>
      </c>
      <c r="T1248" s="9">
        <f t="shared" si="665"/>
        <v>1.8424696360125259E-3</v>
      </c>
      <c r="U1248" s="18"/>
      <c r="V1248" s="8">
        <f t="shared" si="676"/>
        <v>25.270998882646314</v>
      </c>
      <c r="W1248" s="8">
        <f t="shared" si="666"/>
        <v>14.171852672192067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-5.0054007992937386</v>
      </c>
      <c r="AB1248" s="8">
        <f t="shared" si="677"/>
        <v>-1109.9146210454246</v>
      </c>
      <c r="AC1248" s="8">
        <f t="shared" si="670"/>
        <v>-1114.9200218447183</v>
      </c>
      <c r="AD1248" s="8">
        <f t="shared" si="678"/>
        <v>2.4790849903876038</v>
      </c>
      <c r="AE1248" s="8">
        <f t="shared" si="671"/>
        <v>-1112.4409368543309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2716.6802108752418</v>
      </c>
      <c r="M1249" s="14">
        <f t="shared" si="664"/>
        <v>769177</v>
      </c>
      <c r="N1249" s="13"/>
      <c r="O1249" s="12">
        <f>1000*(IF(I40&lt;18,VLOOKUP(I40,'[1]Mortality (No Interventions) H'!$B$10:$O$129,10),VLOOKUP(I40,'[1]Mortality (Interventions) H'!$B$264:$AV$384,31)))</f>
        <v>464.1452460219781</v>
      </c>
      <c r="P1249" s="11">
        <v>0</v>
      </c>
      <c r="Q1249" s="10">
        <f t="shared" si="673"/>
        <v>1.8424696360125259E-3</v>
      </c>
      <c r="R1249" s="10">
        <f t="shared" si="674"/>
        <v>8.5517352249505827E-4</v>
      </c>
      <c r="S1249" s="10">
        <f t="shared" si="675"/>
        <v>0</v>
      </c>
      <c r="T1249" s="9">
        <f t="shared" si="665"/>
        <v>9.8729611351746748E-4</v>
      </c>
      <c r="U1249" s="18"/>
      <c r="V1249" s="8">
        <f t="shared" si="676"/>
        <v>14.171852672192067</v>
      </c>
      <c r="W1249" s="8">
        <f t="shared" si="666"/>
        <v>7.5940546270702516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-2.6821678138669403</v>
      </c>
      <c r="AB1249" s="8">
        <f t="shared" si="677"/>
        <v>-657.77980451218139</v>
      </c>
      <c r="AC1249" s="8">
        <f t="shared" si="670"/>
        <v>-660.46197232604834</v>
      </c>
      <c r="AD1249" s="8">
        <f t="shared" si="678"/>
        <v>1.3902587471420418</v>
      </c>
      <c r="AE1249" s="8">
        <f t="shared" si="671"/>
        <v>-659.07171357890627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2716.6802108752418</v>
      </c>
      <c r="M1250" s="14">
        <f t="shared" si="664"/>
        <v>769177</v>
      </c>
      <c r="N1250" s="13"/>
      <c r="O1250" s="12">
        <f>1000*(IF(I41&lt;18,VLOOKUP(I41,'[1]Mortality (No Interventions) H'!$B$10:$O$129,10),VLOOKUP(I41,'[1]Mortality (Interventions) H'!$B$264:$AV$384,31)))</f>
        <v>488.49075325322167</v>
      </c>
      <c r="P1250" s="11">
        <v>0</v>
      </c>
      <c r="Q1250" s="10">
        <f t="shared" si="673"/>
        <v>9.8729611351746748E-4</v>
      </c>
      <c r="R1250" s="10">
        <f t="shared" si="674"/>
        <v>4.8228502217612595E-4</v>
      </c>
      <c r="S1250" s="10">
        <f t="shared" si="675"/>
        <v>0</v>
      </c>
      <c r="T1250" s="9">
        <f t="shared" si="665"/>
        <v>5.0501109134134148E-4</v>
      </c>
      <c r="U1250" s="18"/>
      <c r="V1250" s="8">
        <f t="shared" si="676"/>
        <v>7.5940546270702516</v>
      </c>
      <c r="W1250" s="8">
        <f t="shared" si="666"/>
        <v>3.8844291620465903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-1.3719536381195316</v>
      </c>
      <c r="AB1250" s="8">
        <f t="shared" si="677"/>
        <v>-370.96254650236602</v>
      </c>
      <c r="AC1250" s="8">
        <f t="shared" si="670"/>
        <v>-372.33450014048555</v>
      </c>
      <c r="AD1250" s="8">
        <f t="shared" si="678"/>
        <v>0.74497675891559179</v>
      </c>
      <c r="AE1250" s="8">
        <f t="shared" si="671"/>
        <v>-371.58952338156996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2716.6802108752418</v>
      </c>
      <c r="M1251" s="14">
        <f t="shared" si="664"/>
        <v>769177</v>
      </c>
      <c r="N1251" s="13"/>
      <c r="O1251" s="12">
        <f>1000*(IF(I42&lt;18,VLOOKUP(I42,'[1]Mortality (No Interventions) H'!$B$10:$O$129,10),VLOOKUP(I42,'[1]Mortality (Interventions) H'!$B$264:$AV$384,31)))</f>
        <v>511.54348780040414</v>
      </c>
      <c r="P1251" s="11">
        <v>0</v>
      </c>
      <c r="Q1251" s="10">
        <f t="shared" si="673"/>
        <v>5.0501109134134148E-4</v>
      </c>
      <c r="R1251" s="10">
        <f t="shared" si="674"/>
        <v>2.5833513504263826E-4</v>
      </c>
      <c r="S1251" s="10">
        <f t="shared" si="675"/>
        <v>0</v>
      </c>
      <c r="T1251" s="9">
        <f t="shared" si="665"/>
        <v>2.4667595629870322E-4</v>
      </c>
      <c r="U1251" s="18"/>
      <c r="V1251" s="8">
        <f t="shared" si="676"/>
        <v>3.8844291620465903</v>
      </c>
      <c r="W1251" s="8">
        <f t="shared" si="666"/>
        <v>1.8973747203796767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-0.67013968897541298</v>
      </c>
      <c r="AB1251" s="8">
        <f t="shared" si="677"/>
        <v>-198.70544416669136</v>
      </c>
      <c r="AC1251" s="8">
        <f t="shared" si="670"/>
        <v>-199.37558385566678</v>
      </c>
      <c r="AD1251" s="8">
        <f t="shared" si="678"/>
        <v>0.38106250079677051</v>
      </c>
      <c r="AE1251" s="8">
        <f t="shared" si="671"/>
        <v>-198.99452135487002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2716.6802108752418</v>
      </c>
      <c r="M1252" s="14">
        <f t="shared" si="664"/>
        <v>769177</v>
      </c>
      <c r="N1252" s="13"/>
      <c r="O1252" s="12">
        <f>1000*(IF(I43&lt;18,VLOOKUP(I43,'[1]Mortality (No Interventions) H'!$B$10:$O$129,10),VLOOKUP(I43,'[1]Mortality (Interventions) H'!$B$264:$AV$384,31)))</f>
        <v>534.50167854034055</v>
      </c>
      <c r="P1252" s="11">
        <v>0</v>
      </c>
      <c r="Q1252" s="10">
        <f t="shared" si="673"/>
        <v>2.4667595629870322E-4</v>
      </c>
      <c r="R1252" s="10">
        <f t="shared" si="674"/>
        <v>1.3184871269720055E-4</v>
      </c>
      <c r="S1252" s="10">
        <f t="shared" si="675"/>
        <v>0</v>
      </c>
      <c r="T1252" s="9">
        <f t="shared" si="665"/>
        <v>1.1482724360150267E-4</v>
      </c>
      <c r="U1252" s="18"/>
      <c r="V1252" s="8">
        <f t="shared" si="676"/>
        <v>1.8973747203796767</v>
      </c>
      <c r="W1252" s="8">
        <f t="shared" si="666"/>
        <v>0.8832247475167303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-0.31194890036155304</v>
      </c>
      <c r="AB1252" s="8">
        <f t="shared" si="677"/>
        <v>-101.41499728629462</v>
      </c>
      <c r="AC1252" s="8">
        <f t="shared" si="670"/>
        <v>-101.72694618665618</v>
      </c>
      <c r="AD1252" s="8">
        <f t="shared" si="678"/>
        <v>0.1861324600692463</v>
      </c>
      <c r="AE1252" s="8">
        <f t="shared" si="671"/>
        <v>-101.54081372658693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2716.6802108752418</v>
      </c>
      <c r="M1253" s="14">
        <f t="shared" si="664"/>
        <v>769177</v>
      </c>
      <c r="N1253" s="13"/>
      <c r="O1253" s="12">
        <f>1000*(IF(I44&lt;18,VLOOKUP(I44,'[1]Mortality (No Interventions) H'!$B$10:$O$129,10),VLOOKUP(I44,'[1]Mortality (Interventions) H'!$B$264:$AV$384,31)))</f>
        <v>557.16586042300094</v>
      </c>
      <c r="P1253" s="11">
        <v>0</v>
      </c>
      <c r="Q1253" s="10">
        <f t="shared" si="673"/>
        <v>1.1482724360150267E-4</v>
      </c>
      <c r="R1253" s="10">
        <f t="shared" si="674"/>
        <v>6.3977819981232763E-5</v>
      </c>
      <c r="S1253" s="10">
        <f t="shared" si="675"/>
        <v>0</v>
      </c>
      <c r="T1253" s="9">
        <f t="shared" si="665"/>
        <v>5.0849423620269912E-5</v>
      </c>
      <c r="U1253" s="18"/>
      <c r="V1253" s="8">
        <f t="shared" si="676"/>
        <v>0.8832247475167303</v>
      </c>
      <c r="W1253" s="8">
        <f t="shared" si="666"/>
        <v>0.3911220711196835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-0.13814162288359935</v>
      </c>
      <c r="AB1253" s="8">
        <f t="shared" si="677"/>
        <v>-49.210267639704675</v>
      </c>
      <c r="AC1253" s="8">
        <f t="shared" si="670"/>
        <v>-49.348409262588277</v>
      </c>
      <c r="AD1253" s="8">
        <f t="shared" si="678"/>
        <v>8.664434773139125E-2</v>
      </c>
      <c r="AE1253" s="8">
        <f t="shared" si="671"/>
        <v>-49.261764914856883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2716.6802108752418</v>
      </c>
      <c r="M1254" s="14">
        <f t="shared" si="664"/>
        <v>769177</v>
      </c>
      <c r="N1254" s="13"/>
      <c r="O1254" s="12">
        <f>1000*(IF(I45&lt;18,VLOOKUP(I45,'[1]Mortality (No Interventions) H'!$B$10:$O$129,10),VLOOKUP(I45,'[1]Mortality (Interventions) H'!$B$264:$AV$384,31)))</f>
        <v>579.3252044494069</v>
      </c>
      <c r="P1254" s="11">
        <v>0</v>
      </c>
      <c r="Q1254" s="10">
        <f t="shared" si="673"/>
        <v>5.0849423620269912E-5</v>
      </c>
      <c r="R1254" s="10">
        <f t="shared" si="674"/>
        <v>2.9458352734947365E-5</v>
      </c>
      <c r="S1254" s="10">
        <f t="shared" si="675"/>
        <v>0</v>
      </c>
      <c r="T1254" s="9">
        <f t="shared" si="665"/>
        <v>2.1391070885322547E-5</v>
      </c>
      <c r="U1254" s="18"/>
      <c r="V1254" s="8">
        <f t="shared" si="676"/>
        <v>0.3911220711196835</v>
      </c>
      <c r="W1254" s="8">
        <f t="shared" si="666"/>
        <v>0.16453519730359742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-5.8112698963585299E-2</v>
      </c>
      <c r="AB1254" s="8">
        <f t="shared" si="677"/>
        <v>-22.658687381608608</v>
      </c>
      <c r="AC1254" s="8">
        <f t="shared" si="670"/>
        <v>-22.716800080572195</v>
      </c>
      <c r="AD1254" s="8">
        <f t="shared" si="678"/>
        <v>3.8369075176840954E-2</v>
      </c>
      <c r="AE1254" s="8">
        <f t="shared" si="671"/>
        <v>-22.678431005395353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2716.6802108752418</v>
      </c>
      <c r="M1255" s="14">
        <f t="shared" si="664"/>
        <v>769177</v>
      </c>
      <c r="N1255" s="13"/>
      <c r="O1255" s="12">
        <f>1000*(IF(I46&lt;18,VLOOKUP(I46,'[1]Mortality (No Interventions) H'!$B$10:$O$129,10),VLOOKUP(I46,'[1]Mortality (Interventions) H'!$B$264:$AV$384,31)))</f>
        <v>600.77945596787401</v>
      </c>
      <c r="P1255" s="11">
        <v>0</v>
      </c>
      <c r="Q1255" s="10">
        <f t="shared" si="673"/>
        <v>2.1391070885322547E-5</v>
      </c>
      <c r="R1255" s="10">
        <f t="shared" si="674"/>
        <v>1.285131592905431E-5</v>
      </c>
      <c r="S1255" s="10">
        <f t="shared" si="675"/>
        <v>0</v>
      </c>
      <c r="T1255" s="9">
        <f t="shared" si="665"/>
        <v>8.5397549562682372E-6</v>
      </c>
      <c r="U1255" s="18"/>
      <c r="V1255" s="8">
        <f t="shared" si="676"/>
        <v>0.16453519730359742</v>
      </c>
      <c r="W1255" s="8">
        <f t="shared" si="666"/>
        <v>6.5685830979975338E-2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-2.3199783295417685E-2</v>
      </c>
      <c r="AB1255" s="8">
        <f t="shared" si="677"/>
        <v>-9.8849366323622068</v>
      </c>
      <c r="AC1255" s="8">
        <f t="shared" si="670"/>
        <v>-9.9081364156576246</v>
      </c>
      <c r="AD1255" s="8">
        <f t="shared" si="678"/>
        <v>1.6140902855482909E-2</v>
      </c>
      <c r="AE1255" s="8">
        <f t="shared" si="671"/>
        <v>-9.8919955128021417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2716.6802108752418</v>
      </c>
      <c r="M1256" s="14">
        <f t="shared" si="664"/>
        <v>769177</v>
      </c>
      <c r="N1256" s="13"/>
      <c r="O1256" s="12">
        <f>1000*(IF(I47&lt;18,VLOOKUP(I47,'[1]Mortality (No Interventions) H'!$B$10:$O$129,10),VLOOKUP(I47,'[1]Mortality (Interventions) H'!$B$264:$AV$384,31)))</f>
        <v>621.55261296759011</v>
      </c>
      <c r="P1256" s="11">
        <v>0</v>
      </c>
      <c r="Q1256" s="10">
        <f t="shared" si="673"/>
        <v>8.5397549562682372E-6</v>
      </c>
      <c r="R1256" s="10">
        <f t="shared" si="674"/>
        <v>5.3079070071714506E-6</v>
      </c>
      <c r="S1256" s="10">
        <f t="shared" si="675"/>
        <v>0</v>
      </c>
      <c r="T1256" s="9">
        <f t="shared" si="665"/>
        <v>3.2318479490967865E-6</v>
      </c>
      <c r="U1256" s="18"/>
      <c r="V1256" s="8">
        <f t="shared" si="676"/>
        <v>6.5685830979975338E-2</v>
      </c>
      <c r="W1256" s="8">
        <f t="shared" si="666"/>
        <v>2.485863109942419E-2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-8.7798973678689749E-3</v>
      </c>
      <c r="AB1256" s="8">
        <f t="shared" si="677"/>
        <v>-4.082719988055115</v>
      </c>
      <c r="AC1256" s="8">
        <f t="shared" si="670"/>
        <v>-4.0914998854229836</v>
      </c>
      <c r="AD1256" s="8">
        <f t="shared" si="678"/>
        <v>6.4437800191355808E-3</v>
      </c>
      <c r="AE1256" s="8">
        <f t="shared" si="671"/>
        <v>-4.0850561054038481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2716.6802108752418</v>
      </c>
      <c r="M1257" s="14">
        <f t="shared" si="664"/>
        <v>769177</v>
      </c>
      <c r="N1257" s="13"/>
      <c r="O1257" s="12">
        <f>1000*(IF(I48&lt;18,VLOOKUP(I48,'[1]Mortality (No Interventions) H'!$B$10:$O$129,10),VLOOKUP(I48,'[1]Mortality (Interventions) H'!$B$264:$AV$384,31)))</f>
        <v>641.69235653378553</v>
      </c>
      <c r="P1257" s="11">
        <v>0</v>
      </c>
      <c r="Q1257" s="10">
        <f t="shared" si="673"/>
        <v>3.2318479490967865E-6</v>
      </c>
      <c r="R1257" s="10">
        <f t="shared" si="674"/>
        <v>2.0738521264147983E-6</v>
      </c>
      <c r="S1257" s="10">
        <f t="shared" si="675"/>
        <v>0</v>
      </c>
      <c r="T1257" s="9">
        <f t="shared" si="665"/>
        <v>1.1579958226819882E-6</v>
      </c>
      <c r="U1257" s="18"/>
      <c r="V1257" s="8">
        <f t="shared" si="676"/>
        <v>2.485863109942419E-2</v>
      </c>
      <c r="W1257" s="8">
        <f t="shared" si="666"/>
        <v>8.9070375290306366E-3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-3.145904335756353E-3</v>
      </c>
      <c r="AB1257" s="8">
        <f t="shared" si="677"/>
        <v>-1.5951593570393554</v>
      </c>
      <c r="AC1257" s="8">
        <f t="shared" si="670"/>
        <v>-1.5983052613751119</v>
      </c>
      <c r="AD1257" s="8">
        <f t="shared" si="678"/>
        <v>2.4386317108535133E-3</v>
      </c>
      <c r="AE1257" s="8">
        <f t="shared" si="671"/>
        <v>-1.5958666296642583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2716.6802108752418</v>
      </c>
      <c r="M1258" s="14">
        <f t="shared" si="664"/>
        <v>769177</v>
      </c>
      <c r="N1258" s="13"/>
      <c r="O1258" s="12">
        <f>1000*(IF(I49&lt;18,VLOOKUP(I49,'[1]Mortality (No Interventions) H'!$B$10:$O$129,10),VLOOKUP(I49,'[1]Mortality (Interventions) H'!$B$264:$AV$384,31)))</f>
        <v>661.02507247006463</v>
      </c>
      <c r="P1258" s="11">
        <v>0</v>
      </c>
      <c r="Q1258" s="10">
        <f t="shared" si="673"/>
        <v>1.1579958226819882E-6</v>
      </c>
      <c r="R1258" s="10">
        <f t="shared" si="674"/>
        <v>7.6546427260839339E-7</v>
      </c>
      <c r="S1258" s="10">
        <f t="shared" si="675"/>
        <v>0</v>
      </c>
      <c r="T1258" s="9">
        <f t="shared" si="665"/>
        <v>3.9253155007359482E-7</v>
      </c>
      <c r="U1258" s="18"/>
      <c r="V1258" s="8">
        <f t="shared" si="676"/>
        <v>8.9070375290306366E-3</v>
      </c>
      <c r="W1258" s="8">
        <f t="shared" si="666"/>
        <v>3.0192624009095746E-3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-1.0663826942291191E-3</v>
      </c>
      <c r="AB1258" s="8">
        <f t="shared" si="677"/>
        <v>-0.58877751281210622</v>
      </c>
      <c r="AC1258" s="8">
        <f t="shared" si="670"/>
        <v>-0.58984389550633531</v>
      </c>
      <c r="AD1258" s="8">
        <f t="shared" si="678"/>
        <v>8.7378038159790551E-4</v>
      </c>
      <c r="AE1258" s="8">
        <f t="shared" si="671"/>
        <v>-0.5889701151247374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2716.6802108752418</v>
      </c>
      <c r="M1259" s="14">
        <f t="shared" si="664"/>
        <v>769177</v>
      </c>
      <c r="N1259" s="13"/>
      <c r="O1259" s="12">
        <f>1000*(IF(I50&lt;18,VLOOKUP(I50,'[1]Mortality (No Interventions) H'!$B$10:$O$129,10),VLOOKUP(I50,'[1]Mortality (Interventions) H'!$B$264:$AV$384,31)))</f>
        <v>679.38706073259766</v>
      </c>
      <c r="P1259" s="11">
        <v>0</v>
      </c>
      <c r="Q1259" s="10">
        <f t="shared" si="673"/>
        <v>3.9253155007359482E-7</v>
      </c>
      <c r="R1259" s="10">
        <f t="shared" si="674"/>
        <v>2.6668085604931006E-7</v>
      </c>
      <c r="S1259" s="10">
        <f t="shared" si="675"/>
        <v>0</v>
      </c>
      <c r="T1259" s="9">
        <f t="shared" si="665"/>
        <v>1.2585069402428476E-7</v>
      </c>
      <c r="U1259" s="18"/>
      <c r="V1259" s="8">
        <f t="shared" si="676"/>
        <v>3.0192624009095746E-3</v>
      </c>
      <c r="W1259" s="8">
        <f t="shared" si="666"/>
        <v>9.6801459277517281E-4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-3.4189608998068947E-4</v>
      </c>
      <c r="AB1259" s="8">
        <f t="shared" si="677"/>
        <v>-0.20512478081344016</v>
      </c>
      <c r="AC1259" s="8">
        <f t="shared" si="670"/>
        <v>-0.20546667690342085</v>
      </c>
      <c r="AD1259" s="8">
        <f t="shared" si="678"/>
        <v>2.961896415292293E-4</v>
      </c>
      <c r="AE1259" s="8">
        <f t="shared" si="671"/>
        <v>-0.20517048726189163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2716.6802108752418</v>
      </c>
      <c r="M1260" s="14">
        <f t="shared" si="664"/>
        <v>769177</v>
      </c>
      <c r="N1260" s="13"/>
      <c r="O1260" s="12">
        <f>1000*(IF(I51&lt;18,VLOOKUP(I51,'[1]Mortality (No Interventions) H'!$B$10:$O$129,10),VLOOKUP(I51,'[1]Mortality (Interventions) H'!$B$264:$AV$384,31)))</f>
        <v>701.3651805899699</v>
      </c>
      <c r="P1260" s="11">
        <v>0</v>
      </c>
      <c r="Q1260" s="10">
        <f t="shared" si="673"/>
        <v>1.2585069402428476E-7</v>
      </c>
      <c r="R1260" s="10">
        <f t="shared" si="674"/>
        <v>8.8267294741715531E-8</v>
      </c>
      <c r="S1260" s="10">
        <f t="shared" si="675"/>
        <v>0</v>
      </c>
      <c r="T1260" s="9">
        <f t="shared" si="665"/>
        <v>3.758339928256923E-8</v>
      </c>
      <c r="U1260" s="18"/>
      <c r="V1260" s="8">
        <f t="shared" si="676"/>
        <v>9.6801459277517281E-4</v>
      </c>
      <c r="W1260" s="8">
        <f t="shared" si="666"/>
        <v>2.8908286309968755E-4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-1.0210207708837859E-4</v>
      </c>
      <c r="AB1260" s="8">
        <f t="shared" si="677"/>
        <v>-6.7893172967548529E-2</v>
      </c>
      <c r="AC1260" s="8">
        <f t="shared" si="670"/>
        <v>-6.7995275044636913E-2</v>
      </c>
      <c r="AD1260" s="8">
        <f t="shared" si="678"/>
        <v>9.4962231551244463E-5</v>
      </c>
      <c r="AE1260" s="8">
        <f t="shared" si="671"/>
        <v>-6.7900312813085673E-2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2716.6802108752418</v>
      </c>
      <c r="M1261" s="14">
        <f t="shared" si="664"/>
        <v>769177</v>
      </c>
      <c r="N1261" s="13"/>
      <c r="O1261" s="12">
        <f>1000*(IF(I52&lt;18,VLOOKUP(I52,'[1]Mortality (No Interventions) H'!$B$10:$O$129,10),VLOOKUP(I52,'[1]Mortality (Interventions) H'!$B$264:$AV$384,31)))</f>
        <v>722.19236986460032</v>
      </c>
      <c r="P1261" s="11">
        <v>0</v>
      </c>
      <c r="Q1261" s="10">
        <f t="shared" si="673"/>
        <v>3.758339928256923E-8</v>
      </c>
      <c r="R1261" s="10">
        <f t="shared" si="674"/>
        <v>2.7142444195446191E-8</v>
      </c>
      <c r="S1261" s="10">
        <f t="shared" si="675"/>
        <v>0</v>
      </c>
      <c r="T1261" s="9">
        <f t="shared" si="665"/>
        <v>1.0440955087123039E-8</v>
      </c>
      <c r="U1261" s="18"/>
      <c r="V1261" s="8">
        <f t="shared" si="676"/>
        <v>2.8908286309968755E-4</v>
      </c>
      <c r="W1261" s="8">
        <f t="shared" si="666"/>
        <v>8.030942511048038E-5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-2.8364736067824345E-5</v>
      </c>
      <c r="AB1261" s="8">
        <f t="shared" si="677"/>
        <v>-2.0877343798920714E-2</v>
      </c>
      <c r="AC1261" s="8">
        <f t="shared" si="670"/>
        <v>-2.0905708534988538E-2</v>
      </c>
      <c r="AD1261" s="8">
        <f t="shared" si="678"/>
        <v>2.8359028870079352E-5</v>
      </c>
      <c r="AE1261" s="8">
        <f t="shared" si="671"/>
        <v>-2.087734950611846E-2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2716.6802108752418</v>
      </c>
      <c r="M1262" s="14">
        <f t="shared" si="664"/>
        <v>769177</v>
      </c>
      <c r="N1262" s="13"/>
      <c r="O1262" s="12">
        <f>1000*(IF(I53&lt;18,VLOOKUP(I53,'[1]Mortality (No Interventions) H'!$B$10:$O$129,10),VLOOKUP(I53,'[1]Mortality (Interventions) H'!$B$264:$AV$384,31)))</f>
        <v>741.83827935348984</v>
      </c>
      <c r="P1262" s="11">
        <v>0</v>
      </c>
      <c r="Q1262" s="10">
        <f t="shared" si="673"/>
        <v>1.0440955087123039E-8</v>
      </c>
      <c r="R1262" s="10">
        <f t="shared" si="674"/>
        <v>7.7455001566384229E-9</v>
      </c>
      <c r="S1262" s="10">
        <f t="shared" si="675"/>
        <v>0</v>
      </c>
      <c r="T1262" s="9">
        <f t="shared" si="665"/>
        <v>2.6954549304846162E-9</v>
      </c>
      <c r="U1262" s="18"/>
      <c r="V1262" s="8">
        <f t="shared" si="676"/>
        <v>8.030942511048038E-5</v>
      </c>
      <c r="W1262" s="8">
        <f t="shared" si="666"/>
        <v>2.0732819370653657E-5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-7.3226890689536574E-6</v>
      </c>
      <c r="AB1262" s="8">
        <f t="shared" si="677"/>
        <v>-5.9576605739826722E-3</v>
      </c>
      <c r="AC1262" s="8">
        <f t="shared" si="670"/>
        <v>-5.9649832630516257E-3</v>
      </c>
      <c r="AD1262" s="8">
        <f t="shared" si="678"/>
        <v>7.8783546033381258E-6</v>
      </c>
      <c r="AE1262" s="8">
        <f t="shared" si="671"/>
        <v>-5.9571049084482875E-3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2716.6802108752418</v>
      </c>
      <c r="M1263" s="14">
        <f t="shared" si="664"/>
        <v>769177</v>
      </c>
      <c r="N1263" s="13"/>
      <c r="O1263" s="12">
        <f>1000*(IF(I54&lt;18,VLOOKUP(I54,'[1]Mortality (No Interventions) H'!$B$10:$O$129,10),VLOOKUP(I54,'[1]Mortality (Interventions) H'!$B$264:$AV$384,31)))</f>
        <v>760.27550514886775</v>
      </c>
      <c r="P1263" s="11">
        <v>0</v>
      </c>
      <c r="Q1263" s="10">
        <f t="shared" si="673"/>
        <v>2.6954549304846162E-9</v>
      </c>
      <c r="R1263" s="10">
        <f t="shared" si="674"/>
        <v>2.0492883588801978E-9</v>
      </c>
      <c r="S1263" s="10">
        <f t="shared" si="675"/>
        <v>0</v>
      </c>
      <c r="T1263" s="9">
        <f t="shared" si="665"/>
        <v>6.4616657160441841E-10</v>
      </c>
      <c r="U1263" s="18"/>
      <c r="V1263" s="8">
        <f t="shared" si="676"/>
        <v>2.0732819370653657E-5</v>
      </c>
      <c r="W1263" s="8">
        <f t="shared" si="666"/>
        <v>4.9701646504697176E-6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-1.7554279380068234E-6</v>
      </c>
      <c r="AB1263" s="8">
        <f t="shared" si="677"/>
        <v>-1.5762654720183939E-3</v>
      </c>
      <c r="AC1263" s="8">
        <f t="shared" si="670"/>
        <v>-1.5780208999564007E-3</v>
      </c>
      <c r="AD1263" s="8">
        <f t="shared" si="678"/>
        <v>2.0338895802611238E-6</v>
      </c>
      <c r="AE1263" s="8">
        <f t="shared" si="671"/>
        <v>-1.5759870103761397E-3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2716.6802108752418</v>
      </c>
      <c r="M1264" s="14">
        <f t="shared" si="664"/>
        <v>769177</v>
      </c>
      <c r="N1264" s="13"/>
      <c r="O1264" s="12">
        <f>1000*(IF(I55&lt;18,VLOOKUP(I55,'[1]Mortality (No Interventions) H'!$B$10:$O$129,10),VLOOKUP(I55,'[1]Mortality (Interventions) H'!$B$264:$AV$384,31)))</f>
        <v>777.47883843570719</v>
      </c>
      <c r="P1264" s="11">
        <v>0</v>
      </c>
      <c r="Q1264" s="10">
        <f t="shared" si="673"/>
        <v>6.4616657160441841E-10</v>
      </c>
      <c r="R1264" s="10">
        <f t="shared" si="674"/>
        <v>5.023808355269864E-10</v>
      </c>
      <c r="S1264" s="10">
        <f t="shared" si="675"/>
        <v>0</v>
      </c>
      <c r="T1264" s="9">
        <f t="shared" si="665"/>
        <v>1.4378573607743201E-10</v>
      </c>
      <c r="U1264" s="18"/>
      <c r="V1264" s="8">
        <f t="shared" si="676"/>
        <v>4.9701646504697176E-6</v>
      </c>
      <c r="W1264" s="8">
        <f t="shared" si="666"/>
        <v>1.1059668111883093E-6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-3.9061986380768987E-7</v>
      </c>
      <c r="AB1264" s="8">
        <f t="shared" si="677"/>
        <v>-3.8641978392814081E-4</v>
      </c>
      <c r="AC1264" s="8">
        <f t="shared" si="670"/>
        <v>-3.8681040379194852E-4</v>
      </c>
      <c r="AD1264" s="8">
        <f t="shared" si="678"/>
        <v>4.8757315221107936E-7</v>
      </c>
      <c r="AE1264" s="8">
        <f t="shared" si="671"/>
        <v>-3.8632283063973742E-4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2716.6802108752418</v>
      </c>
      <c r="M1265" s="14">
        <f t="shared" si="664"/>
        <v>769177</v>
      </c>
      <c r="N1265" s="13"/>
      <c r="O1265" s="12">
        <f>1000*(IF(I56&lt;18,VLOOKUP(I56,'[1]Mortality (No Interventions) H'!$B$10:$O$129,10),VLOOKUP(I56,'[1]Mortality (Interventions) H'!$B$264:$AV$384,31)))</f>
        <v>793.58478618829417</v>
      </c>
      <c r="P1265" s="11">
        <v>0</v>
      </c>
      <c r="Q1265" s="10">
        <f t="shared" si="673"/>
        <v>1.4378573607743201E-10</v>
      </c>
      <c r="R1265" s="10">
        <f t="shared" si="674"/>
        <v>1.1410617262193537E-10</v>
      </c>
      <c r="S1265" s="10">
        <f t="shared" si="675"/>
        <v>0</v>
      </c>
      <c r="T1265" s="9">
        <f t="shared" si="665"/>
        <v>2.9679563455496641E-11</v>
      </c>
      <c r="U1265" s="18"/>
      <c r="V1265" s="8">
        <f t="shared" si="676"/>
        <v>1.1059668111883093E-6</v>
      </c>
      <c r="W1265" s="8">
        <f t="shared" si="666"/>
        <v>2.282883758000854E-7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-8.0629882706963738E-8</v>
      </c>
      <c r="AB1265" s="8">
        <f t="shared" si="677"/>
        <v>-8.7767843538822385E-5</v>
      </c>
      <c r="AC1265" s="8">
        <f t="shared" si="670"/>
        <v>-8.7848473421529345E-5</v>
      </c>
      <c r="AD1265" s="8">
        <f t="shared" si="678"/>
        <v>1.0849534417757315E-7</v>
      </c>
      <c r="AE1265" s="8">
        <f t="shared" si="671"/>
        <v>-8.773997807735177E-5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2716.6802108752418</v>
      </c>
      <c r="M1266" s="14">
        <f t="shared" si="664"/>
        <v>769177</v>
      </c>
      <c r="N1266" s="13"/>
      <c r="O1266" s="12">
        <f>1000*(IF(I57&lt;18,VLOOKUP(I57,'[1]Mortality (No Interventions) H'!$B$10:$O$129,10),VLOOKUP(I57,'[1]Mortality (Interventions) H'!$B$264:$AV$384,31)))</f>
        <v>808.7453517056291</v>
      </c>
      <c r="P1266" s="11">
        <v>0</v>
      </c>
      <c r="Q1266" s="10">
        <f t="shared" si="673"/>
        <v>2.9679563455496641E-11</v>
      </c>
      <c r="R1266" s="10">
        <f t="shared" si="674"/>
        <v>2.400320898528517E-11</v>
      </c>
      <c r="S1266" s="10">
        <f t="shared" si="675"/>
        <v>0</v>
      </c>
      <c r="T1266" s="9">
        <f t="shared" si="665"/>
        <v>5.6763544702114707E-12</v>
      </c>
      <c r="U1266" s="18"/>
      <c r="V1266" s="8">
        <f t="shared" si="676"/>
        <v>2.282883758000854E-7</v>
      </c>
      <c r="W1266" s="8">
        <f t="shared" si="666"/>
        <v>4.3661213023338485E-8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-1.5420839859136718E-8</v>
      </c>
      <c r="AB1266" s="8">
        <f t="shared" si="677"/>
        <v>-1.8462716277674692E-5</v>
      </c>
      <c r="AC1266" s="8">
        <f t="shared" si="670"/>
        <v>-1.8478137117533827E-5</v>
      </c>
      <c r="AD1266" s="8">
        <f t="shared" si="678"/>
        <v>2.2395089665988378E-8</v>
      </c>
      <c r="AE1266" s="8">
        <f t="shared" si="671"/>
        <v>-1.845574202786784E-5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2716.6802108752418</v>
      </c>
      <c r="M1267" s="14">
        <f t="shared" si="664"/>
        <v>769177</v>
      </c>
      <c r="N1267" s="13"/>
      <c r="O1267" s="12">
        <f>1000*(IF(I58&lt;18,VLOOKUP(I58,'[1]Mortality (No Interventions) H'!$B$10:$O$129,10),VLOOKUP(I58,'[1]Mortality (Interventions) H'!$B$264:$AV$384,31)))</f>
        <v>822.96053498771232</v>
      </c>
      <c r="P1267" s="11">
        <v>0</v>
      </c>
      <c r="Q1267" s="10">
        <f t="shared" si="673"/>
        <v>5.6763544702114707E-12</v>
      </c>
      <c r="R1267" s="10">
        <f t="shared" si="674"/>
        <v>4.6714157115851248E-12</v>
      </c>
      <c r="S1267" s="10">
        <f t="shared" si="675"/>
        <v>0</v>
      </c>
      <c r="T1267" s="9">
        <f t="shared" si="665"/>
        <v>1.004938758626346E-12</v>
      </c>
      <c r="U1267" s="18"/>
      <c r="V1267" s="8">
        <f t="shared" si="676"/>
        <v>4.3661213023338485E-8</v>
      </c>
      <c r="W1267" s="8">
        <f t="shared" si="666"/>
        <v>7.7297577954393688E-9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-2.7300972387017252E-9</v>
      </c>
      <c r="AB1267" s="8">
        <f t="shared" si="677"/>
        <v>-3.5931455227899117E-6</v>
      </c>
      <c r="AC1267" s="8">
        <f t="shared" si="670"/>
        <v>-3.5958756200286134E-6</v>
      </c>
      <c r="AD1267" s="8">
        <f t="shared" si="678"/>
        <v>4.2831649975895054E-9</v>
      </c>
      <c r="AE1267" s="8">
        <f t="shared" si="671"/>
        <v>-3.5915924550310237E-6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2716.6802108752418</v>
      </c>
      <c r="M1268" s="14">
        <f t="shared" si="664"/>
        <v>769177</v>
      </c>
      <c r="N1268" s="13"/>
      <c r="O1268" s="12">
        <f>1000*(IF(I59&lt;18,VLOOKUP(I59,'[1]Mortality (No Interventions) H'!$B$10:$O$129,10),VLOOKUP(I59,'[1]Mortality (Interventions) H'!$B$264:$AV$384,31)))</f>
        <v>836.2303360345436</v>
      </c>
      <c r="P1268" s="11">
        <v>0</v>
      </c>
      <c r="Q1268" s="10">
        <f t="shared" si="673"/>
        <v>1.004938758626346E-12</v>
      </c>
      <c r="R1268" s="10">
        <f t="shared" si="674"/>
        <v>8.4036027582024643E-13</v>
      </c>
      <c r="S1268" s="10">
        <f t="shared" si="675"/>
        <v>0</v>
      </c>
      <c r="T1268" s="9">
        <f t="shared" si="665"/>
        <v>1.6457848280609952E-13</v>
      </c>
      <c r="U1268" s="18"/>
      <c r="V1268" s="8">
        <f t="shared" si="676"/>
        <v>7.7297577954393688E-9</v>
      </c>
      <c r="W1268" s="8">
        <f t="shared" si="666"/>
        <v>1.2658998366934721E-9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-4.4710710737520182E-10</v>
      </c>
      <c r="AB1268" s="8">
        <f t="shared" si="677"/>
        <v>-6.4638579587458968E-7</v>
      </c>
      <c r="AC1268" s="8">
        <f t="shared" si="670"/>
        <v>-6.4683290298196489E-7</v>
      </c>
      <c r="AD1268" s="8">
        <f t="shared" si="678"/>
        <v>7.5828923973260208E-10</v>
      </c>
      <c r="AE1268" s="8">
        <f t="shared" si="671"/>
        <v>-6.4607461374223228E-7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2716.6802108752418</v>
      </c>
      <c r="M1269" s="14">
        <f t="shared" si="664"/>
        <v>769177</v>
      </c>
      <c r="N1269" s="13"/>
      <c r="O1269" s="12">
        <f>1000*(IF(I60&lt;18,VLOOKUP(I60,'[1]Mortality (No Interventions) H'!$B$10:$O$129,10),VLOOKUP(I60,'[1]Mortality (Interventions) H'!$B$264:$AV$384,31)))</f>
        <v>1000</v>
      </c>
      <c r="P1269" s="11">
        <v>0</v>
      </c>
      <c r="Q1269" s="10">
        <f t="shared" si="673"/>
        <v>1.6457848280609952E-13</v>
      </c>
      <c r="R1269" s="10">
        <f t="shared" si="674"/>
        <v>1.6457848280609952E-13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1.2658998366934721E-9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-1.2658998366934721E-7</v>
      </c>
      <c r="AC1269" s="8">
        <f t="shared" si="670"/>
        <v>-1.2658998366934721E-7</v>
      </c>
      <c r="AD1269" s="8">
        <f t="shared" si="678"/>
        <v>1.2418477397962962E-10</v>
      </c>
      <c r="AE1269" s="8">
        <f t="shared" si="671"/>
        <v>-1.2646579889536758E-7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2716.6802108752418</v>
      </c>
      <c r="M1270" s="14">
        <f t="shared" si="664"/>
        <v>769177</v>
      </c>
      <c r="N1270" s="13"/>
      <c r="O1270" s="12" t="e">
        <f>1000*(IF(I61&lt;18,VLOOKUP(I61,'[1]Mortality (No Interventions) H'!$B$10:$O$129,10),VLOOKUP(I61,'[1]Mortality (Interventions) H'!$B$264:$AV$384,31)))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2716.6802108752418</v>
      </c>
      <c r="M1271" s="14">
        <f t="shared" si="664"/>
        <v>769177</v>
      </c>
      <c r="N1271" s="13"/>
      <c r="O1271" s="12" t="e">
        <f>1000*(IF(I62&lt;18,VLOOKUP(I62,'[1]Mortality (No Interventions) H'!$B$10:$O$129,10),VLOOKUP(I62,'[1]Mortality (Interventions) H'!$B$264:$AV$384,31)))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2716.6802108752418</v>
      </c>
      <c r="M1272" s="14">
        <f t="shared" si="664"/>
        <v>769177</v>
      </c>
      <c r="N1272" s="13"/>
      <c r="O1272" s="12" t="e">
        <f>1000*(IF(I63&lt;18,VLOOKUP(I63,'[1]Mortality (No Interventions) H'!$B$10:$O$129,10),VLOOKUP(I63,'[1]Mortality (Interventions) H'!$B$264:$AV$384,31)))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2716.6802108752418</v>
      </c>
      <c r="M1273" s="14">
        <f t="shared" si="664"/>
        <v>769177</v>
      </c>
      <c r="N1273" s="13"/>
      <c r="O1273" s="12" t="e">
        <f>1000*(IF(I64&lt;18,VLOOKUP(I64,'[1]Mortality (No Interventions) H'!$B$10:$O$129,10),VLOOKUP(I64,'[1]Mortality (Interventions) H'!$B$264:$AV$384,31)))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2716.6802108752418</v>
      </c>
      <c r="M1274" s="14">
        <f t="shared" si="664"/>
        <v>769177</v>
      </c>
      <c r="N1274" s="13"/>
      <c r="O1274" s="12" t="e">
        <f>1000*(IF(I65&lt;18,VLOOKUP(I65,'[1]Mortality (No Interventions) H'!$B$10:$O$129,10),VLOOKUP(I65,'[1]Mortality (Interventions) H'!$B$264:$AV$384,31)))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2716.6802108752418</v>
      </c>
      <c r="M1275" s="14">
        <f t="shared" si="664"/>
        <v>769177</v>
      </c>
      <c r="N1275" s="13"/>
      <c r="O1275" s="12" t="e">
        <f>1000*(IF(I66&lt;18,VLOOKUP(I66,'[1]Mortality (No Interventions) H'!$B$10:$O$129,10),VLOOKUP(I66,'[1]Mortality (Interventions) H'!$B$264:$AV$384,31)))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2716.6802108752418</v>
      </c>
      <c r="M1276" s="14">
        <f t="shared" si="664"/>
        <v>769177</v>
      </c>
      <c r="N1276" s="13"/>
      <c r="O1276" s="12" t="e">
        <f>1000*(IF(I67&lt;18,VLOOKUP(I67,'[1]Mortality (No Interventions) H'!$B$10:$O$129,10),VLOOKUP(I67,'[1]Mortality (Interventions) H'!$B$264:$AV$384,31)))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2716.6802108752418</v>
      </c>
      <c r="M1277" s="14">
        <f t="shared" ref="M1277:M1308" si="681">$E$11</f>
        <v>769177</v>
      </c>
      <c r="N1277" s="13"/>
      <c r="O1277" s="12" t="e">
        <f>1000*(IF(I68&lt;18,VLOOKUP(I68,'[1]Mortality (No Interventions) H'!$B$10:$O$129,10),VLOOKUP(I68,'[1]Mortality (Interventions) H'!$B$264:$AV$384,31)))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2716.6802108752418</v>
      </c>
      <c r="M1278" s="14">
        <f t="shared" si="681"/>
        <v>769177</v>
      </c>
      <c r="N1278" s="13"/>
      <c r="O1278" s="12" t="e">
        <f>1000*(IF(I69&lt;18,VLOOKUP(I69,'[1]Mortality (No Interventions) H'!$B$10:$O$129,10),VLOOKUP(I69,'[1]Mortality (Interventions) H'!$B$264:$AV$384,31)))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2716.6802108752418</v>
      </c>
      <c r="M1279" s="14">
        <f t="shared" si="681"/>
        <v>769177</v>
      </c>
      <c r="N1279" s="13"/>
      <c r="O1279" s="12" t="e">
        <f>1000*(IF(I70&lt;18,VLOOKUP(I70,'[1]Mortality (No Interventions) H'!$B$10:$O$129,10),VLOOKUP(I70,'[1]Mortality (Interventions) H'!$B$264:$AV$384,31)))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2716.6802108752418</v>
      </c>
      <c r="M1280" s="14">
        <f t="shared" si="681"/>
        <v>769177</v>
      </c>
      <c r="N1280" s="13"/>
      <c r="O1280" s="12" t="e">
        <f>1000*(IF(I71&lt;18,VLOOKUP(I71,'[1]Mortality (No Interventions) H'!$B$10:$O$129,10),VLOOKUP(I71,'[1]Mortality (Interventions) H'!$B$264:$AV$384,31)))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2716.6802108752418</v>
      </c>
      <c r="M1281" s="14">
        <f t="shared" si="681"/>
        <v>769177</v>
      </c>
      <c r="N1281" s="13"/>
      <c r="O1281" s="12" t="e">
        <f>1000*(IF(I72&lt;18,VLOOKUP(I72,'[1]Mortality (No Interventions) H'!$B$10:$O$129,10),VLOOKUP(I72,'[1]Mortality (Interventions) H'!$B$264:$AV$384,31)))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2716.6802108752418</v>
      </c>
      <c r="M1282" s="14">
        <f t="shared" si="681"/>
        <v>769177</v>
      </c>
      <c r="N1282" s="13"/>
      <c r="O1282" s="12" t="e">
        <f>1000*(IF(I73&lt;18,VLOOKUP(I73,'[1]Mortality (No Interventions) H'!$B$10:$O$129,10),VLOOKUP(I73,'[1]Mortality (Interventions) H'!$B$264:$AV$384,31)))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2716.6802108752418</v>
      </c>
      <c r="M1283" s="14">
        <f t="shared" si="681"/>
        <v>769177</v>
      </c>
      <c r="N1283" s="13"/>
      <c r="O1283" s="12" t="e">
        <f>1000*(IF(I74&lt;18,VLOOKUP(I74,'[1]Mortality (No Interventions) H'!$B$10:$O$129,10),VLOOKUP(I74,'[1]Mortality (Interventions) H'!$B$264:$AV$384,31)))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2716.6802108752418</v>
      </c>
      <c r="M1284" s="14">
        <f t="shared" si="681"/>
        <v>769177</v>
      </c>
      <c r="N1284" s="13"/>
      <c r="O1284" s="12" t="e">
        <f>1000*(IF(I75&lt;18,VLOOKUP(I75,'[1]Mortality (No Interventions) H'!$B$10:$O$129,10),VLOOKUP(I75,'[1]Mortality (Interventions) H'!$B$264:$AV$384,31)))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2716.6802108752418</v>
      </c>
      <c r="M1285" s="14">
        <f t="shared" si="681"/>
        <v>769177</v>
      </c>
      <c r="N1285" s="13"/>
      <c r="O1285" s="12" t="e">
        <f>1000*(IF(I76&lt;18,VLOOKUP(I76,'[1]Mortality (No Interventions) H'!$B$10:$O$129,10),VLOOKUP(I76,'[1]Mortality (Interventions) H'!$B$264:$AV$384,31)))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2716.6802108752418</v>
      </c>
      <c r="M1286" s="14">
        <f t="shared" si="681"/>
        <v>769177</v>
      </c>
      <c r="N1286" s="13"/>
      <c r="O1286" s="12" t="e">
        <f>1000*(IF(I77&lt;18,VLOOKUP(I77,'[1]Mortality (No Interventions) H'!$B$10:$O$129,10),VLOOKUP(I77,'[1]Mortality (Interventions) H'!$B$264:$AV$384,31)))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2716.6802108752418</v>
      </c>
      <c r="M1287" s="14">
        <f t="shared" si="681"/>
        <v>769177</v>
      </c>
      <c r="N1287" s="13"/>
      <c r="O1287" s="12" t="e">
        <f>1000*(IF(I78&lt;18,VLOOKUP(I78,'[1]Mortality (No Interventions) H'!$B$10:$O$129,10),VLOOKUP(I78,'[1]Mortality (Interventions) H'!$B$264:$AV$384,31)))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2716.6802108752418</v>
      </c>
      <c r="M1288" s="14">
        <f t="shared" si="681"/>
        <v>769177</v>
      </c>
      <c r="N1288" s="13"/>
      <c r="O1288" s="12" t="e">
        <f>1000*(IF(I79&lt;18,VLOOKUP(I79,'[1]Mortality (No Interventions) H'!$B$10:$O$129,10),VLOOKUP(I79,'[1]Mortality (Interventions) H'!$B$264:$AV$384,31)))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2716.6802108752418</v>
      </c>
      <c r="M1289" s="14">
        <f t="shared" si="681"/>
        <v>769177</v>
      </c>
      <c r="O1289" s="12" t="e">
        <f>1000*(IF(I80&lt;18,VLOOKUP(I80,'[1]Mortality (No Interventions) H'!$B$10:$O$129,10),VLOOKUP(I80,'[1]Mortality (Interventions) H'!$B$264:$AV$384,31)))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2716.6802108752418</v>
      </c>
      <c r="M1290" s="14">
        <f t="shared" si="681"/>
        <v>769177</v>
      </c>
      <c r="O1290" s="12" t="e">
        <f>1000*(IF(I81&lt;18,VLOOKUP(I81,'[1]Mortality (No Interventions) H'!$B$10:$O$129,10),VLOOKUP(I81,'[1]Mortality (Interventions) H'!$B$264:$AV$384,31)))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2716.6802108752418</v>
      </c>
      <c r="M1291" s="14">
        <f t="shared" si="681"/>
        <v>769177</v>
      </c>
      <c r="O1291" s="12" t="e">
        <f>1000*(IF(I82&lt;18,VLOOKUP(I82,'[1]Mortality (No Interventions) H'!$B$10:$O$129,10),VLOOKUP(I82,'[1]Mortality (Interventions) H'!$B$264:$AV$384,31)))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2716.6802108752418</v>
      </c>
      <c r="M1292" s="14">
        <f t="shared" si="681"/>
        <v>769177</v>
      </c>
      <c r="O1292" s="12" t="e">
        <f>1000*(IF(I83&lt;18,VLOOKUP(I83,'[1]Mortality (No Interventions) H'!$B$10:$O$129,10),VLOOKUP(I83,'[1]Mortality (Interventions) H'!$B$264:$AV$384,31)))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2716.6802108752418</v>
      </c>
      <c r="M1293" s="14">
        <f t="shared" si="681"/>
        <v>769177</v>
      </c>
      <c r="O1293" s="12" t="e">
        <f>1000*(IF(I84&lt;18,VLOOKUP(I84,'[1]Mortality (No Interventions) H'!$B$10:$O$129,10),VLOOKUP(I84,'[1]Mortality (Interventions) H'!$B$264:$AV$384,31)))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2716.6802108752418</v>
      </c>
      <c r="M1294" s="14">
        <f t="shared" si="681"/>
        <v>769177</v>
      </c>
      <c r="O1294" s="12" t="e">
        <f>1000*(IF(I85&lt;18,VLOOKUP(I85,'[1]Mortality (No Interventions) H'!$B$10:$O$129,10),VLOOKUP(I85,'[1]Mortality (Interventions) H'!$B$264:$AV$384,31)))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2716.6802108752418</v>
      </c>
      <c r="M1295" s="14">
        <f t="shared" si="681"/>
        <v>769177</v>
      </c>
      <c r="O1295" s="12" t="e">
        <f>1000*(IF(I86&lt;18,VLOOKUP(I86,'[1]Mortality (No Interventions) H'!$B$10:$O$129,10),VLOOKUP(I86,'[1]Mortality (Interventions) H'!$B$264:$AV$384,31)))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2716.6802108752418</v>
      </c>
      <c r="M1296" s="14">
        <f t="shared" si="681"/>
        <v>769177</v>
      </c>
      <c r="O1296" s="12" t="e">
        <f>1000*(IF(I87&lt;18,VLOOKUP(I87,'[1]Mortality (No Interventions) H'!$B$10:$O$129,10),VLOOKUP(I87,'[1]Mortality (Interventions) H'!$B$264:$AV$384,31)))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2716.6802108752418</v>
      </c>
      <c r="M1297" s="14">
        <f t="shared" si="681"/>
        <v>769177</v>
      </c>
      <c r="O1297" s="12" t="e">
        <f>1000*(IF(I88&lt;18,VLOOKUP(I88,'[1]Mortality (No Interventions) H'!$B$10:$O$129,10),VLOOKUP(I88,'[1]Mortality (Interventions) H'!$B$264:$AV$384,31)))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2716.6802108752418</v>
      </c>
      <c r="M1298" s="14">
        <f t="shared" si="681"/>
        <v>769177</v>
      </c>
      <c r="O1298" s="12" t="e">
        <f>1000*(IF(I89&lt;18,VLOOKUP(I89,'[1]Mortality (No Interventions) H'!$B$10:$O$129,10),VLOOKUP(I89,'[1]Mortality (Interventions) H'!$B$264:$AV$384,31)))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2716.6802108752418</v>
      </c>
      <c r="M1299" s="14">
        <f t="shared" si="681"/>
        <v>769177</v>
      </c>
      <c r="O1299" s="12" t="e">
        <f>1000*(IF(I90&lt;18,VLOOKUP(I90,'[1]Mortality (No Interventions) H'!$B$10:$O$129,10),VLOOKUP(I90,'[1]Mortality (Interventions) H'!$B$264:$AV$384,31)))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2716.6802108752418</v>
      </c>
      <c r="M1300" s="14">
        <f t="shared" si="681"/>
        <v>769177</v>
      </c>
      <c r="O1300" s="12" t="e">
        <f>1000*(IF(I91&lt;18,VLOOKUP(I91,'[1]Mortality (No Interventions) H'!$B$10:$O$129,10),VLOOKUP(I91,'[1]Mortality (Interventions) H'!$B$264:$AV$384,31)))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2716.6802108752418</v>
      </c>
      <c r="M1301" s="14">
        <f t="shared" si="681"/>
        <v>769177</v>
      </c>
      <c r="O1301" s="12" t="e">
        <f>1000*(IF(I92&lt;18,VLOOKUP(I92,'[1]Mortality (No Interventions) H'!$B$10:$O$129,10),VLOOKUP(I92,'[1]Mortality (Interventions) H'!$B$264:$AV$384,31)))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2716.6802108752418</v>
      </c>
      <c r="M1302" s="14">
        <f t="shared" si="681"/>
        <v>769177</v>
      </c>
      <c r="O1302" s="12" t="e">
        <f>1000*(IF(I93&lt;18,VLOOKUP(I93,'[1]Mortality (No Interventions) H'!$B$10:$O$129,10),VLOOKUP(I93,'[1]Mortality (Interventions) H'!$B$264:$AV$384,31)))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2716.6802108752418</v>
      </c>
      <c r="M1303" s="14">
        <f t="shared" si="681"/>
        <v>769177</v>
      </c>
      <c r="O1303" s="12" t="e">
        <f>1000*(IF(I94&lt;18,VLOOKUP(I94,'[1]Mortality (No Interventions) H'!$B$10:$O$129,10),VLOOKUP(I94,'[1]Mortality (Interventions) H'!$B$264:$AV$384,31)))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2716.6802108752418</v>
      </c>
      <c r="M1304" s="14">
        <f t="shared" si="681"/>
        <v>769177</v>
      </c>
      <c r="O1304" s="12" t="e">
        <f>1000*(IF(I95&lt;18,VLOOKUP(I95,'[1]Mortality (No Interventions) H'!$B$10:$O$129,10),VLOOKUP(I95,'[1]Mortality (Interventions) H'!$B$264:$AV$384,31)))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2716.6802108752418</v>
      </c>
      <c r="M1305" s="14">
        <f t="shared" si="681"/>
        <v>769177</v>
      </c>
      <c r="O1305" s="12" t="e">
        <f>1000*(IF(I96&lt;18,VLOOKUP(I96,'[1]Mortality (No Interventions) H'!$B$10:$O$129,10),VLOOKUP(I96,'[1]Mortality (Interventions) H'!$B$264:$AV$384,31)))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2716.6802108752418</v>
      </c>
      <c r="M1306" s="14">
        <f t="shared" si="681"/>
        <v>769177</v>
      </c>
      <c r="O1306" s="12" t="e">
        <f>1000*(IF(I97&lt;18,VLOOKUP(I97,'[1]Mortality (No Interventions) H'!$B$10:$O$129,10),VLOOKUP(I97,'[1]Mortality (Interventions) H'!$B$264:$AV$384,31)))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2716.6802108752418</v>
      </c>
      <c r="M1307" s="14">
        <f t="shared" si="681"/>
        <v>769177</v>
      </c>
      <c r="O1307" s="12" t="e">
        <f>1000*(IF(I98&lt;18,VLOOKUP(I98,'[1]Mortality (No Interventions) H'!$B$10:$O$129,10),VLOOKUP(I98,'[1]Mortality (Interventions) H'!$B$264:$AV$384,31)))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2716.6802108752418</v>
      </c>
      <c r="M1308" s="14">
        <f t="shared" si="681"/>
        <v>769177</v>
      </c>
      <c r="O1308" s="12" t="e">
        <f>1000*(IF(I99&lt;18,VLOOKUP(I99,'[1]Mortality (No Interventions) H'!$B$10:$O$129,10),VLOOKUP(I99,'[1]Mortality (Interventions) H'!$B$264:$AV$384,31)))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2716.6802108752418</v>
      </c>
      <c r="M1309" s="14">
        <f t="shared" ref="M1309:M1333" si="698">$E$11</f>
        <v>769177</v>
      </c>
      <c r="O1309" s="12" t="e">
        <f>1000*(IF(I100&lt;18,VLOOKUP(I100,'[1]Mortality (No Interventions) H'!$B$10:$O$129,10),VLOOKUP(I100,'[1]Mortality (Interventions) H'!$B$264:$AV$384,31)))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2716.6802108752418</v>
      </c>
      <c r="M1310" s="14">
        <f t="shared" si="698"/>
        <v>769177</v>
      </c>
      <c r="O1310" s="12" t="e">
        <f>1000*(IF(I101&lt;18,VLOOKUP(I101,'[1]Mortality (No Interventions) H'!$B$10:$O$129,10),VLOOKUP(I101,'[1]Mortality (Interventions) H'!$B$264:$AV$384,31)))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2716.6802108752418</v>
      </c>
      <c r="M1311" s="14">
        <f t="shared" si="698"/>
        <v>769177</v>
      </c>
      <c r="O1311" s="12" t="e">
        <f>1000*(IF(I102&lt;18,VLOOKUP(I102,'[1]Mortality (No Interventions) H'!$B$10:$O$129,10),VLOOKUP(I102,'[1]Mortality (Interventions) H'!$B$264:$AV$384,31)))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2716.6802108752418</v>
      </c>
      <c r="M1312" s="14">
        <f t="shared" si="698"/>
        <v>769177</v>
      </c>
      <c r="O1312" s="12" t="e">
        <f>1000*(IF(I103&lt;18,VLOOKUP(I103,'[1]Mortality (No Interventions) H'!$B$10:$O$129,10),VLOOKUP(I103,'[1]Mortality (Interventions) H'!$B$264:$AV$384,31)))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2716.6802108752418</v>
      </c>
      <c r="M1313" s="14">
        <f t="shared" si="698"/>
        <v>769177</v>
      </c>
      <c r="O1313" s="12" t="e">
        <f>1000*(IF(I104&lt;18,VLOOKUP(I104,'[1]Mortality (No Interventions) H'!$B$10:$O$129,10),VLOOKUP(I104,'[1]Mortality (Interventions) H'!$B$264:$AV$384,31)))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2716.6802108752418</v>
      </c>
      <c r="M1314" s="14">
        <f t="shared" si="698"/>
        <v>769177</v>
      </c>
      <c r="O1314" s="12" t="e">
        <f>1000*(IF(I105&lt;18,VLOOKUP(I105,'[1]Mortality (No Interventions) H'!$B$10:$O$129,10),VLOOKUP(I105,'[1]Mortality (Interventions) H'!$B$264:$AV$384,31)))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2716.6802108752418</v>
      </c>
      <c r="M1315" s="14">
        <f t="shared" si="698"/>
        <v>769177</v>
      </c>
      <c r="O1315" s="12" t="e">
        <f>1000*(IF(I106&lt;18,VLOOKUP(I106,'[1]Mortality (No Interventions) H'!$B$10:$O$129,10),VLOOKUP(I106,'[1]Mortality (Interventions) H'!$B$264:$AV$384,31)))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2716.6802108752418</v>
      </c>
      <c r="M1316" s="14">
        <f t="shared" si="698"/>
        <v>769177</v>
      </c>
      <c r="O1316" s="12" t="e">
        <f>1000*(IF(I107&lt;18,VLOOKUP(I107,'[1]Mortality (No Interventions) H'!$B$10:$O$129,10),VLOOKUP(I107,'[1]Mortality (Interventions) H'!$B$264:$AV$384,31)))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2716.6802108752418</v>
      </c>
      <c r="M1317" s="14">
        <f t="shared" si="698"/>
        <v>769177</v>
      </c>
      <c r="O1317" s="12" t="e">
        <f>1000*(IF(I108&lt;18,VLOOKUP(I108,'[1]Mortality (No Interventions) H'!$B$10:$O$129,10),VLOOKUP(I108,'[1]Mortality (Interventions) H'!$B$264:$AV$384,31)))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2716.6802108752418</v>
      </c>
      <c r="M1318" s="14">
        <f t="shared" si="698"/>
        <v>769177</v>
      </c>
      <c r="O1318" s="12" t="e">
        <f>1000*(IF(I109&lt;18,VLOOKUP(I109,'[1]Mortality (No Interventions) H'!$B$10:$O$129,10),VLOOKUP(I109,'[1]Mortality (Interventions) H'!$B$264:$AV$384,31)))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2716.6802108752418</v>
      </c>
      <c r="M1319" s="14">
        <f t="shared" si="698"/>
        <v>769177</v>
      </c>
      <c r="O1319" s="12" t="e">
        <f>1000*(IF(I110&lt;18,VLOOKUP(I110,'[1]Mortality (No Interventions) H'!$B$10:$O$129,10),VLOOKUP(I110,'[1]Mortality (Interventions) H'!$B$264:$AV$384,31)))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2716.6802108752418</v>
      </c>
      <c r="M1320" s="14">
        <f t="shared" si="698"/>
        <v>769177</v>
      </c>
      <c r="O1320" s="12" t="e">
        <f>1000*(IF(I111&lt;18,VLOOKUP(I111,'[1]Mortality (No Interventions) H'!$B$10:$O$129,10),VLOOKUP(I111,'[1]Mortality (Interventions) H'!$B$264:$AV$384,31)))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2716.6802108752418</v>
      </c>
      <c r="M1321" s="14">
        <f t="shared" si="698"/>
        <v>769177</v>
      </c>
      <c r="O1321" s="12" t="e">
        <f>1000*(IF(I112&lt;18,VLOOKUP(I112,'[1]Mortality (No Interventions) H'!$B$10:$O$129,10),VLOOKUP(I112,'[1]Mortality (Interventions) H'!$B$264:$AV$384,31)))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2716.6802108752418</v>
      </c>
      <c r="M1322" s="14">
        <f t="shared" si="698"/>
        <v>769177</v>
      </c>
      <c r="O1322" s="12" t="e">
        <f>1000*(IF(I113&lt;18,VLOOKUP(I113,'[1]Mortality (No Interventions) H'!$B$10:$O$129,10),VLOOKUP(I113,'[1]Mortality (Interventions) H'!$B$264:$AV$384,31)))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2716.6802108752418</v>
      </c>
      <c r="M1323" s="14">
        <f t="shared" si="698"/>
        <v>769177</v>
      </c>
      <c r="O1323" s="12" t="e">
        <f>1000*(IF(I114&lt;18,VLOOKUP(I114,'[1]Mortality (No Interventions) H'!$B$10:$O$129,10),VLOOKUP(I114,'[1]Mortality (Interventions) H'!$B$264:$AV$384,31)))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2716.6802108752418</v>
      </c>
      <c r="M1324" s="14">
        <f t="shared" si="698"/>
        <v>769177</v>
      </c>
      <c r="O1324" s="12" t="e">
        <f>1000*(IF(I115&lt;18,VLOOKUP(I115,'[1]Mortality (No Interventions) H'!$B$10:$O$129,10),VLOOKUP(I115,'[1]Mortality (Interventions) H'!$B$264:$AV$384,31)))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2716.6802108752418</v>
      </c>
      <c r="M1325" s="14">
        <f t="shared" si="698"/>
        <v>769177</v>
      </c>
      <c r="O1325" s="12" t="e">
        <f>1000*(IF(I116&lt;18,VLOOKUP(I116,'[1]Mortality (No Interventions) H'!$B$10:$O$129,10),VLOOKUP(I116,'[1]Mortality (Interventions) H'!$B$264:$AV$384,31)))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2716.6802108752418</v>
      </c>
      <c r="M1326" s="14">
        <f t="shared" si="698"/>
        <v>769177</v>
      </c>
      <c r="O1326" s="12" t="e">
        <f>1000*(IF(I117&lt;18,VLOOKUP(I117,'[1]Mortality (No Interventions) H'!$B$10:$O$129,10),VLOOKUP(I117,'[1]Mortality (Interventions) H'!$B$264:$AV$384,31)))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2716.6802108752418</v>
      </c>
      <c r="M1327" s="14">
        <f t="shared" si="698"/>
        <v>769177</v>
      </c>
      <c r="O1327" s="12" t="e">
        <f>1000*(IF(I118&lt;18,VLOOKUP(I118,'[1]Mortality (No Interventions) H'!$B$10:$O$129,10),VLOOKUP(I118,'[1]Mortality (Interventions) H'!$B$264:$AV$384,31)))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2716.6802108752418</v>
      </c>
      <c r="M1328" s="14">
        <f t="shared" si="698"/>
        <v>769177</v>
      </c>
      <c r="O1328" s="12" t="e">
        <f>1000*(IF(I119&lt;18,VLOOKUP(I119,'[1]Mortality (No Interventions) H'!$B$10:$O$129,10),VLOOKUP(I119,'[1]Mortality (Interventions) H'!$B$264:$AV$384,31)))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2716.6802108752418</v>
      </c>
      <c r="M1329" s="14">
        <f t="shared" si="698"/>
        <v>769177</v>
      </c>
      <c r="O1329" s="12" t="e">
        <f>1000*(IF(I120&lt;18,VLOOKUP(I120,'[1]Mortality (No Interventions) H'!$B$10:$O$129,10),VLOOKUP(I120,'[1]Mortality (Interventions) H'!$B$264:$AV$384,31)))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2716.6802108752418</v>
      </c>
      <c r="M1330" s="14">
        <f t="shared" si="698"/>
        <v>769177</v>
      </c>
      <c r="O1330" s="12" t="e">
        <f>1000*(IF(I121&lt;18,VLOOKUP(I121,'[1]Mortality (No Interventions) H'!$B$10:$O$129,10),VLOOKUP(I121,'[1]Mortality (Interventions) H'!$B$264:$AV$384,31)))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2716.6802108752418</v>
      </c>
      <c r="M1331" s="14">
        <f t="shared" si="698"/>
        <v>769177</v>
      </c>
      <c r="O1331" s="12" t="e">
        <f>1000*(IF(I122&lt;18,VLOOKUP(I122,'[1]Mortality (No Interventions) H'!$B$10:$O$129,10),VLOOKUP(I122,'[1]Mortality (Interventions) H'!$B$264:$AV$384,31)))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2716.6802108752418</v>
      </c>
      <c r="M1332" s="14">
        <f t="shared" si="698"/>
        <v>769177</v>
      </c>
      <c r="O1332" s="12" t="e">
        <f>1000*(IF(I123&lt;18,VLOOKUP(I123,'[1]Mortality (No Interventions) H'!$B$10:$O$129,10),VLOOKUP(I123,'[1]Mortality (Interventions) H'!$B$264:$AV$384,31)))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2716.6802108752418</v>
      </c>
      <c r="M1333" s="14">
        <f t="shared" si="698"/>
        <v>769177</v>
      </c>
      <c r="O1333" s="12" t="e">
        <f>1000*(IF(I124&lt;18,VLOOKUP(I124,'[1]Mortality (No Interventions) H'!$B$10:$O$129,10),VLOOKUP(I124,'[1]Mortality (Interventions) H'!$B$264:$AV$384,31)))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544474.32140395592</v>
      </c>
      <c r="Z1338" s="2">
        <f t="shared" si="715"/>
        <v>-13611.8580350989</v>
      </c>
      <c r="AA1338" s="2">
        <f t="shared" si="715"/>
        <v>-43167.648470230961</v>
      </c>
      <c r="AB1338" s="2">
        <f t="shared" si="715"/>
        <v>-769177.00000000047</v>
      </c>
      <c r="AC1338" s="2">
        <f t="shared" si="715"/>
        <v>-281482.18510137423</v>
      </c>
      <c r="AD1338" s="2">
        <f t="shared" si="715"/>
        <v>11973.066283370181</v>
      </c>
      <c r="AE1338" s="2">
        <f t="shared" si="715"/>
        <v>-269509.11881800392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544474.32140395592</v>
      </c>
      <c r="Z1340" s="2">
        <f t="shared" si="716"/>
        <v>-13611.8580350989</v>
      </c>
      <c r="AA1340" s="2">
        <f t="shared" si="716"/>
        <v>-21822.209834276284</v>
      </c>
      <c r="AB1340" s="2">
        <f t="shared" si="716"/>
        <v>-224756.12078822523</v>
      </c>
      <c r="AC1340" s="2">
        <f t="shared" si="716"/>
        <v>284284.13274635561</v>
      </c>
      <c r="AD1340" s="2">
        <f t="shared" si="716"/>
        <v>5444.2087921177426</v>
      </c>
      <c r="AE1340" s="2">
        <f t="shared" si="716"/>
        <v>289728.34153847327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544474.32140395592</v>
      </c>
      <c r="Z1342" s="2">
        <f t="shared" si="717"/>
        <v>-13611.8580350989</v>
      </c>
      <c r="AA1342" s="2">
        <f t="shared" si="717"/>
        <v>-31928.197219803893</v>
      </c>
      <c r="AB1342" s="2">
        <f t="shared" si="717"/>
        <v>-453001.95145187207</v>
      </c>
      <c r="AC1342" s="2">
        <f t="shared" si="717"/>
        <v>45932.314697181224</v>
      </c>
      <c r="AD1342" s="2">
        <f t="shared" si="717"/>
        <v>8515.1378784846602</v>
      </c>
      <c r="AE1342" s="2">
        <f t="shared" si="717"/>
        <v>54447.452575666015</v>
      </c>
    </row>
    <row r="1345" spans="1:40" ht="19" customHeight="1" x14ac:dyDescent="0.15">
      <c r="A1345" s="1"/>
      <c r="G1345" s="1" t="s">
        <v>11</v>
      </c>
      <c r="H1345" s="50">
        <v>529985.20582187537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529985.20582187537</v>
      </c>
      <c r="K1346" s="14">
        <f>J1346*$C$10</f>
        <v>13249.630145546886</v>
      </c>
      <c r="L1346" s="15">
        <f>$C$1356</f>
        <v>5499.3526109914319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529985.20582187537</v>
      </c>
      <c r="Z1346" s="8">
        <f t="shared" ref="Z1346:Z1377" si="722">IFERROR(_xlfn.IFNA(-$T1346*K1346,0),0)</f>
        <v>-13249.630145546886</v>
      </c>
      <c r="AA1346" s="8">
        <f t="shared" ref="AA1346:AA1377" si="723">IFERROR(_xlfn.IFNA(-$T1346*L1346,0),0)</f>
        <v>-5499.3526109914319</v>
      </c>
      <c r="AB1346" s="8"/>
      <c r="AC1346" s="8">
        <f t="shared" ref="AC1346:AC1377" si="724">IFERROR(_xlfn.IFNA(SUM(Y1346:AB1346),0),0)</f>
        <v>511236.22306533705</v>
      </c>
      <c r="AD1346" s="8"/>
      <c r="AE1346" s="8">
        <f t="shared" ref="AE1346:AE1377" si="725">IFERROR(_xlfn.IFNA(SUM(AC1346:AD1346),0),0)</f>
        <v>511236.22306533705</v>
      </c>
      <c r="AG1346" s="46">
        <f>AE1475</f>
        <v>51165.475475509069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H'!$B$10:$O$129,10),VLOOKUP(I5,'[1]Mortality (Interventions) H'!$B$264:$AV$384,34)))</f>
        <v>17.09633152299136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1.7096331522991361E-2</v>
      </c>
      <c r="S1347" s="10">
        <f t="shared" ref="S1347:S1378" si="729">MIN(P1347*Q1347,Q1347-R1347)</f>
        <v>0</v>
      </c>
      <c r="T1347" s="9">
        <f t="shared" si="719"/>
        <v>0.98290366847700861</v>
      </c>
      <c r="U1347" s="18"/>
      <c r="V1347" s="8">
        <f t="shared" ref="V1347:V1378" si="730">W1346</f>
        <v>7691.77</v>
      </c>
      <c r="W1347" s="8">
        <f t="shared" si="720"/>
        <v>7560.2689500814013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-13150.104991859926</v>
      </c>
      <c r="AC1347" s="8">
        <f t="shared" si="724"/>
        <v>-13150.104991859926</v>
      </c>
      <c r="AD1347" s="8">
        <f t="shared" ref="AD1347:AD1378" si="732">IFERROR(_xlfn.IFNA($D$6*SUM(V1347:V1347,Y1347:Z1347),0),0)</f>
        <v>754.56263700000011</v>
      </c>
      <c r="AE1347" s="8">
        <f t="shared" si="725"/>
        <v>-12395.542354859925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2849.426581882055</v>
      </c>
      <c r="M1348" s="14">
        <f t="shared" si="718"/>
        <v>769177</v>
      </c>
      <c r="N1348" s="13"/>
      <c r="O1348" s="12">
        <f>1000*(IF(I6&lt;18,VLOOKUP(I6,'[1]Mortality (No Interventions) H'!$B$10:$O$129,10),VLOOKUP(I6,'[1]Mortality (Interventions) H'!$B$264:$AV$384,34)))</f>
        <v>18.684977193884787</v>
      </c>
      <c r="P1348" s="11">
        <v>0</v>
      </c>
      <c r="Q1348" s="10">
        <f t="shared" si="727"/>
        <v>0.98290366847700861</v>
      </c>
      <c r="R1348" s="10">
        <f t="shared" si="728"/>
        <v>1.8365532629278602E-2</v>
      </c>
      <c r="S1348" s="10">
        <f t="shared" si="729"/>
        <v>0</v>
      </c>
      <c r="T1348" s="9">
        <f t="shared" si="719"/>
        <v>0.96453813584772996</v>
      </c>
      <c r="U1348" s="18"/>
      <c r="V1348" s="8">
        <f t="shared" si="730"/>
        <v>7560.2689500814013</v>
      </c>
      <c r="W1348" s="8">
        <f t="shared" si="720"/>
        <v>7419.0054971694944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-2748.3806035234866</v>
      </c>
      <c r="AB1348" s="8">
        <f t="shared" si="731"/>
        <v>-14126.345291190628</v>
      </c>
      <c r="AC1348" s="8">
        <f t="shared" si="724"/>
        <v>-16874.725894714116</v>
      </c>
      <c r="AD1348" s="8">
        <f t="shared" si="732"/>
        <v>741.6623840029855</v>
      </c>
      <c r="AE1348" s="8">
        <f t="shared" si="725"/>
        <v>-16133.06351071113</v>
      </c>
      <c r="AF1348" s="1" t="s">
        <v>34</v>
      </c>
      <c r="AG1348" s="44">
        <f>AE1475/Y1475</f>
        <v>9.6541327783223926E-2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2849.426581882055</v>
      </c>
      <c r="M1349" s="14">
        <f t="shared" si="718"/>
        <v>769177</v>
      </c>
      <c r="N1349" s="13"/>
      <c r="O1349" s="12">
        <f>1000*(IF(I7&lt;18,VLOOKUP(I7,'[1]Mortality (No Interventions) H'!$B$10:$O$129,10),VLOOKUP(I7,'[1]Mortality (Interventions) H'!$B$264:$AV$384,34)))</f>
        <v>20.368807379850029</v>
      </c>
      <c r="P1349" s="11">
        <v>0</v>
      </c>
      <c r="Q1349" s="10">
        <f t="shared" si="727"/>
        <v>0.96453813584772996</v>
      </c>
      <c r="R1349" s="10">
        <f t="shared" si="728"/>
        <v>1.9646491499602032E-2</v>
      </c>
      <c r="S1349" s="10">
        <f t="shared" si="729"/>
        <v>0</v>
      </c>
      <c r="T1349" s="9">
        <f t="shared" si="719"/>
        <v>0.94489164434812789</v>
      </c>
      <c r="U1349" s="18"/>
      <c r="V1349" s="8">
        <f t="shared" si="730"/>
        <v>7419.0054971694944</v>
      </c>
      <c r="W1349" s="8">
        <f t="shared" si="720"/>
        <v>7267.8892032475997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-2692.3993684038005</v>
      </c>
      <c r="AB1349" s="8">
        <f t="shared" si="731"/>
        <v>-15111.629392189392</v>
      </c>
      <c r="AC1349" s="8">
        <f t="shared" si="724"/>
        <v>-17804.028760593192</v>
      </c>
      <c r="AD1349" s="8">
        <f t="shared" si="732"/>
        <v>727.8044392723275</v>
      </c>
      <c r="AE1349" s="8">
        <f t="shared" si="725"/>
        <v>-17076.224321320864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2849.426581882055</v>
      </c>
      <c r="M1350" s="14">
        <f t="shared" si="718"/>
        <v>769177</v>
      </c>
      <c r="N1350" s="13"/>
      <c r="O1350" s="12">
        <f>1000*(IF(I8&lt;18,VLOOKUP(I8,'[1]Mortality (No Interventions) H'!$B$10:$O$129,10),VLOOKUP(I8,'[1]Mortality (Interventions) H'!$B$264:$AV$384,34)))</f>
        <v>22.146056119950483</v>
      </c>
      <c r="P1350" s="11">
        <v>0</v>
      </c>
      <c r="Q1350" s="10">
        <f t="shared" si="727"/>
        <v>0.94489164434812789</v>
      </c>
      <c r="R1350" s="10">
        <f t="shared" si="728"/>
        <v>2.0925623383005933E-2</v>
      </c>
      <c r="S1350" s="10">
        <f t="shared" si="729"/>
        <v>0</v>
      </c>
      <c r="T1350" s="9">
        <f t="shared" si="719"/>
        <v>0.92396602096512193</v>
      </c>
      <c r="U1350" s="18"/>
      <c r="V1350" s="8">
        <f t="shared" si="730"/>
        <v>7267.8892032475997</v>
      </c>
      <c r="W1350" s="8">
        <f t="shared" si="720"/>
        <v>7106.9341210788962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-2632.7733408938107</v>
      </c>
      <c r="AB1350" s="8">
        <f t="shared" si="731"/>
        <v>-16095.508216870356</v>
      </c>
      <c r="AC1350" s="8">
        <f t="shared" si="724"/>
        <v>-18728.281557764167</v>
      </c>
      <c r="AD1350" s="8">
        <f t="shared" si="732"/>
        <v>712.97993083858955</v>
      </c>
      <c r="AE1350" s="8">
        <f t="shared" si="725"/>
        <v>-18015.301626925579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2849.426581882055</v>
      </c>
      <c r="M1351" s="14">
        <f t="shared" si="718"/>
        <v>769177</v>
      </c>
      <c r="N1351" s="13"/>
      <c r="O1351" s="12">
        <f>1000*(IF(I9&lt;18,VLOOKUP(I9,'[1]Mortality (No Interventions) H'!$B$10:$O$129,10),VLOOKUP(I9,'[1]Mortality (Interventions) H'!$B$264:$AV$384,34)))</f>
        <v>24.137317338163268</v>
      </c>
      <c r="P1351" s="11">
        <v>0</v>
      </c>
      <c r="Q1351" s="10">
        <f t="shared" si="727"/>
        <v>0.92396602096512193</v>
      </c>
      <c r="R1351" s="10">
        <f t="shared" si="728"/>
        <v>2.2302061057715164E-2</v>
      </c>
      <c r="S1351" s="10">
        <f t="shared" si="729"/>
        <v>0</v>
      </c>
      <c r="T1351" s="9">
        <f t="shared" si="719"/>
        <v>0.90166395990740678</v>
      </c>
      <c r="U1351" s="18"/>
      <c r="V1351" s="8">
        <f t="shared" si="730"/>
        <v>7106.9341210788962</v>
      </c>
      <c r="W1351" s="8">
        <f t="shared" si="720"/>
        <v>6935.3917968969945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-2569.2252552852005</v>
      </c>
      <c r="AB1351" s="8">
        <f t="shared" si="731"/>
        <v>-17154.232418190175</v>
      </c>
      <c r="AC1351" s="8">
        <f t="shared" si="724"/>
        <v>-19723.457673475375</v>
      </c>
      <c r="AD1351" s="8">
        <f t="shared" si="732"/>
        <v>697.19023727783974</v>
      </c>
      <c r="AE1351" s="8">
        <f t="shared" si="725"/>
        <v>-19026.267436197537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2849.426581882055</v>
      </c>
      <c r="M1352" s="14">
        <f t="shared" si="718"/>
        <v>769177</v>
      </c>
      <c r="N1352" s="13"/>
      <c r="O1352" s="12">
        <f>1000*(IF(I10&lt;18,VLOOKUP(I10,'[1]Mortality (No Interventions) H'!$B$10:$O$129,10),VLOOKUP(I10,'[1]Mortality (Interventions) H'!$B$264:$AV$384,34)))</f>
        <v>26.652111185538494</v>
      </c>
      <c r="P1352" s="11">
        <v>0</v>
      </c>
      <c r="Q1352" s="10">
        <f t="shared" si="727"/>
        <v>0.90166395990740678</v>
      </c>
      <c r="R1352" s="10">
        <f t="shared" si="728"/>
        <v>2.4031248111445129E-2</v>
      </c>
      <c r="S1352" s="10">
        <f t="shared" si="729"/>
        <v>0</v>
      </c>
      <c r="T1352" s="9">
        <f t="shared" si="719"/>
        <v>0.8776327117959617</v>
      </c>
      <c r="U1352" s="18"/>
      <c r="V1352" s="8">
        <f t="shared" si="730"/>
        <v>6935.3917968969945</v>
      </c>
      <c r="W1352" s="8">
        <f t="shared" si="720"/>
        <v>6750.548963610825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-2500.7499781206457</v>
      </c>
      <c r="AB1352" s="8">
        <f t="shared" si="731"/>
        <v>-18484.283328617032</v>
      </c>
      <c r="AC1352" s="8">
        <f t="shared" si="724"/>
        <v>-20985.033306737678</v>
      </c>
      <c r="AD1352" s="8">
        <f t="shared" si="732"/>
        <v>680.36193527559521</v>
      </c>
      <c r="AE1352" s="8">
        <f t="shared" si="725"/>
        <v>-20304.671371462082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2849.426581882055</v>
      </c>
      <c r="M1353" s="14">
        <f t="shared" si="718"/>
        <v>769177</v>
      </c>
      <c r="N1353" s="13"/>
      <c r="O1353" s="12">
        <f>1000*(IF(I11&lt;18,VLOOKUP(I11,'[1]Mortality (No Interventions) H'!$B$10:$O$129,10),VLOOKUP(I11,'[1]Mortality (Interventions) H'!$B$264:$AV$384,34)))</f>
        <v>29.227647016704282</v>
      </c>
      <c r="P1353" s="11">
        <v>0</v>
      </c>
      <c r="Q1353" s="10">
        <f t="shared" si="727"/>
        <v>0.8776327117959617</v>
      </c>
      <c r="R1353" s="10">
        <f t="shared" si="728"/>
        <v>2.5651139110685329E-2</v>
      </c>
      <c r="S1353" s="10">
        <f t="shared" si="729"/>
        <v>0</v>
      </c>
      <c r="T1353" s="9">
        <f t="shared" si="719"/>
        <v>0.85198157268527641</v>
      </c>
      <c r="U1353" s="18"/>
      <c r="V1353" s="8">
        <f t="shared" si="730"/>
        <v>6750.548963610825</v>
      </c>
      <c r="W1353" s="8">
        <f t="shared" si="720"/>
        <v>6553.2463013334291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-2427.6589404831047</v>
      </c>
      <c r="AB1353" s="8">
        <f t="shared" si="731"/>
        <v>-19730.266227739608</v>
      </c>
      <c r="AC1353" s="8">
        <f t="shared" si="724"/>
        <v>-22157.925168222711</v>
      </c>
      <c r="AD1353" s="8">
        <f t="shared" si="732"/>
        <v>662.22885333022202</v>
      </c>
      <c r="AE1353" s="8">
        <f t="shared" si="725"/>
        <v>-21495.696314892488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2849.426581882055</v>
      </c>
      <c r="M1354" s="14">
        <f t="shared" si="718"/>
        <v>769177</v>
      </c>
      <c r="N1354" s="13"/>
      <c r="O1354" s="12">
        <f>1000*(IF(I12&lt;18,VLOOKUP(I12,'[1]Mortality (No Interventions) H'!$B$10:$O$129,10),VLOOKUP(I12,'[1]Mortality (Interventions) H'!$B$264:$AV$384,34)))</f>
        <v>32.185527365120493</v>
      </c>
      <c r="P1354" s="11">
        <v>0</v>
      </c>
      <c r="Q1354" s="10">
        <f t="shared" si="727"/>
        <v>0.85198157268527641</v>
      </c>
      <c r="R1354" s="10">
        <f t="shared" si="728"/>
        <v>2.7421476222240358E-2</v>
      </c>
      <c r="S1354" s="10">
        <f t="shared" si="729"/>
        <v>0</v>
      </c>
      <c r="T1354" s="9">
        <f t="shared" si="719"/>
        <v>0.82456009646303607</v>
      </c>
      <c r="U1354" s="18"/>
      <c r="V1354" s="8">
        <f t="shared" si="730"/>
        <v>6553.2463013334291</v>
      </c>
      <c r="W1354" s="8">
        <f t="shared" si="720"/>
        <v>6342.3266131714872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-2349.5234572210065</v>
      </c>
      <c r="AB1354" s="8">
        <f t="shared" si="731"/>
        <v>-21091.96881619417</v>
      </c>
      <c r="AC1354" s="8">
        <f t="shared" si="724"/>
        <v>-23441.492273415177</v>
      </c>
      <c r="AD1354" s="8">
        <f t="shared" si="732"/>
        <v>642.87346216080948</v>
      </c>
      <c r="AE1354" s="8">
        <f t="shared" si="725"/>
        <v>-22798.618811254368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2849.426581882055</v>
      </c>
      <c r="M1355" s="14">
        <f t="shared" si="718"/>
        <v>769177</v>
      </c>
      <c r="N1355" s="13"/>
      <c r="O1355" s="12">
        <f>1000*(IF(I13&lt;18,VLOOKUP(I13,'[1]Mortality (No Interventions) H'!$B$10:$O$129,10),VLOOKUP(I13,'[1]Mortality (Interventions) H'!$B$264:$AV$384,34)))</f>
        <v>35.582655471912808</v>
      </c>
      <c r="P1355" s="11">
        <v>0</v>
      </c>
      <c r="Q1355" s="10">
        <f t="shared" si="727"/>
        <v>0.82456009646303607</v>
      </c>
      <c r="R1355" s="10">
        <f t="shared" si="728"/>
        <v>2.9340037828331403E-2</v>
      </c>
      <c r="S1355" s="10">
        <f t="shared" si="729"/>
        <v>0</v>
      </c>
      <c r="T1355" s="9">
        <f t="shared" si="719"/>
        <v>0.79522005863470469</v>
      </c>
      <c r="U1355" s="18"/>
      <c r="V1355" s="8">
        <f t="shared" si="730"/>
        <v>6342.3266131714872</v>
      </c>
      <c r="W1355" s="8">
        <f t="shared" si="720"/>
        <v>6116.6497904046628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-2265.921173519534</v>
      </c>
      <c r="AB1355" s="8">
        <f t="shared" si="731"/>
        <v>-22567.682276682463</v>
      </c>
      <c r="AC1355" s="8">
        <f t="shared" si="724"/>
        <v>-24833.603450201997</v>
      </c>
      <c r="AD1355" s="8">
        <f t="shared" si="732"/>
        <v>622.18224075212299</v>
      </c>
      <c r="AE1355" s="8">
        <f t="shared" si="725"/>
        <v>-24211.421209449876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5499.3526109914319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2849.426581882055</v>
      </c>
      <c r="M1356" s="14">
        <f t="shared" si="718"/>
        <v>769177</v>
      </c>
      <c r="N1356" s="13"/>
      <c r="O1356" s="12">
        <f>1000*(IF(I14&lt;18,VLOOKUP(I14,'[1]Mortality (No Interventions) H'!$B$10:$O$129,10),VLOOKUP(I14,'[1]Mortality (Interventions) H'!$B$264:$AV$384,34)))</f>
        <v>39.615859226187204</v>
      </c>
      <c r="P1356" s="11">
        <v>0</v>
      </c>
      <c r="Q1356" s="10">
        <f t="shared" si="727"/>
        <v>0.79522005863470469</v>
      </c>
      <c r="R1356" s="10">
        <f t="shared" si="728"/>
        <v>3.1503325896712793E-2</v>
      </c>
      <c r="S1356" s="10">
        <f t="shared" si="729"/>
        <v>0</v>
      </c>
      <c r="T1356" s="9">
        <f t="shared" si="719"/>
        <v>0.7637167327379919</v>
      </c>
      <c r="U1356" s="18"/>
      <c r="V1356" s="8">
        <f t="shared" si="730"/>
        <v>6116.6497904046628</v>
      </c>
      <c r="W1356" s="8">
        <f t="shared" si="720"/>
        <v>5874.3334533721045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-2176.1547592917473</v>
      </c>
      <c r="AB1356" s="8">
        <f t="shared" si="731"/>
        <v>-24231.633703255855</v>
      </c>
      <c r="AC1356" s="8">
        <f t="shared" si="724"/>
        <v>-26407.788462547604</v>
      </c>
      <c r="AD1356" s="8">
        <f t="shared" si="732"/>
        <v>600.04334443869743</v>
      </c>
      <c r="AE1356" s="8">
        <f t="shared" si="725"/>
        <v>-25807.745118108905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2849.426581882055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2849.426581882055</v>
      </c>
      <c r="M1357" s="14">
        <f t="shared" si="718"/>
        <v>769177</v>
      </c>
      <c r="N1357" s="13"/>
      <c r="O1357" s="12">
        <f>1000*(IF(I15&lt;18,VLOOKUP(I15,'[1]Mortality (No Interventions) H'!$B$10:$O$129,10),VLOOKUP(I15,'[1]Mortality (Interventions) H'!$B$264:$AV$384,34)))</f>
        <v>44.242645602835658</v>
      </c>
      <c r="P1357" s="11">
        <v>0</v>
      </c>
      <c r="Q1357" s="10">
        <f t="shared" si="727"/>
        <v>0.7637167327379919</v>
      </c>
      <c r="R1357" s="10">
        <f t="shared" si="728"/>
        <v>3.3788848747482531E-2</v>
      </c>
      <c r="S1357" s="10">
        <f t="shared" si="729"/>
        <v>0</v>
      </c>
      <c r="T1357" s="9">
        <f t="shared" si="719"/>
        <v>0.72992788399050934</v>
      </c>
      <c r="U1357" s="18"/>
      <c r="V1357" s="8">
        <f t="shared" si="730"/>
        <v>5874.3334533721045</v>
      </c>
      <c r="W1357" s="8">
        <f t="shared" si="720"/>
        <v>5614.4374002416807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-2079.8759154994782</v>
      </c>
      <c r="AB1357" s="8">
        <f t="shared" si="731"/>
        <v>-25989.605313042372</v>
      </c>
      <c r="AC1357" s="8">
        <f t="shared" si="724"/>
        <v>-28069.481228541848</v>
      </c>
      <c r="AD1357" s="8">
        <f t="shared" si="732"/>
        <v>576.27211177580352</v>
      </c>
      <c r="AE1357" s="8">
        <f t="shared" si="725"/>
        <v>-27493.209116766044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2849.426581882055</v>
      </c>
      <c r="M1358" s="14">
        <f t="shared" si="718"/>
        <v>769177</v>
      </c>
      <c r="N1358" s="13"/>
      <c r="O1358" s="12">
        <f>1000*(IF(I16&lt;18,VLOOKUP(I16,'[1]Mortality (No Interventions) H'!$B$10:$O$129,10),VLOOKUP(I16,'[1]Mortality (Interventions) H'!$B$264:$AV$384,34)))</f>
        <v>49.526459346542325</v>
      </c>
      <c r="P1358" s="11">
        <v>0</v>
      </c>
      <c r="Q1358" s="10">
        <f t="shared" si="727"/>
        <v>0.72992788399050934</v>
      </c>
      <c r="R1358" s="10">
        <f t="shared" si="728"/>
        <v>3.6150743672363622E-2</v>
      </c>
      <c r="S1358" s="10">
        <f t="shared" si="729"/>
        <v>0</v>
      </c>
      <c r="T1358" s="9">
        <f t="shared" si="719"/>
        <v>0.69377714031814575</v>
      </c>
      <c r="U1358" s="18"/>
      <c r="V1358" s="8">
        <f t="shared" si="730"/>
        <v>5614.4374002416807</v>
      </c>
      <c r="W1358" s="8">
        <f t="shared" si="720"/>
        <v>5336.3741945849042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-1976.8670255246409</v>
      </c>
      <c r="AB1358" s="8">
        <f t="shared" si="731"/>
        <v>-27806.320565677634</v>
      </c>
      <c r="AC1358" s="8">
        <f t="shared" si="724"/>
        <v>-29783.187591202273</v>
      </c>
      <c r="AD1358" s="8">
        <f t="shared" si="732"/>
        <v>550.77630896370897</v>
      </c>
      <c r="AE1358" s="8">
        <f t="shared" si="725"/>
        <v>-29232.411282238565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2849.426581882055</v>
      </c>
      <c r="M1359" s="14">
        <f t="shared" si="718"/>
        <v>769177</v>
      </c>
      <c r="N1359" s="13"/>
      <c r="O1359" s="12">
        <f>1000*(IF(I17&lt;18,VLOOKUP(I17,'[1]Mortality (No Interventions) H'!$B$10:$O$129,10),VLOOKUP(I17,'[1]Mortality (Interventions) H'!$B$264:$AV$384,34)))</f>
        <v>55.595655196714596</v>
      </c>
      <c r="P1359" s="11">
        <v>0</v>
      </c>
      <c r="Q1359" s="10">
        <f t="shared" si="727"/>
        <v>0.69377714031814575</v>
      </c>
      <c r="R1359" s="10">
        <f t="shared" si="728"/>
        <v>3.8570994676490306E-2</v>
      </c>
      <c r="S1359" s="10">
        <f t="shared" si="729"/>
        <v>0</v>
      </c>
      <c r="T1359" s="9">
        <f t="shared" si="719"/>
        <v>0.65520614564165547</v>
      </c>
      <c r="U1359" s="18"/>
      <c r="V1359" s="8">
        <f t="shared" si="730"/>
        <v>5336.3741945849042</v>
      </c>
      <c r="W1359" s="8">
        <f t="shared" si="720"/>
        <v>5039.6949748621164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-1866.9618080038183</v>
      </c>
      <c r="AB1359" s="8">
        <f t="shared" si="731"/>
        <v>-29667.921972278782</v>
      </c>
      <c r="AC1359" s="8">
        <f t="shared" si="724"/>
        <v>-31534.883780282602</v>
      </c>
      <c r="AD1359" s="8">
        <f t="shared" si="732"/>
        <v>523.49830848877912</v>
      </c>
      <c r="AE1359" s="8">
        <f t="shared" si="725"/>
        <v>-31011.385471793823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2849.426581882055</v>
      </c>
      <c r="M1360" s="14">
        <f t="shared" si="718"/>
        <v>769177</v>
      </c>
      <c r="N1360" s="13"/>
      <c r="O1360" s="12">
        <f>1000*(IF(I18&lt;18,VLOOKUP(I18,'[1]Mortality (No Interventions) H'!$B$10:$O$129,10),VLOOKUP(I18,'[1]Mortality (Interventions) H'!$B$264:$AV$384,34)))</f>
        <v>62.331333640550255</v>
      </c>
      <c r="P1360" s="11">
        <v>0</v>
      </c>
      <c r="Q1360" s="10">
        <f t="shared" si="727"/>
        <v>0.65520614564165547</v>
      </c>
      <c r="R1360" s="10">
        <f t="shared" si="728"/>
        <v>4.0839872867328993E-2</v>
      </c>
      <c r="S1360" s="10">
        <f t="shared" si="729"/>
        <v>0</v>
      </c>
      <c r="T1360" s="9">
        <f t="shared" si="719"/>
        <v>0.61436627277432643</v>
      </c>
      <c r="U1360" s="18"/>
      <c r="V1360" s="8">
        <f t="shared" si="730"/>
        <v>5039.6949748621164</v>
      </c>
      <c r="W1360" s="8">
        <f t="shared" si="720"/>
        <v>4725.5640659373812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-1750.5915886549672</v>
      </c>
      <c r="AB1360" s="8">
        <f t="shared" si="731"/>
        <v>-31413.090892473512</v>
      </c>
      <c r="AC1360" s="8">
        <f t="shared" si="724"/>
        <v>-33163.682481128482</v>
      </c>
      <c r="AD1360" s="8">
        <f t="shared" si="732"/>
        <v>494.39407703397364</v>
      </c>
      <c r="AE1360" s="8">
        <f t="shared" si="725"/>
        <v>-32669.28840409451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2849.426581882055</v>
      </c>
      <c r="M1361" s="14">
        <f t="shared" si="718"/>
        <v>769177</v>
      </c>
      <c r="N1361" s="13"/>
      <c r="O1361" s="12">
        <f>1000*(IF(I19&lt;18,VLOOKUP(I19,'[1]Mortality (No Interventions) H'!$B$10:$O$129,10),VLOOKUP(I19,'[1]Mortality (Interventions) H'!$B$264:$AV$384,34)))</f>
        <v>69.768286006773678</v>
      </c>
      <c r="P1361" s="11">
        <v>0</v>
      </c>
      <c r="Q1361" s="10">
        <f t="shared" si="727"/>
        <v>0.61436627277432643</v>
      </c>
      <c r="R1361" s="10">
        <f t="shared" si="728"/>
        <v>4.2863281831834743E-2</v>
      </c>
      <c r="S1361" s="10">
        <f t="shared" si="729"/>
        <v>0</v>
      </c>
      <c r="T1361" s="9">
        <f t="shared" si="719"/>
        <v>0.57150299094249168</v>
      </c>
      <c r="U1361" s="18"/>
      <c r="V1361" s="8">
        <f t="shared" si="730"/>
        <v>4725.5640659373812</v>
      </c>
      <c r="W1361" s="8">
        <f t="shared" si="720"/>
        <v>4395.8695606417295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-1628.455814016635</v>
      </c>
      <c r="AB1361" s="8">
        <f t="shared" si="731"/>
        <v>-32969.450529565154</v>
      </c>
      <c r="AC1361" s="8">
        <f t="shared" si="724"/>
        <v>-34597.906343581788</v>
      </c>
      <c r="AD1361" s="8">
        <f t="shared" si="732"/>
        <v>463.5778348684571</v>
      </c>
      <c r="AE1361" s="8">
        <f t="shared" si="725"/>
        <v>-34134.328508713334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2849.426581882055</v>
      </c>
      <c r="M1362" s="14">
        <f t="shared" si="718"/>
        <v>769177</v>
      </c>
      <c r="N1362" s="13"/>
      <c r="O1362" s="12">
        <f>1000*(IF(I20&lt;18,VLOOKUP(I20,'[1]Mortality (No Interventions) H'!$B$10:$O$129,10),VLOOKUP(I20,'[1]Mortality (Interventions) H'!$B$264:$AV$384,34)))</f>
        <v>77.812977438984163</v>
      </c>
      <c r="P1362" s="11">
        <v>0</v>
      </c>
      <c r="Q1362" s="10">
        <f t="shared" si="727"/>
        <v>0.57150299094249168</v>
      </c>
      <c r="R1362" s="10">
        <f t="shared" si="728"/>
        <v>4.447034934052007E-2</v>
      </c>
      <c r="S1362" s="10">
        <f t="shared" si="729"/>
        <v>0</v>
      </c>
      <c r="T1362" s="9">
        <f t="shared" si="719"/>
        <v>0.52703264160197161</v>
      </c>
      <c r="U1362" s="18"/>
      <c r="V1362" s="8">
        <f t="shared" si="730"/>
        <v>4395.8695606417295</v>
      </c>
      <c r="W1362" s="8">
        <f t="shared" si="720"/>
        <v>4053.8138616947972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-1501.7408185001761</v>
      </c>
      <c r="AB1362" s="8">
        <f t="shared" si="731"/>
        <v>-34205.569894693203</v>
      </c>
      <c r="AC1362" s="8">
        <f t="shared" si="724"/>
        <v>-35707.310713193379</v>
      </c>
      <c r="AD1362" s="8">
        <f t="shared" si="732"/>
        <v>431.23480389895371</v>
      </c>
      <c r="AE1362" s="8">
        <f t="shared" si="725"/>
        <v>-35276.075909294428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2849.426581882055</v>
      </c>
      <c r="M1363" s="14">
        <f t="shared" si="718"/>
        <v>769177</v>
      </c>
      <c r="N1363" s="13"/>
      <c r="O1363" s="12">
        <f>1000*(IF(I21&lt;18,VLOOKUP(I21,'[1]Mortality (No Interventions) H'!$B$10:$O$129,10),VLOOKUP(I21,'[1]Mortality (Interventions) H'!$B$264:$AV$384,34)))</f>
        <v>86.579809596621828</v>
      </c>
      <c r="P1363" s="11">
        <v>0</v>
      </c>
      <c r="Q1363" s="10">
        <f t="shared" si="727"/>
        <v>0.52703264160197161</v>
      </c>
      <c r="R1363" s="10">
        <f t="shared" si="728"/>
        <v>4.5630385761103336E-2</v>
      </c>
      <c r="S1363" s="10">
        <f t="shared" si="729"/>
        <v>0</v>
      </c>
      <c r="T1363" s="9">
        <f t="shared" si="719"/>
        <v>0.48140225584086827</v>
      </c>
      <c r="U1363" s="18"/>
      <c r="V1363" s="8">
        <f t="shared" si="730"/>
        <v>4053.8138616947972</v>
      </c>
      <c r="W1363" s="8">
        <f t="shared" si="720"/>
        <v>3702.8354294091155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-1371.7203843709558</v>
      </c>
      <c r="AB1363" s="8">
        <f t="shared" si="731"/>
        <v>-35097.843228568177</v>
      </c>
      <c r="AC1363" s="8">
        <f t="shared" si="724"/>
        <v>-36469.563612939135</v>
      </c>
      <c r="AD1363" s="8">
        <f t="shared" si="732"/>
        <v>397.67913983225964</v>
      </c>
      <c r="AE1363" s="8">
        <f t="shared" si="725"/>
        <v>-36071.884473106875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2849.426581882055</v>
      </c>
      <c r="M1364" s="14">
        <f t="shared" si="718"/>
        <v>769177</v>
      </c>
      <c r="N1364" s="13"/>
      <c r="O1364" s="12">
        <f>1000*(IF(I22&lt;18,VLOOKUP(I22,'[1]Mortality (No Interventions) H'!$B$10:$O$129,10),VLOOKUP(I22,'[1]Mortality (Interventions) H'!$B$264:$AV$384,34)))</f>
        <v>96.370387337793716</v>
      </c>
      <c r="P1364" s="11">
        <v>0</v>
      </c>
      <c r="Q1364" s="10">
        <f t="shared" si="727"/>
        <v>0.48140225584086827</v>
      </c>
      <c r="R1364" s="10">
        <f t="shared" si="728"/>
        <v>4.6392921860672141E-2</v>
      </c>
      <c r="S1364" s="10">
        <f t="shared" si="729"/>
        <v>0</v>
      </c>
      <c r="T1364" s="9">
        <f t="shared" si="719"/>
        <v>0.43500933398019614</v>
      </c>
      <c r="U1364" s="18"/>
      <c r="V1364" s="8">
        <f t="shared" si="730"/>
        <v>3702.8354294091155</v>
      </c>
      <c r="W1364" s="8">
        <f t="shared" si="720"/>
        <v>3345.9917448288534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-1239.5271596099797</v>
      </c>
      <c r="AB1364" s="8">
        <f t="shared" si="731"/>
        <v>-35684.368458026212</v>
      </c>
      <c r="AC1364" s="8">
        <f t="shared" si="724"/>
        <v>-36923.89561763619</v>
      </c>
      <c r="AD1364" s="8">
        <f t="shared" si="732"/>
        <v>363.24815562503426</v>
      </c>
      <c r="AE1364" s="8">
        <f t="shared" si="725"/>
        <v>-36560.647462011155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2849.426581882055</v>
      </c>
      <c r="M1365" s="14">
        <f t="shared" si="718"/>
        <v>769177</v>
      </c>
      <c r="N1365" s="13"/>
      <c r="O1365" s="12">
        <f>1000*(IF(I23&lt;18,VLOOKUP(I23,'[1]Mortality (No Interventions) H'!$B$10:$O$129,10),VLOOKUP(I23,'[1]Mortality (Interventions) H'!$B$264:$AV$384,34)))</f>
        <v>107.28813452846569</v>
      </c>
      <c r="P1365" s="11">
        <v>0</v>
      </c>
      <c r="Q1365" s="10">
        <f t="shared" si="727"/>
        <v>0.43500933398019614</v>
      </c>
      <c r="R1365" s="10">
        <f t="shared" si="728"/>
        <v>4.6671339945205545E-2</v>
      </c>
      <c r="S1365" s="10">
        <f t="shared" si="729"/>
        <v>0</v>
      </c>
      <c r="T1365" s="9">
        <f t="shared" si="719"/>
        <v>0.38833799403499059</v>
      </c>
      <c r="U1365" s="18"/>
      <c r="V1365" s="8">
        <f t="shared" si="730"/>
        <v>3345.9917448288534</v>
      </c>
      <c r="W1365" s="8">
        <f t="shared" si="720"/>
        <v>2987.0065323785198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-1106.540602958057</v>
      </c>
      <c r="AB1365" s="8">
        <f t="shared" si="731"/>
        <v>-35898.521245033364</v>
      </c>
      <c r="AC1365" s="8">
        <f t="shared" si="724"/>
        <v>-37005.061847991419</v>
      </c>
      <c r="AD1365" s="8">
        <f t="shared" si="732"/>
        <v>328.24179016771052</v>
      </c>
      <c r="AE1365" s="8">
        <f t="shared" si="725"/>
        <v>-36676.820057823708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2849.426581882055</v>
      </c>
      <c r="M1366" s="14">
        <f t="shared" si="718"/>
        <v>769177</v>
      </c>
      <c r="N1366" s="13"/>
      <c r="O1366" s="12">
        <f>1000*(IF(I24&lt;18,VLOOKUP(I24,'[1]Mortality (No Interventions) H'!$B$10:$O$129,10),VLOOKUP(I24,'[1]Mortality (Interventions) H'!$B$264:$AV$384,34)))</f>
        <v>119.50829509265192</v>
      </c>
      <c r="P1366" s="11">
        <v>0</v>
      </c>
      <c r="Q1366" s="10">
        <f t="shared" si="727"/>
        <v>0.38833799403499059</v>
      </c>
      <c r="R1366" s="10">
        <f t="shared" si="728"/>
        <v>4.6409611586822157E-2</v>
      </c>
      <c r="S1366" s="10">
        <f t="shared" si="729"/>
        <v>0</v>
      </c>
      <c r="T1366" s="9">
        <f t="shared" si="719"/>
        <v>0.34192838244816842</v>
      </c>
      <c r="U1366" s="18"/>
      <c r="V1366" s="8">
        <f t="shared" si="730"/>
        <v>2987.0065323785198</v>
      </c>
      <c r="W1366" s="8">
        <f t="shared" si="720"/>
        <v>2630.0344742633488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-974.29982204774456</v>
      </c>
      <c r="AB1366" s="8">
        <f t="shared" si="731"/>
        <v>-35697.205811517109</v>
      </c>
      <c r="AC1366" s="8">
        <f t="shared" si="724"/>
        <v>-36671.505633564855</v>
      </c>
      <c r="AD1366" s="8">
        <f t="shared" si="732"/>
        <v>293.02534082633281</v>
      </c>
      <c r="AE1366" s="8">
        <f t="shared" si="725"/>
        <v>-36378.480292738524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2849.426581882055</v>
      </c>
      <c r="M1367" s="14">
        <f t="shared" si="718"/>
        <v>769177</v>
      </c>
      <c r="N1367" s="13"/>
      <c r="O1367" s="12">
        <f>1000*(IF(I25&lt;18,VLOOKUP(I25,'[1]Mortality (No Interventions) H'!$B$10:$O$129,10),VLOOKUP(I25,'[1]Mortality (Interventions) H'!$B$264:$AV$384,34)))</f>
        <v>132.5729034773328</v>
      </c>
      <c r="P1367" s="11">
        <v>0</v>
      </c>
      <c r="Q1367" s="10">
        <f t="shared" si="727"/>
        <v>0.34192838244816842</v>
      </c>
      <c r="R1367" s="10">
        <f t="shared" si="728"/>
        <v>4.5330438442461568E-2</v>
      </c>
      <c r="S1367" s="10">
        <f t="shared" si="729"/>
        <v>0</v>
      </c>
      <c r="T1367" s="9">
        <f t="shared" si="719"/>
        <v>0.29659794400570683</v>
      </c>
      <c r="U1367" s="18"/>
      <c r="V1367" s="8">
        <f t="shared" si="730"/>
        <v>2630.0344742633488</v>
      </c>
      <c r="W1367" s="8">
        <f t="shared" si="720"/>
        <v>2281.3631677647759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-845.13406578142633</v>
      </c>
      <c r="AB1367" s="8">
        <f t="shared" si="731"/>
        <v>-34867.130649857259</v>
      </c>
      <c r="AC1367" s="8">
        <f t="shared" si="724"/>
        <v>-35712.264715638688</v>
      </c>
      <c r="AD1367" s="8">
        <f t="shared" si="732"/>
        <v>258.00638192523451</v>
      </c>
      <c r="AE1367" s="8">
        <f t="shared" si="725"/>
        <v>-35454.258333713457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2849.426581882055</v>
      </c>
      <c r="M1368" s="14">
        <f t="shared" si="718"/>
        <v>769177</v>
      </c>
      <c r="N1368" s="13"/>
      <c r="O1368" s="12">
        <f>1000*(IF(I26&lt;18,VLOOKUP(I26,'[1]Mortality (No Interventions) H'!$B$10:$O$129,10),VLOOKUP(I26,'[1]Mortality (Interventions) H'!$B$264:$AV$384,34)))</f>
        <v>146.05160102482574</v>
      </c>
      <c r="P1368" s="11">
        <v>0</v>
      </c>
      <c r="Q1368" s="10">
        <f t="shared" si="727"/>
        <v>0.29659794400570683</v>
      </c>
      <c r="R1368" s="10">
        <f t="shared" si="728"/>
        <v>4.3318604582705096E-2</v>
      </c>
      <c r="S1368" s="10">
        <f t="shared" si="729"/>
        <v>0</v>
      </c>
      <c r="T1368" s="9">
        <f t="shared" si="719"/>
        <v>0.25327933942300174</v>
      </c>
      <c r="U1368" s="18"/>
      <c r="V1368" s="8">
        <f t="shared" si="730"/>
        <v>2281.3631677647759</v>
      </c>
      <c r="W1368" s="8">
        <f t="shared" si="720"/>
        <v>1948.1664245936622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-721.70088239342863</v>
      </c>
      <c r="AB1368" s="8">
        <f t="shared" si="731"/>
        <v>-33319.674317111356</v>
      </c>
      <c r="AC1368" s="8">
        <f t="shared" si="724"/>
        <v>-34041.375199504786</v>
      </c>
      <c r="AD1368" s="8">
        <f t="shared" si="732"/>
        <v>223.80172675772454</v>
      </c>
      <c r="AE1368" s="8">
        <f t="shared" si="725"/>
        <v>-33817.573472747063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2849.426581882055</v>
      </c>
      <c r="M1369" s="14">
        <f t="shared" si="718"/>
        <v>769177</v>
      </c>
      <c r="N1369" s="13"/>
      <c r="O1369" s="12">
        <f>1000*(IF(I27&lt;18,VLOOKUP(I27,'[1]Mortality (No Interventions) H'!$B$10:$O$129,10),VLOOKUP(I27,'[1]Mortality (Interventions) H'!$B$264:$AV$384,34)))</f>
        <v>160.62167305633915</v>
      </c>
      <c r="P1369" s="11">
        <v>0</v>
      </c>
      <c r="Q1369" s="10">
        <f t="shared" si="727"/>
        <v>0.25327933942300174</v>
      </c>
      <c r="R1369" s="10">
        <f t="shared" si="728"/>
        <v>4.0682151248726942E-2</v>
      </c>
      <c r="S1369" s="10">
        <f t="shared" si="729"/>
        <v>0</v>
      </c>
      <c r="T1369" s="9">
        <f t="shared" si="719"/>
        <v>0.21259718817427481</v>
      </c>
      <c r="U1369" s="18"/>
      <c r="V1369" s="8">
        <f t="shared" si="730"/>
        <v>1948.1664245936622</v>
      </c>
      <c r="W1369" s="8">
        <f t="shared" si="720"/>
        <v>1635.2486740832419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-605.78007921715994</v>
      </c>
      <c r="AB1369" s="8">
        <f t="shared" si="731"/>
        <v>-31291.775051042041</v>
      </c>
      <c r="AC1369" s="8">
        <f t="shared" si="724"/>
        <v>-31897.555130259199</v>
      </c>
      <c r="AD1369" s="8">
        <f t="shared" si="732"/>
        <v>191.11512625263828</v>
      </c>
      <c r="AE1369" s="8">
        <f t="shared" si="725"/>
        <v>-31706.440004006559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2849.426581882055</v>
      </c>
      <c r="M1370" s="14">
        <f t="shared" si="718"/>
        <v>769177</v>
      </c>
      <c r="N1370" s="13"/>
      <c r="O1370" s="12">
        <f>1000*(IF(I28&lt;18,VLOOKUP(I28,'[1]Mortality (No Interventions) H'!$B$10:$O$129,10),VLOOKUP(I28,'[1]Mortality (Interventions) H'!$B$264:$AV$384,34)))</f>
        <v>176.19568385977647</v>
      </c>
      <c r="P1370" s="11">
        <v>0</v>
      </c>
      <c r="Q1370" s="10">
        <f t="shared" si="727"/>
        <v>0.21259718817427481</v>
      </c>
      <c r="R1370" s="10">
        <f t="shared" si="728"/>
        <v>3.7458706957031927E-2</v>
      </c>
      <c r="S1370" s="10">
        <f t="shared" si="729"/>
        <v>0</v>
      </c>
      <c r="T1370" s="9">
        <f t="shared" si="719"/>
        <v>0.17513848121724288</v>
      </c>
      <c r="U1370" s="18"/>
      <c r="V1370" s="8">
        <f t="shared" si="730"/>
        <v>1635.2486740832419</v>
      </c>
      <c r="W1370" s="8">
        <f t="shared" si="720"/>
        <v>1347.1249156723522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-499.04424389086284</v>
      </c>
      <c r="AB1370" s="8">
        <f t="shared" si="731"/>
        <v>-28812.375841088946</v>
      </c>
      <c r="AC1370" s="8">
        <f t="shared" si="724"/>
        <v>-29311.420084979807</v>
      </c>
      <c r="AD1370" s="8">
        <f t="shared" si="732"/>
        <v>160.41789492756604</v>
      </c>
      <c r="AE1370" s="8">
        <f t="shared" si="725"/>
        <v>-29151.002190052241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2849.426581882055</v>
      </c>
      <c r="M1371" s="14">
        <f t="shared" si="718"/>
        <v>769177</v>
      </c>
      <c r="N1371" s="13"/>
      <c r="O1371" s="12">
        <f>1000*(IF(I29&lt;18,VLOOKUP(I29,'[1]Mortality (No Interventions) H'!$B$10:$O$129,10),VLOOKUP(I29,'[1]Mortality (Interventions) H'!$B$264:$AV$384,34)))</f>
        <v>193.19935689823311</v>
      </c>
      <c r="P1371" s="11">
        <v>0</v>
      </c>
      <c r="Q1371" s="10">
        <f t="shared" si="727"/>
        <v>0.17513848121724288</v>
      </c>
      <c r="R1371" s="10">
        <f t="shared" si="728"/>
        <v>3.38366419393046E-2</v>
      </c>
      <c r="S1371" s="10">
        <f t="shared" si="729"/>
        <v>0</v>
      </c>
      <c r="T1371" s="9">
        <f t="shared" si="719"/>
        <v>0.14130183927793827</v>
      </c>
      <c r="U1371" s="18"/>
      <c r="V1371" s="8">
        <f t="shared" si="730"/>
        <v>1347.1249156723522</v>
      </c>
      <c r="W1371" s="8">
        <f t="shared" si="720"/>
        <v>1086.8612483028674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-402.62921690738312</v>
      </c>
      <c r="AB1371" s="8">
        <f t="shared" si="731"/>
        <v>-26026.366736948494</v>
      </c>
      <c r="AC1371" s="8">
        <f t="shared" si="724"/>
        <v>-26428.995953855876</v>
      </c>
      <c r="AD1371" s="8">
        <f t="shared" si="732"/>
        <v>132.15295422745777</v>
      </c>
      <c r="AE1371" s="8">
        <f t="shared" si="725"/>
        <v>-26296.842999628418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2849.426581882055</v>
      </c>
      <c r="M1372" s="14">
        <f t="shared" si="718"/>
        <v>769177</v>
      </c>
      <c r="N1372" s="13"/>
      <c r="O1372" s="12">
        <f>1000*(IF(I30&lt;18,VLOOKUP(I30,'[1]Mortality (No Interventions) H'!$B$10:$O$129,10),VLOOKUP(I30,'[1]Mortality (Interventions) H'!$B$264:$AV$384,34)))</f>
        <v>222.98203741150971</v>
      </c>
      <c r="P1372" s="11">
        <v>0</v>
      </c>
      <c r="Q1372" s="10">
        <f t="shared" si="727"/>
        <v>0.14130183927793827</v>
      </c>
      <c r="R1372" s="10">
        <f t="shared" si="728"/>
        <v>3.1507772012188365E-2</v>
      </c>
      <c r="S1372" s="10">
        <f t="shared" si="729"/>
        <v>0</v>
      </c>
      <c r="T1372" s="9">
        <f t="shared" si="719"/>
        <v>0.1097940672657499</v>
      </c>
      <c r="U1372" s="18"/>
      <c r="V1372" s="8">
        <f t="shared" si="730"/>
        <v>1086.8612483028674</v>
      </c>
      <c r="W1372" s="8">
        <f t="shared" si="720"/>
        <v>844.51071277267715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-312.85013379997417</v>
      </c>
      <c r="AB1372" s="8">
        <f t="shared" si="731"/>
        <v>-24235.05355301901</v>
      </c>
      <c r="AC1372" s="8">
        <f t="shared" si="724"/>
        <v>-24547.903686818983</v>
      </c>
      <c r="AD1372" s="8">
        <f t="shared" si="732"/>
        <v>106.6210884585113</v>
      </c>
      <c r="AE1372" s="8">
        <f t="shared" si="725"/>
        <v>-24441.282598360471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2849.426581882055</v>
      </c>
      <c r="M1373" s="14">
        <f t="shared" si="718"/>
        <v>769177</v>
      </c>
      <c r="N1373" s="13"/>
      <c r="O1373" s="12">
        <f>1000*(IF(I31&lt;18,VLOOKUP(I31,'[1]Mortality (No Interventions) H'!$B$10:$O$129,10),VLOOKUP(I31,'[1]Mortality (Interventions) H'!$B$264:$AV$384,34)))</f>
        <v>242.10840984025847</v>
      </c>
      <c r="P1373" s="11">
        <v>0</v>
      </c>
      <c r="Q1373" s="10">
        <f t="shared" si="727"/>
        <v>0.1097940672657499</v>
      </c>
      <c r="R1373" s="10">
        <f t="shared" si="728"/>
        <v>2.6582067035605086E-2</v>
      </c>
      <c r="S1373" s="10">
        <f t="shared" si="729"/>
        <v>0</v>
      </c>
      <c r="T1373" s="9">
        <f t="shared" si="719"/>
        <v>8.3212000230144814E-2</v>
      </c>
      <c r="U1373" s="18"/>
      <c r="V1373" s="8">
        <f t="shared" si="730"/>
        <v>844.51071277267715</v>
      </c>
      <c r="W1373" s="8">
        <f t="shared" si="720"/>
        <v>640.04756701022097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-237.10648538735032</v>
      </c>
      <c r="AB1373" s="8">
        <f t="shared" si="731"/>
        <v>-20446.314576245612</v>
      </c>
      <c r="AC1373" s="8">
        <f t="shared" si="724"/>
        <v>-20683.421061632962</v>
      </c>
      <c r="AD1373" s="8">
        <f t="shared" si="732"/>
        <v>82.846500922999638</v>
      </c>
      <c r="AE1373" s="8">
        <f t="shared" si="725"/>
        <v>-20600.574560709963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2849.426581882055</v>
      </c>
      <c r="M1374" s="14">
        <f t="shared" si="718"/>
        <v>769177</v>
      </c>
      <c r="N1374" s="13"/>
      <c r="O1374" s="12">
        <f>1000*(IF(I32&lt;18,VLOOKUP(I32,'[1]Mortality (No Interventions) H'!$B$10:$O$129,10),VLOOKUP(I32,'[1]Mortality (Interventions) H'!$B$264:$AV$384,34)))</f>
        <v>262.54006000576629</v>
      </c>
      <c r="P1374" s="11">
        <v>0</v>
      </c>
      <c r="Q1374" s="10">
        <f t="shared" si="727"/>
        <v>8.3212000230144814E-2</v>
      </c>
      <c r="R1374" s="10">
        <f t="shared" si="728"/>
        <v>2.184648353362206E-2</v>
      </c>
      <c r="S1374" s="10">
        <f t="shared" si="729"/>
        <v>0</v>
      </c>
      <c r="T1374" s="9">
        <f t="shared" si="719"/>
        <v>6.1365516696522751E-2</v>
      </c>
      <c r="U1374" s="18"/>
      <c r="V1374" s="8">
        <f t="shared" si="730"/>
        <v>640.04756701022097</v>
      </c>
      <c r="W1374" s="8">
        <f t="shared" si="720"/>
        <v>472.00944036081285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-174.85653448599899</v>
      </c>
      <c r="AB1374" s="8">
        <f t="shared" si="731"/>
        <v>-16803.812664940815</v>
      </c>
      <c r="AC1374" s="8">
        <f t="shared" si="724"/>
        <v>-16978.669199426815</v>
      </c>
      <c r="AD1374" s="8">
        <f t="shared" si="732"/>
        <v>62.788666323702685</v>
      </c>
      <c r="AE1374" s="8">
        <f t="shared" si="725"/>
        <v>-16915.880533103111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2849.426581882055</v>
      </c>
      <c r="M1375" s="14">
        <f t="shared" si="718"/>
        <v>769177</v>
      </c>
      <c r="N1375" s="13"/>
      <c r="O1375" s="12">
        <f>1000*(IF(I33&lt;18,VLOOKUP(I33,'[1]Mortality (No Interventions) H'!$B$10:$O$129,10),VLOOKUP(I33,'[1]Mortality (Interventions) H'!$B$264:$AV$384,34)))</f>
        <v>283.65093723195616</v>
      </c>
      <c r="P1375" s="11">
        <v>0</v>
      </c>
      <c r="Q1375" s="10">
        <f t="shared" si="727"/>
        <v>6.1365516696522751E-2</v>
      </c>
      <c r="R1375" s="10">
        <f t="shared" si="728"/>
        <v>1.7406386324691932E-2</v>
      </c>
      <c r="S1375" s="10">
        <f t="shared" si="729"/>
        <v>0</v>
      </c>
      <c r="T1375" s="9">
        <f t="shared" si="719"/>
        <v>4.3959130371830815E-2</v>
      </c>
      <c r="U1375" s="18"/>
      <c r="V1375" s="8">
        <f t="shared" si="730"/>
        <v>472.00944036081285</v>
      </c>
      <c r="W1375" s="8">
        <f t="shared" si="720"/>
        <v>338.12352022013715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-125.25831459791351</v>
      </c>
      <c r="AB1375" s="8">
        <f t="shared" si="731"/>
        <v>-13388.592014067566</v>
      </c>
      <c r="AC1375" s="8">
        <f t="shared" si="724"/>
        <v>-13513.85032866548</v>
      </c>
      <c r="AD1375" s="8">
        <f t="shared" si="732"/>
        <v>46.304126099395745</v>
      </c>
      <c r="AE1375" s="8">
        <f t="shared" si="725"/>
        <v>-13467.546202566084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2849.426581882055</v>
      </c>
      <c r="M1376" s="14">
        <f t="shared" si="718"/>
        <v>769177</v>
      </c>
      <c r="N1376" s="13"/>
      <c r="O1376" s="12">
        <f>1000*(IF(I34&lt;18,VLOOKUP(I34,'[1]Mortality (No Interventions) H'!$B$10:$O$129,10),VLOOKUP(I34,'[1]Mortality (Interventions) H'!$B$264:$AV$384,34)))</f>
        <v>305.12184546524185</v>
      </c>
      <c r="P1376" s="11">
        <v>0</v>
      </c>
      <c r="Q1376" s="10">
        <f t="shared" si="727"/>
        <v>4.3959130371830815E-2</v>
      </c>
      <c r="R1376" s="10">
        <f t="shared" si="728"/>
        <v>1.3412890984100182E-2</v>
      </c>
      <c r="S1376" s="10">
        <f t="shared" si="729"/>
        <v>0</v>
      </c>
      <c r="T1376" s="9">
        <f t="shared" si="719"/>
        <v>3.0546239387730635E-2</v>
      </c>
      <c r="U1376" s="18"/>
      <c r="V1376" s="8">
        <f t="shared" si="730"/>
        <v>338.12352022013715</v>
      </c>
      <c r="W1376" s="8">
        <f t="shared" si="720"/>
        <v>234.95464773536489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-87.039266487932295</v>
      </c>
      <c r="AB1376" s="8">
        <f t="shared" si="731"/>
        <v>-10316.887248477226</v>
      </c>
      <c r="AC1376" s="8">
        <f t="shared" si="724"/>
        <v>-10403.926514965158</v>
      </c>
      <c r="AD1376" s="8">
        <f t="shared" si="732"/>
        <v>33.169917333595457</v>
      </c>
      <c r="AE1376" s="8">
        <f t="shared" si="725"/>
        <v>-10370.756597631564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2849.426581882055</v>
      </c>
      <c r="M1377" s="14">
        <f t="shared" si="718"/>
        <v>769177</v>
      </c>
      <c r="N1377" s="13"/>
      <c r="O1377" s="12">
        <f>1000*(IF(I35&lt;18,VLOOKUP(I35,'[1]Mortality (No Interventions) H'!$B$10:$O$129,10),VLOOKUP(I35,'[1]Mortality (Interventions) H'!$B$264:$AV$384,34)))</f>
        <v>327.88983278433312</v>
      </c>
      <c r="P1377" s="11">
        <v>0</v>
      </c>
      <c r="Q1377" s="10">
        <f t="shared" si="727"/>
        <v>3.0546239387730635E-2</v>
      </c>
      <c r="R1377" s="10">
        <f t="shared" si="728"/>
        <v>1.0015801325033208E-2</v>
      </c>
      <c r="S1377" s="10">
        <f t="shared" si="729"/>
        <v>0</v>
      </c>
      <c r="T1377" s="9">
        <f t="shared" si="719"/>
        <v>2.0530438062697429E-2</v>
      </c>
      <c r="U1377" s="18"/>
      <c r="V1377" s="8">
        <f t="shared" si="730"/>
        <v>234.95464773536489</v>
      </c>
      <c r="W1377" s="8">
        <f t="shared" si="720"/>
        <v>157.9154075775142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-58.499975953533173</v>
      </c>
      <c r="AB1377" s="8">
        <f t="shared" si="731"/>
        <v>-7703.9240157850681</v>
      </c>
      <c r="AC1377" s="8">
        <f t="shared" si="724"/>
        <v>-7762.4239917386012</v>
      </c>
      <c r="AD1377" s="8">
        <f t="shared" si="732"/>
        <v>23.049050942839298</v>
      </c>
      <c r="AE1377" s="8">
        <f t="shared" si="725"/>
        <v>-7739.3749407957621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2849.426581882055</v>
      </c>
      <c r="M1378" s="14">
        <f t="shared" ref="M1378:M1409" si="735">$E$11</f>
        <v>769177</v>
      </c>
      <c r="N1378" s="13"/>
      <c r="O1378" s="12">
        <f>1000*(IF(I36&lt;18,VLOOKUP(I36,'[1]Mortality (No Interventions) H'!$B$10:$O$129,10),VLOOKUP(I36,'[1]Mortality (Interventions) H'!$B$264:$AV$384,34)))</f>
        <v>350.91357010125796</v>
      </c>
      <c r="P1378" s="11">
        <v>0</v>
      </c>
      <c r="Q1378" s="10">
        <f t="shared" si="727"/>
        <v>2.0530438062697429E-2</v>
      </c>
      <c r="R1378" s="10">
        <f t="shared" si="728"/>
        <v>7.2044093163239082E-3</v>
      </c>
      <c r="S1378" s="10">
        <f t="shared" si="729"/>
        <v>0</v>
      </c>
      <c r="T1378" s="9">
        <f t="shared" ref="T1378:T1409" si="736">Q1378-SUM(R1378:S1378)</f>
        <v>1.332602874637352E-2</v>
      </c>
      <c r="U1378" s="18"/>
      <c r="V1378" s="8">
        <f t="shared" si="730"/>
        <v>157.9154075775142</v>
      </c>
      <c r="W1378" s="8">
        <f t="shared" ref="W1378:W1409" si="737">$G$14*M1378*T1378</f>
        <v>102.50074813049346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-37.971540540841104</v>
      </c>
      <c r="AB1378" s="8">
        <f t="shared" si="731"/>
        <v>-5541.4659447020749</v>
      </c>
      <c r="AC1378" s="8">
        <f t="shared" ref="AC1378:AC1409" si="741">IFERROR(_xlfn.IFNA(SUM(Y1378:AB1378),0),0)</f>
        <v>-5579.4374852429164</v>
      </c>
      <c r="AD1378" s="8">
        <f t="shared" si="732"/>
        <v>15.491501483354144</v>
      </c>
      <c r="AE1378" s="8">
        <f t="shared" ref="AE1378:AE1409" si="742">IFERROR(_xlfn.IFNA(SUM(AC1378:AD1378),0),0)</f>
        <v>-5563.9459837595623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2849.426581882055</v>
      </c>
      <c r="M1379" s="14">
        <f t="shared" si="735"/>
        <v>769177</v>
      </c>
      <c r="N1379" s="13"/>
      <c r="O1379" s="12">
        <f>1000*(IF(I37&lt;18,VLOOKUP(I37,'[1]Mortality (No Interventions) H'!$B$10:$O$129,10),VLOOKUP(I37,'[1]Mortality (Interventions) H'!$B$264:$AV$384,34)))</f>
        <v>374.97075465034612</v>
      </c>
      <c r="P1379" s="11">
        <v>0</v>
      </c>
      <c r="Q1379" s="10">
        <f t="shared" ref="Q1379:Q1410" si="744">T1378</f>
        <v>1.332602874637352E-2</v>
      </c>
      <c r="R1379" s="10">
        <f t="shared" ref="R1379:R1410" si="745">O1379*Q1379/1000</f>
        <v>4.9968710555198855E-3</v>
      </c>
      <c r="S1379" s="10">
        <f t="shared" ref="S1379:S1410" si="746">MIN(P1379*Q1379,Q1379-R1379)</f>
        <v>0</v>
      </c>
      <c r="T1379" s="9">
        <f t="shared" si="736"/>
        <v>8.3291576908536349E-3</v>
      </c>
      <c r="U1379" s="18"/>
      <c r="V1379" s="8">
        <f t="shared" ref="V1379:V1410" si="747">W1378</f>
        <v>102.50074813049346</v>
      </c>
      <c r="W1379" s="8">
        <f t="shared" si="737"/>
        <v>64.065965251777271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-23.733323329005703</v>
      </c>
      <c r="AB1379" s="8">
        <f t="shared" ref="AB1379:AB1410" si="748">IFERROR(_xlfn.IFNA(-M1379*R1379,0),0)</f>
        <v>-3843.4782878716192</v>
      </c>
      <c r="AC1379" s="8">
        <f t="shared" si="741"/>
        <v>-3867.2116112006247</v>
      </c>
      <c r="AD1379" s="8">
        <f t="shared" ref="AD1379:AD1410" si="749">IFERROR(_xlfn.IFNA($D$6*SUM(V1379:V1379,Y1379:Z1379),0),0)</f>
        <v>10.055323391601409</v>
      </c>
      <c r="AE1379" s="8">
        <f t="shared" si="742"/>
        <v>-3857.1562878090231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2849.426581882055</v>
      </c>
      <c r="M1380" s="14">
        <f t="shared" si="735"/>
        <v>769177</v>
      </c>
      <c r="N1380" s="13"/>
      <c r="O1380" s="12">
        <f>1000*(IF(I38&lt;18,VLOOKUP(I38,'[1]Mortality (No Interventions) H'!$B$10:$O$129,10),VLOOKUP(I38,'[1]Mortality (Interventions) H'!$B$264:$AV$384,34)))</f>
        <v>400.08973875781845</v>
      </c>
      <c r="P1380" s="11">
        <v>0</v>
      </c>
      <c r="Q1380" s="10">
        <f t="shared" si="744"/>
        <v>8.3291576908536349E-3</v>
      </c>
      <c r="R1380" s="10">
        <f t="shared" si="745"/>
        <v>3.3324105246063055E-3</v>
      </c>
      <c r="S1380" s="10">
        <f t="shared" si="746"/>
        <v>0</v>
      </c>
      <c r="T1380" s="9">
        <f t="shared" si="736"/>
        <v>4.9967471662473294E-3</v>
      </c>
      <c r="U1380" s="18"/>
      <c r="V1380" s="8">
        <f t="shared" si="747"/>
        <v>64.065965251777271</v>
      </c>
      <c r="W1380" s="8">
        <f t="shared" si="737"/>
        <v>38.433829950926224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-14.237864198448973</v>
      </c>
      <c r="AB1380" s="8">
        <f t="shared" si="748"/>
        <v>-2563.2135300851041</v>
      </c>
      <c r="AC1380" s="8">
        <f t="shared" si="741"/>
        <v>-2577.4513942835533</v>
      </c>
      <c r="AD1380" s="8">
        <f t="shared" si="749"/>
        <v>6.2848711911993504</v>
      </c>
      <c r="AE1380" s="8">
        <f t="shared" si="742"/>
        <v>-2571.1665230923541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2849.426581882055</v>
      </c>
      <c r="M1381" s="14">
        <f t="shared" si="735"/>
        <v>769177</v>
      </c>
      <c r="N1381" s="13"/>
      <c r="O1381" s="12">
        <f>1000*(IF(I39&lt;18,VLOOKUP(I39,'[1]Mortality (No Interventions) H'!$B$10:$O$129,10),VLOOKUP(I39,'[1]Mortality (Interventions) H'!$B$264:$AV$384,34)))</f>
        <v>425.18035582124872</v>
      </c>
      <c r="P1381" s="11">
        <v>0</v>
      </c>
      <c r="Q1381" s="10">
        <f t="shared" si="744"/>
        <v>4.9967471662473294E-3</v>
      </c>
      <c r="R1381" s="10">
        <f t="shared" si="745"/>
        <v>2.1245187380938562E-3</v>
      </c>
      <c r="S1381" s="10">
        <f t="shared" si="746"/>
        <v>0</v>
      </c>
      <c r="T1381" s="9">
        <f t="shared" si="736"/>
        <v>2.8722284281534733E-3</v>
      </c>
      <c r="U1381" s="18"/>
      <c r="V1381" s="8">
        <f t="shared" si="747"/>
        <v>38.433829950926224</v>
      </c>
      <c r="W1381" s="8">
        <f t="shared" si="737"/>
        <v>22.092520456818043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-8.1842040324178189</v>
      </c>
      <c r="AB1381" s="8">
        <f t="shared" si="748"/>
        <v>-1634.1309494108179</v>
      </c>
      <c r="AC1381" s="8">
        <f t="shared" si="741"/>
        <v>-1642.3151534432357</v>
      </c>
      <c r="AD1381" s="8">
        <f t="shared" si="749"/>
        <v>3.7703587181858627</v>
      </c>
      <c r="AE1381" s="8">
        <f t="shared" si="742"/>
        <v>-1638.5447947250498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2849.426581882055</v>
      </c>
      <c r="M1382" s="14">
        <f t="shared" si="735"/>
        <v>769177</v>
      </c>
      <c r="N1382" s="13"/>
      <c r="O1382" s="12">
        <f>1000*(IF(I40&lt;18,VLOOKUP(I40,'[1]Mortality (No Interventions) H'!$B$10:$O$129,10),VLOOKUP(I40,'[1]Mortality (Interventions) H'!$B$264:$AV$384,34)))</f>
        <v>450.98585510402535</v>
      </c>
      <c r="P1382" s="11">
        <v>0</v>
      </c>
      <c r="Q1382" s="10">
        <f t="shared" si="744"/>
        <v>2.8722284281534733E-3</v>
      </c>
      <c r="R1382" s="10">
        <f t="shared" si="745"/>
        <v>1.2953343937248847E-3</v>
      </c>
      <c r="S1382" s="10">
        <f t="shared" si="746"/>
        <v>0</v>
      </c>
      <c r="T1382" s="9">
        <f t="shared" si="736"/>
        <v>1.5768940344285886E-3</v>
      </c>
      <c r="U1382" s="18"/>
      <c r="V1382" s="8">
        <f t="shared" si="747"/>
        <v>22.092520456818043</v>
      </c>
      <c r="W1382" s="8">
        <f t="shared" si="737"/>
        <v>12.129106227196786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-4.4932437785120563</v>
      </c>
      <c r="AB1382" s="8">
        <f t="shared" si="748"/>
        <v>-996.34142296212565</v>
      </c>
      <c r="AC1382" s="8">
        <f t="shared" si="741"/>
        <v>-1000.8346667406377</v>
      </c>
      <c r="AD1382" s="8">
        <f t="shared" si="749"/>
        <v>2.1672762568138504</v>
      </c>
      <c r="AE1382" s="8">
        <f t="shared" si="742"/>
        <v>-998.66739048382385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2849.426581882055</v>
      </c>
      <c r="M1383" s="14">
        <f t="shared" si="735"/>
        <v>769177</v>
      </c>
      <c r="N1383" s="13"/>
      <c r="O1383" s="12">
        <f>1000*(IF(I41&lt;18,VLOOKUP(I41,'[1]Mortality (No Interventions) H'!$B$10:$O$129,10),VLOOKUP(I41,'[1]Mortality (Interventions) H'!$B$264:$AV$384,34)))</f>
        <v>476.38979921992922</v>
      </c>
      <c r="P1383" s="11">
        <v>0</v>
      </c>
      <c r="Q1383" s="10">
        <f t="shared" si="744"/>
        <v>1.5768940344285886E-3</v>
      </c>
      <c r="R1383" s="10">
        <f t="shared" si="745"/>
        <v>7.5121623245253939E-4</v>
      </c>
      <c r="S1383" s="10">
        <f t="shared" si="746"/>
        <v>0</v>
      </c>
      <c r="T1383" s="9">
        <f t="shared" si="736"/>
        <v>8.2567780197604918E-4</v>
      </c>
      <c r="U1383" s="18"/>
      <c r="V1383" s="8">
        <f t="shared" si="747"/>
        <v>12.129106227196786</v>
      </c>
      <c r="W1383" s="8">
        <f t="shared" si="737"/>
        <v>6.3509237469053161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-2.3527082770205019</v>
      </c>
      <c r="AB1383" s="8">
        <f t="shared" si="748"/>
        <v>-577.81824802914684</v>
      </c>
      <c r="AC1383" s="8">
        <f t="shared" si="741"/>
        <v>-580.17095630616734</v>
      </c>
      <c r="AD1383" s="8">
        <f t="shared" si="749"/>
        <v>1.1898653208880048</v>
      </c>
      <c r="AE1383" s="8">
        <f t="shared" si="742"/>
        <v>-578.98109098527937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2849.426581882055</v>
      </c>
      <c r="M1384" s="14">
        <f t="shared" si="735"/>
        <v>769177</v>
      </c>
      <c r="N1384" s="13"/>
      <c r="O1384" s="12">
        <f>1000*(IF(I42&lt;18,VLOOKUP(I42,'[1]Mortality (No Interventions) H'!$B$10:$O$129,10),VLOOKUP(I42,'[1]Mortality (Interventions) H'!$B$264:$AV$384,34)))</f>
        <v>500.70266952953011</v>
      </c>
      <c r="P1384" s="11">
        <v>0</v>
      </c>
      <c r="Q1384" s="10">
        <f t="shared" si="744"/>
        <v>8.2567780197604918E-4</v>
      </c>
      <c r="R1384" s="10">
        <f t="shared" si="745"/>
        <v>4.134190796206826E-4</v>
      </c>
      <c r="S1384" s="10">
        <f t="shared" si="746"/>
        <v>0</v>
      </c>
      <c r="T1384" s="9">
        <f t="shared" si="736"/>
        <v>4.1225872235536659E-4</v>
      </c>
      <c r="U1384" s="18"/>
      <c r="V1384" s="8">
        <f t="shared" si="747"/>
        <v>6.3509237469053161</v>
      </c>
      <c r="W1384" s="8">
        <f t="shared" si="737"/>
        <v>3.1709992728513381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-1.1747009620921154</v>
      </c>
      <c r="AB1384" s="8">
        <f t="shared" si="748"/>
        <v>-317.9924474053978</v>
      </c>
      <c r="AC1384" s="8">
        <f t="shared" si="741"/>
        <v>-319.16714836748992</v>
      </c>
      <c r="AD1384" s="8">
        <f t="shared" si="749"/>
        <v>0.62302561957141156</v>
      </c>
      <c r="AE1384" s="8">
        <f t="shared" si="742"/>
        <v>-318.54412274791849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2849.426581882055</v>
      </c>
      <c r="M1385" s="14">
        <f t="shared" si="735"/>
        <v>769177</v>
      </c>
      <c r="N1385" s="13"/>
      <c r="O1385" s="12">
        <f>1000*(IF(I43&lt;18,VLOOKUP(I43,'[1]Mortality (No Interventions) H'!$B$10:$O$129,10),VLOOKUP(I43,'[1]Mortality (Interventions) H'!$B$264:$AV$384,34)))</f>
        <v>525.08770753541774</v>
      </c>
      <c r="P1385" s="11">
        <v>0</v>
      </c>
      <c r="Q1385" s="10">
        <f t="shared" si="744"/>
        <v>4.1225872235536659E-4</v>
      </c>
      <c r="R1385" s="10">
        <f t="shared" si="745"/>
        <v>2.164719874330597E-4</v>
      </c>
      <c r="S1385" s="10">
        <f t="shared" si="746"/>
        <v>0</v>
      </c>
      <c r="T1385" s="9">
        <f t="shared" si="736"/>
        <v>1.9578673492230689E-4</v>
      </c>
      <c r="U1385" s="18"/>
      <c r="V1385" s="8">
        <f t="shared" si="747"/>
        <v>3.1709992728513381</v>
      </c>
      <c r="W1385" s="8">
        <f t="shared" si="737"/>
        <v>1.5059465340733524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-0.55787992686751686</v>
      </c>
      <c r="AB1385" s="8">
        <f t="shared" si="748"/>
        <v>-166.50527387779857</v>
      </c>
      <c r="AC1385" s="8">
        <f t="shared" si="741"/>
        <v>-167.06315380466609</v>
      </c>
      <c r="AD1385" s="8">
        <f t="shared" si="749"/>
        <v>0.31107502866671627</v>
      </c>
      <c r="AE1385" s="8">
        <f t="shared" si="742"/>
        <v>-166.75207877599937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2849.426581882055</v>
      </c>
      <c r="M1386" s="14">
        <f t="shared" si="735"/>
        <v>769177</v>
      </c>
      <c r="N1386" s="13"/>
      <c r="O1386" s="12">
        <f>1000*(IF(I44&lt;18,VLOOKUP(I44,'[1]Mortality (No Interventions) H'!$B$10:$O$129,10),VLOOKUP(I44,'[1]Mortality (Interventions) H'!$B$264:$AV$384,34)))</f>
        <v>549.34723192061495</v>
      </c>
      <c r="P1386" s="11">
        <v>0</v>
      </c>
      <c r="Q1386" s="10">
        <f t="shared" si="744"/>
        <v>1.9578673492230689E-4</v>
      </c>
      <c r="R1386" s="10">
        <f t="shared" si="745"/>
        <v>1.0755490087634448E-4</v>
      </c>
      <c r="S1386" s="10">
        <f t="shared" si="746"/>
        <v>0</v>
      </c>
      <c r="T1386" s="9">
        <f t="shared" si="736"/>
        <v>8.8231834045962411E-5</v>
      </c>
      <c r="U1386" s="18"/>
      <c r="V1386" s="8">
        <f t="shared" si="747"/>
        <v>1.5059465340733524</v>
      </c>
      <c r="W1386" s="8">
        <f t="shared" si="737"/>
        <v>0.67865897415971232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-0.25141013329877138</v>
      </c>
      <c r="AB1386" s="8">
        <f t="shared" si="748"/>
        <v>-82.728755991364011</v>
      </c>
      <c r="AC1386" s="8">
        <f t="shared" si="741"/>
        <v>-82.980166124662787</v>
      </c>
      <c r="AD1386" s="8">
        <f t="shared" si="749"/>
        <v>0.14773335499259588</v>
      </c>
      <c r="AE1386" s="8">
        <f t="shared" si="742"/>
        <v>-82.832432769670191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2849.426581882055</v>
      </c>
      <c r="M1387" s="14">
        <f t="shared" si="735"/>
        <v>769177</v>
      </c>
      <c r="N1387" s="13"/>
      <c r="O1387" s="12">
        <f>1000*(IF(I45&lt;18,VLOOKUP(I45,'[1]Mortality (No Interventions) H'!$B$10:$O$129,10),VLOOKUP(I45,'[1]Mortality (Interventions) H'!$B$264:$AV$384,34)))</f>
        <v>573.2694600626736</v>
      </c>
      <c r="P1387" s="11">
        <v>0</v>
      </c>
      <c r="Q1387" s="10">
        <f t="shared" si="744"/>
        <v>8.8231834045962411E-5</v>
      </c>
      <c r="R1387" s="10">
        <f t="shared" si="745"/>
        <v>5.0580615863868292E-5</v>
      </c>
      <c r="S1387" s="10">
        <f t="shared" si="746"/>
        <v>0</v>
      </c>
      <c r="T1387" s="9">
        <f t="shared" si="736"/>
        <v>3.7651218182094119E-5</v>
      </c>
      <c r="U1387" s="18"/>
      <c r="V1387" s="8">
        <f t="shared" si="747"/>
        <v>0.67865897415971232</v>
      </c>
      <c r="W1387" s="8">
        <f t="shared" si="737"/>
        <v>0.28960451047648611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-0.10728438192829992</v>
      </c>
      <c r="AB1387" s="8">
        <f t="shared" si="748"/>
        <v>-38.905446368322622</v>
      </c>
      <c r="AC1387" s="8">
        <f t="shared" si="741"/>
        <v>-39.012730750250924</v>
      </c>
      <c r="AD1387" s="8">
        <f t="shared" si="749"/>
        <v>6.657644536506778E-2</v>
      </c>
      <c r="AE1387" s="8">
        <f t="shared" si="742"/>
        <v>-38.946154304885859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2849.426581882055</v>
      </c>
      <c r="M1388" s="14">
        <f t="shared" si="735"/>
        <v>769177</v>
      </c>
      <c r="N1388" s="13"/>
      <c r="O1388" s="12">
        <f>1000*(IF(I46&lt;18,VLOOKUP(I46,'[1]Mortality (No Interventions) H'!$B$10:$O$129,10),VLOOKUP(I46,'[1]Mortality (Interventions) H'!$B$264:$AV$384,34)))</f>
        <v>596.65009213962571</v>
      </c>
      <c r="P1388" s="11">
        <v>0</v>
      </c>
      <c r="Q1388" s="10">
        <f t="shared" si="744"/>
        <v>3.7651218182094119E-5</v>
      </c>
      <c r="R1388" s="10">
        <f t="shared" si="745"/>
        <v>2.2464602797515605E-5</v>
      </c>
      <c r="S1388" s="10">
        <f t="shared" si="746"/>
        <v>0</v>
      </c>
      <c r="T1388" s="9">
        <f t="shared" si="736"/>
        <v>1.5186615384578514E-5</v>
      </c>
      <c r="U1388" s="18"/>
      <c r="V1388" s="8">
        <f t="shared" si="747"/>
        <v>0.28960451047648611</v>
      </c>
      <c r="W1388" s="8">
        <f t="shared" si="737"/>
        <v>0.11681195261663949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-4.3273145565636981E-2</v>
      </c>
      <c r="AB1388" s="8">
        <f t="shared" si="748"/>
        <v>-17.27925578598466</v>
      </c>
      <c r="AC1388" s="8">
        <f t="shared" si="741"/>
        <v>-17.322528931550295</v>
      </c>
      <c r="AD1388" s="8">
        <f t="shared" si="749"/>
        <v>2.8410202477743288E-2</v>
      </c>
      <c r="AE1388" s="8">
        <f t="shared" si="742"/>
        <v>-17.294118729072551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2849.426581882055</v>
      </c>
      <c r="M1389" s="14">
        <f t="shared" si="735"/>
        <v>769177</v>
      </c>
      <c r="N1389" s="13"/>
      <c r="O1389" s="12">
        <f>1000*(IF(I47&lt;18,VLOOKUP(I47,'[1]Mortality (No Interventions) H'!$B$10:$O$129,10),VLOOKUP(I47,'[1]Mortality (Interventions) H'!$B$264:$AV$384,34)))</f>
        <v>619.50547492328963</v>
      </c>
      <c r="P1389" s="11">
        <v>0</v>
      </c>
      <c r="Q1389" s="10">
        <f t="shared" si="744"/>
        <v>1.5186615384578514E-5</v>
      </c>
      <c r="R1389" s="10">
        <f t="shared" si="745"/>
        <v>9.4081913763006476E-6</v>
      </c>
      <c r="S1389" s="10">
        <f t="shared" si="746"/>
        <v>0</v>
      </c>
      <c r="T1389" s="9">
        <f t="shared" si="736"/>
        <v>5.7784240082778661E-6</v>
      </c>
      <c r="U1389" s="18"/>
      <c r="V1389" s="8">
        <f t="shared" si="747"/>
        <v>0.11681195261663949</v>
      </c>
      <c r="W1389" s="8">
        <f t="shared" si="737"/>
        <v>4.4446308434151448E-2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-1.6465194970572403E-2</v>
      </c>
      <c r="AB1389" s="8">
        <f t="shared" si="748"/>
        <v>-7.2365644182488031</v>
      </c>
      <c r="AC1389" s="8">
        <f t="shared" si="741"/>
        <v>-7.2530296132193754</v>
      </c>
      <c r="AD1389" s="8">
        <f t="shared" si="749"/>
        <v>1.1459252551692334E-2</v>
      </c>
      <c r="AE1389" s="8">
        <f t="shared" si="742"/>
        <v>-7.2415703606676836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2849.426581882055</v>
      </c>
      <c r="M1390" s="14">
        <f t="shared" si="735"/>
        <v>769177</v>
      </c>
      <c r="N1390" s="13"/>
      <c r="O1390" s="12">
        <f>1000*(IF(I48&lt;18,VLOOKUP(I48,'[1]Mortality (No Interventions) H'!$B$10:$O$129,10),VLOOKUP(I48,'[1]Mortality (Interventions) H'!$B$264:$AV$384,34)))</f>
        <v>641.87598868668795</v>
      </c>
      <c r="P1390" s="11">
        <v>0</v>
      </c>
      <c r="Q1390" s="10">
        <f t="shared" si="744"/>
        <v>5.7784240082778661E-6</v>
      </c>
      <c r="R1390" s="10">
        <f t="shared" si="745"/>
        <v>3.7090316233642496E-6</v>
      </c>
      <c r="S1390" s="10">
        <f t="shared" si="746"/>
        <v>0</v>
      </c>
      <c r="T1390" s="9">
        <f t="shared" si="736"/>
        <v>2.0693923849136165E-6</v>
      </c>
      <c r="U1390" s="18"/>
      <c r="V1390" s="8">
        <f t="shared" si="747"/>
        <v>4.4446308434151448E-2</v>
      </c>
      <c r="W1390" s="8">
        <f t="shared" si="737"/>
        <v>1.5917290264507007E-2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-5.8965816699171596E-3</v>
      </c>
      <c r="AB1390" s="8">
        <f t="shared" si="748"/>
        <v>-2.8529018169644433</v>
      </c>
      <c r="AC1390" s="8">
        <f t="shared" si="741"/>
        <v>-2.8587983986343604</v>
      </c>
      <c r="AD1390" s="8">
        <f t="shared" si="749"/>
        <v>4.3601828573902575E-3</v>
      </c>
      <c r="AE1390" s="8">
        <f t="shared" si="742"/>
        <v>-2.8544382157769701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2849.426581882055</v>
      </c>
      <c r="M1391" s="14">
        <f t="shared" si="735"/>
        <v>769177</v>
      </c>
      <c r="N1391" s="13"/>
      <c r="O1391" s="12">
        <f>1000*(IF(I49&lt;18,VLOOKUP(I49,'[1]Mortality (No Interventions) H'!$B$10:$O$129,10),VLOOKUP(I49,'[1]Mortality (Interventions) H'!$B$264:$AV$384,34)))</f>
        <v>663.58054565695795</v>
      </c>
      <c r="P1391" s="11">
        <v>0</v>
      </c>
      <c r="Q1391" s="10">
        <f t="shared" si="744"/>
        <v>2.0693923849136165E-6</v>
      </c>
      <c r="R1391" s="10">
        <f t="shared" si="745"/>
        <v>1.373208527959331E-6</v>
      </c>
      <c r="S1391" s="10">
        <f t="shared" si="746"/>
        <v>0</v>
      </c>
      <c r="T1391" s="9">
        <f t="shared" si="736"/>
        <v>6.9618385695428541E-7</v>
      </c>
      <c r="U1391" s="18"/>
      <c r="V1391" s="8">
        <f t="shared" si="747"/>
        <v>1.5917290264507007E-2</v>
      </c>
      <c r="W1391" s="8">
        <f t="shared" si="737"/>
        <v>5.3548861054052641E-3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-1.9837247878827149E-3</v>
      </c>
      <c r="AB1391" s="8">
        <f t="shared" si="748"/>
        <v>-1.0562404159101744</v>
      </c>
      <c r="AC1391" s="8">
        <f t="shared" si="741"/>
        <v>-1.058224140698057</v>
      </c>
      <c r="AD1391" s="8">
        <f t="shared" si="749"/>
        <v>1.5614861749481375E-3</v>
      </c>
      <c r="AE1391" s="8">
        <f t="shared" si="742"/>
        <v>-1.0566626545231088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2849.426581882055</v>
      </c>
      <c r="M1392" s="14">
        <f t="shared" si="735"/>
        <v>769177</v>
      </c>
      <c r="N1392" s="13"/>
      <c r="O1392" s="12">
        <f>1000*(IF(I50&lt;18,VLOOKUP(I50,'[1]Mortality (No Interventions) H'!$B$10:$O$129,10),VLOOKUP(I50,'[1]Mortality (Interventions) H'!$B$264:$AV$384,34)))</f>
        <v>684.44556004541766</v>
      </c>
      <c r="P1392" s="11">
        <v>0</v>
      </c>
      <c r="Q1392" s="10">
        <f t="shared" si="744"/>
        <v>6.9618385695428541E-7</v>
      </c>
      <c r="R1392" s="10">
        <f t="shared" si="745"/>
        <v>4.764999498676548E-7</v>
      </c>
      <c r="S1392" s="10">
        <f t="shared" si="746"/>
        <v>0</v>
      </c>
      <c r="T1392" s="9">
        <f t="shared" si="736"/>
        <v>2.1968390708663062E-7</v>
      </c>
      <c r="U1392" s="18"/>
      <c r="V1392" s="8">
        <f t="shared" si="747"/>
        <v>5.3548861054052641E-3</v>
      </c>
      <c r="W1392" s="8">
        <f t="shared" si="737"/>
        <v>1.6897580860117329E-3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-6.2597316446435288E-4</v>
      </c>
      <c r="AB1392" s="8">
        <f t="shared" si="748"/>
        <v>-0.36651280193935309</v>
      </c>
      <c r="AC1392" s="8">
        <f t="shared" si="741"/>
        <v>-0.36713877510381743</v>
      </c>
      <c r="AD1392" s="8">
        <f t="shared" si="749"/>
        <v>5.2531432694025648E-4</v>
      </c>
      <c r="AE1392" s="8">
        <f t="shared" si="742"/>
        <v>-0.36661346077687718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2849.426581882055</v>
      </c>
      <c r="M1393" s="14">
        <f t="shared" si="735"/>
        <v>769177</v>
      </c>
      <c r="N1393" s="13"/>
      <c r="O1393" s="12">
        <f>1000*(IF(I51&lt;18,VLOOKUP(I51,'[1]Mortality (No Interventions) H'!$B$10:$O$129,10),VLOOKUP(I51,'[1]Mortality (Interventions) H'!$B$264:$AV$384,34)))</f>
        <v>709.09803834416846</v>
      </c>
      <c r="P1393" s="11">
        <v>0</v>
      </c>
      <c r="Q1393" s="10">
        <f t="shared" si="744"/>
        <v>2.1968390708663062E-7</v>
      </c>
      <c r="R1393" s="10">
        <f t="shared" si="745"/>
        <v>1.5577742757091232E-7</v>
      </c>
      <c r="S1393" s="10">
        <f t="shared" si="746"/>
        <v>0</v>
      </c>
      <c r="T1393" s="9">
        <f t="shared" si="736"/>
        <v>6.3906479515718293E-8</v>
      </c>
      <c r="U1393" s="18"/>
      <c r="V1393" s="8">
        <f t="shared" si="747"/>
        <v>1.6897580860117329E-3</v>
      </c>
      <c r="W1393" s="8">
        <f t="shared" si="737"/>
        <v>4.9155394194461653E-4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-1.8209682148658874E-4</v>
      </c>
      <c r="AB1393" s="8">
        <f t="shared" si="748"/>
        <v>-0.11982041440671162</v>
      </c>
      <c r="AC1393" s="8">
        <f t="shared" si="741"/>
        <v>-0.12000251122819822</v>
      </c>
      <c r="AD1393" s="8">
        <f t="shared" si="749"/>
        <v>1.65765268237751E-4</v>
      </c>
      <c r="AE1393" s="8">
        <f t="shared" si="742"/>
        <v>-0.11983674595996047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2849.426581882055</v>
      </c>
      <c r="M1394" s="14">
        <f t="shared" si="735"/>
        <v>769177</v>
      </c>
      <c r="N1394" s="13"/>
      <c r="O1394" s="12">
        <f>1000*(IF(I52&lt;18,VLOOKUP(I52,'[1]Mortality (No Interventions) H'!$B$10:$O$129,10),VLOOKUP(I52,'[1]Mortality (Interventions) H'!$B$264:$AV$384,34)))</f>
        <v>732.74012911921955</v>
      </c>
      <c r="P1394" s="11">
        <v>0</v>
      </c>
      <c r="Q1394" s="10">
        <f t="shared" si="744"/>
        <v>6.3906479515718293E-8</v>
      </c>
      <c r="R1394" s="10">
        <f t="shared" si="745"/>
        <v>4.6826842051902178E-8</v>
      </c>
      <c r="S1394" s="10">
        <f t="shared" si="746"/>
        <v>0</v>
      </c>
      <c r="T1394" s="9">
        <f t="shared" si="736"/>
        <v>1.7079637463816116E-8</v>
      </c>
      <c r="U1394" s="18"/>
      <c r="V1394" s="8">
        <f t="shared" si="747"/>
        <v>4.9155394194461653E-4</v>
      </c>
      <c r="W1394" s="8">
        <f t="shared" si="737"/>
        <v>1.3137264305505689E-4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-4.8667172998306246E-5</v>
      </c>
      <c r="AB1394" s="8">
        <f t="shared" si="748"/>
        <v>-3.601812988895596E-2</v>
      </c>
      <c r="AC1394" s="8">
        <f t="shared" si="741"/>
        <v>-3.6066797061954266E-2</v>
      </c>
      <c r="AD1394" s="8">
        <f t="shared" si="749"/>
        <v>4.8221441704766883E-5</v>
      </c>
      <c r="AE1394" s="8">
        <f t="shared" si="742"/>
        <v>-3.6018575620249502E-2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2849.426581882055</v>
      </c>
      <c r="M1395" s="14">
        <f t="shared" si="735"/>
        <v>769177</v>
      </c>
      <c r="N1395" s="13"/>
      <c r="O1395" s="12">
        <f>1000*(IF(I53&lt;18,VLOOKUP(I53,'[1]Mortality (No Interventions) H'!$B$10:$O$129,10),VLOOKUP(I53,'[1]Mortality (Interventions) H'!$B$264:$AV$384,34)))</f>
        <v>755.32857111608303</v>
      </c>
      <c r="P1395" s="11">
        <v>0</v>
      </c>
      <c r="Q1395" s="10">
        <f t="shared" si="744"/>
        <v>1.7079637463816116E-8</v>
      </c>
      <c r="R1395" s="10">
        <f t="shared" si="745"/>
        <v>1.2900738160724947E-8</v>
      </c>
      <c r="S1395" s="10">
        <f t="shared" si="746"/>
        <v>0</v>
      </c>
      <c r="T1395" s="9">
        <f t="shared" si="736"/>
        <v>4.1788993030911689E-9</v>
      </c>
      <c r="U1395" s="18"/>
      <c r="V1395" s="8">
        <f t="shared" si="747"/>
        <v>1.3137264305505689E-4</v>
      </c>
      <c r="W1395" s="8">
        <f t="shared" si="737"/>
        <v>3.2143132292537561E-5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-1.1907466757236372E-5</v>
      </c>
      <c r="AB1395" s="8">
        <f t="shared" si="748"/>
        <v>-9.9229510762519329E-3</v>
      </c>
      <c r="AC1395" s="8">
        <f t="shared" si="741"/>
        <v>-9.9348585430091684E-3</v>
      </c>
      <c r="AD1395" s="8">
        <f t="shared" si="749"/>
        <v>1.2887656283701082E-5</v>
      </c>
      <c r="AE1395" s="8">
        <f t="shared" si="742"/>
        <v>-9.9219708867254678E-3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2849.426581882055</v>
      </c>
      <c r="M1396" s="14">
        <f t="shared" si="735"/>
        <v>769177</v>
      </c>
      <c r="N1396" s="13"/>
      <c r="O1396" s="12">
        <f>1000*(IF(I54&lt;18,VLOOKUP(I54,'[1]Mortality (No Interventions) H'!$B$10:$O$129,10),VLOOKUP(I54,'[1]Mortality (Interventions) H'!$B$264:$AV$384,34)))</f>
        <v>776.82267790798915</v>
      </c>
      <c r="P1396" s="11">
        <v>0</v>
      </c>
      <c r="Q1396" s="10">
        <f t="shared" si="744"/>
        <v>4.1788993030911689E-9</v>
      </c>
      <c r="R1396" s="10">
        <f t="shared" si="745"/>
        <v>3.2462637473351114E-9</v>
      </c>
      <c r="S1396" s="10">
        <f t="shared" si="746"/>
        <v>0</v>
      </c>
      <c r="T1396" s="9">
        <f t="shared" si="736"/>
        <v>9.326355557560575E-10</v>
      </c>
      <c r="U1396" s="18"/>
      <c r="V1396" s="8">
        <f t="shared" si="747"/>
        <v>3.2143132292537561E-5</v>
      </c>
      <c r="W1396" s="8">
        <f t="shared" si="737"/>
        <v>7.1736181886977711E-6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-2.6574765437796537E-6</v>
      </c>
      <c r="AB1396" s="8">
        <f t="shared" si="748"/>
        <v>-2.4969514103839788E-3</v>
      </c>
      <c r="AC1396" s="8">
        <f t="shared" si="741"/>
        <v>-2.4996088869277586E-3</v>
      </c>
      <c r="AD1396" s="8">
        <f t="shared" si="749"/>
        <v>3.1532412778979348E-6</v>
      </c>
      <c r="AE1396" s="8">
        <f t="shared" si="742"/>
        <v>-2.4964556456498607E-3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2849.426581882055</v>
      </c>
      <c r="M1397" s="14">
        <f t="shared" si="735"/>
        <v>769177</v>
      </c>
      <c r="N1397" s="13"/>
      <c r="O1397" s="12">
        <f>1000*(IF(I55&lt;18,VLOOKUP(I55,'[1]Mortality (No Interventions) H'!$B$10:$O$129,10),VLOOKUP(I55,'[1]Mortality (Interventions) H'!$B$264:$AV$384,34)))</f>
        <v>797.18362139711985</v>
      </c>
      <c r="P1397" s="11">
        <v>0</v>
      </c>
      <c r="Q1397" s="10">
        <f t="shared" si="744"/>
        <v>9.326355557560575E-10</v>
      </c>
      <c r="R1397" s="10">
        <f t="shared" si="745"/>
        <v>7.4348178978132944E-10</v>
      </c>
      <c r="S1397" s="10">
        <f t="shared" si="746"/>
        <v>0</v>
      </c>
      <c r="T1397" s="9">
        <f t="shared" si="736"/>
        <v>1.8915376597472806E-10</v>
      </c>
      <c r="U1397" s="18"/>
      <c r="V1397" s="8">
        <f t="shared" si="747"/>
        <v>7.1736181886977711E-6</v>
      </c>
      <c r="W1397" s="8">
        <f t="shared" si="737"/>
        <v>1.4549272625114341E-6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-5.3897976883148749E-7</v>
      </c>
      <c r="AB1397" s="8">
        <f t="shared" si="748"/>
        <v>-5.718690926186336E-4</v>
      </c>
      <c r="AC1397" s="8">
        <f t="shared" si="741"/>
        <v>-5.7240807238746511E-4</v>
      </c>
      <c r="AD1397" s="8">
        <f t="shared" si="749"/>
        <v>7.0373194431125134E-7</v>
      </c>
      <c r="AE1397" s="8">
        <f t="shared" si="742"/>
        <v>-5.7170434044315384E-4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2849.426581882055</v>
      </c>
      <c r="M1398" s="14">
        <f t="shared" si="735"/>
        <v>769177</v>
      </c>
      <c r="N1398" s="13"/>
      <c r="O1398" s="12">
        <f>1000*(IF(I56&lt;18,VLOOKUP(I56,'[1]Mortality (No Interventions) H'!$B$10:$O$129,10),VLOOKUP(I56,'[1]Mortality (Interventions) H'!$B$264:$AV$384,34)))</f>
        <v>816.53860581211791</v>
      </c>
      <c r="P1398" s="11">
        <v>0</v>
      </c>
      <c r="Q1398" s="10">
        <f t="shared" si="744"/>
        <v>1.8915376597472806E-10</v>
      </c>
      <c r="R1398" s="10">
        <f t="shared" si="745"/>
        <v>1.5445135235311606E-10</v>
      </c>
      <c r="S1398" s="10">
        <f t="shared" si="746"/>
        <v>0</v>
      </c>
      <c r="T1398" s="9">
        <f t="shared" si="736"/>
        <v>3.4702413621611998E-11</v>
      </c>
      <c r="U1398" s="18"/>
      <c r="V1398" s="8">
        <f t="shared" si="747"/>
        <v>1.4549272625114341E-6</v>
      </c>
      <c r="W1398" s="8">
        <f t="shared" si="737"/>
        <v>2.6692298402230654E-7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-9.8881979828887134E-8</v>
      </c>
      <c r="AB1398" s="8">
        <f t="shared" si="748"/>
        <v>-1.1880042784891275E-4</v>
      </c>
      <c r="AC1398" s="8">
        <f t="shared" si="741"/>
        <v>-1.1889930982874164E-4</v>
      </c>
      <c r="AD1398" s="8">
        <f t="shared" si="749"/>
        <v>1.4272836445237169E-7</v>
      </c>
      <c r="AE1398" s="8">
        <f t="shared" si="742"/>
        <v>-1.1875658146428927E-4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2849.426581882055</v>
      </c>
      <c r="M1399" s="14">
        <f t="shared" si="735"/>
        <v>769177</v>
      </c>
      <c r="N1399" s="13"/>
      <c r="O1399" s="12">
        <f>1000*(IF(I57&lt;18,VLOOKUP(I57,'[1]Mortality (No Interventions) H'!$B$10:$O$129,10),VLOOKUP(I57,'[1]Mortality (Interventions) H'!$B$264:$AV$384,34)))</f>
        <v>835.03279004524916</v>
      </c>
      <c r="P1399" s="11">
        <v>0</v>
      </c>
      <c r="Q1399" s="10">
        <f t="shared" si="744"/>
        <v>3.4702413621611998E-11</v>
      </c>
      <c r="R1399" s="10">
        <f t="shared" si="745"/>
        <v>2.8977653267758925E-11</v>
      </c>
      <c r="S1399" s="10">
        <f t="shared" si="746"/>
        <v>0</v>
      </c>
      <c r="T1399" s="9">
        <f t="shared" si="736"/>
        <v>5.7247603538530725E-12</v>
      </c>
      <c r="U1399" s="18"/>
      <c r="V1399" s="8">
        <f t="shared" si="747"/>
        <v>2.6692298402230654E-7</v>
      </c>
      <c r="W1399" s="8">
        <f t="shared" si="737"/>
        <v>4.4033539946956449E-8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-1.6312284327173463E-8</v>
      </c>
      <c r="AB1399" s="8">
        <f t="shared" si="748"/>
        <v>-2.2288944407535008E-5</v>
      </c>
      <c r="AC1399" s="8">
        <f t="shared" si="741"/>
        <v>-2.2305256691862181E-5</v>
      </c>
      <c r="AD1399" s="8">
        <f t="shared" si="749"/>
        <v>2.6185144732588273E-8</v>
      </c>
      <c r="AE1399" s="8">
        <f t="shared" si="742"/>
        <v>-2.2279071547129591E-5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2849.426581882055</v>
      </c>
      <c r="M1400" s="14">
        <f t="shared" si="735"/>
        <v>769177</v>
      </c>
      <c r="N1400" s="13"/>
      <c r="O1400" s="12">
        <f>1000*(IF(I58&lt;18,VLOOKUP(I58,'[1]Mortality (No Interventions) H'!$B$10:$O$129,10),VLOOKUP(I58,'[1]Mortality (Interventions) H'!$B$264:$AV$384,34)))</f>
        <v>852.65602138268378</v>
      </c>
      <c r="P1400" s="11">
        <v>0</v>
      </c>
      <c r="Q1400" s="10">
        <f t="shared" si="744"/>
        <v>5.7247603538530725E-12</v>
      </c>
      <c r="R1400" s="10">
        <f t="shared" si="745"/>
        <v>4.8812513866856859E-12</v>
      </c>
      <c r="S1400" s="10">
        <f t="shared" si="746"/>
        <v>0</v>
      </c>
      <c r="T1400" s="9">
        <f t="shared" si="736"/>
        <v>8.4350896716738651E-13</v>
      </c>
      <c r="U1400" s="18"/>
      <c r="V1400" s="8">
        <f t="shared" si="747"/>
        <v>4.4033539946956449E-8</v>
      </c>
      <c r="W1400" s="8">
        <f t="shared" si="737"/>
        <v>6.4880769683890891E-9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-2.4035168731026286E-9</v>
      </c>
      <c r="AB1400" s="8">
        <f t="shared" si="748"/>
        <v>-3.7545462978567361E-6</v>
      </c>
      <c r="AC1400" s="8">
        <f t="shared" si="741"/>
        <v>-3.7569498147298388E-6</v>
      </c>
      <c r="AD1400" s="8">
        <f t="shared" si="749"/>
        <v>4.3196902687964276E-9</v>
      </c>
      <c r="AE1400" s="8">
        <f t="shared" si="742"/>
        <v>-3.7526301244610424E-6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2849.426581882055</v>
      </c>
      <c r="M1401" s="14">
        <f t="shared" si="735"/>
        <v>769177</v>
      </c>
      <c r="N1401" s="13"/>
      <c r="O1401" s="12">
        <f>1000*(IF(I59&lt;18,VLOOKUP(I59,'[1]Mortality (No Interventions) H'!$B$10:$O$129,10),VLOOKUP(I59,'[1]Mortality (Interventions) H'!$B$264:$AV$384,34)))</f>
        <v>869.39814711059194</v>
      </c>
      <c r="P1401" s="11">
        <v>0</v>
      </c>
      <c r="Q1401" s="10">
        <f t="shared" si="744"/>
        <v>8.4350896716738651E-13</v>
      </c>
      <c r="R1401" s="10">
        <f t="shared" si="745"/>
        <v>7.3334513312649498E-13</v>
      </c>
      <c r="S1401" s="10">
        <f t="shared" si="746"/>
        <v>0</v>
      </c>
      <c r="T1401" s="9">
        <f t="shared" si="736"/>
        <v>1.1016383404089153E-13</v>
      </c>
      <c r="U1401" s="18"/>
      <c r="V1401" s="8">
        <f t="shared" si="747"/>
        <v>6.4880769683890891E-9</v>
      </c>
      <c r="W1401" s="8">
        <f t="shared" si="737"/>
        <v>8.4735487376070826E-10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-3.1390375707815951E-10</v>
      </c>
      <c r="AB1401" s="8">
        <f t="shared" si="748"/>
        <v>-5.6407220946283798E-7</v>
      </c>
      <c r="AC1401" s="8">
        <f t="shared" si="741"/>
        <v>-5.6438611321991619E-7</v>
      </c>
      <c r="AD1401" s="8">
        <f t="shared" si="749"/>
        <v>6.3648035059896972E-10</v>
      </c>
      <c r="AE1401" s="8">
        <f t="shared" si="742"/>
        <v>-5.6374963286931726E-7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2849.426581882055</v>
      </c>
      <c r="M1402" s="14">
        <f t="shared" si="735"/>
        <v>769177</v>
      </c>
      <c r="N1402" s="13"/>
      <c r="O1402" s="12">
        <f>1000*(IF(I60&lt;18,VLOOKUP(I60,'[1]Mortality (No Interventions) H'!$B$10:$O$129,10),VLOOKUP(I60,'[1]Mortality (Interventions) H'!$B$264:$AV$384,34)))</f>
        <v>1000</v>
      </c>
      <c r="P1402" s="11">
        <v>0</v>
      </c>
      <c r="Q1402" s="10">
        <f t="shared" si="744"/>
        <v>1.1016383404089153E-13</v>
      </c>
      <c r="R1402" s="10">
        <f t="shared" si="745"/>
        <v>1.1016383404089153E-13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8.4735487376070826E-10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-8.4735487376070827E-8</v>
      </c>
      <c r="AC1402" s="8">
        <f t="shared" si="741"/>
        <v>-8.4735487376070827E-8</v>
      </c>
      <c r="AD1402" s="8">
        <f t="shared" si="749"/>
        <v>8.3125513115925488E-11</v>
      </c>
      <c r="AE1402" s="8">
        <f t="shared" si="742"/>
        <v>-8.4652361862954899E-8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2849.426581882055</v>
      </c>
      <c r="M1403" s="14">
        <f t="shared" si="735"/>
        <v>769177</v>
      </c>
      <c r="N1403" s="13"/>
      <c r="O1403" s="12" t="e">
        <f>1000*(IF(I61&lt;18,VLOOKUP(I61,'[1]Mortality (No Interventions) H'!$B$10:$O$129,10),VLOOKUP(I61,'[1]Mortality (Interventions) H'!$B$264:$AV$384,34)))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2849.426581882055</v>
      </c>
      <c r="M1404" s="14">
        <f t="shared" si="735"/>
        <v>769177</v>
      </c>
      <c r="N1404" s="13"/>
      <c r="O1404" s="12" t="e">
        <f>1000*(IF(I62&lt;18,VLOOKUP(I62,'[1]Mortality (No Interventions) H'!$B$10:$O$129,10),VLOOKUP(I62,'[1]Mortality (Interventions) H'!$B$264:$AV$384,34)))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2849.426581882055</v>
      </c>
      <c r="M1405" s="14">
        <f t="shared" si="735"/>
        <v>769177</v>
      </c>
      <c r="N1405" s="13"/>
      <c r="O1405" s="12" t="e">
        <f>1000*(IF(I63&lt;18,VLOOKUP(I63,'[1]Mortality (No Interventions) H'!$B$10:$O$129,10),VLOOKUP(I63,'[1]Mortality (Interventions) H'!$B$264:$AV$384,34)))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2849.426581882055</v>
      </c>
      <c r="M1406" s="14">
        <f t="shared" si="735"/>
        <v>769177</v>
      </c>
      <c r="N1406" s="13"/>
      <c r="O1406" s="12" t="e">
        <f>1000*(IF(I64&lt;18,VLOOKUP(I64,'[1]Mortality (No Interventions) H'!$B$10:$O$129,10),VLOOKUP(I64,'[1]Mortality (Interventions) H'!$B$264:$AV$384,34)))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2849.426581882055</v>
      </c>
      <c r="M1407" s="14">
        <f t="shared" si="735"/>
        <v>769177</v>
      </c>
      <c r="N1407" s="13"/>
      <c r="O1407" s="12" t="e">
        <f>1000*(IF(I65&lt;18,VLOOKUP(I65,'[1]Mortality (No Interventions) H'!$B$10:$O$129,10),VLOOKUP(I65,'[1]Mortality (Interventions) H'!$B$264:$AV$384,34)))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2849.426581882055</v>
      </c>
      <c r="M1408" s="14">
        <f t="shared" si="735"/>
        <v>769177</v>
      </c>
      <c r="N1408" s="13"/>
      <c r="O1408" s="12" t="e">
        <f>1000*(IF(I66&lt;18,VLOOKUP(I66,'[1]Mortality (No Interventions) H'!$B$10:$O$129,10),VLOOKUP(I66,'[1]Mortality (Interventions) H'!$B$264:$AV$384,34)))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2849.426581882055</v>
      </c>
      <c r="M1409" s="14">
        <f t="shared" si="735"/>
        <v>769177</v>
      </c>
      <c r="N1409" s="13"/>
      <c r="O1409" s="12" t="e">
        <f>1000*(IF(I67&lt;18,VLOOKUP(I67,'[1]Mortality (No Interventions) H'!$B$10:$O$129,10),VLOOKUP(I67,'[1]Mortality (Interventions) H'!$B$264:$AV$384,34)))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2849.426581882055</v>
      </c>
      <c r="M1410" s="14">
        <f t="shared" ref="M1410:M1441" si="752">$E$11</f>
        <v>769177</v>
      </c>
      <c r="N1410" s="13"/>
      <c r="O1410" s="12" t="e">
        <f>1000*(IF(I68&lt;18,VLOOKUP(I68,'[1]Mortality (No Interventions) H'!$B$10:$O$129,10),VLOOKUP(I68,'[1]Mortality (Interventions) H'!$B$264:$AV$384,34)))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2849.426581882055</v>
      </c>
      <c r="M1411" s="14">
        <f t="shared" si="752"/>
        <v>769177</v>
      </c>
      <c r="N1411" s="13"/>
      <c r="O1411" s="12" t="e">
        <f>1000*(IF(I69&lt;18,VLOOKUP(I69,'[1]Mortality (No Interventions) H'!$B$10:$O$129,10),VLOOKUP(I69,'[1]Mortality (Interventions) H'!$B$264:$AV$384,34)))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2849.426581882055</v>
      </c>
      <c r="M1412" s="14">
        <f t="shared" si="752"/>
        <v>769177</v>
      </c>
      <c r="N1412" s="13"/>
      <c r="O1412" s="12" t="e">
        <f>1000*(IF(I70&lt;18,VLOOKUP(I70,'[1]Mortality (No Interventions) H'!$B$10:$O$129,10),VLOOKUP(I70,'[1]Mortality (Interventions) H'!$B$264:$AV$384,34)))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2849.426581882055</v>
      </c>
      <c r="M1413" s="14">
        <f t="shared" si="752"/>
        <v>769177</v>
      </c>
      <c r="N1413" s="13"/>
      <c r="O1413" s="12" t="e">
        <f>1000*(IF(I71&lt;18,VLOOKUP(I71,'[1]Mortality (No Interventions) H'!$B$10:$O$129,10),VLOOKUP(I71,'[1]Mortality (Interventions) H'!$B$264:$AV$384,34)))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2849.426581882055</v>
      </c>
      <c r="M1414" s="14">
        <f t="shared" si="752"/>
        <v>769177</v>
      </c>
      <c r="N1414" s="13"/>
      <c r="O1414" s="12" t="e">
        <f>1000*(IF(I72&lt;18,VLOOKUP(I72,'[1]Mortality (No Interventions) H'!$B$10:$O$129,10),VLOOKUP(I72,'[1]Mortality (Interventions) H'!$B$264:$AV$384,34)))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2849.426581882055</v>
      </c>
      <c r="M1415" s="14">
        <f t="shared" si="752"/>
        <v>769177</v>
      </c>
      <c r="N1415" s="13"/>
      <c r="O1415" s="12" t="e">
        <f>1000*(IF(I73&lt;18,VLOOKUP(I73,'[1]Mortality (No Interventions) H'!$B$10:$O$129,10),VLOOKUP(I73,'[1]Mortality (Interventions) H'!$B$264:$AV$384,34)))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2849.426581882055</v>
      </c>
      <c r="M1416" s="14">
        <f t="shared" si="752"/>
        <v>769177</v>
      </c>
      <c r="N1416" s="13"/>
      <c r="O1416" s="12" t="e">
        <f>1000*(IF(I74&lt;18,VLOOKUP(I74,'[1]Mortality (No Interventions) H'!$B$10:$O$129,10),VLOOKUP(I74,'[1]Mortality (Interventions) H'!$B$264:$AV$384,34)))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2849.426581882055</v>
      </c>
      <c r="M1417" s="14">
        <f t="shared" si="752"/>
        <v>769177</v>
      </c>
      <c r="N1417" s="13"/>
      <c r="O1417" s="12" t="e">
        <f>1000*(IF(I75&lt;18,VLOOKUP(I75,'[1]Mortality (No Interventions) H'!$B$10:$O$129,10),VLOOKUP(I75,'[1]Mortality (Interventions) H'!$B$264:$AV$384,34)))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2849.426581882055</v>
      </c>
      <c r="M1418" s="14">
        <f t="shared" si="752"/>
        <v>769177</v>
      </c>
      <c r="N1418" s="13"/>
      <c r="O1418" s="12" t="e">
        <f>1000*(IF(I76&lt;18,VLOOKUP(I76,'[1]Mortality (No Interventions) H'!$B$10:$O$129,10),VLOOKUP(I76,'[1]Mortality (Interventions) H'!$B$264:$AV$384,34)))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2849.426581882055</v>
      </c>
      <c r="M1419" s="14">
        <f t="shared" si="752"/>
        <v>769177</v>
      </c>
      <c r="N1419" s="13"/>
      <c r="O1419" s="12" t="e">
        <f>1000*(IF(I77&lt;18,VLOOKUP(I77,'[1]Mortality (No Interventions) H'!$B$10:$O$129,10),VLOOKUP(I77,'[1]Mortality (Interventions) H'!$B$264:$AV$384,34)))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2849.426581882055</v>
      </c>
      <c r="M1420" s="14">
        <f t="shared" si="752"/>
        <v>769177</v>
      </c>
      <c r="N1420" s="13"/>
      <c r="O1420" s="12" t="e">
        <f>1000*(IF(I78&lt;18,VLOOKUP(I78,'[1]Mortality (No Interventions) H'!$B$10:$O$129,10),VLOOKUP(I78,'[1]Mortality (Interventions) H'!$B$264:$AV$384,34)))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2849.426581882055</v>
      </c>
      <c r="M1421" s="14">
        <f t="shared" si="752"/>
        <v>769177</v>
      </c>
      <c r="N1421" s="13"/>
      <c r="O1421" s="12" t="e">
        <f>1000*(IF(I79&lt;18,VLOOKUP(I79,'[1]Mortality (No Interventions) H'!$B$10:$O$129,10),VLOOKUP(I79,'[1]Mortality (Interventions) H'!$B$264:$AV$384,34)))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2849.426581882055</v>
      </c>
      <c r="M1422" s="14">
        <f t="shared" si="752"/>
        <v>769177</v>
      </c>
      <c r="O1422" s="12" t="e">
        <f>1000*(IF(I80&lt;18,VLOOKUP(I80,'[1]Mortality (No Interventions) H'!$B$10:$O$129,10),VLOOKUP(I80,'[1]Mortality (Interventions) H'!$B$264:$AV$384,34)))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2849.426581882055</v>
      </c>
      <c r="M1423" s="14">
        <f t="shared" si="752"/>
        <v>769177</v>
      </c>
      <c r="O1423" s="12" t="e">
        <f>1000*(IF(I81&lt;18,VLOOKUP(I81,'[1]Mortality (No Interventions) H'!$B$10:$O$129,10),VLOOKUP(I81,'[1]Mortality (Interventions) H'!$B$264:$AV$384,34)))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2849.426581882055</v>
      </c>
      <c r="M1424" s="14">
        <f t="shared" si="752"/>
        <v>769177</v>
      </c>
      <c r="O1424" s="12" t="e">
        <f>1000*(IF(I82&lt;18,VLOOKUP(I82,'[1]Mortality (No Interventions) H'!$B$10:$O$129,10),VLOOKUP(I82,'[1]Mortality (Interventions) H'!$B$264:$AV$384,34)))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2849.426581882055</v>
      </c>
      <c r="M1425" s="14">
        <f t="shared" si="752"/>
        <v>769177</v>
      </c>
      <c r="O1425" s="12" t="e">
        <f>1000*(IF(I83&lt;18,VLOOKUP(I83,'[1]Mortality (No Interventions) H'!$B$10:$O$129,10),VLOOKUP(I83,'[1]Mortality (Interventions) H'!$B$264:$AV$384,34)))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2849.426581882055</v>
      </c>
      <c r="M1426" s="14">
        <f t="shared" si="752"/>
        <v>769177</v>
      </c>
      <c r="O1426" s="12" t="e">
        <f>1000*(IF(I84&lt;18,VLOOKUP(I84,'[1]Mortality (No Interventions) H'!$B$10:$O$129,10),VLOOKUP(I84,'[1]Mortality (Interventions) H'!$B$264:$AV$384,34)))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2849.426581882055</v>
      </c>
      <c r="M1427" s="14">
        <f t="shared" si="752"/>
        <v>769177</v>
      </c>
      <c r="O1427" s="12" t="e">
        <f>1000*(IF(I85&lt;18,VLOOKUP(I85,'[1]Mortality (No Interventions) H'!$B$10:$O$129,10),VLOOKUP(I85,'[1]Mortality (Interventions) H'!$B$264:$AV$384,34)))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2849.426581882055</v>
      </c>
      <c r="M1428" s="14">
        <f t="shared" si="752"/>
        <v>769177</v>
      </c>
      <c r="O1428" s="12" t="e">
        <f>1000*(IF(I86&lt;18,VLOOKUP(I86,'[1]Mortality (No Interventions) H'!$B$10:$O$129,10),VLOOKUP(I86,'[1]Mortality (Interventions) H'!$B$264:$AV$384,34)))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2849.426581882055</v>
      </c>
      <c r="M1429" s="14">
        <f t="shared" si="752"/>
        <v>769177</v>
      </c>
      <c r="O1429" s="12" t="e">
        <f>1000*(IF(I87&lt;18,VLOOKUP(I87,'[1]Mortality (No Interventions) H'!$B$10:$O$129,10),VLOOKUP(I87,'[1]Mortality (Interventions) H'!$B$264:$AV$384,34)))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2849.426581882055</v>
      </c>
      <c r="M1430" s="14">
        <f t="shared" si="752"/>
        <v>769177</v>
      </c>
      <c r="O1430" s="12" t="e">
        <f>1000*(IF(I88&lt;18,VLOOKUP(I88,'[1]Mortality (No Interventions) H'!$B$10:$O$129,10),VLOOKUP(I88,'[1]Mortality (Interventions) H'!$B$264:$AV$384,34)))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2849.426581882055</v>
      </c>
      <c r="M1431" s="14">
        <f t="shared" si="752"/>
        <v>769177</v>
      </c>
      <c r="O1431" s="12" t="e">
        <f>1000*(IF(I89&lt;18,VLOOKUP(I89,'[1]Mortality (No Interventions) H'!$B$10:$O$129,10),VLOOKUP(I89,'[1]Mortality (Interventions) H'!$B$264:$AV$384,34)))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2849.426581882055</v>
      </c>
      <c r="M1432" s="14">
        <f t="shared" si="752"/>
        <v>769177</v>
      </c>
      <c r="O1432" s="12" t="e">
        <f>1000*(IF(I90&lt;18,VLOOKUP(I90,'[1]Mortality (No Interventions) H'!$B$10:$O$129,10),VLOOKUP(I90,'[1]Mortality (Interventions) H'!$B$264:$AV$384,34)))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2849.426581882055</v>
      </c>
      <c r="M1433" s="14">
        <f t="shared" si="752"/>
        <v>769177</v>
      </c>
      <c r="O1433" s="12" t="e">
        <f>1000*(IF(I91&lt;18,VLOOKUP(I91,'[1]Mortality (No Interventions) H'!$B$10:$O$129,10),VLOOKUP(I91,'[1]Mortality (Interventions) H'!$B$264:$AV$384,34)))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2849.426581882055</v>
      </c>
      <c r="M1434" s="14">
        <f t="shared" si="752"/>
        <v>769177</v>
      </c>
      <c r="O1434" s="12" t="e">
        <f>1000*(IF(I92&lt;18,VLOOKUP(I92,'[1]Mortality (No Interventions) H'!$B$10:$O$129,10),VLOOKUP(I92,'[1]Mortality (Interventions) H'!$B$264:$AV$384,34)))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2849.426581882055</v>
      </c>
      <c r="M1435" s="14">
        <f t="shared" si="752"/>
        <v>769177</v>
      </c>
      <c r="O1435" s="12" t="e">
        <f>1000*(IF(I93&lt;18,VLOOKUP(I93,'[1]Mortality (No Interventions) H'!$B$10:$O$129,10),VLOOKUP(I93,'[1]Mortality (Interventions) H'!$B$264:$AV$384,34)))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2849.426581882055</v>
      </c>
      <c r="M1436" s="14">
        <f t="shared" si="752"/>
        <v>769177</v>
      </c>
      <c r="O1436" s="12" t="e">
        <f>1000*(IF(I94&lt;18,VLOOKUP(I94,'[1]Mortality (No Interventions) H'!$B$10:$O$129,10),VLOOKUP(I94,'[1]Mortality (Interventions) H'!$B$264:$AV$384,34)))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2849.426581882055</v>
      </c>
      <c r="M1437" s="14">
        <f t="shared" si="752"/>
        <v>769177</v>
      </c>
      <c r="O1437" s="12" t="e">
        <f>1000*(IF(I95&lt;18,VLOOKUP(I95,'[1]Mortality (No Interventions) H'!$B$10:$O$129,10),VLOOKUP(I95,'[1]Mortality (Interventions) H'!$B$264:$AV$384,34)))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2849.426581882055</v>
      </c>
      <c r="M1438" s="14">
        <f t="shared" si="752"/>
        <v>769177</v>
      </c>
      <c r="O1438" s="12" t="e">
        <f>1000*(IF(I96&lt;18,VLOOKUP(I96,'[1]Mortality (No Interventions) H'!$B$10:$O$129,10),VLOOKUP(I96,'[1]Mortality (Interventions) H'!$B$264:$AV$384,34)))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2849.426581882055</v>
      </c>
      <c r="M1439" s="14">
        <f t="shared" si="752"/>
        <v>769177</v>
      </c>
      <c r="O1439" s="12" t="e">
        <f>1000*(IF(I97&lt;18,VLOOKUP(I97,'[1]Mortality (No Interventions) H'!$B$10:$O$129,10),VLOOKUP(I97,'[1]Mortality (Interventions) H'!$B$264:$AV$384,34)))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2849.426581882055</v>
      </c>
      <c r="M1440" s="14">
        <f t="shared" si="752"/>
        <v>769177</v>
      </c>
      <c r="O1440" s="12" t="e">
        <f>1000*(IF(I98&lt;18,VLOOKUP(I98,'[1]Mortality (No Interventions) H'!$B$10:$O$129,10),VLOOKUP(I98,'[1]Mortality (Interventions) H'!$B$264:$AV$384,34)))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2849.426581882055</v>
      </c>
      <c r="M1441" s="14">
        <f t="shared" si="752"/>
        <v>769177</v>
      </c>
      <c r="O1441" s="12" t="e">
        <f>1000*(IF(I99&lt;18,VLOOKUP(I99,'[1]Mortality (No Interventions) H'!$B$10:$O$129,10),VLOOKUP(I99,'[1]Mortality (Interventions) H'!$B$264:$AV$384,34)))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2849.426581882055</v>
      </c>
      <c r="M1442" s="14">
        <f t="shared" ref="M1442:M1466" si="769">$E$11</f>
        <v>769177</v>
      </c>
      <c r="O1442" s="12" t="e">
        <f>1000*(IF(I100&lt;18,VLOOKUP(I100,'[1]Mortality (No Interventions) H'!$B$10:$O$129,10),VLOOKUP(I100,'[1]Mortality (Interventions) H'!$B$264:$AV$384,34)))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2849.426581882055</v>
      </c>
      <c r="M1443" s="14">
        <f t="shared" si="769"/>
        <v>769177</v>
      </c>
      <c r="O1443" s="12" t="e">
        <f>1000*(IF(I101&lt;18,VLOOKUP(I101,'[1]Mortality (No Interventions) H'!$B$10:$O$129,10),VLOOKUP(I101,'[1]Mortality (Interventions) H'!$B$264:$AV$384,34)))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2849.426581882055</v>
      </c>
      <c r="M1444" s="14">
        <f t="shared" si="769"/>
        <v>769177</v>
      </c>
      <c r="O1444" s="12" t="e">
        <f>1000*(IF(I102&lt;18,VLOOKUP(I102,'[1]Mortality (No Interventions) H'!$B$10:$O$129,10),VLOOKUP(I102,'[1]Mortality (Interventions) H'!$B$264:$AV$384,34)))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2849.426581882055</v>
      </c>
      <c r="M1445" s="14">
        <f t="shared" si="769"/>
        <v>769177</v>
      </c>
      <c r="O1445" s="12" t="e">
        <f>1000*(IF(I103&lt;18,VLOOKUP(I103,'[1]Mortality (No Interventions) H'!$B$10:$O$129,10),VLOOKUP(I103,'[1]Mortality (Interventions) H'!$B$264:$AV$384,34)))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2849.426581882055</v>
      </c>
      <c r="M1446" s="14">
        <f t="shared" si="769"/>
        <v>769177</v>
      </c>
      <c r="O1446" s="12" t="e">
        <f>1000*(IF(I104&lt;18,VLOOKUP(I104,'[1]Mortality (No Interventions) H'!$B$10:$O$129,10),VLOOKUP(I104,'[1]Mortality (Interventions) H'!$B$264:$AV$384,34)))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2849.426581882055</v>
      </c>
      <c r="M1447" s="14">
        <f t="shared" si="769"/>
        <v>769177</v>
      </c>
      <c r="O1447" s="12" t="e">
        <f>1000*(IF(I105&lt;18,VLOOKUP(I105,'[1]Mortality (No Interventions) H'!$B$10:$O$129,10),VLOOKUP(I105,'[1]Mortality (Interventions) H'!$B$264:$AV$384,34)))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2849.426581882055</v>
      </c>
      <c r="M1448" s="14">
        <f t="shared" si="769"/>
        <v>769177</v>
      </c>
      <c r="O1448" s="12" t="e">
        <f>1000*(IF(I106&lt;18,VLOOKUP(I106,'[1]Mortality (No Interventions) H'!$B$10:$O$129,10),VLOOKUP(I106,'[1]Mortality (Interventions) H'!$B$264:$AV$384,34)))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2849.426581882055</v>
      </c>
      <c r="M1449" s="14">
        <f t="shared" si="769"/>
        <v>769177</v>
      </c>
      <c r="O1449" s="12" t="e">
        <f>1000*(IF(I107&lt;18,VLOOKUP(I107,'[1]Mortality (No Interventions) H'!$B$10:$O$129,10),VLOOKUP(I107,'[1]Mortality (Interventions) H'!$B$264:$AV$384,34)))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2849.426581882055</v>
      </c>
      <c r="M1450" s="14">
        <f t="shared" si="769"/>
        <v>769177</v>
      </c>
      <c r="O1450" s="12" t="e">
        <f>1000*(IF(I108&lt;18,VLOOKUP(I108,'[1]Mortality (No Interventions) H'!$B$10:$O$129,10),VLOOKUP(I108,'[1]Mortality (Interventions) H'!$B$264:$AV$384,34)))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2849.426581882055</v>
      </c>
      <c r="M1451" s="14">
        <f t="shared" si="769"/>
        <v>769177</v>
      </c>
      <c r="O1451" s="12" t="e">
        <f>1000*(IF(I109&lt;18,VLOOKUP(I109,'[1]Mortality (No Interventions) H'!$B$10:$O$129,10),VLOOKUP(I109,'[1]Mortality (Interventions) H'!$B$264:$AV$384,34)))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2849.426581882055</v>
      </c>
      <c r="M1452" s="14">
        <f t="shared" si="769"/>
        <v>769177</v>
      </c>
      <c r="O1452" s="12" t="e">
        <f>1000*(IF(I110&lt;18,VLOOKUP(I110,'[1]Mortality (No Interventions) H'!$B$10:$O$129,10),VLOOKUP(I110,'[1]Mortality (Interventions) H'!$B$264:$AV$384,34)))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2849.426581882055</v>
      </c>
      <c r="M1453" s="14">
        <f t="shared" si="769"/>
        <v>769177</v>
      </c>
      <c r="O1453" s="12" t="e">
        <f>1000*(IF(I111&lt;18,VLOOKUP(I111,'[1]Mortality (No Interventions) H'!$B$10:$O$129,10),VLOOKUP(I111,'[1]Mortality (Interventions) H'!$B$264:$AV$384,34)))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2849.426581882055</v>
      </c>
      <c r="M1454" s="14">
        <f t="shared" si="769"/>
        <v>769177</v>
      </c>
      <c r="O1454" s="12" t="e">
        <f>1000*(IF(I112&lt;18,VLOOKUP(I112,'[1]Mortality (No Interventions) H'!$B$10:$O$129,10),VLOOKUP(I112,'[1]Mortality (Interventions) H'!$B$264:$AV$384,34)))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2849.426581882055</v>
      </c>
      <c r="M1455" s="14">
        <f t="shared" si="769"/>
        <v>769177</v>
      </c>
      <c r="O1455" s="12" t="e">
        <f>1000*(IF(I113&lt;18,VLOOKUP(I113,'[1]Mortality (No Interventions) H'!$B$10:$O$129,10),VLOOKUP(I113,'[1]Mortality (Interventions) H'!$B$264:$AV$384,34)))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2849.426581882055</v>
      </c>
      <c r="M1456" s="14">
        <f t="shared" si="769"/>
        <v>769177</v>
      </c>
      <c r="O1456" s="12" t="e">
        <f>1000*(IF(I114&lt;18,VLOOKUP(I114,'[1]Mortality (No Interventions) H'!$B$10:$O$129,10),VLOOKUP(I114,'[1]Mortality (Interventions) H'!$B$264:$AV$384,34)))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2849.426581882055</v>
      </c>
      <c r="M1457" s="14">
        <f t="shared" si="769"/>
        <v>769177</v>
      </c>
      <c r="O1457" s="12" t="e">
        <f>1000*(IF(I115&lt;18,VLOOKUP(I115,'[1]Mortality (No Interventions) H'!$B$10:$O$129,10),VLOOKUP(I115,'[1]Mortality (Interventions) H'!$B$264:$AV$384,34)))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2849.426581882055</v>
      </c>
      <c r="M1458" s="14">
        <f t="shared" si="769"/>
        <v>769177</v>
      </c>
      <c r="O1458" s="12" t="e">
        <f>1000*(IF(I116&lt;18,VLOOKUP(I116,'[1]Mortality (No Interventions) H'!$B$10:$O$129,10),VLOOKUP(I116,'[1]Mortality (Interventions) H'!$B$264:$AV$384,34)))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2849.426581882055</v>
      </c>
      <c r="M1459" s="14">
        <f t="shared" si="769"/>
        <v>769177</v>
      </c>
      <c r="O1459" s="12" t="e">
        <f>1000*(IF(I117&lt;18,VLOOKUP(I117,'[1]Mortality (No Interventions) H'!$B$10:$O$129,10),VLOOKUP(I117,'[1]Mortality (Interventions) H'!$B$264:$AV$384,34)))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2849.426581882055</v>
      </c>
      <c r="M1460" s="14">
        <f t="shared" si="769"/>
        <v>769177</v>
      </c>
      <c r="O1460" s="12" t="e">
        <f>1000*(IF(I118&lt;18,VLOOKUP(I118,'[1]Mortality (No Interventions) H'!$B$10:$O$129,10),VLOOKUP(I118,'[1]Mortality (Interventions) H'!$B$264:$AV$384,34)))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2849.426581882055</v>
      </c>
      <c r="M1461" s="14">
        <f t="shared" si="769"/>
        <v>769177</v>
      </c>
      <c r="O1461" s="12" t="e">
        <f>1000*(IF(I119&lt;18,VLOOKUP(I119,'[1]Mortality (No Interventions) H'!$B$10:$O$129,10),VLOOKUP(I119,'[1]Mortality (Interventions) H'!$B$264:$AV$384,34)))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2849.426581882055</v>
      </c>
      <c r="M1462" s="14">
        <f t="shared" si="769"/>
        <v>769177</v>
      </c>
      <c r="O1462" s="12" t="e">
        <f>1000*(IF(I120&lt;18,VLOOKUP(I120,'[1]Mortality (No Interventions) H'!$B$10:$O$129,10),VLOOKUP(I120,'[1]Mortality (Interventions) H'!$B$264:$AV$384,34)))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2849.426581882055</v>
      </c>
      <c r="M1463" s="14">
        <f t="shared" si="769"/>
        <v>769177</v>
      </c>
      <c r="O1463" s="12" t="e">
        <f>1000*(IF(I121&lt;18,VLOOKUP(I121,'[1]Mortality (No Interventions) H'!$B$10:$O$129,10),VLOOKUP(I121,'[1]Mortality (Interventions) H'!$B$264:$AV$384,34)))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2849.426581882055</v>
      </c>
      <c r="M1464" s="14">
        <f t="shared" si="769"/>
        <v>769177</v>
      </c>
      <c r="O1464" s="12" t="e">
        <f>1000*(IF(I122&lt;18,VLOOKUP(I122,'[1]Mortality (No Interventions) H'!$B$10:$O$129,10),VLOOKUP(I122,'[1]Mortality (Interventions) H'!$B$264:$AV$384,34)))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2849.426581882055</v>
      </c>
      <c r="M1465" s="14">
        <f t="shared" si="769"/>
        <v>769177</v>
      </c>
      <c r="O1465" s="12" t="e">
        <f>1000*(IF(I123&lt;18,VLOOKUP(I123,'[1]Mortality (No Interventions) H'!$B$10:$O$129,10),VLOOKUP(I123,'[1]Mortality (Interventions) H'!$B$264:$AV$384,34)))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2849.426581882055</v>
      </c>
      <c r="M1466" s="14">
        <f t="shared" si="769"/>
        <v>769177</v>
      </c>
      <c r="O1466" s="12" t="e">
        <f>1000*(IF(I124&lt;18,VLOOKUP(I124,'[1]Mortality (No Interventions) H'!$B$10:$O$129,10),VLOOKUP(I124,'[1]Mortality (Interventions) H'!$B$264:$AV$384,34)))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529985.20582187537</v>
      </c>
      <c r="Z1471" s="2">
        <f t="shared" si="786"/>
        <v>-13249.630145546886</v>
      </c>
      <c r="AA1471" s="2">
        <f t="shared" si="786"/>
        <v>-47521.752275989616</v>
      </c>
      <c r="AB1471" s="2">
        <f t="shared" si="786"/>
        <v>-769176.99999999977</v>
      </c>
      <c r="AC1471" s="2">
        <f t="shared" si="786"/>
        <v>-299963.17659966106</v>
      </c>
      <c r="AD1471" s="2">
        <f t="shared" si="786"/>
        <v>12624.264924156192</v>
      </c>
      <c r="AE1471" s="2">
        <f t="shared" si="786"/>
        <v>-287338.91167550499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529985.20582187537</v>
      </c>
      <c r="Z1473" s="2">
        <f t="shared" si="787"/>
        <v>-13249.630145546886</v>
      </c>
      <c r="AA1473" s="2">
        <f t="shared" si="787"/>
        <v>-23306.539911515451</v>
      </c>
      <c r="AB1473" s="2">
        <f t="shared" si="787"/>
        <v>-209526.1083430803</v>
      </c>
      <c r="AC1473" s="2">
        <f t="shared" si="787"/>
        <v>283902.92742173269</v>
      </c>
      <c r="AD1473" s="2">
        <f t="shared" si="787"/>
        <v>5596.5089165691898</v>
      </c>
      <c r="AE1473" s="2">
        <f t="shared" si="787"/>
        <v>289499.43633830181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529985.20582187537</v>
      </c>
      <c r="Z1475" s="2">
        <f t="shared" si="788"/>
        <v>-13249.630145546886</v>
      </c>
      <c r="AA1475" s="2">
        <f t="shared" si="788"/>
        <v>-34668.747847012157</v>
      </c>
      <c r="AB1475" s="2">
        <f t="shared" si="788"/>
        <v>-439772.77471597347</v>
      </c>
      <c r="AC1475" s="2">
        <f t="shared" si="788"/>
        <v>42294.053113342728</v>
      </c>
      <c r="AD1475" s="2">
        <f t="shared" si="788"/>
        <v>8871.4223621663787</v>
      </c>
      <c r="AE1475" s="2">
        <f t="shared" si="788"/>
        <v>51165.475475509069</v>
      </c>
    </row>
    <row r="1479" spans="1:40" ht="19" customHeight="1" x14ac:dyDescent="0.15">
      <c r="A1479" s="1"/>
      <c r="G1479" s="1" t="s">
        <v>11</v>
      </c>
      <c r="H1479" s="50">
        <v>532518.42594599305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532518.42594599305</v>
      </c>
      <c r="K1480" s="14">
        <f>J1480*$C$10</f>
        <v>13312.960648649827</v>
      </c>
      <c r="L1480" s="15">
        <f>$C$1490</f>
        <v>5528.1363686041341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532518.42594599305</v>
      </c>
      <c r="Z1480" s="8">
        <f t="shared" ref="Z1480:Z1511" si="793">IFERROR(_xlfn.IFNA(-$T1480*K1480,0),0)</f>
        <v>-13312.960648649827</v>
      </c>
      <c r="AA1480" s="8">
        <f t="shared" ref="AA1480:AA1511" si="794">IFERROR(_xlfn.IFNA(-$T1480*L1480,0),0)</f>
        <v>-5528.1363686041341</v>
      </c>
      <c r="AB1480" s="8"/>
      <c r="AC1480" s="8">
        <f t="shared" ref="AC1480:AC1511" si="795">IFERROR(_xlfn.IFNA(SUM(Y1480:AB1480),0),0)</f>
        <v>513677.32892873907</v>
      </c>
      <c r="AD1480" s="8"/>
      <c r="AE1480" s="8">
        <f t="shared" ref="AE1480:AE1511" si="796">IFERROR(_xlfn.IFNA(SUM(AC1480:AD1480),0),0)</f>
        <v>513677.32892873907</v>
      </c>
      <c r="AG1480" s="46">
        <f>AE1609</f>
        <v>55965.345186367165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H'!$B$10:$O$129,10),VLOOKUP(I5,'[1]Mortality (Interventions) H'!$B$264:$AV$384,37)))</f>
        <v>16.823517722092564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1.6823517722092566E-2</v>
      </c>
      <c r="S1481" s="10">
        <f t="shared" ref="S1481:S1512" si="800">MIN(P1481*Q1481,Q1481-R1481)</f>
        <v>0</v>
      </c>
      <c r="T1481" s="9">
        <f t="shared" si="790"/>
        <v>0.98317648227790744</v>
      </c>
      <c r="U1481" s="18"/>
      <c r="V1481" s="8">
        <f t="shared" ref="V1481:V1512" si="801">W1480</f>
        <v>7691.77</v>
      </c>
      <c r="W1481" s="8">
        <f t="shared" si="791"/>
        <v>7562.3673710907406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-12940.262890925993</v>
      </c>
      <c r="AC1481" s="8">
        <f t="shared" si="795"/>
        <v>-12940.262890925993</v>
      </c>
      <c r="AD1481" s="8">
        <f t="shared" ref="AD1481:AD1512" si="803">IFERROR(_xlfn.IFNA($D$6*SUM(V1481:V1481,Y1481:Z1481),0),0)</f>
        <v>754.56263700000011</v>
      </c>
      <c r="AE1481" s="8">
        <f t="shared" si="796"/>
        <v>-12185.700253925992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2865.5442388741694</v>
      </c>
      <c r="M1482" s="14">
        <f t="shared" si="789"/>
        <v>769177</v>
      </c>
      <c r="N1482" s="13"/>
      <c r="O1482" s="12">
        <f>1000*(IF(I6&lt;18,VLOOKUP(I6,'[1]Mortality (No Interventions) H'!$B$10:$O$129,10),VLOOKUP(I6,'[1]Mortality (Interventions) H'!$B$264:$AV$384,37)))</f>
        <v>18.386812664195141</v>
      </c>
      <c r="P1482" s="11">
        <v>0</v>
      </c>
      <c r="Q1482" s="10">
        <f t="shared" si="798"/>
        <v>0.98317648227790744</v>
      </c>
      <c r="R1482" s="10">
        <f t="shared" si="799"/>
        <v>1.8077481795486256E-2</v>
      </c>
      <c r="S1482" s="10">
        <f t="shared" si="800"/>
        <v>0</v>
      </c>
      <c r="T1482" s="9">
        <f t="shared" si="790"/>
        <v>0.96509900048242114</v>
      </c>
      <c r="U1482" s="18"/>
      <c r="V1482" s="8">
        <f t="shared" si="801"/>
        <v>7562.3673710907406</v>
      </c>
      <c r="W1482" s="8">
        <f t="shared" si="791"/>
        <v>7423.3195389406728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-2765.5338807756211</v>
      </c>
      <c r="AB1482" s="8">
        <f t="shared" si="802"/>
        <v>-13904.783215006732</v>
      </c>
      <c r="AC1482" s="8">
        <f t="shared" si="795"/>
        <v>-16670.317095782353</v>
      </c>
      <c r="AD1482" s="8">
        <f t="shared" si="803"/>
        <v>741.86823910400165</v>
      </c>
      <c r="AE1482" s="8">
        <f t="shared" si="796"/>
        <v>-15928.448856678351</v>
      </c>
      <c r="AF1482" s="1" t="s">
        <v>34</v>
      </c>
      <c r="AG1482" s="44">
        <f>AE1609/Y1609</f>
        <v>0.10509560319334951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2865.5442388741694</v>
      </c>
      <c r="M1483" s="14">
        <f t="shared" si="789"/>
        <v>769177</v>
      </c>
      <c r="N1483" s="13"/>
      <c r="O1483" s="12">
        <f>1000*(IF(I7&lt;18,VLOOKUP(I7,'[1]Mortality (No Interventions) H'!$B$10:$O$129,10),VLOOKUP(I7,'[1]Mortality (Interventions) H'!$B$264:$AV$384,37)))</f>
        <v>20.043773219533279</v>
      </c>
      <c r="P1483" s="11">
        <v>0</v>
      </c>
      <c r="Q1483" s="10">
        <f t="shared" si="798"/>
        <v>0.96509900048242114</v>
      </c>
      <c r="R1483" s="10">
        <f t="shared" si="799"/>
        <v>1.9344225500067889E-2</v>
      </c>
      <c r="S1483" s="10">
        <f t="shared" si="800"/>
        <v>0</v>
      </c>
      <c r="T1483" s="9">
        <f t="shared" si="790"/>
        <v>0.94575477498235327</v>
      </c>
      <c r="U1483" s="18"/>
      <c r="V1483" s="8">
        <f t="shared" si="801"/>
        <v>7423.3195389406728</v>
      </c>
      <c r="W1483" s="8">
        <f t="shared" si="791"/>
        <v>7274.5282055660155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-2710.1021468384188</v>
      </c>
      <c r="AB1483" s="8">
        <f t="shared" si="802"/>
        <v>-14879.133337465719</v>
      </c>
      <c r="AC1483" s="8">
        <f t="shared" si="795"/>
        <v>-17589.235484304139</v>
      </c>
      <c r="AD1483" s="8">
        <f t="shared" si="803"/>
        <v>728.22764677008001</v>
      </c>
      <c r="AE1483" s="8">
        <f t="shared" si="796"/>
        <v>-16861.00783753406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2865.5442388741694</v>
      </c>
      <c r="M1484" s="14">
        <f t="shared" si="789"/>
        <v>769177</v>
      </c>
      <c r="N1484" s="13"/>
      <c r="O1484" s="12">
        <f>1000*(IF(I8&lt;18,VLOOKUP(I8,'[1]Mortality (No Interventions) H'!$B$10:$O$129,10),VLOOKUP(I8,'[1]Mortality (Interventions) H'!$B$264:$AV$384,37)))</f>
        <v>21.792661607398085</v>
      </c>
      <c r="P1484" s="11">
        <v>0</v>
      </c>
      <c r="Q1484" s="10">
        <f t="shared" si="798"/>
        <v>0.94575477498235327</v>
      </c>
      <c r="R1484" s="10">
        <f t="shared" si="799"/>
        <v>2.0610513774771345E-2</v>
      </c>
      <c r="S1484" s="10">
        <f t="shared" si="800"/>
        <v>0</v>
      </c>
      <c r="T1484" s="9">
        <f t="shared" si="790"/>
        <v>0.92514426120758197</v>
      </c>
      <c r="U1484" s="18"/>
      <c r="V1484" s="8">
        <f t="shared" si="801"/>
        <v>7274.5282055660155</v>
      </c>
      <c r="W1484" s="8">
        <f t="shared" si="791"/>
        <v>7115.9968740286431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-2651.0418078308862</v>
      </c>
      <c r="AB1484" s="8">
        <f t="shared" si="802"/>
        <v>-15853.133153737299</v>
      </c>
      <c r="AC1484" s="8">
        <f t="shared" si="795"/>
        <v>-18504.174961568184</v>
      </c>
      <c r="AD1484" s="8">
        <f t="shared" si="803"/>
        <v>713.63121696602616</v>
      </c>
      <c r="AE1484" s="8">
        <f t="shared" si="796"/>
        <v>-17790.543744602157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2865.5442388741694</v>
      </c>
      <c r="M1485" s="14">
        <f t="shared" si="789"/>
        <v>769177</v>
      </c>
      <c r="N1485" s="13"/>
      <c r="O1485" s="12">
        <f>1000*(IF(I9&lt;18,VLOOKUP(I9,'[1]Mortality (No Interventions) H'!$B$10:$O$129,10),VLOOKUP(I9,'[1]Mortality (Interventions) H'!$B$264:$AV$384,37)))</f>
        <v>23.752147380639386</v>
      </c>
      <c r="P1485" s="11">
        <v>0</v>
      </c>
      <c r="Q1485" s="10">
        <f t="shared" si="798"/>
        <v>0.92514426120758197</v>
      </c>
      <c r="R1485" s="10">
        <f t="shared" si="799"/>
        <v>2.1974162840555228E-2</v>
      </c>
      <c r="S1485" s="10">
        <f t="shared" si="800"/>
        <v>0</v>
      </c>
      <c r="T1485" s="9">
        <f t="shared" si="790"/>
        <v>0.90317009836702677</v>
      </c>
      <c r="U1485" s="18"/>
      <c r="V1485" s="8">
        <f t="shared" si="801"/>
        <v>7115.9968740286431</v>
      </c>
      <c r="W1485" s="8">
        <f t="shared" si="791"/>
        <v>6946.9766675165456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-2588.0738720990503</v>
      </c>
      <c r="AB1485" s="8">
        <f t="shared" si="802"/>
        <v>-16902.02065120975</v>
      </c>
      <c r="AC1485" s="8">
        <f t="shared" si="795"/>
        <v>-19490.094523308799</v>
      </c>
      <c r="AD1485" s="8">
        <f t="shared" si="803"/>
        <v>698.07929334220989</v>
      </c>
      <c r="AE1485" s="8">
        <f t="shared" si="796"/>
        <v>-18792.01522996659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2865.5442388741694</v>
      </c>
      <c r="M1486" s="14">
        <f t="shared" si="789"/>
        <v>769177</v>
      </c>
      <c r="N1486" s="13"/>
      <c r="O1486" s="12">
        <f>1000*(IF(I10&lt;18,VLOOKUP(I10,'[1]Mortality (No Interventions) H'!$B$10:$O$129,10),VLOOKUP(I10,'[1]Mortality (Interventions) H'!$B$264:$AV$384,37)))</f>
        <v>25.950739838550639</v>
      </c>
      <c r="P1486" s="11">
        <v>0</v>
      </c>
      <c r="Q1486" s="10">
        <f t="shared" si="798"/>
        <v>0.90317009836702677</v>
      </c>
      <c r="R1486" s="10">
        <f t="shared" si="799"/>
        <v>2.3437932252680902E-2</v>
      </c>
      <c r="S1486" s="10">
        <f t="shared" si="800"/>
        <v>0</v>
      </c>
      <c r="T1486" s="9">
        <f t="shared" si="790"/>
        <v>0.8797321661143459</v>
      </c>
      <c r="U1486" s="18"/>
      <c r="V1486" s="8">
        <f t="shared" si="801"/>
        <v>6946.9766675165456</v>
      </c>
      <c r="W1486" s="8">
        <f t="shared" si="791"/>
        <v>6766.6974833533432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-2520.9114403612575</v>
      </c>
      <c r="AB1486" s="8">
        <f t="shared" si="802"/>
        <v>-18027.918416320339</v>
      </c>
      <c r="AC1486" s="8">
        <f t="shared" si="795"/>
        <v>-20548.829856681597</v>
      </c>
      <c r="AD1486" s="8">
        <f t="shared" si="803"/>
        <v>681.49841108337318</v>
      </c>
      <c r="AE1486" s="8">
        <f t="shared" si="796"/>
        <v>-19867.331445598225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2865.5442388741694</v>
      </c>
      <c r="M1487" s="14">
        <f t="shared" si="789"/>
        <v>769177</v>
      </c>
      <c r="N1487" s="13"/>
      <c r="O1487" s="12">
        <f>1000*(IF(I11&lt;18,VLOOKUP(I11,'[1]Mortality (No Interventions) H'!$B$10:$O$129,10),VLOOKUP(I11,'[1]Mortality (Interventions) H'!$B$264:$AV$384,37)))</f>
        <v>28.458498411001539</v>
      </c>
      <c r="P1487" s="11">
        <v>0</v>
      </c>
      <c r="Q1487" s="10">
        <f t="shared" si="798"/>
        <v>0.8797321661143459</v>
      </c>
      <c r="R1487" s="10">
        <f t="shared" si="799"/>
        <v>2.5035856451472053E-2</v>
      </c>
      <c r="S1487" s="10">
        <f t="shared" si="800"/>
        <v>0</v>
      </c>
      <c r="T1487" s="9">
        <f t="shared" si="790"/>
        <v>0.8546963096628738</v>
      </c>
      <c r="U1487" s="18"/>
      <c r="V1487" s="8">
        <f t="shared" si="801"/>
        <v>6766.6974833533432</v>
      </c>
      <c r="W1487" s="8">
        <f t="shared" si="791"/>
        <v>6574.1274337756031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-2449.1700861414611</v>
      </c>
      <c r="AB1487" s="8">
        <f t="shared" si="802"/>
        <v>-19257.004957773919</v>
      </c>
      <c r="AC1487" s="8">
        <f t="shared" si="795"/>
        <v>-21706.17504391538</v>
      </c>
      <c r="AD1487" s="8">
        <f t="shared" si="803"/>
        <v>663.813023116963</v>
      </c>
      <c r="AE1487" s="8">
        <f t="shared" si="796"/>
        <v>-21042.362020798417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2865.5442388741694</v>
      </c>
      <c r="M1488" s="14">
        <f t="shared" si="789"/>
        <v>769177</v>
      </c>
      <c r="N1488" s="13"/>
      <c r="O1488" s="12">
        <f>1000*(IF(I12&lt;18,VLOOKUP(I12,'[1]Mortality (No Interventions) H'!$B$10:$O$129,10),VLOOKUP(I12,'[1]Mortality (Interventions) H'!$B$264:$AV$384,37)))</f>
        <v>31.338539802880483</v>
      </c>
      <c r="P1488" s="11">
        <v>0</v>
      </c>
      <c r="Q1488" s="10">
        <f t="shared" si="798"/>
        <v>0.8546963096628738</v>
      </c>
      <c r="R1488" s="10">
        <f t="shared" si="799"/>
        <v>2.6784934319745032E-2</v>
      </c>
      <c r="S1488" s="10">
        <f t="shared" si="800"/>
        <v>0</v>
      </c>
      <c r="T1488" s="9">
        <f t="shared" si="790"/>
        <v>0.82791137534312875</v>
      </c>
      <c r="U1488" s="18"/>
      <c r="V1488" s="8">
        <f t="shared" si="801"/>
        <v>6574.1274337756031</v>
      </c>
      <c r="W1488" s="8">
        <f t="shared" si="791"/>
        <v>6368.1038795230179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-2372.4166719128925</v>
      </c>
      <c r="AB1488" s="8">
        <f t="shared" si="802"/>
        <v>-20602.355425258524</v>
      </c>
      <c r="AC1488" s="8">
        <f t="shared" si="795"/>
        <v>-22974.772097171415</v>
      </c>
      <c r="AD1488" s="8">
        <f t="shared" si="803"/>
        <v>644.92190125338675</v>
      </c>
      <c r="AE1488" s="8">
        <f t="shared" si="796"/>
        <v>-22329.850195918028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2865.5442388741694</v>
      </c>
      <c r="M1489" s="14">
        <f t="shared" si="789"/>
        <v>769177</v>
      </c>
      <c r="N1489" s="13"/>
      <c r="O1489" s="12">
        <f>1000*(IF(I13&lt;18,VLOOKUP(I13,'[1]Mortality (No Interventions) H'!$B$10:$O$129,10),VLOOKUP(I13,'[1]Mortality (Interventions) H'!$B$264:$AV$384,37)))</f>
        <v>34.64626980159931</v>
      </c>
      <c r="P1489" s="11">
        <v>0</v>
      </c>
      <c r="Q1489" s="10">
        <f t="shared" si="798"/>
        <v>0.82791137534312875</v>
      </c>
      <c r="R1489" s="10">
        <f t="shared" si="799"/>
        <v>2.8684040881951194E-2</v>
      </c>
      <c r="S1489" s="10">
        <f t="shared" si="800"/>
        <v>0</v>
      </c>
      <c r="T1489" s="9">
        <f t="shared" si="790"/>
        <v>0.79922733446117755</v>
      </c>
      <c r="U1489" s="18"/>
      <c r="V1489" s="8">
        <f t="shared" si="801"/>
        <v>6368.1038795230179</v>
      </c>
      <c r="W1489" s="8">
        <f t="shared" si="791"/>
        <v>6147.4728343884517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-2290.2212838159862</v>
      </c>
      <c r="AB1489" s="8">
        <f t="shared" si="802"/>
        <v>-22063.104513456572</v>
      </c>
      <c r="AC1489" s="8">
        <f t="shared" si="795"/>
        <v>-24353.325797272559</v>
      </c>
      <c r="AD1489" s="8">
        <f t="shared" si="803"/>
        <v>624.71099058120808</v>
      </c>
      <c r="AE1489" s="8">
        <f t="shared" si="796"/>
        <v>-23728.614806691352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5528.1363686041341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2865.5442388741694</v>
      </c>
      <c r="M1490" s="14">
        <f t="shared" si="789"/>
        <v>769177</v>
      </c>
      <c r="N1490" s="13"/>
      <c r="O1490" s="12">
        <f>1000*(IF(I14&lt;18,VLOOKUP(I14,'[1]Mortality (No Interventions) H'!$B$10:$O$129,10),VLOOKUP(I14,'[1]Mortality (Interventions) H'!$B$264:$AV$384,37)))</f>
        <v>38.573336614971758</v>
      </c>
      <c r="P1490" s="11">
        <v>0</v>
      </c>
      <c r="Q1490" s="10">
        <f t="shared" si="798"/>
        <v>0.79922733446117755</v>
      </c>
      <c r="R1490" s="10">
        <f t="shared" si="799"/>
        <v>3.0828865004057619E-2</v>
      </c>
      <c r="S1490" s="10">
        <f t="shared" si="800"/>
        <v>0</v>
      </c>
      <c r="T1490" s="9">
        <f t="shared" si="790"/>
        <v>0.76839846945711998</v>
      </c>
      <c r="U1490" s="18"/>
      <c r="V1490" s="8">
        <f t="shared" si="801"/>
        <v>6147.4728343884517</v>
      </c>
      <c r="W1490" s="8">
        <f t="shared" si="791"/>
        <v>5910.3442954161919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-2201.8798073125795</v>
      </c>
      <c r="AB1490" s="8">
        <f t="shared" si="802"/>
        <v>-23712.853897226028</v>
      </c>
      <c r="AC1490" s="8">
        <f t="shared" si="795"/>
        <v>-25914.733704538608</v>
      </c>
      <c r="AD1490" s="8">
        <f t="shared" si="803"/>
        <v>603.06708505350718</v>
      </c>
      <c r="AE1490" s="8">
        <f t="shared" si="796"/>
        <v>-25311.666619485102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2865.5442388741694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2865.5442388741694</v>
      </c>
      <c r="M1491" s="14">
        <f t="shared" si="789"/>
        <v>769177</v>
      </c>
      <c r="N1491" s="13"/>
      <c r="O1491" s="12">
        <f>1000*(IF(I15&lt;18,VLOOKUP(I15,'[1]Mortality (No Interventions) H'!$B$10:$O$129,10),VLOOKUP(I15,'[1]Mortality (Interventions) H'!$B$264:$AV$384,37)))</f>
        <v>43.078365455392614</v>
      </c>
      <c r="P1491" s="11">
        <v>0</v>
      </c>
      <c r="Q1491" s="10">
        <f t="shared" si="798"/>
        <v>0.76839846945711998</v>
      </c>
      <c r="R1491" s="10">
        <f t="shared" si="799"/>
        <v>3.3101350082638155E-2</v>
      </c>
      <c r="S1491" s="10">
        <f t="shared" si="800"/>
        <v>0</v>
      </c>
      <c r="T1491" s="9">
        <f t="shared" si="790"/>
        <v>0.73529711937448183</v>
      </c>
      <c r="U1491" s="18"/>
      <c r="V1491" s="8">
        <f t="shared" si="801"/>
        <v>5910.3442954161919</v>
      </c>
      <c r="W1491" s="8">
        <f t="shared" si="791"/>
        <v>5655.7363238910584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-2107.0264242843186</v>
      </c>
      <c r="AB1491" s="8">
        <f t="shared" si="802"/>
        <v>-25460.797152513369</v>
      </c>
      <c r="AC1491" s="8">
        <f t="shared" si="795"/>
        <v>-27567.823576797688</v>
      </c>
      <c r="AD1491" s="8">
        <f t="shared" si="803"/>
        <v>579.80477538032846</v>
      </c>
      <c r="AE1491" s="8">
        <f t="shared" si="796"/>
        <v>-26988.018801417358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2865.5442388741694</v>
      </c>
      <c r="M1492" s="14">
        <f t="shared" si="789"/>
        <v>769177</v>
      </c>
      <c r="N1492" s="13"/>
      <c r="O1492" s="12">
        <f>1000*(IF(I16&lt;18,VLOOKUP(I16,'[1]Mortality (No Interventions) H'!$B$10:$O$129,10),VLOOKUP(I16,'[1]Mortality (Interventions) H'!$B$264:$AV$384,37)))</f>
        <v>48.223131469001743</v>
      </c>
      <c r="P1492" s="11">
        <v>0</v>
      </c>
      <c r="Q1492" s="10">
        <f t="shared" si="798"/>
        <v>0.73529711937448183</v>
      </c>
      <c r="R1492" s="10">
        <f t="shared" si="799"/>
        <v>3.5458329656373903E-2</v>
      </c>
      <c r="S1492" s="10">
        <f t="shared" si="800"/>
        <v>0</v>
      </c>
      <c r="T1492" s="9">
        <f t="shared" si="790"/>
        <v>0.69983878971810798</v>
      </c>
      <c r="U1492" s="18"/>
      <c r="V1492" s="8">
        <f t="shared" si="801"/>
        <v>5655.7363238910584</v>
      </c>
      <c r="W1492" s="8">
        <f t="shared" si="791"/>
        <v>5382.9990075900514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-2005.4190120173957</v>
      </c>
      <c r="AB1492" s="8">
        <f t="shared" si="802"/>
        <v>-27273.731630100709</v>
      </c>
      <c r="AC1492" s="8">
        <f t="shared" si="795"/>
        <v>-29279.150642118104</v>
      </c>
      <c r="AD1492" s="8">
        <f t="shared" si="803"/>
        <v>554.82773337371282</v>
      </c>
      <c r="AE1492" s="8">
        <f t="shared" si="796"/>
        <v>-28724.322908744391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2865.5442388741694</v>
      </c>
      <c r="M1493" s="14">
        <f t="shared" si="789"/>
        <v>769177</v>
      </c>
      <c r="N1493" s="13"/>
      <c r="O1493" s="12">
        <f>1000*(IF(I17&lt;18,VLOOKUP(I17,'[1]Mortality (No Interventions) H'!$B$10:$O$129,10),VLOOKUP(I17,'[1]Mortality (Interventions) H'!$B$264:$AV$384,37)))</f>
        <v>54.132611638906319</v>
      </c>
      <c r="P1493" s="11">
        <v>0</v>
      </c>
      <c r="Q1493" s="10">
        <f t="shared" si="798"/>
        <v>0.69983878971810798</v>
      </c>
      <c r="R1493" s="10">
        <f t="shared" si="799"/>
        <v>3.7884101413652567E-2</v>
      </c>
      <c r="S1493" s="10">
        <f t="shared" si="800"/>
        <v>0</v>
      </c>
      <c r="T1493" s="9">
        <f t="shared" si="790"/>
        <v>0.66195468830445536</v>
      </c>
      <c r="U1493" s="18"/>
      <c r="V1493" s="8">
        <f t="shared" si="801"/>
        <v>5382.9990075900514</v>
      </c>
      <c r="W1493" s="8">
        <f t="shared" si="791"/>
        <v>5091.6032128595607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-1896.8604434665785</v>
      </c>
      <c r="AB1493" s="8">
        <f t="shared" si="802"/>
        <v>-29139.579473049042</v>
      </c>
      <c r="AC1493" s="8">
        <f t="shared" si="795"/>
        <v>-31036.439916515621</v>
      </c>
      <c r="AD1493" s="8">
        <f t="shared" si="803"/>
        <v>528.07220264458408</v>
      </c>
      <c r="AE1493" s="8">
        <f t="shared" si="796"/>
        <v>-30508.367713871037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2865.5442388741694</v>
      </c>
      <c r="M1494" s="14">
        <f t="shared" si="789"/>
        <v>769177</v>
      </c>
      <c r="N1494" s="13"/>
      <c r="O1494" s="12">
        <f>1000*(IF(I18&lt;18,VLOOKUP(I18,'[1]Mortality (No Interventions) H'!$B$10:$O$129,10),VLOOKUP(I18,'[1]Mortality (Interventions) H'!$B$264:$AV$384,37)))</f>
        <v>60.691035386851574</v>
      </c>
      <c r="P1494" s="11">
        <v>0</v>
      </c>
      <c r="Q1494" s="10">
        <f t="shared" si="798"/>
        <v>0.66195468830445536</v>
      </c>
      <c r="R1494" s="10">
        <f t="shared" si="799"/>
        <v>4.0174715412378006E-2</v>
      </c>
      <c r="S1494" s="10">
        <f t="shared" si="800"/>
        <v>0</v>
      </c>
      <c r="T1494" s="9">
        <f t="shared" si="790"/>
        <v>0.62177997289207732</v>
      </c>
      <c r="U1494" s="18"/>
      <c r="V1494" s="8">
        <f t="shared" si="801"/>
        <v>5091.6032128595607</v>
      </c>
      <c r="W1494" s="8">
        <f t="shared" si="791"/>
        <v>4782.588542092094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-1781.7380191682294</v>
      </c>
      <c r="AB1494" s="8">
        <f t="shared" si="802"/>
        <v>-30901.467076746678</v>
      </c>
      <c r="AC1494" s="8">
        <f t="shared" si="795"/>
        <v>-32683.205095914906</v>
      </c>
      <c r="AD1494" s="8">
        <f t="shared" si="803"/>
        <v>499.48627518152296</v>
      </c>
      <c r="AE1494" s="8">
        <f t="shared" si="796"/>
        <v>-32183.718820733382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2865.5442388741694</v>
      </c>
      <c r="M1495" s="14">
        <f t="shared" si="789"/>
        <v>769177</v>
      </c>
      <c r="N1495" s="13"/>
      <c r="O1495" s="12">
        <f>1000*(IF(I19&lt;18,VLOOKUP(I19,'[1]Mortality (No Interventions) H'!$B$10:$O$129,10),VLOOKUP(I19,'[1]Mortality (Interventions) H'!$B$264:$AV$384,37)))</f>
        <v>67.932278480279635</v>
      </c>
      <c r="P1495" s="11">
        <v>0</v>
      </c>
      <c r="Q1495" s="10">
        <f t="shared" si="798"/>
        <v>0.62177997289207732</v>
      </c>
      <c r="R1495" s="10">
        <f t="shared" si="799"/>
        <v>4.2238930271965319E-2</v>
      </c>
      <c r="S1495" s="10">
        <f t="shared" si="800"/>
        <v>0</v>
      </c>
      <c r="T1495" s="9">
        <f t="shared" si="790"/>
        <v>0.57954104262011197</v>
      </c>
      <c r="U1495" s="18"/>
      <c r="V1495" s="8">
        <f t="shared" si="801"/>
        <v>4782.588542092094</v>
      </c>
      <c r="W1495" s="8">
        <f t="shared" si="791"/>
        <v>4457.6964053940992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-1660.7004958711914</v>
      </c>
      <c r="AB1495" s="8">
        <f t="shared" si="802"/>
        <v>-32489.213669799468</v>
      </c>
      <c r="AC1495" s="8">
        <f t="shared" si="795"/>
        <v>-34149.914165670663</v>
      </c>
      <c r="AD1495" s="8">
        <f t="shared" si="803"/>
        <v>469.17193597923443</v>
      </c>
      <c r="AE1495" s="8">
        <f t="shared" si="796"/>
        <v>-33680.74222969143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2865.5442388741694</v>
      </c>
      <c r="M1496" s="14">
        <f t="shared" si="789"/>
        <v>769177</v>
      </c>
      <c r="N1496" s="13"/>
      <c r="O1496" s="12">
        <f>1000*(IF(I20&lt;18,VLOOKUP(I20,'[1]Mortality (No Interventions) H'!$B$10:$O$129,10),VLOOKUP(I20,'[1]Mortality (Interventions) H'!$B$264:$AV$384,37)))</f>
        <v>75.765267506379331</v>
      </c>
      <c r="P1496" s="11">
        <v>0</v>
      </c>
      <c r="Q1496" s="10">
        <f t="shared" si="798"/>
        <v>0.57954104262011197</v>
      </c>
      <c r="R1496" s="10">
        <f t="shared" si="799"/>
        <v>4.3909082125038766E-2</v>
      </c>
      <c r="S1496" s="10">
        <f t="shared" si="800"/>
        <v>0</v>
      </c>
      <c r="T1496" s="9">
        <f t="shared" si="790"/>
        <v>0.53563196049507322</v>
      </c>
      <c r="U1496" s="18"/>
      <c r="V1496" s="8">
        <f t="shared" si="801"/>
        <v>4457.6964053940992</v>
      </c>
      <c r="W1496" s="8">
        <f t="shared" si="791"/>
        <v>4119.9578447771892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-1534.8770785535337</v>
      </c>
      <c r="AB1496" s="8">
        <f t="shared" si="802"/>
        <v>-33773.856061690945</v>
      </c>
      <c r="AC1496" s="8">
        <f t="shared" si="795"/>
        <v>-35308.733140244476</v>
      </c>
      <c r="AD1496" s="8">
        <f t="shared" si="803"/>
        <v>437.30001736916114</v>
      </c>
      <c r="AE1496" s="8">
        <f t="shared" si="796"/>
        <v>-34871.433122875314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2865.5442388741694</v>
      </c>
      <c r="M1497" s="14">
        <f t="shared" si="789"/>
        <v>769177</v>
      </c>
      <c r="N1497" s="13"/>
      <c r="O1497" s="12">
        <f>1000*(IF(I21&lt;18,VLOOKUP(I21,'[1]Mortality (No Interventions) H'!$B$10:$O$129,10),VLOOKUP(I21,'[1]Mortality (Interventions) H'!$B$264:$AV$384,37)))</f>
        <v>84.301393554605468</v>
      </c>
      <c r="P1497" s="11">
        <v>0</v>
      </c>
      <c r="Q1497" s="10">
        <f t="shared" si="798"/>
        <v>0.53563196049507322</v>
      </c>
      <c r="R1497" s="10">
        <f t="shared" si="799"/>
        <v>4.515452070212006E-2</v>
      </c>
      <c r="S1497" s="10">
        <f t="shared" si="800"/>
        <v>0</v>
      </c>
      <c r="T1497" s="9">
        <f t="shared" si="790"/>
        <v>0.49047743979295316</v>
      </c>
      <c r="U1497" s="18"/>
      <c r="V1497" s="8">
        <f t="shared" si="801"/>
        <v>4119.9578447771892</v>
      </c>
      <c r="W1497" s="8">
        <f t="shared" si="791"/>
        <v>3772.6396570762436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-1405.4848018964492</v>
      </c>
      <c r="AB1497" s="8">
        <f t="shared" si="802"/>
        <v>-34731.8187700946</v>
      </c>
      <c r="AC1497" s="8">
        <f t="shared" si="795"/>
        <v>-36137.303571991048</v>
      </c>
      <c r="AD1497" s="8">
        <f t="shared" si="803"/>
        <v>404.16786457264226</v>
      </c>
      <c r="AE1497" s="8">
        <f t="shared" si="796"/>
        <v>-35733.135707418405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2865.5442388741694</v>
      </c>
      <c r="M1498" s="14">
        <f t="shared" si="789"/>
        <v>769177</v>
      </c>
      <c r="N1498" s="13"/>
      <c r="O1498" s="12">
        <f>1000*(IF(I22&lt;18,VLOOKUP(I22,'[1]Mortality (No Interventions) H'!$B$10:$O$129,10),VLOOKUP(I22,'[1]Mortality (Interventions) H'!$B$264:$AV$384,37)))</f>
        <v>93.834324513114936</v>
      </c>
      <c r="P1498" s="11">
        <v>0</v>
      </c>
      <c r="Q1498" s="10">
        <f t="shared" si="798"/>
        <v>0.49047743979295316</v>
      </c>
      <c r="R1498" s="10">
        <f t="shared" si="799"/>
        <v>4.6023619251893765E-2</v>
      </c>
      <c r="S1498" s="10">
        <f t="shared" si="800"/>
        <v>0</v>
      </c>
      <c r="T1498" s="9">
        <f t="shared" si="790"/>
        <v>0.44445382054105942</v>
      </c>
      <c r="U1498" s="18"/>
      <c r="V1498" s="8">
        <f t="shared" si="801"/>
        <v>3772.6396570762436</v>
      </c>
      <c r="W1498" s="8">
        <f t="shared" si="791"/>
        <v>3418.636563223105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-1273.6020848970468</v>
      </c>
      <c r="AB1498" s="8">
        <f t="shared" si="802"/>
        <v>-35400.309385313893</v>
      </c>
      <c r="AC1498" s="8">
        <f t="shared" si="795"/>
        <v>-36673.911470210936</v>
      </c>
      <c r="AD1498" s="8">
        <f t="shared" si="803"/>
        <v>370.09595035917954</v>
      </c>
      <c r="AE1498" s="8">
        <f t="shared" si="796"/>
        <v>-36303.815519851756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2865.5442388741694</v>
      </c>
      <c r="M1499" s="14">
        <f t="shared" si="789"/>
        <v>769177</v>
      </c>
      <c r="N1499" s="13"/>
      <c r="O1499" s="12">
        <f>1000*(IF(I23&lt;18,VLOOKUP(I23,'[1]Mortality (No Interventions) H'!$B$10:$O$129,10),VLOOKUP(I23,'[1]Mortality (Interventions) H'!$B$264:$AV$384,37)))</f>
        <v>104.46476256719029</v>
      </c>
      <c r="P1499" s="11">
        <v>0</v>
      </c>
      <c r="Q1499" s="10">
        <f t="shared" si="798"/>
        <v>0.44445382054105942</v>
      </c>
      <c r="R1499" s="10">
        <f t="shared" si="799"/>
        <v>4.6429762834902376E-2</v>
      </c>
      <c r="S1499" s="10">
        <f t="shared" si="800"/>
        <v>0</v>
      </c>
      <c r="T1499" s="9">
        <f t="shared" si="790"/>
        <v>0.39802405770615706</v>
      </c>
      <c r="U1499" s="18"/>
      <c r="V1499" s="8">
        <f t="shared" si="801"/>
        <v>3418.636563223105</v>
      </c>
      <c r="W1499" s="8">
        <f t="shared" si="791"/>
        <v>3061.5095063424878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-1140.5555454931982</v>
      </c>
      <c r="AB1499" s="8">
        <f t="shared" si="802"/>
        <v>-35712.705688061702</v>
      </c>
      <c r="AC1499" s="8">
        <f t="shared" si="795"/>
        <v>-36853.261233554898</v>
      </c>
      <c r="AD1499" s="8">
        <f t="shared" si="803"/>
        <v>335.36824685218664</v>
      </c>
      <c r="AE1499" s="8">
        <f t="shared" si="796"/>
        <v>-36517.892986702711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2865.5442388741694</v>
      </c>
      <c r="M1500" s="14">
        <f t="shared" si="789"/>
        <v>769177</v>
      </c>
      <c r="N1500" s="13"/>
      <c r="O1500" s="12">
        <f>1000*(IF(I24&lt;18,VLOOKUP(I24,'[1]Mortality (No Interventions) H'!$B$10:$O$129,10),VLOOKUP(I24,'[1]Mortality (Interventions) H'!$B$264:$AV$384,37)))</f>
        <v>116.36333995863477</v>
      </c>
      <c r="P1500" s="11">
        <v>0</v>
      </c>
      <c r="Q1500" s="10">
        <f t="shared" si="798"/>
        <v>0.39802405770615706</v>
      </c>
      <c r="R1500" s="10">
        <f t="shared" si="799"/>
        <v>4.6315408738576813E-2</v>
      </c>
      <c r="S1500" s="10">
        <f t="shared" si="800"/>
        <v>0</v>
      </c>
      <c r="T1500" s="9">
        <f t="shared" si="790"/>
        <v>0.35170864896758025</v>
      </c>
      <c r="U1500" s="18"/>
      <c r="V1500" s="8">
        <f t="shared" si="801"/>
        <v>3061.5095063424878</v>
      </c>
      <c r="W1500" s="8">
        <f t="shared" si="791"/>
        <v>2705.2620348693649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-1007.8366928112672</v>
      </c>
      <c r="AB1500" s="8">
        <f t="shared" si="802"/>
        <v>-35624.747147312301</v>
      </c>
      <c r="AC1500" s="8">
        <f t="shared" si="795"/>
        <v>-36632.583840123567</v>
      </c>
      <c r="AD1500" s="8">
        <f t="shared" si="803"/>
        <v>300.3340825721981</v>
      </c>
      <c r="AE1500" s="8">
        <f t="shared" si="796"/>
        <v>-36332.24975755137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2865.5442388741694</v>
      </c>
      <c r="M1501" s="14">
        <f t="shared" si="789"/>
        <v>769177</v>
      </c>
      <c r="N1501" s="13"/>
      <c r="O1501" s="12">
        <f>1000*(IF(I25&lt;18,VLOOKUP(I25,'[1]Mortality (No Interventions) H'!$B$10:$O$129,10),VLOOKUP(I25,'[1]Mortality (Interventions) H'!$B$264:$AV$384,37)))</f>
        <v>129.08414285950829</v>
      </c>
      <c r="P1501" s="11">
        <v>0</v>
      </c>
      <c r="Q1501" s="10">
        <f t="shared" si="798"/>
        <v>0.35170864896758025</v>
      </c>
      <c r="R1501" s="10">
        <f t="shared" si="799"/>
        <v>4.5400009488255781E-2</v>
      </c>
      <c r="S1501" s="10">
        <f t="shared" si="800"/>
        <v>0</v>
      </c>
      <c r="T1501" s="9">
        <f t="shared" si="790"/>
        <v>0.30630863947932446</v>
      </c>
      <c r="U1501" s="18"/>
      <c r="V1501" s="8">
        <f t="shared" si="801"/>
        <v>2705.2620348693649</v>
      </c>
      <c r="W1501" s="8">
        <f t="shared" si="791"/>
        <v>2356.0556038878835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-877.74095717736316</v>
      </c>
      <c r="AB1501" s="8">
        <f t="shared" si="802"/>
        <v>-34920.643098148117</v>
      </c>
      <c r="AC1501" s="8">
        <f t="shared" si="795"/>
        <v>-35798.384055325478</v>
      </c>
      <c r="AD1501" s="8">
        <f t="shared" si="803"/>
        <v>265.38620562068473</v>
      </c>
      <c r="AE1501" s="8">
        <f t="shared" si="796"/>
        <v>-35532.997849704792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2865.5442388741694</v>
      </c>
      <c r="M1502" s="14">
        <f t="shared" si="789"/>
        <v>769177</v>
      </c>
      <c r="N1502" s="13"/>
      <c r="O1502" s="12">
        <f>1000*(IF(I26&lt;18,VLOOKUP(I26,'[1]Mortality (No Interventions) H'!$B$10:$O$129,10),VLOOKUP(I26,'[1]Mortality (Interventions) H'!$B$264:$AV$384,37)))</f>
        <v>142.20813783996195</v>
      </c>
      <c r="P1502" s="11">
        <v>0</v>
      </c>
      <c r="Q1502" s="10">
        <f t="shared" si="798"/>
        <v>0.30630863947932446</v>
      </c>
      <c r="R1502" s="10">
        <f t="shared" si="799"/>
        <v>4.3559581224646982E-2</v>
      </c>
      <c r="S1502" s="10">
        <f t="shared" si="800"/>
        <v>0</v>
      </c>
      <c r="T1502" s="9">
        <f t="shared" si="790"/>
        <v>0.26274905825467748</v>
      </c>
      <c r="U1502" s="18"/>
      <c r="V1502" s="8">
        <f t="shared" si="801"/>
        <v>2356.0556038878835</v>
      </c>
      <c r="W1502" s="8">
        <f t="shared" si="791"/>
        <v>2021.0053238115806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-752.91905015130453</v>
      </c>
      <c r="AB1502" s="8">
        <f t="shared" si="802"/>
        <v>-33505.028007630288</v>
      </c>
      <c r="AC1502" s="8">
        <f t="shared" si="795"/>
        <v>-34257.947057781596</v>
      </c>
      <c r="AD1502" s="8">
        <f t="shared" si="803"/>
        <v>231.1290547414014</v>
      </c>
      <c r="AE1502" s="8">
        <f t="shared" si="796"/>
        <v>-34026.818003040193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2865.5442388741694</v>
      </c>
      <c r="M1503" s="14">
        <f t="shared" si="789"/>
        <v>769177</v>
      </c>
      <c r="N1503" s="13"/>
      <c r="O1503" s="12">
        <f>1000*(IF(I27&lt;18,VLOOKUP(I27,'[1]Mortality (No Interventions) H'!$B$10:$O$129,10),VLOOKUP(I27,'[1]Mortality (Interventions) H'!$B$264:$AV$384,37)))</f>
        <v>156.39478692327759</v>
      </c>
      <c r="P1503" s="11">
        <v>0</v>
      </c>
      <c r="Q1503" s="10">
        <f t="shared" si="798"/>
        <v>0.26274905825467748</v>
      </c>
      <c r="R1503" s="10">
        <f t="shared" si="799"/>
        <v>4.1092582980032134E-2</v>
      </c>
      <c r="S1503" s="10">
        <f t="shared" si="800"/>
        <v>0</v>
      </c>
      <c r="T1503" s="9">
        <f t="shared" si="790"/>
        <v>0.22165647527464535</v>
      </c>
      <c r="U1503" s="18"/>
      <c r="V1503" s="8">
        <f t="shared" si="801"/>
        <v>2021.0053238115806</v>
      </c>
      <c r="W1503" s="8">
        <f t="shared" si="791"/>
        <v>1704.930626823259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-635.16643573241481</v>
      </c>
      <c r="AB1503" s="8">
        <f t="shared" si="802"/>
        <v>-31607.469698832178</v>
      </c>
      <c r="AC1503" s="8">
        <f t="shared" si="795"/>
        <v>-32242.636134564593</v>
      </c>
      <c r="AD1503" s="8">
        <f t="shared" si="803"/>
        <v>198.26062226591608</v>
      </c>
      <c r="AE1503" s="8">
        <f t="shared" si="796"/>
        <v>-32044.375512298677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2865.5442388741694</v>
      </c>
      <c r="M1504" s="14">
        <f t="shared" si="789"/>
        <v>769177</v>
      </c>
      <c r="N1504" s="13"/>
      <c r="O1504" s="12">
        <f>1000*(IF(I28&lt;18,VLOOKUP(I28,'[1]Mortality (No Interventions) H'!$B$10:$O$129,10),VLOOKUP(I28,'[1]Mortality (Interventions) H'!$B$264:$AV$384,37)))</f>
        <v>171.55895533715079</v>
      </c>
      <c r="P1504" s="11">
        <v>0</v>
      </c>
      <c r="Q1504" s="10">
        <f t="shared" si="798"/>
        <v>0.22165647527464535</v>
      </c>
      <c r="R1504" s="10">
        <f t="shared" si="799"/>
        <v>3.8027153341833146E-2</v>
      </c>
      <c r="S1504" s="10">
        <f t="shared" si="800"/>
        <v>0</v>
      </c>
      <c r="T1504" s="9">
        <f t="shared" si="790"/>
        <v>0.1836293219328122</v>
      </c>
      <c r="U1504" s="18"/>
      <c r="V1504" s="8">
        <f t="shared" si="801"/>
        <v>1704.930626823259</v>
      </c>
      <c r="W1504" s="8">
        <f t="shared" si="791"/>
        <v>1412.434509563147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-526.19794555294015</v>
      </c>
      <c r="AB1504" s="8">
        <f t="shared" si="802"/>
        <v>-29249.611726011193</v>
      </c>
      <c r="AC1504" s="8">
        <f t="shared" si="795"/>
        <v>-29775.809671564133</v>
      </c>
      <c r="AD1504" s="8">
        <f t="shared" si="803"/>
        <v>167.25369449136173</v>
      </c>
      <c r="AE1504" s="8">
        <f t="shared" si="796"/>
        <v>-29608.55597707277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2865.5442388741694</v>
      </c>
      <c r="M1505" s="14">
        <f t="shared" si="789"/>
        <v>769177</v>
      </c>
      <c r="N1505" s="13"/>
      <c r="O1505" s="12">
        <f>1000*(IF(I29&lt;18,VLOOKUP(I29,'[1]Mortality (No Interventions) H'!$B$10:$O$129,10),VLOOKUP(I29,'[1]Mortality (Interventions) H'!$B$264:$AV$384,37)))</f>
        <v>188.11516329564805</v>
      </c>
      <c r="P1505" s="11">
        <v>0</v>
      </c>
      <c r="Q1505" s="10">
        <f t="shared" si="798"/>
        <v>0.1836293219328122</v>
      </c>
      <c r="R1505" s="10">
        <f t="shared" si="799"/>
        <v>3.4543459881260091E-2</v>
      </c>
      <c r="S1505" s="10">
        <f t="shared" si="800"/>
        <v>0</v>
      </c>
      <c r="T1505" s="9">
        <f t="shared" si="790"/>
        <v>0.14908586205155211</v>
      </c>
      <c r="U1505" s="18"/>
      <c r="V1505" s="8">
        <f t="shared" si="801"/>
        <v>1412.434509563147</v>
      </c>
      <c r="W1505" s="8">
        <f t="shared" si="791"/>
        <v>1146.734161152267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-427.2121330994143</v>
      </c>
      <c r="AB1505" s="8">
        <f t="shared" si="802"/>
        <v>-26570.034841087992</v>
      </c>
      <c r="AC1505" s="8">
        <f t="shared" si="795"/>
        <v>-26997.246974187408</v>
      </c>
      <c r="AD1505" s="8">
        <f t="shared" si="803"/>
        <v>138.55982538814473</v>
      </c>
      <c r="AE1505" s="8">
        <f t="shared" si="796"/>
        <v>-26858.687148799265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2865.5442388741694</v>
      </c>
      <c r="M1506" s="14">
        <f t="shared" si="789"/>
        <v>769177</v>
      </c>
      <c r="N1506" s="13"/>
      <c r="O1506" s="12">
        <f>1000*(IF(I30&lt;18,VLOOKUP(I30,'[1]Mortality (No Interventions) H'!$B$10:$O$129,10),VLOOKUP(I30,'[1]Mortality (Interventions) H'!$B$264:$AV$384,37)))</f>
        <v>206.25838460564648</v>
      </c>
      <c r="P1506" s="11">
        <v>0</v>
      </c>
      <c r="Q1506" s="10">
        <f t="shared" si="798"/>
        <v>0.14908586205155211</v>
      </c>
      <c r="R1506" s="10">
        <f t="shared" si="799"/>
        <v>3.0750209074293391E-2</v>
      </c>
      <c r="S1506" s="10">
        <f t="shared" si="800"/>
        <v>0</v>
      </c>
      <c r="T1506" s="9">
        <f t="shared" si="790"/>
        <v>0.11833565297725872</v>
      </c>
      <c r="U1506" s="18"/>
      <c r="V1506" s="8">
        <f t="shared" si="801"/>
        <v>1146.734161152267</v>
      </c>
      <c r="W1506" s="8">
        <f t="shared" si="791"/>
        <v>910.21062550088936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-339.09604864239668</v>
      </c>
      <c r="AB1506" s="8">
        <f t="shared" si="802"/>
        <v>-23652.353565137768</v>
      </c>
      <c r="AC1506" s="8">
        <f t="shared" si="795"/>
        <v>-23991.449613780165</v>
      </c>
      <c r="AD1506" s="8">
        <f t="shared" si="803"/>
        <v>112.4946212090374</v>
      </c>
      <c r="AE1506" s="8">
        <f t="shared" si="796"/>
        <v>-23878.954992571129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2865.5442388741694</v>
      </c>
      <c r="M1507" s="14">
        <f t="shared" si="789"/>
        <v>769177</v>
      </c>
      <c r="N1507" s="13"/>
      <c r="O1507" s="12">
        <f>1000*(IF(I31&lt;18,VLOOKUP(I31,'[1]Mortality (No Interventions) H'!$B$10:$O$129,10),VLOOKUP(I31,'[1]Mortality (Interventions) H'!$B$264:$AV$384,37)))</f>
        <v>223.95027910223911</v>
      </c>
      <c r="P1507" s="11">
        <v>0</v>
      </c>
      <c r="Q1507" s="10">
        <f t="shared" si="798"/>
        <v>0.11833565297725872</v>
      </c>
      <c r="R1507" s="10">
        <f t="shared" si="799"/>
        <v>2.6501302512002802E-2</v>
      </c>
      <c r="S1507" s="10">
        <f t="shared" si="800"/>
        <v>0</v>
      </c>
      <c r="T1507" s="9">
        <f t="shared" si="790"/>
        <v>9.1834350465255912E-2</v>
      </c>
      <c r="U1507" s="18"/>
      <c r="V1507" s="8">
        <f t="shared" si="801"/>
        <v>910.21062550088936</v>
      </c>
      <c r="W1507" s="8">
        <f t="shared" si="791"/>
        <v>706.36870187814156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-263.15539390646546</v>
      </c>
      <c r="AB1507" s="8">
        <f t="shared" si="802"/>
        <v>-20384.192362274778</v>
      </c>
      <c r="AC1507" s="8">
        <f t="shared" si="795"/>
        <v>-20647.347756181243</v>
      </c>
      <c r="AD1507" s="8">
        <f t="shared" si="803"/>
        <v>89.29166236163725</v>
      </c>
      <c r="AE1507" s="8">
        <f t="shared" si="796"/>
        <v>-20558.056093819607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2865.5442388741694</v>
      </c>
      <c r="M1508" s="14">
        <f t="shared" si="789"/>
        <v>769177</v>
      </c>
      <c r="N1508" s="13"/>
      <c r="O1508" s="12">
        <f>1000*(IF(I32&lt;18,VLOOKUP(I32,'[1]Mortality (No Interventions) H'!$B$10:$O$129,10),VLOOKUP(I32,'[1]Mortality (Interventions) H'!$B$264:$AV$384,37)))</f>
        <v>242.84955550533383</v>
      </c>
      <c r="P1508" s="11">
        <v>0</v>
      </c>
      <c r="Q1508" s="10">
        <f t="shared" si="798"/>
        <v>9.1834350465255912E-2</v>
      </c>
      <c r="R1508" s="10">
        <f t="shared" si="799"/>
        <v>2.2301931190608446E-2</v>
      </c>
      <c r="S1508" s="10">
        <f t="shared" si="800"/>
        <v>0</v>
      </c>
      <c r="T1508" s="9">
        <f t="shared" si="790"/>
        <v>6.953241927464747E-2</v>
      </c>
      <c r="U1508" s="18"/>
      <c r="V1508" s="8">
        <f t="shared" si="801"/>
        <v>706.36870187814156</v>
      </c>
      <c r="W1508" s="8">
        <f t="shared" si="791"/>
        <v>534.82737660415523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-199.24822346744932</v>
      </c>
      <c r="AB1508" s="8">
        <f t="shared" si="802"/>
        <v>-17154.132527398633</v>
      </c>
      <c r="AC1508" s="8">
        <f t="shared" si="795"/>
        <v>-17353.380750866083</v>
      </c>
      <c r="AD1508" s="8">
        <f t="shared" si="803"/>
        <v>69.294769654245698</v>
      </c>
      <c r="AE1508" s="8">
        <f t="shared" si="796"/>
        <v>-17284.085981211836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2865.5442388741694</v>
      </c>
      <c r="M1509" s="14">
        <f t="shared" si="789"/>
        <v>769177</v>
      </c>
      <c r="N1509" s="13"/>
      <c r="O1509" s="12">
        <f>1000*(IF(I33&lt;18,VLOOKUP(I33,'[1]Mortality (No Interventions) H'!$B$10:$O$129,10),VLOOKUP(I33,'[1]Mortality (Interventions) H'!$B$264:$AV$384,37)))</f>
        <v>262.37711693955947</v>
      </c>
      <c r="P1509" s="11">
        <v>0</v>
      </c>
      <c r="Q1509" s="10">
        <f t="shared" si="798"/>
        <v>6.953241927464747E-2</v>
      </c>
      <c r="R1509" s="10">
        <f t="shared" si="799"/>
        <v>1.8243715703114661E-2</v>
      </c>
      <c r="S1509" s="10">
        <f t="shared" si="800"/>
        <v>0</v>
      </c>
      <c r="T1509" s="9">
        <f t="shared" si="790"/>
        <v>5.1288703571532812E-2</v>
      </c>
      <c r="U1509" s="18"/>
      <c r="V1509" s="8">
        <f t="shared" si="801"/>
        <v>534.82737660415523</v>
      </c>
      <c r="W1509" s="8">
        <f t="shared" si="791"/>
        <v>394.50091147040894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-146.97004903873088</v>
      </c>
      <c r="AB1509" s="8">
        <f t="shared" si="802"/>
        <v>-14032.646513374626</v>
      </c>
      <c r="AC1509" s="8">
        <f t="shared" si="795"/>
        <v>-14179.616562413357</v>
      </c>
      <c r="AD1509" s="8">
        <f t="shared" si="803"/>
        <v>52.466565644867629</v>
      </c>
      <c r="AE1509" s="8">
        <f t="shared" si="796"/>
        <v>-14127.14999676849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2865.5442388741694</v>
      </c>
      <c r="M1510" s="14">
        <f t="shared" si="789"/>
        <v>769177</v>
      </c>
      <c r="N1510" s="13"/>
      <c r="O1510" s="12">
        <f>1000*(IF(I34&lt;18,VLOOKUP(I34,'[1]Mortality (No Interventions) H'!$B$10:$O$129,10),VLOOKUP(I34,'[1]Mortality (Interventions) H'!$B$264:$AV$384,37)))</f>
        <v>282.23770705534872</v>
      </c>
      <c r="P1510" s="11">
        <v>0</v>
      </c>
      <c r="Q1510" s="10">
        <f t="shared" si="798"/>
        <v>5.1288703571532812E-2</v>
      </c>
      <c r="R1510" s="10">
        <f t="shared" si="799"/>
        <v>1.4475606093870896E-2</v>
      </c>
      <c r="S1510" s="10">
        <f t="shared" si="800"/>
        <v>0</v>
      </c>
      <c r="T1510" s="9">
        <f t="shared" si="790"/>
        <v>3.6813097477661913E-2</v>
      </c>
      <c r="U1510" s="18"/>
      <c r="V1510" s="8">
        <f t="shared" si="801"/>
        <v>394.50091147040894</v>
      </c>
      <c r="W1510" s="8">
        <f t="shared" si="791"/>
        <v>283.1578787857556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-105.48955939222731</v>
      </c>
      <c r="AB1510" s="8">
        <f t="shared" si="802"/>
        <v>-11134.303268465334</v>
      </c>
      <c r="AC1510" s="8">
        <f t="shared" si="795"/>
        <v>-11239.79282785756</v>
      </c>
      <c r="AD1510" s="8">
        <f t="shared" si="803"/>
        <v>38.700539415247121</v>
      </c>
      <c r="AE1510" s="8">
        <f t="shared" si="796"/>
        <v>-11201.092288442313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2865.5442388741694</v>
      </c>
      <c r="M1511" s="14">
        <f t="shared" si="789"/>
        <v>769177</v>
      </c>
      <c r="N1511" s="13"/>
      <c r="O1511" s="12">
        <f>1000*(IF(I35&lt;18,VLOOKUP(I35,'[1]Mortality (No Interventions) H'!$B$10:$O$129,10),VLOOKUP(I35,'[1]Mortality (Interventions) H'!$B$264:$AV$384,37)))</f>
        <v>303.2980953255082</v>
      </c>
      <c r="P1511" s="11">
        <v>0</v>
      </c>
      <c r="Q1511" s="10">
        <f t="shared" si="798"/>
        <v>3.6813097477661913E-2</v>
      </c>
      <c r="R1511" s="10">
        <f t="shared" si="799"/>
        <v>1.1165342348007128E-2</v>
      </c>
      <c r="S1511" s="10">
        <f t="shared" si="800"/>
        <v>0</v>
      </c>
      <c r="T1511" s="9">
        <f t="shared" si="790"/>
        <v>2.5647755129654785E-2</v>
      </c>
      <c r="U1511" s="18"/>
      <c r="V1511" s="8">
        <f t="shared" si="801"/>
        <v>283.1578787857556</v>
      </c>
      <c r="W1511" s="8">
        <f t="shared" si="791"/>
        <v>197.2766334736248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-73.494776951837693</v>
      </c>
      <c r="AB1511" s="8">
        <f t="shared" si="802"/>
        <v>-8588.1245312130795</v>
      </c>
      <c r="AC1511" s="8">
        <f t="shared" si="795"/>
        <v>-8661.619308164918</v>
      </c>
      <c r="AD1511" s="8">
        <f t="shared" si="803"/>
        <v>27.777787908882626</v>
      </c>
      <c r="AE1511" s="8">
        <f t="shared" si="796"/>
        <v>-8633.8415202560354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2865.5442388741694</v>
      </c>
      <c r="M1512" s="14">
        <f t="shared" ref="M1512:M1543" si="806">$E$11</f>
        <v>769177</v>
      </c>
      <c r="N1512" s="13"/>
      <c r="O1512" s="12">
        <f>1000*(IF(I36&lt;18,VLOOKUP(I36,'[1]Mortality (No Interventions) H'!$B$10:$O$129,10),VLOOKUP(I36,'[1]Mortality (Interventions) H'!$B$264:$AV$384,37)))</f>
        <v>324.59505234366361</v>
      </c>
      <c r="P1512" s="11">
        <v>0</v>
      </c>
      <c r="Q1512" s="10">
        <f t="shared" si="798"/>
        <v>2.5647755129654785E-2</v>
      </c>
      <c r="R1512" s="10">
        <f t="shared" si="799"/>
        <v>8.3251344188077624E-3</v>
      </c>
      <c r="S1512" s="10">
        <f t="shared" si="800"/>
        <v>0</v>
      </c>
      <c r="T1512" s="9">
        <f t="shared" ref="T1512:T1543" si="807">Q1512-SUM(R1512:S1512)</f>
        <v>1.7322620710847024E-2</v>
      </c>
      <c r="U1512" s="18"/>
      <c r="V1512" s="8">
        <f t="shared" si="801"/>
        <v>197.2766334736248</v>
      </c>
      <c r="W1512" s="8">
        <f t="shared" ref="W1512:W1543" si="808">$G$14*M1512*T1512</f>
        <v>133.24161430507183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-49.638735980170061</v>
      </c>
      <c r="AB1512" s="8">
        <f t="shared" si="802"/>
        <v>-6403.5019168552981</v>
      </c>
      <c r="AC1512" s="8">
        <f t="shared" ref="AC1512:AC1543" si="812">IFERROR(_xlfn.IFNA(SUM(Y1512:AB1512),0),0)</f>
        <v>-6453.1406528354682</v>
      </c>
      <c r="AD1512" s="8">
        <f t="shared" si="803"/>
        <v>19.352837743762596</v>
      </c>
      <c r="AE1512" s="8">
        <f t="shared" ref="AE1512:AE1543" si="813">IFERROR(_xlfn.IFNA(SUM(AC1512:AD1512),0),0)</f>
        <v>-6433.7878150917059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2865.5442388741694</v>
      </c>
      <c r="M1513" s="14">
        <f t="shared" si="806"/>
        <v>769177</v>
      </c>
      <c r="N1513" s="13"/>
      <c r="O1513" s="12">
        <f>1000*(IF(I37&lt;18,VLOOKUP(I37,'[1]Mortality (No Interventions) H'!$B$10:$O$129,10),VLOOKUP(I37,'[1]Mortality (Interventions) H'!$B$264:$AV$384,37)))</f>
        <v>346.84794805157014</v>
      </c>
      <c r="P1513" s="11">
        <v>0</v>
      </c>
      <c r="Q1513" s="10">
        <f t="shared" ref="Q1513:Q1544" si="815">T1512</f>
        <v>1.7322620710847024E-2</v>
      </c>
      <c r="R1513" s="10">
        <f t="shared" ref="R1513:R1544" si="816">O1513*Q1513/1000</f>
        <v>6.0083154484329212E-3</v>
      </c>
      <c r="S1513" s="10">
        <f t="shared" ref="S1513:S1544" si="817">MIN(P1513*Q1513,Q1513-R1513)</f>
        <v>0</v>
      </c>
      <c r="T1513" s="9">
        <f t="shared" si="807"/>
        <v>1.1314305262414103E-2</v>
      </c>
      <c r="U1513" s="18"/>
      <c r="V1513" s="8">
        <f t="shared" ref="V1513:V1544" si="818">W1512</f>
        <v>133.24161430507183</v>
      </c>
      <c r="W1513" s="8">
        <f t="shared" si="808"/>
        <v>87.027033788278928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-32.421642261574426</v>
      </c>
      <c r="AB1513" s="8">
        <f t="shared" ref="AB1513:AB1544" si="819">IFERROR(_xlfn.IFNA(-M1513*R1513,0),0)</f>
        <v>-4621.4580516792894</v>
      </c>
      <c r="AC1513" s="8">
        <f t="shared" si="812"/>
        <v>-4653.8796939408639</v>
      </c>
      <c r="AD1513" s="8">
        <f t="shared" ref="AD1513:AD1544" si="820">IFERROR(_xlfn.IFNA($D$6*SUM(V1513:V1513,Y1513:Z1513),0),0)</f>
        <v>13.071002363327548</v>
      </c>
      <c r="AE1513" s="8">
        <f t="shared" si="813"/>
        <v>-4640.8086915775366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2865.5442388741694</v>
      </c>
      <c r="M1514" s="14">
        <f t="shared" si="806"/>
        <v>769177</v>
      </c>
      <c r="N1514" s="13"/>
      <c r="O1514" s="12">
        <f>1000*(IF(I38&lt;18,VLOOKUP(I38,'[1]Mortality (No Interventions) H'!$B$10:$O$129,10),VLOOKUP(I38,'[1]Mortality (Interventions) H'!$B$264:$AV$384,37)))</f>
        <v>370.08300835098208</v>
      </c>
      <c r="P1514" s="11">
        <v>0</v>
      </c>
      <c r="Q1514" s="10">
        <f t="shared" si="815"/>
        <v>1.1314305262414103E-2</v>
      </c>
      <c r="R1514" s="10">
        <f t="shared" si="816"/>
        <v>4.1872321289155587E-3</v>
      </c>
      <c r="S1514" s="10">
        <f t="shared" si="817"/>
        <v>0</v>
      </c>
      <c r="T1514" s="9">
        <f t="shared" si="807"/>
        <v>7.1270731334985441E-3</v>
      </c>
      <c r="U1514" s="18"/>
      <c r="V1514" s="8">
        <f t="shared" si="818"/>
        <v>87.027033788278928</v>
      </c>
      <c r="W1514" s="8">
        <f t="shared" si="808"/>
        <v>54.819807316050102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-20.422943357731626</v>
      </c>
      <c r="AB1514" s="8">
        <f t="shared" si="819"/>
        <v>-3220.7226472228826</v>
      </c>
      <c r="AC1514" s="8">
        <f t="shared" si="812"/>
        <v>-3241.1455905806142</v>
      </c>
      <c r="AD1514" s="8">
        <f t="shared" si="820"/>
        <v>8.537352014630164</v>
      </c>
      <c r="AE1514" s="8">
        <f t="shared" si="813"/>
        <v>-3232.6082385659843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2865.5442388741694</v>
      </c>
      <c r="M1515" s="14">
        <f t="shared" si="806"/>
        <v>769177</v>
      </c>
      <c r="N1515" s="13"/>
      <c r="O1515" s="12">
        <f>1000*(IF(I39&lt;18,VLOOKUP(I39,'[1]Mortality (No Interventions) H'!$B$10:$O$129,10),VLOOKUP(I39,'[1]Mortality (Interventions) H'!$B$264:$AV$384,37)))</f>
        <v>393.29182913465507</v>
      </c>
      <c r="P1515" s="11">
        <v>0</v>
      </c>
      <c r="Q1515" s="10">
        <f t="shared" si="815"/>
        <v>7.1270731334985441E-3</v>
      </c>
      <c r="R1515" s="10">
        <f t="shared" si="816"/>
        <v>2.8030196290501001E-3</v>
      </c>
      <c r="S1515" s="10">
        <f t="shared" si="817"/>
        <v>0</v>
      </c>
      <c r="T1515" s="9">
        <f t="shared" si="807"/>
        <v>4.3240535044484444E-3</v>
      </c>
      <c r="U1515" s="18"/>
      <c r="V1515" s="8">
        <f t="shared" si="818"/>
        <v>54.819807316050102</v>
      </c>
      <c r="W1515" s="8">
        <f t="shared" si="808"/>
        <v>33.259625023911411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-12.390766608255902</v>
      </c>
      <c r="AB1515" s="8">
        <f t="shared" si="819"/>
        <v>-2156.0182292138688</v>
      </c>
      <c r="AC1515" s="8">
        <f t="shared" si="812"/>
        <v>-2168.4089958221248</v>
      </c>
      <c r="AD1515" s="8">
        <f t="shared" si="820"/>
        <v>5.3778230977045158</v>
      </c>
      <c r="AE1515" s="8">
        <f t="shared" si="813"/>
        <v>-2163.0311727244202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2865.5442388741694</v>
      </c>
      <c r="M1516" s="14">
        <f t="shared" si="806"/>
        <v>769177</v>
      </c>
      <c r="N1516" s="13"/>
      <c r="O1516" s="12">
        <f>1000*(IF(I40&lt;18,VLOOKUP(I40,'[1]Mortality (No Interventions) H'!$B$10:$O$129,10),VLOOKUP(I40,'[1]Mortality (Interventions) H'!$B$264:$AV$384,37)))</f>
        <v>417.16191597122349</v>
      </c>
      <c r="P1516" s="11">
        <v>0</v>
      </c>
      <c r="Q1516" s="10">
        <f t="shared" si="815"/>
        <v>4.3240535044484444E-3</v>
      </c>
      <c r="R1516" s="10">
        <f t="shared" si="816"/>
        <v>1.8038304446777965E-3</v>
      </c>
      <c r="S1516" s="10">
        <f t="shared" si="817"/>
        <v>0</v>
      </c>
      <c r="T1516" s="9">
        <f t="shared" si="807"/>
        <v>2.5202230597706479E-3</v>
      </c>
      <c r="U1516" s="18"/>
      <c r="V1516" s="8">
        <f t="shared" si="818"/>
        <v>33.259625023911411</v>
      </c>
      <c r="W1516" s="8">
        <f t="shared" si="808"/>
        <v>19.384976124452077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-7.2218106696036113</v>
      </c>
      <c r="AB1516" s="8">
        <f t="shared" si="819"/>
        <v>-1387.4648899459335</v>
      </c>
      <c r="AC1516" s="8">
        <f t="shared" si="812"/>
        <v>-1394.6867006155371</v>
      </c>
      <c r="AD1516" s="8">
        <f t="shared" si="820"/>
        <v>3.2627692148457097</v>
      </c>
      <c r="AE1516" s="8">
        <f t="shared" si="813"/>
        <v>-1391.4239314006913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2865.5442388741694</v>
      </c>
      <c r="M1517" s="14">
        <f t="shared" si="806"/>
        <v>769177</v>
      </c>
      <c r="N1517" s="13"/>
      <c r="O1517" s="12">
        <f>1000*(IF(I41&lt;18,VLOOKUP(I41,'[1]Mortality (No Interventions) H'!$B$10:$O$129,10),VLOOKUP(I41,'[1]Mortality (Interventions) H'!$B$264:$AV$384,37)))</f>
        <v>440.66056427843455</v>
      </c>
      <c r="P1517" s="11">
        <v>0</v>
      </c>
      <c r="Q1517" s="10">
        <f t="shared" si="815"/>
        <v>2.5202230597706479E-3</v>
      </c>
      <c r="R1517" s="10">
        <f t="shared" si="816"/>
        <v>1.1105629156260566E-3</v>
      </c>
      <c r="S1517" s="10">
        <f t="shared" si="817"/>
        <v>0</v>
      </c>
      <c r="T1517" s="9">
        <f t="shared" si="807"/>
        <v>1.4096601441445913E-3</v>
      </c>
      <c r="U1517" s="18"/>
      <c r="V1517" s="8">
        <f t="shared" si="818"/>
        <v>19.384976124452077</v>
      </c>
      <c r="W1517" s="8">
        <f t="shared" si="808"/>
        <v>10.842781606927044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-4.0394435048240647</v>
      </c>
      <c r="AB1517" s="8">
        <f t="shared" si="819"/>
        <v>-854.21945175250335</v>
      </c>
      <c r="AC1517" s="8">
        <f t="shared" si="812"/>
        <v>-858.25889525732737</v>
      </c>
      <c r="AD1517" s="8">
        <f t="shared" si="820"/>
        <v>1.9016661578087488</v>
      </c>
      <c r="AE1517" s="8">
        <f t="shared" si="813"/>
        <v>-856.35722909951858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2865.5442388741694</v>
      </c>
      <c r="M1518" s="14">
        <f t="shared" si="806"/>
        <v>769177</v>
      </c>
      <c r="N1518" s="13"/>
      <c r="O1518" s="12">
        <f>1000*(IF(I42&lt;18,VLOOKUP(I42,'[1]Mortality (No Interventions) H'!$B$10:$O$129,10),VLOOKUP(I42,'[1]Mortality (Interventions) H'!$B$264:$AV$384,37)))</f>
        <v>463.14996931481545</v>
      </c>
      <c r="P1518" s="11">
        <v>0</v>
      </c>
      <c r="Q1518" s="10">
        <f t="shared" si="815"/>
        <v>1.4096601441445913E-3</v>
      </c>
      <c r="R1518" s="10">
        <f t="shared" si="816"/>
        <v>6.5288405250488581E-4</v>
      </c>
      <c r="S1518" s="10">
        <f t="shared" si="817"/>
        <v>0</v>
      </c>
      <c r="T1518" s="9">
        <f t="shared" si="807"/>
        <v>7.567760916397055E-4</v>
      </c>
      <c r="U1518" s="18"/>
      <c r="V1518" s="8">
        <f t="shared" si="818"/>
        <v>10.842781606927044</v>
      </c>
      <c r="W1518" s="8">
        <f t="shared" si="808"/>
        <v>5.8209476383915382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-2.1685753695158687</v>
      </c>
      <c r="AB1518" s="8">
        <f t="shared" si="819"/>
        <v>-502.18339685355056</v>
      </c>
      <c r="AC1518" s="8">
        <f t="shared" si="812"/>
        <v>-504.35197222306641</v>
      </c>
      <c r="AD1518" s="8">
        <f t="shared" si="820"/>
        <v>1.0636768756395432</v>
      </c>
      <c r="AE1518" s="8">
        <f t="shared" si="813"/>
        <v>-503.28829534742687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2865.5442388741694</v>
      </c>
      <c r="M1519" s="14">
        <f t="shared" si="806"/>
        <v>769177</v>
      </c>
      <c r="N1519" s="13"/>
      <c r="O1519" s="12">
        <f>1000*(IF(I43&lt;18,VLOOKUP(I43,'[1]Mortality (No Interventions) H'!$B$10:$O$129,10),VLOOKUP(I43,'[1]Mortality (Interventions) H'!$B$264:$AV$384,37)))</f>
        <v>485.70612947026143</v>
      </c>
      <c r="P1519" s="11">
        <v>0</v>
      </c>
      <c r="Q1519" s="10">
        <f t="shared" si="815"/>
        <v>7.567760916397055E-4</v>
      </c>
      <c r="R1519" s="10">
        <f t="shared" si="816"/>
        <v>3.6757078634595326E-4</v>
      </c>
      <c r="S1519" s="10">
        <f t="shared" si="817"/>
        <v>0</v>
      </c>
      <c r="T1519" s="9">
        <f t="shared" si="807"/>
        <v>3.8920530529375224E-4</v>
      </c>
      <c r="U1519" s="18"/>
      <c r="V1519" s="8">
        <f t="shared" si="818"/>
        <v>5.8209476383915382</v>
      </c>
      <c r="W1519" s="8">
        <f t="shared" si="808"/>
        <v>2.9936776910993248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-1.1152850203237741</v>
      </c>
      <c r="AB1519" s="8">
        <f t="shared" si="819"/>
        <v>-282.7269947292213</v>
      </c>
      <c r="AC1519" s="8">
        <f t="shared" si="812"/>
        <v>-283.84227974954507</v>
      </c>
      <c r="AD1519" s="8">
        <f t="shared" si="820"/>
        <v>0.57103496332620995</v>
      </c>
      <c r="AE1519" s="8">
        <f t="shared" si="813"/>
        <v>-283.27124478621886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2865.5442388741694</v>
      </c>
      <c r="M1520" s="14">
        <f t="shared" si="806"/>
        <v>769177</v>
      </c>
      <c r="N1520" s="13"/>
      <c r="O1520" s="12">
        <f>1000*(IF(I44&lt;18,VLOOKUP(I44,'[1]Mortality (No Interventions) H'!$B$10:$O$129,10),VLOOKUP(I44,'[1]Mortality (Interventions) H'!$B$264:$AV$384,37)))</f>
        <v>508.14618952656889</v>
      </c>
      <c r="P1520" s="11">
        <v>0</v>
      </c>
      <c r="Q1520" s="10">
        <f t="shared" si="815"/>
        <v>3.8920530529375224E-4</v>
      </c>
      <c r="R1520" s="10">
        <f t="shared" si="816"/>
        <v>1.9777319282854514E-4</v>
      </c>
      <c r="S1520" s="10">
        <f t="shared" si="817"/>
        <v>0</v>
      </c>
      <c r="T1520" s="9">
        <f t="shared" si="807"/>
        <v>1.914321124652071E-4</v>
      </c>
      <c r="U1520" s="18"/>
      <c r="V1520" s="8">
        <f t="shared" si="818"/>
        <v>2.9936776910993248</v>
      </c>
      <c r="W1520" s="8">
        <f t="shared" si="808"/>
        <v>1.4724517796965062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-0.5485571870101863</v>
      </c>
      <c r="AB1520" s="8">
        <f t="shared" si="819"/>
        <v>-152.12259114028186</v>
      </c>
      <c r="AC1520" s="8">
        <f t="shared" si="812"/>
        <v>-152.67114832729203</v>
      </c>
      <c r="AD1520" s="8">
        <f t="shared" si="820"/>
        <v>0.29367978149684376</v>
      </c>
      <c r="AE1520" s="8">
        <f t="shared" si="813"/>
        <v>-152.37746854579518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2865.5442388741694</v>
      </c>
      <c r="M1521" s="14">
        <f t="shared" si="806"/>
        <v>769177</v>
      </c>
      <c r="N1521" s="13"/>
      <c r="O1521" s="12">
        <f>1000*(IF(I45&lt;18,VLOOKUP(I45,'[1]Mortality (No Interventions) H'!$B$10:$O$129,10),VLOOKUP(I45,'[1]Mortality (Interventions) H'!$B$264:$AV$384,37)))</f>
        <v>530.27425055797312</v>
      </c>
      <c r="P1521" s="11">
        <v>0</v>
      </c>
      <c r="Q1521" s="10">
        <f t="shared" si="815"/>
        <v>1.914321124652071E-4</v>
      </c>
      <c r="R1521" s="10">
        <f t="shared" si="816"/>
        <v>1.0151151997021731E-4</v>
      </c>
      <c r="S1521" s="10">
        <f t="shared" si="817"/>
        <v>0</v>
      </c>
      <c r="T1521" s="9">
        <f t="shared" si="807"/>
        <v>8.992059249498979E-5</v>
      </c>
      <c r="U1521" s="18"/>
      <c r="V1521" s="8">
        <f t="shared" si="818"/>
        <v>1.4724517796965062</v>
      </c>
      <c r="W1521" s="8">
        <f t="shared" si="808"/>
        <v>0.69164851573518771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-0.25767143578016988</v>
      </c>
      <c r="AB1521" s="8">
        <f t="shared" si="819"/>
        <v>-78.080326396131838</v>
      </c>
      <c r="AC1521" s="8">
        <f t="shared" si="812"/>
        <v>-78.337997831912006</v>
      </c>
      <c r="AD1521" s="8">
        <f t="shared" si="820"/>
        <v>0.14444751958822727</v>
      </c>
      <c r="AE1521" s="8">
        <f t="shared" si="813"/>
        <v>-78.193550312323779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2865.5442388741694</v>
      </c>
      <c r="M1522" s="14">
        <f t="shared" si="806"/>
        <v>769177</v>
      </c>
      <c r="N1522" s="13"/>
      <c r="O1522" s="12">
        <f>1000*(IF(I46&lt;18,VLOOKUP(I46,'[1]Mortality (No Interventions) H'!$B$10:$O$129,10),VLOOKUP(I46,'[1]Mortality (Interventions) H'!$B$264:$AV$384,37)))</f>
        <v>551.9013352291538</v>
      </c>
      <c r="P1522" s="11">
        <v>0</v>
      </c>
      <c r="Q1522" s="10">
        <f t="shared" si="815"/>
        <v>8.992059249498979E-5</v>
      </c>
      <c r="R1522" s="10">
        <f t="shared" si="816"/>
        <v>4.9627295062581489E-5</v>
      </c>
      <c r="S1522" s="10">
        <f t="shared" si="817"/>
        <v>0</v>
      </c>
      <c r="T1522" s="9">
        <f t="shared" si="807"/>
        <v>4.0293297432408301E-5</v>
      </c>
      <c r="U1522" s="18"/>
      <c r="V1522" s="8">
        <f t="shared" si="818"/>
        <v>0.69164851573518771</v>
      </c>
      <c r="W1522" s="8">
        <f t="shared" si="808"/>
        <v>0.30992677639167521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-0.11546222632268097</v>
      </c>
      <c r="AB1522" s="8">
        <f t="shared" si="819"/>
        <v>-38.172173934351243</v>
      </c>
      <c r="AC1522" s="8">
        <f t="shared" si="812"/>
        <v>-38.287636160673927</v>
      </c>
      <c r="AD1522" s="8">
        <f t="shared" si="820"/>
        <v>6.7850719393621917E-2</v>
      </c>
      <c r="AE1522" s="8">
        <f t="shared" si="813"/>
        <v>-38.219785441280308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2865.5442388741694</v>
      </c>
      <c r="M1523" s="14">
        <f t="shared" si="806"/>
        <v>769177</v>
      </c>
      <c r="N1523" s="13"/>
      <c r="O1523" s="12">
        <f>1000*(IF(I47&lt;18,VLOOKUP(I47,'[1]Mortality (No Interventions) H'!$B$10:$O$129,10),VLOOKUP(I47,'[1]Mortality (Interventions) H'!$B$264:$AV$384,37)))</f>
        <v>573.04256430404303</v>
      </c>
      <c r="P1523" s="11">
        <v>0</v>
      </c>
      <c r="Q1523" s="10">
        <f t="shared" si="815"/>
        <v>4.0293297432408301E-5</v>
      </c>
      <c r="R1523" s="10">
        <f t="shared" si="816"/>
        <v>2.3089774484932765E-5</v>
      </c>
      <c r="S1523" s="10">
        <f t="shared" si="817"/>
        <v>0</v>
      </c>
      <c r="T1523" s="9">
        <f t="shared" si="807"/>
        <v>1.7203522947475536E-5</v>
      </c>
      <c r="U1523" s="18"/>
      <c r="V1523" s="8">
        <f t="shared" si="818"/>
        <v>0.30992677639167521</v>
      </c>
      <c r="W1523" s="8">
        <f t="shared" si="808"/>
        <v>0.13232554170170391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-4.9297456070478092E-2</v>
      </c>
      <c r="AB1523" s="8">
        <f t="shared" si="819"/>
        <v>-17.760123468997129</v>
      </c>
      <c r="AC1523" s="8">
        <f t="shared" si="812"/>
        <v>-17.809420925067606</v>
      </c>
      <c r="AD1523" s="8">
        <f t="shared" si="820"/>
        <v>3.0403816764023341E-2</v>
      </c>
      <c r="AE1523" s="8">
        <f t="shared" si="813"/>
        <v>-17.779017108303581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2865.5442388741694</v>
      </c>
      <c r="M1524" s="14">
        <f t="shared" si="806"/>
        <v>769177</v>
      </c>
      <c r="N1524" s="13"/>
      <c r="O1524" s="12">
        <f>1000*(IF(I48&lt;18,VLOOKUP(I48,'[1]Mortality (No Interventions) H'!$B$10:$O$129,10),VLOOKUP(I48,'[1]Mortality (Interventions) H'!$B$264:$AV$384,37)))</f>
        <v>593.73528953518644</v>
      </c>
      <c r="P1524" s="11">
        <v>0</v>
      </c>
      <c r="Q1524" s="10">
        <f t="shared" si="815"/>
        <v>1.7203522947475536E-5</v>
      </c>
      <c r="R1524" s="10">
        <f t="shared" si="816"/>
        <v>1.0214338678244611E-5</v>
      </c>
      <c r="S1524" s="10">
        <f t="shared" si="817"/>
        <v>0</v>
      </c>
      <c r="T1524" s="9">
        <f t="shared" si="807"/>
        <v>6.9891842692309253E-6</v>
      </c>
      <c r="U1524" s="18"/>
      <c r="V1524" s="8">
        <f t="shared" si="818"/>
        <v>0.13232554170170391</v>
      </c>
      <c r="W1524" s="8">
        <f t="shared" si="808"/>
        <v>5.3759197886542355E-2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-2.0027816717124648E-2</v>
      </c>
      <c r="AB1524" s="8">
        <f t="shared" si="819"/>
        <v>-7.8566343815161552</v>
      </c>
      <c r="AC1524" s="8">
        <f t="shared" si="812"/>
        <v>-7.8766621982332801</v>
      </c>
      <c r="AD1524" s="8">
        <f t="shared" si="820"/>
        <v>1.2981135640937154E-2</v>
      </c>
      <c r="AE1524" s="8">
        <f t="shared" si="813"/>
        <v>-7.8636810625923426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2865.5442388741694</v>
      </c>
      <c r="M1525" s="14">
        <f t="shared" si="806"/>
        <v>769177</v>
      </c>
      <c r="N1525" s="13"/>
      <c r="O1525" s="12">
        <f>1000*(IF(I49&lt;18,VLOOKUP(I49,'[1]Mortality (No Interventions) H'!$B$10:$O$129,10),VLOOKUP(I49,'[1]Mortality (Interventions) H'!$B$264:$AV$384,37)))</f>
        <v>613.81200473268609</v>
      </c>
      <c r="P1525" s="11">
        <v>0</v>
      </c>
      <c r="Q1525" s="10">
        <f t="shared" si="815"/>
        <v>6.9891842692309253E-6</v>
      </c>
      <c r="R1525" s="10">
        <f t="shared" si="816"/>
        <v>4.2900452077427875E-6</v>
      </c>
      <c r="S1525" s="10">
        <f t="shared" si="817"/>
        <v>0</v>
      </c>
      <c r="T1525" s="9">
        <f t="shared" si="807"/>
        <v>2.6991390614881377E-6</v>
      </c>
      <c r="U1525" s="18"/>
      <c r="V1525" s="8">
        <f t="shared" si="818"/>
        <v>5.3759197886542355E-2</v>
      </c>
      <c r="W1525" s="8">
        <f t="shared" si="808"/>
        <v>2.0761156858982614E-2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-7.7345023875675656E-3</v>
      </c>
      <c r="AB1525" s="8">
        <f t="shared" si="819"/>
        <v>-3.2998041027559739</v>
      </c>
      <c r="AC1525" s="8">
        <f t="shared" si="812"/>
        <v>-3.3075386051435416</v>
      </c>
      <c r="AD1525" s="8">
        <f t="shared" si="820"/>
        <v>5.2737773126698053E-3</v>
      </c>
      <c r="AE1525" s="8">
        <f t="shared" si="813"/>
        <v>-3.3022648278308719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2865.5442388741694</v>
      </c>
      <c r="M1526" s="14">
        <f t="shared" si="806"/>
        <v>769177</v>
      </c>
      <c r="N1526" s="13"/>
      <c r="O1526" s="12">
        <f>1000*(IF(I50&lt;18,VLOOKUP(I50,'[1]Mortality (No Interventions) H'!$B$10:$O$129,10),VLOOKUP(I50,'[1]Mortality (Interventions) H'!$B$264:$AV$384,37)))</f>
        <v>633.11214304201133</v>
      </c>
      <c r="P1526" s="11">
        <v>0</v>
      </c>
      <c r="Q1526" s="10">
        <f t="shared" si="815"/>
        <v>2.6991390614881377E-6</v>
      </c>
      <c r="R1526" s="10">
        <f t="shared" si="816"/>
        <v>1.7088577155871582E-6</v>
      </c>
      <c r="S1526" s="10">
        <f t="shared" si="817"/>
        <v>0</v>
      </c>
      <c r="T1526" s="9">
        <f t="shared" si="807"/>
        <v>9.9028134590097948E-7</v>
      </c>
      <c r="U1526" s="18"/>
      <c r="V1526" s="8">
        <f t="shared" si="818"/>
        <v>2.0761156858982614E-2</v>
      </c>
      <c r="W1526" s="8">
        <f t="shared" si="808"/>
        <v>7.6170163479607773E-3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-2.8376950056111104E-3</v>
      </c>
      <c r="AB1526" s="8">
        <f t="shared" si="819"/>
        <v>-1.3144140511021836</v>
      </c>
      <c r="AC1526" s="8">
        <f t="shared" si="812"/>
        <v>-1.3172517461077946</v>
      </c>
      <c r="AD1526" s="8">
        <f t="shared" si="820"/>
        <v>2.0366694878661946E-3</v>
      </c>
      <c r="AE1526" s="8">
        <f t="shared" si="813"/>
        <v>-1.3152150766199284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2865.5442388741694</v>
      </c>
      <c r="M1527" s="14">
        <f t="shared" si="806"/>
        <v>769177</v>
      </c>
      <c r="N1527" s="13"/>
      <c r="O1527" s="12">
        <f>1000*(IF(I51&lt;18,VLOOKUP(I51,'[1]Mortality (No Interventions) H'!$B$10:$O$129,10),VLOOKUP(I51,'[1]Mortality (Interventions) H'!$B$264:$AV$384,37)))</f>
        <v>655.91568546835572</v>
      </c>
      <c r="P1527" s="11">
        <v>0</v>
      </c>
      <c r="Q1527" s="10">
        <f t="shared" si="815"/>
        <v>9.9028134590097948E-7</v>
      </c>
      <c r="R1527" s="10">
        <f t="shared" si="816"/>
        <v>6.495410678031669E-7</v>
      </c>
      <c r="S1527" s="10">
        <f t="shared" si="817"/>
        <v>0</v>
      </c>
      <c r="T1527" s="9">
        <f t="shared" si="807"/>
        <v>3.4074027809781258E-7</v>
      </c>
      <c r="U1527" s="18"/>
      <c r="V1527" s="8">
        <f t="shared" si="818"/>
        <v>7.6170163479607773E-3</v>
      </c>
      <c r="W1527" s="8">
        <f t="shared" si="808"/>
        <v>2.6208958488644122E-3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-9.7640634085556922E-4</v>
      </c>
      <c r="AB1527" s="8">
        <f t="shared" si="819"/>
        <v>-0.49961204990963648</v>
      </c>
      <c r="AC1527" s="8">
        <f t="shared" si="812"/>
        <v>-0.50058845625049209</v>
      </c>
      <c r="AD1527" s="8">
        <f t="shared" si="820"/>
        <v>7.4722930373495231E-4</v>
      </c>
      <c r="AE1527" s="8">
        <f t="shared" si="813"/>
        <v>-0.49984122694675714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2865.5442388741694</v>
      </c>
      <c r="M1528" s="14">
        <f t="shared" si="806"/>
        <v>769177</v>
      </c>
      <c r="N1528" s="13"/>
      <c r="O1528" s="12">
        <f>1000*(IF(I52&lt;18,VLOOKUP(I52,'[1]Mortality (No Interventions) H'!$B$10:$O$129,10),VLOOKUP(I52,'[1]Mortality (Interventions) H'!$B$264:$AV$384,37)))</f>
        <v>677.78461943527816</v>
      </c>
      <c r="P1528" s="11">
        <v>0</v>
      </c>
      <c r="Q1528" s="10">
        <f t="shared" si="815"/>
        <v>3.4074027809781258E-7</v>
      </c>
      <c r="R1528" s="10">
        <f t="shared" si="816"/>
        <v>2.3094851971679675E-7</v>
      </c>
      <c r="S1528" s="10">
        <f t="shared" si="817"/>
        <v>0</v>
      </c>
      <c r="T1528" s="9">
        <f t="shared" si="807"/>
        <v>1.0979175838101583E-7</v>
      </c>
      <c r="U1528" s="18"/>
      <c r="V1528" s="8">
        <f t="shared" si="818"/>
        <v>2.6208958488644122E-3</v>
      </c>
      <c r="W1528" s="8">
        <f t="shared" si="808"/>
        <v>8.4449295336234617E-4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-3.1461314070458475E-4</v>
      </c>
      <c r="AB1528" s="8">
        <f t="shared" si="819"/>
        <v>-0.17764028955020658</v>
      </c>
      <c r="AC1528" s="8">
        <f t="shared" si="812"/>
        <v>-0.17795490269091116</v>
      </c>
      <c r="AD1528" s="8">
        <f t="shared" si="820"/>
        <v>2.5710988277359884E-4</v>
      </c>
      <c r="AE1528" s="8">
        <f t="shared" si="813"/>
        <v>-0.17769779280813755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2865.5442388741694</v>
      </c>
      <c r="M1529" s="14">
        <f t="shared" si="806"/>
        <v>769177</v>
      </c>
      <c r="N1529" s="13"/>
      <c r="O1529" s="12">
        <f>1000*(IF(I53&lt;18,VLOOKUP(I53,'[1]Mortality (No Interventions) H'!$B$10:$O$129,10),VLOOKUP(I53,'[1]Mortality (Interventions) H'!$B$264:$AV$384,37)))</f>
        <v>698.67892828237677</v>
      </c>
      <c r="P1529" s="11">
        <v>0</v>
      </c>
      <c r="Q1529" s="10">
        <f t="shared" si="815"/>
        <v>1.0979175838101583E-7</v>
      </c>
      <c r="R1529" s="10">
        <f t="shared" si="816"/>
        <v>7.6709188079885804E-8</v>
      </c>
      <c r="S1529" s="10">
        <f t="shared" si="817"/>
        <v>0</v>
      </c>
      <c r="T1529" s="9">
        <f t="shared" si="807"/>
        <v>3.3082570301130027E-8</v>
      </c>
      <c r="U1529" s="18"/>
      <c r="V1529" s="8">
        <f t="shared" si="818"/>
        <v>8.4449295336234617E-4</v>
      </c>
      <c r="W1529" s="8">
        <f t="shared" si="808"/>
        <v>2.5446352176512293E-4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-9.4799568733552845E-5</v>
      </c>
      <c r="AB1529" s="8">
        <f t="shared" si="819"/>
        <v>-5.9002943159722321E-2</v>
      </c>
      <c r="AC1529" s="8">
        <f t="shared" si="812"/>
        <v>-5.9097742728455874E-2</v>
      </c>
      <c r="AD1529" s="8">
        <f t="shared" si="820"/>
        <v>8.284475872484617E-5</v>
      </c>
      <c r="AE1529" s="8">
        <f t="shared" si="813"/>
        <v>-5.9014897969731028E-2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2865.5442388741694</v>
      </c>
      <c r="M1530" s="14">
        <f t="shared" si="806"/>
        <v>769177</v>
      </c>
      <c r="N1530" s="13"/>
      <c r="O1530" s="12">
        <f>1000*(IF(I54&lt;18,VLOOKUP(I54,'[1]Mortality (No Interventions) H'!$B$10:$O$129,10),VLOOKUP(I54,'[1]Mortality (Interventions) H'!$B$264:$AV$384,37)))</f>
        <v>718.56097706489004</v>
      </c>
      <c r="P1530" s="11">
        <v>0</v>
      </c>
      <c r="Q1530" s="10">
        <f t="shared" si="815"/>
        <v>3.3082570301130027E-8</v>
      </c>
      <c r="R1530" s="10">
        <f t="shared" si="816"/>
        <v>2.3771844039397907E-8</v>
      </c>
      <c r="S1530" s="10">
        <f t="shared" si="817"/>
        <v>0</v>
      </c>
      <c r="T1530" s="9">
        <f t="shared" si="807"/>
        <v>9.3107262617321204E-9</v>
      </c>
      <c r="U1530" s="18"/>
      <c r="V1530" s="8">
        <f t="shared" si="818"/>
        <v>2.5446352176512293E-4</v>
      </c>
      <c r="W1530" s="8">
        <f t="shared" si="808"/>
        <v>7.1615964938203272E-5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-2.6680297999040909E-5</v>
      </c>
      <c r="AB1530" s="8">
        <f t="shared" si="819"/>
        <v>-1.8284755682691965E-2</v>
      </c>
      <c r="AC1530" s="8">
        <f t="shared" si="812"/>
        <v>-1.8311435980691005E-2</v>
      </c>
      <c r="AD1530" s="8">
        <f t="shared" si="820"/>
        <v>2.4962871485158563E-5</v>
      </c>
      <c r="AE1530" s="8">
        <f t="shared" si="813"/>
        <v>-1.8286473109205847E-2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2865.5442388741694</v>
      </c>
      <c r="M1531" s="14">
        <f t="shared" si="806"/>
        <v>769177</v>
      </c>
      <c r="N1531" s="13"/>
      <c r="O1531" s="12">
        <f>1000*(IF(I55&lt;18,VLOOKUP(I55,'[1]Mortality (No Interventions) H'!$B$10:$O$129,10),VLOOKUP(I55,'[1]Mortality (Interventions) H'!$B$264:$AV$384,37)))</f>
        <v>737.39484979233589</v>
      </c>
      <c r="P1531" s="11">
        <v>0</v>
      </c>
      <c r="Q1531" s="10">
        <f t="shared" si="815"/>
        <v>9.3107262617321204E-9</v>
      </c>
      <c r="R1531" s="10">
        <f t="shared" si="816"/>
        <v>6.8656815932275136E-9</v>
      </c>
      <c r="S1531" s="10">
        <f t="shared" si="817"/>
        <v>0</v>
      </c>
      <c r="T1531" s="9">
        <f t="shared" si="807"/>
        <v>2.4450446685046067E-9</v>
      </c>
      <c r="U1531" s="18"/>
      <c r="V1531" s="8">
        <f t="shared" si="818"/>
        <v>7.1615964938203272E-5</v>
      </c>
      <c r="W1531" s="8">
        <f t="shared" si="808"/>
        <v>1.8806721229863679E-5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-7.0063836636233791E-6</v>
      </c>
      <c r="AB1531" s="8">
        <f t="shared" si="819"/>
        <v>-5.2809243708339592E-3</v>
      </c>
      <c r="AC1531" s="8">
        <f t="shared" si="812"/>
        <v>-5.2879307544975822E-3</v>
      </c>
      <c r="AD1531" s="8">
        <f t="shared" si="820"/>
        <v>7.0255261604377415E-6</v>
      </c>
      <c r="AE1531" s="8">
        <f t="shared" si="813"/>
        <v>-5.2809052283371441E-3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2865.5442388741694</v>
      </c>
      <c r="M1532" s="14">
        <f t="shared" si="806"/>
        <v>769177</v>
      </c>
      <c r="N1532" s="13"/>
      <c r="O1532" s="12">
        <f>1000*(IF(I56&lt;18,VLOOKUP(I56,'[1]Mortality (No Interventions) H'!$B$10:$O$129,10),VLOOKUP(I56,'[1]Mortality (Interventions) H'!$B$264:$AV$384,37)))</f>
        <v>755.298210376209</v>
      </c>
      <c r="P1532" s="11">
        <v>0</v>
      </c>
      <c r="Q1532" s="10">
        <f t="shared" si="815"/>
        <v>2.4450446685046067E-9</v>
      </c>
      <c r="R1532" s="10">
        <f t="shared" si="816"/>
        <v>1.8467378624114207E-9</v>
      </c>
      <c r="S1532" s="10">
        <f t="shared" si="817"/>
        <v>0</v>
      </c>
      <c r="T1532" s="9">
        <f t="shared" si="807"/>
        <v>5.9830680609318609E-10</v>
      </c>
      <c r="U1532" s="18"/>
      <c r="V1532" s="8">
        <f t="shared" si="818"/>
        <v>1.8806721229863679E-5</v>
      </c>
      <c r="W1532" s="8">
        <f t="shared" si="808"/>
        <v>4.6020383419033863E-6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-1.7144746212795342E-6</v>
      </c>
      <c r="AB1532" s="8">
        <f t="shared" si="819"/>
        <v>-1.4204682887960292E-3</v>
      </c>
      <c r="AC1532" s="8">
        <f t="shared" si="812"/>
        <v>-1.4221827634173087E-3</v>
      </c>
      <c r="AD1532" s="8">
        <f t="shared" si="820"/>
        <v>1.844939352649627E-6</v>
      </c>
      <c r="AE1532" s="8">
        <f t="shared" si="813"/>
        <v>-1.420337824064659E-3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2865.5442388741694</v>
      </c>
      <c r="M1533" s="14">
        <f t="shared" si="806"/>
        <v>769177</v>
      </c>
      <c r="N1533" s="13"/>
      <c r="O1533" s="12">
        <f>1000*(IF(I57&lt;18,VLOOKUP(I57,'[1]Mortality (No Interventions) H'!$B$10:$O$129,10),VLOOKUP(I57,'[1]Mortality (Interventions) H'!$B$264:$AV$384,37)))</f>
        <v>772.40533079185536</v>
      </c>
      <c r="P1533" s="11">
        <v>0</v>
      </c>
      <c r="Q1533" s="10">
        <f t="shared" si="815"/>
        <v>5.9830680609318609E-10</v>
      </c>
      <c r="R1533" s="10">
        <f t="shared" si="816"/>
        <v>4.6213536647542588E-10</v>
      </c>
      <c r="S1533" s="10">
        <f t="shared" si="817"/>
        <v>0</v>
      </c>
      <c r="T1533" s="9">
        <f t="shared" si="807"/>
        <v>1.3617143961776021E-10</v>
      </c>
      <c r="U1533" s="18"/>
      <c r="V1533" s="8">
        <f t="shared" si="818"/>
        <v>4.6020383419033863E-6</v>
      </c>
      <c r="W1533" s="8">
        <f t="shared" si="808"/>
        <v>1.0473993941086996E-6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-3.9020528429587458E-7</v>
      </c>
      <c r="AB1533" s="8">
        <f t="shared" si="819"/>
        <v>-3.5546389477946865E-4</v>
      </c>
      <c r="AC1533" s="8">
        <f t="shared" si="812"/>
        <v>-3.5585410006376452E-4</v>
      </c>
      <c r="AD1533" s="8">
        <f t="shared" si="820"/>
        <v>4.5145996134072224E-7</v>
      </c>
      <c r="AE1533" s="8">
        <f t="shared" si="813"/>
        <v>-3.5540264010242381E-4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2865.5442388741694</v>
      </c>
      <c r="M1534" s="14">
        <f t="shared" si="806"/>
        <v>769177</v>
      </c>
      <c r="N1534" s="13"/>
      <c r="O1534" s="12">
        <f>1000*(IF(I58&lt;18,VLOOKUP(I58,'[1]Mortality (No Interventions) H'!$B$10:$O$129,10),VLOOKUP(I58,'[1]Mortality (Interventions) H'!$B$264:$AV$384,37)))</f>
        <v>788.70681977898255</v>
      </c>
      <c r="P1534" s="11">
        <v>0</v>
      </c>
      <c r="Q1534" s="10">
        <f t="shared" si="815"/>
        <v>1.3617143961776021E-10</v>
      </c>
      <c r="R1534" s="10">
        <f t="shared" si="816"/>
        <v>1.0739934308564941E-10</v>
      </c>
      <c r="S1534" s="10">
        <f t="shared" si="817"/>
        <v>0</v>
      </c>
      <c r="T1534" s="9">
        <f t="shared" si="807"/>
        <v>2.8772096532110802E-11</v>
      </c>
      <c r="U1534" s="18"/>
      <c r="V1534" s="8">
        <f t="shared" si="818"/>
        <v>1.0473993941086996E-6</v>
      </c>
      <c r="W1534" s="8">
        <f t="shared" si="808"/>
        <v>2.2130834894279392E-7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-8.2447715457921572E-8</v>
      </c>
      <c r="AB1534" s="8">
        <f t="shared" si="819"/>
        <v>-8.2609104516590554E-5</v>
      </c>
      <c r="AC1534" s="8">
        <f t="shared" si="812"/>
        <v>-8.2691552232048472E-5</v>
      </c>
      <c r="AD1534" s="8">
        <f t="shared" si="820"/>
        <v>1.0274988056206343E-7</v>
      </c>
      <c r="AE1534" s="8">
        <f t="shared" si="813"/>
        <v>-8.2588802351486415E-5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2865.5442388741694</v>
      </c>
      <c r="M1535" s="14">
        <f t="shared" si="806"/>
        <v>769177</v>
      </c>
      <c r="N1535" s="13"/>
      <c r="O1535" s="12">
        <f>1000*(IF(I59&lt;18,VLOOKUP(I59,'[1]Mortality (No Interventions) H'!$B$10:$O$129,10),VLOOKUP(I59,'[1]Mortality (Interventions) H'!$B$264:$AV$384,37)))</f>
        <v>804.19328607729756</v>
      </c>
      <c r="P1535" s="11">
        <v>0</v>
      </c>
      <c r="Q1535" s="10">
        <f t="shared" si="815"/>
        <v>2.8772096532110802E-11</v>
      </c>
      <c r="R1535" s="10">
        <f t="shared" si="816"/>
        <v>2.3138326857491402E-11</v>
      </c>
      <c r="S1535" s="10">
        <f t="shared" si="817"/>
        <v>0</v>
      </c>
      <c r="T1535" s="9">
        <f t="shared" si="807"/>
        <v>5.6337696746193999E-12</v>
      </c>
      <c r="U1535" s="18"/>
      <c r="V1535" s="8">
        <f t="shared" si="818"/>
        <v>2.2130834894279392E-7</v>
      </c>
      <c r="W1535" s="8">
        <f t="shared" si="808"/>
        <v>4.3333660570147267E-8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-1.6143816234249625E-8</v>
      </c>
      <c r="AB1535" s="8">
        <f t="shared" si="819"/>
        <v>-1.7797468837264665E-5</v>
      </c>
      <c r="AC1535" s="8">
        <f t="shared" si="812"/>
        <v>-1.7813612653498913E-5</v>
      </c>
      <c r="AD1535" s="8">
        <f t="shared" si="820"/>
        <v>2.1710349031288086E-8</v>
      </c>
      <c r="AE1535" s="8">
        <f t="shared" si="813"/>
        <v>-1.7791902304467626E-5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2865.5442388741694</v>
      </c>
      <c r="M1536" s="14">
        <f t="shared" si="806"/>
        <v>769177</v>
      </c>
      <c r="N1536" s="13"/>
      <c r="O1536" s="12">
        <f>1000*(IF(I60&lt;18,VLOOKUP(I60,'[1]Mortality (No Interventions) H'!$B$10:$O$129,10),VLOOKUP(I60,'[1]Mortality (Interventions) H'!$B$264:$AV$384,37)))</f>
        <v>1000</v>
      </c>
      <c r="P1536" s="11">
        <v>0</v>
      </c>
      <c r="Q1536" s="10">
        <f t="shared" si="815"/>
        <v>5.6337696746193999E-12</v>
      </c>
      <c r="R1536" s="10">
        <f t="shared" si="816"/>
        <v>5.6337696746193999E-12</v>
      </c>
      <c r="S1536" s="10">
        <f t="shared" si="817"/>
        <v>0</v>
      </c>
      <c r="T1536" s="9">
        <f t="shared" si="807"/>
        <v>0</v>
      </c>
      <c r="U1536" s="18"/>
      <c r="V1536" s="8">
        <f t="shared" si="818"/>
        <v>4.3333660570147267E-8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-4.3333660570147264E-6</v>
      </c>
      <c r="AC1536" s="8">
        <f t="shared" si="812"/>
        <v>-4.3333660570147264E-6</v>
      </c>
      <c r="AD1536" s="8">
        <f t="shared" si="820"/>
        <v>4.2510321019314475E-9</v>
      </c>
      <c r="AE1536" s="8">
        <f t="shared" si="813"/>
        <v>-4.3291150249127949E-6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2865.5442388741694</v>
      </c>
      <c r="M1537" s="14">
        <f t="shared" si="806"/>
        <v>769177</v>
      </c>
      <c r="N1537" s="13"/>
      <c r="O1537" s="12" t="e">
        <f>1000*(IF(I61&lt;18,VLOOKUP(I61,'[1]Mortality (No Interventions) H'!$B$10:$O$129,10),VLOOKUP(I61,'[1]Mortality (Interventions) H'!$B$264:$AV$384,37)))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2865.5442388741694</v>
      </c>
      <c r="M1538" s="14">
        <f t="shared" si="806"/>
        <v>769177</v>
      </c>
      <c r="N1538" s="13"/>
      <c r="O1538" s="12" t="e">
        <f>1000*(IF(I62&lt;18,VLOOKUP(I62,'[1]Mortality (No Interventions) H'!$B$10:$O$129,10),VLOOKUP(I62,'[1]Mortality (Interventions) H'!$B$264:$AV$384,37)))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2865.5442388741694</v>
      </c>
      <c r="M1539" s="14">
        <f t="shared" si="806"/>
        <v>769177</v>
      </c>
      <c r="N1539" s="13"/>
      <c r="O1539" s="12" t="e">
        <f>1000*(IF(I63&lt;18,VLOOKUP(I63,'[1]Mortality (No Interventions) H'!$B$10:$O$129,10),VLOOKUP(I63,'[1]Mortality (Interventions) H'!$B$264:$AV$384,37)))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2865.5442388741694</v>
      </c>
      <c r="M1540" s="14">
        <f t="shared" si="806"/>
        <v>769177</v>
      </c>
      <c r="N1540" s="13"/>
      <c r="O1540" s="12" t="e">
        <f>1000*(IF(I64&lt;18,VLOOKUP(I64,'[1]Mortality (No Interventions) H'!$B$10:$O$129,10),VLOOKUP(I64,'[1]Mortality (Interventions) H'!$B$264:$AV$384,37)))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2865.5442388741694</v>
      </c>
      <c r="M1541" s="14">
        <f t="shared" si="806"/>
        <v>769177</v>
      </c>
      <c r="N1541" s="13"/>
      <c r="O1541" s="12" t="e">
        <f>1000*(IF(I65&lt;18,VLOOKUP(I65,'[1]Mortality (No Interventions) H'!$B$10:$O$129,10),VLOOKUP(I65,'[1]Mortality (Interventions) H'!$B$264:$AV$384,37)))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2865.5442388741694</v>
      </c>
      <c r="M1542" s="14">
        <f t="shared" si="806"/>
        <v>769177</v>
      </c>
      <c r="N1542" s="13"/>
      <c r="O1542" s="12" t="e">
        <f>1000*(IF(I66&lt;18,VLOOKUP(I66,'[1]Mortality (No Interventions) H'!$B$10:$O$129,10),VLOOKUP(I66,'[1]Mortality (Interventions) H'!$B$264:$AV$384,37)))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2865.5442388741694</v>
      </c>
      <c r="M1543" s="14">
        <f t="shared" si="806"/>
        <v>769177</v>
      </c>
      <c r="N1543" s="13"/>
      <c r="O1543" s="12" t="e">
        <f>1000*(IF(I67&lt;18,VLOOKUP(I67,'[1]Mortality (No Interventions) H'!$B$10:$O$129,10),VLOOKUP(I67,'[1]Mortality (Interventions) H'!$B$264:$AV$384,37)))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2865.5442388741694</v>
      </c>
      <c r="M1544" s="14">
        <f t="shared" ref="M1544:M1575" si="822">$E$11</f>
        <v>769177</v>
      </c>
      <c r="N1544" s="13"/>
      <c r="O1544" s="12" t="e">
        <f>1000*(IF(I68&lt;18,VLOOKUP(I68,'[1]Mortality (No Interventions) H'!$B$10:$O$129,10),VLOOKUP(I68,'[1]Mortality (Interventions) H'!$B$264:$AV$384,37)))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2865.5442388741694</v>
      </c>
      <c r="M1545" s="14">
        <f t="shared" si="822"/>
        <v>769177</v>
      </c>
      <c r="N1545" s="13"/>
      <c r="O1545" s="12" t="e">
        <f>1000*(IF(I69&lt;18,VLOOKUP(I69,'[1]Mortality (No Interventions) H'!$B$10:$O$129,10),VLOOKUP(I69,'[1]Mortality (Interventions) H'!$B$264:$AV$384,37)))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2865.5442388741694</v>
      </c>
      <c r="M1546" s="14">
        <f t="shared" si="822"/>
        <v>769177</v>
      </c>
      <c r="N1546" s="13"/>
      <c r="O1546" s="12" t="e">
        <f>1000*(IF(I70&lt;18,VLOOKUP(I70,'[1]Mortality (No Interventions) H'!$B$10:$O$129,10),VLOOKUP(I70,'[1]Mortality (Interventions) H'!$B$264:$AV$384,37)))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2865.5442388741694</v>
      </c>
      <c r="M1547" s="14">
        <f t="shared" si="822"/>
        <v>769177</v>
      </c>
      <c r="N1547" s="13"/>
      <c r="O1547" s="12" t="e">
        <f>1000*(IF(I71&lt;18,VLOOKUP(I71,'[1]Mortality (No Interventions) H'!$B$10:$O$129,10),VLOOKUP(I71,'[1]Mortality (Interventions) H'!$B$264:$AV$384,37)))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2865.5442388741694</v>
      </c>
      <c r="M1548" s="14">
        <f t="shared" si="822"/>
        <v>769177</v>
      </c>
      <c r="N1548" s="13"/>
      <c r="O1548" s="12" t="e">
        <f>1000*(IF(I72&lt;18,VLOOKUP(I72,'[1]Mortality (No Interventions) H'!$B$10:$O$129,10),VLOOKUP(I72,'[1]Mortality (Interventions) H'!$B$264:$AV$384,37)))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2865.5442388741694</v>
      </c>
      <c r="M1549" s="14">
        <f t="shared" si="822"/>
        <v>769177</v>
      </c>
      <c r="N1549" s="13"/>
      <c r="O1549" s="12" t="e">
        <f>1000*(IF(I73&lt;18,VLOOKUP(I73,'[1]Mortality (No Interventions) H'!$B$10:$O$129,10),VLOOKUP(I73,'[1]Mortality (Interventions) H'!$B$264:$AV$384,37)))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2865.5442388741694</v>
      </c>
      <c r="M1550" s="14">
        <f t="shared" si="822"/>
        <v>769177</v>
      </c>
      <c r="N1550" s="13"/>
      <c r="O1550" s="12" t="e">
        <f>1000*(IF(I74&lt;18,VLOOKUP(I74,'[1]Mortality (No Interventions) H'!$B$10:$O$129,10),VLOOKUP(I74,'[1]Mortality (Interventions) H'!$B$264:$AV$384,37)))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2865.5442388741694</v>
      </c>
      <c r="M1551" s="14">
        <f t="shared" si="822"/>
        <v>769177</v>
      </c>
      <c r="N1551" s="13"/>
      <c r="O1551" s="12" t="e">
        <f>1000*(IF(I75&lt;18,VLOOKUP(I75,'[1]Mortality (No Interventions) H'!$B$10:$O$129,10),VLOOKUP(I75,'[1]Mortality (Interventions) H'!$B$264:$AV$384,37)))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2865.5442388741694</v>
      </c>
      <c r="M1552" s="14">
        <f t="shared" si="822"/>
        <v>769177</v>
      </c>
      <c r="N1552" s="13"/>
      <c r="O1552" s="12" t="e">
        <f>1000*(IF(I76&lt;18,VLOOKUP(I76,'[1]Mortality (No Interventions) H'!$B$10:$O$129,10),VLOOKUP(I76,'[1]Mortality (Interventions) H'!$B$264:$AV$384,37)))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2865.5442388741694</v>
      </c>
      <c r="M1553" s="14">
        <f t="shared" si="822"/>
        <v>769177</v>
      </c>
      <c r="N1553" s="13"/>
      <c r="O1553" s="12" t="e">
        <f>1000*(IF(I77&lt;18,VLOOKUP(I77,'[1]Mortality (No Interventions) H'!$B$10:$O$129,10),VLOOKUP(I77,'[1]Mortality (Interventions) H'!$B$264:$AV$384,37)))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2865.5442388741694</v>
      </c>
      <c r="M1554" s="14">
        <f t="shared" si="822"/>
        <v>769177</v>
      </c>
      <c r="N1554" s="13"/>
      <c r="O1554" s="12" t="e">
        <f>1000*(IF(I78&lt;18,VLOOKUP(I78,'[1]Mortality (No Interventions) H'!$B$10:$O$129,10),VLOOKUP(I78,'[1]Mortality (Interventions) H'!$B$264:$AV$384,37)))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2865.5442388741694</v>
      </c>
      <c r="M1555" s="14">
        <f t="shared" si="822"/>
        <v>769177</v>
      </c>
      <c r="N1555" s="13"/>
      <c r="O1555" s="12" t="e">
        <f>1000*(IF(I79&lt;18,VLOOKUP(I79,'[1]Mortality (No Interventions) H'!$B$10:$O$129,10),VLOOKUP(I79,'[1]Mortality (Interventions) H'!$B$264:$AV$384,37)))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2865.5442388741694</v>
      </c>
      <c r="M1556" s="14">
        <f t="shared" si="822"/>
        <v>769177</v>
      </c>
      <c r="O1556" s="12" t="e">
        <f>1000*(IF(I80&lt;18,VLOOKUP(I80,'[1]Mortality (No Interventions) H'!$B$10:$O$129,10),VLOOKUP(I80,'[1]Mortality (Interventions) H'!$B$264:$AV$384,37)))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2865.5442388741694</v>
      </c>
      <c r="M1557" s="14">
        <f t="shared" si="822"/>
        <v>769177</v>
      </c>
      <c r="O1557" s="12" t="e">
        <f>1000*(IF(I81&lt;18,VLOOKUP(I81,'[1]Mortality (No Interventions) H'!$B$10:$O$129,10),VLOOKUP(I81,'[1]Mortality (Interventions) H'!$B$264:$AV$384,37)))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2865.5442388741694</v>
      </c>
      <c r="M1558" s="14">
        <f t="shared" si="822"/>
        <v>769177</v>
      </c>
      <c r="O1558" s="12" t="e">
        <f>1000*(IF(I82&lt;18,VLOOKUP(I82,'[1]Mortality (No Interventions) H'!$B$10:$O$129,10),VLOOKUP(I82,'[1]Mortality (Interventions) H'!$B$264:$AV$384,37)))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2865.5442388741694</v>
      </c>
      <c r="M1559" s="14">
        <f t="shared" si="822"/>
        <v>769177</v>
      </c>
      <c r="O1559" s="12" t="e">
        <f>1000*(IF(I83&lt;18,VLOOKUP(I83,'[1]Mortality (No Interventions) H'!$B$10:$O$129,10),VLOOKUP(I83,'[1]Mortality (Interventions) H'!$B$264:$AV$384,37)))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2865.5442388741694</v>
      </c>
      <c r="M1560" s="14">
        <f t="shared" si="822"/>
        <v>769177</v>
      </c>
      <c r="O1560" s="12" t="e">
        <f>1000*(IF(I84&lt;18,VLOOKUP(I84,'[1]Mortality (No Interventions) H'!$B$10:$O$129,10),VLOOKUP(I84,'[1]Mortality (Interventions) H'!$B$264:$AV$384,37)))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2865.5442388741694</v>
      </c>
      <c r="M1561" s="14">
        <f t="shared" si="822"/>
        <v>769177</v>
      </c>
      <c r="O1561" s="12" t="e">
        <f>1000*(IF(I85&lt;18,VLOOKUP(I85,'[1]Mortality (No Interventions) H'!$B$10:$O$129,10),VLOOKUP(I85,'[1]Mortality (Interventions) H'!$B$264:$AV$384,37)))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2865.5442388741694</v>
      </c>
      <c r="M1562" s="14">
        <f t="shared" si="822"/>
        <v>769177</v>
      </c>
      <c r="O1562" s="12" t="e">
        <f>1000*(IF(I86&lt;18,VLOOKUP(I86,'[1]Mortality (No Interventions) H'!$B$10:$O$129,10),VLOOKUP(I86,'[1]Mortality (Interventions) H'!$B$264:$AV$384,37)))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2865.5442388741694</v>
      </c>
      <c r="M1563" s="14">
        <f t="shared" si="822"/>
        <v>769177</v>
      </c>
      <c r="O1563" s="12" t="e">
        <f>1000*(IF(I87&lt;18,VLOOKUP(I87,'[1]Mortality (No Interventions) H'!$B$10:$O$129,10),VLOOKUP(I87,'[1]Mortality (Interventions) H'!$B$264:$AV$384,37)))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2865.5442388741694</v>
      </c>
      <c r="M1564" s="14">
        <f t="shared" si="822"/>
        <v>769177</v>
      </c>
      <c r="O1564" s="12" t="e">
        <f>1000*(IF(I88&lt;18,VLOOKUP(I88,'[1]Mortality (No Interventions) H'!$B$10:$O$129,10),VLOOKUP(I88,'[1]Mortality (Interventions) H'!$B$264:$AV$384,37)))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2865.5442388741694</v>
      </c>
      <c r="M1565" s="14">
        <f t="shared" si="822"/>
        <v>769177</v>
      </c>
      <c r="O1565" s="12" t="e">
        <f>1000*(IF(I89&lt;18,VLOOKUP(I89,'[1]Mortality (No Interventions) H'!$B$10:$O$129,10),VLOOKUP(I89,'[1]Mortality (Interventions) H'!$B$264:$AV$384,37)))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2865.5442388741694</v>
      </c>
      <c r="M1566" s="14">
        <f t="shared" si="822"/>
        <v>769177</v>
      </c>
      <c r="O1566" s="12" t="e">
        <f>1000*(IF(I90&lt;18,VLOOKUP(I90,'[1]Mortality (No Interventions) H'!$B$10:$O$129,10),VLOOKUP(I90,'[1]Mortality (Interventions) H'!$B$264:$AV$384,37)))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2865.5442388741694</v>
      </c>
      <c r="M1567" s="14">
        <f t="shared" si="822"/>
        <v>769177</v>
      </c>
      <c r="O1567" s="12" t="e">
        <f>1000*(IF(I91&lt;18,VLOOKUP(I91,'[1]Mortality (No Interventions) H'!$B$10:$O$129,10),VLOOKUP(I91,'[1]Mortality (Interventions) H'!$B$264:$AV$384,37)))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2865.5442388741694</v>
      </c>
      <c r="M1568" s="14">
        <f t="shared" si="822"/>
        <v>769177</v>
      </c>
      <c r="O1568" s="12" t="e">
        <f>1000*(IF(I92&lt;18,VLOOKUP(I92,'[1]Mortality (No Interventions) H'!$B$10:$O$129,10),VLOOKUP(I92,'[1]Mortality (Interventions) H'!$B$264:$AV$384,37)))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2865.5442388741694</v>
      </c>
      <c r="M1569" s="14">
        <f t="shared" si="822"/>
        <v>769177</v>
      </c>
      <c r="O1569" s="12" t="e">
        <f>1000*(IF(I93&lt;18,VLOOKUP(I93,'[1]Mortality (No Interventions) H'!$B$10:$O$129,10),VLOOKUP(I93,'[1]Mortality (Interventions) H'!$B$264:$AV$384,37)))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2865.5442388741694</v>
      </c>
      <c r="M1570" s="14">
        <f t="shared" si="822"/>
        <v>769177</v>
      </c>
      <c r="O1570" s="12" t="e">
        <f>1000*(IF(I94&lt;18,VLOOKUP(I94,'[1]Mortality (No Interventions) H'!$B$10:$O$129,10),VLOOKUP(I94,'[1]Mortality (Interventions) H'!$B$264:$AV$384,37)))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2865.5442388741694</v>
      </c>
      <c r="M1571" s="14">
        <f t="shared" si="822"/>
        <v>769177</v>
      </c>
      <c r="O1571" s="12" t="e">
        <f>1000*(IF(I95&lt;18,VLOOKUP(I95,'[1]Mortality (No Interventions) H'!$B$10:$O$129,10),VLOOKUP(I95,'[1]Mortality (Interventions) H'!$B$264:$AV$384,37)))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2865.5442388741694</v>
      </c>
      <c r="M1572" s="14">
        <f t="shared" si="822"/>
        <v>769177</v>
      </c>
      <c r="O1572" s="12" t="e">
        <f>1000*(IF(I96&lt;18,VLOOKUP(I96,'[1]Mortality (No Interventions) H'!$B$10:$O$129,10),VLOOKUP(I96,'[1]Mortality (Interventions) H'!$B$264:$AV$384,37)))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2865.5442388741694</v>
      </c>
      <c r="M1573" s="14">
        <f t="shared" si="822"/>
        <v>769177</v>
      </c>
      <c r="O1573" s="12" t="e">
        <f>1000*(IF(I97&lt;18,VLOOKUP(I97,'[1]Mortality (No Interventions) H'!$B$10:$O$129,10),VLOOKUP(I97,'[1]Mortality (Interventions) H'!$B$264:$AV$384,37)))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2865.5442388741694</v>
      </c>
      <c r="M1574" s="14">
        <f t="shared" si="822"/>
        <v>769177</v>
      </c>
      <c r="O1574" s="12" t="e">
        <f>1000*(IF(I98&lt;18,VLOOKUP(I98,'[1]Mortality (No Interventions) H'!$B$10:$O$129,10),VLOOKUP(I98,'[1]Mortality (Interventions) H'!$B$264:$AV$384,37)))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2865.5442388741694</v>
      </c>
      <c r="M1575" s="14">
        <f t="shared" si="822"/>
        <v>769177</v>
      </c>
      <c r="O1575" s="12" t="e">
        <f>1000*(IF(I99&lt;18,VLOOKUP(I99,'[1]Mortality (No Interventions) H'!$B$10:$O$129,10),VLOOKUP(I99,'[1]Mortality (Interventions) H'!$B$264:$AV$384,37)))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2865.5442388741694</v>
      </c>
      <c r="M1576" s="14">
        <f t="shared" ref="M1576:M1600" si="839">$E$11</f>
        <v>769177</v>
      </c>
      <c r="O1576" s="12" t="e">
        <f>1000*(IF(I100&lt;18,VLOOKUP(I100,'[1]Mortality (No Interventions) H'!$B$10:$O$129,10),VLOOKUP(I100,'[1]Mortality (Interventions) H'!$B$264:$AV$384,37)))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2865.5442388741694</v>
      </c>
      <c r="M1577" s="14">
        <f t="shared" si="839"/>
        <v>769177</v>
      </c>
      <c r="O1577" s="12" t="e">
        <f>1000*(IF(I101&lt;18,VLOOKUP(I101,'[1]Mortality (No Interventions) H'!$B$10:$O$129,10),VLOOKUP(I101,'[1]Mortality (Interventions) H'!$B$264:$AV$384,37)))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2865.5442388741694</v>
      </c>
      <c r="M1578" s="14">
        <f t="shared" si="839"/>
        <v>769177</v>
      </c>
      <c r="O1578" s="12" t="e">
        <f>1000*(IF(I102&lt;18,VLOOKUP(I102,'[1]Mortality (No Interventions) H'!$B$10:$O$129,10),VLOOKUP(I102,'[1]Mortality (Interventions) H'!$B$264:$AV$384,37)))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2865.5442388741694</v>
      </c>
      <c r="M1579" s="14">
        <f t="shared" si="839"/>
        <v>769177</v>
      </c>
      <c r="O1579" s="12" t="e">
        <f>1000*(IF(I103&lt;18,VLOOKUP(I103,'[1]Mortality (No Interventions) H'!$B$10:$O$129,10),VLOOKUP(I103,'[1]Mortality (Interventions) H'!$B$264:$AV$384,37)))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2865.5442388741694</v>
      </c>
      <c r="M1580" s="14">
        <f t="shared" si="839"/>
        <v>769177</v>
      </c>
      <c r="O1580" s="12" t="e">
        <f>1000*(IF(I104&lt;18,VLOOKUP(I104,'[1]Mortality (No Interventions) H'!$B$10:$O$129,10),VLOOKUP(I104,'[1]Mortality (Interventions) H'!$B$264:$AV$384,37)))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2865.5442388741694</v>
      </c>
      <c r="M1581" s="14">
        <f t="shared" si="839"/>
        <v>769177</v>
      </c>
      <c r="O1581" s="12" t="e">
        <f>1000*(IF(I105&lt;18,VLOOKUP(I105,'[1]Mortality (No Interventions) H'!$B$10:$O$129,10),VLOOKUP(I105,'[1]Mortality (Interventions) H'!$B$264:$AV$384,37)))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2865.5442388741694</v>
      </c>
      <c r="M1582" s="14">
        <f t="shared" si="839"/>
        <v>769177</v>
      </c>
      <c r="O1582" s="12" t="e">
        <f>1000*(IF(I106&lt;18,VLOOKUP(I106,'[1]Mortality (No Interventions) H'!$B$10:$O$129,10),VLOOKUP(I106,'[1]Mortality (Interventions) H'!$B$264:$AV$384,37)))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2865.5442388741694</v>
      </c>
      <c r="M1583" s="14">
        <f t="shared" si="839"/>
        <v>769177</v>
      </c>
      <c r="O1583" s="12" t="e">
        <f>1000*(IF(I107&lt;18,VLOOKUP(I107,'[1]Mortality (No Interventions) H'!$B$10:$O$129,10),VLOOKUP(I107,'[1]Mortality (Interventions) H'!$B$264:$AV$384,37)))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2865.5442388741694</v>
      </c>
      <c r="M1584" s="14">
        <f t="shared" si="839"/>
        <v>769177</v>
      </c>
      <c r="O1584" s="12" t="e">
        <f>1000*(IF(I108&lt;18,VLOOKUP(I108,'[1]Mortality (No Interventions) H'!$B$10:$O$129,10),VLOOKUP(I108,'[1]Mortality (Interventions) H'!$B$264:$AV$384,37)))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2865.5442388741694</v>
      </c>
      <c r="M1585" s="14">
        <f t="shared" si="839"/>
        <v>769177</v>
      </c>
      <c r="O1585" s="12" t="e">
        <f>1000*(IF(I109&lt;18,VLOOKUP(I109,'[1]Mortality (No Interventions) H'!$B$10:$O$129,10),VLOOKUP(I109,'[1]Mortality (Interventions) H'!$B$264:$AV$384,37)))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2865.5442388741694</v>
      </c>
      <c r="M1586" s="14">
        <f t="shared" si="839"/>
        <v>769177</v>
      </c>
      <c r="O1586" s="12" t="e">
        <f>1000*(IF(I110&lt;18,VLOOKUP(I110,'[1]Mortality (No Interventions) H'!$B$10:$O$129,10),VLOOKUP(I110,'[1]Mortality (Interventions) H'!$B$264:$AV$384,37)))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2865.5442388741694</v>
      </c>
      <c r="M1587" s="14">
        <f t="shared" si="839"/>
        <v>769177</v>
      </c>
      <c r="O1587" s="12" t="e">
        <f>1000*(IF(I111&lt;18,VLOOKUP(I111,'[1]Mortality (No Interventions) H'!$B$10:$O$129,10),VLOOKUP(I111,'[1]Mortality (Interventions) H'!$B$264:$AV$384,37)))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2865.5442388741694</v>
      </c>
      <c r="M1588" s="14">
        <f t="shared" si="839"/>
        <v>769177</v>
      </c>
      <c r="O1588" s="12" t="e">
        <f>1000*(IF(I112&lt;18,VLOOKUP(I112,'[1]Mortality (No Interventions) H'!$B$10:$O$129,10),VLOOKUP(I112,'[1]Mortality (Interventions) H'!$B$264:$AV$384,37)))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2865.5442388741694</v>
      </c>
      <c r="M1589" s="14">
        <f t="shared" si="839"/>
        <v>769177</v>
      </c>
      <c r="O1589" s="12" t="e">
        <f>1000*(IF(I113&lt;18,VLOOKUP(I113,'[1]Mortality (No Interventions) H'!$B$10:$O$129,10),VLOOKUP(I113,'[1]Mortality (Interventions) H'!$B$264:$AV$384,37)))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2865.5442388741694</v>
      </c>
      <c r="M1590" s="14">
        <f t="shared" si="839"/>
        <v>769177</v>
      </c>
      <c r="O1590" s="12" t="e">
        <f>1000*(IF(I114&lt;18,VLOOKUP(I114,'[1]Mortality (No Interventions) H'!$B$10:$O$129,10),VLOOKUP(I114,'[1]Mortality (Interventions) H'!$B$264:$AV$384,37)))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2865.5442388741694</v>
      </c>
      <c r="M1591" s="14">
        <f t="shared" si="839"/>
        <v>769177</v>
      </c>
      <c r="O1591" s="12" t="e">
        <f>1000*(IF(I115&lt;18,VLOOKUP(I115,'[1]Mortality (No Interventions) H'!$B$10:$O$129,10),VLOOKUP(I115,'[1]Mortality (Interventions) H'!$B$264:$AV$384,37)))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2865.5442388741694</v>
      </c>
      <c r="M1592" s="14">
        <f t="shared" si="839"/>
        <v>769177</v>
      </c>
      <c r="O1592" s="12" t="e">
        <f>1000*(IF(I116&lt;18,VLOOKUP(I116,'[1]Mortality (No Interventions) H'!$B$10:$O$129,10),VLOOKUP(I116,'[1]Mortality (Interventions) H'!$B$264:$AV$384,37)))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2865.5442388741694</v>
      </c>
      <c r="M1593" s="14">
        <f t="shared" si="839"/>
        <v>769177</v>
      </c>
      <c r="O1593" s="12" t="e">
        <f>1000*(IF(I117&lt;18,VLOOKUP(I117,'[1]Mortality (No Interventions) H'!$B$10:$O$129,10),VLOOKUP(I117,'[1]Mortality (Interventions) H'!$B$264:$AV$384,37)))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2865.5442388741694</v>
      </c>
      <c r="M1594" s="14">
        <f t="shared" si="839"/>
        <v>769177</v>
      </c>
      <c r="O1594" s="12" t="e">
        <f>1000*(IF(I118&lt;18,VLOOKUP(I118,'[1]Mortality (No Interventions) H'!$B$10:$O$129,10),VLOOKUP(I118,'[1]Mortality (Interventions) H'!$B$264:$AV$384,37)))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2865.5442388741694</v>
      </c>
      <c r="M1595" s="14">
        <f t="shared" si="839"/>
        <v>769177</v>
      </c>
      <c r="O1595" s="12" t="e">
        <f>1000*(IF(I119&lt;18,VLOOKUP(I119,'[1]Mortality (No Interventions) H'!$B$10:$O$129,10),VLOOKUP(I119,'[1]Mortality (Interventions) H'!$B$264:$AV$384,37)))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2865.5442388741694</v>
      </c>
      <c r="M1596" s="14">
        <f t="shared" si="839"/>
        <v>769177</v>
      </c>
      <c r="O1596" s="12" t="e">
        <f>1000*(IF(I120&lt;18,VLOOKUP(I120,'[1]Mortality (No Interventions) H'!$B$10:$O$129,10),VLOOKUP(I120,'[1]Mortality (Interventions) H'!$B$264:$AV$384,37)))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2865.5442388741694</v>
      </c>
      <c r="M1597" s="14">
        <f t="shared" si="839"/>
        <v>769177</v>
      </c>
      <c r="O1597" s="12" t="e">
        <f>1000*(IF(I121&lt;18,VLOOKUP(I121,'[1]Mortality (No Interventions) H'!$B$10:$O$129,10),VLOOKUP(I121,'[1]Mortality (Interventions) H'!$B$264:$AV$384,37)))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2865.5442388741694</v>
      </c>
      <c r="M1598" s="14">
        <f t="shared" si="839"/>
        <v>769177</v>
      </c>
      <c r="O1598" s="12" t="e">
        <f>1000*(IF(I122&lt;18,VLOOKUP(I122,'[1]Mortality (No Interventions) H'!$B$10:$O$129,10),VLOOKUP(I122,'[1]Mortality (Interventions) H'!$B$264:$AV$384,37)))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2865.5442388741694</v>
      </c>
      <c r="M1599" s="14">
        <f t="shared" si="839"/>
        <v>769177</v>
      </c>
      <c r="O1599" s="12" t="e">
        <f>1000*(IF(I123&lt;18,VLOOKUP(I123,'[1]Mortality (No Interventions) H'!$B$10:$O$129,10),VLOOKUP(I123,'[1]Mortality (Interventions) H'!$B$264:$AV$384,37)))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2865.5442388741694</v>
      </c>
      <c r="M1600" s="14">
        <f t="shared" si="839"/>
        <v>769177</v>
      </c>
      <c r="O1600" s="12" t="e">
        <f>1000*(IF(I124&lt;18,VLOOKUP(I124,'[1]Mortality (No Interventions) H'!$B$10:$O$129,10),VLOOKUP(I124,'[1]Mortality (Interventions) H'!$B$264:$AV$384,37)))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532518.42594599305</v>
      </c>
      <c r="Z1605" s="2">
        <f t="shared" si="855"/>
        <v>-13312.960648649827</v>
      </c>
      <c r="AA1605" s="2">
        <f t="shared" si="855"/>
        <v>-48368.700750064316</v>
      </c>
      <c r="AB1605" s="2">
        <f t="shared" si="855"/>
        <v>-769177.00000000012</v>
      </c>
      <c r="AC1605" s="2">
        <f t="shared" si="855"/>
        <v>-298340.23545272124</v>
      </c>
      <c r="AD1605" s="2">
        <f t="shared" si="855"/>
        <v>12777.320834705115</v>
      </c>
      <c r="AE1605" s="2">
        <f t="shared" si="855"/>
        <v>-285562.91461801622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532518.42594599305</v>
      </c>
      <c r="Z1607" s="2">
        <f t="shared" si="856"/>
        <v>-13312.960648649827</v>
      </c>
      <c r="AA1607" s="2">
        <f t="shared" si="856"/>
        <v>-23545.385472513124</v>
      </c>
      <c r="AB1607" s="2">
        <f t="shared" si="856"/>
        <v>-206887.17134821121</v>
      </c>
      <c r="AC1607" s="2">
        <f t="shared" si="856"/>
        <v>288772.90847661882</v>
      </c>
      <c r="AD1607" s="2">
        <f t="shared" si="856"/>
        <v>5622.8982865178814</v>
      </c>
      <c r="AE1607" s="2">
        <f t="shared" si="856"/>
        <v>294395.80676313676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532518.42594599305</v>
      </c>
      <c r="Z1609" s="2">
        <f t="shared" si="857"/>
        <v>-13312.960648649827</v>
      </c>
      <c r="AA1609" s="2">
        <f t="shared" si="857"/>
        <v>-35152.178732116881</v>
      </c>
      <c r="AB1609" s="2">
        <f t="shared" si="857"/>
        <v>-437033.14663734334</v>
      </c>
      <c r="AC1609" s="2">
        <f t="shared" si="857"/>
        <v>47020.139927882759</v>
      </c>
      <c r="AD1609" s="2">
        <f t="shared" si="857"/>
        <v>8945.2052584841931</v>
      </c>
      <c r="AE1609" s="2">
        <f t="shared" si="857"/>
        <v>55965.345186367165</v>
      </c>
    </row>
    <row r="1614" spans="1:40" ht="19" customHeight="1" x14ac:dyDescent="0.15">
      <c r="A1614" s="1"/>
      <c r="G1614" s="1" t="s">
        <v>11</v>
      </c>
      <c r="H1614" s="50">
        <v>527207.66197529004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527207.66197529004</v>
      </c>
      <c r="K1615" s="14">
        <f>J1615*$C$10</f>
        <v>13180.191549382253</v>
      </c>
      <c r="L1615" s="15">
        <f>$C$1625</f>
        <v>5471.4073486083616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527207.66197529004</v>
      </c>
      <c r="Z1615" s="8">
        <f t="shared" ref="Z1615:Z1646" si="862">IFERROR(_xlfn.IFNA(-$T1615*K1615,0),0)</f>
        <v>-13180.191549382253</v>
      </c>
      <c r="AA1615" s="8">
        <f t="shared" ref="AA1615:AA1646" si="863">IFERROR(_xlfn.IFNA(-$T1615*L1615,0),0)</f>
        <v>-5471.4073486083616</v>
      </c>
      <c r="AB1615" s="8"/>
      <c r="AC1615" s="8">
        <f t="shared" ref="AC1615:AC1646" si="864">IFERROR(_xlfn.IFNA(SUM(Y1615:AB1615),0),0)</f>
        <v>508556.06307729945</v>
      </c>
      <c r="AD1615" s="8"/>
      <c r="AE1615" s="8">
        <f t="shared" ref="AE1615:AE1646" si="865">IFERROR(_xlfn.IFNA(SUM(AC1615:AD1615),0),0)</f>
        <v>508556.06307729945</v>
      </c>
      <c r="AG1615" s="46">
        <f>AE1744</f>
        <v>52720.789307913161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H'!$B$10:$O$129,10),VLOOKUP(I5,'[1]Mortality (Interventions) H'!$B$264:$AV$384,40)))</f>
        <v>16.387675294059079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1.638767529405908E-2</v>
      </c>
      <c r="S1616" s="10">
        <f t="shared" ref="S1616:S1647" si="869">MIN(P1616*Q1616,Q1616-R1616)</f>
        <v>0</v>
      </c>
      <c r="T1616" s="9">
        <f t="shared" si="859"/>
        <v>0.98361232470594095</v>
      </c>
      <c r="U1616" s="18"/>
      <c r="V1616" s="8">
        <f t="shared" ref="V1616:V1647" si="870">W1615</f>
        <v>7691.77</v>
      </c>
      <c r="W1616" s="8">
        <f t="shared" si="860"/>
        <v>7565.7197708034155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-12605.022919658481</v>
      </c>
      <c r="AC1616" s="8">
        <f t="shared" si="864"/>
        <v>-12605.022919658481</v>
      </c>
      <c r="AD1616" s="8">
        <f t="shared" ref="AD1616:AD1647" si="872">IFERROR(_xlfn.IFNA($D$6*SUM(V1616:V1616,Y1616:Z1616),0),0)</f>
        <v>754.56263700000011</v>
      </c>
      <c r="AE1616" s="8">
        <f t="shared" si="865"/>
        <v>-11850.46028265848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2835.369038731912</v>
      </c>
      <c r="M1617" s="14">
        <f t="shared" si="858"/>
        <v>769177</v>
      </c>
      <c r="N1617" s="13"/>
      <c r="O1617" s="12">
        <f>1000*(IF(I6&lt;18,VLOOKUP(I6,'[1]Mortality (No Interventions) H'!$B$10:$O$129,10),VLOOKUP(I6,'[1]Mortality (Interventions) H'!$B$264:$AV$384,40)))</f>
        <v>17.910470367195266</v>
      </c>
      <c r="P1617" s="11">
        <v>0</v>
      </c>
      <c r="Q1617" s="10">
        <f t="shared" si="867"/>
        <v>0.98361232470594095</v>
      </c>
      <c r="R1617" s="10">
        <f t="shared" si="868"/>
        <v>1.7616959394453804E-2</v>
      </c>
      <c r="S1617" s="10">
        <f t="shared" si="869"/>
        <v>0</v>
      </c>
      <c r="T1617" s="9">
        <f t="shared" si="859"/>
        <v>0.96599536531148711</v>
      </c>
      <c r="U1617" s="18"/>
      <c r="V1617" s="8">
        <f t="shared" si="870"/>
        <v>7565.7197708034155</v>
      </c>
      <c r="W1617" s="8">
        <f t="shared" si="860"/>
        <v>7430.2141710419373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-2738.9533503627135</v>
      </c>
      <c r="AB1617" s="8">
        <f t="shared" si="871"/>
        <v>-13550.559976147793</v>
      </c>
      <c r="AC1617" s="8">
        <f t="shared" si="864"/>
        <v>-16289.513326510507</v>
      </c>
      <c r="AD1617" s="8">
        <f t="shared" si="872"/>
        <v>742.1971095158151</v>
      </c>
      <c r="AE1617" s="8">
        <f t="shared" si="865"/>
        <v>-15547.316216994692</v>
      </c>
      <c r="AF1617" s="1" t="s">
        <v>34</v>
      </c>
      <c r="AG1617" s="44">
        <f>AE1744/Y1744</f>
        <v>0.10000004383544819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2835.369038731912</v>
      </c>
      <c r="M1618" s="14">
        <f t="shared" si="858"/>
        <v>769177</v>
      </c>
      <c r="N1618" s="13"/>
      <c r="O1618" s="12">
        <f>1000*(IF(I7&lt;18,VLOOKUP(I7,'[1]Mortality (No Interventions) H'!$B$10:$O$129,10),VLOOKUP(I7,'[1]Mortality (Interventions) H'!$B$264:$AV$384,40)))</f>
        <v>19.524504483275933</v>
      </c>
      <c r="P1618" s="11">
        <v>0</v>
      </c>
      <c r="Q1618" s="10">
        <f t="shared" si="867"/>
        <v>0.96599536531148711</v>
      </c>
      <c r="R1618" s="10">
        <f t="shared" si="868"/>
        <v>1.8860580840847904E-2</v>
      </c>
      <c r="S1618" s="10">
        <f t="shared" si="869"/>
        <v>0</v>
      </c>
      <c r="T1618" s="9">
        <f t="shared" si="859"/>
        <v>0.94713478447063926</v>
      </c>
      <c r="U1618" s="18"/>
      <c r="V1618" s="8">
        <f t="shared" si="870"/>
        <v>7430.2141710419373</v>
      </c>
      <c r="W1618" s="8">
        <f t="shared" si="860"/>
        <v>7285.1429211477289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-2685.4766433940731</v>
      </c>
      <c r="AB1618" s="8">
        <f t="shared" si="871"/>
        <v>-14507.124989420869</v>
      </c>
      <c r="AC1618" s="8">
        <f t="shared" si="864"/>
        <v>-17192.601632814942</v>
      </c>
      <c r="AD1618" s="8">
        <f t="shared" si="872"/>
        <v>728.90401017921408</v>
      </c>
      <c r="AE1618" s="8">
        <f t="shared" si="865"/>
        <v>-16463.697622635729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2835.369038731912</v>
      </c>
      <c r="M1619" s="14">
        <f t="shared" si="858"/>
        <v>769177</v>
      </c>
      <c r="N1619" s="13"/>
      <c r="O1619" s="12">
        <f>1000*(IF(I8&lt;18,VLOOKUP(I8,'[1]Mortality (No Interventions) H'!$B$10:$O$129,10),VLOOKUP(I8,'[1]Mortality (Interventions) H'!$B$264:$AV$384,40)))</f>
        <v>21.228084881817825</v>
      </c>
      <c r="P1619" s="11">
        <v>0</v>
      </c>
      <c r="Q1619" s="10">
        <f t="shared" si="867"/>
        <v>0.94713478447063926</v>
      </c>
      <c r="R1619" s="10">
        <f t="shared" si="868"/>
        <v>2.0105857599264962E-2</v>
      </c>
      <c r="S1619" s="10">
        <f t="shared" si="869"/>
        <v>0</v>
      </c>
      <c r="T1619" s="9">
        <f t="shared" si="859"/>
        <v>0.92702892687137428</v>
      </c>
      <c r="U1619" s="18"/>
      <c r="V1619" s="8">
        <f t="shared" si="870"/>
        <v>7285.1429211477289</v>
      </c>
      <c r="W1619" s="8">
        <f t="shared" si="860"/>
        <v>7130.4932888414305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-2628.4691172599646</v>
      </c>
      <c r="AB1619" s="8">
        <f t="shared" si="871"/>
        <v>-15464.963230629826</v>
      </c>
      <c r="AC1619" s="8">
        <f t="shared" si="864"/>
        <v>-18093.43234788979</v>
      </c>
      <c r="AD1619" s="8">
        <f t="shared" si="872"/>
        <v>714.67252056459222</v>
      </c>
      <c r="AE1619" s="8">
        <f t="shared" si="865"/>
        <v>-17378.759827325197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2835.369038731912</v>
      </c>
      <c r="M1620" s="14">
        <f t="shared" si="858"/>
        <v>769177</v>
      </c>
      <c r="N1620" s="13"/>
      <c r="O1620" s="12">
        <f>1000*(IF(I9&lt;18,VLOOKUP(I9,'[1]Mortality (No Interventions) H'!$B$10:$O$129,10),VLOOKUP(I9,'[1]Mortality (Interventions) H'!$B$264:$AV$384,40)))</f>
        <v>23.13680677492334</v>
      </c>
      <c r="P1620" s="11">
        <v>0</v>
      </c>
      <c r="Q1620" s="10">
        <f t="shared" si="867"/>
        <v>0.92702892687137428</v>
      </c>
      <c r="R1620" s="10">
        <f t="shared" si="868"/>
        <v>2.1448489155787526E-2</v>
      </c>
      <c r="S1620" s="10">
        <f t="shared" si="869"/>
        <v>0</v>
      </c>
      <c r="T1620" s="9">
        <f t="shared" si="859"/>
        <v>0.90558043771558672</v>
      </c>
      <c r="U1620" s="18"/>
      <c r="V1620" s="8">
        <f t="shared" si="870"/>
        <v>7130.4932888414305</v>
      </c>
      <c r="W1620" s="8">
        <f t="shared" si="860"/>
        <v>6965.5164434076187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-2567.6547351800673</v>
      </c>
      <c r="AB1620" s="8">
        <f t="shared" si="871"/>
        <v>-16497.684543381183</v>
      </c>
      <c r="AC1620" s="8">
        <f t="shared" si="864"/>
        <v>-19065.339278561252</v>
      </c>
      <c r="AD1620" s="8">
        <f t="shared" si="872"/>
        <v>699.50139163534436</v>
      </c>
      <c r="AE1620" s="8">
        <f t="shared" si="865"/>
        <v>-18365.837886925907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2835.369038731912</v>
      </c>
      <c r="M1621" s="14">
        <f t="shared" si="858"/>
        <v>769177</v>
      </c>
      <c r="N1621" s="13"/>
      <c r="O1621" s="12">
        <f>1000*(IF(I10&lt;18,VLOOKUP(I10,'[1]Mortality (No Interventions) H'!$B$10:$O$129,10),VLOOKUP(I10,'[1]Mortality (Interventions) H'!$B$264:$AV$384,40)))</f>
        <v>25.547360462821874</v>
      </c>
      <c r="P1621" s="11">
        <v>0</v>
      </c>
      <c r="Q1621" s="10">
        <f t="shared" si="867"/>
        <v>0.90558043771558672</v>
      </c>
      <c r="R1621" s="10">
        <f t="shared" si="868"/>
        <v>2.3135189870400107E-2</v>
      </c>
      <c r="S1621" s="10">
        <f t="shared" si="869"/>
        <v>0</v>
      </c>
      <c r="T1621" s="9">
        <f t="shared" si="859"/>
        <v>0.88244524784518663</v>
      </c>
      <c r="U1621" s="18"/>
      <c r="V1621" s="8">
        <f t="shared" si="870"/>
        <v>6965.5164434076187</v>
      </c>
      <c r="W1621" s="8">
        <f t="shared" si="860"/>
        <v>6787.5658840181713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-2502.0579341163507</v>
      </c>
      <c r="AB1621" s="8">
        <f t="shared" si="871"/>
        <v>-17795.055938944744</v>
      </c>
      <c r="AC1621" s="8">
        <f t="shared" si="864"/>
        <v>-20297.113873061095</v>
      </c>
      <c r="AD1621" s="8">
        <f t="shared" si="872"/>
        <v>683.31716309828744</v>
      </c>
      <c r="AE1621" s="8">
        <f t="shared" si="865"/>
        <v>-19613.796709962808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2835.369038731912</v>
      </c>
      <c r="M1622" s="14">
        <f t="shared" si="858"/>
        <v>769177</v>
      </c>
      <c r="N1622" s="13"/>
      <c r="O1622" s="12">
        <f>1000*(IF(I11&lt;18,VLOOKUP(I11,'[1]Mortality (No Interventions) H'!$B$10:$O$129,10),VLOOKUP(I11,'[1]Mortality (Interventions) H'!$B$264:$AV$384,40)))</f>
        <v>28.016138332074057</v>
      </c>
      <c r="P1622" s="11">
        <v>0</v>
      </c>
      <c r="Q1622" s="10">
        <f t="shared" si="867"/>
        <v>0.88244524784518663</v>
      </c>
      <c r="R1622" s="10">
        <f t="shared" si="868"/>
        <v>2.4722708134112124E-2</v>
      </c>
      <c r="S1622" s="10">
        <f t="shared" si="869"/>
        <v>0</v>
      </c>
      <c r="T1622" s="9">
        <f t="shared" si="859"/>
        <v>0.85772253971107448</v>
      </c>
      <c r="U1622" s="18"/>
      <c r="V1622" s="8">
        <f t="shared" si="870"/>
        <v>6787.5658840181713</v>
      </c>
      <c r="W1622" s="8">
        <f t="shared" si="860"/>
        <v>6597.4044992734516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-2431.9599329192833</v>
      </c>
      <c r="AB1622" s="8">
        <f t="shared" si="871"/>
        <v>-19016.138474471962</v>
      </c>
      <c r="AC1622" s="8">
        <f t="shared" si="864"/>
        <v>-21448.098407391244</v>
      </c>
      <c r="AD1622" s="8">
        <f t="shared" si="872"/>
        <v>665.86021322218267</v>
      </c>
      <c r="AE1622" s="8">
        <f t="shared" si="865"/>
        <v>-20782.238194169062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2835.369038731912</v>
      </c>
      <c r="M1623" s="14">
        <f t="shared" si="858"/>
        <v>769177</v>
      </c>
      <c r="N1623" s="13"/>
      <c r="O1623" s="12">
        <f>1000*(IF(I12&lt;18,VLOOKUP(I12,'[1]Mortality (No Interventions) H'!$B$10:$O$129,10),VLOOKUP(I12,'[1]Mortality (Interventions) H'!$B$264:$AV$384,40)))</f>
        <v>30.851412241177677</v>
      </c>
      <c r="P1623" s="11">
        <v>0</v>
      </c>
      <c r="Q1623" s="10">
        <f t="shared" si="867"/>
        <v>0.85772253971107448</v>
      </c>
      <c r="R1623" s="10">
        <f t="shared" si="868"/>
        <v>2.646195166117625E-2</v>
      </c>
      <c r="S1623" s="10">
        <f t="shared" si="869"/>
        <v>0</v>
      </c>
      <c r="T1623" s="9">
        <f t="shared" si="859"/>
        <v>0.83126058804989822</v>
      </c>
      <c r="U1623" s="18"/>
      <c r="V1623" s="8">
        <f t="shared" si="870"/>
        <v>6597.4044992734516</v>
      </c>
      <c r="W1623" s="8">
        <f t="shared" si="860"/>
        <v>6393.8652533445656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-2356.930534474764</v>
      </c>
      <c r="AB1623" s="8">
        <f t="shared" si="871"/>
        <v>-20353.924592888565</v>
      </c>
      <c r="AC1623" s="8">
        <f t="shared" si="864"/>
        <v>-22710.855127363327</v>
      </c>
      <c r="AD1623" s="8">
        <f t="shared" si="872"/>
        <v>647.20538137872563</v>
      </c>
      <c r="AE1623" s="8">
        <f t="shared" si="865"/>
        <v>-22063.649745984603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2835.369038731912</v>
      </c>
      <c r="M1624" s="14">
        <f t="shared" si="858"/>
        <v>769177</v>
      </c>
      <c r="N1624" s="13"/>
      <c r="O1624" s="12">
        <f>1000*(IF(I13&lt;18,VLOOKUP(I13,'[1]Mortality (No Interventions) H'!$B$10:$O$129,10),VLOOKUP(I13,'[1]Mortality (Interventions) H'!$B$264:$AV$384,40)))</f>
        <v>34.107726747688439</v>
      </c>
      <c r="P1624" s="11">
        <v>0</v>
      </c>
      <c r="Q1624" s="10">
        <f t="shared" si="867"/>
        <v>0.83126058804989822</v>
      </c>
      <c r="R1624" s="10">
        <f t="shared" si="868"/>
        <v>2.8352408993328734E-2</v>
      </c>
      <c r="S1624" s="10">
        <f t="shared" si="869"/>
        <v>0</v>
      </c>
      <c r="T1624" s="9">
        <f t="shared" si="859"/>
        <v>0.80290817905656953</v>
      </c>
      <c r="U1624" s="18"/>
      <c r="V1624" s="8">
        <f t="shared" si="870"/>
        <v>6393.8652533445656</v>
      </c>
      <c r="W1624" s="8">
        <f t="shared" si="860"/>
        <v>6175.7850444219503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-2276.5409918416153</v>
      </c>
      <c r="AB1624" s="8">
        <f t="shared" si="871"/>
        <v>-21808.020892261615</v>
      </c>
      <c r="AC1624" s="8">
        <f t="shared" si="864"/>
        <v>-24084.56188410323</v>
      </c>
      <c r="AD1624" s="8">
        <f t="shared" si="872"/>
        <v>627.23818135310194</v>
      </c>
      <c r="AE1624" s="8">
        <f t="shared" si="865"/>
        <v>-23457.323702750127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5471.4073486083616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2835.369038731912</v>
      </c>
      <c r="M1625" s="14">
        <f t="shared" si="858"/>
        <v>769177</v>
      </c>
      <c r="N1625" s="13"/>
      <c r="O1625" s="12">
        <f>1000*(IF(I14&lt;18,VLOOKUP(I14,'[1]Mortality (No Interventions) H'!$B$10:$O$129,10),VLOOKUP(I14,'[1]Mortality (Interventions) H'!$B$264:$AV$384,40)))</f>
        <v>37.973751071733858</v>
      </c>
      <c r="P1625" s="11">
        <v>0</v>
      </c>
      <c r="Q1625" s="10">
        <f t="shared" si="867"/>
        <v>0.80290817905656953</v>
      </c>
      <c r="R1625" s="10">
        <f t="shared" si="868"/>
        <v>3.0489435324953289E-2</v>
      </c>
      <c r="S1625" s="10">
        <f t="shared" si="869"/>
        <v>0</v>
      </c>
      <c r="T1625" s="9">
        <f t="shared" si="859"/>
        <v>0.77241874373161623</v>
      </c>
      <c r="U1625" s="18"/>
      <c r="V1625" s="8">
        <f t="shared" si="870"/>
        <v>6175.7850444219503</v>
      </c>
      <c r="W1625" s="8">
        <f t="shared" si="860"/>
        <v>5941.2673204725343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-2190.0921909128238</v>
      </c>
      <c r="AB1625" s="8">
        <f t="shared" si="871"/>
        <v>-23451.772394941596</v>
      </c>
      <c r="AC1625" s="8">
        <f t="shared" si="864"/>
        <v>-25641.864585854419</v>
      </c>
      <c r="AD1625" s="8">
        <f t="shared" si="872"/>
        <v>605.84451285779335</v>
      </c>
      <c r="AE1625" s="8">
        <f t="shared" si="865"/>
        <v>-25036.020072996624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2835.369038731912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2835.369038731912</v>
      </c>
      <c r="M1626" s="14">
        <f t="shared" si="858"/>
        <v>769177</v>
      </c>
      <c r="N1626" s="13"/>
      <c r="O1626" s="12">
        <f>1000*(IF(I15&lt;18,VLOOKUP(I15,'[1]Mortality (No Interventions) H'!$B$10:$O$129,10),VLOOKUP(I15,'[1]Mortality (Interventions) H'!$B$264:$AV$384,40)))</f>
        <v>42.408753557122267</v>
      </c>
      <c r="P1626" s="11">
        <v>0</v>
      </c>
      <c r="Q1626" s="10">
        <f t="shared" si="867"/>
        <v>0.77241874373161623</v>
      </c>
      <c r="R1626" s="10">
        <f t="shared" si="868"/>
        <v>3.275731614581609E-2</v>
      </c>
      <c r="S1626" s="10">
        <f t="shared" si="869"/>
        <v>0</v>
      </c>
      <c r="T1626" s="9">
        <f t="shared" si="859"/>
        <v>0.73966142758580011</v>
      </c>
      <c r="U1626" s="18"/>
      <c r="V1626" s="8">
        <f t="shared" si="870"/>
        <v>5941.2673204725343</v>
      </c>
      <c r="W1626" s="8">
        <f t="shared" si="860"/>
        <v>5689.3055788616302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-2097.2131109210241</v>
      </c>
      <c r="AB1626" s="8">
        <f t="shared" si="871"/>
        <v>-25196.174161090381</v>
      </c>
      <c r="AC1626" s="8">
        <f t="shared" si="864"/>
        <v>-27293.387272011405</v>
      </c>
      <c r="AD1626" s="8">
        <f t="shared" si="872"/>
        <v>582.83832413835569</v>
      </c>
      <c r="AE1626" s="8">
        <f t="shared" si="865"/>
        <v>-26710.548947873049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2835.369038731912</v>
      </c>
      <c r="M1627" s="14">
        <f t="shared" si="858"/>
        <v>769177</v>
      </c>
      <c r="N1627" s="13"/>
      <c r="O1627" s="12">
        <f>1000*(IF(I16&lt;18,VLOOKUP(I16,'[1]Mortality (No Interventions) H'!$B$10:$O$129,10),VLOOKUP(I16,'[1]Mortality (Interventions) H'!$B$264:$AV$384,40)))</f>
        <v>47.473549114561301</v>
      </c>
      <c r="P1627" s="11">
        <v>0</v>
      </c>
      <c r="Q1627" s="10">
        <f t="shared" si="867"/>
        <v>0.73966142758580011</v>
      </c>
      <c r="R1627" s="10">
        <f t="shared" si="868"/>
        <v>3.5114353110641011E-2</v>
      </c>
      <c r="S1627" s="10">
        <f t="shared" si="869"/>
        <v>0</v>
      </c>
      <c r="T1627" s="9">
        <f t="shared" si="859"/>
        <v>0.70454707447515907</v>
      </c>
      <c r="U1627" s="18"/>
      <c r="V1627" s="8">
        <f t="shared" si="870"/>
        <v>5689.3055788616302</v>
      </c>
      <c r="W1627" s="8">
        <f t="shared" si="860"/>
        <v>5419.2140510357949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-1997.6509612960126</v>
      </c>
      <c r="AB1627" s="8">
        <f t="shared" si="871"/>
        <v>-27009.152782583522</v>
      </c>
      <c r="AC1627" s="8">
        <f t="shared" si="864"/>
        <v>-29006.803743879536</v>
      </c>
      <c r="AD1627" s="8">
        <f t="shared" si="872"/>
        <v>558.12087728632594</v>
      </c>
      <c r="AE1627" s="8">
        <f t="shared" si="865"/>
        <v>-28448.682866593212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2835.369038731912</v>
      </c>
      <c r="M1628" s="14">
        <f t="shared" si="858"/>
        <v>769177</v>
      </c>
      <c r="N1628" s="13"/>
      <c r="O1628" s="12">
        <f>1000*(IF(I17&lt;18,VLOOKUP(I17,'[1]Mortality (No Interventions) H'!$B$10:$O$129,10),VLOOKUP(I17,'[1]Mortality (Interventions) H'!$B$264:$AV$384,40)))</f>
        <v>53.291172079752336</v>
      </c>
      <c r="P1628" s="11">
        <v>0</v>
      </c>
      <c r="Q1628" s="10">
        <f t="shared" si="867"/>
        <v>0.70454707447515907</v>
      </c>
      <c r="R1628" s="10">
        <f t="shared" si="868"/>
        <v>3.7546139384141787E-2</v>
      </c>
      <c r="S1628" s="10">
        <f t="shared" si="869"/>
        <v>0</v>
      </c>
      <c r="T1628" s="9">
        <f t="shared" si="859"/>
        <v>0.66700093509101732</v>
      </c>
      <c r="U1628" s="18"/>
      <c r="V1628" s="8">
        <f t="shared" si="870"/>
        <v>5419.2140510357949</v>
      </c>
      <c r="W1628" s="8">
        <f t="shared" si="860"/>
        <v>5130.4177825050347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-1891.1938001623043</v>
      </c>
      <c r="AB1628" s="8">
        <f t="shared" si="871"/>
        <v>-28879.626853076028</v>
      </c>
      <c r="AC1628" s="8">
        <f t="shared" si="864"/>
        <v>-30770.820653238334</v>
      </c>
      <c r="AD1628" s="8">
        <f t="shared" si="872"/>
        <v>531.62489840661146</v>
      </c>
      <c r="AE1628" s="8">
        <f t="shared" si="865"/>
        <v>-30239.195754831722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2835.369038731912</v>
      </c>
      <c r="M1629" s="14">
        <f t="shared" si="858"/>
        <v>769177</v>
      </c>
      <c r="N1629" s="13"/>
      <c r="O1629" s="12">
        <f>1000*(IF(I18&lt;18,VLOOKUP(I18,'[1]Mortality (No Interventions) H'!$B$10:$O$129,10),VLOOKUP(I18,'[1]Mortality (Interventions) H'!$B$264:$AV$384,40)))</f>
        <v>59.747651417107761</v>
      </c>
      <c r="P1629" s="11">
        <v>0</v>
      </c>
      <c r="Q1629" s="10">
        <f t="shared" si="867"/>
        <v>0.66700093509101732</v>
      </c>
      <c r="R1629" s="10">
        <f t="shared" si="868"/>
        <v>3.9851739364703022E-2</v>
      </c>
      <c r="S1629" s="10">
        <f t="shared" si="869"/>
        <v>0</v>
      </c>
      <c r="T1629" s="9">
        <f t="shared" si="859"/>
        <v>0.62714919572631433</v>
      </c>
      <c r="U1629" s="18"/>
      <c r="V1629" s="8">
        <f t="shared" si="870"/>
        <v>5130.4177825050347</v>
      </c>
      <c r="W1629" s="8">
        <f t="shared" si="860"/>
        <v>4823.8873692117932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-1778.1994122280116</v>
      </c>
      <c r="AB1629" s="8">
        <f t="shared" si="871"/>
        <v>-30653.041329324176</v>
      </c>
      <c r="AC1629" s="8">
        <f t="shared" si="864"/>
        <v>-32431.240741552188</v>
      </c>
      <c r="AD1629" s="8">
        <f t="shared" si="872"/>
        <v>503.29398446374393</v>
      </c>
      <c r="AE1629" s="8">
        <f t="shared" si="865"/>
        <v>-31927.946757088444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2835.369038731912</v>
      </c>
      <c r="M1630" s="14">
        <f t="shared" si="858"/>
        <v>769177</v>
      </c>
      <c r="N1630" s="13"/>
      <c r="O1630" s="12">
        <f>1000*(IF(I19&lt;18,VLOOKUP(I19,'[1]Mortality (No Interventions) H'!$B$10:$O$129,10),VLOOKUP(I19,'[1]Mortality (Interventions) H'!$B$264:$AV$384,40)))</f>
        <v>66.876336327736425</v>
      </c>
      <c r="P1630" s="11">
        <v>0</v>
      </c>
      <c r="Q1630" s="10">
        <f t="shared" si="867"/>
        <v>0.62714919572631433</v>
      </c>
      <c r="R1630" s="10">
        <f t="shared" si="868"/>
        <v>4.19414405410624E-2</v>
      </c>
      <c r="S1630" s="10">
        <f t="shared" si="869"/>
        <v>0</v>
      </c>
      <c r="T1630" s="9">
        <f t="shared" si="859"/>
        <v>0.58520775518525192</v>
      </c>
      <c r="U1630" s="18"/>
      <c r="V1630" s="8">
        <f t="shared" si="870"/>
        <v>4823.8873692117932</v>
      </c>
      <c r="W1630" s="8">
        <f t="shared" si="860"/>
        <v>4501.2834551012656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-1659.2799502780679</v>
      </c>
      <c r="AB1630" s="8">
        <f t="shared" si="871"/>
        <v>-32260.391411052755</v>
      </c>
      <c r="AC1630" s="8">
        <f t="shared" si="864"/>
        <v>-33919.671361330824</v>
      </c>
      <c r="AD1630" s="8">
        <f t="shared" si="872"/>
        <v>473.22335091967693</v>
      </c>
      <c r="AE1630" s="8">
        <f t="shared" si="865"/>
        <v>-33446.44801041115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2835.369038731912</v>
      </c>
      <c r="M1631" s="14">
        <f t="shared" si="858"/>
        <v>769177</v>
      </c>
      <c r="N1631" s="13"/>
      <c r="O1631" s="12">
        <f>1000*(IF(I20&lt;18,VLOOKUP(I20,'[1]Mortality (No Interventions) H'!$B$10:$O$129,10),VLOOKUP(I20,'[1]Mortality (Interventions) H'!$B$264:$AV$384,40)))</f>
        <v>74.587569047730938</v>
      </c>
      <c r="P1631" s="11">
        <v>0</v>
      </c>
      <c r="Q1631" s="10">
        <f t="shared" si="867"/>
        <v>0.58520775518525192</v>
      </c>
      <c r="R1631" s="10">
        <f t="shared" si="868"/>
        <v>4.3649223847147603E-2</v>
      </c>
      <c r="S1631" s="10">
        <f t="shared" si="869"/>
        <v>0</v>
      </c>
      <c r="T1631" s="9">
        <f t="shared" si="859"/>
        <v>0.54155853133810428</v>
      </c>
      <c r="U1631" s="18"/>
      <c r="V1631" s="8">
        <f t="shared" si="870"/>
        <v>4501.2834551012656</v>
      </c>
      <c r="W1631" s="8">
        <f t="shared" si="860"/>
        <v>4165.5436645904902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-1535.5182924171868</v>
      </c>
      <c r="AB1631" s="8">
        <f t="shared" si="871"/>
        <v>-33573.979051077455</v>
      </c>
      <c r="AC1631" s="8">
        <f t="shared" si="864"/>
        <v>-35109.497343494644</v>
      </c>
      <c r="AD1631" s="8">
        <f t="shared" si="872"/>
        <v>441.57590694543421</v>
      </c>
      <c r="AE1631" s="8">
        <f t="shared" si="865"/>
        <v>-34667.921436549208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2835.369038731912</v>
      </c>
      <c r="M1632" s="14">
        <f t="shared" si="858"/>
        <v>769177</v>
      </c>
      <c r="N1632" s="13"/>
      <c r="O1632" s="12">
        <f>1000*(IF(I21&lt;18,VLOOKUP(I21,'[1]Mortality (No Interventions) H'!$B$10:$O$129,10),VLOOKUP(I21,'[1]Mortality (Interventions) H'!$B$264:$AV$384,40)))</f>
        <v>82.991009198834405</v>
      </c>
      <c r="P1632" s="11">
        <v>0</v>
      </c>
      <c r="Q1632" s="10">
        <f t="shared" si="867"/>
        <v>0.54155853133810428</v>
      </c>
      <c r="R1632" s="10">
        <f t="shared" si="868"/>
        <v>4.4944489055987864E-2</v>
      </c>
      <c r="S1632" s="10">
        <f t="shared" si="869"/>
        <v>0</v>
      </c>
      <c r="T1632" s="9">
        <f t="shared" si="859"/>
        <v>0.49661404228211642</v>
      </c>
      <c r="U1632" s="18"/>
      <c r="V1632" s="8">
        <f t="shared" si="870"/>
        <v>4165.5436645904902</v>
      </c>
      <c r="W1632" s="8">
        <f t="shared" si="860"/>
        <v>3819.840992004315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-1408.0840796862135</v>
      </c>
      <c r="AB1632" s="8">
        <f t="shared" si="871"/>
        <v>-34570.267258617576</v>
      </c>
      <c r="AC1632" s="8">
        <f t="shared" si="864"/>
        <v>-35978.351338303786</v>
      </c>
      <c r="AD1632" s="8">
        <f t="shared" si="872"/>
        <v>408.63983349632713</v>
      </c>
      <c r="AE1632" s="8">
        <f t="shared" si="865"/>
        <v>-35569.711504807456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2835.369038731912</v>
      </c>
      <c r="M1633" s="14">
        <f t="shared" si="858"/>
        <v>769177</v>
      </c>
      <c r="N1633" s="13"/>
      <c r="O1633" s="12">
        <f>1000*(IF(I22&lt;18,VLOOKUP(I22,'[1]Mortality (No Interventions) H'!$B$10:$O$129,10),VLOOKUP(I22,'[1]Mortality (Interventions) H'!$B$264:$AV$384,40)))</f>
        <v>92.375759883377398</v>
      </c>
      <c r="P1633" s="11">
        <v>0</v>
      </c>
      <c r="Q1633" s="10">
        <f t="shared" si="867"/>
        <v>0.49661404228211642</v>
      </c>
      <c r="R1633" s="10">
        <f t="shared" si="868"/>
        <v>4.5875099524566219E-2</v>
      </c>
      <c r="S1633" s="10">
        <f t="shared" si="869"/>
        <v>0</v>
      </c>
      <c r="T1633" s="9">
        <f t="shared" si="859"/>
        <v>0.45073894275755022</v>
      </c>
      <c r="U1633" s="18"/>
      <c r="V1633" s="8">
        <f t="shared" si="870"/>
        <v>3819.840992004315</v>
      </c>
      <c r="W1633" s="8">
        <f t="shared" si="860"/>
        <v>3466.9802777342425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-1278.0112428455136</v>
      </c>
      <c r="AB1633" s="8">
        <f t="shared" si="871"/>
        <v>-35286.071427007271</v>
      </c>
      <c r="AC1633" s="8">
        <f t="shared" si="864"/>
        <v>-36564.082669852782</v>
      </c>
      <c r="AD1633" s="8">
        <f t="shared" si="872"/>
        <v>374.72640131562332</v>
      </c>
      <c r="AE1633" s="8">
        <f t="shared" si="865"/>
        <v>-36189.356268537158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2835.369038731912</v>
      </c>
      <c r="M1634" s="14">
        <f t="shared" si="858"/>
        <v>769177</v>
      </c>
      <c r="N1634" s="13"/>
      <c r="O1634" s="12">
        <f>1000*(IF(I23&lt;18,VLOOKUP(I23,'[1]Mortality (No Interventions) H'!$B$10:$O$129,10),VLOOKUP(I23,'[1]Mortality (Interventions) H'!$B$264:$AV$384,40)))</f>
        <v>102.84095796770031</v>
      </c>
      <c r="P1634" s="11">
        <v>0</v>
      </c>
      <c r="Q1634" s="10">
        <f t="shared" si="867"/>
        <v>0.45073894275755022</v>
      </c>
      <c r="R1634" s="10">
        <f t="shared" si="868"/>
        <v>4.6354424666534895E-2</v>
      </c>
      <c r="S1634" s="10">
        <f t="shared" si="869"/>
        <v>0</v>
      </c>
      <c r="T1634" s="9">
        <f t="shared" si="859"/>
        <v>0.40438451809101533</v>
      </c>
      <c r="U1634" s="18"/>
      <c r="V1634" s="8">
        <f t="shared" si="870"/>
        <v>3466.9802777342425</v>
      </c>
      <c r="W1634" s="8">
        <f t="shared" si="860"/>
        <v>3110.432704716929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-1146.5793423377897</v>
      </c>
      <c r="AB1634" s="8">
        <f t="shared" si="871"/>
        <v>-35654.757301731312</v>
      </c>
      <c r="AC1634" s="8">
        <f t="shared" si="864"/>
        <v>-36801.336644069102</v>
      </c>
      <c r="AD1634" s="8">
        <f t="shared" si="872"/>
        <v>340.11076524572923</v>
      </c>
      <c r="AE1634" s="8">
        <f t="shared" si="865"/>
        <v>-36461.225878823374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2835.369038731912</v>
      </c>
      <c r="M1635" s="14">
        <f t="shared" si="858"/>
        <v>769177</v>
      </c>
      <c r="N1635" s="13"/>
      <c r="O1635" s="12">
        <f>1000*(IF(I24&lt;18,VLOOKUP(I24,'[1]Mortality (No Interventions) H'!$B$10:$O$129,10),VLOOKUP(I24,'[1]Mortality (Interventions) H'!$B$264:$AV$384,40)))</f>
        <v>114.55458337896685</v>
      </c>
      <c r="P1635" s="11">
        <v>0</v>
      </c>
      <c r="Q1635" s="10">
        <f t="shared" si="867"/>
        <v>0.40438451809101533</v>
      </c>
      <c r="R1635" s="10">
        <f t="shared" si="868"/>
        <v>4.6324099994820546E-2</v>
      </c>
      <c r="S1635" s="10">
        <f t="shared" si="869"/>
        <v>0</v>
      </c>
      <c r="T1635" s="9">
        <f t="shared" si="859"/>
        <v>0.35806041809619477</v>
      </c>
      <c r="U1635" s="18"/>
      <c r="V1635" s="8">
        <f t="shared" si="870"/>
        <v>3110.432704716929</v>
      </c>
      <c r="W1635" s="8">
        <f t="shared" si="860"/>
        <v>2754.118382099768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-1015.2334234653542</v>
      </c>
      <c r="AB1635" s="8">
        <f t="shared" si="871"/>
        <v>-35631.43226171608</v>
      </c>
      <c r="AC1635" s="8">
        <f t="shared" si="864"/>
        <v>-36646.665685181433</v>
      </c>
      <c r="AD1635" s="8">
        <f t="shared" si="872"/>
        <v>305.13344833273078</v>
      </c>
      <c r="AE1635" s="8">
        <f t="shared" si="865"/>
        <v>-36341.532236848703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2835.369038731912</v>
      </c>
      <c r="M1636" s="14">
        <f t="shared" si="858"/>
        <v>769177</v>
      </c>
      <c r="N1636" s="13"/>
      <c r="O1636" s="12">
        <f>1000*(IF(I25&lt;18,VLOOKUP(I25,'[1]Mortality (No Interventions) H'!$B$10:$O$129,10),VLOOKUP(I25,'[1]Mortality (Interventions) H'!$B$264:$AV$384,40)))</f>
        <v>127.07765359226202</v>
      </c>
      <c r="P1636" s="11">
        <v>0</v>
      </c>
      <c r="Q1636" s="10">
        <f t="shared" si="867"/>
        <v>0.35806041809619477</v>
      </c>
      <c r="R1636" s="10">
        <f t="shared" si="868"/>
        <v>4.550147777592875E-2</v>
      </c>
      <c r="S1636" s="10">
        <f t="shared" si="869"/>
        <v>0</v>
      </c>
      <c r="T1636" s="9">
        <f t="shared" si="859"/>
        <v>0.31255894032026599</v>
      </c>
      <c r="U1636" s="18"/>
      <c r="V1636" s="8">
        <f t="shared" si="870"/>
        <v>2754.118382099768</v>
      </c>
      <c r="W1636" s="8">
        <f t="shared" si="860"/>
        <v>2404.1314803872124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-886.21994216293763</v>
      </c>
      <c r="AB1636" s="8">
        <f t="shared" si="871"/>
        <v>-34998.690171255548</v>
      </c>
      <c r="AC1636" s="8">
        <f t="shared" si="864"/>
        <v>-35884.910113418489</v>
      </c>
      <c r="AD1636" s="8">
        <f t="shared" si="872"/>
        <v>270.17901328398727</v>
      </c>
      <c r="AE1636" s="8">
        <f t="shared" si="865"/>
        <v>-35614.731100134501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2835.369038731912</v>
      </c>
      <c r="M1637" s="14">
        <f t="shared" si="858"/>
        <v>769177</v>
      </c>
      <c r="N1637" s="13"/>
      <c r="O1637" s="12">
        <f>1000*(IF(I26&lt;18,VLOOKUP(I26,'[1]Mortality (No Interventions) H'!$B$10:$O$129,10),VLOOKUP(I26,'[1]Mortality (Interventions) H'!$B$264:$AV$384,40)))</f>
        <v>139.99764865073973</v>
      </c>
      <c r="P1637" s="11">
        <v>0</v>
      </c>
      <c r="Q1637" s="10">
        <f t="shared" si="867"/>
        <v>0.31255894032026599</v>
      </c>
      <c r="R1637" s="10">
        <f t="shared" si="868"/>
        <v>4.3757516709604129E-2</v>
      </c>
      <c r="S1637" s="10">
        <f t="shared" si="869"/>
        <v>0</v>
      </c>
      <c r="T1637" s="9">
        <f t="shared" si="859"/>
        <v>0.26880142361066184</v>
      </c>
      <c r="U1637" s="18"/>
      <c r="V1637" s="8">
        <f t="shared" si="870"/>
        <v>2404.1314803872124</v>
      </c>
      <c r="W1637" s="8">
        <f t="shared" si="860"/>
        <v>2067.5587260857806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-762.15123407273177</v>
      </c>
      <c r="AB1637" s="8">
        <f t="shared" si="871"/>
        <v>-33657.275430143178</v>
      </c>
      <c r="AC1637" s="8">
        <f t="shared" si="864"/>
        <v>-34419.426664215913</v>
      </c>
      <c r="AD1637" s="8">
        <f t="shared" si="872"/>
        <v>235.84529822598554</v>
      </c>
      <c r="AE1637" s="8">
        <f t="shared" si="865"/>
        <v>-34183.581365989929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2835.369038731912</v>
      </c>
      <c r="M1638" s="14">
        <f t="shared" si="858"/>
        <v>769177</v>
      </c>
      <c r="N1638" s="13"/>
      <c r="O1638" s="12">
        <f>1000*(IF(I27&lt;18,VLOOKUP(I27,'[1]Mortality (No Interventions) H'!$B$10:$O$129,10),VLOOKUP(I27,'[1]Mortality (Interventions) H'!$B$264:$AV$384,40)))</f>
        <v>153.96377987265669</v>
      </c>
      <c r="P1638" s="11">
        <v>0</v>
      </c>
      <c r="Q1638" s="10">
        <f t="shared" si="867"/>
        <v>0.26880142361066184</v>
      </c>
      <c r="R1638" s="10">
        <f t="shared" si="868"/>
        <v>4.1385683214248681E-2</v>
      </c>
      <c r="S1638" s="10">
        <f t="shared" si="869"/>
        <v>0</v>
      </c>
      <c r="T1638" s="9">
        <f t="shared" si="859"/>
        <v>0.22741574039641316</v>
      </c>
      <c r="U1638" s="18"/>
      <c r="V1638" s="8">
        <f t="shared" si="870"/>
        <v>2067.5587260857806</v>
      </c>
      <c r="W1638" s="8">
        <f t="shared" si="860"/>
        <v>1749.229569508919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-644.80754924028406</v>
      </c>
      <c r="AB1638" s="8">
        <f t="shared" si="871"/>
        <v>-31832.915657686157</v>
      </c>
      <c r="AC1638" s="8">
        <f t="shared" si="864"/>
        <v>-32477.723206926443</v>
      </c>
      <c r="AD1638" s="8">
        <f t="shared" si="872"/>
        <v>202.82751102901508</v>
      </c>
      <c r="AE1638" s="8">
        <f t="shared" si="865"/>
        <v>-32274.895695897427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2835.369038731912</v>
      </c>
      <c r="M1639" s="14">
        <f t="shared" si="858"/>
        <v>769177</v>
      </c>
      <c r="N1639" s="13"/>
      <c r="O1639" s="12">
        <f>1000*(IF(I28&lt;18,VLOOKUP(I28,'[1]Mortality (No Interventions) H'!$B$10:$O$129,10),VLOOKUP(I28,'[1]Mortality (Interventions) H'!$B$264:$AV$384,40)))</f>
        <v>168.89223582413806</v>
      </c>
      <c r="P1639" s="11">
        <v>0</v>
      </c>
      <c r="Q1639" s="10">
        <f t="shared" si="867"/>
        <v>0.22741574039641316</v>
      </c>
      <c r="R1639" s="10">
        <f t="shared" si="868"/>
        <v>3.8408752857151965E-2</v>
      </c>
      <c r="S1639" s="10">
        <f t="shared" si="869"/>
        <v>0</v>
      </c>
      <c r="T1639" s="9">
        <f t="shared" si="859"/>
        <v>0.18900698753926121</v>
      </c>
      <c r="U1639" s="18"/>
      <c r="V1639" s="8">
        <f t="shared" si="870"/>
        <v>1749.229569508919</v>
      </c>
      <c r="W1639" s="8">
        <f t="shared" si="860"/>
        <v>1453.7982765448633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-535.90456057280949</v>
      </c>
      <c r="AB1639" s="8">
        <f t="shared" si="871"/>
        <v>-29543.129296405576</v>
      </c>
      <c r="AC1639" s="8">
        <f t="shared" si="864"/>
        <v>-30079.033856978385</v>
      </c>
      <c r="AD1639" s="8">
        <f t="shared" si="872"/>
        <v>171.59942076882496</v>
      </c>
      <c r="AE1639" s="8">
        <f t="shared" si="865"/>
        <v>-29907.434436209562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2835.369038731912</v>
      </c>
      <c r="M1640" s="14">
        <f t="shared" si="858"/>
        <v>769177</v>
      </c>
      <c r="N1640" s="13"/>
      <c r="O1640" s="12">
        <f>1000*(IF(I29&lt;18,VLOOKUP(I29,'[1]Mortality (No Interventions) H'!$B$10:$O$129,10),VLOOKUP(I29,'[1]Mortality (Interventions) H'!$B$264:$AV$384,40)))</f>
        <v>185.19109339986079</v>
      </c>
      <c r="P1640" s="11">
        <v>0</v>
      </c>
      <c r="Q1640" s="10">
        <f t="shared" si="867"/>
        <v>0.18900698753926121</v>
      </c>
      <c r="R1640" s="10">
        <f t="shared" si="868"/>
        <v>3.5002410682609647E-2</v>
      </c>
      <c r="S1640" s="10">
        <f t="shared" si="869"/>
        <v>0</v>
      </c>
      <c r="T1640" s="9">
        <f t="shared" si="859"/>
        <v>0.15400457685665156</v>
      </c>
      <c r="U1640" s="18"/>
      <c r="V1640" s="8">
        <f t="shared" si="870"/>
        <v>1453.7982765448633</v>
      </c>
      <c r="W1640" s="8">
        <f t="shared" si="860"/>
        <v>1184.5677841286868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-436.65980904235897</v>
      </c>
      <c r="AB1640" s="8">
        <f t="shared" si="871"/>
        <v>-26923.049241617642</v>
      </c>
      <c r="AC1640" s="8">
        <f t="shared" si="864"/>
        <v>-27359.70905066</v>
      </c>
      <c r="AD1640" s="8">
        <f t="shared" si="872"/>
        <v>142.6176109290511</v>
      </c>
      <c r="AE1640" s="8">
        <f t="shared" si="865"/>
        <v>-27217.09143973095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2835.369038731912</v>
      </c>
      <c r="M1641" s="14">
        <f t="shared" si="858"/>
        <v>769177</v>
      </c>
      <c r="N1641" s="13"/>
      <c r="O1641" s="12">
        <f>1000*(IF(I30&lt;18,VLOOKUP(I30,'[1]Mortality (No Interventions) H'!$B$10:$O$129,10),VLOOKUP(I30,'[1]Mortality (Interventions) H'!$B$264:$AV$384,40)))</f>
        <v>213.73925865870106</v>
      </c>
      <c r="P1641" s="11">
        <v>0</v>
      </c>
      <c r="Q1641" s="10">
        <f t="shared" si="867"/>
        <v>0.15400457685665156</v>
      </c>
      <c r="R1641" s="10">
        <f t="shared" si="868"/>
        <v>3.291682408738765E-2</v>
      </c>
      <c r="S1641" s="10">
        <f t="shared" si="869"/>
        <v>0</v>
      </c>
      <c r="T1641" s="9">
        <f t="shared" si="859"/>
        <v>0.12108775276926391</v>
      </c>
      <c r="U1641" s="18"/>
      <c r="V1641" s="8">
        <f t="shared" si="870"/>
        <v>1184.5677841286868</v>
      </c>
      <c r="W1641" s="8">
        <f t="shared" si="860"/>
        <v>931.37914411804115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-343.32846517159521</v>
      </c>
      <c r="AB1641" s="8">
        <f t="shared" si="871"/>
        <v>-25318.864001064572</v>
      </c>
      <c r="AC1641" s="8">
        <f t="shared" si="864"/>
        <v>-25662.192466236167</v>
      </c>
      <c r="AD1641" s="8">
        <f t="shared" si="872"/>
        <v>116.20609962302417</v>
      </c>
      <c r="AE1641" s="8">
        <f t="shared" si="865"/>
        <v>-25545.986366613142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2835.369038731912</v>
      </c>
      <c r="M1642" s="14">
        <f t="shared" si="858"/>
        <v>769177</v>
      </c>
      <c r="N1642" s="13"/>
      <c r="O1642" s="12">
        <f>1000*(IF(I31&lt;18,VLOOKUP(I31,'[1]Mortality (No Interventions) H'!$B$10:$O$129,10),VLOOKUP(I31,'[1]Mortality (Interventions) H'!$B$264:$AV$384,40)))</f>
        <v>232.07282808522189</v>
      </c>
      <c r="P1642" s="11">
        <v>0</v>
      </c>
      <c r="Q1642" s="10">
        <f t="shared" si="867"/>
        <v>0.12108775276926391</v>
      </c>
      <c r="R1642" s="10">
        <f t="shared" si="868"/>
        <v>2.8101177231647234E-2</v>
      </c>
      <c r="S1642" s="10">
        <f t="shared" si="869"/>
        <v>0</v>
      </c>
      <c r="T1642" s="9">
        <f t="shared" si="859"/>
        <v>9.2986575537616675E-2</v>
      </c>
      <c r="U1642" s="18"/>
      <c r="V1642" s="8">
        <f t="shared" si="870"/>
        <v>931.37914411804115</v>
      </c>
      <c r="W1642" s="8">
        <f t="shared" si="860"/>
        <v>715.23135212297382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-263.65125729706455</v>
      </c>
      <c r="AB1642" s="8">
        <f t="shared" si="871"/>
        <v>-21614.779199506724</v>
      </c>
      <c r="AC1642" s="8">
        <f t="shared" si="864"/>
        <v>-21878.430456803788</v>
      </c>
      <c r="AD1642" s="8">
        <f t="shared" si="872"/>
        <v>91.368294037979837</v>
      </c>
      <c r="AE1642" s="8">
        <f t="shared" si="865"/>
        <v>-21787.062162765807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2835.369038731912</v>
      </c>
      <c r="M1643" s="14">
        <f t="shared" si="858"/>
        <v>769177</v>
      </c>
      <c r="N1643" s="13"/>
      <c r="O1643" s="12">
        <f>1000*(IF(I32&lt;18,VLOOKUP(I32,'[1]Mortality (No Interventions) H'!$B$10:$O$129,10),VLOOKUP(I32,'[1]Mortality (Interventions) H'!$B$264:$AV$384,40)))</f>
        <v>251.65757047184854</v>
      </c>
      <c r="P1643" s="11">
        <v>0</v>
      </c>
      <c r="Q1643" s="10">
        <f t="shared" si="867"/>
        <v>9.2986575537616675E-2</v>
      </c>
      <c r="R1643" s="10">
        <f t="shared" si="868"/>
        <v>2.3400775686293635E-2</v>
      </c>
      <c r="S1643" s="10">
        <f t="shared" si="869"/>
        <v>0</v>
      </c>
      <c r="T1643" s="9">
        <f t="shared" si="859"/>
        <v>6.9585799851323044E-2</v>
      </c>
      <c r="U1643" s="18"/>
      <c r="V1643" s="8">
        <f t="shared" si="870"/>
        <v>715.23135212297382</v>
      </c>
      <c r="W1643" s="8">
        <f t="shared" si="860"/>
        <v>535.2379677224111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-197.30142243383705</v>
      </c>
      <c r="AB1643" s="8">
        <f t="shared" si="871"/>
        <v>-17999.338440056279</v>
      </c>
      <c r="AC1643" s="8">
        <f t="shared" si="864"/>
        <v>-18196.639862490116</v>
      </c>
      <c r="AD1643" s="8">
        <f t="shared" si="872"/>
        <v>70.164195643263739</v>
      </c>
      <c r="AE1643" s="8">
        <f t="shared" si="865"/>
        <v>-18126.475666846851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2835.369038731912</v>
      </c>
      <c r="M1644" s="14">
        <f t="shared" si="858"/>
        <v>769177</v>
      </c>
      <c r="N1644" s="13"/>
      <c r="O1644" s="12">
        <f>1000*(IF(I33&lt;18,VLOOKUP(I33,'[1]Mortality (No Interventions) H'!$B$10:$O$129,10),VLOOKUP(I33,'[1]Mortality (Interventions) H'!$B$264:$AV$384,40)))</f>
        <v>271.8933854295953</v>
      </c>
      <c r="P1644" s="11">
        <v>0</v>
      </c>
      <c r="Q1644" s="10">
        <f t="shared" si="867"/>
        <v>6.9585799851323044E-2</v>
      </c>
      <c r="R1644" s="10">
        <f t="shared" si="868"/>
        <v>1.891991869940245E-2</v>
      </c>
      <c r="S1644" s="10">
        <f t="shared" si="869"/>
        <v>0</v>
      </c>
      <c r="T1644" s="9">
        <f t="shared" si="859"/>
        <v>5.0665881151920597E-2</v>
      </c>
      <c r="U1644" s="18"/>
      <c r="V1644" s="8">
        <f t="shared" si="870"/>
        <v>535.2379677224111</v>
      </c>
      <c r="W1644" s="8">
        <f t="shared" si="860"/>
        <v>389.7103046679083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-143.6564707382264</v>
      </c>
      <c r="AB1644" s="8">
        <f t="shared" si="871"/>
        <v>-14552.766305450279</v>
      </c>
      <c r="AC1644" s="8">
        <f t="shared" si="864"/>
        <v>-14696.422776188505</v>
      </c>
      <c r="AD1644" s="8">
        <f t="shared" si="872"/>
        <v>52.506844633568534</v>
      </c>
      <c r="AE1644" s="8">
        <f t="shared" si="865"/>
        <v>-14643.915931554937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2835.369038731912</v>
      </c>
      <c r="M1645" s="14">
        <f t="shared" si="858"/>
        <v>769177</v>
      </c>
      <c r="N1645" s="13"/>
      <c r="O1645" s="12">
        <f>1000*(IF(I34&lt;18,VLOOKUP(I34,'[1]Mortality (No Interventions) H'!$B$10:$O$129,10),VLOOKUP(I34,'[1]Mortality (Interventions) H'!$B$264:$AV$384,40)))</f>
        <v>292.47430782937693</v>
      </c>
      <c r="P1645" s="11">
        <v>0</v>
      </c>
      <c r="Q1645" s="10">
        <f t="shared" si="867"/>
        <v>5.0665881151920597E-2</v>
      </c>
      <c r="R1645" s="10">
        <f t="shared" si="868"/>
        <v>1.481846852047345E-2</v>
      </c>
      <c r="S1645" s="10">
        <f t="shared" si="869"/>
        <v>0</v>
      </c>
      <c r="T1645" s="9">
        <f t="shared" si="859"/>
        <v>3.5847412631447147E-2</v>
      </c>
      <c r="U1645" s="18"/>
      <c r="V1645" s="8">
        <f t="shared" si="870"/>
        <v>389.7103046679083</v>
      </c>
      <c r="W1645" s="8">
        <f t="shared" si="860"/>
        <v>275.73005305618625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-101.6406438938525</v>
      </c>
      <c r="AB1645" s="8">
        <f t="shared" si="871"/>
        <v>-11398.025161172207</v>
      </c>
      <c r="AC1645" s="8">
        <f t="shared" si="864"/>
        <v>-11499.665805066059</v>
      </c>
      <c r="AD1645" s="8">
        <f t="shared" si="872"/>
        <v>38.230580887921811</v>
      </c>
      <c r="AE1645" s="8">
        <f t="shared" si="865"/>
        <v>-11461.435224178138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2835.369038731912</v>
      </c>
      <c r="M1646" s="14">
        <f t="shared" si="858"/>
        <v>769177</v>
      </c>
      <c r="N1646" s="13"/>
      <c r="O1646" s="12">
        <f>1000*(IF(I35&lt;18,VLOOKUP(I35,'[1]Mortality (No Interventions) H'!$B$10:$O$129,10),VLOOKUP(I35,'[1]Mortality (Interventions) H'!$B$264:$AV$384,40)))</f>
        <v>314.29854437876492</v>
      </c>
      <c r="P1646" s="11">
        <v>0</v>
      </c>
      <c r="Q1646" s="10">
        <f t="shared" si="867"/>
        <v>3.5847412631447147E-2</v>
      </c>
      <c r="R1646" s="10">
        <f t="shared" si="868"/>
        <v>1.126678960980879E-2</v>
      </c>
      <c r="S1646" s="10">
        <f t="shared" si="869"/>
        <v>0</v>
      </c>
      <c r="T1646" s="9">
        <f t="shared" si="859"/>
        <v>2.4580623021638357E-2</v>
      </c>
      <c r="U1646" s="18"/>
      <c r="V1646" s="8">
        <f t="shared" si="870"/>
        <v>275.73005305618625</v>
      </c>
      <c r="W1646" s="8">
        <f t="shared" si="860"/>
        <v>189.06849873914729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-69.695137468294263</v>
      </c>
      <c r="AB1646" s="8">
        <f t="shared" si="871"/>
        <v>-8666.1554317038954</v>
      </c>
      <c r="AC1646" s="8">
        <f t="shared" si="864"/>
        <v>-8735.8505691721894</v>
      </c>
      <c r="AD1646" s="8">
        <f t="shared" si="872"/>
        <v>27.049118204811872</v>
      </c>
      <c r="AE1646" s="8">
        <f t="shared" si="865"/>
        <v>-8708.8014509673776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2835.369038731912</v>
      </c>
      <c r="M1647" s="14">
        <f t="shared" ref="M1647:M1678" si="875">$E$11</f>
        <v>769177</v>
      </c>
      <c r="N1647" s="13"/>
      <c r="O1647" s="12">
        <f>1000*(IF(I36&lt;18,VLOOKUP(I36,'[1]Mortality (No Interventions) H'!$B$10:$O$129,10),VLOOKUP(I36,'[1]Mortality (Interventions) H'!$B$264:$AV$384,40)))</f>
        <v>336.36792988980687</v>
      </c>
      <c r="P1647" s="11">
        <v>0</v>
      </c>
      <c r="Q1647" s="10">
        <f t="shared" si="867"/>
        <v>2.4580623021638357E-2</v>
      </c>
      <c r="R1647" s="10">
        <f t="shared" si="868"/>
        <v>8.2681332811902243E-3</v>
      </c>
      <c r="S1647" s="10">
        <f t="shared" si="869"/>
        <v>0</v>
      </c>
      <c r="T1647" s="9">
        <f t="shared" ref="T1647:T1678" si="876">Q1647-SUM(R1647:S1647)</f>
        <v>1.6312489740448133E-2</v>
      </c>
      <c r="U1647" s="18"/>
      <c r="V1647" s="8">
        <f t="shared" si="870"/>
        <v>189.06849873914729</v>
      </c>
      <c r="W1647" s="8">
        <f t="shared" ref="W1647:W1678" si="877">$G$14*M1647*T1647</f>
        <v>125.47191921088674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-46.251928354698599</v>
      </c>
      <c r="AB1647" s="8">
        <f t="shared" si="871"/>
        <v>-6359.6579528260536</v>
      </c>
      <c r="AC1647" s="8">
        <f t="shared" ref="AC1647:AC1678" si="881">IFERROR(_xlfn.IFNA(SUM(Y1647:AB1647),0),0)</f>
        <v>-6405.9098811807526</v>
      </c>
      <c r="AD1647" s="8">
        <f t="shared" si="872"/>
        <v>18.547619726310351</v>
      </c>
      <c r="AE1647" s="8">
        <f t="shared" ref="AE1647:AE1678" si="882">IFERROR(_xlfn.IFNA(SUM(AC1647:AD1647),0),0)</f>
        <v>-6387.362261454442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2835.369038731912</v>
      </c>
      <c r="M1648" s="14">
        <f t="shared" si="875"/>
        <v>769177</v>
      </c>
      <c r="N1648" s="13"/>
      <c r="O1648" s="12">
        <f>1000*(IF(I37&lt;18,VLOOKUP(I37,'[1]Mortality (No Interventions) H'!$B$10:$O$129,10),VLOOKUP(I37,'[1]Mortality (Interventions) H'!$B$264:$AV$384,40)))</f>
        <v>359.42792544204167</v>
      </c>
      <c r="P1648" s="11">
        <v>0</v>
      </c>
      <c r="Q1648" s="10">
        <f t="shared" ref="Q1648:Q1679" si="884">T1647</f>
        <v>1.6312489740448133E-2</v>
      </c>
      <c r="R1648" s="10">
        <f t="shared" ref="R1648:R1679" si="885">O1648*Q1648/1000</f>
        <v>5.8631643462038613E-3</v>
      </c>
      <c r="S1648" s="10">
        <f t="shared" ref="S1648:S1679" si="886">MIN(P1648*Q1648,Q1648-R1648)</f>
        <v>0</v>
      </c>
      <c r="T1648" s="9">
        <f t="shared" si="876"/>
        <v>1.0449325394244272E-2</v>
      </c>
      <c r="U1648" s="18"/>
      <c r="V1648" s="8">
        <f t="shared" ref="V1648:V1679" si="887">W1647</f>
        <v>125.47191921088674</v>
      </c>
      <c r="W1648" s="8">
        <f t="shared" si="877"/>
        <v>80.373807587686258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-29.627693698475337</v>
      </c>
      <c r="AB1648" s="8">
        <f t="shared" ref="AB1648:AB1679" si="888">IFERROR(_xlfn.IFNA(-M1648*R1648,0),0)</f>
        <v>-4509.8111623200475</v>
      </c>
      <c r="AC1648" s="8">
        <f t="shared" si="881"/>
        <v>-4539.4388560185225</v>
      </c>
      <c r="AD1648" s="8">
        <f t="shared" ref="AD1648:AD1679" si="889">IFERROR(_xlfn.IFNA($D$6*SUM(V1648:V1648,Y1648:Z1648),0),0)</f>
        <v>12.30879527458799</v>
      </c>
      <c r="AE1648" s="8">
        <f t="shared" si="882"/>
        <v>-4527.1300607439343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2835.369038731912</v>
      </c>
      <c r="M1649" s="14">
        <f t="shared" si="875"/>
        <v>769177</v>
      </c>
      <c r="N1649" s="13"/>
      <c r="O1649" s="12">
        <f>1000*(IF(I38&lt;18,VLOOKUP(I38,'[1]Mortality (No Interventions) H'!$B$10:$O$129,10),VLOOKUP(I38,'[1]Mortality (Interventions) H'!$B$264:$AV$384,40)))</f>
        <v>383.50570813573273</v>
      </c>
      <c r="P1649" s="11">
        <v>0</v>
      </c>
      <c r="Q1649" s="10">
        <f t="shared" si="884"/>
        <v>1.0449325394244272E-2</v>
      </c>
      <c r="R1649" s="10">
        <f t="shared" si="885"/>
        <v>4.0073759348603442E-3</v>
      </c>
      <c r="S1649" s="10">
        <f t="shared" si="886"/>
        <v>0</v>
      </c>
      <c r="T1649" s="9">
        <f t="shared" si="876"/>
        <v>6.4419494593839274E-3</v>
      </c>
      <c r="U1649" s="18"/>
      <c r="V1649" s="8">
        <f t="shared" si="887"/>
        <v>80.373807587686258</v>
      </c>
      <c r="W1649" s="8">
        <f t="shared" si="877"/>
        <v>49.549993593205514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-18.265304046212968</v>
      </c>
      <c r="AB1649" s="8">
        <f t="shared" si="888"/>
        <v>-3082.3813994480752</v>
      </c>
      <c r="AC1649" s="8">
        <f t="shared" si="881"/>
        <v>-3100.646703494288</v>
      </c>
      <c r="AD1649" s="8">
        <f t="shared" si="889"/>
        <v>7.8846705243520221</v>
      </c>
      <c r="AE1649" s="8">
        <f t="shared" si="882"/>
        <v>-3092.7620329699362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2835.369038731912</v>
      </c>
      <c r="M1650" s="14">
        <f t="shared" si="875"/>
        <v>769177</v>
      </c>
      <c r="N1650" s="13"/>
      <c r="O1650" s="12">
        <f>1000*(IF(I39&lt;18,VLOOKUP(I39,'[1]Mortality (No Interventions) H'!$B$10:$O$129,10),VLOOKUP(I39,'[1]Mortality (Interventions) H'!$B$264:$AV$384,40)))</f>
        <v>407.55629962140432</v>
      </c>
      <c r="P1650" s="11">
        <v>0</v>
      </c>
      <c r="Q1650" s="10">
        <f t="shared" si="884"/>
        <v>6.4419494593839274E-3</v>
      </c>
      <c r="R1650" s="10">
        <f t="shared" si="885"/>
        <v>2.6254570840146198E-3</v>
      </c>
      <c r="S1650" s="10">
        <f t="shared" si="886"/>
        <v>0</v>
      </c>
      <c r="T1650" s="9">
        <f t="shared" si="876"/>
        <v>3.8164923753693076E-3</v>
      </c>
      <c r="U1650" s="18"/>
      <c r="V1650" s="8">
        <f t="shared" si="887"/>
        <v>49.549993593205514</v>
      </c>
      <c r="W1650" s="8">
        <f t="shared" si="877"/>
        <v>29.355581558094382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-10.821164317678544</v>
      </c>
      <c r="AB1650" s="8">
        <f t="shared" si="888"/>
        <v>-2019.4412035111131</v>
      </c>
      <c r="AC1650" s="8">
        <f t="shared" si="881"/>
        <v>-2030.2623678287916</v>
      </c>
      <c r="AD1650" s="8">
        <f t="shared" si="889"/>
        <v>4.8608543714934616</v>
      </c>
      <c r="AE1650" s="8">
        <f t="shared" si="882"/>
        <v>-2025.4015134572983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2835.369038731912</v>
      </c>
      <c r="M1651" s="14">
        <f t="shared" si="875"/>
        <v>769177</v>
      </c>
      <c r="N1651" s="13"/>
      <c r="O1651" s="12">
        <f>1000*(IF(I40&lt;18,VLOOKUP(I40,'[1]Mortality (No Interventions) H'!$B$10:$O$129,10),VLOOKUP(I40,'[1]Mortality (Interventions) H'!$B$264:$AV$384,40)))</f>
        <v>432.29214090282233</v>
      </c>
      <c r="P1651" s="11">
        <v>0</v>
      </c>
      <c r="Q1651" s="10">
        <f t="shared" si="884"/>
        <v>3.8164923753693076E-3</v>
      </c>
      <c r="R1651" s="10">
        <f t="shared" si="885"/>
        <v>1.6498396596876959E-3</v>
      </c>
      <c r="S1651" s="10">
        <f t="shared" si="886"/>
        <v>0</v>
      </c>
      <c r="T1651" s="9">
        <f t="shared" si="876"/>
        <v>2.1666527156816119E-3</v>
      </c>
      <c r="U1651" s="18"/>
      <c r="V1651" s="8">
        <f t="shared" si="887"/>
        <v>29.355581558094382</v>
      </c>
      <c r="W1651" s="8">
        <f t="shared" si="877"/>
        <v>16.665394358898354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-6.1432600277280587</v>
      </c>
      <c r="AB1651" s="8">
        <f t="shared" si="888"/>
        <v>-1269.018719919603</v>
      </c>
      <c r="AC1651" s="8">
        <f t="shared" si="881"/>
        <v>-1275.161979947331</v>
      </c>
      <c r="AD1651" s="8">
        <f t="shared" si="889"/>
        <v>2.8797825508490589</v>
      </c>
      <c r="AE1651" s="8">
        <f t="shared" si="882"/>
        <v>-1272.2821973964819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2835.369038731912</v>
      </c>
      <c r="M1652" s="14">
        <f t="shared" si="875"/>
        <v>769177</v>
      </c>
      <c r="N1652" s="13"/>
      <c r="O1652" s="12">
        <f>1000*(IF(I41&lt;18,VLOOKUP(I41,'[1]Mortality (No Interventions) H'!$B$10:$O$129,10),VLOOKUP(I41,'[1]Mortality (Interventions) H'!$B$264:$AV$384,40)))</f>
        <v>456.64307179112387</v>
      </c>
      <c r="P1652" s="11">
        <v>0</v>
      </c>
      <c r="Q1652" s="10">
        <f t="shared" si="884"/>
        <v>2.1666527156816119E-3</v>
      </c>
      <c r="R1652" s="10">
        <f t="shared" si="885"/>
        <v>9.8938695159343174E-4</v>
      </c>
      <c r="S1652" s="10">
        <f t="shared" si="886"/>
        <v>0</v>
      </c>
      <c r="T1652" s="9">
        <f t="shared" si="876"/>
        <v>1.1772657640881801E-3</v>
      </c>
      <c r="U1652" s="18"/>
      <c r="V1652" s="8">
        <f t="shared" si="887"/>
        <v>16.665394358898354</v>
      </c>
      <c r="W1652" s="8">
        <f t="shared" si="877"/>
        <v>9.0552574862405422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-3.337982897854693</v>
      </c>
      <c r="AB1652" s="8">
        <f t="shared" si="888"/>
        <v>-761.01368726578107</v>
      </c>
      <c r="AC1652" s="8">
        <f t="shared" si="881"/>
        <v>-764.35167016363573</v>
      </c>
      <c r="AD1652" s="8">
        <f t="shared" si="889"/>
        <v>1.6348751866079285</v>
      </c>
      <c r="AE1652" s="8">
        <f t="shared" si="882"/>
        <v>-762.7167949770278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2835.369038731912</v>
      </c>
      <c r="M1653" s="14">
        <f t="shared" si="875"/>
        <v>769177</v>
      </c>
      <c r="N1653" s="13"/>
      <c r="O1653" s="12">
        <f>1000*(IF(I42&lt;18,VLOOKUP(I42,'[1]Mortality (No Interventions) H'!$B$10:$O$129,10),VLOOKUP(I42,'[1]Mortality (Interventions) H'!$B$264:$AV$384,40)))</f>
        <v>479.94815473037869</v>
      </c>
      <c r="P1653" s="11">
        <v>0</v>
      </c>
      <c r="Q1653" s="10">
        <f t="shared" si="884"/>
        <v>1.1772657640881801E-3</v>
      </c>
      <c r="R1653" s="10">
        <f t="shared" si="885"/>
        <v>5.6502653110137137E-4</v>
      </c>
      <c r="S1653" s="10">
        <f t="shared" si="886"/>
        <v>0</v>
      </c>
      <c r="T1653" s="9">
        <f t="shared" si="876"/>
        <v>6.1223923298680876E-4</v>
      </c>
      <c r="U1653" s="18"/>
      <c r="V1653" s="8">
        <f t="shared" si="887"/>
        <v>9.0552574862405422</v>
      </c>
      <c r="W1653" s="8">
        <f t="shared" si="877"/>
        <v>4.7092033651109464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-1.7359241655077711</v>
      </c>
      <c r="AB1653" s="8">
        <f t="shared" si="888"/>
        <v>-434.60541211295953</v>
      </c>
      <c r="AC1653" s="8">
        <f t="shared" si="881"/>
        <v>-436.34133627846728</v>
      </c>
      <c r="AD1653" s="8">
        <f t="shared" si="889"/>
        <v>0.88832075940019728</v>
      </c>
      <c r="AE1653" s="8">
        <f t="shared" si="882"/>
        <v>-435.45301551906709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2835.369038731912</v>
      </c>
      <c r="M1654" s="14">
        <f t="shared" si="875"/>
        <v>769177</v>
      </c>
      <c r="N1654" s="13"/>
      <c r="O1654" s="12">
        <f>1000*(IF(I43&lt;18,VLOOKUP(I43,'[1]Mortality (No Interventions) H'!$B$10:$O$129,10),VLOOKUP(I43,'[1]Mortality (Interventions) H'!$B$264:$AV$384,40)))</f>
        <v>503.32241395882016</v>
      </c>
      <c r="P1654" s="11">
        <v>0</v>
      </c>
      <c r="Q1654" s="10">
        <f t="shared" si="884"/>
        <v>6.1223923298680876E-4</v>
      </c>
      <c r="R1654" s="10">
        <f t="shared" si="885"/>
        <v>3.0815372866721714E-4</v>
      </c>
      <c r="S1654" s="10">
        <f t="shared" si="886"/>
        <v>0</v>
      </c>
      <c r="T1654" s="9">
        <f t="shared" si="876"/>
        <v>3.0408550431959162E-4</v>
      </c>
      <c r="U1654" s="18"/>
      <c r="V1654" s="8">
        <f t="shared" si="887"/>
        <v>4.7092033651109464</v>
      </c>
      <c r="W1654" s="8">
        <f t="shared" si="877"/>
        <v>2.3389557595603052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-0.86219462407494918</v>
      </c>
      <c r="AB1654" s="8">
        <f t="shared" si="888"/>
        <v>-237.02476055506409</v>
      </c>
      <c r="AC1654" s="8">
        <f t="shared" si="881"/>
        <v>-237.88695517913905</v>
      </c>
      <c r="AD1654" s="8">
        <f t="shared" si="889"/>
        <v>0.46197285011738387</v>
      </c>
      <c r="AE1654" s="8">
        <f t="shared" si="882"/>
        <v>-237.42498232902167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2835.369038731912</v>
      </c>
      <c r="M1655" s="14">
        <f t="shared" si="875"/>
        <v>769177</v>
      </c>
      <c r="N1655" s="13"/>
      <c r="O1655" s="12">
        <f>1000*(IF(I44&lt;18,VLOOKUP(I44,'[1]Mortality (No Interventions) H'!$B$10:$O$129,10),VLOOKUP(I44,'[1]Mortality (Interventions) H'!$B$264:$AV$384,40)))</f>
        <v>526.57636220369841</v>
      </c>
      <c r="P1655" s="11">
        <v>0</v>
      </c>
      <c r="Q1655" s="10">
        <f t="shared" si="884"/>
        <v>3.0408550431959162E-4</v>
      </c>
      <c r="R1655" s="10">
        <f t="shared" si="885"/>
        <v>1.6012423866348756E-4</v>
      </c>
      <c r="S1655" s="10">
        <f t="shared" si="886"/>
        <v>0</v>
      </c>
      <c r="T1655" s="9">
        <f t="shared" si="876"/>
        <v>1.4396126565610406E-4</v>
      </c>
      <c r="U1655" s="18"/>
      <c r="V1655" s="8">
        <f t="shared" si="887"/>
        <v>2.3389557595603052</v>
      </c>
      <c r="W1655" s="8">
        <f t="shared" si="877"/>
        <v>1.1073169443356516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-0.4081833154179772</v>
      </c>
      <c r="AB1655" s="8">
        <f t="shared" si="888"/>
        <v>-123.16388152246537</v>
      </c>
      <c r="AC1655" s="8">
        <f t="shared" si="881"/>
        <v>-123.57206483788335</v>
      </c>
      <c r="AD1655" s="8">
        <f t="shared" si="889"/>
        <v>0.22945156001286596</v>
      </c>
      <c r="AE1655" s="8">
        <f t="shared" si="882"/>
        <v>-123.34261327787048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2835.369038731912</v>
      </c>
      <c r="M1656" s="14">
        <f t="shared" si="875"/>
        <v>769177</v>
      </c>
      <c r="N1656" s="13"/>
      <c r="O1656" s="12">
        <f>1000*(IF(I45&lt;18,VLOOKUP(I45,'[1]Mortality (No Interventions) H'!$B$10:$O$129,10),VLOOKUP(I45,'[1]Mortality (Interventions) H'!$B$264:$AV$384,40)))</f>
        <v>549.50699539686332</v>
      </c>
      <c r="P1656" s="11">
        <v>0</v>
      </c>
      <c r="Q1656" s="10">
        <f t="shared" si="884"/>
        <v>1.4396126565610406E-4</v>
      </c>
      <c r="R1656" s="10">
        <f t="shared" si="885"/>
        <v>7.9107722544215391E-5</v>
      </c>
      <c r="S1656" s="10">
        <f t="shared" si="886"/>
        <v>0</v>
      </c>
      <c r="T1656" s="9">
        <f t="shared" si="876"/>
        <v>6.4853543111888671E-5</v>
      </c>
      <c r="U1656" s="18"/>
      <c r="V1656" s="8">
        <f t="shared" si="887"/>
        <v>1.1073169443356516</v>
      </c>
      <c r="W1656" s="8">
        <f t="shared" si="877"/>
        <v>0.49883853730173194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-0.18388372819151438</v>
      </c>
      <c r="AB1656" s="8">
        <f t="shared" si="888"/>
        <v>-60.847840703391959</v>
      </c>
      <c r="AC1656" s="8">
        <f t="shared" si="881"/>
        <v>-61.031724431583477</v>
      </c>
      <c r="AD1656" s="8">
        <f t="shared" si="889"/>
        <v>0.10862779223932743</v>
      </c>
      <c r="AE1656" s="8">
        <f t="shared" si="882"/>
        <v>-60.923096639344152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2835.369038731912</v>
      </c>
      <c r="M1657" s="14">
        <f t="shared" si="875"/>
        <v>769177</v>
      </c>
      <c r="N1657" s="13"/>
      <c r="O1657" s="12">
        <f>1000*(IF(I46&lt;18,VLOOKUP(I46,'[1]Mortality (No Interventions) H'!$B$10:$O$129,10),VLOOKUP(I46,'[1]Mortality (Interventions) H'!$B$264:$AV$384,40)))</f>
        <v>571.91848210274998</v>
      </c>
      <c r="P1657" s="11">
        <v>0</v>
      </c>
      <c r="Q1657" s="10">
        <f t="shared" si="884"/>
        <v>6.4853543111888671E-5</v>
      </c>
      <c r="R1657" s="10">
        <f t="shared" si="885"/>
        <v>3.7090939935536622E-5</v>
      </c>
      <c r="S1657" s="10">
        <f t="shared" si="886"/>
        <v>0</v>
      </c>
      <c r="T1657" s="9">
        <f t="shared" si="876"/>
        <v>2.7762603176352049E-5</v>
      </c>
      <c r="U1657" s="18"/>
      <c r="V1657" s="8">
        <f t="shared" si="887"/>
        <v>0.49883853730173194</v>
      </c>
      <c r="W1657" s="8">
        <f t="shared" si="877"/>
        <v>0.21354355823376941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-7.8717225480828837E-2</v>
      </c>
      <c r="AB1657" s="8">
        <f t="shared" si="888"/>
        <v>-28.529497906796252</v>
      </c>
      <c r="AC1657" s="8">
        <f t="shared" si="881"/>
        <v>-28.608215132277081</v>
      </c>
      <c r="AD1657" s="8">
        <f t="shared" si="889"/>
        <v>4.8936060509299904E-2</v>
      </c>
      <c r="AE1657" s="8">
        <f t="shared" si="882"/>
        <v>-28.559279071767783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2835.369038731912</v>
      </c>
      <c r="M1658" s="14">
        <f t="shared" si="875"/>
        <v>769177</v>
      </c>
      <c r="N1658" s="13"/>
      <c r="O1658" s="12">
        <f>1000*(IF(I47&lt;18,VLOOKUP(I47,'[1]Mortality (No Interventions) H'!$B$10:$O$129,10),VLOOKUP(I47,'[1]Mortality (Interventions) H'!$B$264:$AV$384,40)))</f>
        <v>593.82649150678037</v>
      </c>
      <c r="P1658" s="11">
        <v>0</v>
      </c>
      <c r="Q1658" s="10">
        <f t="shared" si="884"/>
        <v>2.7762603176352049E-5</v>
      </c>
      <c r="R1658" s="10">
        <f t="shared" si="885"/>
        <v>1.6486169239308136E-5</v>
      </c>
      <c r="S1658" s="10">
        <f t="shared" si="886"/>
        <v>0</v>
      </c>
      <c r="T1658" s="9">
        <f t="shared" si="876"/>
        <v>1.1276433937043913E-5</v>
      </c>
      <c r="U1658" s="18"/>
      <c r="V1658" s="8">
        <f t="shared" si="887"/>
        <v>0.21354355823376941</v>
      </c>
      <c r="W1658" s="8">
        <f t="shared" si="877"/>
        <v>8.6735736263936256E-2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-3.197285165240011E-2</v>
      </c>
      <c r="AB1658" s="8">
        <f t="shared" si="888"/>
        <v>-12.680782196983314</v>
      </c>
      <c r="AC1658" s="8">
        <f t="shared" si="881"/>
        <v>-12.712755048635714</v>
      </c>
      <c r="AD1658" s="8">
        <f t="shared" si="889"/>
        <v>2.094862306273278E-2</v>
      </c>
      <c r="AE1658" s="8">
        <f t="shared" si="882"/>
        <v>-12.691806425572981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2835.369038731912</v>
      </c>
      <c r="M1659" s="14">
        <f t="shared" si="875"/>
        <v>769177</v>
      </c>
      <c r="N1659" s="13"/>
      <c r="O1659" s="12">
        <f>1000*(IF(I48&lt;18,VLOOKUP(I48,'[1]Mortality (No Interventions) H'!$B$10:$O$129,10),VLOOKUP(I48,'[1]Mortality (Interventions) H'!$B$264:$AV$384,40)))</f>
        <v>615.26973008827599</v>
      </c>
      <c r="P1659" s="11">
        <v>0</v>
      </c>
      <c r="Q1659" s="10">
        <f t="shared" si="884"/>
        <v>1.1276433937043913E-5</v>
      </c>
      <c r="R1659" s="10">
        <f t="shared" si="885"/>
        <v>6.9380484648032828E-6</v>
      </c>
      <c r="S1659" s="10">
        <f t="shared" si="886"/>
        <v>0</v>
      </c>
      <c r="T1659" s="9">
        <f t="shared" si="876"/>
        <v>4.3383854722406298E-6</v>
      </c>
      <c r="U1659" s="18"/>
      <c r="V1659" s="8">
        <f t="shared" si="887"/>
        <v>8.6735736263936256E-2</v>
      </c>
      <c r="W1659" s="8">
        <f t="shared" si="877"/>
        <v>3.3369863223816312E-2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-1.2300923846075408E-2</v>
      </c>
      <c r="AB1659" s="8">
        <f t="shared" si="888"/>
        <v>-5.3365873040119949</v>
      </c>
      <c r="AC1659" s="8">
        <f t="shared" si="881"/>
        <v>-5.3488882278580707</v>
      </c>
      <c r="AD1659" s="8">
        <f t="shared" si="889"/>
        <v>8.5087757274921478E-3</v>
      </c>
      <c r="AE1659" s="8">
        <f t="shared" si="882"/>
        <v>-5.3403794521305787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2835.369038731912</v>
      </c>
      <c r="M1660" s="14">
        <f t="shared" si="875"/>
        <v>769177</v>
      </c>
      <c r="N1660" s="13"/>
      <c r="O1660" s="12">
        <f>1000*(IF(I49&lt;18,VLOOKUP(I49,'[1]Mortality (No Interventions) H'!$B$10:$O$129,10),VLOOKUP(I49,'[1]Mortality (Interventions) H'!$B$264:$AV$384,40)))</f>
        <v>636.0746163033017</v>
      </c>
      <c r="P1660" s="11">
        <v>0</v>
      </c>
      <c r="Q1660" s="10">
        <f t="shared" si="884"/>
        <v>4.3383854722406298E-6</v>
      </c>
      <c r="R1660" s="10">
        <f t="shared" si="885"/>
        <v>2.7595368746312769E-6</v>
      </c>
      <c r="S1660" s="10">
        <f t="shared" si="886"/>
        <v>0</v>
      </c>
      <c r="T1660" s="9">
        <f t="shared" si="876"/>
        <v>1.578848597609353E-6</v>
      </c>
      <c r="U1660" s="18"/>
      <c r="V1660" s="8">
        <f t="shared" si="887"/>
        <v>3.3369863223816312E-2</v>
      </c>
      <c r="W1660" s="8">
        <f t="shared" si="877"/>
        <v>1.2144140277633693E-2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-4.4766184305068584E-3</v>
      </c>
      <c r="AB1660" s="8">
        <f t="shared" si="888"/>
        <v>-2.1225722946182617</v>
      </c>
      <c r="AC1660" s="8">
        <f t="shared" si="881"/>
        <v>-2.1270489130487684</v>
      </c>
      <c r="AD1660" s="8">
        <f t="shared" si="889"/>
        <v>3.2735835822563803E-3</v>
      </c>
      <c r="AE1660" s="8">
        <f t="shared" si="882"/>
        <v>-2.123775329466512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2835.369038731912</v>
      </c>
      <c r="M1661" s="14">
        <f t="shared" si="875"/>
        <v>769177</v>
      </c>
      <c r="N1661" s="13"/>
      <c r="O1661" s="12">
        <f>1000*(IF(I50&lt;18,VLOOKUP(I50,'[1]Mortality (No Interventions) H'!$B$10:$O$129,10),VLOOKUP(I50,'[1]Mortality (Interventions) H'!$B$264:$AV$384,40)))</f>
        <v>656.07475962902743</v>
      </c>
      <c r="P1661" s="11">
        <v>0</v>
      </c>
      <c r="Q1661" s="10">
        <f t="shared" si="884"/>
        <v>1.578848597609353E-6</v>
      </c>
      <c r="R1661" s="10">
        <f t="shared" si="885"/>
        <v>1.0358427141671832E-6</v>
      </c>
      <c r="S1661" s="10">
        <f t="shared" si="886"/>
        <v>0</v>
      </c>
      <c r="T1661" s="9">
        <f t="shared" si="876"/>
        <v>5.4300588344216982E-7</v>
      </c>
      <c r="U1661" s="18"/>
      <c r="V1661" s="8">
        <f t="shared" si="887"/>
        <v>1.2144140277633693E-2</v>
      </c>
      <c r="W1661" s="8">
        <f t="shared" si="877"/>
        <v>4.1766763640839789E-3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-1.5396220697611977E-3</v>
      </c>
      <c r="AB1661" s="8">
        <f t="shared" si="888"/>
        <v>-0.79674639135497149</v>
      </c>
      <c r="AC1661" s="8">
        <f t="shared" si="881"/>
        <v>-0.79828601342473271</v>
      </c>
      <c r="AD1661" s="8">
        <f t="shared" si="889"/>
        <v>1.1913401612358653E-3</v>
      </c>
      <c r="AE1661" s="8">
        <f t="shared" si="882"/>
        <v>-0.79709467326349681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2835.369038731912</v>
      </c>
      <c r="M1662" s="14">
        <f t="shared" si="875"/>
        <v>769177</v>
      </c>
      <c r="N1662" s="13"/>
      <c r="O1662" s="12">
        <f>1000*(IF(I51&lt;18,VLOOKUP(I51,'[1]Mortality (No Interventions) H'!$B$10:$O$129,10),VLOOKUP(I51,'[1]Mortality (Interventions) H'!$B$264:$AV$384,40)))</f>
        <v>679.70537354233761</v>
      </c>
      <c r="P1662" s="11">
        <v>0</v>
      </c>
      <c r="Q1662" s="10">
        <f t="shared" si="884"/>
        <v>5.4300588344216982E-7</v>
      </c>
      <c r="R1662" s="10">
        <f t="shared" si="885"/>
        <v>3.6908401684074704E-7</v>
      </c>
      <c r="S1662" s="10">
        <f t="shared" si="886"/>
        <v>0</v>
      </c>
      <c r="T1662" s="9">
        <f t="shared" si="876"/>
        <v>1.7392186660142278E-7</v>
      </c>
      <c r="U1662" s="18"/>
      <c r="V1662" s="8">
        <f t="shared" si="887"/>
        <v>4.1766763640839789E-3</v>
      </c>
      <c r="W1662" s="8">
        <f t="shared" si="877"/>
        <v>1.3377669958688258E-3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-4.9313267572013595E-4</v>
      </c>
      <c r="AB1662" s="8">
        <f t="shared" si="888"/>
        <v>-0.28389093682151528</v>
      </c>
      <c r="AC1662" s="8">
        <f t="shared" si="881"/>
        <v>-0.28438406949723544</v>
      </c>
      <c r="AD1662" s="8">
        <f t="shared" si="889"/>
        <v>4.0973195131663835E-4</v>
      </c>
      <c r="AE1662" s="8">
        <f t="shared" si="882"/>
        <v>-0.28397433754591878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2835.369038731912</v>
      </c>
      <c r="M1663" s="14">
        <f t="shared" si="875"/>
        <v>769177</v>
      </c>
      <c r="N1663" s="13"/>
      <c r="O1663" s="12">
        <f>1000*(IF(I52&lt;18,VLOOKUP(I52,'[1]Mortality (No Interventions) H'!$B$10:$O$129,10),VLOOKUP(I52,'[1]Mortality (Interventions) H'!$B$264:$AV$384,40)))</f>
        <v>702.36748128008105</v>
      </c>
      <c r="P1663" s="11">
        <v>0</v>
      </c>
      <c r="Q1663" s="10">
        <f t="shared" si="884"/>
        <v>1.7392186660142278E-7</v>
      </c>
      <c r="R1663" s="10">
        <f t="shared" si="885"/>
        <v>1.2215706338437158E-7</v>
      </c>
      <c r="S1663" s="10">
        <f t="shared" si="886"/>
        <v>0</v>
      </c>
      <c r="T1663" s="9">
        <f t="shared" si="876"/>
        <v>5.1764803217051201E-8</v>
      </c>
      <c r="U1663" s="18"/>
      <c r="V1663" s="8">
        <f t="shared" si="887"/>
        <v>1.3377669958688258E-3</v>
      </c>
      <c r="W1663" s="8">
        <f t="shared" si="877"/>
        <v>3.9816296044081794E-4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-1.4677232033767705E-4</v>
      </c>
      <c r="AB1663" s="8">
        <f t="shared" si="888"/>
        <v>-9.3960403542800774E-2</v>
      </c>
      <c r="AC1663" s="8">
        <f t="shared" si="881"/>
        <v>-9.4107175863138451E-2</v>
      </c>
      <c r="AD1663" s="8">
        <f t="shared" si="889"/>
        <v>1.3123494229473181E-4</v>
      </c>
      <c r="AE1663" s="8">
        <f t="shared" si="882"/>
        <v>-9.3975940920843715E-2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2835.369038731912</v>
      </c>
      <c r="M1664" s="14">
        <f t="shared" si="875"/>
        <v>769177</v>
      </c>
      <c r="N1664" s="13"/>
      <c r="O1664" s="12">
        <f>1000*(IF(I53&lt;18,VLOOKUP(I53,'[1]Mortality (No Interventions) H'!$B$10:$O$129,10),VLOOKUP(I53,'[1]Mortality (Interventions) H'!$B$264:$AV$384,40)))</f>
        <v>724.01961480039051</v>
      </c>
      <c r="P1664" s="11">
        <v>0</v>
      </c>
      <c r="Q1664" s="10">
        <f t="shared" si="884"/>
        <v>5.1764803217051201E-8</v>
      </c>
      <c r="R1664" s="10">
        <f t="shared" si="885"/>
        <v>3.7478732885427424E-8</v>
      </c>
      <c r="S1664" s="10">
        <f t="shared" si="886"/>
        <v>0</v>
      </c>
      <c r="T1664" s="9">
        <f t="shared" si="876"/>
        <v>1.4286070331623777E-8</v>
      </c>
      <c r="U1664" s="18"/>
      <c r="V1664" s="8">
        <f t="shared" si="887"/>
        <v>3.9816296044081794E-4</v>
      </c>
      <c r="W1664" s="8">
        <f t="shared" si="877"/>
        <v>1.0988516719467383E-4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-4.0506281503432599E-5</v>
      </c>
      <c r="AB1664" s="8">
        <f t="shared" si="888"/>
        <v>-2.882777932461441E-2</v>
      </c>
      <c r="AC1664" s="8">
        <f t="shared" si="881"/>
        <v>-2.8868285606117844E-2</v>
      </c>
      <c r="AD1664" s="8">
        <f t="shared" si="889"/>
        <v>3.9059786419244239E-5</v>
      </c>
      <c r="AE1664" s="8">
        <f t="shared" si="882"/>
        <v>-2.8829225819698601E-2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2835.369038731912</v>
      </c>
      <c r="M1665" s="14">
        <f t="shared" si="875"/>
        <v>769177</v>
      </c>
      <c r="N1665" s="13"/>
      <c r="O1665" s="12">
        <f>1000*(IF(I54&lt;18,VLOOKUP(I54,'[1]Mortality (No Interventions) H'!$B$10:$O$129,10),VLOOKUP(I54,'[1]Mortality (Interventions) H'!$B$264:$AV$384,40)))</f>
        <v>744.62277416050779</v>
      </c>
      <c r="P1665" s="11">
        <v>0</v>
      </c>
      <c r="Q1665" s="10">
        <f t="shared" si="884"/>
        <v>1.4286070331623777E-8</v>
      </c>
      <c r="R1665" s="10">
        <f t="shared" si="885"/>
        <v>1.0637733322185823E-8</v>
      </c>
      <c r="S1665" s="10">
        <f t="shared" si="886"/>
        <v>0</v>
      </c>
      <c r="T1665" s="9">
        <f t="shared" si="876"/>
        <v>3.6483370094379543E-9</v>
      </c>
      <c r="U1665" s="18"/>
      <c r="V1665" s="8">
        <f t="shared" si="887"/>
        <v>1.0988516719467383E-4</v>
      </c>
      <c r="W1665" s="8">
        <f t="shared" si="877"/>
        <v>2.8062169159084574E-5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-1.0344381799420151E-5</v>
      </c>
      <c r="AB1665" s="8">
        <f t="shared" si="888"/>
        <v>-8.1822998035589248E-3</v>
      </c>
      <c r="AC1665" s="8">
        <f t="shared" si="881"/>
        <v>-8.1926441853583457E-3</v>
      </c>
      <c r="AD1665" s="8">
        <f t="shared" si="889"/>
        <v>1.0779734901797504E-5</v>
      </c>
      <c r="AE1665" s="8">
        <f t="shared" si="882"/>
        <v>-8.1818644504565476E-3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2835.369038731912</v>
      </c>
      <c r="M1666" s="14">
        <f t="shared" si="875"/>
        <v>769177</v>
      </c>
      <c r="N1666" s="13"/>
      <c r="O1666" s="12">
        <f>1000*(IF(I55&lt;18,VLOOKUP(I55,'[1]Mortality (No Interventions) H'!$B$10:$O$129,10),VLOOKUP(I55,'[1]Mortality (Interventions) H'!$B$264:$AV$384,40)))</f>
        <v>764.13974071744656</v>
      </c>
      <c r="P1666" s="11">
        <v>0</v>
      </c>
      <c r="Q1666" s="10">
        <f t="shared" si="884"/>
        <v>3.6483370094379543E-9</v>
      </c>
      <c r="R1666" s="10">
        <f t="shared" si="885"/>
        <v>2.7878392964417829E-9</v>
      </c>
      <c r="S1666" s="10">
        <f t="shared" si="886"/>
        <v>0</v>
      </c>
      <c r="T1666" s="9">
        <f t="shared" si="876"/>
        <v>8.6049771299617144E-10</v>
      </c>
      <c r="U1666" s="18"/>
      <c r="V1666" s="8">
        <f t="shared" si="887"/>
        <v>2.8062169159084574E-5</v>
      </c>
      <c r="W1666" s="8">
        <f t="shared" si="877"/>
        <v>6.6187504938925617E-6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-2.4398285733289632E-6</v>
      </c>
      <c r="AB1666" s="8">
        <f t="shared" si="888"/>
        <v>-2.1443418665192011E-3</v>
      </c>
      <c r="AC1666" s="8">
        <f t="shared" si="881"/>
        <v>-2.1467816950925299E-3</v>
      </c>
      <c r="AD1666" s="8">
        <f t="shared" si="889"/>
        <v>2.7528987945061971E-6</v>
      </c>
      <c r="AE1666" s="8">
        <f t="shared" si="882"/>
        <v>-2.1440287962980237E-3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2835.369038731912</v>
      </c>
      <c r="M1667" s="14">
        <f t="shared" si="875"/>
        <v>769177</v>
      </c>
      <c r="N1667" s="13"/>
      <c r="O1667" s="12">
        <f>1000*(IF(I56&lt;18,VLOOKUP(I56,'[1]Mortality (No Interventions) H'!$B$10:$O$129,10),VLOOKUP(I56,'[1]Mortality (Interventions) H'!$B$264:$AV$384,40)))</f>
        <v>782.6924459857089</v>
      </c>
      <c r="P1667" s="11">
        <v>0</v>
      </c>
      <c r="Q1667" s="10">
        <f t="shared" si="884"/>
        <v>8.6049771299617144E-10</v>
      </c>
      <c r="R1667" s="10">
        <f t="shared" si="885"/>
        <v>6.7350505975008196E-10</v>
      </c>
      <c r="S1667" s="10">
        <f t="shared" si="886"/>
        <v>0</v>
      </c>
      <c r="T1667" s="9">
        <f t="shared" si="876"/>
        <v>1.8699265324608948E-10</v>
      </c>
      <c r="U1667" s="18"/>
      <c r="V1667" s="8">
        <f t="shared" si="887"/>
        <v>6.6187504938925617E-6</v>
      </c>
      <c r="W1667" s="8">
        <f t="shared" si="877"/>
        <v>1.4383044804586739E-6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-5.3019317948429453E-7</v>
      </c>
      <c r="AB1667" s="8">
        <f t="shared" si="888"/>
        <v>-5.1804460134338877E-4</v>
      </c>
      <c r="AC1667" s="8">
        <f t="shared" si="881"/>
        <v>-5.1857479452287311E-4</v>
      </c>
      <c r="AD1667" s="8">
        <f t="shared" si="889"/>
        <v>6.4929942345086039E-7</v>
      </c>
      <c r="AE1667" s="8">
        <f t="shared" si="882"/>
        <v>-5.1792549509942221E-4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2835.369038731912</v>
      </c>
      <c r="M1668" s="14">
        <f t="shared" si="875"/>
        <v>769177</v>
      </c>
      <c r="N1668" s="13"/>
      <c r="O1668" s="12">
        <f>1000*(IF(I57&lt;18,VLOOKUP(I57,'[1]Mortality (No Interventions) H'!$B$10:$O$129,10),VLOOKUP(I57,'[1]Mortality (Interventions) H'!$B$264:$AV$384,40)))</f>
        <v>800.42003190865842</v>
      </c>
      <c r="P1668" s="11">
        <v>0</v>
      </c>
      <c r="Q1668" s="10">
        <f t="shared" si="884"/>
        <v>1.8699265324608948E-10</v>
      </c>
      <c r="R1668" s="10">
        <f t="shared" si="885"/>
        <v>1.4967266547791964E-10</v>
      </c>
      <c r="S1668" s="10">
        <f t="shared" si="886"/>
        <v>0</v>
      </c>
      <c r="T1668" s="9">
        <f t="shared" si="876"/>
        <v>3.7319987768169838E-11</v>
      </c>
      <c r="U1668" s="18"/>
      <c r="V1668" s="8">
        <f t="shared" si="887"/>
        <v>1.4383044804586739E-6</v>
      </c>
      <c r="W1668" s="8">
        <f t="shared" si="877"/>
        <v>2.8705676231557571E-7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-1.0581593784372243E-7</v>
      </c>
      <c r="AB1668" s="8">
        <f t="shared" si="888"/>
        <v>-1.151247718143098E-4</v>
      </c>
      <c r="AC1668" s="8">
        <f t="shared" si="881"/>
        <v>-1.1523058775215353E-4</v>
      </c>
      <c r="AD1668" s="8">
        <f t="shared" si="889"/>
        <v>1.4109766953299591E-7</v>
      </c>
      <c r="AE1668" s="8">
        <f t="shared" si="882"/>
        <v>-1.1508949008262053E-4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2835.369038731912</v>
      </c>
      <c r="M1669" s="14">
        <f t="shared" si="875"/>
        <v>769177</v>
      </c>
      <c r="N1669" s="13"/>
      <c r="O1669" s="12">
        <f>1000*(IF(I58&lt;18,VLOOKUP(I58,'[1]Mortality (No Interventions) H'!$B$10:$O$129,10),VLOOKUP(I58,'[1]Mortality (Interventions) H'!$B$264:$AV$384,40)))</f>
        <v>817.31276661034462</v>
      </c>
      <c r="P1669" s="11">
        <v>0</v>
      </c>
      <c r="Q1669" s="10">
        <f t="shared" si="884"/>
        <v>3.7319987768169838E-11</v>
      </c>
      <c r="R1669" s="10">
        <f t="shared" si="885"/>
        <v>3.050210245266711E-11</v>
      </c>
      <c r="S1669" s="10">
        <f t="shared" si="886"/>
        <v>0</v>
      </c>
      <c r="T1669" s="9">
        <f t="shared" si="876"/>
        <v>6.8178853155027277E-12</v>
      </c>
      <c r="U1669" s="18"/>
      <c r="V1669" s="8">
        <f t="shared" si="887"/>
        <v>2.8705676231557571E-7</v>
      </c>
      <c r="W1669" s="8">
        <f t="shared" si="877"/>
        <v>5.244160573322442E-8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-1.9331220933201387E-8</v>
      </c>
      <c r="AB1669" s="8">
        <f t="shared" si="888"/>
        <v>-2.3461515658235131E-5</v>
      </c>
      <c r="AC1669" s="8">
        <f t="shared" si="881"/>
        <v>-2.3480846879168333E-5</v>
      </c>
      <c r="AD1669" s="8">
        <f t="shared" si="889"/>
        <v>2.8160268383157979E-8</v>
      </c>
      <c r="AE1669" s="8">
        <f t="shared" si="882"/>
        <v>-2.3452686610785177E-5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2835.369038731912</v>
      </c>
      <c r="M1670" s="14">
        <f t="shared" si="875"/>
        <v>769177</v>
      </c>
      <c r="N1670" s="13"/>
      <c r="O1670" s="12">
        <f>1000*(IF(I59&lt;18,VLOOKUP(I59,'[1]Mortality (No Interventions) H'!$B$10:$O$129,10),VLOOKUP(I59,'[1]Mortality (Interventions) H'!$B$264:$AV$384,40)))</f>
        <v>833.36091821481614</v>
      </c>
      <c r="P1670" s="11">
        <v>0</v>
      </c>
      <c r="Q1670" s="10">
        <f t="shared" si="884"/>
        <v>6.8178853155027277E-12</v>
      </c>
      <c r="R1670" s="10">
        <f t="shared" si="885"/>
        <v>5.6817591668106641E-12</v>
      </c>
      <c r="S1670" s="10">
        <f t="shared" si="886"/>
        <v>0</v>
      </c>
      <c r="T1670" s="9">
        <f t="shared" si="876"/>
        <v>1.1361261486920636E-12</v>
      </c>
      <c r="U1670" s="18"/>
      <c r="V1670" s="8">
        <f t="shared" si="887"/>
        <v>5.244160573322442E-8</v>
      </c>
      <c r="W1670" s="8">
        <f t="shared" si="877"/>
        <v>8.738821026725154E-9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-3.2213369060952059E-9</v>
      </c>
      <c r="AB1670" s="8">
        <f t="shared" si="888"/>
        <v>-4.3702784706499262E-6</v>
      </c>
      <c r="AC1670" s="8">
        <f t="shared" si="881"/>
        <v>-4.3734998075560216E-6</v>
      </c>
      <c r="AD1670" s="8">
        <f t="shared" si="889"/>
        <v>5.1445215224293162E-9</v>
      </c>
      <c r="AE1670" s="8">
        <f t="shared" si="882"/>
        <v>-4.3683552860335927E-6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2835.369038731912</v>
      </c>
      <c r="M1671" s="14">
        <f t="shared" si="875"/>
        <v>769177</v>
      </c>
      <c r="N1671" s="13"/>
      <c r="O1671" s="12">
        <f>1000*(IF(I60&lt;18,VLOOKUP(I60,'[1]Mortality (No Interventions) H'!$B$10:$O$129,10),VLOOKUP(I60,'[1]Mortality (Interventions) H'!$B$264:$AV$384,40)))</f>
        <v>1000</v>
      </c>
      <c r="P1671" s="11">
        <v>0</v>
      </c>
      <c r="Q1671" s="10">
        <f t="shared" si="884"/>
        <v>1.1361261486920636E-12</v>
      </c>
      <c r="R1671" s="10">
        <f t="shared" si="885"/>
        <v>1.1361261486920636E-12</v>
      </c>
      <c r="S1671" s="10">
        <f t="shared" si="886"/>
        <v>0</v>
      </c>
      <c r="T1671" s="9">
        <f t="shared" si="876"/>
        <v>0</v>
      </c>
      <c r="U1671" s="18"/>
      <c r="V1671" s="8">
        <f t="shared" si="887"/>
        <v>8.738821026725154E-9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-8.7388210267251535E-7</v>
      </c>
      <c r="AC1671" s="8">
        <f t="shared" si="881"/>
        <v>-8.7388210267251535E-7</v>
      </c>
      <c r="AD1671" s="8">
        <f t="shared" si="889"/>
        <v>8.5727834272173762E-10</v>
      </c>
      <c r="AE1671" s="8">
        <f t="shared" si="882"/>
        <v>-8.7302482432979365E-7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2835.369038731912</v>
      </c>
      <c r="M1672" s="14">
        <f t="shared" si="875"/>
        <v>769177</v>
      </c>
      <c r="N1672" s="13"/>
      <c r="O1672" s="12" t="e">
        <f>1000*(IF(I61&lt;18,VLOOKUP(I61,'[1]Mortality (No Interventions) H'!$B$10:$O$129,10),VLOOKUP(I61,'[1]Mortality (Interventions) H'!$B$264:$AV$384,40)))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2835.369038731912</v>
      </c>
      <c r="M1673" s="14">
        <f t="shared" si="875"/>
        <v>769177</v>
      </c>
      <c r="N1673" s="13"/>
      <c r="O1673" s="12" t="e">
        <f>1000*(IF(I62&lt;18,VLOOKUP(I62,'[1]Mortality (No Interventions) H'!$B$10:$O$129,10),VLOOKUP(I62,'[1]Mortality (Interventions) H'!$B$264:$AV$384,40)))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2835.369038731912</v>
      </c>
      <c r="M1674" s="14">
        <f t="shared" si="875"/>
        <v>769177</v>
      </c>
      <c r="N1674" s="13"/>
      <c r="O1674" s="12" t="e">
        <f>1000*(IF(I63&lt;18,VLOOKUP(I63,'[1]Mortality (No Interventions) H'!$B$10:$O$129,10),VLOOKUP(I63,'[1]Mortality (Interventions) H'!$B$264:$AV$384,40)))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2835.369038731912</v>
      </c>
      <c r="M1675" s="14">
        <f t="shared" si="875"/>
        <v>769177</v>
      </c>
      <c r="N1675" s="13"/>
      <c r="O1675" s="12" t="e">
        <f>1000*(IF(I64&lt;18,VLOOKUP(I64,'[1]Mortality (No Interventions) H'!$B$10:$O$129,10),VLOOKUP(I64,'[1]Mortality (Interventions) H'!$B$264:$AV$384,40)))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2835.369038731912</v>
      </c>
      <c r="M1676" s="14">
        <f t="shared" si="875"/>
        <v>769177</v>
      </c>
      <c r="N1676" s="13"/>
      <c r="O1676" s="12" t="e">
        <f>1000*(IF(I65&lt;18,VLOOKUP(I65,'[1]Mortality (No Interventions) H'!$B$10:$O$129,10),VLOOKUP(I65,'[1]Mortality (Interventions) H'!$B$264:$AV$384,40)))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2835.369038731912</v>
      </c>
      <c r="M1677" s="14">
        <f t="shared" si="875"/>
        <v>769177</v>
      </c>
      <c r="N1677" s="13"/>
      <c r="O1677" s="12" t="e">
        <f>1000*(IF(I66&lt;18,VLOOKUP(I66,'[1]Mortality (No Interventions) H'!$B$10:$O$129,10),VLOOKUP(I66,'[1]Mortality (Interventions) H'!$B$264:$AV$384,40)))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2835.369038731912</v>
      </c>
      <c r="M1678" s="14">
        <f t="shared" si="875"/>
        <v>769177</v>
      </c>
      <c r="N1678" s="13"/>
      <c r="O1678" s="12" t="e">
        <f>1000*(IF(I67&lt;18,VLOOKUP(I67,'[1]Mortality (No Interventions) H'!$B$10:$O$129,10),VLOOKUP(I67,'[1]Mortality (Interventions) H'!$B$264:$AV$384,40)))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2835.369038731912</v>
      </c>
      <c r="M1679" s="14">
        <f t="shared" ref="M1679:M1710" si="892">$E$11</f>
        <v>769177</v>
      </c>
      <c r="N1679" s="13"/>
      <c r="O1679" s="12" t="e">
        <f>1000*(IF(I68&lt;18,VLOOKUP(I68,'[1]Mortality (No Interventions) H'!$B$10:$O$129,10),VLOOKUP(I68,'[1]Mortality (Interventions) H'!$B$264:$AV$384,40)))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2835.369038731912</v>
      </c>
      <c r="M1680" s="14">
        <f t="shared" si="892"/>
        <v>769177</v>
      </c>
      <c r="N1680" s="13"/>
      <c r="O1680" s="12" t="e">
        <f>1000*(IF(I69&lt;18,VLOOKUP(I69,'[1]Mortality (No Interventions) H'!$B$10:$O$129,10),VLOOKUP(I69,'[1]Mortality (Interventions) H'!$B$264:$AV$384,40)))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2835.369038731912</v>
      </c>
      <c r="M1681" s="14">
        <f t="shared" si="892"/>
        <v>769177</v>
      </c>
      <c r="N1681" s="13"/>
      <c r="O1681" s="12" t="e">
        <f>1000*(IF(I70&lt;18,VLOOKUP(I70,'[1]Mortality (No Interventions) H'!$B$10:$O$129,10),VLOOKUP(I70,'[1]Mortality (Interventions) H'!$B$264:$AV$384,40)))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2835.369038731912</v>
      </c>
      <c r="M1682" s="14">
        <f t="shared" si="892"/>
        <v>769177</v>
      </c>
      <c r="N1682" s="13"/>
      <c r="O1682" s="12" t="e">
        <f>1000*(IF(I71&lt;18,VLOOKUP(I71,'[1]Mortality (No Interventions) H'!$B$10:$O$129,10),VLOOKUP(I71,'[1]Mortality (Interventions) H'!$B$264:$AV$384,40)))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2835.369038731912</v>
      </c>
      <c r="M1683" s="14">
        <f t="shared" si="892"/>
        <v>769177</v>
      </c>
      <c r="N1683" s="13"/>
      <c r="O1683" s="12" t="e">
        <f>1000*(IF(I72&lt;18,VLOOKUP(I72,'[1]Mortality (No Interventions) H'!$B$10:$O$129,10),VLOOKUP(I72,'[1]Mortality (Interventions) H'!$B$264:$AV$384,40)))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2835.369038731912</v>
      </c>
      <c r="M1684" s="14">
        <f t="shared" si="892"/>
        <v>769177</v>
      </c>
      <c r="N1684" s="13"/>
      <c r="O1684" s="12" t="e">
        <f>1000*(IF(I73&lt;18,VLOOKUP(I73,'[1]Mortality (No Interventions) H'!$B$10:$O$129,10),VLOOKUP(I73,'[1]Mortality (Interventions) H'!$B$264:$AV$384,40)))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2835.369038731912</v>
      </c>
      <c r="M1685" s="14">
        <f t="shared" si="892"/>
        <v>769177</v>
      </c>
      <c r="N1685" s="13"/>
      <c r="O1685" s="12" t="e">
        <f>1000*(IF(I74&lt;18,VLOOKUP(I74,'[1]Mortality (No Interventions) H'!$B$10:$O$129,10),VLOOKUP(I74,'[1]Mortality (Interventions) H'!$B$264:$AV$384,40)))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2835.369038731912</v>
      </c>
      <c r="M1686" s="14">
        <f t="shared" si="892"/>
        <v>769177</v>
      </c>
      <c r="N1686" s="13"/>
      <c r="O1686" s="12" t="e">
        <f>1000*(IF(I75&lt;18,VLOOKUP(I75,'[1]Mortality (No Interventions) H'!$B$10:$O$129,10),VLOOKUP(I75,'[1]Mortality (Interventions) H'!$B$264:$AV$384,40)))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2835.369038731912</v>
      </c>
      <c r="M1687" s="14">
        <f t="shared" si="892"/>
        <v>769177</v>
      </c>
      <c r="N1687" s="13"/>
      <c r="O1687" s="12" t="e">
        <f>1000*(IF(I76&lt;18,VLOOKUP(I76,'[1]Mortality (No Interventions) H'!$B$10:$O$129,10),VLOOKUP(I76,'[1]Mortality (Interventions) H'!$B$264:$AV$384,40)))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2835.369038731912</v>
      </c>
      <c r="M1688" s="14">
        <f t="shared" si="892"/>
        <v>769177</v>
      </c>
      <c r="N1688" s="13"/>
      <c r="O1688" s="12" t="e">
        <f>1000*(IF(I77&lt;18,VLOOKUP(I77,'[1]Mortality (No Interventions) H'!$B$10:$O$129,10),VLOOKUP(I77,'[1]Mortality (Interventions) H'!$B$264:$AV$384,40)))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2835.369038731912</v>
      </c>
      <c r="M1689" s="14">
        <f t="shared" si="892"/>
        <v>769177</v>
      </c>
      <c r="N1689" s="13"/>
      <c r="O1689" s="12" t="e">
        <f>1000*(IF(I78&lt;18,VLOOKUP(I78,'[1]Mortality (No Interventions) H'!$B$10:$O$129,10),VLOOKUP(I78,'[1]Mortality (Interventions) H'!$B$264:$AV$384,40)))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2835.369038731912</v>
      </c>
      <c r="M1690" s="14">
        <f t="shared" si="892"/>
        <v>769177</v>
      </c>
      <c r="N1690" s="13"/>
      <c r="O1690" s="12" t="e">
        <f>1000*(IF(I79&lt;18,VLOOKUP(I79,'[1]Mortality (No Interventions) H'!$B$10:$O$129,10),VLOOKUP(I79,'[1]Mortality (Interventions) H'!$B$264:$AV$384,40)))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2835.369038731912</v>
      </c>
      <c r="M1691" s="14">
        <f t="shared" si="892"/>
        <v>769177</v>
      </c>
      <c r="O1691" s="12" t="e">
        <f>1000*(IF(I80&lt;18,VLOOKUP(I80,'[1]Mortality (No Interventions) H'!$B$10:$O$129,10),VLOOKUP(I80,'[1]Mortality (Interventions) H'!$B$264:$AV$384,40)))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2835.369038731912</v>
      </c>
      <c r="M1692" s="14">
        <f t="shared" si="892"/>
        <v>769177</v>
      </c>
      <c r="O1692" s="12" t="e">
        <f>1000*(IF(I81&lt;18,VLOOKUP(I81,'[1]Mortality (No Interventions) H'!$B$10:$O$129,10),VLOOKUP(I81,'[1]Mortality (Interventions) H'!$B$264:$AV$384,40)))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2835.369038731912</v>
      </c>
      <c r="M1693" s="14">
        <f t="shared" si="892"/>
        <v>769177</v>
      </c>
      <c r="O1693" s="12" t="e">
        <f>1000*(IF(I82&lt;18,VLOOKUP(I82,'[1]Mortality (No Interventions) H'!$B$10:$O$129,10),VLOOKUP(I82,'[1]Mortality (Interventions) H'!$B$264:$AV$384,40)))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2835.369038731912</v>
      </c>
      <c r="M1694" s="14">
        <f t="shared" si="892"/>
        <v>769177</v>
      </c>
      <c r="O1694" s="12" t="e">
        <f>1000*(IF(I83&lt;18,VLOOKUP(I83,'[1]Mortality (No Interventions) H'!$B$10:$O$129,10),VLOOKUP(I83,'[1]Mortality (Interventions) H'!$B$264:$AV$384,40)))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2835.369038731912</v>
      </c>
      <c r="M1695" s="14">
        <f t="shared" si="892"/>
        <v>769177</v>
      </c>
      <c r="O1695" s="12" t="e">
        <f>1000*(IF(I84&lt;18,VLOOKUP(I84,'[1]Mortality (No Interventions) H'!$B$10:$O$129,10),VLOOKUP(I84,'[1]Mortality (Interventions) H'!$B$264:$AV$384,40)))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2835.369038731912</v>
      </c>
      <c r="M1696" s="14">
        <f t="shared" si="892"/>
        <v>769177</v>
      </c>
      <c r="O1696" s="12" t="e">
        <f>1000*(IF(I85&lt;18,VLOOKUP(I85,'[1]Mortality (No Interventions) H'!$B$10:$O$129,10),VLOOKUP(I85,'[1]Mortality (Interventions) H'!$B$264:$AV$384,40)))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2835.369038731912</v>
      </c>
      <c r="M1697" s="14">
        <f t="shared" si="892"/>
        <v>769177</v>
      </c>
      <c r="O1697" s="12" t="e">
        <f>1000*(IF(I86&lt;18,VLOOKUP(I86,'[1]Mortality (No Interventions) H'!$B$10:$O$129,10),VLOOKUP(I86,'[1]Mortality (Interventions) H'!$B$264:$AV$384,40)))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2835.369038731912</v>
      </c>
      <c r="M1698" s="14">
        <f t="shared" si="892"/>
        <v>769177</v>
      </c>
      <c r="O1698" s="12" t="e">
        <f>1000*(IF(I87&lt;18,VLOOKUP(I87,'[1]Mortality (No Interventions) H'!$B$10:$O$129,10),VLOOKUP(I87,'[1]Mortality (Interventions) H'!$B$264:$AV$384,40)))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2835.369038731912</v>
      </c>
      <c r="M1699" s="14">
        <f t="shared" si="892"/>
        <v>769177</v>
      </c>
      <c r="O1699" s="12" t="e">
        <f>1000*(IF(I88&lt;18,VLOOKUP(I88,'[1]Mortality (No Interventions) H'!$B$10:$O$129,10),VLOOKUP(I88,'[1]Mortality (Interventions) H'!$B$264:$AV$384,40)))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2835.369038731912</v>
      </c>
      <c r="M1700" s="14">
        <f t="shared" si="892"/>
        <v>769177</v>
      </c>
      <c r="O1700" s="12" t="e">
        <f>1000*(IF(I89&lt;18,VLOOKUP(I89,'[1]Mortality (No Interventions) H'!$B$10:$O$129,10),VLOOKUP(I89,'[1]Mortality (Interventions) H'!$B$264:$AV$384,40)))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2835.369038731912</v>
      </c>
      <c r="M1701" s="14">
        <f t="shared" si="892"/>
        <v>769177</v>
      </c>
      <c r="O1701" s="12" t="e">
        <f>1000*(IF(I90&lt;18,VLOOKUP(I90,'[1]Mortality (No Interventions) H'!$B$10:$O$129,10),VLOOKUP(I90,'[1]Mortality (Interventions) H'!$B$264:$AV$384,40)))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2835.369038731912</v>
      </c>
      <c r="M1702" s="14">
        <f t="shared" si="892"/>
        <v>769177</v>
      </c>
      <c r="O1702" s="12" t="e">
        <f>1000*(IF(I91&lt;18,VLOOKUP(I91,'[1]Mortality (No Interventions) H'!$B$10:$O$129,10),VLOOKUP(I91,'[1]Mortality (Interventions) H'!$B$264:$AV$384,40)))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2835.369038731912</v>
      </c>
      <c r="M1703" s="14">
        <f t="shared" si="892"/>
        <v>769177</v>
      </c>
      <c r="O1703" s="12" t="e">
        <f>1000*(IF(I92&lt;18,VLOOKUP(I92,'[1]Mortality (No Interventions) H'!$B$10:$O$129,10),VLOOKUP(I92,'[1]Mortality (Interventions) H'!$B$264:$AV$384,40)))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2835.369038731912</v>
      </c>
      <c r="M1704" s="14">
        <f t="shared" si="892"/>
        <v>769177</v>
      </c>
      <c r="O1704" s="12" t="e">
        <f>1000*(IF(I93&lt;18,VLOOKUP(I93,'[1]Mortality (No Interventions) H'!$B$10:$O$129,10),VLOOKUP(I93,'[1]Mortality (Interventions) H'!$B$264:$AV$384,40)))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2835.369038731912</v>
      </c>
      <c r="M1705" s="14">
        <f t="shared" si="892"/>
        <v>769177</v>
      </c>
      <c r="O1705" s="12" t="e">
        <f>1000*(IF(I94&lt;18,VLOOKUP(I94,'[1]Mortality (No Interventions) H'!$B$10:$O$129,10),VLOOKUP(I94,'[1]Mortality (Interventions) H'!$B$264:$AV$384,40)))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2835.369038731912</v>
      </c>
      <c r="M1706" s="14">
        <f t="shared" si="892"/>
        <v>769177</v>
      </c>
      <c r="O1706" s="12" t="e">
        <f>1000*(IF(I95&lt;18,VLOOKUP(I95,'[1]Mortality (No Interventions) H'!$B$10:$O$129,10),VLOOKUP(I95,'[1]Mortality (Interventions) H'!$B$264:$AV$384,40)))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2835.369038731912</v>
      </c>
      <c r="M1707" s="14">
        <f t="shared" si="892"/>
        <v>769177</v>
      </c>
      <c r="O1707" s="12" t="e">
        <f>1000*(IF(I96&lt;18,VLOOKUP(I96,'[1]Mortality (No Interventions) H'!$B$10:$O$129,10),VLOOKUP(I96,'[1]Mortality (Interventions) H'!$B$264:$AV$384,40)))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2835.369038731912</v>
      </c>
      <c r="M1708" s="14">
        <f t="shared" si="892"/>
        <v>769177</v>
      </c>
      <c r="O1708" s="12" t="e">
        <f>1000*(IF(I97&lt;18,VLOOKUP(I97,'[1]Mortality (No Interventions) H'!$B$10:$O$129,10),VLOOKUP(I97,'[1]Mortality (Interventions) H'!$B$264:$AV$384,40)))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2835.369038731912</v>
      </c>
      <c r="M1709" s="14">
        <f t="shared" si="892"/>
        <v>769177</v>
      </c>
      <c r="O1709" s="12" t="e">
        <f>1000*(IF(I98&lt;18,VLOOKUP(I98,'[1]Mortality (No Interventions) H'!$B$10:$O$129,10),VLOOKUP(I98,'[1]Mortality (Interventions) H'!$B$264:$AV$384,40)))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2835.369038731912</v>
      </c>
      <c r="M1710" s="14">
        <f t="shared" si="892"/>
        <v>769177</v>
      </c>
      <c r="O1710" s="12" t="e">
        <f>1000*(IF(I99&lt;18,VLOOKUP(I99,'[1]Mortality (No Interventions) H'!$B$10:$O$129,10),VLOOKUP(I99,'[1]Mortality (Interventions) H'!$B$264:$AV$384,40)))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2835.369038731912</v>
      </c>
      <c r="M1711" s="14">
        <f t="shared" ref="M1711:M1735" si="909">$E$11</f>
        <v>769177</v>
      </c>
      <c r="O1711" s="12" t="e">
        <f>1000*(IF(I100&lt;18,VLOOKUP(I100,'[1]Mortality (No Interventions) H'!$B$10:$O$129,10),VLOOKUP(I100,'[1]Mortality (Interventions) H'!$B$264:$AV$384,40)))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2835.369038731912</v>
      </c>
      <c r="M1712" s="14">
        <f t="shared" si="909"/>
        <v>769177</v>
      </c>
      <c r="O1712" s="12" t="e">
        <f>1000*(IF(I101&lt;18,VLOOKUP(I101,'[1]Mortality (No Interventions) H'!$B$10:$O$129,10),VLOOKUP(I101,'[1]Mortality (Interventions) H'!$B$264:$AV$384,40)))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2835.369038731912</v>
      </c>
      <c r="M1713" s="14">
        <f t="shared" si="909"/>
        <v>769177</v>
      </c>
      <c r="O1713" s="12" t="e">
        <f>1000*(IF(I102&lt;18,VLOOKUP(I102,'[1]Mortality (No Interventions) H'!$B$10:$O$129,10),VLOOKUP(I102,'[1]Mortality (Interventions) H'!$B$264:$AV$384,40)))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2835.369038731912</v>
      </c>
      <c r="M1714" s="14">
        <f t="shared" si="909"/>
        <v>769177</v>
      </c>
      <c r="O1714" s="12" t="e">
        <f>1000*(IF(I103&lt;18,VLOOKUP(I103,'[1]Mortality (No Interventions) H'!$B$10:$O$129,10),VLOOKUP(I103,'[1]Mortality (Interventions) H'!$B$264:$AV$384,40)))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2835.369038731912</v>
      </c>
      <c r="M1715" s="14">
        <f t="shared" si="909"/>
        <v>769177</v>
      </c>
      <c r="O1715" s="12" t="e">
        <f>1000*(IF(I104&lt;18,VLOOKUP(I104,'[1]Mortality (No Interventions) H'!$B$10:$O$129,10),VLOOKUP(I104,'[1]Mortality (Interventions) H'!$B$264:$AV$384,40)))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2835.369038731912</v>
      </c>
      <c r="M1716" s="14">
        <f t="shared" si="909"/>
        <v>769177</v>
      </c>
      <c r="O1716" s="12" t="e">
        <f>1000*(IF(I105&lt;18,VLOOKUP(I105,'[1]Mortality (No Interventions) H'!$B$10:$O$129,10),VLOOKUP(I105,'[1]Mortality (Interventions) H'!$B$264:$AV$384,40)))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2835.369038731912</v>
      </c>
      <c r="M1717" s="14">
        <f t="shared" si="909"/>
        <v>769177</v>
      </c>
      <c r="O1717" s="12" t="e">
        <f>1000*(IF(I106&lt;18,VLOOKUP(I106,'[1]Mortality (No Interventions) H'!$B$10:$O$129,10),VLOOKUP(I106,'[1]Mortality (Interventions) H'!$B$264:$AV$384,40)))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2835.369038731912</v>
      </c>
      <c r="M1718" s="14">
        <f t="shared" si="909"/>
        <v>769177</v>
      </c>
      <c r="O1718" s="12" t="e">
        <f>1000*(IF(I107&lt;18,VLOOKUP(I107,'[1]Mortality (No Interventions) H'!$B$10:$O$129,10),VLOOKUP(I107,'[1]Mortality (Interventions) H'!$B$264:$AV$384,40)))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2835.369038731912</v>
      </c>
      <c r="M1719" s="14">
        <f t="shared" si="909"/>
        <v>769177</v>
      </c>
      <c r="O1719" s="12" t="e">
        <f>1000*(IF(I108&lt;18,VLOOKUP(I108,'[1]Mortality (No Interventions) H'!$B$10:$O$129,10),VLOOKUP(I108,'[1]Mortality (Interventions) H'!$B$264:$AV$384,40)))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2835.369038731912</v>
      </c>
      <c r="M1720" s="14">
        <f t="shared" si="909"/>
        <v>769177</v>
      </c>
      <c r="O1720" s="12" t="e">
        <f>1000*(IF(I109&lt;18,VLOOKUP(I109,'[1]Mortality (No Interventions) H'!$B$10:$O$129,10),VLOOKUP(I109,'[1]Mortality (Interventions) H'!$B$264:$AV$384,40)))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2835.369038731912</v>
      </c>
      <c r="M1721" s="14">
        <f t="shared" si="909"/>
        <v>769177</v>
      </c>
      <c r="O1721" s="12" t="e">
        <f>1000*(IF(I110&lt;18,VLOOKUP(I110,'[1]Mortality (No Interventions) H'!$B$10:$O$129,10),VLOOKUP(I110,'[1]Mortality (Interventions) H'!$B$264:$AV$384,40)))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2835.369038731912</v>
      </c>
      <c r="M1722" s="14">
        <f t="shared" si="909"/>
        <v>769177</v>
      </c>
      <c r="O1722" s="12" t="e">
        <f>1000*(IF(I111&lt;18,VLOOKUP(I111,'[1]Mortality (No Interventions) H'!$B$10:$O$129,10),VLOOKUP(I111,'[1]Mortality (Interventions) H'!$B$264:$AV$384,40)))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2835.369038731912</v>
      </c>
      <c r="M1723" s="14">
        <f t="shared" si="909"/>
        <v>769177</v>
      </c>
      <c r="O1723" s="12" t="e">
        <f>1000*(IF(I112&lt;18,VLOOKUP(I112,'[1]Mortality (No Interventions) H'!$B$10:$O$129,10),VLOOKUP(I112,'[1]Mortality (Interventions) H'!$B$264:$AV$384,40)))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2835.369038731912</v>
      </c>
      <c r="M1724" s="14">
        <f t="shared" si="909"/>
        <v>769177</v>
      </c>
      <c r="O1724" s="12" t="e">
        <f>1000*(IF(I113&lt;18,VLOOKUP(I113,'[1]Mortality (No Interventions) H'!$B$10:$O$129,10),VLOOKUP(I113,'[1]Mortality (Interventions) H'!$B$264:$AV$384,40)))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2835.369038731912</v>
      </c>
      <c r="M1725" s="14">
        <f t="shared" si="909"/>
        <v>769177</v>
      </c>
      <c r="O1725" s="12" t="e">
        <f>1000*(IF(I114&lt;18,VLOOKUP(I114,'[1]Mortality (No Interventions) H'!$B$10:$O$129,10),VLOOKUP(I114,'[1]Mortality (Interventions) H'!$B$264:$AV$384,40)))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2835.369038731912</v>
      </c>
      <c r="M1726" s="14">
        <f t="shared" si="909"/>
        <v>769177</v>
      </c>
      <c r="O1726" s="12" t="e">
        <f>1000*(IF(I115&lt;18,VLOOKUP(I115,'[1]Mortality (No Interventions) H'!$B$10:$O$129,10),VLOOKUP(I115,'[1]Mortality (Interventions) H'!$B$264:$AV$384,40)))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2835.369038731912</v>
      </c>
      <c r="M1727" s="14">
        <f t="shared" si="909"/>
        <v>769177</v>
      </c>
      <c r="O1727" s="12" t="e">
        <f>1000*(IF(I116&lt;18,VLOOKUP(I116,'[1]Mortality (No Interventions) H'!$B$10:$O$129,10),VLOOKUP(I116,'[1]Mortality (Interventions) H'!$B$264:$AV$384,40)))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2835.369038731912</v>
      </c>
      <c r="M1728" s="14">
        <f t="shared" si="909"/>
        <v>769177</v>
      </c>
      <c r="O1728" s="12" t="e">
        <f>1000*(IF(I117&lt;18,VLOOKUP(I117,'[1]Mortality (No Interventions) H'!$B$10:$O$129,10),VLOOKUP(I117,'[1]Mortality (Interventions) H'!$B$264:$AV$384,40)))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2835.369038731912</v>
      </c>
      <c r="M1729" s="14">
        <f t="shared" si="909"/>
        <v>769177</v>
      </c>
      <c r="O1729" s="12" t="e">
        <f>1000*(IF(I118&lt;18,VLOOKUP(I118,'[1]Mortality (No Interventions) H'!$B$10:$O$129,10),VLOOKUP(I118,'[1]Mortality (Interventions) H'!$B$264:$AV$384,40)))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2835.369038731912</v>
      </c>
      <c r="M1730" s="14">
        <f t="shared" si="909"/>
        <v>769177</v>
      </c>
      <c r="O1730" s="12" t="e">
        <f>1000*(IF(I119&lt;18,VLOOKUP(I119,'[1]Mortality (No Interventions) H'!$B$10:$O$129,10),VLOOKUP(I119,'[1]Mortality (Interventions) H'!$B$264:$AV$384,40)))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2835.369038731912</v>
      </c>
      <c r="M1731" s="14">
        <f t="shared" si="909"/>
        <v>769177</v>
      </c>
      <c r="O1731" s="12" t="e">
        <f>1000*(IF(I120&lt;18,VLOOKUP(I120,'[1]Mortality (No Interventions) H'!$B$10:$O$129,10),VLOOKUP(I120,'[1]Mortality (Interventions) H'!$B$264:$AV$384,40)))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2835.369038731912</v>
      </c>
      <c r="M1732" s="14">
        <f t="shared" si="909"/>
        <v>769177</v>
      </c>
      <c r="O1732" s="12" t="e">
        <f>1000*(IF(I121&lt;18,VLOOKUP(I121,'[1]Mortality (No Interventions) H'!$B$10:$O$129,10),VLOOKUP(I121,'[1]Mortality (Interventions) H'!$B$264:$AV$384,40)))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2835.369038731912</v>
      </c>
      <c r="M1733" s="14">
        <f t="shared" si="909"/>
        <v>769177</v>
      </c>
      <c r="O1733" s="12" t="e">
        <f>1000*(IF(I122&lt;18,VLOOKUP(I122,'[1]Mortality (No Interventions) H'!$B$10:$O$129,10),VLOOKUP(I122,'[1]Mortality (Interventions) H'!$B$264:$AV$384,40)))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2835.369038731912</v>
      </c>
      <c r="M1734" s="14">
        <f t="shared" si="909"/>
        <v>769177</v>
      </c>
      <c r="O1734" s="12" t="e">
        <f>1000*(IF(I123&lt;18,VLOOKUP(I123,'[1]Mortality (No Interventions) H'!$B$10:$O$129,10),VLOOKUP(I123,'[1]Mortality (Interventions) H'!$B$264:$AV$384,40)))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2835.369038731912</v>
      </c>
      <c r="M1735" s="14">
        <f t="shared" si="909"/>
        <v>769177</v>
      </c>
      <c r="O1735" s="12" t="e">
        <f>1000*(IF(I124&lt;18,VLOOKUP(I124,'[1]Mortality (No Interventions) H'!$B$10:$O$129,10),VLOOKUP(I124,'[1]Mortality (Interventions) H'!$B$264:$AV$384,40)))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527207.66197529004</v>
      </c>
      <c r="Z1740" s="2">
        <f t="shared" si="926"/>
        <v>-13180.191549382253</v>
      </c>
      <c r="AA1740" s="2">
        <f t="shared" si="926"/>
        <v>-48159.290107072855</v>
      </c>
      <c r="AB1740" s="2">
        <f t="shared" si="926"/>
        <v>-769177</v>
      </c>
      <c r="AC1740" s="2">
        <f t="shared" si="926"/>
        <v>-303308.8196811651</v>
      </c>
      <c r="AD1740" s="2">
        <f t="shared" si="926"/>
        <v>12857.073321985932</v>
      </c>
      <c r="AE1740" s="2">
        <f t="shared" si="926"/>
        <v>-290451.74635917903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527207.66197529004</v>
      </c>
      <c r="Z1742" s="2">
        <f t="shared" si="927"/>
        <v>-13180.191549382253</v>
      </c>
      <c r="AA1742" s="2">
        <f t="shared" si="927"/>
        <v>-23381.303215703221</v>
      </c>
      <c r="AB1742" s="2">
        <f t="shared" si="927"/>
        <v>-204863.54081063496</v>
      </c>
      <c r="AC1742" s="2">
        <f t="shared" si="927"/>
        <v>285782.62639956962</v>
      </c>
      <c r="AD1742" s="2">
        <f t="shared" si="927"/>
        <v>5643.1345918936449</v>
      </c>
      <c r="AE1742" s="2">
        <f t="shared" si="927"/>
        <v>291425.76099146326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527207.66197529004</v>
      </c>
      <c r="Z1744" s="2">
        <f t="shared" si="928"/>
        <v>-13180.191549382253</v>
      </c>
      <c r="AA1744" s="2">
        <f t="shared" si="928"/>
        <v>-34960.16639772123</v>
      </c>
      <c r="AB1744" s="2">
        <f t="shared" si="928"/>
        <v>-435337.38963162375</v>
      </c>
      <c r="AC1744" s="2">
        <f t="shared" si="928"/>
        <v>43729.91439656273</v>
      </c>
      <c r="AD1744" s="2">
        <f t="shared" si="928"/>
        <v>8990.8749113502654</v>
      </c>
      <c r="AE1744" s="2">
        <f t="shared" si="928"/>
        <v>52720.789307913161</v>
      </c>
    </row>
    <row r="1748" spans="1:40" ht="19" customHeight="1" x14ac:dyDescent="0.15">
      <c r="A1748" s="1"/>
      <c r="G1748" s="1" t="s">
        <v>11</v>
      </c>
      <c r="H1748" s="50">
        <v>557081.58420453384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557081.58420453384</v>
      </c>
      <c r="K1749" s="14">
        <f>J1749*$C$10</f>
        <v>13927.039605113347</v>
      </c>
      <c r="L1749" s="15">
        <f>$C$1759</f>
        <v>5564.1743499315107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557081.58420453384</v>
      </c>
      <c r="Z1749" s="8">
        <f t="shared" ref="Z1749:Z1780" si="933">IFERROR(_xlfn.IFNA(-$T1749*K1749,0),0)</f>
        <v>-13927.039605113347</v>
      </c>
      <c r="AA1749" s="8">
        <f t="shared" ref="AA1749:AA1780" si="934">IFERROR(_xlfn.IFNA(-$T1749*L1749,0),0)</f>
        <v>-5564.1743499315107</v>
      </c>
      <c r="AB1749" s="8"/>
      <c r="AC1749" s="8">
        <f t="shared" ref="AC1749:AC1780" si="935">IFERROR(_xlfn.IFNA(SUM(Y1749:AB1749),0),0)</f>
        <v>537590.37024948897</v>
      </c>
      <c r="AD1749" s="8"/>
      <c r="AE1749" s="8">
        <f t="shared" ref="AE1749:AE1780" si="936">IFERROR(_xlfn.IFNA(SUM(AC1749:AD1749),0),0)</f>
        <v>537590.37024948897</v>
      </c>
      <c r="AG1749" s="46">
        <f>AE1878</f>
        <v>69536.031459593214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H'!$B$10:$O$129,10),VLOOKUP(I5,'[1]Mortality (Interventions) H'!$B$264:$AV$384,43)))</f>
        <v>19.492916969114638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1.9492916969114638E-2</v>
      </c>
      <c r="S1750" s="10">
        <f t="shared" ref="S1750:S1781" si="940">MIN(P1750*Q1750,Q1750-R1750)</f>
        <v>0</v>
      </c>
      <c r="T1750" s="9">
        <f t="shared" si="930"/>
        <v>0.98050708303088541</v>
      </c>
      <c r="U1750" s="18"/>
      <c r="V1750" s="8">
        <f t="shared" ref="V1750:V1781" si="941">W1749</f>
        <v>7691.77</v>
      </c>
      <c r="W1750" s="8">
        <f t="shared" si="931"/>
        <v>7541.8349660444737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-14993.503395552691</v>
      </c>
      <c r="AC1750" s="8">
        <f t="shared" si="935"/>
        <v>-14993.503395552691</v>
      </c>
      <c r="AD1750" s="8">
        <f t="shared" ref="AD1750:AD1781" si="943">IFERROR(_xlfn.IFNA($D$6*SUM(V1750:V1750,Y1750:Z1750),0),0)</f>
        <v>754.56263700000011</v>
      </c>
      <c r="AE1750" s="8">
        <f t="shared" si="936"/>
        <v>-14238.94075855269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2778.7664289088411</v>
      </c>
      <c r="M1751" s="14">
        <f t="shared" si="929"/>
        <v>769177</v>
      </c>
      <c r="N1751" s="13"/>
      <c r="O1751" s="12">
        <f>1000*(IF(I6&lt;18,VLOOKUP(I6,'[1]Mortality (No Interventions) H'!$B$10:$O$129,10),VLOOKUP(I6,'[1]Mortality (Interventions) H'!$B$264:$AV$384,43)))</f>
        <v>21.214531868147184</v>
      </c>
      <c r="P1751" s="11">
        <v>0</v>
      </c>
      <c r="Q1751" s="10">
        <f t="shared" si="938"/>
        <v>0.98050708303088541</v>
      </c>
      <c r="R1751" s="10">
        <f t="shared" si="939"/>
        <v>2.0800998759902753E-2</v>
      </c>
      <c r="S1751" s="10">
        <f t="shared" si="940"/>
        <v>0</v>
      </c>
      <c r="T1751" s="9">
        <f t="shared" si="930"/>
        <v>0.9597060842709827</v>
      </c>
      <c r="U1751" s="18"/>
      <c r="V1751" s="8">
        <f t="shared" si="941"/>
        <v>7541.8349660444737</v>
      </c>
      <c r="W1751" s="8">
        <f t="shared" si="931"/>
        <v>7381.8384678130169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-2666.7990485917658</v>
      </c>
      <c r="AB1751" s="8">
        <f t="shared" si="942"/>
        <v>-15999.649823145719</v>
      </c>
      <c r="AC1751" s="8">
        <f t="shared" si="935"/>
        <v>-18666.448871737484</v>
      </c>
      <c r="AD1751" s="8">
        <f t="shared" si="943"/>
        <v>739.85401016896287</v>
      </c>
      <c r="AE1751" s="8">
        <f t="shared" si="936"/>
        <v>-17926.594861568523</v>
      </c>
      <c r="AF1751" s="1" t="s">
        <v>34</v>
      </c>
      <c r="AG1751" s="44">
        <f>AE1878/Y1878</f>
        <v>0.12482198915062842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2778.7664289088411</v>
      </c>
      <c r="M1752" s="14">
        <f t="shared" si="929"/>
        <v>769177</v>
      </c>
      <c r="N1752" s="13"/>
      <c r="O1752" s="12">
        <f>1000*(IF(I7&lt;18,VLOOKUP(I7,'[1]Mortality (No Interventions) H'!$B$10:$O$129,10),VLOOKUP(I7,'[1]Mortality (Interventions) H'!$B$264:$AV$384,43)))</f>
        <v>23.029322663736988</v>
      </c>
      <c r="P1752" s="11">
        <v>0</v>
      </c>
      <c r="Q1752" s="10">
        <f t="shared" si="938"/>
        <v>0.9597060842709827</v>
      </c>
      <c r="R1752" s="10">
        <f t="shared" si="939"/>
        <v>2.2101381077028019E-2</v>
      </c>
      <c r="S1752" s="10">
        <f t="shared" si="940"/>
        <v>0</v>
      </c>
      <c r="T1752" s="9">
        <f t="shared" si="930"/>
        <v>0.93760470319395472</v>
      </c>
      <c r="U1752" s="18"/>
      <c r="V1752" s="8">
        <f t="shared" si="941"/>
        <v>7381.8384678130169</v>
      </c>
      <c r="W1752" s="8">
        <f t="shared" si="931"/>
        <v>7211.8397278861657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-2605.3844728223994</v>
      </c>
      <c r="AB1752" s="8">
        <f t="shared" si="942"/>
        <v>-16999.873992685181</v>
      </c>
      <c r="AC1752" s="8">
        <f t="shared" si="935"/>
        <v>-19605.258465507581</v>
      </c>
      <c r="AD1752" s="8">
        <f t="shared" si="943"/>
        <v>724.15835369245701</v>
      </c>
      <c r="AE1752" s="8">
        <f t="shared" si="936"/>
        <v>-18881.100111815125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2778.7664289088411</v>
      </c>
      <c r="M1753" s="14">
        <f t="shared" si="929"/>
        <v>769177</v>
      </c>
      <c r="N1753" s="13"/>
      <c r="O1753" s="12">
        <f>1000*(IF(I8&lt;18,VLOOKUP(I8,'[1]Mortality (No Interventions) H'!$B$10:$O$129,10),VLOOKUP(I8,'[1]Mortality (Interventions) H'!$B$264:$AV$384,43)))</f>
        <v>24.934133590898924</v>
      </c>
      <c r="P1753" s="11">
        <v>0</v>
      </c>
      <c r="Q1753" s="10">
        <f t="shared" si="938"/>
        <v>0.93760470319395472</v>
      </c>
      <c r="R1753" s="10">
        <f t="shared" si="939"/>
        <v>2.3378360924893201E-2</v>
      </c>
      <c r="S1753" s="10">
        <f t="shared" si="940"/>
        <v>0</v>
      </c>
      <c r="T1753" s="9">
        <f t="shared" si="930"/>
        <v>0.91422634226906152</v>
      </c>
      <c r="U1753" s="18"/>
      <c r="V1753" s="8">
        <f t="shared" si="941"/>
        <v>7211.8397278861657</v>
      </c>
      <c r="W1753" s="8">
        <f t="shared" si="931"/>
        <v>7032.0187526748996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-2540.4214683213918</v>
      </c>
      <c r="AB1753" s="8">
        <f t="shared" si="942"/>
        <v>-17982.097521126576</v>
      </c>
      <c r="AC1753" s="8">
        <f t="shared" si="935"/>
        <v>-20522.518989447966</v>
      </c>
      <c r="AD1753" s="8">
        <f t="shared" si="943"/>
        <v>707.48147730563289</v>
      </c>
      <c r="AE1753" s="8">
        <f t="shared" si="936"/>
        <v>-19815.037512142335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2778.7664289088411</v>
      </c>
      <c r="M1754" s="14">
        <f t="shared" si="929"/>
        <v>769177</v>
      </c>
      <c r="N1754" s="13"/>
      <c r="O1754" s="12">
        <f>1000*(IF(I9&lt;18,VLOOKUP(I9,'[1]Mortality (No Interventions) H'!$B$10:$O$129,10),VLOOKUP(I9,'[1]Mortality (Interventions) H'!$B$264:$AV$384,43)))</f>
        <v>27.063052773092167</v>
      </c>
      <c r="P1754" s="11">
        <v>0</v>
      </c>
      <c r="Q1754" s="10">
        <f t="shared" si="938"/>
        <v>0.91422634226906152</v>
      </c>
      <c r="R1754" s="10">
        <f t="shared" si="939"/>
        <v>2.4741755747378632E-2</v>
      </c>
      <c r="S1754" s="10">
        <f t="shared" si="940"/>
        <v>0</v>
      </c>
      <c r="T1754" s="9">
        <f t="shared" si="930"/>
        <v>0.88948458652168294</v>
      </c>
      <c r="U1754" s="18"/>
      <c r="V1754" s="8">
        <f t="shared" si="941"/>
        <v>7032.0187526748996</v>
      </c>
      <c r="W1754" s="8">
        <f t="shared" si="931"/>
        <v>6841.7108580698859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-2471.6699080583139</v>
      </c>
      <c r="AB1754" s="8">
        <f t="shared" si="942"/>
        <v>-19030.789460501455</v>
      </c>
      <c r="AC1754" s="8">
        <f t="shared" si="935"/>
        <v>-21502.459368559768</v>
      </c>
      <c r="AD1754" s="8">
        <f t="shared" si="943"/>
        <v>689.84103963740768</v>
      </c>
      <c r="AE1754" s="8">
        <f t="shared" si="936"/>
        <v>-20812.618328922359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2778.7664289088411</v>
      </c>
      <c r="M1755" s="14">
        <f t="shared" si="929"/>
        <v>769177</v>
      </c>
      <c r="N1755" s="13"/>
      <c r="O1755" s="12">
        <f>1000*(IF(I10&lt;18,VLOOKUP(I10,'[1]Mortality (No Interventions) H'!$B$10:$O$129,10),VLOOKUP(I10,'[1]Mortality (Interventions) H'!$B$264:$AV$384,43)))</f>
        <v>29.758895743852769</v>
      </c>
      <c r="P1755" s="11">
        <v>0</v>
      </c>
      <c r="Q1755" s="10">
        <f t="shared" si="938"/>
        <v>0.88948458652168294</v>
      </c>
      <c r="R1755" s="10">
        <f t="shared" si="939"/>
        <v>2.647007907606275E-2</v>
      </c>
      <c r="S1755" s="10">
        <f t="shared" si="940"/>
        <v>0</v>
      </c>
      <c r="T1755" s="9">
        <f t="shared" si="930"/>
        <v>0.86301450744562014</v>
      </c>
      <c r="U1755" s="18"/>
      <c r="V1755" s="8">
        <f t="shared" si="941"/>
        <v>6841.7108580698859</v>
      </c>
      <c r="W1755" s="8">
        <f t="shared" si="931"/>
        <v>6638.1090979349983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-2398.1157409511884</v>
      </c>
      <c r="AB1755" s="8">
        <f t="shared" si="942"/>
        <v>-20360.176013488719</v>
      </c>
      <c r="AC1755" s="8">
        <f t="shared" si="935"/>
        <v>-22758.291754439906</v>
      </c>
      <c r="AD1755" s="8">
        <f t="shared" si="943"/>
        <v>671.1718351766558</v>
      </c>
      <c r="AE1755" s="8">
        <f t="shared" si="936"/>
        <v>-22087.119919263248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2778.7664289088411</v>
      </c>
      <c r="M1756" s="14">
        <f t="shared" si="929"/>
        <v>769177</v>
      </c>
      <c r="N1756" s="13"/>
      <c r="O1756" s="12">
        <f>1000*(IF(I11&lt;18,VLOOKUP(I11,'[1]Mortality (No Interventions) H'!$B$10:$O$129,10),VLOOKUP(I11,'[1]Mortality (Interventions) H'!$B$264:$AV$384,43)))</f>
        <v>32.50004120242842</v>
      </c>
      <c r="P1756" s="11">
        <v>0</v>
      </c>
      <c r="Q1756" s="10">
        <f t="shared" si="938"/>
        <v>0.86301450744562014</v>
      </c>
      <c r="R1756" s="10">
        <f t="shared" si="939"/>
        <v>2.8048007050276123E-2</v>
      </c>
      <c r="S1756" s="10">
        <f t="shared" si="940"/>
        <v>0</v>
      </c>
      <c r="T1756" s="9">
        <f t="shared" si="930"/>
        <v>0.83496650039534404</v>
      </c>
      <c r="U1756" s="18"/>
      <c r="V1756" s="8">
        <f t="shared" si="941"/>
        <v>6638.1090979349983</v>
      </c>
      <c r="W1756" s="8">
        <f t="shared" si="931"/>
        <v>6422.370278745896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-2320.1768805620827</v>
      </c>
      <c r="AB1756" s="8">
        <f t="shared" si="942"/>
        <v>-21573.881918910236</v>
      </c>
      <c r="AC1756" s="8">
        <f t="shared" si="935"/>
        <v>-23894.058799472317</v>
      </c>
      <c r="AD1756" s="8">
        <f t="shared" si="943"/>
        <v>651.19850250742343</v>
      </c>
      <c r="AE1756" s="8">
        <f t="shared" si="936"/>
        <v>-23242.860296964893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2778.7664289088411</v>
      </c>
      <c r="M1757" s="14">
        <f t="shared" si="929"/>
        <v>769177</v>
      </c>
      <c r="N1757" s="13"/>
      <c r="O1757" s="12">
        <f>1000*(IF(I12&lt;18,VLOOKUP(I12,'[1]Mortality (No Interventions) H'!$B$10:$O$129,10),VLOOKUP(I12,'[1]Mortality (Interventions) H'!$B$264:$AV$384,43)))</f>
        <v>35.642071677219732</v>
      </c>
      <c r="P1757" s="11">
        <v>0</v>
      </c>
      <c r="Q1757" s="10">
        <f t="shared" si="938"/>
        <v>0.83496650039534404</v>
      </c>
      <c r="R1757" s="10">
        <f t="shared" si="939"/>
        <v>2.975993585516817E-2</v>
      </c>
      <c r="S1757" s="10">
        <f t="shared" si="940"/>
        <v>0</v>
      </c>
      <c r="T1757" s="9">
        <f t="shared" si="930"/>
        <v>0.80520656454017592</v>
      </c>
      <c r="U1757" s="18"/>
      <c r="V1757" s="8">
        <f t="shared" si="941"/>
        <v>6422.370278745896</v>
      </c>
      <c r="W1757" s="8">
        <f t="shared" si="931"/>
        <v>6193.4636969331896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-2237.480969881261</v>
      </c>
      <c r="AB1757" s="8">
        <f t="shared" si="942"/>
        <v>-22890.658181270686</v>
      </c>
      <c r="AC1757" s="8">
        <f t="shared" si="935"/>
        <v>-25128.139151151947</v>
      </c>
      <c r="AD1757" s="8">
        <f t="shared" si="943"/>
        <v>630.0345243449724</v>
      </c>
      <c r="AE1757" s="8">
        <f t="shared" si="936"/>
        <v>-24498.104626806973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2778.7664289088411</v>
      </c>
      <c r="M1758" s="14">
        <f t="shared" si="929"/>
        <v>769177</v>
      </c>
      <c r="N1758" s="13"/>
      <c r="O1758" s="12">
        <f>1000*(IF(I13&lt;18,VLOOKUP(I13,'[1]Mortality (No Interventions) H'!$B$10:$O$129,10),VLOOKUP(I13,'[1]Mortality (Interventions) H'!$B$264:$AV$384,43)))</f>
        <v>39.242823422267399</v>
      </c>
      <c r="P1758" s="11">
        <v>0</v>
      </c>
      <c r="Q1758" s="10">
        <f t="shared" si="938"/>
        <v>0.80520656454017592</v>
      </c>
      <c r="R1758" s="10">
        <f t="shared" si="939"/>
        <v>3.159857903070068E-2</v>
      </c>
      <c r="S1758" s="10">
        <f t="shared" si="940"/>
        <v>0</v>
      </c>
      <c r="T1758" s="9">
        <f t="shared" si="930"/>
        <v>0.77360798550947529</v>
      </c>
      <c r="U1758" s="18"/>
      <c r="V1758" s="8">
        <f t="shared" si="941"/>
        <v>6193.4636969331896</v>
      </c>
      <c r="W1758" s="8">
        <f t="shared" si="931"/>
        <v>5950.4146947022173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-2149.6758992695272</v>
      </c>
      <c r="AB1758" s="8">
        <f t="shared" si="942"/>
        <v>-24304.900223097258</v>
      </c>
      <c r="AC1758" s="8">
        <f t="shared" si="935"/>
        <v>-26454.576122366787</v>
      </c>
      <c r="AD1758" s="8">
        <f t="shared" si="943"/>
        <v>607.57878866914598</v>
      </c>
      <c r="AE1758" s="8">
        <f t="shared" si="936"/>
        <v>-25846.99733369764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5564.1743499315107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2778.7664289088411</v>
      </c>
      <c r="M1759" s="14">
        <f t="shared" si="929"/>
        <v>769177</v>
      </c>
      <c r="N1759" s="13"/>
      <c r="O1759" s="12">
        <f>1000*(IF(I14&lt;18,VLOOKUP(I14,'[1]Mortality (No Interventions) H'!$B$10:$O$129,10),VLOOKUP(I14,'[1]Mortality (Interventions) H'!$B$264:$AV$384,43)))</f>
        <v>43.512879138425681</v>
      </c>
      <c r="P1759" s="11">
        <v>0</v>
      </c>
      <c r="Q1759" s="10">
        <f t="shared" si="938"/>
        <v>0.77360798550947529</v>
      </c>
      <c r="R1759" s="10">
        <f t="shared" si="939"/>
        <v>3.366191077399476E-2</v>
      </c>
      <c r="S1759" s="10">
        <f t="shared" si="940"/>
        <v>0</v>
      </c>
      <c r="T1759" s="9">
        <f t="shared" si="930"/>
        <v>0.73994607473548057</v>
      </c>
      <c r="U1759" s="18"/>
      <c r="V1759" s="8">
        <f t="shared" si="941"/>
        <v>5950.4146947022173</v>
      </c>
      <c r="W1759" s="8">
        <f t="shared" si="931"/>
        <v>5691.4950192681281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-2056.1373116778259</v>
      </c>
      <c r="AB1759" s="8">
        <f t="shared" si="942"/>
        <v>-25891.96754340897</v>
      </c>
      <c r="AC1759" s="8">
        <f t="shared" si="935"/>
        <v>-27948.104855086796</v>
      </c>
      <c r="AD1759" s="8">
        <f t="shared" si="943"/>
        <v>583.73568155028761</v>
      </c>
      <c r="AE1759" s="8">
        <f t="shared" si="936"/>
        <v>-27364.36917353651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2778.7664289088411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2778.7664289088411</v>
      </c>
      <c r="M1760" s="14">
        <f t="shared" si="929"/>
        <v>769177</v>
      </c>
      <c r="N1760" s="13"/>
      <c r="O1760" s="12">
        <f>1000*(IF(I15&lt;18,VLOOKUP(I15,'[1]Mortality (No Interventions) H'!$B$10:$O$129,10),VLOOKUP(I15,'[1]Mortality (Interventions) H'!$B$264:$AV$384,43)))</f>
        <v>48.397607102928085</v>
      </c>
      <c r="P1760" s="11">
        <v>0</v>
      </c>
      <c r="Q1760" s="10">
        <f t="shared" si="938"/>
        <v>0.73994607473548057</v>
      </c>
      <c r="R1760" s="10">
        <f t="shared" si="939"/>
        <v>3.581161940240165E-2</v>
      </c>
      <c r="S1760" s="10">
        <f t="shared" si="940"/>
        <v>0</v>
      </c>
      <c r="T1760" s="9">
        <f t="shared" si="930"/>
        <v>0.70413445533307895</v>
      </c>
      <c r="U1760" s="18"/>
      <c r="V1760" s="8">
        <f t="shared" si="941"/>
        <v>5691.4950192681281</v>
      </c>
      <c r="W1760" s="8">
        <f t="shared" si="931"/>
        <v>5416.040279497317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-1956.6251859175718</v>
      </c>
      <c r="AB1760" s="8">
        <f t="shared" si="942"/>
        <v>-27545.473977081092</v>
      </c>
      <c r="AC1760" s="8">
        <f t="shared" si="935"/>
        <v>-29502.099162998664</v>
      </c>
      <c r="AD1760" s="8">
        <f t="shared" si="943"/>
        <v>558.33566139020343</v>
      </c>
      <c r="AE1760" s="8">
        <f t="shared" si="936"/>
        <v>-28943.763501608461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2778.7664289088411</v>
      </c>
      <c r="M1761" s="14">
        <f t="shared" si="929"/>
        <v>769177</v>
      </c>
      <c r="N1761" s="13"/>
      <c r="O1761" s="12">
        <f>1000*(IF(I16&lt;18,VLOOKUP(I16,'[1]Mortality (No Interventions) H'!$B$10:$O$129,10),VLOOKUP(I16,'[1]Mortality (Interventions) H'!$B$264:$AV$384,43)))</f>
        <v>53.958677128709844</v>
      </c>
      <c r="P1761" s="11">
        <v>0</v>
      </c>
      <c r="Q1761" s="10">
        <f t="shared" si="938"/>
        <v>0.70413445533307895</v>
      </c>
      <c r="R1761" s="10">
        <f t="shared" si="939"/>
        <v>3.7994163730517568E-2</v>
      </c>
      <c r="S1761" s="10">
        <f t="shared" si="940"/>
        <v>0</v>
      </c>
      <c r="T1761" s="9">
        <f t="shared" si="930"/>
        <v>0.66614029160256139</v>
      </c>
      <c r="U1761" s="18"/>
      <c r="V1761" s="8">
        <f t="shared" si="941"/>
        <v>5416.040279497317</v>
      </c>
      <c r="W1761" s="8">
        <f t="shared" si="931"/>
        <v>5123.7979107398342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-1851.0482792487435</v>
      </c>
      <c r="AB1761" s="8">
        <f t="shared" si="942"/>
        <v>-29224.236875748313</v>
      </c>
      <c r="AC1761" s="8">
        <f t="shared" si="935"/>
        <v>-31075.285154997055</v>
      </c>
      <c r="AD1761" s="8">
        <f t="shared" si="943"/>
        <v>531.31355141868687</v>
      </c>
      <c r="AE1761" s="8">
        <f t="shared" si="936"/>
        <v>-30543.971603578368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2778.7664289088411</v>
      </c>
      <c r="M1762" s="14">
        <f t="shared" si="929"/>
        <v>769177</v>
      </c>
      <c r="N1762" s="13"/>
      <c r="O1762" s="12">
        <f>1000*(IF(I17&lt;18,VLOOKUP(I17,'[1]Mortality (No Interventions) H'!$B$10:$O$129,10),VLOOKUP(I17,'[1]Mortality (Interventions) H'!$B$264:$AV$384,43)))</f>
        <v>60.327200319839292</v>
      </c>
      <c r="P1762" s="11">
        <v>0</v>
      </c>
      <c r="Q1762" s="10">
        <f t="shared" si="938"/>
        <v>0.66614029160256139</v>
      </c>
      <c r="R1762" s="10">
        <f t="shared" si="939"/>
        <v>4.018637881262388E-2</v>
      </c>
      <c r="S1762" s="10">
        <f t="shared" si="940"/>
        <v>0</v>
      </c>
      <c r="T1762" s="9">
        <f t="shared" si="930"/>
        <v>0.62595391278993751</v>
      </c>
      <c r="U1762" s="18"/>
      <c r="V1762" s="8">
        <f t="shared" si="941"/>
        <v>5123.7979107398342</v>
      </c>
      <c r="W1762" s="8">
        <f t="shared" si="931"/>
        <v>4814.6935277802577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-1739.3797189048107</v>
      </c>
      <c r="AB1762" s="8">
        <f t="shared" si="942"/>
        <v>-30910.4382959576</v>
      </c>
      <c r="AC1762" s="8">
        <f t="shared" si="935"/>
        <v>-32649.818014862409</v>
      </c>
      <c r="AD1762" s="8">
        <f t="shared" si="943"/>
        <v>502.64457504357779</v>
      </c>
      <c r="AE1762" s="8">
        <f t="shared" si="936"/>
        <v>-32147.173439818831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2778.7664289088411</v>
      </c>
      <c r="M1763" s="14">
        <f t="shared" si="929"/>
        <v>769177</v>
      </c>
      <c r="N1763" s="13"/>
      <c r="O1763" s="12">
        <f>1000*(IF(I18&lt;18,VLOOKUP(I18,'[1]Mortality (No Interventions) H'!$B$10:$O$129,10),VLOOKUP(I18,'[1]Mortality (Interventions) H'!$B$264:$AV$384,43)))</f>
        <v>67.364963676814682</v>
      </c>
      <c r="P1763" s="11">
        <v>0</v>
      </c>
      <c r="Q1763" s="10">
        <f t="shared" si="938"/>
        <v>0.62595391278993751</v>
      </c>
      <c r="R1763" s="10">
        <f t="shared" si="939"/>
        <v>4.2167362598454168E-2</v>
      </c>
      <c r="S1763" s="10">
        <f t="shared" si="940"/>
        <v>0</v>
      </c>
      <c r="T1763" s="9">
        <f t="shared" si="930"/>
        <v>0.58378655019148329</v>
      </c>
      <c r="U1763" s="18"/>
      <c r="V1763" s="8">
        <f t="shared" si="941"/>
        <v>4814.6935277802577</v>
      </c>
      <c r="W1763" s="8">
        <f t="shared" si="931"/>
        <v>4490.3518731663453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-1622.2064673206</v>
      </c>
      <c r="AB1763" s="8">
        <f t="shared" si="942"/>
        <v>-32434.165461391181</v>
      </c>
      <c r="AC1763" s="8">
        <f t="shared" si="935"/>
        <v>-34056.371928711778</v>
      </c>
      <c r="AD1763" s="8">
        <f t="shared" si="943"/>
        <v>472.3214350752433</v>
      </c>
      <c r="AE1763" s="8">
        <f t="shared" si="936"/>
        <v>-33584.050493636532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2778.7664289088411</v>
      </c>
      <c r="M1764" s="14">
        <f t="shared" si="929"/>
        <v>769177</v>
      </c>
      <c r="N1764" s="13"/>
      <c r="O1764" s="12">
        <f>1000*(IF(I19&lt;18,VLOOKUP(I19,'[1]Mortality (No Interventions) H'!$B$10:$O$129,10),VLOOKUP(I19,'[1]Mortality (Interventions) H'!$B$264:$AV$384,43)))</f>
        <v>75.101400852699399</v>
      </c>
      <c r="P1764" s="11">
        <v>0</v>
      </c>
      <c r="Q1764" s="10">
        <f t="shared" si="938"/>
        <v>0.58378655019148329</v>
      </c>
      <c r="R1764" s="10">
        <f t="shared" si="939"/>
        <v>4.3843187718345104E-2</v>
      </c>
      <c r="S1764" s="10">
        <f t="shared" si="940"/>
        <v>0</v>
      </c>
      <c r="T1764" s="9">
        <f t="shared" si="930"/>
        <v>0.53994336247313823</v>
      </c>
      <c r="U1764" s="18"/>
      <c r="V1764" s="8">
        <f t="shared" si="941"/>
        <v>4490.3518731663453</v>
      </c>
      <c r="W1764" s="8">
        <f t="shared" si="931"/>
        <v>4153.1201571700103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-1500.3764891525143</v>
      </c>
      <c r="AB1764" s="8">
        <f t="shared" si="942"/>
        <v>-33723.171599633533</v>
      </c>
      <c r="AC1764" s="8">
        <f t="shared" si="935"/>
        <v>-35223.548088786047</v>
      </c>
      <c r="AD1764" s="8">
        <f t="shared" si="943"/>
        <v>440.50351875761851</v>
      </c>
      <c r="AE1764" s="8">
        <f t="shared" si="936"/>
        <v>-34783.044570028425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2778.7664289088411</v>
      </c>
      <c r="M1765" s="14">
        <f t="shared" si="929"/>
        <v>769177</v>
      </c>
      <c r="N1765" s="13"/>
      <c r="O1765" s="12">
        <f>1000*(IF(I20&lt;18,VLOOKUP(I20,'[1]Mortality (No Interventions) H'!$B$10:$O$129,10),VLOOKUP(I20,'[1]Mortality (Interventions) H'!$B$264:$AV$384,43)))</f>
        <v>83.427891151910927</v>
      </c>
      <c r="P1765" s="11">
        <v>0</v>
      </c>
      <c r="Q1765" s="10">
        <f t="shared" si="938"/>
        <v>0.53994336247313823</v>
      </c>
      <c r="R1765" s="10">
        <f t="shared" si="939"/>
        <v>4.5046336072605761E-2</v>
      </c>
      <c r="S1765" s="10">
        <f t="shared" si="940"/>
        <v>0</v>
      </c>
      <c r="T1765" s="9">
        <f t="shared" si="930"/>
        <v>0.49489702640053246</v>
      </c>
      <c r="U1765" s="18"/>
      <c r="V1765" s="8">
        <f t="shared" si="941"/>
        <v>4153.1201571700103</v>
      </c>
      <c r="W1765" s="8">
        <f t="shared" si="931"/>
        <v>3806.634100756824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-1375.2032427286119</v>
      </c>
      <c r="AB1765" s="8">
        <f t="shared" si="942"/>
        <v>-34648.605641318682</v>
      </c>
      <c r="AC1765" s="8">
        <f t="shared" si="935"/>
        <v>-36023.808884047292</v>
      </c>
      <c r="AD1765" s="8">
        <f t="shared" si="943"/>
        <v>407.42108741837802</v>
      </c>
      <c r="AE1765" s="8">
        <f t="shared" si="936"/>
        <v>-35616.387796628915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2778.7664289088411</v>
      </c>
      <c r="M1766" s="14">
        <f t="shared" si="929"/>
        <v>769177</v>
      </c>
      <c r="N1766" s="13"/>
      <c r="O1766" s="12">
        <f>1000*(IF(I21&lt;18,VLOOKUP(I21,'[1]Mortality (No Interventions) H'!$B$10:$O$129,10),VLOOKUP(I21,'[1]Mortality (Interventions) H'!$B$264:$AV$384,43)))</f>
        <v>92.459592930857696</v>
      </c>
      <c r="P1766" s="11">
        <v>0</v>
      </c>
      <c r="Q1766" s="10">
        <f t="shared" si="938"/>
        <v>0.49489702640053246</v>
      </c>
      <c r="R1766" s="10">
        <f t="shared" si="939"/>
        <v>4.5757977603685163E-2</v>
      </c>
      <c r="S1766" s="10">
        <f t="shared" si="940"/>
        <v>0</v>
      </c>
      <c r="T1766" s="9">
        <f t="shared" si="930"/>
        <v>0.4491390487968473</v>
      </c>
      <c r="U1766" s="18"/>
      <c r="V1766" s="8">
        <f t="shared" si="941"/>
        <v>3806.634100756824</v>
      </c>
      <c r="W1766" s="8">
        <f t="shared" si="931"/>
        <v>3454.6742613641263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-1248.0525107087292</v>
      </c>
      <c r="AB1766" s="8">
        <f t="shared" si="942"/>
        <v>-35195.983939269739</v>
      </c>
      <c r="AC1766" s="8">
        <f t="shared" si="935"/>
        <v>-36444.03644997847</v>
      </c>
      <c r="AD1766" s="8">
        <f t="shared" si="943"/>
        <v>373.43080528424446</v>
      </c>
      <c r="AE1766" s="8">
        <f t="shared" si="936"/>
        <v>-36070.605644694224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2778.7664289088411</v>
      </c>
      <c r="M1767" s="14">
        <f t="shared" si="929"/>
        <v>769177</v>
      </c>
      <c r="N1767" s="13"/>
      <c r="O1767" s="12">
        <f>1000*(IF(I22&lt;18,VLOOKUP(I22,'[1]Mortality (No Interventions) H'!$B$10:$O$129,10),VLOOKUP(I22,'[1]Mortality (Interventions) H'!$B$264:$AV$384,43)))</f>
        <v>102.50897458084381</v>
      </c>
      <c r="P1767" s="11">
        <v>0</v>
      </c>
      <c r="Q1767" s="10">
        <f t="shared" si="938"/>
        <v>0.4491390487968473</v>
      </c>
      <c r="R1767" s="10">
        <f t="shared" si="939"/>
        <v>4.6040783336380384E-2</v>
      </c>
      <c r="S1767" s="10">
        <f t="shared" si="940"/>
        <v>0</v>
      </c>
      <c r="T1767" s="9">
        <f t="shared" si="930"/>
        <v>0.4030982654604669</v>
      </c>
      <c r="U1767" s="18"/>
      <c r="V1767" s="8">
        <f t="shared" si="941"/>
        <v>3454.6742613641263</v>
      </c>
      <c r="W1767" s="8">
        <f t="shared" si="931"/>
        <v>3100.5391453208558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-1120.1159276129297</v>
      </c>
      <c r="AB1767" s="8">
        <f t="shared" si="942"/>
        <v>-35413.511604327054</v>
      </c>
      <c r="AC1767" s="8">
        <f t="shared" si="935"/>
        <v>-36533.627531939987</v>
      </c>
      <c r="AD1767" s="8">
        <f t="shared" si="943"/>
        <v>338.90354503982081</v>
      </c>
      <c r="AE1767" s="8">
        <f t="shared" si="936"/>
        <v>-36194.723986900164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2778.7664289088411</v>
      </c>
      <c r="M1768" s="14">
        <f t="shared" si="929"/>
        <v>769177</v>
      </c>
      <c r="N1768" s="13"/>
      <c r="O1768" s="12">
        <f>1000*(IF(I23&lt;18,VLOOKUP(I23,'[1]Mortality (No Interventions) H'!$B$10:$O$129,10),VLOOKUP(I23,'[1]Mortality (Interventions) H'!$B$264:$AV$384,43)))</f>
        <v>113.67361586480347</v>
      </c>
      <c r="P1768" s="11">
        <v>0</v>
      </c>
      <c r="Q1768" s="10">
        <f t="shared" si="938"/>
        <v>0.4030982654604669</v>
      </c>
      <c r="R1768" s="10">
        <f t="shared" si="939"/>
        <v>4.5821637383721685E-2</v>
      </c>
      <c r="S1768" s="10">
        <f t="shared" si="940"/>
        <v>0</v>
      </c>
      <c r="T1768" s="9">
        <f t="shared" si="930"/>
        <v>0.35727662807674521</v>
      </c>
      <c r="U1768" s="18"/>
      <c r="V1768" s="8">
        <f t="shared" si="941"/>
        <v>3100.5391453208558</v>
      </c>
      <c r="W1768" s="8">
        <f t="shared" si="931"/>
        <v>2748.0896495418665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-992.78829993340946</v>
      </c>
      <c r="AB1768" s="8">
        <f t="shared" si="942"/>
        <v>-35244.949577898893</v>
      </c>
      <c r="AC1768" s="8">
        <f t="shared" si="935"/>
        <v>-36237.737877832304</v>
      </c>
      <c r="AD1768" s="8">
        <f t="shared" si="943"/>
        <v>304.16289015597596</v>
      </c>
      <c r="AE1768" s="8">
        <f t="shared" si="936"/>
        <v>-35933.574987676329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2778.7664289088411</v>
      </c>
      <c r="M1769" s="14">
        <f t="shared" si="929"/>
        <v>769177</v>
      </c>
      <c r="N1769" s="13"/>
      <c r="O1769" s="12">
        <f>1000*(IF(I24&lt;18,VLOOKUP(I24,'[1]Mortality (No Interventions) H'!$B$10:$O$129,10),VLOOKUP(I24,'[1]Mortality (Interventions) H'!$B$264:$AV$384,43)))</f>
        <v>126.12536512294986</v>
      </c>
      <c r="P1769" s="11">
        <v>0</v>
      </c>
      <c r="Q1769" s="10">
        <f t="shared" si="938"/>
        <v>0.35727662807674521</v>
      </c>
      <c r="R1769" s="10">
        <f t="shared" si="939"/>
        <v>4.5061645166075852E-2</v>
      </c>
      <c r="S1769" s="10">
        <f t="shared" si="940"/>
        <v>0</v>
      </c>
      <c r="T1769" s="9">
        <f t="shared" si="930"/>
        <v>0.31221498291066935</v>
      </c>
      <c r="U1769" s="18"/>
      <c r="V1769" s="8">
        <f t="shared" si="941"/>
        <v>2748.0896495418665</v>
      </c>
      <c r="W1769" s="8">
        <f t="shared" si="931"/>
        <v>2401.4858391027992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-867.57251311451557</v>
      </c>
      <c r="AB1769" s="8">
        <f t="shared" si="942"/>
        <v>-34660.381043906724</v>
      </c>
      <c r="AC1769" s="8">
        <f t="shared" si="935"/>
        <v>-35527.953557021239</v>
      </c>
      <c r="AD1769" s="8">
        <f t="shared" si="943"/>
        <v>269.58759462005713</v>
      </c>
      <c r="AE1769" s="8">
        <f t="shared" si="936"/>
        <v>-35258.365962401185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2778.7664289088411</v>
      </c>
      <c r="M1770" s="14">
        <f t="shared" si="929"/>
        <v>769177</v>
      </c>
      <c r="N1770" s="13"/>
      <c r="O1770" s="12">
        <f>1000*(IF(I25&lt;18,VLOOKUP(I25,'[1]Mortality (No Interventions) H'!$B$10:$O$129,10),VLOOKUP(I25,'[1]Mortality (Interventions) H'!$B$264:$AV$384,43)))</f>
        <v>139.36772638536337</v>
      </c>
      <c r="P1770" s="11">
        <v>0</v>
      </c>
      <c r="Q1770" s="10">
        <f t="shared" si="938"/>
        <v>0.31221498291066935</v>
      </c>
      <c r="R1770" s="10">
        <f t="shared" si="939"/>
        <v>4.3512692311705063E-2</v>
      </c>
      <c r="S1770" s="10">
        <f t="shared" si="940"/>
        <v>0</v>
      </c>
      <c r="T1770" s="9">
        <f t="shared" si="930"/>
        <v>0.26870229059896428</v>
      </c>
      <c r="U1770" s="18"/>
      <c r="V1770" s="8">
        <f t="shared" si="941"/>
        <v>2401.4858391027992</v>
      </c>
      <c r="W1770" s="8">
        <f t="shared" si="931"/>
        <v>2066.7962177603954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-746.66090448730961</v>
      </c>
      <c r="AB1770" s="8">
        <f t="shared" si="942"/>
        <v>-33468.962134240363</v>
      </c>
      <c r="AC1770" s="8">
        <f t="shared" si="935"/>
        <v>-34215.623038727674</v>
      </c>
      <c r="AD1770" s="8">
        <f t="shared" si="943"/>
        <v>235.58576081598463</v>
      </c>
      <c r="AE1770" s="8">
        <f t="shared" si="936"/>
        <v>-33980.037277911688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2778.7664289088411</v>
      </c>
      <c r="M1771" s="14">
        <f t="shared" si="929"/>
        <v>769177</v>
      </c>
      <c r="N1771" s="13"/>
      <c r="O1771" s="12">
        <f>1000*(IF(I26&lt;18,VLOOKUP(I26,'[1]Mortality (No Interventions) H'!$B$10:$O$129,10),VLOOKUP(I26,'[1]Mortality (Interventions) H'!$B$264:$AV$384,43)))</f>
        <v>152.94082748826111</v>
      </c>
      <c r="P1771" s="11">
        <v>0</v>
      </c>
      <c r="Q1771" s="10">
        <f t="shared" si="938"/>
        <v>0.26870229059896428</v>
      </c>
      <c r="R1771" s="10">
        <f t="shared" si="939"/>
        <v>4.10955506721968E-2</v>
      </c>
      <c r="S1771" s="10">
        <f t="shared" si="940"/>
        <v>0</v>
      </c>
      <c r="T1771" s="9">
        <f t="shared" si="930"/>
        <v>0.22760673992676747</v>
      </c>
      <c r="U1771" s="18"/>
      <c r="V1771" s="8">
        <f t="shared" si="941"/>
        <v>2066.7962177603954</v>
      </c>
      <c r="W1771" s="8">
        <f t="shared" si="931"/>
        <v>1750.6986939665123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-632.46596790188698</v>
      </c>
      <c r="AB1771" s="8">
        <f t="shared" si="942"/>
        <v>-31609.752379388319</v>
      </c>
      <c r="AC1771" s="8">
        <f t="shared" si="935"/>
        <v>-32242.218347290207</v>
      </c>
      <c r="AD1771" s="8">
        <f t="shared" si="943"/>
        <v>202.7527089622948</v>
      </c>
      <c r="AE1771" s="8">
        <f t="shared" si="936"/>
        <v>-32039.465638327911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2778.7664289088411</v>
      </c>
      <c r="M1772" s="14">
        <f t="shared" si="929"/>
        <v>769177</v>
      </c>
      <c r="N1772" s="13"/>
      <c r="O1772" s="12">
        <f>1000*(IF(I27&lt;18,VLOOKUP(I27,'[1]Mortality (No Interventions) H'!$B$10:$O$129,10),VLOOKUP(I27,'[1]Mortality (Interventions) H'!$B$264:$AV$384,43)))</f>
        <v>167.54731733405873</v>
      </c>
      <c r="P1772" s="11">
        <v>0</v>
      </c>
      <c r="Q1772" s="10">
        <f t="shared" si="938"/>
        <v>0.22760673992676747</v>
      </c>
      <c r="R1772" s="10">
        <f t="shared" si="939"/>
        <v>3.8134898681880684E-2</v>
      </c>
      <c r="S1772" s="10">
        <f t="shared" si="940"/>
        <v>0</v>
      </c>
      <c r="T1772" s="9">
        <f t="shared" si="930"/>
        <v>0.18947184124488678</v>
      </c>
      <c r="U1772" s="18"/>
      <c r="V1772" s="8">
        <f t="shared" si="941"/>
        <v>1750.6986939665123</v>
      </c>
      <c r="W1772" s="8">
        <f t="shared" si="931"/>
        <v>1457.3738243321829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-526.49799167483695</v>
      </c>
      <c r="AB1772" s="8">
        <f t="shared" si="942"/>
        <v>-29332.486963432941</v>
      </c>
      <c r="AC1772" s="8">
        <f t="shared" si="935"/>
        <v>-29858.984955107779</v>
      </c>
      <c r="AD1772" s="8">
        <f t="shared" si="943"/>
        <v>171.74354187811488</v>
      </c>
      <c r="AE1772" s="8">
        <f t="shared" si="936"/>
        <v>-29687.241413229665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2778.7664289088411</v>
      </c>
      <c r="M1773" s="14">
        <f t="shared" si="929"/>
        <v>769177</v>
      </c>
      <c r="N1773" s="13"/>
      <c r="O1773" s="12">
        <f>1000*(IF(I28&lt;18,VLOOKUP(I28,'[1]Mortality (No Interventions) H'!$B$10:$O$129,10),VLOOKUP(I28,'[1]Mortality (Interventions) H'!$B$264:$AV$384,43)))</f>
        <v>183.08439176398593</v>
      </c>
      <c r="P1773" s="11">
        <v>0</v>
      </c>
      <c r="Q1773" s="10">
        <f t="shared" si="938"/>
        <v>0.18947184124488678</v>
      </c>
      <c r="R1773" s="10">
        <f t="shared" si="939"/>
        <v>3.4689336810722601E-2</v>
      </c>
      <c r="S1773" s="10">
        <f t="shared" si="940"/>
        <v>0</v>
      </c>
      <c r="T1773" s="9">
        <f t="shared" si="930"/>
        <v>0.15478250443416419</v>
      </c>
      <c r="U1773" s="18"/>
      <c r="V1773" s="8">
        <f t="shared" si="941"/>
        <v>1457.3738243321829</v>
      </c>
      <c r="W1773" s="8">
        <f t="shared" si="931"/>
        <v>1190.5514241315711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-430.10442710408932</v>
      </c>
      <c r="AB1773" s="8">
        <f t="shared" si="942"/>
        <v>-26682.240020061177</v>
      </c>
      <c r="AC1773" s="8">
        <f t="shared" si="935"/>
        <v>-27112.344447165266</v>
      </c>
      <c r="AD1773" s="8">
        <f t="shared" si="943"/>
        <v>142.96837216698717</v>
      </c>
      <c r="AE1773" s="8">
        <f t="shared" si="936"/>
        <v>-26969.376074998279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2778.7664289088411</v>
      </c>
      <c r="M1774" s="14">
        <f t="shared" si="929"/>
        <v>769177</v>
      </c>
      <c r="N1774" s="13"/>
      <c r="O1774" s="12">
        <f>1000*(IF(I29&lt;18,VLOOKUP(I29,'[1]Mortality (No Interventions) H'!$B$10:$O$129,10),VLOOKUP(I29,'[1]Mortality (Interventions) H'!$B$264:$AV$384,43)))</f>
        <v>199.98200025615265</v>
      </c>
      <c r="P1774" s="11">
        <v>0</v>
      </c>
      <c r="Q1774" s="10">
        <f t="shared" si="938"/>
        <v>0.15478250443416419</v>
      </c>
      <c r="R1774" s="10">
        <f t="shared" si="939"/>
        <v>3.095371484140097E-2</v>
      </c>
      <c r="S1774" s="10">
        <f t="shared" si="940"/>
        <v>0</v>
      </c>
      <c r="T1774" s="9">
        <f t="shared" si="930"/>
        <v>0.12382878959276322</v>
      </c>
      <c r="U1774" s="18"/>
      <c r="V1774" s="8">
        <f t="shared" si="941"/>
        <v>1190.5514241315711</v>
      </c>
      <c r="W1774" s="8">
        <f t="shared" si="931"/>
        <v>952.46256892592839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-344.09128345278691</v>
      </c>
      <c r="AB1774" s="8">
        <f t="shared" si="942"/>
        <v>-23808.885520564272</v>
      </c>
      <c r="AC1774" s="8">
        <f t="shared" si="935"/>
        <v>-24152.97680401706</v>
      </c>
      <c r="AD1774" s="8">
        <f t="shared" si="943"/>
        <v>116.79309470730713</v>
      </c>
      <c r="AE1774" s="8">
        <f t="shared" si="936"/>
        <v>-24036.183709309753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2778.7664289088411</v>
      </c>
      <c r="M1775" s="14">
        <f t="shared" si="929"/>
        <v>769177</v>
      </c>
      <c r="N1775" s="13"/>
      <c r="O1775" s="12">
        <f>1000*(IF(I30&lt;18,VLOOKUP(I30,'[1]Mortality (No Interventions) H'!$B$10:$O$129,10),VLOOKUP(I30,'[1]Mortality (Interventions) H'!$B$264:$AV$384,43)))</f>
        <v>229.92737956039304</v>
      </c>
      <c r="P1775" s="11">
        <v>0</v>
      </c>
      <c r="Q1775" s="10">
        <f t="shared" si="938"/>
        <v>0.12382878959276322</v>
      </c>
      <c r="R1775" s="10">
        <f t="shared" si="939"/>
        <v>2.8471629105199316E-2</v>
      </c>
      <c r="S1775" s="10">
        <f t="shared" si="940"/>
        <v>0</v>
      </c>
      <c r="T1775" s="9">
        <f t="shared" si="930"/>
        <v>9.5357160487563902E-2</v>
      </c>
      <c r="U1775" s="18"/>
      <c r="V1775" s="8">
        <f t="shared" si="941"/>
        <v>952.46256892592839</v>
      </c>
      <c r="W1775" s="8">
        <f t="shared" si="931"/>
        <v>733.46534632342946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-264.97527631891518</v>
      </c>
      <c r="AB1775" s="8">
        <f t="shared" si="942"/>
        <v>-21899.722260249895</v>
      </c>
      <c r="AC1775" s="8">
        <f t="shared" si="935"/>
        <v>-22164.697536568809</v>
      </c>
      <c r="AD1775" s="8">
        <f t="shared" si="943"/>
        <v>93.436578011633586</v>
      </c>
      <c r="AE1775" s="8">
        <f t="shared" si="936"/>
        <v>-22071.260958557174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2778.7664289088411</v>
      </c>
      <c r="M1776" s="14">
        <f t="shared" si="929"/>
        <v>769177</v>
      </c>
      <c r="N1776" s="13"/>
      <c r="O1776" s="12">
        <f>1000*(IF(I31&lt;18,VLOOKUP(I31,'[1]Mortality (No Interventions) H'!$B$10:$O$129,10),VLOOKUP(I31,'[1]Mortality (Interventions) H'!$B$264:$AV$384,43)))</f>
        <v>248.69818691811008</v>
      </c>
      <c r="P1776" s="11">
        <v>0</v>
      </c>
      <c r="Q1776" s="10">
        <f t="shared" si="938"/>
        <v>9.5357160487563902E-2</v>
      </c>
      <c r="R1776" s="10">
        <f t="shared" si="939"/>
        <v>2.3715152922916389E-2</v>
      </c>
      <c r="S1776" s="10">
        <f t="shared" si="940"/>
        <v>0</v>
      </c>
      <c r="T1776" s="9">
        <f t="shared" si="930"/>
        <v>7.1642007564647517E-2</v>
      </c>
      <c r="U1776" s="18"/>
      <c r="V1776" s="8">
        <f t="shared" si="941"/>
        <v>733.46534632342946</v>
      </c>
      <c r="W1776" s="8">
        <f t="shared" si="931"/>
        <v>551.05384452552892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-199.07640552027576</v>
      </c>
      <c r="AB1776" s="8">
        <f t="shared" si="942"/>
        <v>-18241.15017979006</v>
      </c>
      <c r="AC1776" s="8">
        <f t="shared" si="935"/>
        <v>-18440.226585310334</v>
      </c>
      <c r="AD1776" s="8">
        <f t="shared" si="943"/>
        <v>71.952950474328432</v>
      </c>
      <c r="AE1776" s="8">
        <f t="shared" si="936"/>
        <v>-18368.273634836005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2778.7664289088411</v>
      </c>
      <c r="M1777" s="14">
        <f t="shared" si="929"/>
        <v>769177</v>
      </c>
      <c r="N1777" s="13"/>
      <c r="O1777" s="12">
        <f>1000*(IF(I32&lt;18,VLOOKUP(I32,'[1]Mortality (No Interventions) H'!$B$10:$O$129,10),VLOOKUP(I32,'[1]Mortality (Interventions) H'!$B$264:$AV$384,43)))</f>
        <v>268.66219806446935</v>
      </c>
      <c r="P1777" s="11">
        <v>0</v>
      </c>
      <c r="Q1777" s="10">
        <f t="shared" si="938"/>
        <v>7.1642007564647517E-2</v>
      </c>
      <c r="R1777" s="10">
        <f t="shared" si="939"/>
        <v>1.9247499226069543E-2</v>
      </c>
      <c r="S1777" s="10">
        <f t="shared" si="940"/>
        <v>0</v>
      </c>
      <c r="T1777" s="9">
        <f t="shared" si="930"/>
        <v>5.2394508338577978E-2</v>
      </c>
      <c r="U1777" s="18"/>
      <c r="V1777" s="8">
        <f t="shared" si="941"/>
        <v>551.05384452552892</v>
      </c>
      <c r="W1777" s="8">
        <f t="shared" si="931"/>
        <v>403.00650740342394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-145.59210083042481</v>
      </c>
      <c r="AB1777" s="8">
        <f t="shared" si="942"/>
        <v>-14804.733712210493</v>
      </c>
      <c r="AC1777" s="8">
        <f t="shared" si="935"/>
        <v>-14950.325813040918</v>
      </c>
      <c r="AD1777" s="8">
        <f t="shared" si="943"/>
        <v>54.05838214795439</v>
      </c>
      <c r="AE1777" s="8">
        <f t="shared" si="936"/>
        <v>-14896.267430892964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2778.7664289088411</v>
      </c>
      <c r="M1778" s="14">
        <f t="shared" si="929"/>
        <v>769177</v>
      </c>
      <c r="N1778" s="13"/>
      <c r="O1778" s="12">
        <f>1000*(IF(I33&lt;18,VLOOKUP(I33,'[1]Mortality (No Interventions) H'!$B$10:$O$129,10),VLOOKUP(I33,'[1]Mortality (Interventions) H'!$B$264:$AV$384,43)))</f>
        <v>289.16764913922299</v>
      </c>
      <c r="P1778" s="11">
        <v>0</v>
      </c>
      <c r="Q1778" s="10">
        <f t="shared" si="938"/>
        <v>5.2394508338577978E-2</v>
      </c>
      <c r="R1778" s="10">
        <f t="shared" si="939"/>
        <v>1.515079680407201E-2</v>
      </c>
      <c r="S1778" s="10">
        <f t="shared" si="940"/>
        <v>0</v>
      </c>
      <c r="T1778" s="9">
        <f t="shared" si="930"/>
        <v>3.7243711534505966E-2</v>
      </c>
      <c r="U1778" s="18"/>
      <c r="V1778" s="8">
        <f t="shared" si="941"/>
        <v>403.00650740342394</v>
      </c>
      <c r="W1778" s="8">
        <f t="shared" si="931"/>
        <v>286.47006306976698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-103.49157530005016</v>
      </c>
      <c r="AB1778" s="8">
        <f t="shared" si="942"/>
        <v>-11653.644433365696</v>
      </c>
      <c r="AC1778" s="8">
        <f t="shared" si="935"/>
        <v>-11757.136008665746</v>
      </c>
      <c r="AD1778" s="8">
        <f t="shared" si="943"/>
        <v>39.534938376275889</v>
      </c>
      <c r="AE1778" s="8">
        <f t="shared" si="936"/>
        <v>-11717.601070289471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2778.7664289088411</v>
      </c>
      <c r="M1779" s="14">
        <f t="shared" si="929"/>
        <v>769177</v>
      </c>
      <c r="N1779" s="13"/>
      <c r="O1779" s="12">
        <f>1000*(IF(I34&lt;18,VLOOKUP(I34,'[1]Mortality (No Interventions) H'!$B$10:$O$129,10),VLOOKUP(I34,'[1]Mortality (Interventions) H'!$B$264:$AV$384,43)))</f>
        <v>309.88424240737999</v>
      </c>
      <c r="P1779" s="11">
        <v>0</v>
      </c>
      <c r="Q1779" s="10">
        <f t="shared" si="938"/>
        <v>3.7243711534505966E-2</v>
      </c>
      <c r="R1779" s="10">
        <f t="shared" si="939"/>
        <v>1.1541239333309382E-2</v>
      </c>
      <c r="S1779" s="10">
        <f t="shared" si="940"/>
        <v>0</v>
      </c>
      <c r="T1779" s="9">
        <f t="shared" si="930"/>
        <v>2.5702472201196584E-2</v>
      </c>
      <c r="U1779" s="18"/>
      <c r="V1779" s="8">
        <f t="shared" si="941"/>
        <v>286.47006306976698</v>
      </c>
      <c r="W1779" s="8">
        <f t="shared" si="931"/>
        <v>197.69750460299787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-71.42116689264779</v>
      </c>
      <c r="AB1779" s="8">
        <f t="shared" si="942"/>
        <v>-8877.2558466769096</v>
      </c>
      <c r="AC1779" s="8">
        <f t="shared" si="935"/>
        <v>-8948.6770135695569</v>
      </c>
      <c r="AD1779" s="8">
        <f t="shared" si="943"/>
        <v>28.102713187144143</v>
      </c>
      <c r="AE1779" s="8">
        <f t="shared" si="936"/>
        <v>-8920.5743003824136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2778.7664289088411</v>
      </c>
      <c r="M1780" s="14">
        <f t="shared" si="929"/>
        <v>769177</v>
      </c>
      <c r="N1780" s="13"/>
      <c r="O1780" s="12">
        <f>1000*(IF(I35&lt;18,VLOOKUP(I35,'[1]Mortality (No Interventions) H'!$B$10:$O$129,10),VLOOKUP(I35,'[1]Mortality (Interventions) H'!$B$264:$AV$384,43)))</f>
        <v>331.75770212548917</v>
      </c>
      <c r="P1780" s="11">
        <v>0</v>
      </c>
      <c r="Q1780" s="10">
        <f t="shared" si="938"/>
        <v>2.5702472201196584E-2</v>
      </c>
      <c r="R1780" s="10">
        <f t="shared" si="939"/>
        <v>8.526993116413242E-3</v>
      </c>
      <c r="S1780" s="10">
        <f t="shared" si="940"/>
        <v>0</v>
      </c>
      <c r="T1780" s="9">
        <f t="shared" si="930"/>
        <v>1.7175479084783341E-2</v>
      </c>
      <c r="U1780" s="18"/>
      <c r="V1780" s="8">
        <f t="shared" si="941"/>
        <v>197.69750460299787</v>
      </c>
      <c r="W1780" s="8">
        <f t="shared" si="931"/>
        <v>132.10983475996397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-47.726644681221892</v>
      </c>
      <c r="AB1780" s="8">
        <f t="shared" si="942"/>
        <v>-6558.7669843033882</v>
      </c>
      <c r="AC1780" s="8">
        <f t="shared" si="935"/>
        <v>-6606.49362898461</v>
      </c>
      <c r="AD1780" s="8">
        <f t="shared" si="943"/>
        <v>19.394125201554093</v>
      </c>
      <c r="AE1780" s="8">
        <f t="shared" si="936"/>
        <v>-6587.0995037830562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2778.7664289088411</v>
      </c>
      <c r="M1781" s="14">
        <f t="shared" ref="M1781:M1812" si="946">$E$11</f>
        <v>769177</v>
      </c>
      <c r="N1781" s="13"/>
      <c r="O1781" s="12">
        <f>1000*(IF(I36&lt;18,VLOOKUP(I36,'[1]Mortality (No Interventions) H'!$B$10:$O$129,10),VLOOKUP(I36,'[1]Mortality (Interventions) H'!$B$264:$AV$384,43)))</f>
        <v>353.72537755399276</v>
      </c>
      <c r="P1781" s="11">
        <v>0</v>
      </c>
      <c r="Q1781" s="10">
        <f t="shared" si="938"/>
        <v>1.7175479084783341E-2</v>
      </c>
      <c r="R1781" s="10">
        <f t="shared" si="939"/>
        <v>6.0754028239356937E-3</v>
      </c>
      <c r="S1781" s="10">
        <f t="shared" si="940"/>
        <v>0</v>
      </c>
      <c r="T1781" s="9">
        <f t="shared" ref="T1781:T1812" si="947">Q1781-SUM(R1781:S1781)</f>
        <v>1.1100076260847646E-2</v>
      </c>
      <c r="U1781" s="18"/>
      <c r="V1781" s="8">
        <f t="shared" si="941"/>
        <v>132.10983475996397</v>
      </c>
      <c r="W1781" s="8">
        <f t="shared" ref="W1781:W1812" si="948">$G$14*M1781*T1781</f>
        <v>85.379233580900106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-30.844519271971414</v>
      </c>
      <c r="AB1781" s="8">
        <f t="shared" si="942"/>
        <v>-4673.0601179063851</v>
      </c>
      <c r="AC1781" s="8">
        <f t="shared" ref="AC1781:AC1812" si="952">IFERROR(_xlfn.IFNA(SUM(Y1781:AB1781),0),0)</f>
        <v>-4703.9046371783561</v>
      </c>
      <c r="AD1781" s="8">
        <f t="shared" si="943"/>
        <v>12.959974789952467</v>
      </c>
      <c r="AE1781" s="8">
        <f t="shared" ref="AE1781:AE1812" si="953">IFERROR(_xlfn.IFNA(SUM(AC1781:AD1781),0),0)</f>
        <v>-4690.9446623884032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2778.7664289088411</v>
      </c>
      <c r="M1782" s="14">
        <f t="shared" si="946"/>
        <v>769177</v>
      </c>
      <c r="N1782" s="13"/>
      <c r="O1782" s="12">
        <f>1000*(IF(I37&lt;18,VLOOKUP(I37,'[1]Mortality (No Interventions) H'!$B$10:$O$129,10),VLOOKUP(I37,'[1]Mortality (Interventions) H'!$B$264:$AV$384,43)))</f>
        <v>376.56722406876202</v>
      </c>
      <c r="P1782" s="11">
        <v>0</v>
      </c>
      <c r="Q1782" s="10">
        <f t="shared" ref="Q1782:Q1813" si="955">T1781</f>
        <v>1.1100076260847646E-2</v>
      </c>
      <c r="R1782" s="10">
        <f t="shared" ref="R1782:R1813" si="956">O1782*Q1782/1000</f>
        <v>4.1799249044989616E-3</v>
      </c>
      <c r="S1782" s="10">
        <f t="shared" ref="S1782:S1813" si="957">MIN(P1782*Q1782,Q1782-R1782)</f>
        <v>0</v>
      </c>
      <c r="T1782" s="9">
        <f t="shared" si="947"/>
        <v>6.9201513563486843E-3</v>
      </c>
      <c r="U1782" s="18"/>
      <c r="V1782" s="8">
        <f t="shared" ref="V1782:V1813" si="958">W1781</f>
        <v>85.379233580900106</v>
      </c>
      <c r="W1782" s="8">
        <f t="shared" si="948"/>
        <v>53.228212598222122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-19.229484271989708</v>
      </c>
      <c r="AB1782" s="8">
        <f t="shared" ref="AB1782:AB1813" si="959">IFERROR(_xlfn.IFNA(-M1782*R1782,0),0)</f>
        <v>-3215.1020982677978</v>
      </c>
      <c r="AC1782" s="8">
        <f t="shared" si="952"/>
        <v>-3234.3315825397876</v>
      </c>
      <c r="AD1782" s="8">
        <f t="shared" ref="AD1782:AD1813" si="960">IFERROR(_xlfn.IFNA($D$6*SUM(V1782:V1782,Y1782:Z1782),0),0)</f>
        <v>8.375702814286301</v>
      </c>
      <c r="AE1782" s="8">
        <f t="shared" si="953"/>
        <v>-3225.9558797255013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2778.7664289088411</v>
      </c>
      <c r="M1783" s="14">
        <f t="shared" si="946"/>
        <v>769177</v>
      </c>
      <c r="N1783" s="13"/>
      <c r="O1783" s="12">
        <f>1000*(IF(I38&lt;18,VLOOKUP(I38,'[1]Mortality (No Interventions) H'!$B$10:$O$129,10),VLOOKUP(I38,'[1]Mortality (Interventions) H'!$B$264:$AV$384,43)))</f>
        <v>400.30187541675724</v>
      </c>
      <c r="P1783" s="11">
        <v>0</v>
      </c>
      <c r="Q1783" s="10">
        <f t="shared" si="955"/>
        <v>6.9201513563486843E-3</v>
      </c>
      <c r="R1783" s="10">
        <f t="shared" si="956"/>
        <v>2.7701495661141945E-3</v>
      </c>
      <c r="S1783" s="10">
        <f t="shared" si="957"/>
        <v>0</v>
      </c>
      <c r="T1783" s="9">
        <f t="shared" si="947"/>
        <v>4.1500017902344893E-3</v>
      </c>
      <c r="U1783" s="18"/>
      <c r="V1783" s="8">
        <f t="shared" si="958"/>
        <v>53.228212598222122</v>
      </c>
      <c r="W1783" s="8">
        <f t="shared" si="948"/>
        <v>31.92085927007194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-11.53188565461519</v>
      </c>
      <c r="AB1783" s="8">
        <f t="shared" si="959"/>
        <v>-2130.735332815018</v>
      </c>
      <c r="AC1783" s="8">
        <f t="shared" si="952"/>
        <v>-2142.267218469633</v>
      </c>
      <c r="AD1783" s="8">
        <f t="shared" si="960"/>
        <v>5.2216876558855905</v>
      </c>
      <c r="AE1783" s="8">
        <f t="shared" si="953"/>
        <v>-2137.0455308137475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2778.7664289088411</v>
      </c>
      <c r="M1784" s="14">
        <f t="shared" si="946"/>
        <v>769177</v>
      </c>
      <c r="N1784" s="13"/>
      <c r="O1784" s="12">
        <f>1000*(IF(I39&lt;18,VLOOKUP(I39,'[1]Mortality (No Interventions) H'!$B$10:$O$129,10),VLOOKUP(I39,'[1]Mortality (Interventions) H'!$B$264:$AV$384,43)))</f>
        <v>423.83271602466846</v>
      </c>
      <c r="P1784" s="11">
        <v>0</v>
      </c>
      <c r="Q1784" s="10">
        <f t="shared" si="955"/>
        <v>4.1500017902344893E-3</v>
      </c>
      <c r="R1784" s="10">
        <f t="shared" si="956"/>
        <v>1.7589065302623201E-3</v>
      </c>
      <c r="S1784" s="10">
        <f t="shared" si="957"/>
        <v>0</v>
      </c>
      <c r="T1784" s="9">
        <f t="shared" si="947"/>
        <v>2.391095259972169E-3</v>
      </c>
      <c r="U1784" s="18"/>
      <c r="V1784" s="8">
        <f t="shared" si="958"/>
        <v>31.92085927007194</v>
      </c>
      <c r="W1784" s="8">
        <f t="shared" si="948"/>
        <v>18.391754787796131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-6.6442952367337211</v>
      </c>
      <c r="AB1784" s="8">
        <f t="shared" si="959"/>
        <v>-1352.9104482275807</v>
      </c>
      <c r="AC1784" s="8">
        <f t="shared" si="952"/>
        <v>-1359.5547434643145</v>
      </c>
      <c r="AD1784" s="8">
        <f t="shared" si="960"/>
        <v>3.1314362943940575</v>
      </c>
      <c r="AE1784" s="8">
        <f t="shared" si="953"/>
        <v>-1356.4233071699205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2778.7664289088411</v>
      </c>
      <c r="M1785" s="14">
        <f t="shared" si="946"/>
        <v>769177</v>
      </c>
      <c r="N1785" s="13"/>
      <c r="O1785" s="12">
        <f>1000*(IF(I40&lt;18,VLOOKUP(I40,'[1]Mortality (No Interventions) H'!$B$10:$O$129,10),VLOOKUP(I40,'[1]Mortality (Interventions) H'!$B$264:$AV$384,43)))</f>
        <v>447.90016241120884</v>
      </c>
      <c r="P1785" s="11">
        <v>0</v>
      </c>
      <c r="Q1785" s="10">
        <f t="shared" si="955"/>
        <v>2.391095259972169E-3</v>
      </c>
      <c r="R1785" s="10">
        <f t="shared" si="956"/>
        <v>1.0709719552822062E-3</v>
      </c>
      <c r="S1785" s="10">
        <f t="shared" si="957"/>
        <v>0</v>
      </c>
      <c r="T1785" s="9">
        <f t="shared" si="947"/>
        <v>1.3201233046899628E-3</v>
      </c>
      <c r="U1785" s="18"/>
      <c r="V1785" s="8">
        <f t="shared" si="958"/>
        <v>18.391754787796131</v>
      </c>
      <c r="W1785" s="8">
        <f t="shared" si="948"/>
        <v>10.154084831315116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-3.6683143210926659</v>
      </c>
      <c r="AB1785" s="8">
        <f t="shared" si="959"/>
        <v>-823.76699564810156</v>
      </c>
      <c r="AC1785" s="8">
        <f t="shared" si="952"/>
        <v>-827.43530996919424</v>
      </c>
      <c r="AD1785" s="8">
        <f t="shared" si="960"/>
        <v>1.8042311446828005</v>
      </c>
      <c r="AE1785" s="8">
        <f t="shared" si="953"/>
        <v>-825.63107882451141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2778.7664289088411</v>
      </c>
      <c r="M1786" s="14">
        <f t="shared" si="946"/>
        <v>769177</v>
      </c>
      <c r="N1786" s="13"/>
      <c r="O1786" s="12">
        <f>1000*(IF(I41&lt;18,VLOOKUP(I41,'[1]Mortality (No Interventions) H'!$B$10:$O$129,10),VLOOKUP(I41,'[1]Mortality (Interventions) H'!$B$264:$AV$384,43)))</f>
        <v>471.39357688935883</v>
      </c>
      <c r="P1786" s="11">
        <v>0</v>
      </c>
      <c r="Q1786" s="10">
        <f t="shared" si="955"/>
        <v>1.3201233046899628E-3</v>
      </c>
      <c r="R1786" s="10">
        <f t="shared" si="956"/>
        <v>6.222976465328024E-4</v>
      </c>
      <c r="S1786" s="10">
        <f t="shared" si="957"/>
        <v>0</v>
      </c>
      <c r="T1786" s="9">
        <f t="shared" si="947"/>
        <v>6.978256581571604E-4</v>
      </c>
      <c r="U1786" s="18"/>
      <c r="V1786" s="8">
        <f t="shared" si="958"/>
        <v>10.154084831315116</v>
      </c>
      <c r="W1786" s="8">
        <f t="shared" si="948"/>
        <v>5.3675144626435021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-1.9390945121183343</v>
      </c>
      <c r="AB1786" s="8">
        <f t="shared" si="959"/>
        <v>-478.65703686716137</v>
      </c>
      <c r="AC1786" s="8">
        <f t="shared" si="952"/>
        <v>-480.59613137927971</v>
      </c>
      <c r="AD1786" s="8">
        <f t="shared" si="960"/>
        <v>0.99611572195201292</v>
      </c>
      <c r="AE1786" s="8">
        <f t="shared" si="953"/>
        <v>-479.60001565732767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2778.7664289088411</v>
      </c>
      <c r="M1787" s="14">
        <f t="shared" si="946"/>
        <v>769177</v>
      </c>
      <c r="N1787" s="13"/>
      <c r="O1787" s="12">
        <f>1000*(IF(I42&lt;18,VLOOKUP(I42,'[1]Mortality (No Interventions) H'!$B$10:$O$129,10),VLOOKUP(I42,'[1]Mortality (Interventions) H'!$B$264:$AV$384,43)))</f>
        <v>493.63946572739002</v>
      </c>
      <c r="P1787" s="11">
        <v>0</v>
      </c>
      <c r="Q1787" s="10">
        <f t="shared" si="955"/>
        <v>6.978256581571604E-4</v>
      </c>
      <c r="R1787" s="10">
        <f t="shared" si="956"/>
        <v>3.4447428506356498E-4</v>
      </c>
      <c r="S1787" s="10">
        <f t="shared" si="957"/>
        <v>0</v>
      </c>
      <c r="T1787" s="9">
        <f t="shared" si="947"/>
        <v>3.5335137309359542E-4</v>
      </c>
      <c r="U1787" s="18"/>
      <c r="V1787" s="8">
        <f t="shared" si="958"/>
        <v>5.3675144626435021</v>
      </c>
      <c r="W1787" s="8">
        <f t="shared" si="948"/>
        <v>2.7178974910201248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-0.98188093316132574</v>
      </c>
      <c r="AB1787" s="8">
        <f t="shared" si="959"/>
        <v>-264.96169716233771</v>
      </c>
      <c r="AC1787" s="8">
        <f t="shared" si="952"/>
        <v>-265.94357809549905</v>
      </c>
      <c r="AD1787" s="8">
        <f t="shared" si="960"/>
        <v>0.52655316878532754</v>
      </c>
      <c r="AE1787" s="8">
        <f t="shared" si="953"/>
        <v>-265.41702492671374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2778.7664289088411</v>
      </c>
      <c r="M1788" s="14">
        <f t="shared" si="946"/>
        <v>769177</v>
      </c>
      <c r="N1788" s="13"/>
      <c r="O1788" s="12">
        <f>1000*(IF(I43&lt;18,VLOOKUP(I43,'[1]Mortality (No Interventions) H'!$B$10:$O$129,10),VLOOKUP(I43,'[1]Mortality (Interventions) H'!$B$264:$AV$384,43)))</f>
        <v>515.79411979142867</v>
      </c>
      <c r="P1788" s="11">
        <v>0</v>
      </c>
      <c r="Q1788" s="10">
        <f t="shared" si="955"/>
        <v>3.5335137309359542E-4</v>
      </c>
      <c r="R1788" s="10">
        <f t="shared" si="956"/>
        <v>1.8225656046190375E-4</v>
      </c>
      <c r="S1788" s="10">
        <f t="shared" si="957"/>
        <v>0</v>
      </c>
      <c r="T1788" s="9">
        <f t="shared" si="947"/>
        <v>1.7109481263169167E-4</v>
      </c>
      <c r="U1788" s="18"/>
      <c r="V1788" s="8">
        <f t="shared" si="958"/>
        <v>2.7178974910201248</v>
      </c>
      <c r="W1788" s="8">
        <f t="shared" si="948"/>
        <v>1.3160219469560672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-0.47543252150139315</v>
      </c>
      <c r="AB1788" s="8">
        <f t="shared" si="959"/>
        <v>-140.18755440640572</v>
      </c>
      <c r="AC1788" s="8">
        <f t="shared" si="952"/>
        <v>-140.66298692790713</v>
      </c>
      <c r="AD1788" s="8">
        <f t="shared" si="960"/>
        <v>0.26662574386907428</v>
      </c>
      <c r="AE1788" s="8">
        <f t="shared" si="953"/>
        <v>-140.39636118403806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2778.7664289088411</v>
      </c>
      <c r="M1789" s="14">
        <f t="shared" si="946"/>
        <v>769177</v>
      </c>
      <c r="N1789" s="13"/>
      <c r="O1789" s="12">
        <f>1000*(IF(I44&lt;18,VLOOKUP(I44,'[1]Mortality (No Interventions) H'!$B$10:$O$129,10),VLOOKUP(I44,'[1]Mortality (Interventions) H'!$B$264:$AV$384,43)))</f>
        <v>537.66505530819597</v>
      </c>
      <c r="P1789" s="11">
        <v>0</v>
      </c>
      <c r="Q1789" s="10">
        <f t="shared" si="955"/>
        <v>1.7109481263169167E-4</v>
      </c>
      <c r="R1789" s="10">
        <f t="shared" si="956"/>
        <v>9.1991701896563936E-5</v>
      </c>
      <c r="S1789" s="10">
        <f t="shared" si="957"/>
        <v>0</v>
      </c>
      <c r="T1789" s="9">
        <f t="shared" si="947"/>
        <v>7.9103110735127737E-5</v>
      </c>
      <c r="U1789" s="18"/>
      <c r="V1789" s="8">
        <f t="shared" si="958"/>
        <v>1.3160219469560672</v>
      </c>
      <c r="W1789" s="8">
        <f t="shared" si="948"/>
        <v>0.60844293405913352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-0.2198090685330315</v>
      </c>
      <c r="AB1789" s="8">
        <f t="shared" si="959"/>
        <v>-70.757901289693365</v>
      </c>
      <c r="AC1789" s="8">
        <f t="shared" si="952"/>
        <v>-70.977710358226403</v>
      </c>
      <c r="AD1789" s="8">
        <f t="shared" si="960"/>
        <v>0.12910175299639021</v>
      </c>
      <c r="AE1789" s="8">
        <f t="shared" si="953"/>
        <v>-70.848608605230012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2778.7664289088411</v>
      </c>
      <c r="M1790" s="14">
        <f t="shared" si="946"/>
        <v>769177</v>
      </c>
      <c r="N1790" s="13"/>
      <c r="O1790" s="12">
        <f>1000*(IF(I45&lt;18,VLOOKUP(I45,'[1]Mortality (No Interventions) H'!$B$10:$O$129,10),VLOOKUP(I45,'[1]Mortality (Interventions) H'!$B$264:$AV$384,43)))</f>
        <v>559.04882229367774</v>
      </c>
      <c r="P1790" s="11">
        <v>0</v>
      </c>
      <c r="Q1790" s="10">
        <f t="shared" si="955"/>
        <v>7.9103110735127737E-5</v>
      </c>
      <c r="R1790" s="10">
        <f t="shared" si="956"/>
        <v>4.4222500896239536E-5</v>
      </c>
      <c r="S1790" s="10">
        <f t="shared" si="957"/>
        <v>0</v>
      </c>
      <c r="T1790" s="9">
        <f t="shared" si="947"/>
        <v>3.4880609838888201E-5</v>
      </c>
      <c r="U1790" s="18"/>
      <c r="V1790" s="8">
        <f t="shared" si="958"/>
        <v>0.60844293405913352</v>
      </c>
      <c r="W1790" s="8">
        <f t="shared" si="948"/>
        <v>0.26829362834046511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-9.6925067640169948E-2</v>
      </c>
      <c r="AB1790" s="8">
        <f t="shared" si="959"/>
        <v>-34.014930571866834</v>
      </c>
      <c r="AC1790" s="8">
        <f t="shared" si="952"/>
        <v>-34.111855639507006</v>
      </c>
      <c r="AD1790" s="8">
        <f t="shared" si="960"/>
        <v>5.9688251831201002E-2</v>
      </c>
      <c r="AE1790" s="8">
        <f t="shared" si="953"/>
        <v>-34.052167387675802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2778.7664289088411</v>
      </c>
      <c r="M1791" s="14">
        <f t="shared" si="946"/>
        <v>769177</v>
      </c>
      <c r="N1791" s="13"/>
      <c r="O1791" s="12">
        <f>1000*(IF(I46&lt;18,VLOOKUP(I46,'[1]Mortality (No Interventions) H'!$B$10:$O$129,10),VLOOKUP(I46,'[1]Mortality (Interventions) H'!$B$264:$AV$384,43)))</f>
        <v>579.75217500899839</v>
      </c>
      <c r="P1791" s="11">
        <v>0</v>
      </c>
      <c r="Q1791" s="10">
        <f t="shared" si="955"/>
        <v>3.4880609838888201E-5</v>
      </c>
      <c r="R1791" s="10">
        <f t="shared" si="956"/>
        <v>2.0222109419735703E-5</v>
      </c>
      <c r="S1791" s="10">
        <f t="shared" si="957"/>
        <v>0</v>
      </c>
      <c r="T1791" s="9">
        <f t="shared" si="947"/>
        <v>1.4658500419152498E-5</v>
      </c>
      <c r="U1791" s="18"/>
      <c r="V1791" s="8">
        <f t="shared" si="958"/>
        <v>0.26829362834046511</v>
      </c>
      <c r="W1791" s="8">
        <f t="shared" si="948"/>
        <v>0.11274981376902461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-4.0732548862887137E-2</v>
      </c>
      <c r="AB1791" s="8">
        <f t="shared" si="959"/>
        <v>-15.55438145714405</v>
      </c>
      <c r="AC1791" s="8">
        <f t="shared" si="952"/>
        <v>-15.595114006006938</v>
      </c>
      <c r="AD1791" s="8">
        <f t="shared" si="960"/>
        <v>2.631960494019963E-2</v>
      </c>
      <c r="AE1791" s="8">
        <f t="shared" si="953"/>
        <v>-15.568794401066738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2778.7664289088411</v>
      </c>
      <c r="M1792" s="14">
        <f t="shared" si="946"/>
        <v>769177</v>
      </c>
      <c r="N1792" s="13"/>
      <c r="O1792" s="12">
        <f>1000*(IF(I47&lt;18,VLOOKUP(I47,'[1]Mortality (No Interventions) H'!$B$10:$O$129,10),VLOOKUP(I47,'[1]Mortality (Interventions) H'!$B$264:$AV$384,43)))</f>
        <v>599.79827151372444</v>
      </c>
      <c r="P1792" s="11">
        <v>0</v>
      </c>
      <c r="Q1792" s="10">
        <f t="shared" si="955"/>
        <v>1.4658500419152498E-5</v>
      </c>
      <c r="R1792" s="10">
        <f t="shared" si="956"/>
        <v>8.7921432143908739E-6</v>
      </c>
      <c r="S1792" s="10">
        <f t="shared" si="957"/>
        <v>0</v>
      </c>
      <c r="T1792" s="9">
        <f t="shared" si="947"/>
        <v>5.8663572047616237E-6</v>
      </c>
      <c r="U1792" s="18"/>
      <c r="V1792" s="8">
        <f t="shared" si="958"/>
        <v>0.11274981376902461</v>
      </c>
      <c r="W1792" s="8">
        <f t="shared" si="948"/>
        <v>4.5122670356869315E-2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-1.630123646057911E-2</v>
      </c>
      <c r="AB1792" s="8">
        <f t="shared" si="959"/>
        <v>-6.7627143412155295</v>
      </c>
      <c r="AC1792" s="8">
        <f t="shared" si="952"/>
        <v>-6.779015577676109</v>
      </c>
      <c r="AD1792" s="8">
        <f t="shared" si="960"/>
        <v>1.1060756730741314E-2</v>
      </c>
      <c r="AE1792" s="8">
        <f t="shared" si="953"/>
        <v>-6.7679548209453673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2778.7664289088411</v>
      </c>
      <c r="M1793" s="14">
        <f t="shared" si="946"/>
        <v>769177</v>
      </c>
      <c r="N1793" s="13"/>
      <c r="O1793" s="12">
        <f>1000*(IF(I48&lt;18,VLOOKUP(I48,'[1]Mortality (No Interventions) H'!$B$10:$O$129,10),VLOOKUP(I48,'[1]Mortality (Interventions) H'!$B$264:$AV$384,43)))</f>
        <v>619.23312405510296</v>
      </c>
      <c r="P1793" s="11">
        <v>0</v>
      </c>
      <c r="Q1793" s="10">
        <f t="shared" si="955"/>
        <v>5.8663572047616237E-6</v>
      </c>
      <c r="R1793" s="10">
        <f t="shared" si="956"/>
        <v>3.6326426987277019E-6</v>
      </c>
      <c r="S1793" s="10">
        <f t="shared" si="957"/>
        <v>0</v>
      </c>
      <c r="T1793" s="9">
        <f t="shared" si="947"/>
        <v>2.2337145060339218E-6</v>
      </c>
      <c r="U1793" s="18"/>
      <c r="V1793" s="8">
        <f t="shared" si="958"/>
        <v>4.5122670356869315E-2</v>
      </c>
      <c r="W1793" s="8">
        <f t="shared" si="948"/>
        <v>1.7181218226076541E-2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-6.2069708811337571E-3</v>
      </c>
      <c r="AB1793" s="8">
        <f t="shared" si="959"/>
        <v>-2.7941452130792777</v>
      </c>
      <c r="AC1793" s="8">
        <f t="shared" si="952"/>
        <v>-2.8003521839604115</v>
      </c>
      <c r="AD1793" s="8">
        <f t="shared" si="960"/>
        <v>4.4265339620088804E-3</v>
      </c>
      <c r="AE1793" s="8">
        <f t="shared" si="953"/>
        <v>-2.7959256499984027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2778.7664289088411</v>
      </c>
      <c r="M1794" s="14">
        <f t="shared" si="946"/>
        <v>769177</v>
      </c>
      <c r="N1794" s="13"/>
      <c r="O1794" s="12">
        <f>1000*(IF(I49&lt;18,VLOOKUP(I49,'[1]Mortality (No Interventions) H'!$B$10:$O$129,10),VLOOKUP(I49,'[1]Mortality (Interventions) H'!$B$264:$AV$384,43)))</f>
        <v>637.88919493361232</v>
      </c>
      <c r="P1794" s="11">
        <v>0</v>
      </c>
      <c r="Q1794" s="10">
        <f t="shared" si="955"/>
        <v>2.2337145060339218E-6</v>
      </c>
      <c r="R1794" s="10">
        <f t="shared" si="956"/>
        <v>1.42486234796551E-6</v>
      </c>
      <c r="S1794" s="10">
        <f t="shared" si="957"/>
        <v>0</v>
      </c>
      <c r="T1794" s="9">
        <f t="shared" si="947"/>
        <v>8.0885215806841177E-7</v>
      </c>
      <c r="U1794" s="18"/>
      <c r="V1794" s="8">
        <f t="shared" si="958"/>
        <v>1.7181218226076541E-2</v>
      </c>
      <c r="W1794" s="8">
        <f t="shared" si="948"/>
        <v>6.2215047638658682E-3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-2.2476112227909702E-3</v>
      </c>
      <c r="AB1794" s="8">
        <f t="shared" si="959"/>
        <v>-1.0959713462210672</v>
      </c>
      <c r="AC1794" s="8">
        <f t="shared" si="952"/>
        <v>-1.0982189574438581</v>
      </c>
      <c r="AD1794" s="8">
        <f t="shared" si="960"/>
        <v>1.6854775079781087E-3</v>
      </c>
      <c r="AE1794" s="8">
        <f t="shared" si="953"/>
        <v>-1.0965334799358799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2778.7664289088411</v>
      </c>
      <c r="M1795" s="14">
        <f t="shared" si="946"/>
        <v>769177</v>
      </c>
      <c r="N1795" s="13"/>
      <c r="O1795" s="12">
        <f>1000*(IF(I50&lt;18,VLOOKUP(I50,'[1]Mortality (No Interventions) H'!$B$10:$O$129,10),VLOOKUP(I50,'[1]Mortality (Interventions) H'!$B$264:$AV$384,43)))</f>
        <v>655.60851360695676</v>
      </c>
      <c r="P1795" s="11">
        <v>0</v>
      </c>
      <c r="Q1795" s="10">
        <f t="shared" si="955"/>
        <v>8.0885215806841177E-7</v>
      </c>
      <c r="R1795" s="10">
        <f t="shared" si="956"/>
        <v>5.302903610790106E-7</v>
      </c>
      <c r="S1795" s="10">
        <f t="shared" si="957"/>
        <v>0</v>
      </c>
      <c r="T1795" s="9">
        <f t="shared" si="947"/>
        <v>2.7856179698940116E-7</v>
      </c>
      <c r="U1795" s="18"/>
      <c r="V1795" s="8">
        <f t="shared" si="958"/>
        <v>6.2215047638658682E-3</v>
      </c>
      <c r="W1795" s="8">
        <f t="shared" si="948"/>
        <v>2.1426332732291664E-3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-7.7405816985066781E-4</v>
      </c>
      <c r="AB1795" s="8">
        <f t="shared" si="959"/>
        <v>-0.40788714906367013</v>
      </c>
      <c r="AC1795" s="8">
        <f t="shared" si="952"/>
        <v>-0.40866120723352078</v>
      </c>
      <c r="AD1795" s="8">
        <f t="shared" si="960"/>
        <v>6.1032961733524169E-4</v>
      </c>
      <c r="AE1795" s="8">
        <f t="shared" si="953"/>
        <v>-0.40805087761618553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2778.7664289088411</v>
      </c>
      <c r="M1796" s="14">
        <f t="shared" si="946"/>
        <v>769177</v>
      </c>
      <c r="N1796" s="13"/>
      <c r="O1796" s="12">
        <f>1000*(IF(I51&lt;18,VLOOKUP(I51,'[1]Mortality (No Interventions) H'!$B$10:$O$129,10),VLOOKUP(I51,'[1]Mortality (Interventions) H'!$B$264:$AV$384,43)))</f>
        <v>676.81739926932084</v>
      </c>
      <c r="P1796" s="11">
        <v>0</v>
      </c>
      <c r="Q1796" s="10">
        <f t="shared" si="955"/>
        <v>2.7856179698940116E-7</v>
      </c>
      <c r="R1796" s="10">
        <f t="shared" si="956"/>
        <v>1.8853547097415504E-7</v>
      </c>
      <c r="S1796" s="10">
        <f t="shared" si="957"/>
        <v>0</v>
      </c>
      <c r="T1796" s="9">
        <f t="shared" si="947"/>
        <v>9.0026326015246123E-8</v>
      </c>
      <c r="U1796" s="18"/>
      <c r="V1796" s="8">
        <f t="shared" si="958"/>
        <v>2.1426332732291664E-3</v>
      </c>
      <c r="W1796" s="8">
        <f t="shared" si="948"/>
        <v>6.9246179365428976E-4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-2.5016213244916856E-4</v>
      </c>
      <c r="AB1796" s="8">
        <f t="shared" si="959"/>
        <v>-0.14501714795748766</v>
      </c>
      <c r="AC1796" s="8">
        <f t="shared" si="952"/>
        <v>-0.14526731008993682</v>
      </c>
      <c r="AD1796" s="8">
        <f t="shared" si="960"/>
        <v>2.1019232410378124E-4</v>
      </c>
      <c r="AE1796" s="8">
        <f t="shared" si="953"/>
        <v>-0.14505711776583305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2778.7664289088411</v>
      </c>
      <c r="M1797" s="14">
        <f t="shared" si="946"/>
        <v>769177</v>
      </c>
      <c r="N1797" s="13"/>
      <c r="O1797" s="12">
        <f>1000*(IF(I52&lt;18,VLOOKUP(I52,'[1]Mortality (No Interventions) H'!$B$10:$O$129,10),VLOOKUP(I52,'[1]Mortality (Interventions) H'!$B$264:$AV$384,43)))</f>
        <v>696.91563691933925</v>
      </c>
      <c r="P1797" s="11">
        <v>0</v>
      </c>
      <c r="Q1797" s="10">
        <f t="shared" si="955"/>
        <v>9.0026326015246123E-8</v>
      </c>
      <c r="R1797" s="10">
        <f t="shared" si="956"/>
        <v>6.2740754334423338E-8</v>
      </c>
      <c r="S1797" s="10">
        <f t="shared" si="957"/>
        <v>0</v>
      </c>
      <c r="T1797" s="9">
        <f t="shared" si="947"/>
        <v>2.7285571680822785E-8</v>
      </c>
      <c r="U1797" s="18"/>
      <c r="V1797" s="8">
        <f t="shared" si="958"/>
        <v>6.9246179365428976E-4</v>
      </c>
      <c r="W1797" s="8">
        <f t="shared" si="948"/>
        <v>2.0987434168740228E-4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-7.5820230580256131E-5</v>
      </c>
      <c r="AB1797" s="8">
        <f t="shared" si="959"/>
        <v>-4.825874519668874E-2</v>
      </c>
      <c r="AC1797" s="8">
        <f t="shared" si="952"/>
        <v>-4.8334565427268994E-2</v>
      </c>
      <c r="AD1797" s="8">
        <f t="shared" si="960"/>
        <v>6.7930501957485826E-5</v>
      </c>
      <c r="AE1797" s="8">
        <f t="shared" si="953"/>
        <v>-4.8266634925311511E-2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2778.7664289088411</v>
      </c>
      <c r="M1798" s="14">
        <f t="shared" si="946"/>
        <v>769177</v>
      </c>
      <c r="N1798" s="13"/>
      <c r="O1798" s="12">
        <f>1000*(IF(I53&lt;18,VLOOKUP(I53,'[1]Mortality (No Interventions) H'!$B$10:$O$129,10),VLOOKUP(I53,'[1]Mortality (Interventions) H'!$B$264:$AV$384,43)))</f>
        <v>715.87393957611766</v>
      </c>
      <c r="P1798" s="11">
        <v>0</v>
      </c>
      <c r="Q1798" s="10">
        <f t="shared" si="955"/>
        <v>2.7285571680822785E-8</v>
      </c>
      <c r="R1798" s="10">
        <f t="shared" si="956"/>
        <v>1.9533029692737157E-8</v>
      </c>
      <c r="S1798" s="10">
        <f t="shared" si="957"/>
        <v>0</v>
      </c>
      <c r="T1798" s="9">
        <f t="shared" si="947"/>
        <v>7.7525419880856275E-9</v>
      </c>
      <c r="U1798" s="18"/>
      <c r="V1798" s="8">
        <f t="shared" si="958"/>
        <v>2.0987434168740228E-4</v>
      </c>
      <c r="W1798" s="8">
        <f t="shared" si="948"/>
        <v>5.9630769887697393E-5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-2.1542503415198546E-5</v>
      </c>
      <c r="AB1798" s="8">
        <f t="shared" si="959"/>
        <v>-1.5024357179970489E-2</v>
      </c>
      <c r="AC1798" s="8">
        <f t="shared" si="952"/>
        <v>-1.5045899683385686E-2</v>
      </c>
      <c r="AD1798" s="8">
        <f t="shared" si="960"/>
        <v>2.0588672919534165E-5</v>
      </c>
      <c r="AE1798" s="8">
        <f t="shared" si="953"/>
        <v>-1.5025311010466152E-2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2778.7664289088411</v>
      </c>
      <c r="M1799" s="14">
        <f t="shared" si="946"/>
        <v>769177</v>
      </c>
      <c r="N1799" s="13"/>
      <c r="O1799" s="12">
        <f>1000*(IF(I54&lt;18,VLOOKUP(I54,'[1]Mortality (No Interventions) H'!$B$10:$O$129,10),VLOOKUP(I54,'[1]Mortality (Interventions) H'!$B$264:$AV$384,43)))</f>
        <v>733.66586246865734</v>
      </c>
      <c r="P1799" s="11">
        <v>0</v>
      </c>
      <c r="Q1799" s="10">
        <f t="shared" si="955"/>
        <v>7.7525419880856275E-9</v>
      </c>
      <c r="R1799" s="10">
        <f t="shared" si="956"/>
        <v>5.6877754040133213E-9</v>
      </c>
      <c r="S1799" s="10">
        <f t="shared" si="957"/>
        <v>0</v>
      </c>
      <c r="T1799" s="9">
        <f t="shared" si="947"/>
        <v>2.0647665840723063E-9</v>
      </c>
      <c r="U1799" s="18"/>
      <c r="V1799" s="8">
        <f t="shared" si="958"/>
        <v>5.9630769887697393E-5</v>
      </c>
      <c r="W1799" s="8">
        <f t="shared" si="948"/>
        <v>1.5881709668369845E-5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-5.7375040673529088E-6</v>
      </c>
      <c r="AB1799" s="8">
        <f t="shared" si="959"/>
        <v>-4.3749060219327547E-3</v>
      </c>
      <c r="AC1799" s="8">
        <f t="shared" si="952"/>
        <v>-4.3806435260001072E-3</v>
      </c>
      <c r="AD1799" s="8">
        <f t="shared" si="960"/>
        <v>5.8497785259831149E-6</v>
      </c>
      <c r="AE1799" s="8">
        <f t="shared" si="953"/>
        <v>-4.3747937474741243E-3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2778.7664289088411</v>
      </c>
      <c r="M1800" s="14">
        <f t="shared" si="946"/>
        <v>769177</v>
      </c>
      <c r="N1800" s="13"/>
      <c r="O1800" s="12">
        <f>1000*(IF(I55&lt;18,VLOOKUP(I55,'[1]Mortality (No Interventions) H'!$B$10:$O$129,10),VLOOKUP(I55,'[1]Mortality (Interventions) H'!$B$264:$AV$384,43)))</f>
        <v>750.2670790904574</v>
      </c>
      <c r="P1800" s="11">
        <v>0</v>
      </c>
      <c r="Q1800" s="10">
        <f t="shared" si="955"/>
        <v>2.0647665840723063E-9</v>
      </c>
      <c r="R1800" s="10">
        <f t="shared" si="956"/>
        <v>1.5491263940355105E-9</v>
      </c>
      <c r="S1800" s="10">
        <f t="shared" si="957"/>
        <v>0</v>
      </c>
      <c r="T1800" s="9">
        <f t="shared" si="947"/>
        <v>5.1564019003679579E-10</v>
      </c>
      <c r="U1800" s="18"/>
      <c r="V1800" s="8">
        <f t="shared" si="958"/>
        <v>1.5881709668369845E-5</v>
      </c>
      <c r="W1800" s="8">
        <f t="shared" si="948"/>
        <v>3.9661857445193254E-6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-1.4328436494704232E-6</v>
      </c>
      <c r="AB1800" s="8">
        <f t="shared" si="959"/>
        <v>-1.1915523923850518E-3</v>
      </c>
      <c r="AC1800" s="8">
        <f t="shared" si="952"/>
        <v>-1.1929852360345221E-3</v>
      </c>
      <c r="AD1800" s="8">
        <f t="shared" si="960"/>
        <v>1.5579957184670818E-6</v>
      </c>
      <c r="AE1800" s="8">
        <f t="shared" si="953"/>
        <v>-1.1914272403160551E-3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2778.7664289088411</v>
      </c>
      <c r="M1801" s="14">
        <f t="shared" si="946"/>
        <v>769177</v>
      </c>
      <c r="N1801" s="13"/>
      <c r="O1801" s="12">
        <f>1000*(IF(I56&lt;18,VLOOKUP(I56,'[1]Mortality (No Interventions) H'!$B$10:$O$129,10),VLOOKUP(I56,'[1]Mortality (Interventions) H'!$B$264:$AV$384,43)))</f>
        <v>765.80931867170386</v>
      </c>
      <c r="P1801" s="11">
        <v>0</v>
      </c>
      <c r="Q1801" s="10">
        <f t="shared" si="955"/>
        <v>5.1564019003679579E-10</v>
      </c>
      <c r="R1801" s="10">
        <f t="shared" si="956"/>
        <v>3.9488206261182647E-10</v>
      </c>
      <c r="S1801" s="10">
        <f t="shared" si="957"/>
        <v>0</v>
      </c>
      <c r="T1801" s="9">
        <f t="shared" si="947"/>
        <v>1.2075812742496933E-10</v>
      </c>
      <c r="U1801" s="18"/>
      <c r="V1801" s="8">
        <f t="shared" si="958"/>
        <v>3.9661857445193254E-6</v>
      </c>
      <c r="W1801" s="8">
        <f t="shared" si="948"/>
        <v>9.2884374178355637E-7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-3.3555863050640079E-7</v>
      </c>
      <c r="AB1801" s="8">
        <f t="shared" si="959"/>
        <v>-3.0373420027357686E-4</v>
      </c>
      <c r="AC1801" s="8">
        <f t="shared" si="952"/>
        <v>-3.0406975890408326E-4</v>
      </c>
      <c r="AD1801" s="8">
        <f t="shared" si="960"/>
        <v>3.8908282153734585E-7</v>
      </c>
      <c r="AE1801" s="8">
        <f t="shared" si="953"/>
        <v>-3.0368067608254592E-4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2778.7664289088411</v>
      </c>
      <c r="M1802" s="14">
        <f t="shared" si="946"/>
        <v>769177</v>
      </c>
      <c r="N1802" s="13"/>
      <c r="O1802" s="12">
        <f>1000*(IF(I57&lt;18,VLOOKUP(I57,'[1]Mortality (No Interventions) H'!$B$10:$O$129,10),VLOOKUP(I57,'[1]Mortality (Interventions) H'!$B$264:$AV$384,43)))</f>
        <v>780.43926439593201</v>
      </c>
      <c r="P1802" s="11">
        <v>0</v>
      </c>
      <c r="Q1802" s="10">
        <f t="shared" si="955"/>
        <v>1.2075812742496933E-10</v>
      </c>
      <c r="R1802" s="10">
        <f t="shared" si="956"/>
        <v>9.4244384137373283E-11</v>
      </c>
      <c r="S1802" s="10">
        <f t="shared" si="957"/>
        <v>0</v>
      </c>
      <c r="T1802" s="9">
        <f t="shared" si="947"/>
        <v>2.6513743287596045E-11</v>
      </c>
      <c r="U1802" s="18"/>
      <c r="V1802" s="8">
        <f t="shared" si="958"/>
        <v>9.2884374178355637E-7</v>
      </c>
      <c r="W1802" s="8">
        <f t="shared" si="948"/>
        <v>2.0393761520723263E-7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-7.3675499752279024E-8</v>
      </c>
      <c r="AB1802" s="8">
        <f t="shared" si="959"/>
        <v>-7.2490612657632368E-5</v>
      </c>
      <c r="AC1802" s="8">
        <f t="shared" si="952"/>
        <v>-7.256428815738465E-5</v>
      </c>
      <c r="AD1802" s="8">
        <f t="shared" si="960"/>
        <v>9.1119571068966882E-8</v>
      </c>
      <c r="AE1802" s="8">
        <f t="shared" si="953"/>
        <v>-7.2473168586315679E-5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2778.7664289088411</v>
      </c>
      <c r="M1803" s="14">
        <f t="shared" si="946"/>
        <v>769177</v>
      </c>
      <c r="N1803" s="13"/>
      <c r="O1803" s="12">
        <f>1000*(IF(I58&lt;18,VLOOKUP(I58,'[1]Mortality (No Interventions) H'!$B$10:$O$129,10),VLOOKUP(I58,'[1]Mortality (Interventions) H'!$B$264:$AV$384,43)))</f>
        <v>794.15691626314231</v>
      </c>
      <c r="P1803" s="11">
        <v>0</v>
      </c>
      <c r="Q1803" s="10">
        <f t="shared" si="955"/>
        <v>2.6513743287596045E-11</v>
      </c>
      <c r="R1803" s="10">
        <f t="shared" si="956"/>
        <v>2.1056072607869862E-11</v>
      </c>
      <c r="S1803" s="10">
        <f t="shared" si="957"/>
        <v>0</v>
      </c>
      <c r="T1803" s="9">
        <f t="shared" si="947"/>
        <v>5.4576706797261838E-12</v>
      </c>
      <c r="U1803" s="18"/>
      <c r="V1803" s="8">
        <f t="shared" si="958"/>
        <v>2.0393761520723263E-7</v>
      </c>
      <c r="W1803" s="8">
        <f t="shared" si="948"/>
        <v>4.1979147604197474E-8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-1.5165592064863216E-8</v>
      </c>
      <c r="AB1803" s="8">
        <f t="shared" si="959"/>
        <v>-1.6195846760303517E-5</v>
      </c>
      <c r="AC1803" s="8">
        <f t="shared" si="952"/>
        <v>-1.621101235236838E-5</v>
      </c>
      <c r="AD1803" s="8">
        <f t="shared" si="960"/>
        <v>2.0006280051829523E-8</v>
      </c>
      <c r="AE1803" s="8">
        <f t="shared" si="953"/>
        <v>-1.619100607231655E-5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2778.7664289088411</v>
      </c>
      <c r="M1804" s="14">
        <f t="shared" si="946"/>
        <v>769177</v>
      </c>
      <c r="N1804" s="13"/>
      <c r="O1804" s="12">
        <f>1000*(IF(I59&lt;18,VLOOKUP(I59,'[1]Mortality (No Interventions) H'!$B$10:$O$129,10),VLOOKUP(I59,'[1]Mortality (Interventions) H'!$B$264:$AV$384,43)))</f>
        <v>806.9622742733344</v>
      </c>
      <c r="P1804" s="11">
        <v>0</v>
      </c>
      <c r="Q1804" s="10">
        <f t="shared" si="955"/>
        <v>5.4576706797261838E-12</v>
      </c>
      <c r="R1804" s="10">
        <f t="shared" si="956"/>
        <v>4.4041343439467361E-12</v>
      </c>
      <c r="S1804" s="10">
        <f t="shared" si="957"/>
        <v>0</v>
      </c>
      <c r="T1804" s="9">
        <f t="shared" si="947"/>
        <v>1.0535363357794476E-12</v>
      </c>
      <c r="U1804" s="18"/>
      <c r="V1804" s="8">
        <f t="shared" si="958"/>
        <v>4.1979147604197474E-8</v>
      </c>
      <c r="W1804" s="8">
        <f t="shared" si="948"/>
        <v>8.1035591814582828E-9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-2.9275314014995616E-9</v>
      </c>
      <c r="AB1804" s="8">
        <f t="shared" si="959"/>
        <v>-3.3875588422739186E-6</v>
      </c>
      <c r="AC1804" s="8">
        <f t="shared" si="952"/>
        <v>-3.3904863736754181E-6</v>
      </c>
      <c r="AD1804" s="8">
        <f t="shared" si="960"/>
        <v>4.1181543799717724E-9</v>
      </c>
      <c r="AE1804" s="8">
        <f t="shared" si="953"/>
        <v>-3.3863682192954463E-6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2778.7664289088411</v>
      </c>
      <c r="M1805" s="14">
        <f t="shared" si="946"/>
        <v>769177</v>
      </c>
      <c r="N1805" s="13"/>
      <c r="O1805" s="12">
        <f>1000*(IF(I60&lt;18,VLOOKUP(I60,'[1]Mortality (No Interventions) H'!$B$10:$O$129,10),VLOOKUP(I60,'[1]Mortality (Interventions) H'!$B$264:$AV$384,43)))</f>
        <v>1000</v>
      </c>
      <c r="P1805" s="11">
        <v>0</v>
      </c>
      <c r="Q1805" s="10">
        <f t="shared" si="955"/>
        <v>1.0535363357794476E-12</v>
      </c>
      <c r="R1805" s="10">
        <f t="shared" si="956"/>
        <v>1.0535363357794476E-12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8.1035591814582828E-9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-8.1035591814582824E-7</v>
      </c>
      <c r="AC1805" s="8">
        <f t="shared" si="952"/>
        <v>-8.1035591814582824E-7</v>
      </c>
      <c r="AD1805" s="8">
        <f t="shared" si="960"/>
        <v>7.9495915570105756E-10</v>
      </c>
      <c r="AE1805" s="8">
        <f t="shared" si="953"/>
        <v>-8.0956095899012718E-7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2778.7664289088411</v>
      </c>
      <c r="M1806" s="14">
        <f t="shared" si="946"/>
        <v>769177</v>
      </c>
      <c r="N1806" s="13"/>
      <c r="O1806" s="12" t="e">
        <f>1000*(IF(I61&lt;18,VLOOKUP(I61,'[1]Mortality (No Interventions) H'!$B$10:$O$129,10),VLOOKUP(I61,'[1]Mortality (Interventions) H'!$B$264:$AV$384,43)))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2778.7664289088411</v>
      </c>
      <c r="M1807" s="14">
        <f t="shared" si="946"/>
        <v>769177</v>
      </c>
      <c r="N1807" s="13"/>
      <c r="O1807" s="12" t="e">
        <f>1000*(IF(I62&lt;18,VLOOKUP(I62,'[1]Mortality (No Interventions) H'!$B$10:$O$129,10),VLOOKUP(I62,'[1]Mortality (Interventions) H'!$B$264:$AV$384,43)))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2778.7664289088411</v>
      </c>
      <c r="M1808" s="14">
        <f t="shared" si="946"/>
        <v>769177</v>
      </c>
      <c r="N1808" s="13"/>
      <c r="O1808" s="12" t="e">
        <f>1000*(IF(I63&lt;18,VLOOKUP(I63,'[1]Mortality (No Interventions) H'!$B$10:$O$129,10),VLOOKUP(I63,'[1]Mortality (Interventions) H'!$B$264:$AV$384,43)))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2778.7664289088411</v>
      </c>
      <c r="M1809" s="14">
        <f t="shared" si="946"/>
        <v>769177</v>
      </c>
      <c r="N1809" s="13"/>
      <c r="O1809" s="12" t="e">
        <f>1000*(IF(I64&lt;18,VLOOKUP(I64,'[1]Mortality (No Interventions) H'!$B$10:$O$129,10),VLOOKUP(I64,'[1]Mortality (Interventions) H'!$B$264:$AV$384,43)))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2778.7664289088411</v>
      </c>
      <c r="M1810" s="14">
        <f t="shared" si="946"/>
        <v>769177</v>
      </c>
      <c r="N1810" s="13"/>
      <c r="O1810" s="12" t="e">
        <f>1000*(IF(I65&lt;18,VLOOKUP(I65,'[1]Mortality (No Interventions) H'!$B$10:$O$129,10),VLOOKUP(I65,'[1]Mortality (Interventions) H'!$B$264:$AV$384,43)))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2778.7664289088411</v>
      </c>
      <c r="M1811" s="14">
        <f t="shared" si="946"/>
        <v>769177</v>
      </c>
      <c r="N1811" s="13"/>
      <c r="O1811" s="12" t="e">
        <f>1000*(IF(I66&lt;18,VLOOKUP(I66,'[1]Mortality (No Interventions) H'!$B$10:$O$129,10),VLOOKUP(I66,'[1]Mortality (Interventions) H'!$B$264:$AV$384,43)))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2778.7664289088411</v>
      </c>
      <c r="M1812" s="14">
        <f t="shared" si="946"/>
        <v>769177</v>
      </c>
      <c r="N1812" s="13"/>
      <c r="O1812" s="12" t="e">
        <f>1000*(IF(I67&lt;18,VLOOKUP(I67,'[1]Mortality (No Interventions) H'!$B$10:$O$129,10),VLOOKUP(I67,'[1]Mortality (Interventions) H'!$B$264:$AV$384,43)))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2778.7664289088411</v>
      </c>
      <c r="M1813" s="14">
        <f t="shared" ref="M1813:M1844" si="963">$E$11</f>
        <v>769177</v>
      </c>
      <c r="N1813" s="13"/>
      <c r="O1813" s="12" t="e">
        <f>1000*(IF(I68&lt;18,VLOOKUP(I68,'[1]Mortality (No Interventions) H'!$B$10:$O$129,10),VLOOKUP(I68,'[1]Mortality (Interventions) H'!$B$264:$AV$384,43)))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2778.7664289088411</v>
      </c>
      <c r="M1814" s="14">
        <f t="shared" si="963"/>
        <v>769177</v>
      </c>
      <c r="N1814" s="13"/>
      <c r="O1814" s="12" t="e">
        <f>1000*(IF(I69&lt;18,VLOOKUP(I69,'[1]Mortality (No Interventions) H'!$B$10:$O$129,10),VLOOKUP(I69,'[1]Mortality (Interventions) H'!$B$264:$AV$384,43)))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2778.7664289088411</v>
      </c>
      <c r="M1815" s="14">
        <f t="shared" si="963"/>
        <v>769177</v>
      </c>
      <c r="N1815" s="13"/>
      <c r="O1815" s="12" t="e">
        <f>1000*(IF(I70&lt;18,VLOOKUP(I70,'[1]Mortality (No Interventions) H'!$B$10:$O$129,10),VLOOKUP(I70,'[1]Mortality (Interventions) H'!$B$264:$AV$384,43)))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2778.7664289088411</v>
      </c>
      <c r="M1816" s="14">
        <f t="shared" si="963"/>
        <v>769177</v>
      </c>
      <c r="N1816" s="13"/>
      <c r="O1816" s="12" t="e">
        <f>1000*(IF(I71&lt;18,VLOOKUP(I71,'[1]Mortality (No Interventions) H'!$B$10:$O$129,10),VLOOKUP(I71,'[1]Mortality (Interventions) H'!$B$264:$AV$384,43)))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2778.7664289088411</v>
      </c>
      <c r="M1817" s="14">
        <f t="shared" si="963"/>
        <v>769177</v>
      </c>
      <c r="N1817" s="13"/>
      <c r="O1817" s="12" t="e">
        <f>1000*(IF(I72&lt;18,VLOOKUP(I72,'[1]Mortality (No Interventions) H'!$B$10:$O$129,10),VLOOKUP(I72,'[1]Mortality (Interventions) H'!$B$264:$AV$384,43)))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2778.7664289088411</v>
      </c>
      <c r="M1818" s="14">
        <f t="shared" si="963"/>
        <v>769177</v>
      </c>
      <c r="N1818" s="13"/>
      <c r="O1818" s="12" t="e">
        <f>1000*(IF(I73&lt;18,VLOOKUP(I73,'[1]Mortality (No Interventions) H'!$B$10:$O$129,10),VLOOKUP(I73,'[1]Mortality (Interventions) H'!$B$264:$AV$384,43)))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2778.7664289088411</v>
      </c>
      <c r="M1819" s="14">
        <f t="shared" si="963"/>
        <v>769177</v>
      </c>
      <c r="N1819" s="13"/>
      <c r="O1819" s="12" t="e">
        <f>1000*(IF(I74&lt;18,VLOOKUP(I74,'[1]Mortality (No Interventions) H'!$B$10:$O$129,10),VLOOKUP(I74,'[1]Mortality (Interventions) H'!$B$264:$AV$384,43)))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2778.7664289088411</v>
      </c>
      <c r="M1820" s="14">
        <f t="shared" si="963"/>
        <v>769177</v>
      </c>
      <c r="N1820" s="13"/>
      <c r="O1820" s="12" t="e">
        <f>1000*(IF(I75&lt;18,VLOOKUP(I75,'[1]Mortality (No Interventions) H'!$B$10:$O$129,10),VLOOKUP(I75,'[1]Mortality (Interventions) H'!$B$264:$AV$384,43)))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2778.7664289088411</v>
      </c>
      <c r="M1821" s="14">
        <f t="shared" si="963"/>
        <v>769177</v>
      </c>
      <c r="N1821" s="13"/>
      <c r="O1821" s="12" t="e">
        <f>1000*(IF(I76&lt;18,VLOOKUP(I76,'[1]Mortality (No Interventions) H'!$B$10:$O$129,10),VLOOKUP(I76,'[1]Mortality (Interventions) H'!$B$264:$AV$384,43)))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2778.7664289088411</v>
      </c>
      <c r="M1822" s="14">
        <f t="shared" si="963"/>
        <v>769177</v>
      </c>
      <c r="N1822" s="13"/>
      <c r="O1822" s="12" t="e">
        <f>1000*(IF(I77&lt;18,VLOOKUP(I77,'[1]Mortality (No Interventions) H'!$B$10:$O$129,10),VLOOKUP(I77,'[1]Mortality (Interventions) H'!$B$264:$AV$384,43)))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2778.7664289088411</v>
      </c>
      <c r="M1823" s="14">
        <f t="shared" si="963"/>
        <v>769177</v>
      </c>
      <c r="N1823" s="13"/>
      <c r="O1823" s="12" t="e">
        <f>1000*(IF(I78&lt;18,VLOOKUP(I78,'[1]Mortality (No Interventions) H'!$B$10:$O$129,10),VLOOKUP(I78,'[1]Mortality (Interventions) H'!$B$264:$AV$384,43)))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2778.7664289088411</v>
      </c>
      <c r="M1824" s="14">
        <f t="shared" si="963"/>
        <v>769177</v>
      </c>
      <c r="N1824" s="13"/>
      <c r="O1824" s="12" t="e">
        <f>1000*(IF(I79&lt;18,VLOOKUP(I79,'[1]Mortality (No Interventions) H'!$B$10:$O$129,10),VLOOKUP(I79,'[1]Mortality (Interventions) H'!$B$264:$AV$384,43)))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2778.7664289088411</v>
      </c>
      <c r="M1825" s="14">
        <f t="shared" si="963"/>
        <v>769177</v>
      </c>
      <c r="O1825" s="12" t="e">
        <f>1000*(IF(I80&lt;18,VLOOKUP(I80,'[1]Mortality (No Interventions) H'!$B$10:$O$129,10),VLOOKUP(I80,'[1]Mortality (Interventions) H'!$B$264:$AV$384,43)))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2778.7664289088411</v>
      </c>
      <c r="M1826" s="14">
        <f t="shared" si="963"/>
        <v>769177</v>
      </c>
      <c r="O1826" s="12" t="e">
        <f>1000*(IF(I81&lt;18,VLOOKUP(I81,'[1]Mortality (No Interventions) H'!$B$10:$O$129,10),VLOOKUP(I81,'[1]Mortality (Interventions) H'!$B$264:$AV$384,43)))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2778.7664289088411</v>
      </c>
      <c r="M1827" s="14">
        <f t="shared" si="963"/>
        <v>769177</v>
      </c>
      <c r="O1827" s="12" t="e">
        <f>1000*(IF(I82&lt;18,VLOOKUP(I82,'[1]Mortality (No Interventions) H'!$B$10:$O$129,10),VLOOKUP(I82,'[1]Mortality (Interventions) H'!$B$264:$AV$384,43)))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2778.7664289088411</v>
      </c>
      <c r="M1828" s="14">
        <f t="shared" si="963"/>
        <v>769177</v>
      </c>
      <c r="O1828" s="12" t="e">
        <f>1000*(IF(I83&lt;18,VLOOKUP(I83,'[1]Mortality (No Interventions) H'!$B$10:$O$129,10),VLOOKUP(I83,'[1]Mortality (Interventions) H'!$B$264:$AV$384,43)))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2778.7664289088411</v>
      </c>
      <c r="M1829" s="14">
        <f t="shared" si="963"/>
        <v>769177</v>
      </c>
      <c r="O1829" s="12" t="e">
        <f>1000*(IF(I84&lt;18,VLOOKUP(I84,'[1]Mortality (No Interventions) H'!$B$10:$O$129,10),VLOOKUP(I84,'[1]Mortality (Interventions) H'!$B$264:$AV$384,43)))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2778.7664289088411</v>
      </c>
      <c r="M1830" s="14">
        <f t="shared" si="963"/>
        <v>769177</v>
      </c>
      <c r="O1830" s="12" t="e">
        <f>1000*(IF(I85&lt;18,VLOOKUP(I85,'[1]Mortality (No Interventions) H'!$B$10:$O$129,10),VLOOKUP(I85,'[1]Mortality (Interventions) H'!$B$264:$AV$384,43)))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2778.7664289088411</v>
      </c>
      <c r="M1831" s="14">
        <f t="shared" si="963"/>
        <v>769177</v>
      </c>
      <c r="O1831" s="12" t="e">
        <f>1000*(IF(I86&lt;18,VLOOKUP(I86,'[1]Mortality (No Interventions) H'!$B$10:$O$129,10),VLOOKUP(I86,'[1]Mortality (Interventions) H'!$B$264:$AV$384,43)))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2778.7664289088411</v>
      </c>
      <c r="M1832" s="14">
        <f t="shared" si="963"/>
        <v>769177</v>
      </c>
      <c r="O1832" s="12" t="e">
        <f>1000*(IF(I87&lt;18,VLOOKUP(I87,'[1]Mortality (No Interventions) H'!$B$10:$O$129,10),VLOOKUP(I87,'[1]Mortality (Interventions) H'!$B$264:$AV$384,43)))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2778.7664289088411</v>
      </c>
      <c r="M1833" s="14">
        <f t="shared" si="963"/>
        <v>769177</v>
      </c>
      <c r="O1833" s="12" t="e">
        <f>1000*(IF(I88&lt;18,VLOOKUP(I88,'[1]Mortality (No Interventions) H'!$B$10:$O$129,10),VLOOKUP(I88,'[1]Mortality (Interventions) H'!$B$264:$AV$384,43)))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2778.7664289088411</v>
      </c>
      <c r="M1834" s="14">
        <f t="shared" si="963"/>
        <v>769177</v>
      </c>
      <c r="O1834" s="12" t="e">
        <f>1000*(IF(I89&lt;18,VLOOKUP(I89,'[1]Mortality (No Interventions) H'!$B$10:$O$129,10),VLOOKUP(I89,'[1]Mortality (Interventions) H'!$B$264:$AV$384,43)))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2778.7664289088411</v>
      </c>
      <c r="M1835" s="14">
        <f t="shared" si="963"/>
        <v>769177</v>
      </c>
      <c r="O1835" s="12" t="e">
        <f>1000*(IF(I90&lt;18,VLOOKUP(I90,'[1]Mortality (No Interventions) H'!$B$10:$O$129,10),VLOOKUP(I90,'[1]Mortality (Interventions) H'!$B$264:$AV$384,43)))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2778.7664289088411</v>
      </c>
      <c r="M1836" s="14">
        <f t="shared" si="963"/>
        <v>769177</v>
      </c>
      <c r="O1836" s="12" t="e">
        <f>1000*(IF(I91&lt;18,VLOOKUP(I91,'[1]Mortality (No Interventions) H'!$B$10:$O$129,10),VLOOKUP(I91,'[1]Mortality (Interventions) H'!$B$264:$AV$384,43)))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2778.7664289088411</v>
      </c>
      <c r="M1837" s="14">
        <f t="shared" si="963"/>
        <v>769177</v>
      </c>
      <c r="O1837" s="12" t="e">
        <f>1000*(IF(I92&lt;18,VLOOKUP(I92,'[1]Mortality (No Interventions) H'!$B$10:$O$129,10),VLOOKUP(I92,'[1]Mortality (Interventions) H'!$B$264:$AV$384,43)))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2778.7664289088411</v>
      </c>
      <c r="M1838" s="14">
        <f t="shared" si="963"/>
        <v>769177</v>
      </c>
      <c r="O1838" s="12" t="e">
        <f>1000*(IF(I93&lt;18,VLOOKUP(I93,'[1]Mortality (No Interventions) H'!$B$10:$O$129,10),VLOOKUP(I93,'[1]Mortality (Interventions) H'!$B$264:$AV$384,43)))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2778.7664289088411</v>
      </c>
      <c r="M1839" s="14">
        <f t="shared" si="963"/>
        <v>769177</v>
      </c>
      <c r="O1839" s="12" t="e">
        <f>1000*(IF(I94&lt;18,VLOOKUP(I94,'[1]Mortality (No Interventions) H'!$B$10:$O$129,10),VLOOKUP(I94,'[1]Mortality (Interventions) H'!$B$264:$AV$384,43)))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2778.7664289088411</v>
      </c>
      <c r="M1840" s="14">
        <f t="shared" si="963"/>
        <v>769177</v>
      </c>
      <c r="O1840" s="12" t="e">
        <f>1000*(IF(I95&lt;18,VLOOKUP(I95,'[1]Mortality (No Interventions) H'!$B$10:$O$129,10),VLOOKUP(I95,'[1]Mortality (Interventions) H'!$B$264:$AV$384,43)))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2778.7664289088411</v>
      </c>
      <c r="M1841" s="14">
        <f t="shared" si="963"/>
        <v>769177</v>
      </c>
      <c r="O1841" s="12" t="e">
        <f>1000*(IF(I96&lt;18,VLOOKUP(I96,'[1]Mortality (No Interventions) H'!$B$10:$O$129,10),VLOOKUP(I96,'[1]Mortality (Interventions) H'!$B$264:$AV$384,43)))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2778.7664289088411</v>
      </c>
      <c r="M1842" s="14">
        <f t="shared" si="963"/>
        <v>769177</v>
      </c>
      <c r="O1842" s="12" t="e">
        <f>1000*(IF(I97&lt;18,VLOOKUP(I97,'[1]Mortality (No Interventions) H'!$B$10:$O$129,10),VLOOKUP(I97,'[1]Mortality (Interventions) H'!$B$264:$AV$384,43)))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2778.7664289088411</v>
      </c>
      <c r="M1843" s="14">
        <f t="shared" si="963"/>
        <v>769177</v>
      </c>
      <c r="O1843" s="12" t="e">
        <f>1000*(IF(I98&lt;18,VLOOKUP(I98,'[1]Mortality (No Interventions) H'!$B$10:$O$129,10),VLOOKUP(I98,'[1]Mortality (Interventions) H'!$B$264:$AV$384,43)))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2778.7664289088411</v>
      </c>
      <c r="M1844" s="14">
        <f t="shared" si="963"/>
        <v>769177</v>
      </c>
      <c r="O1844" s="12" t="e">
        <f>1000*(IF(I99&lt;18,VLOOKUP(I99,'[1]Mortality (No Interventions) H'!$B$10:$O$129,10),VLOOKUP(I99,'[1]Mortality (Interventions) H'!$B$264:$AV$384,43)))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2778.7664289088411</v>
      </c>
      <c r="M1845" s="14">
        <f t="shared" ref="M1845:M1869" si="980">$E$11</f>
        <v>769177</v>
      </c>
      <c r="O1845" s="12" t="e">
        <f>1000*(IF(I100&lt;18,VLOOKUP(I100,'[1]Mortality (No Interventions) H'!$B$10:$O$129,10),VLOOKUP(I100,'[1]Mortality (Interventions) H'!$B$264:$AV$384,43)))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2778.7664289088411</v>
      </c>
      <c r="M1846" s="14">
        <f t="shared" si="980"/>
        <v>769177</v>
      </c>
      <c r="O1846" s="12" t="e">
        <f>1000*(IF(I101&lt;18,VLOOKUP(I101,'[1]Mortality (No Interventions) H'!$B$10:$O$129,10),VLOOKUP(I101,'[1]Mortality (Interventions) H'!$B$264:$AV$384,43)))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2778.7664289088411</v>
      </c>
      <c r="M1847" s="14">
        <f t="shared" si="980"/>
        <v>769177</v>
      </c>
      <c r="O1847" s="12" t="e">
        <f>1000*(IF(I102&lt;18,VLOOKUP(I102,'[1]Mortality (No Interventions) H'!$B$10:$O$129,10),VLOOKUP(I102,'[1]Mortality (Interventions) H'!$B$264:$AV$384,43)))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2778.7664289088411</v>
      </c>
      <c r="M1848" s="14">
        <f t="shared" si="980"/>
        <v>769177</v>
      </c>
      <c r="O1848" s="12" t="e">
        <f>1000*(IF(I103&lt;18,VLOOKUP(I103,'[1]Mortality (No Interventions) H'!$B$10:$O$129,10),VLOOKUP(I103,'[1]Mortality (Interventions) H'!$B$264:$AV$384,43)))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2778.7664289088411</v>
      </c>
      <c r="M1849" s="14">
        <f t="shared" si="980"/>
        <v>769177</v>
      </c>
      <c r="O1849" s="12" t="e">
        <f>1000*(IF(I104&lt;18,VLOOKUP(I104,'[1]Mortality (No Interventions) H'!$B$10:$O$129,10),VLOOKUP(I104,'[1]Mortality (Interventions) H'!$B$264:$AV$384,43)))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2778.7664289088411</v>
      </c>
      <c r="M1850" s="14">
        <f t="shared" si="980"/>
        <v>769177</v>
      </c>
      <c r="O1850" s="12" t="e">
        <f>1000*(IF(I105&lt;18,VLOOKUP(I105,'[1]Mortality (No Interventions) H'!$B$10:$O$129,10),VLOOKUP(I105,'[1]Mortality (Interventions) H'!$B$264:$AV$384,43)))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2778.7664289088411</v>
      </c>
      <c r="M1851" s="14">
        <f t="shared" si="980"/>
        <v>769177</v>
      </c>
      <c r="O1851" s="12" t="e">
        <f>1000*(IF(I106&lt;18,VLOOKUP(I106,'[1]Mortality (No Interventions) H'!$B$10:$O$129,10),VLOOKUP(I106,'[1]Mortality (Interventions) H'!$B$264:$AV$384,43)))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2778.7664289088411</v>
      </c>
      <c r="M1852" s="14">
        <f t="shared" si="980"/>
        <v>769177</v>
      </c>
      <c r="O1852" s="12" t="e">
        <f>1000*(IF(I107&lt;18,VLOOKUP(I107,'[1]Mortality (No Interventions) H'!$B$10:$O$129,10),VLOOKUP(I107,'[1]Mortality (Interventions) H'!$B$264:$AV$384,43)))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2778.7664289088411</v>
      </c>
      <c r="M1853" s="14">
        <f t="shared" si="980"/>
        <v>769177</v>
      </c>
      <c r="O1853" s="12" t="e">
        <f>1000*(IF(I108&lt;18,VLOOKUP(I108,'[1]Mortality (No Interventions) H'!$B$10:$O$129,10),VLOOKUP(I108,'[1]Mortality (Interventions) H'!$B$264:$AV$384,43)))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2778.7664289088411</v>
      </c>
      <c r="M1854" s="14">
        <f t="shared" si="980"/>
        <v>769177</v>
      </c>
      <c r="O1854" s="12" t="e">
        <f>1000*(IF(I109&lt;18,VLOOKUP(I109,'[1]Mortality (No Interventions) H'!$B$10:$O$129,10),VLOOKUP(I109,'[1]Mortality (Interventions) H'!$B$264:$AV$384,43)))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2778.7664289088411</v>
      </c>
      <c r="M1855" s="14">
        <f t="shared" si="980"/>
        <v>769177</v>
      </c>
      <c r="O1855" s="12" t="e">
        <f>1000*(IF(I110&lt;18,VLOOKUP(I110,'[1]Mortality (No Interventions) H'!$B$10:$O$129,10),VLOOKUP(I110,'[1]Mortality (Interventions) H'!$B$264:$AV$384,43)))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2778.7664289088411</v>
      </c>
      <c r="M1856" s="14">
        <f t="shared" si="980"/>
        <v>769177</v>
      </c>
      <c r="O1856" s="12" t="e">
        <f>1000*(IF(I111&lt;18,VLOOKUP(I111,'[1]Mortality (No Interventions) H'!$B$10:$O$129,10),VLOOKUP(I111,'[1]Mortality (Interventions) H'!$B$264:$AV$384,43)))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2778.7664289088411</v>
      </c>
      <c r="M1857" s="14">
        <f t="shared" si="980"/>
        <v>769177</v>
      </c>
      <c r="O1857" s="12" t="e">
        <f>1000*(IF(I112&lt;18,VLOOKUP(I112,'[1]Mortality (No Interventions) H'!$B$10:$O$129,10),VLOOKUP(I112,'[1]Mortality (Interventions) H'!$B$264:$AV$384,43)))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2778.7664289088411</v>
      </c>
      <c r="M1858" s="14">
        <f t="shared" si="980"/>
        <v>769177</v>
      </c>
      <c r="O1858" s="12" t="e">
        <f>1000*(IF(I113&lt;18,VLOOKUP(I113,'[1]Mortality (No Interventions) H'!$B$10:$O$129,10),VLOOKUP(I113,'[1]Mortality (Interventions) H'!$B$264:$AV$384,43)))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2778.7664289088411</v>
      </c>
      <c r="M1859" s="14">
        <f t="shared" si="980"/>
        <v>769177</v>
      </c>
      <c r="O1859" s="12" t="e">
        <f>1000*(IF(I114&lt;18,VLOOKUP(I114,'[1]Mortality (No Interventions) H'!$B$10:$O$129,10),VLOOKUP(I114,'[1]Mortality (Interventions) H'!$B$264:$AV$384,43)))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2778.7664289088411</v>
      </c>
      <c r="M1860" s="14">
        <f t="shared" si="980"/>
        <v>769177</v>
      </c>
      <c r="O1860" s="12" t="e">
        <f>1000*(IF(I115&lt;18,VLOOKUP(I115,'[1]Mortality (No Interventions) H'!$B$10:$O$129,10),VLOOKUP(I115,'[1]Mortality (Interventions) H'!$B$264:$AV$384,43)))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2778.7664289088411</v>
      </c>
      <c r="M1861" s="14">
        <f t="shared" si="980"/>
        <v>769177</v>
      </c>
      <c r="O1861" s="12" t="e">
        <f>1000*(IF(I116&lt;18,VLOOKUP(I116,'[1]Mortality (No Interventions) H'!$B$10:$O$129,10),VLOOKUP(I116,'[1]Mortality (Interventions) H'!$B$264:$AV$384,43)))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2778.7664289088411</v>
      </c>
      <c r="M1862" s="14">
        <f t="shared" si="980"/>
        <v>769177</v>
      </c>
      <c r="O1862" s="12" t="e">
        <f>1000*(IF(I117&lt;18,VLOOKUP(I117,'[1]Mortality (No Interventions) H'!$B$10:$O$129,10),VLOOKUP(I117,'[1]Mortality (Interventions) H'!$B$264:$AV$384,43)))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2778.7664289088411</v>
      </c>
      <c r="M1863" s="14">
        <f t="shared" si="980"/>
        <v>769177</v>
      </c>
      <c r="O1863" s="12" t="e">
        <f>1000*(IF(I118&lt;18,VLOOKUP(I118,'[1]Mortality (No Interventions) H'!$B$10:$O$129,10),VLOOKUP(I118,'[1]Mortality (Interventions) H'!$B$264:$AV$384,43)))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2778.7664289088411</v>
      </c>
      <c r="M1864" s="14">
        <f t="shared" si="980"/>
        <v>769177</v>
      </c>
      <c r="O1864" s="12" t="e">
        <f>1000*(IF(I119&lt;18,VLOOKUP(I119,'[1]Mortality (No Interventions) H'!$B$10:$O$129,10),VLOOKUP(I119,'[1]Mortality (Interventions) H'!$B$264:$AV$384,43)))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2778.7664289088411</v>
      </c>
      <c r="M1865" s="14">
        <f t="shared" si="980"/>
        <v>769177</v>
      </c>
      <c r="O1865" s="12" t="e">
        <f>1000*(IF(I120&lt;18,VLOOKUP(I120,'[1]Mortality (No Interventions) H'!$B$10:$O$129,10),VLOOKUP(I120,'[1]Mortality (Interventions) H'!$B$264:$AV$384,43)))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2778.7664289088411</v>
      </c>
      <c r="M1866" s="14">
        <f t="shared" si="980"/>
        <v>769177</v>
      </c>
      <c r="O1866" s="12" t="e">
        <f>1000*(IF(I121&lt;18,VLOOKUP(I121,'[1]Mortality (No Interventions) H'!$B$10:$O$129,10),VLOOKUP(I121,'[1]Mortality (Interventions) H'!$B$264:$AV$384,43)))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2778.7664289088411</v>
      </c>
      <c r="M1867" s="14">
        <f t="shared" si="980"/>
        <v>769177</v>
      </c>
      <c r="O1867" s="12" t="e">
        <f>1000*(IF(I122&lt;18,VLOOKUP(I122,'[1]Mortality (No Interventions) H'!$B$10:$O$129,10),VLOOKUP(I122,'[1]Mortality (Interventions) H'!$B$264:$AV$384,43)))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2778.7664289088411</v>
      </c>
      <c r="M1868" s="14">
        <f t="shared" si="980"/>
        <v>769177</v>
      </c>
      <c r="O1868" s="12" t="e">
        <f>1000*(IF(I123&lt;18,VLOOKUP(I123,'[1]Mortality (No Interventions) H'!$B$10:$O$129,10),VLOOKUP(I123,'[1]Mortality (Interventions) H'!$B$264:$AV$384,43)))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2778.7664289088411</v>
      </c>
      <c r="M1869" s="14">
        <f t="shared" si="980"/>
        <v>769177</v>
      </c>
      <c r="O1869" s="12" t="e">
        <f>1000*(IF(I124&lt;18,VLOOKUP(I124,'[1]Mortality (No Interventions) H'!$B$10:$O$129,10),VLOOKUP(I124,'[1]Mortality (Interventions) H'!$B$264:$AV$384,43)))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557081.58420453384</v>
      </c>
      <c r="Z1874" s="2">
        <f t="shared" si="997"/>
        <v>-13927.039605113347</v>
      </c>
      <c r="AA1874" s="2">
        <f t="shared" si="997"/>
        <v>-44871.20668728165</v>
      </c>
      <c r="AB1874" s="2">
        <f t="shared" si="997"/>
        <v>-769177</v>
      </c>
      <c r="AC1874" s="2">
        <f t="shared" si="997"/>
        <v>-270893.66208786133</v>
      </c>
      <c r="AD1874" s="2">
        <f t="shared" si="997"/>
        <v>12168.080206852117</v>
      </c>
      <c r="AE1874" s="2">
        <f t="shared" si="997"/>
        <v>-258725.58188100922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557081.58420453384</v>
      </c>
      <c r="Z1876" s="2">
        <f t="shared" si="998"/>
        <v>-13927.039605113347</v>
      </c>
      <c r="AA1876" s="2">
        <f t="shared" si="998"/>
        <v>-22488.231207546196</v>
      </c>
      <c r="AB1876" s="2">
        <f t="shared" si="998"/>
        <v>-220594.97243310977</v>
      </c>
      <c r="AC1876" s="2">
        <f t="shared" si="998"/>
        <v>300071.34095876454</v>
      </c>
      <c r="AD1876" s="2">
        <f t="shared" si="998"/>
        <v>5485.8202756689016</v>
      </c>
      <c r="AE1876" s="2">
        <f t="shared" si="998"/>
        <v>305557.16123443341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557081.58420453384</v>
      </c>
      <c r="Z1878" s="2">
        <f t="shared" si="999"/>
        <v>-13927.039605113347</v>
      </c>
      <c r="AA1878" s="2">
        <f t="shared" si="999"/>
        <v>-33048.895642469979</v>
      </c>
      <c r="AB1878" s="2">
        <f t="shared" si="999"/>
        <v>-449187.48550468101</v>
      </c>
      <c r="AC1878" s="2">
        <f t="shared" si="999"/>
        <v>60918.163452269277</v>
      </c>
      <c r="AD1878" s="2">
        <f t="shared" si="999"/>
        <v>8617.8680073239339</v>
      </c>
      <c r="AE1878" s="2">
        <f t="shared" si="999"/>
        <v>69536.031459593214</v>
      </c>
    </row>
    <row r="1883" spans="1:40" ht="19" customHeight="1" x14ac:dyDescent="0.15">
      <c r="A1883" s="1"/>
      <c r="G1883" s="1" t="s">
        <v>11</v>
      </c>
      <c r="H1883" s="50">
        <v>522959.72605774814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522959.72605774814</v>
      </c>
      <c r="K1884" s="14">
        <f>J1884*$C$10</f>
        <v>13073.993151443705</v>
      </c>
      <c r="L1884" s="15">
        <f>$C$1894</f>
        <v>5427.9778934636533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522959.72605774814</v>
      </c>
      <c r="Z1884" s="8">
        <f t="shared" ref="Z1884:Z1915" si="1004">IFERROR(_xlfn.IFNA(-$T1884*K1884,0),0)</f>
        <v>-13073.993151443705</v>
      </c>
      <c r="AA1884" s="8">
        <f t="shared" ref="AA1884:AA1915" si="1005">IFERROR(_xlfn.IFNA(-$T1884*L1884,0),0)</f>
        <v>-5427.9778934636533</v>
      </c>
      <c r="AB1884" s="8"/>
      <c r="AC1884" s="8">
        <f t="shared" ref="AC1884:AC1915" si="1006">IFERROR(_xlfn.IFNA(SUM(Y1884:AB1884),0),0)</f>
        <v>504457.75501284079</v>
      </c>
      <c r="AD1884" s="8"/>
      <c r="AE1884" s="8">
        <f t="shared" ref="AE1884:AE1915" si="1007">IFERROR(_xlfn.IFNA(SUM(AC1884:AD1884),0),0)</f>
        <v>504457.75501284079</v>
      </c>
      <c r="AG1884" s="46">
        <f>AE2013</f>
        <v>52295.996104533726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H'!$B$10:$O$129,10),VLOOKUP(I5,'[1]Mortality (Interventions) H'!$B$264:$AV$384,46)))</f>
        <v>15.814106658767011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1.5814106658767011E-2</v>
      </c>
      <c r="S1885" s="10">
        <f t="shared" ref="S1885:S1916" si="1011">MIN(P1885*Q1885,Q1885-R1885)</f>
        <v>0</v>
      </c>
      <c r="T1885" s="9">
        <f t="shared" si="1001"/>
        <v>0.98418589334123296</v>
      </c>
      <c r="U1885" s="18"/>
      <c r="V1885" s="8">
        <f t="shared" ref="V1885:V1916" si="1012">W1884</f>
        <v>7691.77</v>
      </c>
      <c r="W1885" s="8">
        <f t="shared" si="1002"/>
        <v>7570.1315288252963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-12163.847117470434</v>
      </c>
      <c r="AC1885" s="8">
        <f t="shared" si="1006"/>
        <v>-12163.847117470434</v>
      </c>
      <c r="AD1885" s="8">
        <f t="shared" ref="AD1885:AD1916" si="1014">IFERROR(_xlfn.IFNA($D$6*SUM(V1885:V1885,Y1885:Z1885),0),0)</f>
        <v>754.56263700000011</v>
      </c>
      <c r="AE1885" s="8">
        <f t="shared" si="1007"/>
        <v>-11409.284480470433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2813.1792631749126</v>
      </c>
      <c r="M1886" s="14">
        <f t="shared" si="1000"/>
        <v>769177</v>
      </c>
      <c r="N1886" s="13"/>
      <c r="O1886" s="12">
        <f>1000*(IF(I6&lt;18,VLOOKUP(I6,'[1]Mortality (No Interventions) H'!$B$10:$O$129,10),VLOOKUP(I6,'[1]Mortality (Interventions) H'!$B$264:$AV$384,46)))</f>
        <v>17.28360390434343</v>
      </c>
      <c r="P1886" s="11">
        <v>0</v>
      </c>
      <c r="Q1886" s="10">
        <f t="shared" si="1009"/>
        <v>0.98418589334123296</v>
      </c>
      <c r="R1886" s="10">
        <f t="shared" si="1010"/>
        <v>1.701027914875226E-2</v>
      </c>
      <c r="S1886" s="10">
        <f t="shared" si="1011"/>
        <v>0</v>
      </c>
      <c r="T1886" s="9">
        <f t="shared" si="1001"/>
        <v>0.96717561419248066</v>
      </c>
      <c r="U1886" s="18"/>
      <c r="V1886" s="8">
        <f t="shared" si="1012"/>
        <v>7570.1315288252963</v>
      </c>
      <c r="W1886" s="8">
        <f t="shared" si="1002"/>
        <v>7439.2923739772978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-2720.8383816947462</v>
      </c>
      <c r="AB1886" s="8">
        <f t="shared" si="1013"/>
        <v>-13083.915484799818</v>
      </c>
      <c r="AC1886" s="8">
        <f t="shared" si="1006"/>
        <v>-15804.753866494564</v>
      </c>
      <c r="AD1886" s="8">
        <f t="shared" si="1014"/>
        <v>742.62990297776162</v>
      </c>
      <c r="AE1886" s="8">
        <f t="shared" si="1007"/>
        <v>-15062.123963516802</v>
      </c>
      <c r="AF1886" s="1" t="s">
        <v>34</v>
      </c>
      <c r="AG1886" s="44">
        <f>AE2013/Y2013</f>
        <v>0.10000004493416556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2813.1792631749126</v>
      </c>
      <c r="M1887" s="14">
        <f t="shared" si="1000"/>
        <v>769177</v>
      </c>
      <c r="N1887" s="13"/>
      <c r="O1887" s="12">
        <f>1000*(IF(I7&lt;18,VLOOKUP(I7,'[1]Mortality (No Interventions) H'!$B$10:$O$129,10),VLOOKUP(I7,'[1]Mortality (Interventions) H'!$B$264:$AV$384,46)))</f>
        <v>18.841146826361278</v>
      </c>
      <c r="P1887" s="11">
        <v>0</v>
      </c>
      <c r="Q1887" s="10">
        <f t="shared" si="1009"/>
        <v>0.96717561419248066</v>
      </c>
      <c r="R1887" s="10">
        <f t="shared" si="1010"/>
        <v>1.8222697753876676E-2</v>
      </c>
      <c r="S1887" s="10">
        <f t="shared" si="1011"/>
        <v>0</v>
      </c>
      <c r="T1887" s="9">
        <f t="shared" si="1001"/>
        <v>0.94895291643860402</v>
      </c>
      <c r="U1887" s="18"/>
      <c r="V1887" s="8">
        <f t="shared" si="1012"/>
        <v>7439.2923739772978</v>
      </c>
      <c r="W1887" s="8">
        <f t="shared" si="1002"/>
        <v>7299.1275740749616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-2669.5746662544366</v>
      </c>
      <c r="AB1887" s="8">
        <f t="shared" si="1013"/>
        <v>-14016.4799902336</v>
      </c>
      <c r="AC1887" s="8">
        <f t="shared" si="1006"/>
        <v>-16686.054656488035</v>
      </c>
      <c r="AD1887" s="8">
        <f t="shared" si="1014"/>
        <v>729.79458188717297</v>
      </c>
      <c r="AE1887" s="8">
        <f t="shared" si="1007"/>
        <v>-15956.260074600863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2813.1792631749126</v>
      </c>
      <c r="M1888" s="14">
        <f t="shared" si="1000"/>
        <v>769177</v>
      </c>
      <c r="N1888" s="13"/>
      <c r="O1888" s="12">
        <f>1000*(IF(I8&lt;18,VLOOKUP(I8,'[1]Mortality (No Interventions) H'!$B$10:$O$129,10),VLOOKUP(I8,'[1]Mortality (Interventions) H'!$B$264:$AV$384,46)))</f>
        <v>20.485101910954199</v>
      </c>
      <c r="P1888" s="11">
        <v>0</v>
      </c>
      <c r="Q1888" s="10">
        <f t="shared" si="1009"/>
        <v>0.94895291643860402</v>
      </c>
      <c r="R1888" s="10">
        <f t="shared" si="1010"/>
        <v>1.9439397201942009E-2</v>
      </c>
      <c r="S1888" s="10">
        <f t="shared" si="1011"/>
        <v>0</v>
      </c>
      <c r="T1888" s="9">
        <f t="shared" si="1001"/>
        <v>0.92951351923666203</v>
      </c>
      <c r="U1888" s="18"/>
      <c r="V1888" s="8">
        <f t="shared" si="1012"/>
        <v>7299.1275740749616</v>
      </c>
      <c r="W1888" s="8">
        <f t="shared" si="1002"/>
        <v>7149.6042018589806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-2614.8881571573129</v>
      </c>
      <c r="AB1888" s="8">
        <f t="shared" si="1013"/>
        <v>-14952.337221598149</v>
      </c>
      <c r="AC1888" s="8">
        <f t="shared" si="1006"/>
        <v>-17567.225378755462</v>
      </c>
      <c r="AD1888" s="8">
        <f t="shared" si="1014"/>
        <v>716.04441501675376</v>
      </c>
      <c r="AE1888" s="8">
        <f t="shared" si="1007"/>
        <v>-16851.180963738709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2813.1792631749126</v>
      </c>
      <c r="M1889" s="14">
        <f t="shared" si="1000"/>
        <v>769177</v>
      </c>
      <c r="N1889" s="13"/>
      <c r="O1889" s="12">
        <f>1000*(IF(I9&lt;18,VLOOKUP(I9,'[1]Mortality (No Interventions) H'!$B$10:$O$129,10),VLOOKUP(I9,'[1]Mortality (Interventions) H'!$B$264:$AV$384,46)))</f>
        <v>22.327018537801024</v>
      </c>
      <c r="P1889" s="11">
        <v>0</v>
      </c>
      <c r="Q1889" s="10">
        <f t="shared" si="1009"/>
        <v>0.92951351923666203</v>
      </c>
      <c r="R1889" s="10">
        <f t="shared" si="1010"/>
        <v>2.0753265575133621E-2</v>
      </c>
      <c r="S1889" s="10">
        <f t="shared" si="1011"/>
        <v>0</v>
      </c>
      <c r="T1889" s="9">
        <f t="shared" si="1001"/>
        <v>0.90876025366152846</v>
      </c>
      <c r="U1889" s="18"/>
      <c r="V1889" s="8">
        <f t="shared" si="1012"/>
        <v>7149.6042018589806</v>
      </c>
      <c r="W1889" s="8">
        <f t="shared" si="1002"/>
        <v>6989.9748563061348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-2556.5055007981855</v>
      </c>
      <c r="AB1889" s="8">
        <f t="shared" si="1013"/>
        <v>-15962.934555284553</v>
      </c>
      <c r="AC1889" s="8">
        <f t="shared" si="1006"/>
        <v>-18519.440056082738</v>
      </c>
      <c r="AD1889" s="8">
        <f t="shared" si="1014"/>
        <v>701.37617220236609</v>
      </c>
      <c r="AE1889" s="8">
        <f t="shared" si="1007"/>
        <v>-17818.063883880372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2813.1792631749126</v>
      </c>
      <c r="M1890" s="14">
        <f t="shared" si="1000"/>
        <v>769177</v>
      </c>
      <c r="N1890" s="13"/>
      <c r="O1890" s="12">
        <f>1000*(IF(I10&lt;18,VLOOKUP(I10,'[1]Mortality (No Interventions) H'!$B$10:$O$129,10),VLOOKUP(I10,'[1]Mortality (Interventions) H'!$B$264:$AV$384,46)))</f>
        <v>24.653202846623106</v>
      </c>
      <c r="P1890" s="11">
        <v>0</v>
      </c>
      <c r="Q1890" s="10">
        <f t="shared" si="1009"/>
        <v>0.90876025366152846</v>
      </c>
      <c r="R1890" s="10">
        <f t="shared" si="1010"/>
        <v>2.2403850872466328E-2</v>
      </c>
      <c r="S1890" s="10">
        <f t="shared" si="1011"/>
        <v>0</v>
      </c>
      <c r="T1890" s="9">
        <f t="shared" si="1001"/>
        <v>0.88635640278906214</v>
      </c>
      <c r="U1890" s="18"/>
      <c r="V1890" s="8">
        <f t="shared" si="1012"/>
        <v>6989.9748563061348</v>
      </c>
      <c r="W1890" s="8">
        <f t="shared" si="1002"/>
        <v>6817.6495882808249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-2493.4794521085</v>
      </c>
      <c r="AB1890" s="8">
        <f t="shared" si="1013"/>
        <v>-17232.526802531032</v>
      </c>
      <c r="AC1890" s="8">
        <f t="shared" si="1006"/>
        <v>-19726.006254639531</v>
      </c>
      <c r="AD1890" s="8">
        <f t="shared" si="1014"/>
        <v>685.71653340363184</v>
      </c>
      <c r="AE1890" s="8">
        <f t="shared" si="1007"/>
        <v>-19040.289721235898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2813.1792631749126</v>
      </c>
      <c r="M1891" s="14">
        <f t="shared" si="1000"/>
        <v>769177</v>
      </c>
      <c r="N1891" s="13"/>
      <c r="O1891" s="12">
        <f>1000*(IF(I11&lt;18,VLOOKUP(I11,'[1]Mortality (No Interventions) H'!$B$10:$O$129,10),VLOOKUP(I11,'[1]Mortality (Interventions) H'!$B$264:$AV$384,46)))</f>
        <v>27.035573490451466</v>
      </c>
      <c r="P1891" s="11">
        <v>0</v>
      </c>
      <c r="Q1891" s="10">
        <f t="shared" si="1009"/>
        <v>0.88635640278906214</v>
      </c>
      <c r="R1891" s="10">
        <f t="shared" si="1010"/>
        <v>2.3963153666335887E-2</v>
      </c>
      <c r="S1891" s="10">
        <f t="shared" si="1011"/>
        <v>0</v>
      </c>
      <c r="T1891" s="9">
        <f t="shared" si="1001"/>
        <v>0.8623932491227263</v>
      </c>
      <c r="U1891" s="18"/>
      <c r="V1891" s="8">
        <f t="shared" si="1012"/>
        <v>6817.6495882808249</v>
      </c>
      <c r="W1891" s="8">
        <f t="shared" si="1002"/>
        <v>6633.3305218047126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-2426.0668051340899</v>
      </c>
      <c r="AB1891" s="8">
        <f t="shared" si="1013"/>
        <v>-18431.906647611238</v>
      </c>
      <c r="AC1891" s="8">
        <f t="shared" si="1006"/>
        <v>-20857.973452745329</v>
      </c>
      <c r="AD1891" s="8">
        <f t="shared" si="1014"/>
        <v>668.81142461034892</v>
      </c>
      <c r="AE1891" s="8">
        <f t="shared" si="1007"/>
        <v>-20189.162028134979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2813.1792631749126</v>
      </c>
      <c r="M1892" s="14">
        <f t="shared" si="1000"/>
        <v>769177</v>
      </c>
      <c r="N1892" s="13"/>
      <c r="O1892" s="12">
        <f>1000*(IF(I12&lt;18,VLOOKUP(I12,'[1]Mortality (No Interventions) H'!$B$10:$O$129,10),VLOOKUP(I12,'[1]Mortality (Interventions) H'!$B$264:$AV$384,46)))</f>
        <v>29.771612812736457</v>
      </c>
      <c r="P1892" s="11">
        <v>0</v>
      </c>
      <c r="Q1892" s="10">
        <f t="shared" si="1009"/>
        <v>0.8623932491227263</v>
      </c>
      <c r="R1892" s="10">
        <f t="shared" si="1010"/>
        <v>2.5674837905199581E-2</v>
      </c>
      <c r="S1892" s="10">
        <f t="shared" si="1011"/>
        <v>0</v>
      </c>
      <c r="T1892" s="9">
        <f t="shared" si="1001"/>
        <v>0.83671841121752677</v>
      </c>
      <c r="U1892" s="18"/>
      <c r="V1892" s="8">
        <f t="shared" si="1012"/>
        <v>6633.3305218047126</v>
      </c>
      <c r="W1892" s="8">
        <f t="shared" si="1002"/>
        <v>6435.8455738506364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-2353.8388835538053</v>
      </c>
      <c r="AB1892" s="8">
        <f t="shared" si="1013"/>
        <v>-19748.4947954077</v>
      </c>
      <c r="AC1892" s="8">
        <f t="shared" si="1006"/>
        <v>-22102.333678961506</v>
      </c>
      <c r="AD1892" s="8">
        <f t="shared" si="1014"/>
        <v>650.72972418904237</v>
      </c>
      <c r="AE1892" s="8">
        <f t="shared" si="1007"/>
        <v>-21451.603954772465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2813.1792631749126</v>
      </c>
      <c r="M1893" s="14">
        <f t="shared" si="1000"/>
        <v>769177</v>
      </c>
      <c r="N1893" s="13"/>
      <c r="O1893" s="12">
        <f>1000*(IF(I13&lt;18,VLOOKUP(I13,'[1]Mortality (No Interventions) H'!$B$10:$O$129,10),VLOOKUP(I13,'[1]Mortality (Interventions) H'!$B$264:$AV$384,46)))</f>
        <v>32.913956311519343</v>
      </c>
      <c r="P1893" s="11">
        <v>0</v>
      </c>
      <c r="Q1893" s="10">
        <f t="shared" si="1009"/>
        <v>0.83671841121752677</v>
      </c>
      <c r="R1893" s="10">
        <f t="shared" si="1010"/>
        <v>2.7539713231857551E-2</v>
      </c>
      <c r="S1893" s="10">
        <f t="shared" si="1011"/>
        <v>0</v>
      </c>
      <c r="T1893" s="9">
        <f t="shared" si="1001"/>
        <v>0.80917869798566922</v>
      </c>
      <c r="U1893" s="18"/>
      <c r="V1893" s="8">
        <f t="shared" si="1012"/>
        <v>6435.8455738506364</v>
      </c>
      <c r="W1893" s="8">
        <f t="shared" si="1002"/>
        <v>6224.0164338052309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-2276.3647333761601</v>
      </c>
      <c r="AB1893" s="8">
        <f t="shared" si="1013"/>
        <v>-21182.914004540497</v>
      </c>
      <c r="AC1893" s="8">
        <f t="shared" si="1006"/>
        <v>-23459.278737916655</v>
      </c>
      <c r="AD1893" s="8">
        <f t="shared" si="1014"/>
        <v>631.3564507947475</v>
      </c>
      <c r="AE1893" s="8">
        <f t="shared" si="1007"/>
        <v>-22827.922287121906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5427.9778934636533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2813.1792631749126</v>
      </c>
      <c r="M1894" s="14">
        <f t="shared" si="1000"/>
        <v>769177</v>
      </c>
      <c r="N1894" s="13"/>
      <c r="O1894" s="12">
        <f>1000*(IF(I14&lt;18,VLOOKUP(I14,'[1]Mortality (No Interventions) H'!$B$10:$O$129,10),VLOOKUP(I14,'[1]Mortality (Interventions) H'!$B$264:$AV$384,46)))</f>
        <v>36.644669784223169</v>
      </c>
      <c r="P1894" s="11">
        <v>0</v>
      </c>
      <c r="Q1894" s="10">
        <f t="shared" si="1009"/>
        <v>0.80917869798566922</v>
      </c>
      <c r="R1894" s="10">
        <f t="shared" si="1010"/>
        <v>2.9652086184112497E-2</v>
      </c>
      <c r="S1894" s="10">
        <f t="shared" si="1011"/>
        <v>0</v>
      </c>
      <c r="T1894" s="9">
        <f t="shared" si="1001"/>
        <v>0.77952661180155669</v>
      </c>
      <c r="U1894" s="18"/>
      <c r="V1894" s="8">
        <f t="shared" si="1012"/>
        <v>6224.0164338052309</v>
      </c>
      <c r="W1894" s="8">
        <f t="shared" si="1002"/>
        <v>5995.9394068568599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-2192.9480994131395</v>
      </c>
      <c r="AB1894" s="8">
        <f t="shared" si="1013"/>
        <v>-22807.702694837099</v>
      </c>
      <c r="AC1894" s="8">
        <f t="shared" si="1006"/>
        <v>-25000.650794250239</v>
      </c>
      <c r="AD1894" s="8">
        <f t="shared" si="1014"/>
        <v>610.57601215629325</v>
      </c>
      <c r="AE1894" s="8">
        <f t="shared" si="1007"/>
        <v>-24390.074782093947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2813.1792631749126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2813.1792631749126</v>
      </c>
      <c r="M1895" s="14">
        <f t="shared" si="1000"/>
        <v>769177</v>
      </c>
      <c r="N1895" s="13"/>
      <c r="O1895" s="12">
        <f>1000*(IF(I15&lt;18,VLOOKUP(I15,'[1]Mortality (No Interventions) H'!$B$10:$O$129,10),VLOOKUP(I15,'[1]Mortality (Interventions) H'!$B$264:$AV$384,46)))</f>
        <v>40.924447182622984</v>
      </c>
      <c r="P1895" s="11">
        <v>0</v>
      </c>
      <c r="Q1895" s="10">
        <f t="shared" si="1009"/>
        <v>0.77952661180155669</v>
      </c>
      <c r="R1895" s="10">
        <f t="shared" si="1010"/>
        <v>3.1901695652121857E-2</v>
      </c>
      <c r="S1895" s="10">
        <f t="shared" si="1011"/>
        <v>0</v>
      </c>
      <c r="T1895" s="9">
        <f t="shared" si="1001"/>
        <v>0.74762491614943483</v>
      </c>
      <c r="U1895" s="18"/>
      <c r="V1895" s="8">
        <f t="shared" si="1012"/>
        <v>5995.9394068568599</v>
      </c>
      <c r="W1895" s="8">
        <f t="shared" si="1002"/>
        <v>5750.5589012907385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-2103.2029107444728</v>
      </c>
      <c r="AB1895" s="8">
        <f t="shared" si="1013"/>
        <v>-24538.050556612136</v>
      </c>
      <c r="AC1895" s="8">
        <f t="shared" si="1006"/>
        <v>-26641.253467356608</v>
      </c>
      <c r="AD1895" s="8">
        <f t="shared" si="1014"/>
        <v>588.20165581265803</v>
      </c>
      <c r="AE1895" s="8">
        <f t="shared" si="1007"/>
        <v>-26053.051811543948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2813.1792631749126</v>
      </c>
      <c r="M1896" s="14">
        <f t="shared" si="1000"/>
        <v>769177</v>
      </c>
      <c r="N1896" s="13"/>
      <c r="O1896" s="12">
        <f>1000*(IF(I16&lt;18,VLOOKUP(I16,'[1]Mortality (No Interventions) H'!$B$10:$O$129,10),VLOOKUP(I16,'[1]Mortality (Interventions) H'!$B$264:$AV$384,46)))</f>
        <v>45.81197489555165</v>
      </c>
      <c r="P1896" s="11">
        <v>0</v>
      </c>
      <c r="Q1896" s="10">
        <f t="shared" si="1009"/>
        <v>0.74762491614943483</v>
      </c>
      <c r="R1896" s="10">
        <f t="shared" si="1010"/>
        <v>3.4250173889926815E-2</v>
      </c>
      <c r="S1896" s="10">
        <f t="shared" si="1011"/>
        <v>0</v>
      </c>
      <c r="T1896" s="9">
        <f t="shared" si="1001"/>
        <v>0.71337474225950803</v>
      </c>
      <c r="U1896" s="18"/>
      <c r="V1896" s="8">
        <f t="shared" si="1012"/>
        <v>5750.5589012907385</v>
      </c>
      <c r="W1896" s="8">
        <f t="shared" si="1002"/>
        <v>5487.1144412694166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-2006.8510317971961</v>
      </c>
      <c r="AB1896" s="8">
        <f t="shared" si="1013"/>
        <v>-26344.446002132237</v>
      </c>
      <c r="AC1896" s="8">
        <f t="shared" si="1006"/>
        <v>-28351.297033929433</v>
      </c>
      <c r="AD1896" s="8">
        <f t="shared" si="1014"/>
        <v>564.12982821662149</v>
      </c>
      <c r="AE1896" s="8">
        <f t="shared" si="1007"/>
        <v>-27787.167205712813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2813.1792631749126</v>
      </c>
      <c r="M1897" s="14">
        <f t="shared" si="1000"/>
        <v>769177</v>
      </c>
      <c r="N1897" s="13"/>
      <c r="O1897" s="12">
        <f>1000*(IF(I17&lt;18,VLOOKUP(I17,'[1]Mortality (No Interventions) H'!$B$10:$O$129,10),VLOOKUP(I17,'[1]Mortality (Interventions) H'!$B$264:$AV$384,46)))</f>
        <v>51.425981056961</v>
      </c>
      <c r="P1897" s="11">
        <v>0</v>
      </c>
      <c r="Q1897" s="10">
        <f t="shared" si="1009"/>
        <v>0.71337474225950803</v>
      </c>
      <c r="R1897" s="10">
        <f t="shared" si="1010"/>
        <v>3.6685995981951901E-2</v>
      </c>
      <c r="S1897" s="10">
        <f t="shared" si="1011"/>
        <v>0</v>
      </c>
      <c r="T1897" s="9">
        <f t="shared" si="1001"/>
        <v>0.67668874627755615</v>
      </c>
      <c r="U1897" s="18"/>
      <c r="V1897" s="8">
        <f t="shared" si="1012"/>
        <v>5487.1144412694166</v>
      </c>
      <c r="W1897" s="8">
        <f t="shared" si="1002"/>
        <v>5204.9341979553183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-1903.6467486518509</v>
      </c>
      <c r="AB1897" s="8">
        <f t="shared" si="1013"/>
        <v>-28218.024331409819</v>
      </c>
      <c r="AC1897" s="8">
        <f t="shared" si="1006"/>
        <v>-30121.671080061671</v>
      </c>
      <c r="AD1897" s="8">
        <f t="shared" si="1014"/>
        <v>538.2859266885298</v>
      </c>
      <c r="AE1897" s="8">
        <f t="shared" si="1007"/>
        <v>-29583.385153373143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2813.1792631749126</v>
      </c>
      <c r="M1898" s="14">
        <f t="shared" si="1000"/>
        <v>769177</v>
      </c>
      <c r="N1898" s="13"/>
      <c r="O1898" s="12">
        <f>1000*(IF(I18&lt;18,VLOOKUP(I18,'[1]Mortality (No Interventions) H'!$B$10:$O$129,10),VLOOKUP(I18,'[1]Mortality (Interventions) H'!$B$264:$AV$384,46)))</f>
        <v>57.656483617508989</v>
      </c>
      <c r="P1898" s="11">
        <v>0</v>
      </c>
      <c r="Q1898" s="10">
        <f t="shared" si="1009"/>
        <v>0.67668874627755615</v>
      </c>
      <c r="R1898" s="10">
        <f t="shared" si="1010"/>
        <v>3.9015493613904613E-2</v>
      </c>
      <c r="S1898" s="10">
        <f t="shared" si="1011"/>
        <v>0</v>
      </c>
      <c r="T1898" s="9">
        <f t="shared" si="1001"/>
        <v>0.63767325266365149</v>
      </c>
      <c r="U1898" s="18"/>
      <c r="V1898" s="8">
        <f t="shared" si="1012"/>
        <v>5204.9341979553183</v>
      </c>
      <c r="W1898" s="8">
        <f t="shared" si="1002"/>
        <v>4904.8359946406945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-1793.8891710746809</v>
      </c>
      <c r="AB1898" s="8">
        <f t="shared" si="1013"/>
        <v>-30009.82033146231</v>
      </c>
      <c r="AC1898" s="8">
        <f t="shared" si="1006"/>
        <v>-31803.709502536989</v>
      </c>
      <c r="AD1898" s="8">
        <f t="shared" si="1014"/>
        <v>510.60404481941674</v>
      </c>
      <c r="AE1898" s="8">
        <f t="shared" si="1007"/>
        <v>-31293.105457717571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2813.1792631749126</v>
      </c>
      <c r="M1899" s="14">
        <f t="shared" si="1000"/>
        <v>769177</v>
      </c>
      <c r="N1899" s="13"/>
      <c r="O1899" s="12">
        <f>1000*(IF(I19&lt;18,VLOOKUP(I19,'[1]Mortality (No Interventions) H'!$B$10:$O$129,10),VLOOKUP(I19,'[1]Mortality (Interventions) H'!$B$264:$AV$384,46)))</f>
        <v>64.535664556265658</v>
      </c>
      <c r="P1899" s="11">
        <v>0</v>
      </c>
      <c r="Q1899" s="10">
        <f t="shared" si="1009"/>
        <v>0.63767325266365149</v>
      </c>
      <c r="R1899" s="10">
        <f t="shared" si="1010"/>
        <v>4.1152667130404247E-2</v>
      </c>
      <c r="S1899" s="10">
        <f t="shared" si="1011"/>
        <v>0</v>
      </c>
      <c r="T1899" s="9">
        <f t="shared" si="1001"/>
        <v>0.59652058553324727</v>
      </c>
      <c r="U1899" s="18"/>
      <c r="V1899" s="8">
        <f t="shared" si="1012"/>
        <v>4904.8359946406945</v>
      </c>
      <c r="W1899" s="8">
        <f t="shared" si="1002"/>
        <v>4588.2991441870654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-1678.1193412790881</v>
      </c>
      <c r="AB1899" s="8">
        <f t="shared" si="1013"/>
        <v>-31653.685045362949</v>
      </c>
      <c r="AC1899" s="8">
        <f t="shared" si="1006"/>
        <v>-33331.804386642034</v>
      </c>
      <c r="AD1899" s="8">
        <f t="shared" si="1014"/>
        <v>481.16441107425214</v>
      </c>
      <c r="AE1899" s="8">
        <f t="shared" si="1007"/>
        <v>-32850.639975567785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2813.1792631749126</v>
      </c>
      <c r="M1900" s="14">
        <f t="shared" si="1000"/>
        <v>769177</v>
      </c>
      <c r="N1900" s="13"/>
      <c r="O1900" s="12">
        <f>1000*(IF(I20&lt;18,VLOOKUP(I20,'[1]Mortality (No Interventions) H'!$B$10:$O$129,10),VLOOKUP(I20,'[1]Mortality (Interventions) H'!$B$264:$AV$384,46)))</f>
        <v>71.977004131060355</v>
      </c>
      <c r="P1900" s="11">
        <v>0</v>
      </c>
      <c r="Q1900" s="10">
        <f t="shared" si="1009"/>
        <v>0.59652058553324727</v>
      </c>
      <c r="R1900" s="10">
        <f t="shared" si="1010"/>
        <v>4.2935764649189079E-2</v>
      </c>
      <c r="S1900" s="10">
        <f t="shared" si="1011"/>
        <v>0</v>
      </c>
      <c r="T1900" s="9">
        <f t="shared" si="1001"/>
        <v>0.55358482088405814</v>
      </c>
      <c r="U1900" s="18"/>
      <c r="V1900" s="8">
        <f t="shared" si="1012"/>
        <v>4588.2991441870654</v>
      </c>
      <c r="W1900" s="8">
        <f t="shared" si="1002"/>
        <v>4258.0471177313721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-1557.3333385194308</v>
      </c>
      <c r="AB1900" s="8">
        <f t="shared" si="1013"/>
        <v>-33025.202645569305</v>
      </c>
      <c r="AC1900" s="8">
        <f t="shared" si="1006"/>
        <v>-34582.535984088732</v>
      </c>
      <c r="AD1900" s="8">
        <f t="shared" si="1014"/>
        <v>450.11214604475117</v>
      </c>
      <c r="AE1900" s="8">
        <f t="shared" si="1007"/>
        <v>-34132.423838043978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2813.1792631749126</v>
      </c>
      <c r="M1901" s="14">
        <f t="shared" si="1000"/>
        <v>769177</v>
      </c>
      <c r="N1901" s="13"/>
      <c r="O1901" s="12">
        <f>1000*(IF(I21&lt;18,VLOOKUP(I21,'[1]Mortality (No Interventions) H'!$B$10:$O$129,10),VLOOKUP(I21,'[1]Mortality (Interventions) H'!$B$264:$AV$384,46)))</f>
        <v>80.086323876875198</v>
      </c>
      <c r="P1901" s="11">
        <v>0</v>
      </c>
      <c r="Q1901" s="10">
        <f t="shared" si="1009"/>
        <v>0.55358482088405814</v>
      </c>
      <c r="R1901" s="10">
        <f t="shared" si="1010"/>
        <v>4.433457325864263E-2</v>
      </c>
      <c r="S1901" s="10">
        <f t="shared" si="1011"/>
        <v>0</v>
      </c>
      <c r="T1901" s="9">
        <f t="shared" si="1001"/>
        <v>0.50925024762541549</v>
      </c>
      <c r="U1901" s="18"/>
      <c r="V1901" s="8">
        <f t="shared" si="1012"/>
        <v>4258.0471177313721</v>
      </c>
      <c r="W1901" s="8">
        <f t="shared" si="1002"/>
        <v>3917.0357771777421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-1432.6122363865081</v>
      </c>
      <c r="AB1901" s="8">
        <f t="shared" si="1013"/>
        <v>-34101.134055362963</v>
      </c>
      <c r="AC1901" s="8">
        <f t="shared" si="1006"/>
        <v>-35533.74629174947</v>
      </c>
      <c r="AD1901" s="8">
        <f t="shared" si="1014"/>
        <v>417.71442224944764</v>
      </c>
      <c r="AE1901" s="8">
        <f t="shared" si="1007"/>
        <v>-35116.031869500024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2813.1792631749126</v>
      </c>
      <c r="M1902" s="14">
        <f t="shared" si="1000"/>
        <v>769177</v>
      </c>
      <c r="N1902" s="13"/>
      <c r="O1902" s="12">
        <f>1000*(IF(I22&lt;18,VLOOKUP(I22,'[1]Mortality (No Interventions) H'!$B$10:$O$129,10),VLOOKUP(I22,'[1]Mortality (Interventions) H'!$B$264:$AV$384,46)))</f>
        <v>89.142608287459197</v>
      </c>
      <c r="P1902" s="11">
        <v>0</v>
      </c>
      <c r="Q1902" s="10">
        <f t="shared" si="1009"/>
        <v>0.50925024762541549</v>
      </c>
      <c r="R1902" s="10">
        <f t="shared" si="1010"/>
        <v>4.5395895344364015E-2</v>
      </c>
      <c r="S1902" s="10">
        <f t="shared" si="1011"/>
        <v>0</v>
      </c>
      <c r="T1902" s="9">
        <f t="shared" si="1001"/>
        <v>0.46385435228105149</v>
      </c>
      <c r="U1902" s="18"/>
      <c r="V1902" s="8">
        <f t="shared" si="1012"/>
        <v>3917.0357771777421</v>
      </c>
      <c r="W1902" s="8">
        <f t="shared" si="1002"/>
        <v>3567.8609912448237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-1304.9054449704847</v>
      </c>
      <c r="AB1902" s="8">
        <f t="shared" si="1013"/>
        <v>-34917.478593291882</v>
      </c>
      <c r="AC1902" s="8">
        <f t="shared" si="1006"/>
        <v>-36222.384038262368</v>
      </c>
      <c r="AD1902" s="8">
        <f t="shared" si="1014"/>
        <v>384.26120974113655</v>
      </c>
      <c r="AE1902" s="8">
        <f t="shared" si="1007"/>
        <v>-35838.122828521227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2813.1792631749126</v>
      </c>
      <c r="M1903" s="14">
        <f t="shared" si="1000"/>
        <v>769177</v>
      </c>
      <c r="N1903" s="13"/>
      <c r="O1903" s="12">
        <f>1000*(IF(I23&lt;18,VLOOKUP(I23,'[1]Mortality (No Interventions) H'!$B$10:$O$129,10),VLOOKUP(I23,'[1]Mortality (Interventions) H'!$B$264:$AV$384,46)))</f>
        <v>99.24152443883078</v>
      </c>
      <c r="P1903" s="11">
        <v>0</v>
      </c>
      <c r="Q1903" s="10">
        <f t="shared" si="1009"/>
        <v>0.46385435228105149</v>
      </c>
      <c r="R1903" s="10">
        <f t="shared" si="1010"/>
        <v>4.6033613037957992E-2</v>
      </c>
      <c r="S1903" s="10">
        <f t="shared" si="1011"/>
        <v>0</v>
      </c>
      <c r="T1903" s="9">
        <f t="shared" si="1001"/>
        <v>0.41782073924309349</v>
      </c>
      <c r="U1903" s="18"/>
      <c r="V1903" s="8">
        <f t="shared" si="1012"/>
        <v>3567.8609912448237</v>
      </c>
      <c r="W1903" s="8">
        <f t="shared" si="1002"/>
        <v>3213.7810274878493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-1175.4046393630831</v>
      </c>
      <c r="AB1903" s="8">
        <f t="shared" si="1013"/>
        <v>-35407.996375697418</v>
      </c>
      <c r="AC1903" s="8">
        <f t="shared" si="1006"/>
        <v>-36583.401015060503</v>
      </c>
      <c r="AD1903" s="8">
        <f t="shared" si="1014"/>
        <v>350.00716324111721</v>
      </c>
      <c r="AE1903" s="8">
        <f t="shared" si="1007"/>
        <v>-36233.393851819383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2813.1792631749126</v>
      </c>
      <c r="M1904" s="14">
        <f t="shared" si="1000"/>
        <v>769177</v>
      </c>
      <c r="N1904" s="13"/>
      <c r="O1904" s="12">
        <f>1000*(IF(I24&lt;18,VLOOKUP(I24,'[1]Mortality (No Interventions) H'!$B$10:$O$129,10),VLOOKUP(I24,'[1]Mortality (Interventions) H'!$B$264:$AV$384,46)))</f>
        <v>110.54517296070301</v>
      </c>
      <c r="P1904" s="11">
        <v>0</v>
      </c>
      <c r="Q1904" s="10">
        <f t="shared" si="1009"/>
        <v>0.41782073924309349</v>
      </c>
      <c r="R1904" s="10">
        <f t="shared" si="1010"/>
        <v>4.6188065886196561E-2</v>
      </c>
      <c r="S1904" s="10">
        <f t="shared" si="1011"/>
        <v>0</v>
      </c>
      <c r="T1904" s="9">
        <f t="shared" si="1001"/>
        <v>0.37163267335689693</v>
      </c>
      <c r="U1904" s="18"/>
      <c r="V1904" s="8">
        <f t="shared" si="1012"/>
        <v>3213.7810274878493</v>
      </c>
      <c r="W1904" s="8">
        <f t="shared" si="1002"/>
        <v>2858.5130479463792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-1045.4693302058784</v>
      </c>
      <c r="AB1904" s="8">
        <f t="shared" si="1013"/>
        <v>-35526.797954147012</v>
      </c>
      <c r="AC1904" s="8">
        <f t="shared" si="1006"/>
        <v>-36572.267284352893</v>
      </c>
      <c r="AD1904" s="8">
        <f t="shared" si="1014"/>
        <v>315.27191879655805</v>
      </c>
      <c r="AE1904" s="8">
        <f t="shared" si="1007"/>
        <v>-36256.995365556337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2813.1792631749126</v>
      </c>
      <c r="M1905" s="14">
        <f t="shared" si="1000"/>
        <v>769177</v>
      </c>
      <c r="N1905" s="13"/>
      <c r="O1905" s="12">
        <f>1000*(IF(I25&lt;18,VLOOKUP(I25,'[1]Mortality (No Interventions) H'!$B$10:$O$129,10),VLOOKUP(I25,'[1]Mortality (Interventions) H'!$B$264:$AV$384,46)))</f>
        <v>122.62993571653284</v>
      </c>
      <c r="P1905" s="11">
        <v>0</v>
      </c>
      <c r="Q1905" s="10">
        <f t="shared" si="1009"/>
        <v>0.37163267335689693</v>
      </c>
      <c r="R1905" s="10">
        <f t="shared" si="1010"/>
        <v>4.5573290843919513E-2</v>
      </c>
      <c r="S1905" s="10">
        <f t="shared" si="1011"/>
        <v>0</v>
      </c>
      <c r="T1905" s="9">
        <f t="shared" si="1001"/>
        <v>0.32605938251297739</v>
      </c>
      <c r="U1905" s="18"/>
      <c r="V1905" s="8">
        <f t="shared" si="1012"/>
        <v>2858.5130479463792</v>
      </c>
      <c r="W1905" s="8">
        <f t="shared" si="1002"/>
        <v>2507.9737766318444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-917.26349344912478</v>
      </c>
      <c r="AB1905" s="8">
        <f t="shared" si="1013"/>
        <v>-35053.927131453478</v>
      </c>
      <c r="AC1905" s="8">
        <f t="shared" si="1006"/>
        <v>-35971.1906249026</v>
      </c>
      <c r="AD1905" s="8">
        <f t="shared" si="1014"/>
        <v>280.42013000353984</v>
      </c>
      <c r="AE1905" s="8">
        <f t="shared" si="1007"/>
        <v>-35690.770494899058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2813.1792631749126</v>
      </c>
      <c r="M1906" s="14">
        <f t="shared" si="1000"/>
        <v>769177</v>
      </c>
      <c r="N1906" s="13"/>
      <c r="O1906" s="12">
        <f>1000*(IF(I26&lt;18,VLOOKUP(I26,'[1]Mortality (No Interventions) H'!$B$10:$O$129,10),VLOOKUP(I26,'[1]Mortality (Interventions) H'!$B$264:$AV$384,46)))</f>
        <v>135.09773094796384</v>
      </c>
      <c r="P1906" s="11">
        <v>0</v>
      </c>
      <c r="Q1906" s="10">
        <f t="shared" si="1009"/>
        <v>0.32605938251297739</v>
      </c>
      <c r="R1906" s="10">
        <f t="shared" si="1010"/>
        <v>4.4049882731797448E-2</v>
      </c>
      <c r="S1906" s="10">
        <f t="shared" si="1011"/>
        <v>0</v>
      </c>
      <c r="T1906" s="9">
        <f t="shared" si="1001"/>
        <v>0.28200949978117995</v>
      </c>
      <c r="U1906" s="18"/>
      <c r="V1906" s="8">
        <f t="shared" si="1012"/>
        <v>2507.9737766318444</v>
      </c>
      <c r="W1906" s="8">
        <f t="shared" si="1002"/>
        <v>2169.1522101318865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-793.34327680274555</v>
      </c>
      <c r="AB1906" s="8">
        <f t="shared" si="1013"/>
        <v>-33882.156649995763</v>
      </c>
      <c r="AC1906" s="8">
        <f t="shared" si="1006"/>
        <v>-34675.499926798511</v>
      </c>
      <c r="AD1906" s="8">
        <f t="shared" si="1014"/>
        <v>246.03222748758395</v>
      </c>
      <c r="AE1906" s="8">
        <f t="shared" si="1007"/>
        <v>-34429.467699310924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2813.1792631749126</v>
      </c>
      <c r="M1907" s="14">
        <f t="shared" si="1000"/>
        <v>769177</v>
      </c>
      <c r="N1907" s="13"/>
      <c r="O1907" s="12">
        <f>1000*(IF(I27&lt;18,VLOOKUP(I27,'[1]Mortality (No Interventions) H'!$B$10:$O$129,10),VLOOKUP(I27,'[1]Mortality (Interventions) H'!$B$264:$AV$384,46)))</f>
        <v>148.57504757711371</v>
      </c>
      <c r="P1907" s="11">
        <v>0</v>
      </c>
      <c r="Q1907" s="10">
        <f t="shared" si="1009"/>
        <v>0.28200949978117995</v>
      </c>
      <c r="R1907" s="10">
        <f t="shared" si="1010"/>
        <v>4.189957484718685E-2</v>
      </c>
      <c r="S1907" s="10">
        <f t="shared" si="1011"/>
        <v>0</v>
      </c>
      <c r="T1907" s="9">
        <f t="shared" si="1001"/>
        <v>0.24010992493399311</v>
      </c>
      <c r="U1907" s="18"/>
      <c r="V1907" s="8">
        <f t="shared" si="1012"/>
        <v>2169.1522101318865</v>
      </c>
      <c r="W1907" s="8">
        <f t="shared" si="1002"/>
        <v>1846.8703173095403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-675.47226170679437</v>
      </c>
      <c r="AB1907" s="8">
        <f t="shared" si="1013"/>
        <v>-32228.189282234642</v>
      </c>
      <c r="AC1907" s="8">
        <f t="shared" si="1006"/>
        <v>-32903.661543941438</v>
      </c>
      <c r="AD1907" s="8">
        <f t="shared" si="1014"/>
        <v>212.79383181393808</v>
      </c>
      <c r="AE1907" s="8">
        <f t="shared" si="1007"/>
        <v>-32690.8677121275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2813.1792631749126</v>
      </c>
      <c r="M1908" s="14">
        <f t="shared" si="1000"/>
        <v>769177</v>
      </c>
      <c r="N1908" s="13"/>
      <c r="O1908" s="12">
        <f>1000*(IF(I28&lt;18,VLOOKUP(I28,'[1]Mortality (No Interventions) H'!$B$10:$O$129,10),VLOOKUP(I28,'[1]Mortality (Interventions) H'!$B$264:$AV$384,46)))</f>
        <v>162.98100757029323</v>
      </c>
      <c r="P1908" s="11">
        <v>0</v>
      </c>
      <c r="Q1908" s="10">
        <f t="shared" si="1009"/>
        <v>0.24010992493399311</v>
      </c>
      <c r="R1908" s="10">
        <f t="shared" si="1010"/>
        <v>3.9133357493369672E-2</v>
      </c>
      <c r="S1908" s="10">
        <f t="shared" si="1011"/>
        <v>0</v>
      </c>
      <c r="T1908" s="9">
        <f t="shared" si="1001"/>
        <v>0.20097656744062342</v>
      </c>
      <c r="U1908" s="18"/>
      <c r="V1908" s="8">
        <f t="shared" si="1012"/>
        <v>1846.8703173095403</v>
      </c>
      <c r="W1908" s="8">
        <f t="shared" si="1002"/>
        <v>1545.8655321427641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-565.38311190803608</v>
      </c>
      <c r="AB1908" s="8">
        <f t="shared" si="1013"/>
        <v>-30100.478516677606</v>
      </c>
      <c r="AC1908" s="8">
        <f t="shared" si="1006"/>
        <v>-30665.861628585641</v>
      </c>
      <c r="AD1908" s="8">
        <f t="shared" si="1014"/>
        <v>181.17797812806592</v>
      </c>
      <c r="AE1908" s="8">
        <f t="shared" si="1007"/>
        <v>-30484.683650457573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2813.1792631749126</v>
      </c>
      <c r="M1909" s="14">
        <f t="shared" si="1000"/>
        <v>769177</v>
      </c>
      <c r="N1909" s="13"/>
      <c r="O1909" s="12">
        <f>1000*(IF(I29&lt;18,VLOOKUP(I29,'[1]Mortality (No Interventions) H'!$B$10:$O$129,10),VLOOKUP(I29,'[1]Mortality (Interventions) H'!$B$264:$AV$384,46)))</f>
        <v>178.70940513086563</v>
      </c>
      <c r="P1909" s="11">
        <v>0</v>
      </c>
      <c r="Q1909" s="10">
        <f t="shared" si="1009"/>
        <v>0.20097656744062342</v>
      </c>
      <c r="R1909" s="10">
        <f t="shared" si="1010"/>
        <v>3.5916402812557112E-2</v>
      </c>
      <c r="S1909" s="10">
        <f t="shared" si="1011"/>
        <v>0</v>
      </c>
      <c r="T1909" s="9">
        <f t="shared" si="1001"/>
        <v>0.1650601646280663</v>
      </c>
      <c r="U1909" s="18"/>
      <c r="V1909" s="8">
        <f t="shared" si="1012"/>
        <v>1545.8655321427641</v>
      </c>
      <c r="W1909" s="8">
        <f t="shared" si="1002"/>
        <v>1269.6048224812216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-464.34383230791332</v>
      </c>
      <c r="AB1909" s="8">
        <f t="shared" si="1013"/>
        <v>-27626.070966154242</v>
      </c>
      <c r="AC1909" s="8">
        <f t="shared" si="1006"/>
        <v>-28090.414798462156</v>
      </c>
      <c r="AD1909" s="8">
        <f t="shared" si="1014"/>
        <v>151.64940870320515</v>
      </c>
      <c r="AE1909" s="8">
        <f t="shared" si="1007"/>
        <v>-27938.765389758952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2813.1792631749126</v>
      </c>
      <c r="M1910" s="14">
        <f t="shared" si="1000"/>
        <v>769177</v>
      </c>
      <c r="N1910" s="13"/>
      <c r="O1910" s="12">
        <f>1000*(IF(I30&lt;18,VLOOKUP(I30,'[1]Mortality (No Interventions) H'!$B$10:$O$129,10),VLOOKUP(I30,'[1]Mortality (Interventions) H'!$B$264:$AV$384,46)))</f>
        <v>206.25838460564648</v>
      </c>
      <c r="P1910" s="11">
        <v>0</v>
      </c>
      <c r="Q1910" s="10">
        <f t="shared" si="1009"/>
        <v>0.1650601646280663</v>
      </c>
      <c r="R1910" s="10">
        <f t="shared" si="1010"/>
        <v>3.4045042918927022E-2</v>
      </c>
      <c r="S1910" s="10">
        <f t="shared" si="1011"/>
        <v>0</v>
      </c>
      <c r="T1910" s="9">
        <f t="shared" si="1001"/>
        <v>0.13101512170913929</v>
      </c>
      <c r="U1910" s="18"/>
      <c r="V1910" s="8">
        <f t="shared" si="1012"/>
        <v>1269.6048224812216</v>
      </c>
      <c r="W1910" s="8">
        <f t="shared" si="1002"/>
        <v>1007.7381827087064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-368.56902355448796</v>
      </c>
      <c r="AB1910" s="8">
        <f t="shared" si="1013"/>
        <v>-26186.66397725153</v>
      </c>
      <c r="AC1910" s="8">
        <f t="shared" si="1006"/>
        <v>-26555.233000806016</v>
      </c>
      <c r="AD1910" s="8">
        <f t="shared" si="1014"/>
        <v>124.54823308540784</v>
      </c>
      <c r="AE1910" s="8">
        <f t="shared" si="1007"/>
        <v>-26430.68476772061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2813.1792631749126</v>
      </c>
      <c r="M1911" s="14">
        <f t="shared" si="1000"/>
        <v>769177</v>
      </c>
      <c r="N1911" s="13"/>
      <c r="O1911" s="12">
        <f>1000*(IF(I31&lt;18,VLOOKUP(I31,'[1]Mortality (No Interventions) H'!$B$10:$O$129,10),VLOOKUP(I31,'[1]Mortality (Interventions) H'!$B$264:$AV$384,46)))</f>
        <v>223.95027910223911</v>
      </c>
      <c r="P1911" s="11">
        <v>0</v>
      </c>
      <c r="Q1911" s="10">
        <f t="shared" si="1009"/>
        <v>0.13101512170913929</v>
      </c>
      <c r="R1911" s="10">
        <f t="shared" si="1010"/>
        <v>2.9340873073375569E-2</v>
      </c>
      <c r="S1911" s="10">
        <f t="shared" si="1011"/>
        <v>0</v>
      </c>
      <c r="T1911" s="9">
        <f t="shared" si="1001"/>
        <v>0.10167424863576371</v>
      </c>
      <c r="U1911" s="18"/>
      <c r="V1911" s="8">
        <f t="shared" si="1012"/>
        <v>1007.7381827087064</v>
      </c>
      <c r="W1911" s="8">
        <f t="shared" si="1002"/>
        <v>782.05493542910835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-286.02788786102064</v>
      </c>
      <c r="AB1911" s="8">
        <f t="shared" si="1013"/>
        <v>-22568.3247279598</v>
      </c>
      <c r="AC1911" s="8">
        <f t="shared" si="1006"/>
        <v>-22854.352615820819</v>
      </c>
      <c r="AD1911" s="8">
        <f t="shared" si="1014"/>
        <v>98.859115723724102</v>
      </c>
      <c r="AE1911" s="8">
        <f t="shared" si="1007"/>
        <v>-22755.493500097095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2813.1792631749126</v>
      </c>
      <c r="M1912" s="14">
        <f t="shared" si="1000"/>
        <v>769177</v>
      </c>
      <c r="N1912" s="13"/>
      <c r="O1912" s="12">
        <f>1000*(IF(I32&lt;18,VLOOKUP(I32,'[1]Mortality (No Interventions) H'!$B$10:$O$129,10),VLOOKUP(I32,'[1]Mortality (Interventions) H'!$B$264:$AV$384,46)))</f>
        <v>242.84955550533383</v>
      </c>
      <c r="P1912" s="11">
        <v>0</v>
      </c>
      <c r="Q1912" s="10">
        <f t="shared" si="1009"/>
        <v>0.10167424863576371</v>
      </c>
      <c r="R1912" s="10">
        <f t="shared" si="1010"/>
        <v>2.469154608753401E-2</v>
      </c>
      <c r="S1912" s="10">
        <f t="shared" si="1011"/>
        <v>0</v>
      </c>
      <c r="T1912" s="9">
        <f t="shared" si="1001"/>
        <v>7.6982702548229698E-2</v>
      </c>
      <c r="U1912" s="18"/>
      <c r="V1912" s="8">
        <f t="shared" si="1012"/>
        <v>782.05493542910835</v>
      </c>
      <c r="W1912" s="8">
        <f t="shared" si="1002"/>
        <v>592.13324197939676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-216.56614243184228</v>
      </c>
      <c r="AB1912" s="8">
        <f t="shared" si="1013"/>
        <v>-18992.169344971146</v>
      </c>
      <c r="AC1912" s="8">
        <f t="shared" si="1006"/>
        <v>-19208.735487402988</v>
      </c>
      <c r="AD1912" s="8">
        <f t="shared" si="1014"/>
        <v>76.719589165595536</v>
      </c>
      <c r="AE1912" s="8">
        <f t="shared" si="1007"/>
        <v>-19132.015898237394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2813.1792631749126</v>
      </c>
      <c r="M1913" s="14">
        <f t="shared" si="1000"/>
        <v>769177</v>
      </c>
      <c r="N1913" s="13"/>
      <c r="O1913" s="12">
        <f>1000*(IF(I33&lt;18,VLOOKUP(I33,'[1]Mortality (No Interventions) H'!$B$10:$O$129,10),VLOOKUP(I33,'[1]Mortality (Interventions) H'!$B$264:$AV$384,46)))</f>
        <v>262.37711693955947</v>
      </c>
      <c r="P1913" s="11">
        <v>0</v>
      </c>
      <c r="Q1913" s="10">
        <f t="shared" si="1009"/>
        <v>7.6982702548229698E-2</v>
      </c>
      <c r="R1913" s="10">
        <f t="shared" si="1010"/>
        <v>2.0198499548820189E-2</v>
      </c>
      <c r="S1913" s="10">
        <f t="shared" si="1011"/>
        <v>0</v>
      </c>
      <c r="T1913" s="9">
        <f t="shared" si="1001"/>
        <v>5.6784202999409505E-2</v>
      </c>
      <c r="U1913" s="18"/>
      <c r="V1913" s="8">
        <f t="shared" si="1012"/>
        <v>592.13324197939676</v>
      </c>
      <c r="W1913" s="8">
        <f t="shared" si="1002"/>
        <v>436.7710291047681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-159.7441423538535</v>
      </c>
      <c r="AB1913" s="8">
        <f t="shared" si="1013"/>
        <v>-15536.221287462866</v>
      </c>
      <c r="AC1913" s="8">
        <f t="shared" si="1006"/>
        <v>-15695.965429816719</v>
      </c>
      <c r="AD1913" s="8">
        <f t="shared" si="1014"/>
        <v>58.088271038178824</v>
      </c>
      <c r="AE1913" s="8">
        <f t="shared" si="1007"/>
        <v>-15637.87715877854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2813.1792631749126</v>
      </c>
      <c r="M1914" s="14">
        <f t="shared" si="1000"/>
        <v>769177</v>
      </c>
      <c r="N1914" s="13"/>
      <c r="O1914" s="12">
        <f>1000*(IF(I34&lt;18,VLOOKUP(I34,'[1]Mortality (No Interventions) H'!$B$10:$O$129,10),VLOOKUP(I34,'[1]Mortality (Interventions) H'!$B$264:$AV$384,46)))</f>
        <v>282.23770705534872</v>
      </c>
      <c r="P1914" s="11">
        <v>0</v>
      </c>
      <c r="Q1914" s="10">
        <f t="shared" si="1009"/>
        <v>5.6784202999409505E-2</v>
      </c>
      <c r="R1914" s="10">
        <f t="shared" si="1010"/>
        <v>1.6026643251518796E-2</v>
      </c>
      <c r="S1914" s="10">
        <f t="shared" si="1011"/>
        <v>0</v>
      </c>
      <c r="T1914" s="9">
        <f t="shared" si="1001"/>
        <v>4.0757559747890706E-2</v>
      </c>
      <c r="U1914" s="18"/>
      <c r="V1914" s="8">
        <f t="shared" si="1012"/>
        <v>436.7710291047681</v>
      </c>
      <c r="W1914" s="8">
        <f t="shared" si="1002"/>
        <v>313.49777534203332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-114.65832190037865</v>
      </c>
      <c r="AB1914" s="8">
        <f t="shared" si="1013"/>
        <v>-12327.325376273473</v>
      </c>
      <c r="AC1914" s="8">
        <f t="shared" si="1006"/>
        <v>-12441.983698173852</v>
      </c>
      <c r="AD1914" s="8">
        <f t="shared" si="1014"/>
        <v>42.847237955177754</v>
      </c>
      <c r="AE1914" s="8">
        <f t="shared" si="1007"/>
        <v>-12399.136460218673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2813.1792631749126</v>
      </c>
      <c r="M1915" s="14">
        <f t="shared" si="1000"/>
        <v>769177</v>
      </c>
      <c r="N1915" s="13"/>
      <c r="O1915" s="12">
        <f>1000*(IF(I35&lt;18,VLOOKUP(I35,'[1]Mortality (No Interventions) H'!$B$10:$O$129,10),VLOOKUP(I35,'[1]Mortality (Interventions) H'!$B$264:$AV$384,46)))</f>
        <v>303.2980953255082</v>
      </c>
      <c r="P1915" s="11">
        <v>0</v>
      </c>
      <c r="Q1915" s="10">
        <f t="shared" si="1009"/>
        <v>4.0757559747890706E-2</v>
      </c>
      <c r="R1915" s="10">
        <f t="shared" si="1010"/>
        <v>1.2361690241650852E-2</v>
      </c>
      <c r="S1915" s="10">
        <f t="shared" si="1011"/>
        <v>0</v>
      </c>
      <c r="T1915" s="9">
        <f t="shared" si="1001"/>
        <v>2.8395869506239853E-2</v>
      </c>
      <c r="U1915" s="18"/>
      <c r="V1915" s="8">
        <f t="shared" si="1012"/>
        <v>313.49777534203332</v>
      </c>
      <c r="W1915" s="8">
        <f t="shared" si="1002"/>
        <v>218.41449719201051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-79.882671254774806</v>
      </c>
      <c r="AB1915" s="8">
        <f t="shared" si="1013"/>
        <v>-9508.3278150022779</v>
      </c>
      <c r="AC1915" s="8">
        <f t="shared" si="1006"/>
        <v>-9588.2104862570523</v>
      </c>
      <c r="AD1915" s="8">
        <f t="shared" si="1014"/>
        <v>30.754131761053472</v>
      </c>
      <c r="AE1915" s="8">
        <f t="shared" si="1007"/>
        <v>-9557.4563544959983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2813.1792631749126</v>
      </c>
      <c r="M1916" s="14">
        <f t="shared" ref="M1916:M1947" si="1017">$E$11</f>
        <v>769177</v>
      </c>
      <c r="N1916" s="13"/>
      <c r="O1916" s="12">
        <f>1000*(IF(I36&lt;18,VLOOKUP(I36,'[1]Mortality (No Interventions) H'!$B$10:$O$129,10),VLOOKUP(I36,'[1]Mortality (Interventions) H'!$B$264:$AV$384,46)))</f>
        <v>324.59505234366361</v>
      </c>
      <c r="P1916" s="11">
        <v>0</v>
      </c>
      <c r="Q1916" s="10">
        <f t="shared" si="1009"/>
        <v>2.8395869506239853E-2</v>
      </c>
      <c r="R1916" s="10">
        <f t="shared" si="1010"/>
        <v>9.2171587487217665E-3</v>
      </c>
      <c r="S1916" s="10">
        <f t="shared" si="1011"/>
        <v>0</v>
      </c>
      <c r="T1916" s="9">
        <f t="shared" ref="T1916:T1947" si="1018">Q1916-SUM(R1916:S1916)</f>
        <v>1.9178710757518085E-2</v>
      </c>
      <c r="U1916" s="18"/>
      <c r="V1916" s="8">
        <f t="shared" si="1012"/>
        <v>218.41449719201051</v>
      </c>
      <c r="W1916" s="8">
        <f t="shared" ref="W1916:W1947" si="1019">$G$14*M1916*T1916</f>
        <v>147.51823204335489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-53.953151397479495</v>
      </c>
      <c r="AB1916" s="8">
        <f t="shared" si="1013"/>
        <v>-7089.6265148655621</v>
      </c>
      <c r="AC1916" s="8">
        <f t="shared" ref="AC1916:AC1947" si="1023">IFERROR(_xlfn.IFNA(SUM(Y1916:AB1916),0),0)</f>
        <v>-7143.5796662630419</v>
      </c>
      <c r="AD1916" s="8">
        <f t="shared" si="1014"/>
        <v>21.426462174536233</v>
      </c>
      <c r="AE1916" s="8">
        <f t="shared" ref="AE1916:AE1947" si="1024">IFERROR(_xlfn.IFNA(SUM(AC1916:AD1916),0),0)</f>
        <v>-7122.1532040885058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2813.1792631749126</v>
      </c>
      <c r="M1917" s="14">
        <f t="shared" si="1017"/>
        <v>769177</v>
      </c>
      <c r="N1917" s="13"/>
      <c r="O1917" s="12">
        <f>1000*(IF(I37&lt;18,VLOOKUP(I37,'[1]Mortality (No Interventions) H'!$B$10:$O$129,10),VLOOKUP(I37,'[1]Mortality (Interventions) H'!$B$264:$AV$384,46)))</f>
        <v>346.84794805157014</v>
      </c>
      <c r="P1917" s="11">
        <v>0</v>
      </c>
      <c r="Q1917" s="10">
        <f t="shared" ref="Q1917:Q1948" si="1026">T1916</f>
        <v>1.9178710757518085E-2</v>
      </c>
      <c r="R1917" s="10">
        <f t="shared" ref="R1917:R1948" si="1027">O1917*Q1917/1000</f>
        <v>6.6520964725197218E-3</v>
      </c>
      <c r="S1917" s="10">
        <f t="shared" ref="S1917:S1948" si="1028">MIN(P1917*Q1917,Q1917-R1917)</f>
        <v>0</v>
      </c>
      <c r="T1917" s="9">
        <f t="shared" si="1018"/>
        <v>1.2526614284998364E-2</v>
      </c>
      <c r="U1917" s="18"/>
      <c r="V1917" s="8">
        <f t="shared" ref="V1917:V1948" si="1029">W1916</f>
        <v>147.51823204335489</v>
      </c>
      <c r="W1917" s="8">
        <f t="shared" si="1019"/>
        <v>96.351835958921868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-35.23961154434803</v>
      </c>
      <c r="AB1917" s="8">
        <f t="shared" ref="AB1917:AB1948" si="1030">IFERROR(_xlfn.IFNA(-M1917*R1917,0),0)</f>
        <v>-5116.6396084433018</v>
      </c>
      <c r="AC1917" s="8">
        <f t="shared" si="1023"/>
        <v>-5151.8792199876498</v>
      </c>
      <c r="AD1917" s="8">
        <f t="shared" ref="AD1917:AD1948" si="1031">IFERROR(_xlfn.IFNA($D$6*SUM(V1917:V1917,Y1917:Z1917),0),0)</f>
        <v>14.471538563453116</v>
      </c>
      <c r="AE1917" s="8">
        <f t="shared" si="1024"/>
        <v>-5137.4076814241971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2813.1792631749126</v>
      </c>
      <c r="M1918" s="14">
        <f t="shared" si="1017"/>
        <v>769177</v>
      </c>
      <c r="N1918" s="13"/>
      <c r="O1918" s="12">
        <f>1000*(IF(I38&lt;18,VLOOKUP(I38,'[1]Mortality (No Interventions) H'!$B$10:$O$129,10),VLOOKUP(I38,'[1]Mortality (Interventions) H'!$B$264:$AV$384,46)))</f>
        <v>370.08300835098208</v>
      </c>
      <c r="P1918" s="11">
        <v>0</v>
      </c>
      <c r="Q1918" s="10">
        <f t="shared" si="1026"/>
        <v>1.2526614284998364E-2</v>
      </c>
      <c r="R1918" s="10">
        <f t="shared" si="1027"/>
        <v>4.6358870990445807E-3</v>
      </c>
      <c r="S1918" s="10">
        <f t="shared" si="1028"/>
        <v>0</v>
      </c>
      <c r="T1918" s="9">
        <f t="shared" si="1018"/>
        <v>7.8907271859537838E-3</v>
      </c>
      <c r="U1918" s="18"/>
      <c r="V1918" s="8">
        <f t="shared" si="1029"/>
        <v>96.351835958921868</v>
      </c>
      <c r="W1918" s="8">
        <f t="shared" si="1019"/>
        <v>60.693658647103739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-22.198030090895717</v>
      </c>
      <c r="AB1918" s="8">
        <f t="shared" si="1030"/>
        <v>-3565.8177311818135</v>
      </c>
      <c r="AC1918" s="8">
        <f t="shared" si="1023"/>
        <v>-3588.0157612727094</v>
      </c>
      <c r="AD1918" s="8">
        <f t="shared" si="1031"/>
        <v>9.4521151075702363</v>
      </c>
      <c r="AE1918" s="8">
        <f t="shared" si="1024"/>
        <v>-3578.5636461651393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2813.1792631749126</v>
      </c>
      <c r="M1919" s="14">
        <f t="shared" si="1017"/>
        <v>769177</v>
      </c>
      <c r="N1919" s="13"/>
      <c r="O1919" s="12">
        <f>1000*(IF(I39&lt;18,VLOOKUP(I39,'[1]Mortality (No Interventions) H'!$B$10:$O$129,10),VLOOKUP(I39,'[1]Mortality (Interventions) H'!$B$264:$AV$384,46)))</f>
        <v>393.29182913465507</v>
      </c>
      <c r="P1919" s="11">
        <v>0</v>
      </c>
      <c r="Q1919" s="10">
        <f t="shared" si="1026"/>
        <v>7.8907271859537838E-3</v>
      </c>
      <c r="R1919" s="10">
        <f t="shared" si="1027"/>
        <v>3.1033585281663128E-3</v>
      </c>
      <c r="S1919" s="10">
        <f t="shared" si="1028"/>
        <v>0</v>
      </c>
      <c r="T1919" s="9">
        <f t="shared" si="1018"/>
        <v>4.7873686577874705E-3</v>
      </c>
      <c r="U1919" s="18"/>
      <c r="V1919" s="8">
        <f t="shared" si="1029"/>
        <v>60.693658647103739</v>
      </c>
      <c r="W1919" s="8">
        <f t="shared" si="1019"/>
        <v>36.823338620909936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-13.467726233261226</v>
      </c>
      <c r="AB1919" s="8">
        <f t="shared" si="1030"/>
        <v>-2387.0320026193799</v>
      </c>
      <c r="AC1919" s="8">
        <f t="shared" si="1023"/>
        <v>-2400.4997288526411</v>
      </c>
      <c r="AD1919" s="8">
        <f t="shared" si="1031"/>
        <v>5.9540479132808768</v>
      </c>
      <c r="AE1919" s="8">
        <f t="shared" si="1024"/>
        <v>-2394.54568093936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2813.1792631749126</v>
      </c>
      <c r="M1920" s="14">
        <f t="shared" si="1017"/>
        <v>769177</v>
      </c>
      <c r="N1920" s="13"/>
      <c r="O1920" s="12">
        <f>1000*(IF(I40&lt;18,VLOOKUP(I40,'[1]Mortality (No Interventions) H'!$B$10:$O$129,10),VLOOKUP(I40,'[1]Mortality (Interventions) H'!$B$264:$AV$384,46)))</f>
        <v>417.16191597122349</v>
      </c>
      <c r="P1920" s="11">
        <v>0</v>
      </c>
      <c r="Q1920" s="10">
        <f t="shared" si="1026"/>
        <v>4.7873686577874705E-3</v>
      </c>
      <c r="R1920" s="10">
        <f t="shared" si="1027"/>
        <v>1.9971078817432059E-3</v>
      </c>
      <c r="S1920" s="10">
        <f t="shared" si="1028"/>
        <v>0</v>
      </c>
      <c r="T1920" s="9">
        <f t="shared" si="1018"/>
        <v>2.7902607760442646E-3</v>
      </c>
      <c r="U1920" s="18"/>
      <c r="V1920" s="8">
        <f t="shared" si="1029"/>
        <v>36.823338620909936</v>
      </c>
      <c r="W1920" s="8">
        <f t="shared" si="1019"/>
        <v>21.462044129353995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-7.8495037540180643</v>
      </c>
      <c r="AB1920" s="8">
        <f t="shared" si="1030"/>
        <v>-1536.1294491555939</v>
      </c>
      <c r="AC1920" s="8">
        <f t="shared" si="1023"/>
        <v>-1543.978952909612</v>
      </c>
      <c r="AD1920" s="8">
        <f t="shared" si="1031"/>
        <v>3.6123695187112652</v>
      </c>
      <c r="AE1920" s="8">
        <f t="shared" si="1024"/>
        <v>-1540.3665833909006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2813.1792631749126</v>
      </c>
      <c r="M1921" s="14">
        <f t="shared" si="1017"/>
        <v>769177</v>
      </c>
      <c r="N1921" s="13"/>
      <c r="O1921" s="12">
        <f>1000*(IF(I41&lt;18,VLOOKUP(I41,'[1]Mortality (No Interventions) H'!$B$10:$O$129,10),VLOOKUP(I41,'[1]Mortality (Interventions) H'!$B$264:$AV$384,46)))</f>
        <v>440.66056427843455</v>
      </c>
      <c r="P1921" s="11">
        <v>0</v>
      </c>
      <c r="Q1921" s="10">
        <f t="shared" si="1026"/>
        <v>2.7902607760442646E-3</v>
      </c>
      <c r="R1921" s="10">
        <f t="shared" si="1027"/>
        <v>1.2295578880556484E-3</v>
      </c>
      <c r="S1921" s="10">
        <f t="shared" si="1028"/>
        <v>0</v>
      </c>
      <c r="T1921" s="9">
        <f t="shared" si="1018"/>
        <v>1.5607028879886162E-3</v>
      </c>
      <c r="U1921" s="18"/>
      <c r="V1921" s="8">
        <f t="shared" si="1029"/>
        <v>21.462044129353995</v>
      </c>
      <c r="W1921" s="8">
        <f t="shared" si="1019"/>
        <v>12.0045676527442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-4.3905370004667734</v>
      </c>
      <c r="AB1921" s="8">
        <f t="shared" si="1030"/>
        <v>-945.7476476609794</v>
      </c>
      <c r="AC1921" s="8">
        <f t="shared" si="1023"/>
        <v>-950.13818466144619</v>
      </c>
      <c r="AD1921" s="8">
        <f t="shared" si="1031"/>
        <v>2.1054265290896272</v>
      </c>
      <c r="AE1921" s="8">
        <f t="shared" si="1024"/>
        <v>-948.03275813235655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2813.1792631749126</v>
      </c>
      <c r="M1922" s="14">
        <f t="shared" si="1017"/>
        <v>769177</v>
      </c>
      <c r="N1922" s="13"/>
      <c r="O1922" s="12">
        <f>1000*(IF(I42&lt;18,VLOOKUP(I42,'[1]Mortality (No Interventions) H'!$B$10:$O$129,10),VLOOKUP(I42,'[1]Mortality (Interventions) H'!$B$264:$AV$384,46)))</f>
        <v>463.14996931481545</v>
      </c>
      <c r="P1922" s="11">
        <v>0</v>
      </c>
      <c r="Q1922" s="10">
        <f t="shared" si="1026"/>
        <v>1.5607028879886162E-3</v>
      </c>
      <c r="R1922" s="10">
        <f t="shared" si="1027"/>
        <v>7.2283949468147143E-4</v>
      </c>
      <c r="S1922" s="10">
        <f t="shared" si="1028"/>
        <v>0</v>
      </c>
      <c r="T1922" s="9">
        <f t="shared" si="1018"/>
        <v>8.3786339330714477E-4</v>
      </c>
      <c r="U1922" s="18"/>
      <c r="V1922" s="8">
        <f t="shared" si="1029"/>
        <v>12.0045676527442</v>
      </c>
      <c r="W1922" s="8">
        <f t="shared" si="1019"/>
        <v>6.4446525127380969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-2.3570599234250253</v>
      </c>
      <c r="AB1922" s="8">
        <f t="shared" si="1030"/>
        <v>-555.9915140006101</v>
      </c>
      <c r="AC1922" s="8">
        <f t="shared" si="1023"/>
        <v>-558.34857392403512</v>
      </c>
      <c r="AD1922" s="8">
        <f t="shared" si="1031"/>
        <v>1.1776480867342061</v>
      </c>
      <c r="AE1922" s="8">
        <f t="shared" si="1024"/>
        <v>-557.17092583730096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2813.1792631749126</v>
      </c>
      <c r="M1923" s="14">
        <f t="shared" si="1017"/>
        <v>769177</v>
      </c>
      <c r="N1923" s="13"/>
      <c r="O1923" s="12">
        <f>1000*(IF(I43&lt;18,VLOOKUP(I43,'[1]Mortality (No Interventions) H'!$B$10:$O$129,10),VLOOKUP(I43,'[1]Mortality (Interventions) H'!$B$264:$AV$384,46)))</f>
        <v>485.70612947026143</v>
      </c>
      <c r="P1923" s="11">
        <v>0</v>
      </c>
      <c r="Q1923" s="10">
        <f t="shared" si="1026"/>
        <v>8.3786339330714477E-4</v>
      </c>
      <c r="R1923" s="10">
        <f t="shared" si="1027"/>
        <v>4.0695538578803262E-4</v>
      </c>
      <c r="S1923" s="10">
        <f t="shared" si="1028"/>
        <v>0</v>
      </c>
      <c r="T1923" s="9">
        <f t="shared" si="1018"/>
        <v>4.3090800751911215E-4</v>
      </c>
      <c r="U1923" s="18"/>
      <c r="V1923" s="8">
        <f t="shared" si="1029"/>
        <v>6.4446525127380969</v>
      </c>
      <c r="W1923" s="8">
        <f t="shared" si="1019"/>
        <v>3.3144452849952817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-1.2122214710887858</v>
      </c>
      <c r="AB1923" s="8">
        <f t="shared" si="1030"/>
        <v>-313.02072277428158</v>
      </c>
      <c r="AC1923" s="8">
        <f t="shared" si="1023"/>
        <v>-314.23294424537039</v>
      </c>
      <c r="AD1923" s="8">
        <f t="shared" si="1031"/>
        <v>0.63222041149960739</v>
      </c>
      <c r="AE1923" s="8">
        <f t="shared" si="1024"/>
        <v>-313.6007238338708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2813.1792631749126</v>
      </c>
      <c r="M1924" s="14">
        <f t="shared" si="1017"/>
        <v>769177</v>
      </c>
      <c r="N1924" s="13"/>
      <c r="O1924" s="12">
        <f>1000*(IF(I44&lt;18,VLOOKUP(I44,'[1]Mortality (No Interventions) H'!$B$10:$O$129,10),VLOOKUP(I44,'[1]Mortality (Interventions) H'!$B$264:$AV$384,46)))</f>
        <v>508.14618952656889</v>
      </c>
      <c r="P1924" s="11">
        <v>0</v>
      </c>
      <c r="Q1924" s="10">
        <f t="shared" si="1026"/>
        <v>4.3090800751911215E-4</v>
      </c>
      <c r="R1924" s="10">
        <f t="shared" si="1027"/>
        <v>2.1896426205732296E-4</v>
      </c>
      <c r="S1924" s="10">
        <f t="shared" si="1028"/>
        <v>0</v>
      </c>
      <c r="T1924" s="9">
        <f t="shared" si="1018"/>
        <v>2.1194374546178919E-4</v>
      </c>
      <c r="U1924" s="18"/>
      <c r="V1924" s="8">
        <f t="shared" si="1029"/>
        <v>3.3144452849952817</v>
      </c>
      <c r="W1924" s="8">
        <f t="shared" si="1019"/>
        <v>1.6302225430306263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-0.59623574969272741</v>
      </c>
      <c r="AB1924" s="8">
        <f t="shared" si="1030"/>
        <v>-168.42227419646551</v>
      </c>
      <c r="AC1924" s="8">
        <f t="shared" si="1023"/>
        <v>-169.01850994615825</v>
      </c>
      <c r="AD1924" s="8">
        <f t="shared" si="1031"/>
        <v>0.32514708245803714</v>
      </c>
      <c r="AE1924" s="8">
        <f t="shared" si="1024"/>
        <v>-168.6933628637002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2813.1792631749126</v>
      </c>
      <c r="M1925" s="14">
        <f t="shared" si="1017"/>
        <v>769177</v>
      </c>
      <c r="N1925" s="13"/>
      <c r="O1925" s="12">
        <f>1000*(IF(I45&lt;18,VLOOKUP(I45,'[1]Mortality (No Interventions) H'!$B$10:$O$129,10),VLOOKUP(I45,'[1]Mortality (Interventions) H'!$B$264:$AV$384,46)))</f>
        <v>530.27425055797312</v>
      </c>
      <c r="P1925" s="11">
        <v>0</v>
      </c>
      <c r="Q1925" s="10">
        <f t="shared" si="1026"/>
        <v>2.1194374546178919E-4</v>
      </c>
      <c r="R1925" s="10">
        <f t="shared" si="1027"/>
        <v>1.1238831078520007E-4</v>
      </c>
      <c r="S1925" s="10">
        <f t="shared" si="1028"/>
        <v>0</v>
      </c>
      <c r="T1925" s="9">
        <f t="shared" si="1018"/>
        <v>9.9555434676589121E-5</v>
      </c>
      <c r="U1925" s="18"/>
      <c r="V1925" s="8">
        <f t="shared" si="1029"/>
        <v>1.6302225430306263</v>
      </c>
      <c r="W1925" s="8">
        <f t="shared" si="1019"/>
        <v>0.76575750578234791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-0.28006728436854511</v>
      </c>
      <c r="AB1925" s="8">
        <f t="shared" si="1030"/>
        <v>-86.446503724827835</v>
      </c>
      <c r="AC1925" s="8">
        <f t="shared" si="1023"/>
        <v>-86.726571009196377</v>
      </c>
      <c r="AD1925" s="8">
        <f t="shared" si="1031"/>
        <v>0.15992483147130446</v>
      </c>
      <c r="AE1925" s="8">
        <f t="shared" si="1024"/>
        <v>-86.566646177725076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2813.1792631749126</v>
      </c>
      <c r="M1926" s="14">
        <f t="shared" si="1017"/>
        <v>769177</v>
      </c>
      <c r="N1926" s="13"/>
      <c r="O1926" s="12">
        <f>1000*(IF(I46&lt;18,VLOOKUP(I46,'[1]Mortality (No Interventions) H'!$B$10:$O$129,10),VLOOKUP(I46,'[1]Mortality (Interventions) H'!$B$264:$AV$384,46)))</f>
        <v>551.9013352291538</v>
      </c>
      <c r="P1926" s="11">
        <v>0</v>
      </c>
      <c r="Q1926" s="10">
        <f t="shared" si="1026"/>
        <v>9.9555434676589121E-5</v>
      </c>
      <c r="R1926" s="10">
        <f t="shared" si="1027"/>
        <v>5.494477732732834E-5</v>
      </c>
      <c r="S1926" s="10">
        <f t="shared" si="1028"/>
        <v>0</v>
      </c>
      <c r="T1926" s="9">
        <f t="shared" si="1018"/>
        <v>4.461065734926078E-5</v>
      </c>
      <c r="U1926" s="18"/>
      <c r="V1926" s="8">
        <f t="shared" si="1029"/>
        <v>0.76575750578234791</v>
      </c>
      <c r="W1926" s="8">
        <f t="shared" si="1019"/>
        <v>0.3431349158793236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-0.12549777617154195</v>
      </c>
      <c r="AB1926" s="8">
        <f t="shared" si="1030"/>
        <v>-42.262258990302428</v>
      </c>
      <c r="AC1926" s="8">
        <f t="shared" si="1023"/>
        <v>-42.38775676647397</v>
      </c>
      <c r="AD1926" s="8">
        <f t="shared" si="1031"/>
        <v>7.5120811317248334E-2</v>
      </c>
      <c r="AE1926" s="8">
        <f t="shared" si="1024"/>
        <v>-42.312635955156722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2813.1792631749126</v>
      </c>
      <c r="M1927" s="14">
        <f t="shared" si="1017"/>
        <v>769177</v>
      </c>
      <c r="N1927" s="13"/>
      <c r="O1927" s="12">
        <f>1000*(IF(I47&lt;18,VLOOKUP(I47,'[1]Mortality (No Interventions) H'!$B$10:$O$129,10),VLOOKUP(I47,'[1]Mortality (Interventions) H'!$B$264:$AV$384,46)))</f>
        <v>573.04256430404303</v>
      </c>
      <c r="P1927" s="11">
        <v>0</v>
      </c>
      <c r="Q1927" s="10">
        <f t="shared" si="1026"/>
        <v>4.461065734926078E-5</v>
      </c>
      <c r="R1927" s="10">
        <f t="shared" si="1027"/>
        <v>2.55638054827094E-5</v>
      </c>
      <c r="S1927" s="10">
        <f t="shared" si="1028"/>
        <v>0</v>
      </c>
      <c r="T1927" s="9">
        <f t="shared" si="1018"/>
        <v>1.904685186655138E-5</v>
      </c>
      <c r="U1927" s="18"/>
      <c r="V1927" s="8">
        <f t="shared" si="1029"/>
        <v>0.3431349158793236</v>
      </c>
      <c r="W1927" s="8">
        <f t="shared" si="1019"/>
        <v>0.1465040037815839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-5.3582208699746718E-2</v>
      </c>
      <c r="AB1927" s="8">
        <f t="shared" si="1030"/>
        <v>-19.663091209773967</v>
      </c>
      <c r="AC1927" s="8">
        <f t="shared" si="1023"/>
        <v>-19.716673418473714</v>
      </c>
      <c r="AD1927" s="8">
        <f t="shared" si="1031"/>
        <v>3.3661535247761644E-2</v>
      </c>
      <c r="AE1927" s="8">
        <f t="shared" si="1024"/>
        <v>-19.683011883225952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2813.1792631749126</v>
      </c>
      <c r="M1928" s="14">
        <f t="shared" si="1017"/>
        <v>769177</v>
      </c>
      <c r="N1928" s="13"/>
      <c r="O1928" s="12">
        <f>1000*(IF(I48&lt;18,VLOOKUP(I48,'[1]Mortality (No Interventions) H'!$B$10:$O$129,10),VLOOKUP(I48,'[1]Mortality (Interventions) H'!$B$264:$AV$384,46)))</f>
        <v>593.73528953518644</v>
      </c>
      <c r="P1928" s="11">
        <v>0</v>
      </c>
      <c r="Q1928" s="10">
        <f t="shared" si="1026"/>
        <v>1.904685186655138E-5</v>
      </c>
      <c r="R1928" s="10">
        <f t="shared" si="1027"/>
        <v>1.130878810772069E-5</v>
      </c>
      <c r="S1928" s="10">
        <f t="shared" si="1028"/>
        <v>0</v>
      </c>
      <c r="T1928" s="9">
        <f t="shared" si="1018"/>
        <v>7.73806375883069E-6</v>
      </c>
      <c r="U1928" s="18"/>
      <c r="V1928" s="8">
        <f t="shared" si="1029"/>
        <v>0.1465040037815839</v>
      </c>
      <c r="W1928" s="8">
        <f t="shared" si="1019"/>
        <v>5.9519406678261139E-2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-2.1768560503467815E-2</v>
      </c>
      <c r="AB1928" s="8">
        <f t="shared" si="1030"/>
        <v>-8.6984597103322763</v>
      </c>
      <c r="AC1928" s="8">
        <f t="shared" si="1023"/>
        <v>-8.7202282708357437</v>
      </c>
      <c r="AD1928" s="8">
        <f t="shared" si="1031"/>
        <v>1.4372042770973382E-2</v>
      </c>
      <c r="AE1928" s="8">
        <f t="shared" si="1024"/>
        <v>-8.7058562280647696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2813.1792631749126</v>
      </c>
      <c r="M1929" s="14">
        <f t="shared" si="1017"/>
        <v>769177</v>
      </c>
      <c r="N1929" s="13"/>
      <c r="O1929" s="12">
        <f>1000*(IF(I49&lt;18,VLOOKUP(I49,'[1]Mortality (No Interventions) H'!$B$10:$O$129,10),VLOOKUP(I49,'[1]Mortality (Interventions) H'!$B$264:$AV$384,46)))</f>
        <v>613.81200473268609</v>
      </c>
      <c r="P1929" s="11">
        <v>0</v>
      </c>
      <c r="Q1929" s="10">
        <f t="shared" si="1026"/>
        <v>7.73806375883069E-6</v>
      </c>
      <c r="R1929" s="10">
        <f t="shared" si="1027"/>
        <v>4.7497164285572099E-6</v>
      </c>
      <c r="S1929" s="10">
        <f t="shared" si="1028"/>
        <v>0</v>
      </c>
      <c r="T1929" s="9">
        <f t="shared" si="1018"/>
        <v>2.98834733027348E-6</v>
      </c>
      <c r="U1929" s="18"/>
      <c r="V1929" s="8">
        <f t="shared" si="1029"/>
        <v>5.9519406678261139E-2</v>
      </c>
      <c r="W1929" s="8">
        <f t="shared" si="1019"/>
        <v>2.2985680344577646E-2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-8.406756740689466E-3</v>
      </c>
      <c r="AB1929" s="8">
        <f t="shared" si="1030"/>
        <v>-3.6533726333683489</v>
      </c>
      <c r="AC1929" s="8">
        <f t="shared" si="1023"/>
        <v>-3.6617793901090385</v>
      </c>
      <c r="AD1929" s="8">
        <f t="shared" si="1031"/>
        <v>5.8388537951374183E-3</v>
      </c>
      <c r="AE1929" s="8">
        <f t="shared" si="1024"/>
        <v>-3.655940536313901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2813.1792631749126</v>
      </c>
      <c r="M1930" s="14">
        <f t="shared" si="1017"/>
        <v>769177</v>
      </c>
      <c r="N1930" s="13"/>
      <c r="O1930" s="12">
        <f>1000*(IF(I50&lt;18,VLOOKUP(I50,'[1]Mortality (No Interventions) H'!$B$10:$O$129,10),VLOOKUP(I50,'[1]Mortality (Interventions) H'!$B$264:$AV$384,46)))</f>
        <v>633.11214304201133</v>
      </c>
      <c r="P1930" s="11">
        <v>0</v>
      </c>
      <c r="Q1930" s="10">
        <f t="shared" si="1026"/>
        <v>2.98834733027348E-6</v>
      </c>
      <c r="R1930" s="10">
        <f t="shared" si="1027"/>
        <v>1.8919589824233161E-6</v>
      </c>
      <c r="S1930" s="10">
        <f t="shared" si="1028"/>
        <v>0</v>
      </c>
      <c r="T1930" s="9">
        <f t="shared" si="1018"/>
        <v>1.096388347850164E-6</v>
      </c>
      <c r="U1930" s="18"/>
      <c r="V1930" s="8">
        <f t="shared" si="1029"/>
        <v>2.2985680344577646E-2</v>
      </c>
      <c r="W1930" s="8">
        <f t="shared" si="1019"/>
        <v>8.4331670023434554E-3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-3.0843369645586842E-3</v>
      </c>
      <c r="AB1930" s="8">
        <f t="shared" si="1030"/>
        <v>-1.455251334223419</v>
      </c>
      <c r="AC1930" s="8">
        <f t="shared" si="1023"/>
        <v>-1.4583356711879778</v>
      </c>
      <c r="AD1930" s="8">
        <f t="shared" si="1031"/>
        <v>2.254895241803067E-3</v>
      </c>
      <c r="AE1930" s="8">
        <f t="shared" si="1024"/>
        <v>-1.4560807759461747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2813.1792631749126</v>
      </c>
      <c r="M1931" s="14">
        <f t="shared" si="1017"/>
        <v>769177</v>
      </c>
      <c r="N1931" s="13"/>
      <c r="O1931" s="12">
        <f>1000*(IF(I51&lt;18,VLOOKUP(I51,'[1]Mortality (No Interventions) H'!$B$10:$O$129,10),VLOOKUP(I51,'[1]Mortality (Interventions) H'!$B$264:$AV$384,46)))</f>
        <v>655.91568546835572</v>
      </c>
      <c r="P1931" s="11">
        <v>0</v>
      </c>
      <c r="Q1931" s="10">
        <f t="shared" si="1026"/>
        <v>1.096388347850164E-6</v>
      </c>
      <c r="R1931" s="10">
        <f t="shared" si="1027"/>
        <v>7.1913831471965835E-7</v>
      </c>
      <c r="S1931" s="10">
        <f t="shared" si="1028"/>
        <v>0</v>
      </c>
      <c r="T1931" s="9">
        <f t="shared" si="1018"/>
        <v>3.7725003313050563E-7</v>
      </c>
      <c r="U1931" s="18"/>
      <c r="V1931" s="8">
        <f t="shared" si="1029"/>
        <v>8.4331670023434554E-3</v>
      </c>
      <c r="W1931" s="8">
        <f t="shared" si="1019"/>
        <v>2.9017204873322293E-3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-1.0612719702347872E-3</v>
      </c>
      <c r="AB1931" s="8">
        <f t="shared" si="1030"/>
        <v>-0.55314465150112269</v>
      </c>
      <c r="AC1931" s="8">
        <f t="shared" si="1023"/>
        <v>-0.55420592347135744</v>
      </c>
      <c r="AD1931" s="8">
        <f t="shared" si="1031"/>
        <v>8.2729368292989308E-4</v>
      </c>
      <c r="AE1931" s="8">
        <f t="shared" si="1024"/>
        <v>-0.55337862978842756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2813.1792631749126</v>
      </c>
      <c r="M1932" s="14">
        <f t="shared" si="1017"/>
        <v>769177</v>
      </c>
      <c r="N1932" s="13"/>
      <c r="O1932" s="12">
        <f>1000*(IF(I52&lt;18,VLOOKUP(I52,'[1]Mortality (No Interventions) H'!$B$10:$O$129,10),VLOOKUP(I52,'[1]Mortality (Interventions) H'!$B$264:$AV$384,46)))</f>
        <v>677.78461943527816</v>
      </c>
      <c r="P1932" s="11">
        <v>0</v>
      </c>
      <c r="Q1932" s="10">
        <f t="shared" si="1026"/>
        <v>3.7725003313050563E-7</v>
      </c>
      <c r="R1932" s="10">
        <f t="shared" si="1027"/>
        <v>2.5569427013730585E-7</v>
      </c>
      <c r="S1932" s="10">
        <f t="shared" si="1028"/>
        <v>0</v>
      </c>
      <c r="T1932" s="9">
        <f t="shared" si="1018"/>
        <v>1.2155576299319978E-7</v>
      </c>
      <c r="U1932" s="18"/>
      <c r="V1932" s="8">
        <f t="shared" si="1029"/>
        <v>2.9017204873322293E-3</v>
      </c>
      <c r="W1932" s="8">
        <f t="shared" si="1019"/>
        <v>9.3497897111820424E-4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-3.4195815177187405E-4</v>
      </c>
      <c r="AB1932" s="8">
        <f t="shared" si="1030"/>
        <v>-0.1966741516214025</v>
      </c>
      <c r="AC1932" s="8">
        <f t="shared" si="1023"/>
        <v>-0.19701610977317438</v>
      </c>
      <c r="AD1932" s="8">
        <f t="shared" si="1031"/>
        <v>2.8465877980729174E-4</v>
      </c>
      <c r="AE1932" s="8">
        <f t="shared" si="1024"/>
        <v>-0.19673145099336709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2813.1792631749126</v>
      </c>
      <c r="M1933" s="14">
        <f t="shared" si="1017"/>
        <v>769177</v>
      </c>
      <c r="N1933" s="13"/>
      <c r="O1933" s="12">
        <f>1000*(IF(I53&lt;18,VLOOKUP(I53,'[1]Mortality (No Interventions) H'!$B$10:$O$129,10),VLOOKUP(I53,'[1]Mortality (Interventions) H'!$B$264:$AV$384,46)))</f>
        <v>698.67892828237677</v>
      </c>
      <c r="P1933" s="11">
        <v>0</v>
      </c>
      <c r="Q1933" s="10">
        <f t="shared" si="1026"/>
        <v>1.2155576299319978E-7</v>
      </c>
      <c r="R1933" s="10">
        <f t="shared" si="1027"/>
        <v>8.4928450214635418E-8</v>
      </c>
      <c r="S1933" s="10">
        <f t="shared" si="1028"/>
        <v>0</v>
      </c>
      <c r="T1933" s="9">
        <f t="shared" si="1018"/>
        <v>3.6627312778564357E-8</v>
      </c>
      <c r="U1933" s="18"/>
      <c r="V1933" s="8">
        <f t="shared" si="1029"/>
        <v>9.3497897111820424E-4</v>
      </c>
      <c r="W1933" s="8">
        <f t="shared" si="1019"/>
        <v>2.8172886561077796E-4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-1.0303919677447874E-4</v>
      </c>
      <c r="AB1933" s="8">
        <f t="shared" si="1030"/>
        <v>-6.5325010550742621E-2</v>
      </c>
      <c r="AC1933" s="8">
        <f t="shared" si="1023"/>
        <v>-6.5428049747517106E-2</v>
      </c>
      <c r="AD1933" s="8">
        <f t="shared" si="1031"/>
        <v>9.1721437066695835E-5</v>
      </c>
      <c r="AE1933" s="8">
        <f t="shared" si="1024"/>
        <v>-6.5336328310450414E-2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2813.1792631749126</v>
      </c>
      <c r="M1934" s="14">
        <f t="shared" si="1017"/>
        <v>769177</v>
      </c>
      <c r="N1934" s="13"/>
      <c r="O1934" s="12">
        <f>1000*(IF(I54&lt;18,VLOOKUP(I54,'[1]Mortality (No Interventions) H'!$B$10:$O$129,10),VLOOKUP(I54,'[1]Mortality (Interventions) H'!$B$264:$AV$384,46)))</f>
        <v>718.56097706489004</v>
      </c>
      <c r="P1934" s="11">
        <v>0</v>
      </c>
      <c r="Q1934" s="10">
        <f t="shared" si="1026"/>
        <v>3.6627312778564357E-8</v>
      </c>
      <c r="R1934" s="10">
        <f t="shared" si="1027"/>
        <v>2.6318957657426536E-8</v>
      </c>
      <c r="S1934" s="10">
        <f t="shared" si="1028"/>
        <v>0</v>
      </c>
      <c r="T1934" s="9">
        <f t="shared" si="1018"/>
        <v>1.0308355121137821E-8</v>
      </c>
      <c r="U1934" s="18"/>
      <c r="V1934" s="8">
        <f t="shared" si="1029"/>
        <v>2.8172886561077796E-4</v>
      </c>
      <c r="W1934" s="8">
        <f t="shared" si="1019"/>
        <v>7.9289496670114263E-5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-2.8999250864227833E-5</v>
      </c>
      <c r="AB1934" s="8">
        <f t="shared" si="1030"/>
        <v>-2.024393689406637E-2</v>
      </c>
      <c r="AC1934" s="8">
        <f t="shared" si="1023"/>
        <v>-2.0272936144930597E-2</v>
      </c>
      <c r="AD1934" s="8">
        <f t="shared" si="1031"/>
        <v>2.763760171641732E-5</v>
      </c>
      <c r="AE1934" s="8">
        <f t="shared" si="1024"/>
        <v>-2.024529854321418E-2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2813.1792631749126</v>
      </c>
      <c r="M1935" s="14">
        <f t="shared" si="1017"/>
        <v>769177</v>
      </c>
      <c r="N1935" s="13"/>
      <c r="O1935" s="12">
        <f>1000*(IF(I55&lt;18,VLOOKUP(I55,'[1]Mortality (No Interventions) H'!$B$10:$O$129,10),VLOOKUP(I55,'[1]Mortality (Interventions) H'!$B$264:$AV$384,46)))</f>
        <v>737.39484979233589</v>
      </c>
      <c r="P1935" s="11">
        <v>0</v>
      </c>
      <c r="Q1935" s="10">
        <f t="shared" si="1026"/>
        <v>1.0308355121137821E-8</v>
      </c>
      <c r="R1935" s="10">
        <f t="shared" si="1027"/>
        <v>7.6013279761574801E-9</v>
      </c>
      <c r="S1935" s="10">
        <f t="shared" si="1028"/>
        <v>0</v>
      </c>
      <c r="T1935" s="9">
        <f t="shared" si="1018"/>
        <v>2.7070271449803407E-9</v>
      </c>
      <c r="U1935" s="18"/>
      <c r="V1935" s="8">
        <f t="shared" si="1029"/>
        <v>7.9289496670114263E-5</v>
      </c>
      <c r="W1935" s="8">
        <f t="shared" si="1019"/>
        <v>2.0821830182945435E-5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-7.615352629110282E-6</v>
      </c>
      <c r="AB1935" s="8">
        <f t="shared" si="1030"/>
        <v>-5.8467666487168821E-3</v>
      </c>
      <c r="AC1935" s="8">
        <f t="shared" si="1023"/>
        <v>-5.8543820013459928E-3</v>
      </c>
      <c r="AD1935" s="8">
        <f t="shared" si="1031"/>
        <v>7.778299623338209E-6</v>
      </c>
      <c r="AE1935" s="8">
        <f t="shared" si="1024"/>
        <v>-5.8466037017226545E-3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2813.1792631749126</v>
      </c>
      <c r="M1936" s="14">
        <f t="shared" si="1017"/>
        <v>769177</v>
      </c>
      <c r="N1936" s="13"/>
      <c r="O1936" s="12">
        <f>1000*(IF(I56&lt;18,VLOOKUP(I56,'[1]Mortality (No Interventions) H'!$B$10:$O$129,10),VLOOKUP(I56,'[1]Mortality (Interventions) H'!$B$264:$AV$384,46)))</f>
        <v>755.298210376209</v>
      </c>
      <c r="P1936" s="11">
        <v>0</v>
      </c>
      <c r="Q1936" s="10">
        <f t="shared" si="1026"/>
        <v>2.7070271449803407E-9</v>
      </c>
      <c r="R1936" s="10">
        <f t="shared" si="1027"/>
        <v>2.04461275804347E-9</v>
      </c>
      <c r="S1936" s="10">
        <f t="shared" si="1028"/>
        <v>0</v>
      </c>
      <c r="T1936" s="9">
        <f t="shared" si="1018"/>
        <v>6.6241438693687068E-10</v>
      </c>
      <c r="U1936" s="18"/>
      <c r="V1936" s="8">
        <f t="shared" si="1029"/>
        <v>2.0821830182945435E-5</v>
      </c>
      <c r="W1936" s="8">
        <f t="shared" si="1019"/>
        <v>5.095139109009414E-6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-1.8634904169595274E-6</v>
      </c>
      <c r="AB1936" s="8">
        <f t="shared" si="1030"/>
        <v>-1.5726691073936021E-3</v>
      </c>
      <c r="AC1936" s="8">
        <f t="shared" si="1023"/>
        <v>-1.5745325978105617E-3</v>
      </c>
      <c r="AD1936" s="8">
        <f t="shared" si="1031"/>
        <v>2.0426215409469472E-6</v>
      </c>
      <c r="AE1936" s="8">
        <f t="shared" si="1024"/>
        <v>-1.5724899762696147E-3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2813.1792631749126</v>
      </c>
      <c r="M1937" s="14">
        <f t="shared" si="1017"/>
        <v>769177</v>
      </c>
      <c r="N1937" s="13"/>
      <c r="O1937" s="12">
        <f>1000*(IF(I57&lt;18,VLOOKUP(I57,'[1]Mortality (No Interventions) H'!$B$10:$O$129,10),VLOOKUP(I57,'[1]Mortality (Interventions) H'!$B$264:$AV$384,46)))</f>
        <v>772.40533079185536</v>
      </c>
      <c r="P1937" s="11">
        <v>0</v>
      </c>
      <c r="Q1937" s="10">
        <f t="shared" si="1026"/>
        <v>6.6241438693687068E-10</v>
      </c>
      <c r="R1937" s="10">
        <f t="shared" si="1027"/>
        <v>5.1165240366325767E-10</v>
      </c>
      <c r="S1937" s="10">
        <f t="shared" si="1028"/>
        <v>0</v>
      </c>
      <c r="T1937" s="9">
        <f t="shared" si="1018"/>
        <v>1.5076198327361301E-10</v>
      </c>
      <c r="U1937" s="18"/>
      <c r="V1937" s="8">
        <f t="shared" si="1029"/>
        <v>5.095139109009414E-6</v>
      </c>
      <c r="W1937" s="8">
        <f t="shared" si="1019"/>
        <v>1.1596265000844785E-6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-4.2412048502045116E-7</v>
      </c>
      <c r="AB1937" s="8">
        <f t="shared" si="1030"/>
        <v>-3.9355126089249355E-4</v>
      </c>
      <c r="AC1937" s="8">
        <f t="shared" si="1023"/>
        <v>-3.9397538137751401E-4</v>
      </c>
      <c r="AD1937" s="8">
        <f t="shared" si="1031"/>
        <v>4.9983314659382359E-7</v>
      </c>
      <c r="AE1937" s="8">
        <f t="shared" si="1024"/>
        <v>-3.934755482309202E-4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2813.1792631749126</v>
      </c>
      <c r="M1938" s="14">
        <f t="shared" si="1017"/>
        <v>769177</v>
      </c>
      <c r="N1938" s="13"/>
      <c r="O1938" s="12">
        <f>1000*(IF(I58&lt;18,VLOOKUP(I58,'[1]Mortality (No Interventions) H'!$B$10:$O$129,10),VLOOKUP(I58,'[1]Mortality (Interventions) H'!$B$264:$AV$384,46)))</f>
        <v>788.70681977898255</v>
      </c>
      <c r="P1938" s="11">
        <v>0</v>
      </c>
      <c r="Q1938" s="10">
        <f t="shared" si="1026"/>
        <v>1.5076198327361301E-10</v>
      </c>
      <c r="R1938" s="10">
        <f t="shared" si="1027"/>
        <v>1.1890700437130347E-10</v>
      </c>
      <c r="S1938" s="10">
        <f t="shared" si="1028"/>
        <v>0</v>
      </c>
      <c r="T1938" s="9">
        <f t="shared" si="1018"/>
        <v>3.185497890230954E-11</v>
      </c>
      <c r="U1938" s="18"/>
      <c r="V1938" s="8">
        <f t="shared" si="1029"/>
        <v>1.1596265000844785E-6</v>
      </c>
      <c r="W1938" s="8">
        <f t="shared" si="1019"/>
        <v>2.4502117107141744E-7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-8.9613766076851533E-8</v>
      </c>
      <c r="AB1938" s="8">
        <f t="shared" si="1030"/>
        <v>-9.1460532901306086E-5</v>
      </c>
      <c r="AC1938" s="8">
        <f t="shared" si="1023"/>
        <v>-9.155014666738294E-5</v>
      </c>
      <c r="AD1938" s="8">
        <f t="shared" si="1031"/>
        <v>1.1375935965828735E-7</v>
      </c>
      <c r="AE1938" s="8">
        <f t="shared" si="1024"/>
        <v>-9.1436387307724653E-5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2813.1792631749126</v>
      </c>
      <c r="M1939" s="14">
        <f t="shared" si="1017"/>
        <v>769177</v>
      </c>
      <c r="N1939" s="13"/>
      <c r="O1939" s="12">
        <f>1000*(IF(I59&lt;18,VLOOKUP(I59,'[1]Mortality (No Interventions) H'!$B$10:$O$129,10),VLOOKUP(I59,'[1]Mortality (Interventions) H'!$B$264:$AV$384,46)))</f>
        <v>804.19328607729756</v>
      </c>
      <c r="P1939" s="11">
        <v>0</v>
      </c>
      <c r="Q1939" s="10">
        <f t="shared" si="1026"/>
        <v>3.185497890230954E-11</v>
      </c>
      <c r="R1939" s="10">
        <f t="shared" si="1027"/>
        <v>2.5617560161371294E-11</v>
      </c>
      <c r="S1939" s="10">
        <f t="shared" si="1028"/>
        <v>0</v>
      </c>
      <c r="T1939" s="9">
        <f t="shared" si="1018"/>
        <v>6.2374187409382465E-12</v>
      </c>
      <c r="U1939" s="18"/>
      <c r="V1939" s="8">
        <f t="shared" si="1029"/>
        <v>2.4502117107141744E-7</v>
      </c>
      <c r="W1939" s="8">
        <f t="shared" si="1019"/>
        <v>4.797679034898658E-8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-1.7546977057746048E-8</v>
      </c>
      <c r="AB1939" s="8">
        <f t="shared" si="1030"/>
        <v>-1.9704438072243089E-5</v>
      </c>
      <c r="AC1939" s="8">
        <f t="shared" si="1023"/>
        <v>-1.9721985049300835E-5</v>
      </c>
      <c r="AD1939" s="8">
        <f t="shared" si="1031"/>
        <v>2.4036576882106053E-8</v>
      </c>
      <c r="AE1939" s="8">
        <f t="shared" si="1024"/>
        <v>-1.9697948472418729E-5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2813.1792631749126</v>
      </c>
      <c r="M1940" s="14">
        <f t="shared" si="1017"/>
        <v>769177</v>
      </c>
      <c r="N1940" s="13"/>
      <c r="O1940" s="12">
        <f>1000*(IF(I60&lt;18,VLOOKUP(I60,'[1]Mortality (No Interventions) H'!$B$10:$O$129,10),VLOOKUP(I60,'[1]Mortality (Interventions) H'!$B$264:$AV$384,46)))</f>
        <v>1000</v>
      </c>
      <c r="P1940" s="11">
        <v>0</v>
      </c>
      <c r="Q1940" s="10">
        <f t="shared" si="1026"/>
        <v>6.2374187409382465E-12</v>
      </c>
      <c r="R1940" s="10">
        <f t="shared" si="1027"/>
        <v>6.2374187409382465E-12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4.797679034898658E-8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-4.7976790348986577E-6</v>
      </c>
      <c r="AC1940" s="8">
        <f t="shared" si="1023"/>
        <v>-4.7976790348986577E-6</v>
      </c>
      <c r="AD1940" s="8">
        <f t="shared" si="1031"/>
        <v>4.7065231332355841E-9</v>
      </c>
      <c r="AE1940" s="8">
        <f t="shared" si="1024"/>
        <v>-4.7929725117654218E-6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2813.1792631749126</v>
      </c>
      <c r="M1941" s="14">
        <f t="shared" si="1017"/>
        <v>769177</v>
      </c>
      <c r="N1941" s="13"/>
      <c r="O1941" s="12" t="e">
        <f>1000*(IF(I61&lt;18,VLOOKUP(I61,'[1]Mortality (No Interventions) H'!$B$10:$O$129,10),VLOOKUP(I61,'[1]Mortality (Interventions) H'!$B$264:$AV$384,46)))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2813.1792631749126</v>
      </c>
      <c r="M1942" s="14">
        <f t="shared" si="1017"/>
        <v>769177</v>
      </c>
      <c r="N1942" s="13"/>
      <c r="O1942" s="12" t="e">
        <f>1000*(IF(I62&lt;18,VLOOKUP(I62,'[1]Mortality (No Interventions) H'!$B$10:$O$129,10),VLOOKUP(I62,'[1]Mortality (Interventions) H'!$B$264:$AV$384,46)))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2813.1792631749126</v>
      </c>
      <c r="M1943" s="14">
        <f t="shared" si="1017"/>
        <v>769177</v>
      </c>
      <c r="N1943" s="13"/>
      <c r="O1943" s="12" t="e">
        <f>1000*(IF(I63&lt;18,VLOOKUP(I63,'[1]Mortality (No Interventions) H'!$B$10:$O$129,10),VLOOKUP(I63,'[1]Mortality (Interventions) H'!$B$264:$AV$384,46)))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2813.1792631749126</v>
      </c>
      <c r="M1944" s="14">
        <f t="shared" si="1017"/>
        <v>769177</v>
      </c>
      <c r="N1944" s="13"/>
      <c r="O1944" s="12" t="e">
        <f>1000*(IF(I64&lt;18,VLOOKUP(I64,'[1]Mortality (No Interventions) H'!$B$10:$O$129,10),VLOOKUP(I64,'[1]Mortality (Interventions) H'!$B$264:$AV$384,46)))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2813.1792631749126</v>
      </c>
      <c r="M1945" s="14">
        <f t="shared" si="1017"/>
        <v>769177</v>
      </c>
      <c r="N1945" s="13"/>
      <c r="O1945" s="12" t="e">
        <f>1000*(IF(I65&lt;18,VLOOKUP(I65,'[1]Mortality (No Interventions) H'!$B$10:$O$129,10),VLOOKUP(I65,'[1]Mortality (Interventions) H'!$B$264:$AV$384,46)))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2813.1792631749126</v>
      </c>
      <c r="M1946" s="14">
        <f t="shared" si="1017"/>
        <v>769177</v>
      </c>
      <c r="N1946" s="13"/>
      <c r="O1946" s="12" t="e">
        <f>1000*(IF(I66&lt;18,VLOOKUP(I66,'[1]Mortality (No Interventions) H'!$B$10:$O$129,10),VLOOKUP(I66,'[1]Mortality (Interventions) H'!$B$264:$AV$384,46)))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2813.1792631749126</v>
      </c>
      <c r="M1947" s="14">
        <f t="shared" si="1017"/>
        <v>769177</v>
      </c>
      <c r="N1947" s="13"/>
      <c r="O1947" s="12" t="e">
        <f>1000*(IF(I67&lt;18,VLOOKUP(I67,'[1]Mortality (No Interventions) H'!$B$10:$O$129,10),VLOOKUP(I67,'[1]Mortality (Interventions) H'!$B$264:$AV$384,46)))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2813.1792631749126</v>
      </c>
      <c r="M1948" s="14">
        <f t="shared" ref="M1948:M1979" si="1034">$E$11</f>
        <v>769177</v>
      </c>
      <c r="N1948" s="13"/>
      <c r="O1948" s="12" t="e">
        <f>1000*(IF(I68&lt;18,VLOOKUP(I68,'[1]Mortality (No Interventions) H'!$B$10:$O$129,10),VLOOKUP(I68,'[1]Mortality (Interventions) H'!$B$264:$AV$384,46)))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2813.1792631749126</v>
      </c>
      <c r="M1949" s="14">
        <f t="shared" si="1034"/>
        <v>769177</v>
      </c>
      <c r="N1949" s="13"/>
      <c r="O1949" s="12" t="e">
        <f>1000*(IF(I69&lt;18,VLOOKUP(I69,'[1]Mortality (No Interventions) H'!$B$10:$O$129,10),VLOOKUP(I69,'[1]Mortality (Interventions) H'!$B$264:$AV$384,46)))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2813.1792631749126</v>
      </c>
      <c r="M1950" s="14">
        <f t="shared" si="1034"/>
        <v>769177</v>
      </c>
      <c r="N1950" s="13"/>
      <c r="O1950" s="12" t="e">
        <f>1000*(IF(I70&lt;18,VLOOKUP(I70,'[1]Mortality (No Interventions) H'!$B$10:$O$129,10),VLOOKUP(I70,'[1]Mortality (Interventions) H'!$B$264:$AV$384,46)))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2813.1792631749126</v>
      </c>
      <c r="M1951" s="14">
        <f t="shared" si="1034"/>
        <v>769177</v>
      </c>
      <c r="N1951" s="13"/>
      <c r="O1951" s="12" t="e">
        <f>1000*(IF(I71&lt;18,VLOOKUP(I71,'[1]Mortality (No Interventions) H'!$B$10:$O$129,10),VLOOKUP(I71,'[1]Mortality (Interventions) H'!$B$264:$AV$384,46)))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2813.1792631749126</v>
      </c>
      <c r="M1952" s="14">
        <f t="shared" si="1034"/>
        <v>769177</v>
      </c>
      <c r="N1952" s="13"/>
      <c r="O1952" s="12" t="e">
        <f>1000*(IF(I72&lt;18,VLOOKUP(I72,'[1]Mortality (No Interventions) H'!$B$10:$O$129,10),VLOOKUP(I72,'[1]Mortality (Interventions) H'!$B$264:$AV$384,46)))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2813.1792631749126</v>
      </c>
      <c r="M1953" s="14">
        <f t="shared" si="1034"/>
        <v>769177</v>
      </c>
      <c r="N1953" s="13"/>
      <c r="O1953" s="12" t="e">
        <f>1000*(IF(I73&lt;18,VLOOKUP(I73,'[1]Mortality (No Interventions) H'!$B$10:$O$129,10),VLOOKUP(I73,'[1]Mortality (Interventions) H'!$B$264:$AV$384,46)))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2813.1792631749126</v>
      </c>
      <c r="M1954" s="14">
        <f t="shared" si="1034"/>
        <v>769177</v>
      </c>
      <c r="N1954" s="13"/>
      <c r="O1954" s="12" t="e">
        <f>1000*(IF(I74&lt;18,VLOOKUP(I74,'[1]Mortality (No Interventions) H'!$B$10:$O$129,10),VLOOKUP(I74,'[1]Mortality (Interventions) H'!$B$264:$AV$384,46)))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2813.1792631749126</v>
      </c>
      <c r="M1955" s="14">
        <f t="shared" si="1034"/>
        <v>769177</v>
      </c>
      <c r="N1955" s="13"/>
      <c r="O1955" s="12" t="e">
        <f>1000*(IF(I75&lt;18,VLOOKUP(I75,'[1]Mortality (No Interventions) H'!$B$10:$O$129,10),VLOOKUP(I75,'[1]Mortality (Interventions) H'!$B$264:$AV$384,46)))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2813.1792631749126</v>
      </c>
      <c r="M1956" s="14">
        <f t="shared" si="1034"/>
        <v>769177</v>
      </c>
      <c r="N1956" s="13"/>
      <c r="O1956" s="12" t="e">
        <f>1000*(IF(I76&lt;18,VLOOKUP(I76,'[1]Mortality (No Interventions) H'!$B$10:$O$129,10),VLOOKUP(I76,'[1]Mortality (Interventions) H'!$B$264:$AV$384,46)))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2813.1792631749126</v>
      </c>
      <c r="M1957" s="14">
        <f t="shared" si="1034"/>
        <v>769177</v>
      </c>
      <c r="N1957" s="13"/>
      <c r="O1957" s="12" t="e">
        <f>1000*(IF(I77&lt;18,VLOOKUP(I77,'[1]Mortality (No Interventions) H'!$B$10:$O$129,10),VLOOKUP(I77,'[1]Mortality (Interventions) H'!$B$264:$AV$384,46)))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2813.1792631749126</v>
      </c>
      <c r="M1958" s="14">
        <f t="shared" si="1034"/>
        <v>769177</v>
      </c>
      <c r="N1958" s="13"/>
      <c r="O1958" s="12" t="e">
        <f>1000*(IF(I78&lt;18,VLOOKUP(I78,'[1]Mortality (No Interventions) H'!$B$10:$O$129,10),VLOOKUP(I78,'[1]Mortality (Interventions) H'!$B$264:$AV$384,46)))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2813.1792631749126</v>
      </c>
      <c r="M1959" s="14">
        <f t="shared" si="1034"/>
        <v>769177</v>
      </c>
      <c r="N1959" s="13"/>
      <c r="O1959" s="12" t="e">
        <f>1000*(IF(I79&lt;18,VLOOKUP(I79,'[1]Mortality (No Interventions) H'!$B$10:$O$129,10),VLOOKUP(I79,'[1]Mortality (Interventions) H'!$B$264:$AV$384,46)))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2813.1792631749126</v>
      </c>
      <c r="M1960" s="14">
        <f t="shared" si="1034"/>
        <v>769177</v>
      </c>
      <c r="O1960" s="12" t="e">
        <f>1000*(IF(I80&lt;18,VLOOKUP(I80,'[1]Mortality (No Interventions) H'!$B$10:$O$129,10),VLOOKUP(I80,'[1]Mortality (Interventions) H'!$B$264:$AV$384,46)))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2813.1792631749126</v>
      </c>
      <c r="M1961" s="14">
        <f t="shared" si="1034"/>
        <v>769177</v>
      </c>
      <c r="O1961" s="12" t="e">
        <f>1000*(IF(I81&lt;18,VLOOKUP(I81,'[1]Mortality (No Interventions) H'!$B$10:$O$129,10),VLOOKUP(I81,'[1]Mortality (Interventions) H'!$B$264:$AV$384,46)))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2813.1792631749126</v>
      </c>
      <c r="M1962" s="14">
        <f t="shared" si="1034"/>
        <v>769177</v>
      </c>
      <c r="O1962" s="12" t="e">
        <f>1000*(IF(I82&lt;18,VLOOKUP(I82,'[1]Mortality (No Interventions) H'!$B$10:$O$129,10),VLOOKUP(I82,'[1]Mortality (Interventions) H'!$B$264:$AV$384,46)))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2813.1792631749126</v>
      </c>
      <c r="M1963" s="14">
        <f t="shared" si="1034"/>
        <v>769177</v>
      </c>
      <c r="O1963" s="12" t="e">
        <f>1000*(IF(I83&lt;18,VLOOKUP(I83,'[1]Mortality (No Interventions) H'!$B$10:$O$129,10),VLOOKUP(I83,'[1]Mortality (Interventions) H'!$B$264:$AV$384,46)))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2813.1792631749126</v>
      </c>
      <c r="M1964" s="14">
        <f t="shared" si="1034"/>
        <v>769177</v>
      </c>
      <c r="O1964" s="12" t="e">
        <f>1000*(IF(I84&lt;18,VLOOKUP(I84,'[1]Mortality (No Interventions) H'!$B$10:$O$129,10),VLOOKUP(I84,'[1]Mortality (Interventions) H'!$B$264:$AV$384,46)))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2813.1792631749126</v>
      </c>
      <c r="M1965" s="14">
        <f t="shared" si="1034"/>
        <v>769177</v>
      </c>
      <c r="O1965" s="12" t="e">
        <f>1000*(IF(I85&lt;18,VLOOKUP(I85,'[1]Mortality (No Interventions) H'!$B$10:$O$129,10),VLOOKUP(I85,'[1]Mortality (Interventions) H'!$B$264:$AV$384,46)))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2813.1792631749126</v>
      </c>
      <c r="M1966" s="14">
        <f t="shared" si="1034"/>
        <v>769177</v>
      </c>
      <c r="O1966" s="12" t="e">
        <f>1000*(IF(I86&lt;18,VLOOKUP(I86,'[1]Mortality (No Interventions) H'!$B$10:$O$129,10),VLOOKUP(I86,'[1]Mortality (Interventions) H'!$B$264:$AV$384,46)))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2813.1792631749126</v>
      </c>
      <c r="M1967" s="14">
        <f t="shared" si="1034"/>
        <v>769177</v>
      </c>
      <c r="O1967" s="12" t="e">
        <f>1000*(IF(I87&lt;18,VLOOKUP(I87,'[1]Mortality (No Interventions) H'!$B$10:$O$129,10),VLOOKUP(I87,'[1]Mortality (Interventions) H'!$B$264:$AV$384,46)))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2813.1792631749126</v>
      </c>
      <c r="M1968" s="14">
        <f t="shared" si="1034"/>
        <v>769177</v>
      </c>
      <c r="O1968" s="12" t="e">
        <f>1000*(IF(I88&lt;18,VLOOKUP(I88,'[1]Mortality (No Interventions) H'!$B$10:$O$129,10),VLOOKUP(I88,'[1]Mortality (Interventions) H'!$B$264:$AV$384,46)))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2813.1792631749126</v>
      </c>
      <c r="M1969" s="14">
        <f t="shared" si="1034"/>
        <v>769177</v>
      </c>
      <c r="O1969" s="12" t="e">
        <f>1000*(IF(I89&lt;18,VLOOKUP(I89,'[1]Mortality (No Interventions) H'!$B$10:$O$129,10),VLOOKUP(I89,'[1]Mortality (Interventions) H'!$B$264:$AV$384,46)))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2813.1792631749126</v>
      </c>
      <c r="M1970" s="14">
        <f t="shared" si="1034"/>
        <v>769177</v>
      </c>
      <c r="O1970" s="12" t="e">
        <f>1000*(IF(I90&lt;18,VLOOKUP(I90,'[1]Mortality (No Interventions) H'!$B$10:$O$129,10),VLOOKUP(I90,'[1]Mortality (Interventions) H'!$B$264:$AV$384,46)))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2813.1792631749126</v>
      </c>
      <c r="M1971" s="14">
        <f t="shared" si="1034"/>
        <v>769177</v>
      </c>
      <c r="O1971" s="12" t="e">
        <f>1000*(IF(I91&lt;18,VLOOKUP(I91,'[1]Mortality (No Interventions) H'!$B$10:$O$129,10),VLOOKUP(I91,'[1]Mortality (Interventions) H'!$B$264:$AV$384,46)))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2813.1792631749126</v>
      </c>
      <c r="M1972" s="14">
        <f t="shared" si="1034"/>
        <v>769177</v>
      </c>
      <c r="O1972" s="12" t="e">
        <f>1000*(IF(I92&lt;18,VLOOKUP(I92,'[1]Mortality (No Interventions) H'!$B$10:$O$129,10),VLOOKUP(I92,'[1]Mortality (Interventions) H'!$B$264:$AV$384,46)))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2813.1792631749126</v>
      </c>
      <c r="M1973" s="14">
        <f t="shared" si="1034"/>
        <v>769177</v>
      </c>
      <c r="O1973" s="12" t="e">
        <f>1000*(IF(I93&lt;18,VLOOKUP(I93,'[1]Mortality (No Interventions) H'!$B$10:$O$129,10),VLOOKUP(I93,'[1]Mortality (Interventions) H'!$B$264:$AV$384,46)))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2813.1792631749126</v>
      </c>
      <c r="M1974" s="14">
        <f t="shared" si="1034"/>
        <v>769177</v>
      </c>
      <c r="O1974" s="12" t="e">
        <f>1000*(IF(I94&lt;18,VLOOKUP(I94,'[1]Mortality (No Interventions) H'!$B$10:$O$129,10),VLOOKUP(I94,'[1]Mortality (Interventions) H'!$B$264:$AV$384,46)))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2813.1792631749126</v>
      </c>
      <c r="M1975" s="14">
        <f t="shared" si="1034"/>
        <v>769177</v>
      </c>
      <c r="O1975" s="12" t="e">
        <f>1000*(IF(I95&lt;18,VLOOKUP(I95,'[1]Mortality (No Interventions) H'!$B$10:$O$129,10),VLOOKUP(I95,'[1]Mortality (Interventions) H'!$B$264:$AV$384,46)))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2813.1792631749126</v>
      </c>
      <c r="M1976" s="14">
        <f t="shared" si="1034"/>
        <v>769177</v>
      </c>
      <c r="O1976" s="12" t="e">
        <f>1000*(IF(I96&lt;18,VLOOKUP(I96,'[1]Mortality (No Interventions) H'!$B$10:$O$129,10),VLOOKUP(I96,'[1]Mortality (Interventions) H'!$B$264:$AV$384,46)))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2813.1792631749126</v>
      </c>
      <c r="M1977" s="14">
        <f t="shared" si="1034"/>
        <v>769177</v>
      </c>
      <c r="O1977" s="12" t="e">
        <f>1000*(IF(I97&lt;18,VLOOKUP(I97,'[1]Mortality (No Interventions) H'!$B$10:$O$129,10),VLOOKUP(I97,'[1]Mortality (Interventions) H'!$B$264:$AV$384,46)))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2813.1792631749126</v>
      </c>
      <c r="M1978" s="14">
        <f t="shared" si="1034"/>
        <v>769177</v>
      </c>
      <c r="O1978" s="12" t="e">
        <f>1000*(IF(I98&lt;18,VLOOKUP(I98,'[1]Mortality (No Interventions) H'!$B$10:$O$129,10),VLOOKUP(I98,'[1]Mortality (Interventions) H'!$B$264:$AV$384,46)))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2813.1792631749126</v>
      </c>
      <c r="M1979" s="14">
        <f t="shared" si="1034"/>
        <v>769177</v>
      </c>
      <c r="O1979" s="12" t="e">
        <f>1000*(IF(I99&lt;18,VLOOKUP(I99,'[1]Mortality (No Interventions) H'!$B$10:$O$129,10),VLOOKUP(I99,'[1]Mortality (Interventions) H'!$B$264:$AV$384,46)))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2813.1792631749126</v>
      </c>
      <c r="M1980" s="14">
        <f t="shared" ref="M1980:M2004" si="1051">$E$11</f>
        <v>769177</v>
      </c>
      <c r="O1980" s="12" t="e">
        <f>1000*(IF(I100&lt;18,VLOOKUP(I100,'[1]Mortality (No Interventions) H'!$B$10:$O$129,10),VLOOKUP(I100,'[1]Mortality (Interventions) H'!$B$264:$AV$384,46)))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2813.1792631749126</v>
      </c>
      <c r="M1981" s="14">
        <f t="shared" si="1051"/>
        <v>769177</v>
      </c>
      <c r="O1981" s="12" t="e">
        <f>1000*(IF(I101&lt;18,VLOOKUP(I101,'[1]Mortality (No Interventions) H'!$B$10:$O$129,10),VLOOKUP(I101,'[1]Mortality (Interventions) H'!$B$264:$AV$384,46)))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2813.1792631749126</v>
      </c>
      <c r="M1982" s="14">
        <f t="shared" si="1051"/>
        <v>769177</v>
      </c>
      <c r="O1982" s="12" t="e">
        <f>1000*(IF(I102&lt;18,VLOOKUP(I102,'[1]Mortality (No Interventions) H'!$B$10:$O$129,10),VLOOKUP(I102,'[1]Mortality (Interventions) H'!$B$264:$AV$384,46)))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2813.1792631749126</v>
      </c>
      <c r="M1983" s="14">
        <f t="shared" si="1051"/>
        <v>769177</v>
      </c>
      <c r="O1983" s="12" t="e">
        <f>1000*(IF(I103&lt;18,VLOOKUP(I103,'[1]Mortality (No Interventions) H'!$B$10:$O$129,10),VLOOKUP(I103,'[1]Mortality (Interventions) H'!$B$264:$AV$384,46)))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2813.1792631749126</v>
      </c>
      <c r="M1984" s="14">
        <f t="shared" si="1051"/>
        <v>769177</v>
      </c>
      <c r="O1984" s="12" t="e">
        <f>1000*(IF(I104&lt;18,VLOOKUP(I104,'[1]Mortality (No Interventions) H'!$B$10:$O$129,10),VLOOKUP(I104,'[1]Mortality (Interventions) H'!$B$264:$AV$384,46)))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2813.1792631749126</v>
      </c>
      <c r="M1985" s="14">
        <f t="shared" si="1051"/>
        <v>769177</v>
      </c>
      <c r="O1985" s="12" t="e">
        <f>1000*(IF(I105&lt;18,VLOOKUP(I105,'[1]Mortality (No Interventions) H'!$B$10:$O$129,10),VLOOKUP(I105,'[1]Mortality (Interventions) H'!$B$264:$AV$384,46)))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2813.1792631749126</v>
      </c>
      <c r="M1986" s="14">
        <f t="shared" si="1051"/>
        <v>769177</v>
      </c>
      <c r="O1986" s="12" t="e">
        <f>1000*(IF(I106&lt;18,VLOOKUP(I106,'[1]Mortality (No Interventions) H'!$B$10:$O$129,10),VLOOKUP(I106,'[1]Mortality (Interventions) H'!$B$264:$AV$384,46)))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2813.1792631749126</v>
      </c>
      <c r="M1987" s="14">
        <f t="shared" si="1051"/>
        <v>769177</v>
      </c>
      <c r="O1987" s="12" t="e">
        <f>1000*(IF(I107&lt;18,VLOOKUP(I107,'[1]Mortality (No Interventions) H'!$B$10:$O$129,10),VLOOKUP(I107,'[1]Mortality (Interventions) H'!$B$264:$AV$384,46)))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2813.1792631749126</v>
      </c>
      <c r="M1988" s="14">
        <f t="shared" si="1051"/>
        <v>769177</v>
      </c>
      <c r="O1988" s="12" t="e">
        <f>1000*(IF(I108&lt;18,VLOOKUP(I108,'[1]Mortality (No Interventions) H'!$B$10:$O$129,10),VLOOKUP(I108,'[1]Mortality (Interventions) H'!$B$264:$AV$384,46)))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2813.1792631749126</v>
      </c>
      <c r="M1989" s="14">
        <f t="shared" si="1051"/>
        <v>769177</v>
      </c>
      <c r="O1989" s="12" t="e">
        <f>1000*(IF(I109&lt;18,VLOOKUP(I109,'[1]Mortality (No Interventions) H'!$B$10:$O$129,10),VLOOKUP(I109,'[1]Mortality (Interventions) H'!$B$264:$AV$384,46)))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2813.1792631749126</v>
      </c>
      <c r="M1990" s="14">
        <f t="shared" si="1051"/>
        <v>769177</v>
      </c>
      <c r="O1990" s="12" t="e">
        <f>1000*(IF(I110&lt;18,VLOOKUP(I110,'[1]Mortality (No Interventions) H'!$B$10:$O$129,10),VLOOKUP(I110,'[1]Mortality (Interventions) H'!$B$264:$AV$384,46)))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2813.1792631749126</v>
      </c>
      <c r="M1991" s="14">
        <f t="shared" si="1051"/>
        <v>769177</v>
      </c>
      <c r="O1991" s="12" t="e">
        <f>1000*(IF(I111&lt;18,VLOOKUP(I111,'[1]Mortality (No Interventions) H'!$B$10:$O$129,10),VLOOKUP(I111,'[1]Mortality (Interventions) H'!$B$264:$AV$384,46)))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2813.1792631749126</v>
      </c>
      <c r="M1992" s="14">
        <f t="shared" si="1051"/>
        <v>769177</v>
      </c>
      <c r="O1992" s="12" t="e">
        <f>1000*(IF(I112&lt;18,VLOOKUP(I112,'[1]Mortality (No Interventions) H'!$B$10:$O$129,10),VLOOKUP(I112,'[1]Mortality (Interventions) H'!$B$264:$AV$384,46)))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2813.1792631749126</v>
      </c>
      <c r="M1993" s="14">
        <f t="shared" si="1051"/>
        <v>769177</v>
      </c>
      <c r="O1993" s="12" t="e">
        <f>1000*(IF(I113&lt;18,VLOOKUP(I113,'[1]Mortality (No Interventions) H'!$B$10:$O$129,10),VLOOKUP(I113,'[1]Mortality (Interventions) H'!$B$264:$AV$384,46)))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2813.1792631749126</v>
      </c>
      <c r="M1994" s="14">
        <f t="shared" si="1051"/>
        <v>769177</v>
      </c>
      <c r="O1994" s="12" t="e">
        <f>1000*(IF(I114&lt;18,VLOOKUP(I114,'[1]Mortality (No Interventions) H'!$B$10:$O$129,10),VLOOKUP(I114,'[1]Mortality (Interventions) H'!$B$264:$AV$384,46)))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2813.1792631749126</v>
      </c>
      <c r="M1995" s="14">
        <f t="shared" si="1051"/>
        <v>769177</v>
      </c>
      <c r="O1995" s="12" t="e">
        <f>1000*(IF(I115&lt;18,VLOOKUP(I115,'[1]Mortality (No Interventions) H'!$B$10:$O$129,10),VLOOKUP(I115,'[1]Mortality (Interventions) H'!$B$264:$AV$384,46)))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2813.1792631749126</v>
      </c>
      <c r="M1996" s="14">
        <f t="shared" si="1051"/>
        <v>769177</v>
      </c>
      <c r="O1996" s="12" t="e">
        <f>1000*(IF(I116&lt;18,VLOOKUP(I116,'[1]Mortality (No Interventions) H'!$B$10:$O$129,10),VLOOKUP(I116,'[1]Mortality (Interventions) H'!$B$264:$AV$384,46)))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2813.1792631749126</v>
      </c>
      <c r="M1997" s="14">
        <f t="shared" si="1051"/>
        <v>769177</v>
      </c>
      <c r="O1997" s="12" t="e">
        <f>1000*(IF(I117&lt;18,VLOOKUP(I117,'[1]Mortality (No Interventions) H'!$B$10:$O$129,10),VLOOKUP(I117,'[1]Mortality (Interventions) H'!$B$264:$AV$384,46)))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2813.1792631749126</v>
      </c>
      <c r="M1998" s="14">
        <f t="shared" si="1051"/>
        <v>769177</v>
      </c>
      <c r="O1998" s="12" t="e">
        <f>1000*(IF(I118&lt;18,VLOOKUP(I118,'[1]Mortality (No Interventions) H'!$B$10:$O$129,10),VLOOKUP(I118,'[1]Mortality (Interventions) H'!$B$264:$AV$384,46)))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2813.1792631749126</v>
      </c>
      <c r="M1999" s="14">
        <f t="shared" si="1051"/>
        <v>769177</v>
      </c>
      <c r="O1999" s="12" t="e">
        <f>1000*(IF(I119&lt;18,VLOOKUP(I119,'[1]Mortality (No Interventions) H'!$B$10:$O$129,10),VLOOKUP(I119,'[1]Mortality (Interventions) H'!$B$264:$AV$384,46)))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2813.1792631749126</v>
      </c>
      <c r="M2000" s="14">
        <f t="shared" si="1051"/>
        <v>769177</v>
      </c>
      <c r="O2000" s="12" t="e">
        <f>1000*(IF(I120&lt;18,VLOOKUP(I120,'[1]Mortality (No Interventions) H'!$B$10:$O$129,10),VLOOKUP(I120,'[1]Mortality (Interventions) H'!$B$264:$AV$384,46)))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2813.1792631749126</v>
      </c>
      <c r="M2001" s="14">
        <f t="shared" si="1051"/>
        <v>769177</v>
      </c>
      <c r="O2001" s="12" t="e">
        <f>1000*(IF(I121&lt;18,VLOOKUP(I121,'[1]Mortality (No Interventions) H'!$B$10:$O$129,10),VLOOKUP(I121,'[1]Mortality (Interventions) H'!$B$264:$AV$384,46)))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2813.1792631749126</v>
      </c>
      <c r="M2002" s="14">
        <f t="shared" si="1051"/>
        <v>769177</v>
      </c>
      <c r="O2002" s="12" t="e">
        <f>1000*(IF(I122&lt;18,VLOOKUP(I122,'[1]Mortality (No Interventions) H'!$B$10:$O$129,10),VLOOKUP(I122,'[1]Mortality (Interventions) H'!$B$264:$AV$384,46)))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2813.1792631749126</v>
      </c>
      <c r="M2003" s="14">
        <f t="shared" si="1051"/>
        <v>769177</v>
      </c>
      <c r="O2003" s="12" t="e">
        <f>1000*(IF(I123&lt;18,VLOOKUP(I123,'[1]Mortality (No Interventions) H'!$B$10:$O$129,10),VLOOKUP(I123,'[1]Mortality (Interventions) H'!$B$264:$AV$384,46)))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2813.1792631749126</v>
      </c>
      <c r="M2004" s="14">
        <f t="shared" si="1051"/>
        <v>769177</v>
      </c>
      <c r="O2004" s="12" t="e">
        <f>1000*(IF(I124&lt;18,VLOOKUP(I124,'[1]Mortality (No Interventions) H'!$B$10:$O$129,10),VLOOKUP(I124,'[1]Mortality (Interventions) H'!$B$264:$AV$384,46)))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522959.72605774814</v>
      </c>
      <c r="Z2009" s="2">
        <f t="shared" si="1068"/>
        <v>-13073.993151443705</v>
      </c>
      <c r="AA2009" s="2">
        <f t="shared" si="1068"/>
        <v>-48516.928960844496</v>
      </c>
      <c r="AB2009" s="2">
        <f t="shared" si="1068"/>
        <v>-769177.00000000023</v>
      </c>
      <c r="AC2009" s="2">
        <f t="shared" si="1068"/>
        <v>-307808.19605454017</v>
      </c>
      <c r="AD2009" s="2">
        <f t="shared" si="1068"/>
        <v>13054.690125920013</v>
      </c>
      <c r="AE2009" s="2">
        <f t="shared" si="1068"/>
        <v>-294753.50592861994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522959.72605774814</v>
      </c>
      <c r="Z2011" s="2">
        <f t="shared" si="1069"/>
        <v>-13073.993151443705</v>
      </c>
      <c r="AA2011" s="2">
        <f t="shared" si="1069"/>
        <v>-23354.751155500577</v>
      </c>
      <c r="AB2011" s="2">
        <f t="shared" si="1069"/>
        <v>-200991.72439507171</v>
      </c>
      <c r="AC2011" s="2">
        <f t="shared" si="1069"/>
        <v>285539.25735573214</v>
      </c>
      <c r="AD2011" s="2">
        <f t="shared" si="1069"/>
        <v>5681.8527560492748</v>
      </c>
      <c r="AE2011" s="2">
        <f t="shared" si="1069"/>
        <v>291221.1101117814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522959.72605774814</v>
      </c>
      <c r="Z2013" s="2">
        <f t="shared" si="1070"/>
        <v>-13073.993151443705</v>
      </c>
      <c r="AA2013" s="2">
        <f t="shared" si="1070"/>
        <v>-35072.435447653072</v>
      </c>
      <c r="AB2013" s="2">
        <f t="shared" si="1070"/>
        <v>-431608.59901041701</v>
      </c>
      <c r="AC2013" s="2">
        <f t="shared" si="1070"/>
        <v>43204.698448234471</v>
      </c>
      <c r="AD2013" s="2">
        <f t="shared" si="1070"/>
        <v>9091.2976562992371</v>
      </c>
      <c r="AE2013" s="2">
        <f t="shared" si="1070"/>
        <v>52295.996104533726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F468E-B1D1-C347-98B1-ABCFD9A96B92}">
  <sheetPr codeName="Sheet26"/>
  <dimension ref="A1:R222"/>
  <sheetViews>
    <sheetView topLeftCell="B1" zoomScale="125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8" bestFit="1" customWidth="1"/>
    <col min="4" max="4" width="13" style="68" customWidth="1"/>
    <col min="5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125635.96245566395</v>
      </c>
      <c r="C19" s="68">
        <v>130772.47796848445</v>
      </c>
      <c r="D19" s="68">
        <v>128597.09737278752</v>
      </c>
      <c r="E19" s="68">
        <v>128320.26280350526</v>
      </c>
      <c r="F19" s="68">
        <v>123782.19421931168</v>
      </c>
      <c r="G19" s="68">
        <v>122013.08354313122</v>
      </c>
      <c r="H19" s="68">
        <v>121638.16892628225</v>
      </c>
      <c r="I19" s="68">
        <v>126551.45864588524</v>
      </c>
      <c r="J19" s="68">
        <v>126259.82203853158</v>
      </c>
      <c r="K19" s="68">
        <v>124182.71357212463</v>
      </c>
      <c r="L19" s="68">
        <v>120218.95289232679</v>
      </c>
      <c r="M19" s="68">
        <v>119831.92607500139</v>
      </c>
      <c r="N19" s="68">
        <v>118144.80759289645</v>
      </c>
      <c r="O19" s="68">
        <v>122191.31266723447</v>
      </c>
      <c r="P19" s="68">
        <v>116396.52702912004</v>
      </c>
    </row>
    <row r="20" spans="1:16" s="68" customFormat="1" x14ac:dyDescent="0.15">
      <c r="A20">
        <f t="shared" si="0"/>
        <v>19</v>
      </c>
      <c r="B20" s="68">
        <v>130603.78047505465</v>
      </c>
      <c r="C20" s="68">
        <v>136083.71423888169</v>
      </c>
      <c r="D20" s="68">
        <v>133858.4643860021</v>
      </c>
      <c r="E20" s="68">
        <v>133559.41811126206</v>
      </c>
      <c r="F20" s="68">
        <v>128694.38974386198</v>
      </c>
      <c r="G20" s="68">
        <v>126882.24573958655</v>
      </c>
      <c r="H20" s="68">
        <v>126484.44457730229</v>
      </c>
      <c r="I20" s="68">
        <v>131753.02687550546</v>
      </c>
      <c r="J20" s="68">
        <v>131438.93642119193</v>
      </c>
      <c r="K20" s="68">
        <v>129313.97030859849</v>
      </c>
      <c r="L20" s="68">
        <v>125033.71101706741</v>
      </c>
      <c r="M20" s="68">
        <v>124623.52699526335</v>
      </c>
      <c r="N20" s="68">
        <v>122895.26648727257</v>
      </c>
      <c r="O20" s="68">
        <v>127264.10969983108</v>
      </c>
      <c r="P20" s="68">
        <v>121093.61026229945</v>
      </c>
    </row>
    <row r="21" spans="1:16" s="68" customFormat="1" x14ac:dyDescent="0.15">
      <c r="A21">
        <f t="shared" si="0"/>
        <v>20</v>
      </c>
      <c r="B21" s="68">
        <v>135687.4683785621</v>
      </c>
      <c r="C21" s="68">
        <v>141497.99911906928</v>
      </c>
      <c r="D21" s="68">
        <v>139226.36461747962</v>
      </c>
      <c r="E21" s="68">
        <v>138902.25449804871</v>
      </c>
      <c r="F21" s="68">
        <v>133722.25666936443</v>
      </c>
      <c r="G21" s="68">
        <v>131869.23244148749</v>
      </c>
      <c r="H21" s="68">
        <v>131446.36819464553</v>
      </c>
      <c r="I21" s="68">
        <v>137061.69187827295</v>
      </c>
      <c r="J21" s="68">
        <v>136722.33213034002</v>
      </c>
      <c r="K21" s="68">
        <v>134552.63911599483</v>
      </c>
      <c r="L21" s="68">
        <v>129966.09284692189</v>
      </c>
      <c r="M21" s="68">
        <v>129530.62432847706</v>
      </c>
      <c r="N21" s="68">
        <v>127763.15638703955</v>
      </c>
      <c r="O21" s="68">
        <v>132444.56355403742</v>
      </c>
      <c r="P21" s="68">
        <v>125907.8936404659</v>
      </c>
    </row>
    <row r="22" spans="1:16" s="68" customFormat="1" x14ac:dyDescent="0.15">
      <c r="A22">
        <f t="shared" si="0"/>
        <v>21</v>
      </c>
      <c r="B22" s="68">
        <v>140892.51832269767</v>
      </c>
      <c r="C22" s="68">
        <v>147022.23885039877</v>
      </c>
      <c r="D22" s="68">
        <v>144707.55997908377</v>
      </c>
      <c r="E22" s="68">
        <v>144355.54945600868</v>
      </c>
      <c r="F22" s="68">
        <v>138871.3733727865</v>
      </c>
      <c r="G22" s="68">
        <v>136979.49118729666</v>
      </c>
      <c r="H22" s="68">
        <v>136529.35267330363</v>
      </c>
      <c r="I22" s="68">
        <v>142483.96301453083</v>
      </c>
      <c r="J22" s="68">
        <v>142116.55130552829</v>
      </c>
      <c r="K22" s="68">
        <v>139905.20967202511</v>
      </c>
      <c r="L22" s="68">
        <v>135021.51599432115</v>
      </c>
      <c r="M22" s="68">
        <v>134558.58685140277</v>
      </c>
      <c r="N22" s="68">
        <v>132753.76376069887</v>
      </c>
      <c r="O22" s="68">
        <v>137739.11563734489</v>
      </c>
      <c r="P22" s="68">
        <v>130844.59016764593</v>
      </c>
    </row>
    <row r="23" spans="1:16" s="68" customFormat="1" x14ac:dyDescent="0.15">
      <c r="A23">
        <f t="shared" si="0"/>
        <v>22</v>
      </c>
      <c r="B23" s="68">
        <v>146217.83698577539</v>
      </c>
      <c r="C23" s="68">
        <v>152653.56712454662</v>
      </c>
      <c r="D23" s="68">
        <v>150299.69517028396</v>
      </c>
      <c r="E23" s="68">
        <v>149916.68013795046</v>
      </c>
      <c r="F23" s="68">
        <v>144140.79848735579</v>
      </c>
      <c r="G23" s="68">
        <v>142212.45874126253</v>
      </c>
      <c r="H23" s="68">
        <v>141732.63013888357</v>
      </c>
      <c r="I23" s="68">
        <v>148017.67569714127</v>
      </c>
      <c r="J23" s="68">
        <v>147619.16855395041</v>
      </c>
      <c r="K23" s="68">
        <v>145369.735796497</v>
      </c>
      <c r="L23" s="68">
        <v>140199.55235631988</v>
      </c>
      <c r="M23" s="68">
        <v>139706.78687387641</v>
      </c>
      <c r="N23" s="68">
        <v>137866.81457948397</v>
      </c>
      <c r="O23" s="68">
        <v>143145.99673381425</v>
      </c>
      <c r="P23" s="68">
        <v>135903.55016029297</v>
      </c>
    </row>
    <row r="24" spans="1:16" s="68" customFormat="1" x14ac:dyDescent="0.15">
      <c r="A24">
        <f t="shared" si="0"/>
        <v>23</v>
      </c>
      <c r="B24" s="68">
        <v>151672.24643207336</v>
      </c>
      <c r="C24" s="68">
        <v>158403.44076578831</v>
      </c>
      <c r="D24" s="68">
        <v>156013.83102037795</v>
      </c>
      <c r="E24" s="68">
        <v>155596.81408370205</v>
      </c>
      <c r="F24" s="68">
        <v>149539.19209844735</v>
      </c>
      <c r="G24" s="68">
        <v>147576.5617980746</v>
      </c>
      <c r="H24" s="68">
        <v>147064.6732843176</v>
      </c>
      <c r="I24" s="68">
        <v>153673.65989558856</v>
      </c>
      <c r="J24" s="68">
        <v>153241.11570322045</v>
      </c>
      <c r="K24" s="68">
        <v>150956.78094861057</v>
      </c>
      <c r="L24" s="68">
        <v>145508.47850195481</v>
      </c>
      <c r="M24" s="68">
        <v>144983.54408550946</v>
      </c>
      <c r="N24" s="68">
        <v>143110.41162504032</v>
      </c>
      <c r="O24" s="68">
        <v>148675.5530774642</v>
      </c>
      <c r="P24" s="68">
        <v>141092.73443236088</v>
      </c>
    </row>
    <row r="25" spans="1:16" s="68" customFormat="1" x14ac:dyDescent="0.15">
      <c r="A25">
        <f t="shared" si="0"/>
        <v>24</v>
      </c>
      <c r="B25" s="68">
        <v>157261.54180713237</v>
      </c>
      <c r="C25" s="68">
        <v>164278.82918492559</v>
      </c>
      <c r="D25" s="68">
        <v>161856.83977140582</v>
      </c>
      <c r="E25" s="68">
        <v>161402.80535104568</v>
      </c>
      <c r="F25" s="68">
        <v>155072.28847488406</v>
      </c>
      <c r="G25" s="68">
        <v>153077.50069855415</v>
      </c>
      <c r="H25" s="68">
        <v>152531.14511735924</v>
      </c>
      <c r="I25" s="68">
        <v>159458.69447977588</v>
      </c>
      <c r="J25" s="68">
        <v>158989.15245659364</v>
      </c>
      <c r="K25" s="68">
        <v>156673.01549834557</v>
      </c>
      <c r="L25" s="68">
        <v>150953.93635419427</v>
      </c>
      <c r="M25" s="68">
        <v>150394.46280585334</v>
      </c>
      <c r="N25" s="68">
        <v>148490.12835264095</v>
      </c>
      <c r="O25" s="68">
        <v>154334.3662047768</v>
      </c>
      <c r="P25" s="68">
        <v>146417.65999007277</v>
      </c>
    </row>
    <row r="26" spans="1:16" s="68" customFormat="1" x14ac:dyDescent="0.15">
      <c r="A26">
        <f t="shared" si="0"/>
        <v>25</v>
      </c>
      <c r="B26" s="68">
        <v>163004.67192769283</v>
      </c>
      <c r="C26" s="68">
        <v>170305.30504575864</v>
      </c>
      <c r="D26" s="68">
        <v>167853.02028676672</v>
      </c>
      <c r="E26" s="68">
        <v>167359.42724047755</v>
      </c>
      <c r="F26" s="68">
        <v>160758.56323124288</v>
      </c>
      <c r="G26" s="68">
        <v>158732.90561988141</v>
      </c>
      <c r="H26" s="68">
        <v>158149.97573650625</v>
      </c>
      <c r="I26" s="68">
        <v>165396.44350263412</v>
      </c>
      <c r="J26" s="68">
        <v>164887.40124702582</v>
      </c>
      <c r="K26" s="68">
        <v>162541.37184427553</v>
      </c>
      <c r="L26" s="68">
        <v>156553.1226819322</v>
      </c>
      <c r="M26" s="68">
        <v>155957.02892069324</v>
      </c>
      <c r="N26" s="68">
        <v>154022.66183454936</v>
      </c>
      <c r="O26" s="68">
        <v>160144.77279885564</v>
      </c>
      <c r="P26" s="68">
        <v>151894.616973311</v>
      </c>
    </row>
    <row r="27" spans="1:16" s="68" customFormat="1" x14ac:dyDescent="0.15">
      <c r="A27">
        <f t="shared" si="0"/>
        <v>26</v>
      </c>
      <c r="B27" s="68">
        <v>168905.92966712062</v>
      </c>
      <c r="C27" s="68">
        <v>176487.33639354748</v>
      </c>
      <c r="D27" s="68">
        <v>174006.92521056763</v>
      </c>
      <c r="E27" s="68">
        <v>173471.13850992065</v>
      </c>
      <c r="F27" s="68">
        <v>166602.30569864713</v>
      </c>
      <c r="G27" s="68">
        <v>164547.14572085874</v>
      </c>
      <c r="H27" s="68">
        <v>163925.44901655975</v>
      </c>
      <c r="I27" s="68">
        <v>171491.44995325577</v>
      </c>
      <c r="J27" s="68">
        <v>170940.31252727818</v>
      </c>
      <c r="K27" s="68">
        <v>168566.38063244289</v>
      </c>
      <c r="L27" s="68">
        <v>162310.40008288398</v>
      </c>
      <c r="M27" s="68">
        <v>163754.88036672791</v>
      </c>
      <c r="N27" s="68">
        <v>159712.36570027127</v>
      </c>
      <c r="O27" s="68">
        <v>166111.29266189213</v>
      </c>
      <c r="P27" s="68">
        <v>157527.95077075576</v>
      </c>
    </row>
    <row r="28" spans="1:16" s="68" customFormat="1" x14ac:dyDescent="0.15">
      <c r="A28">
        <f t="shared" si="0"/>
        <v>27</v>
      </c>
      <c r="B28" s="68">
        <v>174961.99364849678</v>
      </c>
      <c r="C28" s="68">
        <v>182818.67033826403</v>
      </c>
      <c r="D28" s="68">
        <v>180313.08075671439</v>
      </c>
      <c r="E28" s="68">
        <v>179732.07619360054</v>
      </c>
      <c r="F28" s="68">
        <v>172600.43430252629</v>
      </c>
      <c r="G28" s="68">
        <v>170517.70420407949</v>
      </c>
      <c r="H28" s="68">
        <v>169854.75779424104</v>
      </c>
      <c r="I28" s="68">
        <v>177738.5463445049</v>
      </c>
      <c r="J28" s="68">
        <v>177142.3399413591</v>
      </c>
      <c r="K28" s="68">
        <v>174743.22563693428</v>
      </c>
      <c r="L28" s="68">
        <v>168223.46646395378</v>
      </c>
      <c r="M28" s="68">
        <v>171942.62438506432</v>
      </c>
      <c r="N28" s="68">
        <v>165557.18330953625</v>
      </c>
      <c r="O28" s="68">
        <v>172229.39458871537</v>
      </c>
      <c r="P28" s="68">
        <v>163315.80335408699</v>
      </c>
    </row>
    <row r="29" spans="1:16" s="68" customFormat="1" x14ac:dyDescent="0.15">
      <c r="A29">
        <f t="shared" si="0"/>
        <v>28</v>
      </c>
      <c r="B29" s="68">
        <v>181212.47078410824</v>
      </c>
      <c r="C29" s="68">
        <v>189353.18205909154</v>
      </c>
      <c r="D29" s="68">
        <v>186822.32407881008</v>
      </c>
      <c r="E29" s="68">
        <v>186194.30414375736</v>
      </c>
      <c r="F29" s="68">
        <v>178791.45323029175</v>
      </c>
      <c r="G29" s="68">
        <v>176680.98557094933</v>
      </c>
      <c r="H29" s="68">
        <v>175975.13589985701</v>
      </c>
      <c r="I29" s="68">
        <v>184187.13352503016</v>
      </c>
      <c r="J29" s="68">
        <v>183544.07233220036</v>
      </c>
      <c r="K29" s="68">
        <v>181119.65254955206</v>
      </c>
      <c r="L29" s="68">
        <v>174327.71946289425</v>
      </c>
      <c r="M29" s="68">
        <v>180539.75560431756</v>
      </c>
      <c r="N29" s="68">
        <v>171591.35245565511</v>
      </c>
      <c r="O29" s="68">
        <v>178545.47664267852</v>
      </c>
      <c r="P29" s="68">
        <v>169291.46857330223</v>
      </c>
    </row>
    <row r="30" spans="1:16" s="68" customFormat="1" x14ac:dyDescent="0.15">
      <c r="A30">
        <f t="shared" si="0"/>
        <v>29</v>
      </c>
      <c r="B30" s="68">
        <v>187661.30923787822</v>
      </c>
      <c r="C30" s="68">
        <v>196094.3524336954</v>
      </c>
      <c r="D30" s="68">
        <v>193538.31727679269</v>
      </c>
      <c r="E30" s="68">
        <v>192861.35256599908</v>
      </c>
      <c r="F30" s="68">
        <v>185179.3345472471</v>
      </c>
      <c r="G30" s="68">
        <v>183041.09437666828</v>
      </c>
      <c r="H30" s="68">
        <v>182290.58118617733</v>
      </c>
      <c r="I30" s="68">
        <v>190840.91016274234</v>
      </c>
      <c r="J30" s="68">
        <v>190149.07900563622</v>
      </c>
      <c r="K30" s="68">
        <v>187699.40049221762</v>
      </c>
      <c r="L30" s="68">
        <v>180627.28160975574</v>
      </c>
      <c r="M30" s="68">
        <v>180539.75560431756</v>
      </c>
      <c r="N30" s="68">
        <v>177819.01461216391</v>
      </c>
      <c r="O30" s="68">
        <v>185063.30977962908</v>
      </c>
      <c r="P30" s="68">
        <v>175459.10214773472</v>
      </c>
    </row>
    <row r="31" spans="1:16" s="68" customFormat="1" x14ac:dyDescent="0.15">
      <c r="A31">
        <f t="shared" si="0"/>
        <v>30</v>
      </c>
      <c r="B31" s="68">
        <v>194313.84557271603</v>
      </c>
      <c r="C31" s="68">
        <v>203047.57620736989</v>
      </c>
      <c r="D31" s="68">
        <v>200466.53989463966</v>
      </c>
      <c r="E31" s="68">
        <v>199738.5992937313</v>
      </c>
      <c r="F31" s="68">
        <v>191769.39877422882</v>
      </c>
      <c r="G31" s="68">
        <v>189603.41916709841</v>
      </c>
      <c r="H31" s="68">
        <v>188806.39401985024</v>
      </c>
      <c r="I31" s="68">
        <v>197705.33917476624</v>
      </c>
      <c r="J31" s="68">
        <v>196962.72301162066</v>
      </c>
      <c r="K31" s="68">
        <v>194487.91165607414</v>
      </c>
      <c r="L31" s="68">
        <v>187127.52252130353</v>
      </c>
      <c r="M31" s="68">
        <v>189566.74338453345</v>
      </c>
      <c r="N31" s="68">
        <v>184245.51591927867</v>
      </c>
      <c r="O31" s="68">
        <v>191788.31826509826</v>
      </c>
      <c r="P31" s="68">
        <v>181824.02998228249</v>
      </c>
    </row>
    <row r="32" spans="1:16" s="68" customFormat="1" x14ac:dyDescent="0.15">
      <c r="A32">
        <f t="shared" si="0"/>
        <v>31</v>
      </c>
      <c r="B32" s="68">
        <v>201171.89893841225</v>
      </c>
      <c r="C32" s="68">
        <v>210213.38025505655</v>
      </c>
      <c r="D32" s="68">
        <v>207598.49642608149</v>
      </c>
      <c r="E32" s="68">
        <v>206826.73366206893</v>
      </c>
      <c r="F32" s="68">
        <v>198563.56110865041</v>
      </c>
      <c r="G32" s="68">
        <v>196363.52668255565</v>
      </c>
      <c r="H32" s="68">
        <v>195524.5985584007</v>
      </c>
      <c r="I32" s="68">
        <v>204772.33847940827</v>
      </c>
      <c r="J32" s="68">
        <v>203985.8250418845</v>
      </c>
      <c r="K32" s="68">
        <v>201477.57880857179</v>
      </c>
      <c r="L32" s="68">
        <v>193824.29849502005</v>
      </c>
      <c r="M32" s="68">
        <v>199045.08055376011</v>
      </c>
      <c r="N32" s="68">
        <v>190867.04434613575</v>
      </c>
      <c r="O32" s="68">
        <v>198713.28052765899</v>
      </c>
      <c r="P32" s="68">
        <v>188382.70876945704</v>
      </c>
    </row>
    <row r="33" spans="1:16" s="68" customFormat="1" x14ac:dyDescent="0.15">
      <c r="A33">
        <f t="shared" si="0"/>
        <v>32</v>
      </c>
      <c r="B33" s="68">
        <v>208231.70885388489</v>
      </c>
      <c r="C33" s="68">
        <v>217584.71855806001</v>
      </c>
      <c r="D33" s="68">
        <v>214936.74361318356</v>
      </c>
      <c r="E33" s="68">
        <v>214119.14548786968</v>
      </c>
      <c r="F33" s="68">
        <v>205558.33079171192</v>
      </c>
      <c r="G33" s="68">
        <v>203324.6764468952</v>
      </c>
      <c r="H33" s="68">
        <v>202442.01314054491</v>
      </c>
      <c r="I33" s="68">
        <v>212044.54006323151</v>
      </c>
      <c r="J33" s="68">
        <v>211212.12913323462</v>
      </c>
      <c r="K33" s="68">
        <v>208671.11935584273</v>
      </c>
      <c r="L33" s="68">
        <v>200720.9207494368</v>
      </c>
      <c r="M33" s="68">
        <v>208997.33458144811</v>
      </c>
      <c r="N33" s="68">
        <v>197686.96911376092</v>
      </c>
      <c r="O33" s="68">
        <v>205840.98273021661</v>
      </c>
      <c r="P33" s="68">
        <v>195138.55394237625</v>
      </c>
    </row>
    <row r="34" spans="1:16" s="68" customFormat="1" x14ac:dyDescent="0.15">
      <c r="A34">
        <f t="shared" si="0"/>
        <v>33</v>
      </c>
      <c r="B34" s="68">
        <v>215493.61708547361</v>
      </c>
      <c r="C34" s="68">
        <v>225160.29970828441</v>
      </c>
      <c r="D34" s="68">
        <v>222480.41137527028</v>
      </c>
      <c r="E34" s="68">
        <v>221614.77110729451</v>
      </c>
      <c r="F34" s="68">
        <v>212754.19356276761</v>
      </c>
      <c r="G34" s="68">
        <v>210487.67311549885</v>
      </c>
      <c r="H34" s="68">
        <v>209559.2879506576</v>
      </c>
      <c r="I34" s="68">
        <v>219521.25466680966</v>
      </c>
      <c r="J34" s="68">
        <v>218640.75655838542</v>
      </c>
      <c r="K34" s="68">
        <v>216068.05127651116</v>
      </c>
      <c r="L34" s="68">
        <v>207818.32384317016</v>
      </c>
      <c r="M34" s="68">
        <v>208258.11183270891</v>
      </c>
      <c r="N34" s="68">
        <v>204706.37292399895</v>
      </c>
      <c r="O34" s="68">
        <v>213171.11095763271</v>
      </c>
      <c r="P34" s="68">
        <v>202092.76785189952</v>
      </c>
    </row>
    <row r="35" spans="1:16" s="68" customFormat="1" x14ac:dyDescent="0.15">
      <c r="A35">
        <f t="shared" ref="A35:A66" si="1">A34+1</f>
        <v>34</v>
      </c>
      <c r="B35" s="68">
        <v>222964.6462436064</v>
      </c>
      <c r="C35" s="68">
        <v>232947.94327153135</v>
      </c>
      <c r="D35" s="68">
        <v>230237.26696915927</v>
      </c>
      <c r="E35" s="68">
        <v>229321.33348530278</v>
      </c>
      <c r="F35" s="68">
        <v>220158.11343317272</v>
      </c>
      <c r="G35" s="68">
        <v>217859.46076360764</v>
      </c>
      <c r="H35" s="68">
        <v>216883.3182036473</v>
      </c>
      <c r="I35" s="68">
        <v>227210.17061799523</v>
      </c>
      <c r="J35" s="68">
        <v>226279.35103638988</v>
      </c>
      <c r="K35" s="68">
        <v>223675.9708456017</v>
      </c>
      <c r="L35" s="68">
        <v>215123.39517699275</v>
      </c>
      <c r="M35" s="68">
        <v>218671.01742434435</v>
      </c>
      <c r="N35" s="68">
        <v>211932.07654019384</v>
      </c>
      <c r="O35" s="68">
        <v>220711.18587719323</v>
      </c>
      <c r="P35" s="68">
        <v>209252.11617227952</v>
      </c>
    </row>
    <row r="36" spans="1:16" s="68" customFormat="1" x14ac:dyDescent="0.15">
      <c r="A36">
        <f t="shared" si="1"/>
        <v>35</v>
      </c>
      <c r="B36" s="68">
        <v>230642.71078848664</v>
      </c>
      <c r="C36" s="68">
        <v>240943.17031086344</v>
      </c>
      <c r="D36" s="68">
        <v>238203.43494779951</v>
      </c>
      <c r="E36" s="68">
        <v>237234.69618991317</v>
      </c>
      <c r="F36" s="68">
        <v>227768.22603518388</v>
      </c>
      <c r="G36" s="68">
        <v>225438.63458077447</v>
      </c>
      <c r="H36" s="68">
        <v>224412.49322147033</v>
      </c>
      <c r="I36" s="68">
        <v>235107.68536580406</v>
      </c>
      <c r="J36" s="68">
        <v>234124.05494750474</v>
      </c>
      <c r="K36" s="68">
        <v>231491.58930997032</v>
      </c>
      <c r="L36" s="68">
        <v>222634.93135361429</v>
      </c>
      <c r="M36" s="68">
        <v>229604.56829556156</v>
      </c>
      <c r="N36" s="68">
        <v>219363.10734191086</v>
      </c>
      <c r="O36" s="68">
        <v>228458.17397415507</v>
      </c>
      <c r="P36" s="68">
        <v>216615.81340484333</v>
      </c>
    </row>
    <row r="37" spans="1:16" s="68" customFormat="1" x14ac:dyDescent="0.15">
      <c r="A37">
        <f t="shared" si="1"/>
        <v>36</v>
      </c>
      <c r="B37" s="68">
        <v>238532.89435211371</v>
      </c>
      <c r="C37" s="68">
        <v>249151.22444591153</v>
      </c>
      <c r="D37" s="68">
        <v>246384.25788520902</v>
      </c>
      <c r="E37" s="68">
        <v>245360.10073624182</v>
      </c>
      <c r="F37" s="68">
        <v>235589.61949149598</v>
      </c>
      <c r="G37" s="68">
        <v>233230.3788811902</v>
      </c>
      <c r="H37" s="68">
        <v>232151.90526912201</v>
      </c>
      <c r="I37" s="68">
        <v>243219.13834228777</v>
      </c>
      <c r="J37" s="68">
        <v>242180.10786462421</v>
      </c>
      <c r="K37" s="68">
        <v>239520.24174976122</v>
      </c>
      <c r="L37" s="68">
        <v>230358.11844753416</v>
      </c>
      <c r="M37" s="68">
        <v>229603.93165831221</v>
      </c>
      <c r="N37" s="68">
        <v>227004.65229569082</v>
      </c>
      <c r="O37" s="68">
        <v>236417.40643854832</v>
      </c>
      <c r="P37" s="68">
        <v>224189.04658008111</v>
      </c>
    </row>
    <row r="38" spans="1:16" s="68" customFormat="1" x14ac:dyDescent="0.15">
      <c r="A38">
        <f t="shared" si="1"/>
        <v>37</v>
      </c>
      <c r="B38" s="68">
        <v>246634.27034132933</v>
      </c>
      <c r="C38" s="68">
        <v>257569.34611873041</v>
      </c>
      <c r="D38" s="68">
        <v>254777.5021841251</v>
      </c>
      <c r="E38" s="68">
        <v>253695.06627760385</v>
      </c>
      <c r="F38" s="68">
        <v>243621.55366012509</v>
      </c>
      <c r="G38" s="68">
        <v>241234.36732989046</v>
      </c>
      <c r="H38" s="68">
        <v>240101.02835951772</v>
      </c>
      <c r="I38" s="68">
        <v>251542.51790655518</v>
      </c>
      <c r="J38" s="68">
        <v>250445.25621672251</v>
      </c>
      <c r="K38" s="68">
        <v>247760.17218517748</v>
      </c>
      <c r="L38" s="68">
        <v>238292.80003206243</v>
      </c>
      <c r="M38" s="68">
        <v>241084.12824122782</v>
      </c>
      <c r="N38" s="68">
        <v>234856.74988037744</v>
      </c>
      <c r="O38" s="68">
        <v>244587.33557183022</v>
      </c>
      <c r="P38" s="68">
        <v>231972.0123893063</v>
      </c>
    </row>
    <row r="39" spans="1:16" s="68" customFormat="1" x14ac:dyDescent="0.15">
      <c r="A39">
        <f t="shared" si="1"/>
        <v>38</v>
      </c>
      <c r="B39" s="68">
        <v>254934.19821445292</v>
      </c>
      <c r="C39" s="68">
        <v>266179.41814876901</v>
      </c>
      <c r="D39" s="68">
        <v>263366.38710498513</v>
      </c>
      <c r="E39" s="68">
        <v>262222.28409136081</v>
      </c>
      <c r="F39" s="68">
        <v>251851.92245122316</v>
      </c>
      <c r="G39" s="68">
        <v>249439.51800488288</v>
      </c>
      <c r="H39" s="68">
        <v>248248.37228998984</v>
      </c>
      <c r="I39" s="68">
        <v>260061.68998568103</v>
      </c>
      <c r="J39" s="68">
        <v>258902.85117331659</v>
      </c>
      <c r="K39" s="68">
        <v>256195.99290239197</v>
      </c>
      <c r="L39" s="68">
        <v>244250.12003286395</v>
      </c>
      <c r="M39" s="68">
        <v>253138.33465328923</v>
      </c>
      <c r="N39" s="68">
        <v>242909.37598872581</v>
      </c>
      <c r="O39" s="68">
        <v>252953.18254725795</v>
      </c>
      <c r="P39" s="68">
        <v>239955.1477266298</v>
      </c>
    </row>
    <row r="40" spans="1:16" s="68" customFormat="1" x14ac:dyDescent="0.15">
      <c r="A40">
        <f t="shared" si="1"/>
        <v>39</v>
      </c>
      <c r="B40" s="68">
        <v>263427.8854039429</v>
      </c>
      <c r="C40" s="68">
        <v>274974.0106352673</v>
      </c>
      <c r="D40" s="68">
        <v>272144.26624464669</v>
      </c>
      <c r="E40" s="68">
        <v>270934.7520759402</v>
      </c>
      <c r="F40" s="68">
        <v>260276.22880193658</v>
      </c>
      <c r="G40" s="68">
        <v>257841.96066913553</v>
      </c>
      <c r="H40" s="68">
        <v>256589.7807065954</v>
      </c>
      <c r="I40" s="68">
        <v>268770.34980302019</v>
      </c>
      <c r="J40" s="68">
        <v>267546.24043599801</v>
      </c>
      <c r="K40" s="68">
        <v>264821.79387973837</v>
      </c>
      <c r="L40" s="68">
        <v>256462.62603450715</v>
      </c>
      <c r="M40" s="68">
        <v>265795.25138595368</v>
      </c>
      <c r="N40" s="68">
        <v>251159.24446453882</v>
      </c>
      <c r="O40" s="68">
        <v>261509.35989674175</v>
      </c>
      <c r="P40" s="68">
        <v>248135.42120167086</v>
      </c>
    </row>
    <row r="41" spans="1:16" s="68" customFormat="1" x14ac:dyDescent="0.15">
      <c r="A41">
        <f t="shared" si="1"/>
        <v>40</v>
      </c>
      <c r="B41" s="68">
        <v>272120.71504627442</v>
      </c>
      <c r="C41" s="68">
        <v>283959.18947775662</v>
      </c>
      <c r="D41" s="68">
        <v>281117.33488466201</v>
      </c>
      <c r="E41" s="68">
        <v>279838.49531226698</v>
      </c>
      <c r="F41" s="68">
        <v>268899.8487223991</v>
      </c>
      <c r="G41" s="68">
        <v>266447.21682233585</v>
      </c>
      <c r="H41" s="68">
        <v>265130.62139105587</v>
      </c>
      <c r="I41" s="68">
        <v>277674.65657506842</v>
      </c>
      <c r="J41" s="68">
        <v>276381.41664578958</v>
      </c>
      <c r="K41" s="68">
        <v>273643.69329485076</v>
      </c>
      <c r="L41" s="68">
        <v>269285.88556754554</v>
      </c>
      <c r="M41" s="68">
        <v>263388.60983641463</v>
      </c>
      <c r="N41" s="68">
        <v>259611.85625843471</v>
      </c>
      <c r="O41" s="68">
        <v>270261.95300338941</v>
      </c>
      <c r="P41" s="68">
        <v>256518.3248529241</v>
      </c>
    </row>
    <row r="42" spans="1:16" s="68" customFormat="1" x14ac:dyDescent="0.15">
      <c r="A42">
        <f t="shared" si="1"/>
        <v>41</v>
      </c>
      <c r="B42" s="68">
        <v>281016.95427719387</v>
      </c>
      <c r="C42" s="68">
        <v>293139.54866342631</v>
      </c>
      <c r="D42" s="68">
        <v>290274.23395644303</v>
      </c>
      <c r="E42" s="68">
        <v>288938.11748161085</v>
      </c>
      <c r="F42" s="68">
        <v>277727.07580673916</v>
      </c>
      <c r="G42" s="68">
        <v>275247.72204953956</v>
      </c>
      <c r="H42" s="68">
        <v>273875.2186869593</v>
      </c>
      <c r="I42" s="68">
        <v>286763.72151318635</v>
      </c>
      <c r="J42" s="68">
        <v>285412.99244767829</v>
      </c>
      <c r="K42" s="68">
        <v>282651.34660612955</v>
      </c>
      <c r="L42" s="68">
        <v>282750.17984592286</v>
      </c>
      <c r="M42" s="68">
        <v>276558.04032823537</v>
      </c>
      <c r="N42" s="68">
        <v>268260.45924080763</v>
      </c>
      <c r="O42" s="68">
        <v>279201.06258475775</v>
      </c>
      <c r="P42" s="68">
        <v>265097.46177849406</v>
      </c>
    </row>
    <row r="43" spans="1:16" s="68" customFormat="1" x14ac:dyDescent="0.15">
      <c r="A43">
        <f t="shared" si="1"/>
        <v>42</v>
      </c>
      <c r="B43" s="68">
        <v>290109.83509480226</v>
      </c>
      <c r="C43" s="68">
        <v>302505.43126704782</v>
      </c>
      <c r="D43" s="68">
        <v>299620.6002271545</v>
      </c>
      <c r="E43" s="68">
        <v>298224.45273306879</v>
      </c>
      <c r="F43" s="68">
        <v>286751.48967837478</v>
      </c>
      <c r="G43" s="68">
        <v>284248.46429756348</v>
      </c>
      <c r="H43" s="68">
        <v>282817.55407475709</v>
      </c>
      <c r="I43" s="68">
        <v>296043.15819856158</v>
      </c>
      <c r="J43" s="68">
        <v>294632.20446847484</v>
      </c>
      <c r="K43" s="68">
        <v>291850.34174855181</v>
      </c>
      <c r="L43" s="68">
        <v>282750.17984592286</v>
      </c>
      <c r="M43" s="68">
        <v>290385.94234464713</v>
      </c>
      <c r="N43" s="68">
        <v>277110.05343611032</v>
      </c>
      <c r="O43" s="68">
        <v>288332.25683215033</v>
      </c>
      <c r="P43" s="68">
        <v>273877.83792167582</v>
      </c>
    </row>
    <row r="44" spans="1:16" s="68" customFormat="1" x14ac:dyDescent="0.15">
      <c r="A44">
        <f t="shared" si="1"/>
        <v>43</v>
      </c>
      <c r="B44" s="68">
        <v>299408.74174468382</v>
      </c>
      <c r="C44" s="68">
        <v>312068.18028611096</v>
      </c>
      <c r="D44" s="68">
        <v>309167.62328207644</v>
      </c>
      <c r="E44" s="68">
        <v>307708.62091035349</v>
      </c>
      <c r="F44" s="68">
        <v>295982.35037102347</v>
      </c>
      <c r="G44" s="68">
        <v>293458.63059570064</v>
      </c>
      <c r="H44" s="68">
        <v>291966.74483760138</v>
      </c>
      <c r="I44" s="68">
        <v>305523.97512592637</v>
      </c>
      <c r="J44" s="68">
        <v>304049.99176390306</v>
      </c>
      <c r="K44" s="68">
        <v>301251.47923405166</v>
      </c>
      <c r="L44" s="68">
        <v>296887.68883821904</v>
      </c>
      <c r="M44" s="68">
        <v>290385.94234464713</v>
      </c>
      <c r="N44" s="68">
        <v>286169.57651279622</v>
      </c>
      <c r="O44" s="68">
        <v>297666.16769447649</v>
      </c>
      <c r="P44" s="68">
        <v>282868.28274233255</v>
      </c>
    </row>
    <row r="45" spans="1:16" s="68" customFormat="1" x14ac:dyDescent="0.15">
      <c r="A45">
        <f t="shared" si="1"/>
        <v>44</v>
      </c>
      <c r="B45" s="68">
        <v>308908.20752959134</v>
      </c>
      <c r="C45" s="68">
        <v>321820.06131853111</v>
      </c>
      <c r="D45" s="68">
        <v>318908.21189638635</v>
      </c>
      <c r="E45" s="68">
        <v>317383.30142603529</v>
      </c>
      <c r="F45" s="68">
        <v>305414.49418041331</v>
      </c>
      <c r="G45" s="68">
        <v>302873.59915254544</v>
      </c>
      <c r="H45" s="68">
        <v>301317.97839707177</v>
      </c>
      <c r="I45" s="68">
        <v>315199.41660026618</v>
      </c>
      <c r="J45" s="68">
        <v>313659.37386147404</v>
      </c>
      <c r="K45" s="68">
        <v>310848.39315316756</v>
      </c>
      <c r="L45" s="68">
        <v>311732.07328012999</v>
      </c>
      <c r="M45" s="68">
        <v>304905.23946187948</v>
      </c>
      <c r="N45" s="68">
        <v>295435.01983804413</v>
      </c>
      <c r="O45" s="68">
        <v>307196.7493857863</v>
      </c>
      <c r="P45" s="68">
        <v>292065.05700141104</v>
      </c>
    </row>
    <row r="46" spans="1:16" s="68" customFormat="1" x14ac:dyDescent="0.15">
      <c r="A46">
        <f t="shared" si="1"/>
        <v>45</v>
      </c>
      <c r="B46" s="68">
        <v>318608.66897125344</v>
      </c>
      <c r="C46" s="68">
        <v>331761.05941030919</v>
      </c>
      <c r="D46" s="68">
        <v>328842.68111189007</v>
      </c>
      <c r="E46" s="68">
        <v>327248.62789295433</v>
      </c>
      <c r="F46" s="68">
        <v>315048.48642661032</v>
      </c>
      <c r="G46" s="68">
        <v>312494.24138959503</v>
      </c>
      <c r="H46" s="68">
        <v>310871.97033540648</v>
      </c>
      <c r="I46" s="68">
        <v>325069.91804701259</v>
      </c>
      <c r="J46" s="68">
        <v>323460.60805390496</v>
      </c>
      <c r="K46" s="68">
        <v>320641.66035013273</v>
      </c>
      <c r="L46" s="68">
        <v>311732.07328012999</v>
      </c>
      <c r="M46" s="68">
        <v>320150.50143497344</v>
      </c>
      <c r="N46" s="68">
        <v>304907.5178059871</v>
      </c>
      <c r="O46" s="68">
        <v>316924.6962869995</v>
      </c>
      <c r="P46" s="68">
        <v>301469.41174991475</v>
      </c>
    </row>
    <row r="47" spans="1:16" s="68" customFormat="1" x14ac:dyDescent="0.15">
      <c r="A47">
        <f t="shared" si="1"/>
        <v>46</v>
      </c>
      <c r="B47" s="68">
        <v>328508.71977004228</v>
      </c>
      <c r="C47" s="68">
        <v>341888.92412350036</v>
      </c>
      <c r="D47" s="68">
        <v>338969.20968338317</v>
      </c>
      <c r="E47" s="68">
        <v>337302.56541037705</v>
      </c>
      <c r="F47" s="68">
        <v>324883.09778994205</v>
      </c>
      <c r="G47" s="68">
        <v>322319.7158110509</v>
      </c>
      <c r="H47" s="68">
        <v>320627.69771735684</v>
      </c>
      <c r="I47" s="68">
        <v>335133.83289888751</v>
      </c>
      <c r="J47" s="68">
        <v>333451.83828887373</v>
      </c>
      <c r="K47" s="68">
        <v>330629.83897121454</v>
      </c>
      <c r="L47" s="68">
        <v>327318.83281017316</v>
      </c>
      <c r="M47" s="68">
        <v>320150.50143497344</v>
      </c>
      <c r="N47" s="68">
        <v>314586.59037864645</v>
      </c>
      <c r="O47" s="68">
        <v>326848.73620793835</v>
      </c>
      <c r="P47" s="68">
        <v>311081.02719343739</v>
      </c>
    </row>
    <row r="48" spans="1:16" s="68" customFormat="1" x14ac:dyDescent="0.15">
      <c r="A48">
        <f t="shared" si="1"/>
        <v>47</v>
      </c>
      <c r="B48" s="68">
        <v>338609.92105026799</v>
      </c>
      <c r="C48" s="68">
        <v>352205.2659785882</v>
      </c>
      <c r="D48" s="68">
        <v>349289.68529396172</v>
      </c>
      <c r="E48" s="68">
        <v>347546.8048872762</v>
      </c>
      <c r="F48" s="68">
        <v>334919.97704792442</v>
      </c>
      <c r="G48" s="68">
        <v>332351.94440319872</v>
      </c>
      <c r="H48" s="68">
        <v>330586.91291340644</v>
      </c>
      <c r="I48" s="68">
        <v>345393.11378837982</v>
      </c>
      <c r="J48" s="68">
        <v>343634.82416770223</v>
      </c>
      <c r="K48" s="68">
        <v>340814.95991661062</v>
      </c>
      <c r="L48" s="68">
        <v>343684.77445068181</v>
      </c>
      <c r="M48" s="68">
        <v>336158.02650672215</v>
      </c>
      <c r="N48" s="68">
        <v>324474.34188386047</v>
      </c>
      <c r="O48" s="68">
        <v>336970.96669300291</v>
      </c>
      <c r="P48" s="68">
        <v>320902.08997095382</v>
      </c>
    </row>
    <row r="49" spans="1:16" s="68" customFormat="1" x14ac:dyDescent="0.15">
      <c r="A49">
        <f t="shared" si="1"/>
        <v>48</v>
      </c>
      <c r="B49" s="68">
        <v>348899.24446041411</v>
      </c>
      <c r="C49" s="68">
        <v>362693.51952254679</v>
      </c>
      <c r="D49" s="68">
        <v>359788.57314200141</v>
      </c>
      <c r="E49" s="68">
        <v>357965.43660523236</v>
      </c>
      <c r="F49" s="68">
        <v>345146.58213909197</v>
      </c>
      <c r="G49" s="68">
        <v>342579.25834787998</v>
      </c>
      <c r="H49" s="68">
        <v>340737.63939869177</v>
      </c>
      <c r="I49" s="68">
        <v>355832.75766145118</v>
      </c>
      <c r="J49" s="68">
        <v>353994.19624381763</v>
      </c>
      <c r="K49" s="68">
        <v>351182.63984562899</v>
      </c>
      <c r="L49" s="68">
        <v>337240.94025096652</v>
      </c>
      <c r="M49" s="68">
        <v>352965.92783205828</v>
      </c>
      <c r="N49" s="68">
        <v>334560.09400813852</v>
      </c>
      <c r="O49" s="68">
        <v>347277.51469229616</v>
      </c>
      <c r="P49" s="68">
        <v>330922.35904533142</v>
      </c>
    </row>
    <row r="50" spans="1:16" s="68" customFormat="1" x14ac:dyDescent="0.15">
      <c r="A50">
        <f t="shared" si="1"/>
        <v>49</v>
      </c>
      <c r="B50" s="68">
        <v>359363.97718630754</v>
      </c>
      <c r="C50" s="68">
        <v>373337.87013624585</v>
      </c>
      <c r="D50" s="68">
        <v>370451.0693052375</v>
      </c>
      <c r="E50" s="68">
        <v>368543.25720642059</v>
      </c>
      <c r="F50" s="68">
        <v>355550.66387663281</v>
      </c>
      <c r="G50" s="68">
        <v>352990.27732469206</v>
      </c>
      <c r="H50" s="68">
        <v>351068.16809689172</v>
      </c>
      <c r="I50" s="68">
        <v>366438.45594807615</v>
      </c>
      <c r="J50" s="68">
        <v>364515.25579317013</v>
      </c>
      <c r="K50" s="68">
        <v>361719.14862267737</v>
      </c>
      <c r="L50" s="68">
        <v>354102.98726351489</v>
      </c>
      <c r="M50" s="68">
        <v>350759.8907831079</v>
      </c>
      <c r="N50" s="68">
        <v>344833.4130550538</v>
      </c>
      <c r="O50" s="68">
        <v>357755.12732992077</v>
      </c>
      <c r="P50" s="68">
        <v>341131.81969852251</v>
      </c>
    </row>
    <row r="51" spans="1:16" s="68" customFormat="1" x14ac:dyDescent="0.15">
      <c r="A51">
        <f t="shared" si="1"/>
        <v>50</v>
      </c>
      <c r="B51" s="68">
        <v>370005.04050307529</v>
      </c>
      <c r="C51" s="68">
        <v>384139.71440950915</v>
      </c>
      <c r="D51" s="68">
        <v>381279.02215699648</v>
      </c>
      <c r="E51" s="68">
        <v>379281.71071353991</v>
      </c>
      <c r="F51" s="68">
        <v>366133.22123811388</v>
      </c>
      <c r="G51" s="68">
        <v>363586.43316413654</v>
      </c>
      <c r="H51" s="68">
        <v>361579.59188055695</v>
      </c>
      <c r="I51" s="68">
        <v>377212.08832912683</v>
      </c>
      <c r="J51" s="68">
        <v>375199.49014612858</v>
      </c>
      <c r="K51" s="68">
        <v>372426.40740743873</v>
      </c>
      <c r="L51" s="68">
        <v>371808.13662669063</v>
      </c>
      <c r="M51" s="68">
        <v>368297.88532226329</v>
      </c>
      <c r="N51" s="68">
        <v>355295.88722380064</v>
      </c>
      <c r="O51" s="68">
        <v>368405.7639258558</v>
      </c>
      <c r="P51" s="68">
        <v>351532.13321690174</v>
      </c>
    </row>
    <row r="52" spans="1:16" s="68" customFormat="1" x14ac:dyDescent="0.15">
      <c r="A52">
        <f t="shared" si="1"/>
        <v>51</v>
      </c>
      <c r="B52" s="68">
        <v>380816.8086798251</v>
      </c>
      <c r="C52" s="68">
        <v>395092.50609321444</v>
      </c>
      <c r="D52" s="68">
        <v>392235.58439572214</v>
      </c>
      <c r="E52" s="68">
        <v>390174.53724943532</v>
      </c>
      <c r="F52" s="68">
        <v>376888.8751781531</v>
      </c>
      <c r="G52" s="68">
        <v>374338.52123258554</v>
      </c>
      <c r="H52" s="68">
        <v>372266.82195619523</v>
      </c>
      <c r="I52" s="68">
        <v>388117.85445070988</v>
      </c>
      <c r="J52" s="68">
        <v>386040.84301593265</v>
      </c>
      <c r="K52" s="68">
        <v>383269.83594215027</v>
      </c>
      <c r="L52" s="68">
        <v>371808.13662669063</v>
      </c>
      <c r="M52" s="68">
        <v>386712.77958837646</v>
      </c>
      <c r="N52" s="68">
        <v>365920.25332121993</v>
      </c>
      <c r="O52" s="68">
        <v>379195.84878144914</v>
      </c>
      <c r="P52" s="68">
        <v>362096.89420879883</v>
      </c>
    </row>
    <row r="53" spans="1:16" s="68" customFormat="1" x14ac:dyDescent="0.15">
      <c r="A53">
        <f t="shared" si="1"/>
        <v>52</v>
      </c>
      <c r="B53" s="68">
        <v>391797.91341631475</v>
      </c>
      <c r="C53" s="68">
        <v>406195.00236971746</v>
      </c>
      <c r="D53" s="68">
        <v>403347.72404073464</v>
      </c>
      <c r="E53" s="68">
        <v>401220.59366639337</v>
      </c>
      <c r="F53" s="68">
        <v>387816.37664229504</v>
      </c>
      <c r="G53" s="68">
        <v>385267.45846333128</v>
      </c>
      <c r="H53" s="68">
        <v>383128.75260549271</v>
      </c>
      <c r="I53" s="68">
        <v>399182.06963557308</v>
      </c>
      <c r="J53" s="68">
        <v>397038.36657888669</v>
      </c>
      <c r="K53" s="68">
        <v>394274.99838931154</v>
      </c>
      <c r="L53" s="68">
        <v>390398.54345802515</v>
      </c>
      <c r="M53" s="68">
        <v>384295.82471594913</v>
      </c>
      <c r="N53" s="68">
        <v>376726.40243741008</v>
      </c>
      <c r="O53" s="68">
        <v>390150.29900568217</v>
      </c>
      <c r="P53" s="68">
        <v>372845.54876552976</v>
      </c>
    </row>
    <row r="54" spans="1:16" s="68" customFormat="1" x14ac:dyDescent="0.15">
      <c r="A54">
        <f t="shared" si="1"/>
        <v>53</v>
      </c>
      <c r="B54" s="68">
        <v>402930.33022453409</v>
      </c>
      <c r="C54" s="68">
        <v>417425.86087389104</v>
      </c>
      <c r="D54" s="68">
        <v>414594.88189859496</v>
      </c>
      <c r="E54" s="68">
        <v>412399.23770791612</v>
      </c>
      <c r="F54" s="68">
        <v>398898.24868379039</v>
      </c>
      <c r="G54" s="68">
        <v>396356.52604027325</v>
      </c>
      <c r="H54" s="68">
        <v>394148.51138818014</v>
      </c>
      <c r="I54" s="68">
        <v>410384.75026088749</v>
      </c>
      <c r="J54" s="68">
        <v>408171.89094103657</v>
      </c>
      <c r="K54" s="68">
        <v>405422.58654418873</v>
      </c>
      <c r="L54" s="68">
        <v>409918.47063092643</v>
      </c>
      <c r="M54" s="68">
        <v>403510.61595174659</v>
      </c>
      <c r="N54" s="68">
        <v>387698.75846972514</v>
      </c>
      <c r="O54" s="68">
        <v>401250.47531563288</v>
      </c>
      <c r="P54" s="68">
        <v>383763.02978125005</v>
      </c>
    </row>
    <row r="55" spans="1:16" s="68" customFormat="1" x14ac:dyDescent="0.15">
      <c r="A55">
        <f t="shared" si="1"/>
        <v>54</v>
      </c>
      <c r="B55" s="68">
        <v>414195.07319433428</v>
      </c>
      <c r="C55" s="68">
        <v>428763.0873153322</v>
      </c>
      <c r="D55" s="68">
        <v>425956.02004867088</v>
      </c>
      <c r="E55" s="68">
        <v>423689.16242873331</v>
      </c>
      <c r="F55" s="68">
        <v>410116.05165682768</v>
      </c>
      <c r="G55" s="68">
        <v>407588.22104601318</v>
      </c>
      <c r="H55" s="68">
        <v>405308.40845953469</v>
      </c>
      <c r="I55" s="68">
        <v>421705.42371759634</v>
      </c>
      <c r="J55" s="68">
        <v>419420.7161772761</v>
      </c>
      <c r="K55" s="68">
        <v>416692.79238793225</v>
      </c>
      <c r="L55" s="68">
        <v>406092.5023674884</v>
      </c>
      <c r="M55" s="68">
        <v>403510.18984555814</v>
      </c>
      <c r="N55" s="68">
        <v>398820.96241756424</v>
      </c>
      <c r="O55" s="68">
        <v>431845.82405844989</v>
      </c>
      <c r="P55" s="68">
        <v>394833.45231545978</v>
      </c>
    </row>
    <row r="56" spans="1:16" s="68" customFormat="1" x14ac:dyDescent="0.15">
      <c r="A56">
        <f t="shared" si="1"/>
        <v>55</v>
      </c>
      <c r="B56" s="68">
        <v>425580.74463662913</v>
      </c>
      <c r="C56" s="68">
        <v>440194.11145830038</v>
      </c>
      <c r="D56" s="68">
        <v>437419.22020767024</v>
      </c>
      <c r="E56" s="68">
        <v>435078.17008372676</v>
      </c>
      <c r="F56" s="68">
        <v>421458.71578209376</v>
      </c>
      <c r="G56" s="68">
        <v>418951.97724654473</v>
      </c>
      <c r="H56" s="68">
        <v>416597.65300642524</v>
      </c>
      <c r="I56" s="68">
        <v>433132.47773320321</v>
      </c>
      <c r="J56" s="68">
        <v>430772.95779450575</v>
      </c>
      <c r="K56" s="68">
        <v>428074.36807211413</v>
      </c>
      <c r="L56" s="68">
        <v>426397.12748586282</v>
      </c>
      <c r="M56" s="68">
        <v>423685.69933783606</v>
      </c>
      <c r="N56" s="68">
        <v>410083.14380248042</v>
      </c>
      <c r="O56" s="68">
        <v>429146.78765808459</v>
      </c>
      <c r="P56" s="68">
        <v>406047.37081535341</v>
      </c>
    </row>
    <row r="57" spans="1:16" s="68" customFormat="1" x14ac:dyDescent="0.15">
      <c r="A57">
        <f t="shared" si="1"/>
        <v>56</v>
      </c>
      <c r="B57" s="68">
        <v>437064.56408433983</v>
      </c>
      <c r="C57" s="68">
        <v>451693.02667003596</v>
      </c>
      <c r="D57" s="68">
        <v>448959.64819862705</v>
      </c>
      <c r="E57" s="68">
        <v>446541.09251835506</v>
      </c>
      <c r="F57" s="68">
        <v>432904.05666797969</v>
      </c>
      <c r="G57" s="68">
        <v>430426.61491476744</v>
      </c>
      <c r="H57" s="68">
        <v>427994.79771177738</v>
      </c>
      <c r="I57" s="68">
        <v>444641.68379447592</v>
      </c>
      <c r="J57" s="68">
        <v>442204.06233063794</v>
      </c>
      <c r="K57" s="68">
        <v>439543.79895098793</v>
      </c>
      <c r="L57" s="68">
        <v>426396.72363187955</v>
      </c>
      <c r="M57" s="68">
        <v>444869.98430472787</v>
      </c>
      <c r="N57" s="68">
        <v>421465.37342743727</v>
      </c>
      <c r="O57" s="68">
        <v>450604.12704098882</v>
      </c>
      <c r="P57" s="68">
        <v>417385.30621000467</v>
      </c>
    </row>
    <row r="58" spans="1:16" s="68" customFormat="1" x14ac:dyDescent="0.15">
      <c r="A58">
        <f t="shared" si="1"/>
        <v>57</v>
      </c>
      <c r="B58" s="68">
        <v>448622.85661866458</v>
      </c>
      <c r="C58" s="68">
        <v>463233.30322128924</v>
      </c>
      <c r="D58" s="68">
        <v>460551.89971416071</v>
      </c>
      <c r="E58" s="68">
        <v>458052.12549493671</v>
      </c>
      <c r="F58" s="68">
        <v>444428.99256728089</v>
      </c>
      <c r="G58" s="68">
        <v>441990.07069414324</v>
      </c>
      <c r="H58" s="68">
        <v>439477.45891070011</v>
      </c>
      <c r="I58" s="68">
        <v>456208.23103768466</v>
      </c>
      <c r="J58" s="68">
        <v>453688.83015646483</v>
      </c>
      <c r="K58" s="68">
        <v>451076.9744977277</v>
      </c>
      <c r="L58" s="68">
        <v>447716.55981347355</v>
      </c>
      <c r="M58" s="68">
        <v>442089.54690282332</v>
      </c>
      <c r="N58" s="68">
        <v>432946.83254061698</v>
      </c>
      <c r="O58" s="68">
        <v>449282.57078970823</v>
      </c>
      <c r="P58" s="68">
        <v>428827.03527214297</v>
      </c>
    </row>
    <row r="59" spans="1:16" s="68" customFormat="1" x14ac:dyDescent="0.15">
      <c r="A59">
        <f t="shared" si="1"/>
        <v>58</v>
      </c>
      <c r="B59" s="68">
        <v>460259.65603010933</v>
      </c>
      <c r="C59" s="68">
        <v>474821.72290216316</v>
      </c>
      <c r="D59" s="68">
        <v>472202.92617739679</v>
      </c>
      <c r="E59" s="68">
        <v>469617.78506594012</v>
      </c>
      <c r="F59" s="68">
        <v>456037.43210592552</v>
      </c>
      <c r="G59" s="68">
        <v>453646.47105162905</v>
      </c>
      <c r="H59" s="68">
        <v>451049.40890223702</v>
      </c>
      <c r="I59" s="68">
        <v>467838.8483151386</v>
      </c>
      <c r="J59" s="68">
        <v>465233.56711382355</v>
      </c>
      <c r="K59" s="68">
        <v>462680.37471281673</v>
      </c>
      <c r="L59" s="68">
        <v>470102.38780414726</v>
      </c>
      <c r="M59" s="68">
        <v>464194.02424796449</v>
      </c>
      <c r="N59" s="68">
        <v>444531.41023835656</v>
      </c>
      <c r="O59" s="68">
        <v>471746.69932919368</v>
      </c>
      <c r="P59" s="68">
        <v>440376.35293046047</v>
      </c>
    </row>
    <row r="60" spans="1:16" s="68" customFormat="1" x14ac:dyDescent="0.15">
      <c r="A60">
        <f t="shared" si="1"/>
        <v>59</v>
      </c>
      <c r="B60" s="68">
        <v>471970.98494803917</v>
      </c>
      <c r="C60" s="68">
        <v>486455.58380397013</v>
      </c>
      <c r="D60" s="68">
        <v>483910.51835716318</v>
      </c>
      <c r="E60" s="68">
        <v>481235.35855370265</v>
      </c>
      <c r="F60" s="68">
        <v>467725.45685372414</v>
      </c>
      <c r="G60" s="68">
        <v>465392.38398596621</v>
      </c>
      <c r="H60" s="68">
        <v>462706.80759136711</v>
      </c>
      <c r="I60" s="68">
        <v>479531.31139531184</v>
      </c>
      <c r="J60" s="68">
        <v>476835.56034610613</v>
      </c>
      <c r="K60" s="68">
        <v>474351.76875654422</v>
      </c>
      <c r="L60" s="68">
        <v>463616.54529317643</v>
      </c>
      <c r="M60" s="68">
        <v>461446.52274334413</v>
      </c>
      <c r="N60" s="68">
        <v>456215.8159586743</v>
      </c>
      <c r="O60" s="68">
        <v>471746.69932919368</v>
      </c>
      <c r="P60" s="68">
        <v>452030.04231837945</v>
      </c>
    </row>
    <row r="61" spans="1:16" s="68" customFormat="1" x14ac:dyDescent="0.15">
      <c r="A61">
        <f t="shared" si="1"/>
        <v>60</v>
      </c>
      <c r="B61" s="68">
        <v>483742.28366143035</v>
      </c>
      <c r="C61" s="68">
        <v>498119.84877543809</v>
      </c>
      <c r="D61" s="68">
        <v>495660.98661001958</v>
      </c>
      <c r="E61" s="68">
        <v>492890.11431595153</v>
      </c>
      <c r="F61" s="68">
        <v>479478.79877982626</v>
      </c>
      <c r="G61" s="68">
        <v>477214.74419706577</v>
      </c>
      <c r="H61" s="68">
        <v>474435.73722844518</v>
      </c>
      <c r="I61" s="68">
        <v>491272.15407502465</v>
      </c>
      <c r="J61" s="68">
        <v>488480.33894947515</v>
      </c>
      <c r="K61" s="68">
        <v>486077.96355852578</v>
      </c>
      <c r="L61" s="68">
        <v>486797.37255783525</v>
      </c>
      <c r="M61" s="68">
        <v>484518.84888051136</v>
      </c>
      <c r="N61" s="68">
        <v>467987.57324363239</v>
      </c>
      <c r="O61" s="68">
        <v>495334.0342956534</v>
      </c>
      <c r="P61" s="68">
        <v>463775.89989705262</v>
      </c>
    </row>
    <row r="62" spans="1:16" s="68" customFormat="1" x14ac:dyDescent="0.15">
      <c r="A62">
        <f t="shared" si="1"/>
        <v>61</v>
      </c>
      <c r="B62" s="68">
        <v>495518.58069473202</v>
      </c>
      <c r="C62" s="68">
        <v>509752.4820111756</v>
      </c>
      <c r="D62" s="68">
        <v>507333.73101974768</v>
      </c>
      <c r="E62" s="68">
        <v>504521.60031677096</v>
      </c>
      <c r="F62" s="68">
        <v>491243.72676263202</v>
      </c>
      <c r="G62" s="68">
        <v>489011.08927174268</v>
      </c>
      <c r="H62" s="68">
        <v>486183.92179684562</v>
      </c>
      <c r="I62" s="68">
        <v>502943.4974336396</v>
      </c>
      <c r="J62" s="68">
        <v>500108.76440235955</v>
      </c>
      <c r="K62" s="68">
        <v>497744.26369900594</v>
      </c>
      <c r="L62" s="68">
        <v>486796.80206699291</v>
      </c>
      <c r="M62" s="68">
        <v>484518.33128617541</v>
      </c>
      <c r="N62" s="68">
        <v>479749.47121129563</v>
      </c>
      <c r="O62" s="68">
        <v>495334.0342956534</v>
      </c>
      <c r="P62" s="68">
        <v>475519.04954869649</v>
      </c>
    </row>
    <row r="63" spans="1:16" s="68" customFormat="1" x14ac:dyDescent="0.15">
      <c r="A63">
        <f t="shared" si="1"/>
        <v>62</v>
      </c>
      <c r="B63" s="68">
        <v>507295.42979419295</v>
      </c>
      <c r="C63" s="68">
        <v>521351.03631040454</v>
      </c>
      <c r="D63" s="68">
        <v>518980.664784113</v>
      </c>
      <c r="E63" s="68">
        <v>516127.28740518837</v>
      </c>
      <c r="F63" s="68">
        <v>503015.80031090014</v>
      </c>
      <c r="G63" s="68">
        <v>500822.26665564551</v>
      </c>
      <c r="H63" s="68">
        <v>497946.93749005796</v>
      </c>
      <c r="I63" s="68">
        <v>514595.9277285781</v>
      </c>
      <c r="J63" s="68">
        <v>511718.2479541676</v>
      </c>
      <c r="K63" s="68">
        <v>509399.71684876282</v>
      </c>
      <c r="L63" s="68">
        <v>511136.64217034256</v>
      </c>
      <c r="M63" s="68">
        <v>508744.24785048421</v>
      </c>
      <c r="N63" s="68">
        <v>491540.04515439726</v>
      </c>
      <c r="O63" s="68">
        <v>520100.73601043609</v>
      </c>
      <c r="P63" s="68">
        <v>487297.01510487223</v>
      </c>
    </row>
    <row r="64" spans="1:16" s="68" customFormat="1" x14ac:dyDescent="0.15">
      <c r="A64">
        <f t="shared" si="1"/>
        <v>63</v>
      </c>
      <c r="B64" s="68">
        <v>519104.0948376655</v>
      </c>
      <c r="C64" s="68">
        <v>532954.46835217229</v>
      </c>
      <c r="D64" s="68">
        <v>530640.24305721454</v>
      </c>
      <c r="E64" s="68">
        <v>527744.9123434159</v>
      </c>
      <c r="F64" s="68">
        <v>514825.43280724646</v>
      </c>
      <c r="G64" s="68">
        <v>512678.30699798581</v>
      </c>
      <c r="H64" s="68">
        <v>509754.21681643417</v>
      </c>
      <c r="I64" s="68">
        <v>526266.88583803747</v>
      </c>
      <c r="J64" s="68">
        <v>523345.52861620049</v>
      </c>
      <c r="K64" s="68">
        <v>521080.59048895777</v>
      </c>
      <c r="L64" s="68">
        <v>511136.64217034256</v>
      </c>
      <c r="M64" s="68">
        <v>508744.24785048421</v>
      </c>
      <c r="N64" s="68">
        <v>503387.57532766275</v>
      </c>
      <c r="O64" s="68">
        <v>519423.1288347792</v>
      </c>
      <c r="P64" s="68">
        <v>499137.31400002679</v>
      </c>
    </row>
    <row r="65" spans="1:16" s="68" customFormat="1" x14ac:dyDescent="0.15">
      <c r="A65">
        <f t="shared" si="1"/>
        <v>64</v>
      </c>
      <c r="B65" s="68">
        <v>530927.57063022687</v>
      </c>
      <c r="C65" s="68">
        <v>544545.68391798844</v>
      </c>
      <c r="D65" s="68">
        <v>542295.99207545083</v>
      </c>
      <c r="E65" s="68">
        <v>539357.65064004273</v>
      </c>
      <c r="F65" s="68">
        <v>526655.87984028389</v>
      </c>
      <c r="G65" s="68">
        <v>524563.05962161918</v>
      </c>
      <c r="H65" s="68">
        <v>521589.33026246278</v>
      </c>
      <c r="I65" s="68">
        <v>537940.11934046797</v>
      </c>
      <c r="J65" s="68">
        <v>534974.01259391475</v>
      </c>
      <c r="K65" s="68">
        <v>532770.90130152949</v>
      </c>
      <c r="L65" s="68">
        <v>536693.47427885968</v>
      </c>
      <c r="M65" s="68">
        <v>534181.46024300845</v>
      </c>
      <c r="N65" s="68">
        <v>515276.48683525284</v>
      </c>
      <c r="O65" s="68">
        <v>571365.44171825715</v>
      </c>
      <c r="P65" s="68">
        <v>511024.63925224543</v>
      </c>
    </row>
    <row r="66" spans="1:16" s="68" customFormat="1" x14ac:dyDescent="0.15">
      <c r="A66">
        <f t="shared" si="1"/>
        <v>65</v>
      </c>
      <c r="B66" s="68">
        <v>542767.00864969008</v>
      </c>
      <c r="C66" s="68">
        <v>556128.66403293959</v>
      </c>
      <c r="D66" s="68">
        <v>553952.1584468995</v>
      </c>
      <c r="E66" s="68">
        <v>550969.16389231011</v>
      </c>
      <c r="F66" s="68">
        <v>538508.10726310767</v>
      </c>
      <c r="G66" s="68">
        <v>536477.7685827635</v>
      </c>
      <c r="H66" s="68">
        <v>533453.03833569644</v>
      </c>
      <c r="I66" s="68">
        <v>549619.60479162016</v>
      </c>
      <c r="J66" s="68">
        <v>546607.10609679227</v>
      </c>
      <c r="K66" s="68">
        <v>544474.32140395592</v>
      </c>
      <c r="L66" s="68">
        <v>529985.20582187537</v>
      </c>
      <c r="M66" s="68">
        <v>532518.42594599305</v>
      </c>
      <c r="N66" s="68">
        <v>527207.66197529004</v>
      </c>
      <c r="O66" s="68">
        <v>557081.58420453384</v>
      </c>
      <c r="P66" s="68">
        <v>522959.72605774814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938E-ABD3-4C45-8E9B-CF972A8C43AA}">
  <sheetPr codeName="Sheet27"/>
  <dimension ref="A1:AN2013"/>
  <sheetViews>
    <sheetView topLeftCell="P1" zoomScale="106" workbookViewId="0">
      <pane ySplit="3" topLeftCell="A4" activePane="bottomLeft" state="frozen"/>
      <selection activeCell="F27" sqref="F27"/>
      <selection pane="bottomLeft" activeCell="AA18" sqref="AA18"/>
    </sheetView>
  </sheetViews>
  <sheetFormatPr baseColWidth="10" defaultColWidth="10.6640625" defaultRowHeight="13" x14ac:dyDescent="0.15"/>
  <cols>
    <col min="3" max="3" width="19.33203125" bestFit="1" customWidth="1"/>
    <col min="7" max="7" width="12.6640625" customWidth="1"/>
    <col min="8" max="8" width="11.1640625" bestFit="1" customWidth="1"/>
    <col min="10" max="10" width="18.33203125" bestFit="1" customWidth="1"/>
    <col min="11" max="11" width="18.83203125" customWidth="1"/>
    <col min="14" max="14" width="5.6640625" customWidth="1"/>
    <col min="15" max="15" width="11.6640625" bestFit="1" customWidth="1"/>
    <col min="21" max="21" width="5.6640625" customWidth="1"/>
    <col min="24" max="24" width="5.6640625" customWidth="1"/>
    <col min="25" max="25" width="18.33203125" customWidth="1"/>
    <col min="26" max="26" width="11.33203125" bestFit="1" customWidth="1"/>
    <col min="27" max="27" width="21.33203125" customWidth="1"/>
    <col min="31" max="31" width="13.1640625" customWidth="1"/>
    <col min="37" max="37" width="15.6640625" customWidth="1"/>
    <col min="39" max="39" width="14.83203125" customWidth="1"/>
  </cols>
  <sheetData>
    <row r="1" spans="1:40" ht="16" x14ac:dyDescent="0.2">
      <c r="A1" s="67" t="s">
        <v>254</v>
      </c>
      <c r="Y1" s="80" t="s">
        <v>1</v>
      </c>
      <c r="Z1" s="81"/>
      <c r="AA1" s="81"/>
      <c r="AB1" s="81"/>
      <c r="AC1" s="81"/>
      <c r="AD1" s="82"/>
      <c r="AE1" s="82"/>
      <c r="AJ1" s="47"/>
      <c r="AK1" s="5"/>
      <c r="AL1" s="65"/>
      <c r="AM1" s="64"/>
    </row>
    <row r="2" spans="1:40" ht="15" x14ac:dyDescent="0.2">
      <c r="J2" s="66" t="s">
        <v>3</v>
      </c>
      <c r="K2" s="66"/>
      <c r="L2" s="66"/>
      <c r="M2" s="66"/>
      <c r="O2" s="83" t="s">
        <v>4</v>
      </c>
      <c r="P2" s="84"/>
      <c r="Q2" s="85"/>
      <c r="R2" s="85"/>
      <c r="S2" s="85"/>
      <c r="T2" s="86"/>
      <c r="V2" s="87" t="s">
        <v>256</v>
      </c>
      <c r="W2" s="87"/>
      <c r="Y2" s="17" t="s">
        <v>5</v>
      </c>
      <c r="Z2" s="17" t="s">
        <v>6</v>
      </c>
      <c r="AA2" s="17" t="s">
        <v>7</v>
      </c>
      <c r="AB2" s="17" t="s">
        <v>8</v>
      </c>
      <c r="AC2" s="17"/>
      <c r="AD2" s="17" t="s">
        <v>9</v>
      </c>
      <c r="AE2" s="17" t="s">
        <v>10</v>
      </c>
      <c r="AJ2" s="47"/>
      <c r="AK2" s="5"/>
      <c r="AL2" s="65"/>
      <c r="AM2" s="64"/>
    </row>
    <row r="3" spans="1:40" ht="42" x14ac:dyDescent="0.15">
      <c r="G3" s="1" t="s">
        <v>11</v>
      </c>
      <c r="H3" s="73">
        <v>567939.36701965996</v>
      </c>
      <c r="I3" s="24" t="s">
        <v>12</v>
      </c>
      <c r="J3" s="17" t="s">
        <v>11</v>
      </c>
      <c r="K3" s="17" t="s">
        <v>13</v>
      </c>
      <c r="L3" s="17" t="s">
        <v>14</v>
      </c>
      <c r="M3" s="62" t="s">
        <v>15</v>
      </c>
      <c r="N3" s="62"/>
      <c r="O3" s="62" t="s">
        <v>16</v>
      </c>
      <c r="P3" s="62" t="s">
        <v>17</v>
      </c>
      <c r="Q3" s="62" t="s">
        <v>18</v>
      </c>
      <c r="R3" s="62" t="s">
        <v>19</v>
      </c>
      <c r="S3" s="62" t="s">
        <v>20</v>
      </c>
      <c r="T3" s="62" t="s">
        <v>21</v>
      </c>
      <c r="U3" s="62"/>
      <c r="V3" s="62" t="s">
        <v>22</v>
      </c>
      <c r="W3" s="62" t="s">
        <v>23</v>
      </c>
      <c r="X3" s="62"/>
      <c r="Y3" s="61" t="s">
        <v>24</v>
      </c>
      <c r="Z3" s="61" t="s">
        <v>25</v>
      </c>
      <c r="AA3" s="61" t="s">
        <v>26</v>
      </c>
      <c r="AB3" s="61" t="s">
        <v>27</v>
      </c>
      <c r="AC3" s="61" t="s">
        <v>28</v>
      </c>
      <c r="AD3" s="61" t="s">
        <v>29</v>
      </c>
      <c r="AE3" s="61" t="s">
        <v>30</v>
      </c>
      <c r="AF3" s="60" t="s">
        <v>31</v>
      </c>
      <c r="AJ3" s="24"/>
      <c r="AK3" s="1"/>
      <c r="AL3" s="1"/>
      <c r="AM3" s="1"/>
      <c r="AN3" s="1"/>
    </row>
    <row r="4" spans="1:40" ht="15" customHeight="1" x14ac:dyDescent="0.15">
      <c r="A4" s="49" t="s">
        <v>32</v>
      </c>
      <c r="B4" s="40">
        <v>65</v>
      </c>
      <c r="C4" s="40"/>
      <c r="D4" s="40"/>
      <c r="G4" s="1"/>
      <c r="H4" s="17">
        <v>0</v>
      </c>
      <c r="I4" s="17">
        <v>0</v>
      </c>
      <c r="J4" s="14">
        <f>$H$3</f>
        <v>567939.36701965996</v>
      </c>
      <c r="K4" s="14">
        <f>J4*$C$10</f>
        <v>14198.4841754915</v>
      </c>
      <c r="L4" s="15">
        <f>$C$14</f>
        <v>5884.4157951965999</v>
      </c>
      <c r="M4" s="14">
        <f t="shared" ref="M4:M35" si="0">$E$11</f>
        <v>769177</v>
      </c>
      <c r="Q4" s="48">
        <v>1</v>
      </c>
      <c r="R4" s="9"/>
      <c r="S4" s="9"/>
      <c r="T4" s="9">
        <f t="shared" ref="T4:T35" si="1">Q4-SUM(R4:S4)</f>
        <v>1</v>
      </c>
      <c r="U4" s="47"/>
      <c r="V4" s="8"/>
      <c r="W4" s="8">
        <f t="shared" ref="W4:W35" si="2">$G$14*M4*T4</f>
        <v>7691.77</v>
      </c>
      <c r="X4" s="47"/>
      <c r="Y4" s="8">
        <f t="shared" ref="Y4:Y35" si="3">IFERROR(_xlfn.IFNA($T4*J4,0),0)</f>
        <v>567939.36701965996</v>
      </c>
      <c r="Z4" s="8">
        <f t="shared" ref="Z4:Z35" si="4">IFERROR(_xlfn.IFNA(-$T4*K4,0),0)</f>
        <v>-14198.4841754915</v>
      </c>
      <c r="AA4" s="8">
        <f t="shared" ref="AA4:AA35" si="5">IFERROR(_xlfn.IFNA(-$T4*L4,0),0)</f>
        <v>-5884.4157951965999</v>
      </c>
      <c r="AB4" s="8"/>
      <c r="AC4" s="8">
        <f t="shared" ref="AC4:AC35" si="6">IFERROR(_xlfn.IFNA(SUM(Y4:AB4),0),0)</f>
        <v>547856.46704897191</v>
      </c>
      <c r="AD4" s="8"/>
      <c r="AE4" s="8">
        <f t="shared" ref="AE4:AE35" si="7">IFERROR(_xlfn.IFNA(SUM(AC4:AD4),0),0)</f>
        <v>547856.46704897191</v>
      </c>
      <c r="AG4" s="46">
        <f>AE133</f>
        <v>71974.760138819693</v>
      </c>
      <c r="AJ4" s="17"/>
      <c r="AK4" s="6"/>
      <c r="AL4" s="6"/>
      <c r="AM4" s="5"/>
      <c r="AN4" s="5"/>
    </row>
    <row r="5" spans="1:40" x14ac:dyDescent="0.15">
      <c r="H5" s="17">
        <f>B4</f>
        <v>65</v>
      </c>
      <c r="I5" s="7">
        <f t="shared" ref="I5:I36" si="8">IF(H5&lt;121, H5 )</f>
        <v>65</v>
      </c>
      <c r="J5" s="14"/>
      <c r="K5" s="14"/>
      <c r="L5" s="15"/>
      <c r="M5" s="14">
        <f t="shared" si="0"/>
        <v>769177</v>
      </c>
      <c r="N5" s="13"/>
      <c r="O5" s="13">
        <f>1000*(IF(I5&lt;18,VLOOKUP(I5,'[1]Mortality (No Interventions) H'!$B$10:$O$129,13),VLOOKUP(I5,'[1]Mortality (Interventions) H'!$B$392:$AV$512,4)))</f>
        <v>20.04601129709345</v>
      </c>
      <c r="P5" s="11">
        <v>0</v>
      </c>
      <c r="Q5" s="10">
        <f t="shared" ref="Q5:Q36" si="9">T4</f>
        <v>1</v>
      </c>
      <c r="R5" s="10">
        <f t="shared" ref="R5:R36" si="10">O5*Q5/1000</f>
        <v>2.004601129709345E-2</v>
      </c>
      <c r="S5" s="10">
        <f t="shared" ref="S5:S36" si="11">MIN(P5*Q5,Q5-R5)</f>
        <v>0</v>
      </c>
      <c r="T5" s="9">
        <f t="shared" si="1"/>
        <v>0.97995398870290651</v>
      </c>
      <c r="U5" s="18"/>
      <c r="V5" s="8">
        <f t="shared" ref="V5:V36" si="12">W4</f>
        <v>7691.77</v>
      </c>
      <c r="W5" s="8">
        <f t="shared" si="2"/>
        <v>7537.5806916853553</v>
      </c>
      <c r="X5" s="18"/>
      <c r="Y5" s="8">
        <f t="shared" si="3"/>
        <v>0</v>
      </c>
      <c r="Z5" s="8">
        <f t="shared" si="4"/>
        <v>0</v>
      </c>
      <c r="AA5" s="8">
        <f t="shared" si="5"/>
        <v>0</v>
      </c>
      <c r="AB5" s="8">
        <f t="shared" ref="AB5:AB36" si="13">IFERROR(_xlfn.IFNA(-M5*R5,0),0)</f>
        <v>-15418.930831464448</v>
      </c>
      <c r="AC5" s="8">
        <f t="shared" si="6"/>
        <v>-15418.930831464448</v>
      </c>
      <c r="AD5" s="8">
        <f t="shared" ref="AD5:AD36" si="14">IFERROR(_xlfn.IFNA($D$6*SUM(V5:V5,Y5:Z5),0),0)</f>
        <v>754.56263700000011</v>
      </c>
      <c r="AE5" s="8">
        <f t="shared" si="7"/>
        <v>-14664.368194464447</v>
      </c>
      <c r="AG5" s="8"/>
      <c r="AJ5" s="7"/>
      <c r="AK5" s="6"/>
      <c r="AL5" s="6"/>
      <c r="AM5" s="5"/>
      <c r="AN5" s="5"/>
    </row>
    <row r="6" spans="1:40" x14ac:dyDescent="0.15">
      <c r="A6" s="30" t="s">
        <v>33</v>
      </c>
      <c r="B6" s="30"/>
      <c r="C6" s="30"/>
      <c r="D6" s="45">
        <v>9.8100000000000007E-2</v>
      </c>
      <c r="E6" s="42"/>
      <c r="F6" s="42"/>
      <c r="G6" s="42"/>
      <c r="H6" s="17">
        <f t="shared" ref="H6:H37" si="15">H5+1</f>
        <v>66</v>
      </c>
      <c r="I6" s="7">
        <f t="shared" si="8"/>
        <v>66</v>
      </c>
      <c r="J6" s="16">
        <v>0</v>
      </c>
      <c r="K6" s="14">
        <f t="shared" ref="K6:K37" si="16">J6*$C$10</f>
        <v>0</v>
      </c>
      <c r="L6" s="15">
        <f t="shared" ref="L6:L37" si="17">$C$15</f>
        <v>3044.7189600982997</v>
      </c>
      <c r="M6" s="14">
        <f t="shared" si="0"/>
        <v>769177</v>
      </c>
      <c r="N6" s="13"/>
      <c r="O6" s="13">
        <f>1000*(IF(I6&lt;18,VLOOKUP(I6,'[1]Mortality (No Interventions) H'!$B$10:$O$129,13),VLOOKUP(I6,'[1]Mortality (Interventions) H'!$B$392:$AV$512,4)))</f>
        <v>21.896547276074752</v>
      </c>
      <c r="P6" s="11">
        <v>0</v>
      </c>
      <c r="Q6" s="10">
        <f t="shared" si="9"/>
        <v>0.97995398870290651</v>
      </c>
      <c r="R6" s="10">
        <f t="shared" si="10"/>
        <v>2.1457608842011214E-2</v>
      </c>
      <c r="S6" s="10">
        <f t="shared" si="11"/>
        <v>0</v>
      </c>
      <c r="T6" s="9">
        <f t="shared" si="1"/>
        <v>0.95849637986089531</v>
      </c>
      <c r="U6" s="18"/>
      <c r="V6" s="8">
        <f t="shared" si="12"/>
        <v>7537.5806916853553</v>
      </c>
      <c r="W6" s="8">
        <f t="shared" si="2"/>
        <v>7372.5336997226395</v>
      </c>
      <c r="X6" s="18"/>
      <c r="Y6" s="8">
        <f t="shared" si="3"/>
        <v>0</v>
      </c>
      <c r="Z6" s="8">
        <f t="shared" si="4"/>
        <v>0</v>
      </c>
      <c r="AA6" s="8">
        <f t="shared" si="5"/>
        <v>-2918.3521009480501</v>
      </c>
      <c r="AB6" s="8">
        <f t="shared" si="13"/>
        <v>-16504.69919627166</v>
      </c>
      <c r="AC6" s="8">
        <f t="shared" si="6"/>
        <v>-19423.05129721971</v>
      </c>
      <c r="AD6" s="8">
        <f t="shared" si="14"/>
        <v>739.43666585433346</v>
      </c>
      <c r="AE6" s="8">
        <f t="shared" si="7"/>
        <v>-18683.614631365377</v>
      </c>
      <c r="AF6" s="1" t="s">
        <v>34</v>
      </c>
      <c r="AG6" s="44">
        <f>AE133/Y133</f>
        <v>0.12672965516815141</v>
      </c>
      <c r="AJ6" s="7"/>
      <c r="AK6" s="6"/>
      <c r="AL6" s="6"/>
      <c r="AM6" s="5"/>
      <c r="AN6" s="5"/>
    </row>
    <row r="7" spans="1:40" x14ac:dyDescent="0.15">
      <c r="A7" s="40" t="s">
        <v>35</v>
      </c>
      <c r="B7" s="40"/>
      <c r="C7" s="38"/>
      <c r="D7" s="43">
        <f>(1.067)/(1.0295)- 1</f>
        <v>3.6425449247207142E-2</v>
      </c>
      <c r="E7" s="42"/>
      <c r="F7" s="42"/>
      <c r="G7" s="42"/>
      <c r="H7" s="17">
        <f t="shared" si="15"/>
        <v>67</v>
      </c>
      <c r="I7" s="7">
        <f t="shared" si="8"/>
        <v>67</v>
      </c>
      <c r="J7" s="16">
        <v>0</v>
      </c>
      <c r="K7" s="14">
        <f t="shared" si="16"/>
        <v>0</v>
      </c>
      <c r="L7" s="15">
        <f t="shared" si="17"/>
        <v>3044.7189600982997</v>
      </c>
      <c r="M7" s="14">
        <f t="shared" si="0"/>
        <v>769177</v>
      </c>
      <c r="N7" s="13"/>
      <c r="O7" s="13">
        <f>1000*(IF(I7&lt;18,VLOOKUP(I7,'[1]Mortality (No Interventions) H'!$B$10:$O$129,13),VLOOKUP(I7,'[1]Mortality (Interventions) H'!$B$392:$AV$512,4)))</f>
        <v>23.856248290159222</v>
      </c>
      <c r="P7" s="11">
        <v>0</v>
      </c>
      <c r="Q7" s="10">
        <f t="shared" si="9"/>
        <v>0.95849637986089531</v>
      </c>
      <c r="R7" s="10">
        <f t="shared" si="10"/>
        <v>2.2866127623180285E-2</v>
      </c>
      <c r="S7" s="10">
        <f t="shared" si="11"/>
        <v>0</v>
      </c>
      <c r="T7" s="9">
        <f t="shared" si="1"/>
        <v>0.93563025223771501</v>
      </c>
      <c r="U7" s="18"/>
      <c r="V7" s="8">
        <f t="shared" si="12"/>
        <v>7372.5336997226395</v>
      </c>
      <c r="W7" s="8">
        <f t="shared" si="2"/>
        <v>7196.6527052544898</v>
      </c>
      <c r="X7" s="18"/>
      <c r="Y7" s="8">
        <f t="shared" si="3"/>
        <v>0</v>
      </c>
      <c r="Z7" s="8">
        <f t="shared" si="4"/>
        <v>0</v>
      </c>
      <c r="AA7" s="8">
        <f t="shared" si="5"/>
        <v>-2848.7311686297253</v>
      </c>
      <c r="AB7" s="8">
        <f t="shared" si="13"/>
        <v>-17588.099446814944</v>
      </c>
      <c r="AC7" s="8">
        <f t="shared" si="6"/>
        <v>-20436.830615444669</v>
      </c>
      <c r="AD7" s="8">
        <f t="shared" si="14"/>
        <v>723.24555594279104</v>
      </c>
      <c r="AE7" s="8">
        <f t="shared" si="7"/>
        <v>-19713.585059501878</v>
      </c>
      <c r="AJ7" s="7"/>
      <c r="AK7" s="6"/>
      <c r="AL7" s="6"/>
      <c r="AM7" s="5"/>
      <c r="AN7" s="5"/>
    </row>
    <row r="8" spans="1:40" x14ac:dyDescent="0.15">
      <c r="A8" s="40" t="s">
        <v>36</v>
      </c>
      <c r="B8" s="36"/>
      <c r="C8" s="38"/>
      <c r="D8" s="17"/>
      <c r="E8" s="17"/>
      <c r="F8" s="17"/>
      <c r="G8" s="17"/>
      <c r="H8" s="17">
        <f t="shared" si="15"/>
        <v>68</v>
      </c>
      <c r="I8" s="7">
        <f t="shared" si="8"/>
        <v>68</v>
      </c>
      <c r="J8" s="16">
        <v>0</v>
      </c>
      <c r="K8" s="14">
        <f t="shared" si="16"/>
        <v>0</v>
      </c>
      <c r="L8" s="15">
        <f t="shared" si="17"/>
        <v>3044.7189600982997</v>
      </c>
      <c r="M8" s="14">
        <f t="shared" si="0"/>
        <v>769177</v>
      </c>
      <c r="N8" s="13"/>
      <c r="O8" s="13">
        <f>1000*(IF(I8&lt;18,VLOOKUP(I8,'[1]Mortality (No Interventions) H'!$B$10:$O$129,13),VLOOKUP(I8,'[1]Mortality (Interventions) H'!$B$392:$AV$512,4)))</f>
        <v>25.922789905584708</v>
      </c>
      <c r="P8" s="11">
        <v>0</v>
      </c>
      <c r="Q8" s="10">
        <f t="shared" si="9"/>
        <v>0.93563025223771501</v>
      </c>
      <c r="R8" s="10">
        <f t="shared" si="10"/>
        <v>2.4254146458067512E-2</v>
      </c>
      <c r="S8" s="10">
        <f t="shared" si="11"/>
        <v>0</v>
      </c>
      <c r="T8" s="9">
        <f t="shared" si="1"/>
        <v>0.91137610577964745</v>
      </c>
      <c r="U8" s="18"/>
      <c r="V8" s="8">
        <f t="shared" si="12"/>
        <v>7196.6527052544898</v>
      </c>
      <c r="W8" s="8">
        <f t="shared" si="2"/>
        <v>7010.0953891527197</v>
      </c>
      <c r="X8" s="18"/>
      <c r="Y8" s="8">
        <f t="shared" si="3"/>
        <v>0</v>
      </c>
      <c r="Z8" s="8">
        <f t="shared" si="4"/>
        <v>0</v>
      </c>
      <c r="AA8" s="8">
        <f t="shared" si="5"/>
        <v>-2774.8841090478463</v>
      </c>
      <c r="AB8" s="8">
        <f t="shared" si="13"/>
        <v>-18655.731610176994</v>
      </c>
      <c r="AC8" s="8">
        <f t="shared" si="6"/>
        <v>-21430.615719224839</v>
      </c>
      <c r="AD8" s="8">
        <f t="shared" si="14"/>
        <v>705.99163038546544</v>
      </c>
      <c r="AE8" s="8">
        <f t="shared" si="7"/>
        <v>-20724.624088839373</v>
      </c>
      <c r="AJ8" s="7"/>
      <c r="AK8" s="6"/>
      <c r="AL8" s="6"/>
      <c r="AM8" s="5"/>
      <c r="AN8" s="5"/>
    </row>
    <row r="9" spans="1:40" x14ac:dyDescent="0.15">
      <c r="A9" s="40"/>
      <c r="B9" s="36" t="s">
        <v>37</v>
      </c>
      <c r="C9" s="36" t="s">
        <v>38</v>
      </c>
      <c r="E9" s="17"/>
      <c r="F9" s="17"/>
      <c r="G9" s="17"/>
      <c r="H9" s="17">
        <f t="shared" si="15"/>
        <v>69</v>
      </c>
      <c r="I9" s="7">
        <f t="shared" si="8"/>
        <v>69</v>
      </c>
      <c r="J9" s="16">
        <v>0</v>
      </c>
      <c r="K9" s="14">
        <f t="shared" si="16"/>
        <v>0</v>
      </c>
      <c r="L9" s="15">
        <f t="shared" si="17"/>
        <v>3044.7189600982997</v>
      </c>
      <c r="M9" s="14">
        <f t="shared" si="0"/>
        <v>769177</v>
      </c>
      <c r="N9" s="13"/>
      <c r="O9" s="13">
        <f>1000*(IF(I9&lt;18,VLOOKUP(I9,'[1]Mortality (No Interventions) H'!$B$10:$O$129,13),VLOOKUP(I9,'[1]Mortality (Interventions) H'!$B$392:$AV$512,4)))</f>
        <v>28.236985438026391</v>
      </c>
      <c r="P9" s="11">
        <v>0</v>
      </c>
      <c r="Q9" s="10">
        <f t="shared" si="9"/>
        <v>0.91137610577964745</v>
      </c>
      <c r="R9" s="10">
        <f t="shared" si="10"/>
        <v>2.5734513827465104E-2</v>
      </c>
      <c r="S9" s="10">
        <f t="shared" si="11"/>
        <v>0</v>
      </c>
      <c r="T9" s="9">
        <f t="shared" si="1"/>
        <v>0.88564159195218239</v>
      </c>
      <c r="U9" s="18"/>
      <c r="V9" s="8">
        <f t="shared" si="12"/>
        <v>7010.0953891527197</v>
      </c>
      <c r="W9" s="8">
        <f t="shared" si="2"/>
        <v>6812.1514277300384</v>
      </c>
      <c r="X9" s="18"/>
      <c r="Y9" s="8">
        <f t="shared" si="3"/>
        <v>0</v>
      </c>
      <c r="Z9" s="8">
        <f t="shared" si="4"/>
        <v>0</v>
      </c>
      <c r="AA9" s="8">
        <f t="shared" si="5"/>
        <v>-2696.5297468684516</v>
      </c>
      <c r="AB9" s="8">
        <f t="shared" si="13"/>
        <v>-19794.396142268128</v>
      </c>
      <c r="AC9" s="8">
        <f t="shared" si="6"/>
        <v>-22490.925889136579</v>
      </c>
      <c r="AD9" s="8">
        <f t="shared" si="14"/>
        <v>687.69035767588184</v>
      </c>
      <c r="AE9" s="8">
        <f t="shared" si="7"/>
        <v>-21803.235531460698</v>
      </c>
      <c r="AJ9" s="7"/>
      <c r="AK9" s="6"/>
      <c r="AL9" s="6"/>
      <c r="AM9" s="5"/>
      <c r="AN9" s="5"/>
    </row>
    <row r="10" spans="1:40" x14ac:dyDescent="0.15">
      <c r="A10" s="40"/>
      <c r="B10" s="36">
        <v>1</v>
      </c>
      <c r="C10" s="55">
        <v>2.5000000000000001E-2</v>
      </c>
      <c r="D10" s="17"/>
      <c r="E10" s="41" t="s">
        <v>39</v>
      </c>
      <c r="F10" s="36"/>
      <c r="G10" s="17"/>
      <c r="H10" s="17">
        <f t="shared" si="15"/>
        <v>70</v>
      </c>
      <c r="I10" s="7">
        <f t="shared" si="8"/>
        <v>70</v>
      </c>
      <c r="J10" s="16">
        <v>0</v>
      </c>
      <c r="K10" s="14">
        <f t="shared" si="16"/>
        <v>0</v>
      </c>
      <c r="L10" s="15">
        <f t="shared" si="17"/>
        <v>3044.7189600982997</v>
      </c>
      <c r="M10" s="14">
        <f t="shared" si="0"/>
        <v>769177</v>
      </c>
      <c r="N10" s="13"/>
      <c r="O10" s="13">
        <f>1000*(IF(I10&lt;18,VLOOKUP(I10,'[1]Mortality (No Interventions) H'!$B$10:$O$129,13),VLOOKUP(I10,'[1]Mortality (Interventions) H'!$B$392:$AV$512,4)))</f>
        <v>30.832179584286791</v>
      </c>
      <c r="P10" s="11">
        <v>0</v>
      </c>
      <c r="Q10" s="10">
        <f t="shared" si="9"/>
        <v>0.88564159195218239</v>
      </c>
      <c r="R10" s="10">
        <f t="shared" si="10"/>
        <v>2.730626061038333E-2</v>
      </c>
      <c r="S10" s="10">
        <f t="shared" si="11"/>
        <v>0</v>
      </c>
      <c r="T10" s="9">
        <f t="shared" si="1"/>
        <v>0.85833533134179907</v>
      </c>
      <c r="U10" s="18"/>
      <c r="V10" s="8">
        <f t="shared" si="12"/>
        <v>6812.1514277300384</v>
      </c>
      <c r="W10" s="8">
        <f t="shared" si="2"/>
        <v>6602.1179515549102</v>
      </c>
      <c r="X10" s="18"/>
      <c r="Y10" s="8">
        <f t="shared" si="3"/>
        <v>0</v>
      </c>
      <c r="Z10" s="8">
        <f t="shared" si="4"/>
        <v>0</v>
      </c>
      <c r="AA10" s="8">
        <f t="shared" si="5"/>
        <v>-2613.3898574586319</v>
      </c>
      <c r="AB10" s="8">
        <f t="shared" si="13"/>
        <v>-21003.34761751282</v>
      </c>
      <c r="AC10" s="8">
        <f t="shared" si="6"/>
        <v>-23616.737474971451</v>
      </c>
      <c r="AD10" s="8">
        <f t="shared" si="14"/>
        <v>668.2720550603168</v>
      </c>
      <c r="AE10" s="8">
        <f t="shared" si="7"/>
        <v>-22948.465419911136</v>
      </c>
      <c r="AJ10" s="7"/>
      <c r="AK10" s="6"/>
      <c r="AL10" s="6"/>
      <c r="AM10" s="5"/>
      <c r="AN10" s="5"/>
    </row>
    <row r="11" spans="1:40" x14ac:dyDescent="0.15">
      <c r="A11" s="40"/>
      <c r="B11" s="39" t="s">
        <v>40</v>
      </c>
      <c r="C11" s="38">
        <v>0</v>
      </c>
      <c r="D11" s="17"/>
      <c r="E11" s="74">
        <v>769177</v>
      </c>
      <c r="F11" s="36"/>
      <c r="G11" s="17"/>
      <c r="H11" s="17">
        <f t="shared" si="15"/>
        <v>71</v>
      </c>
      <c r="I11" s="7">
        <f t="shared" si="8"/>
        <v>71</v>
      </c>
      <c r="J11" s="16">
        <v>0</v>
      </c>
      <c r="K11" s="14">
        <f t="shared" si="16"/>
        <v>0</v>
      </c>
      <c r="L11" s="15">
        <f t="shared" si="17"/>
        <v>3044.7189600982997</v>
      </c>
      <c r="M11" s="14">
        <f t="shared" si="0"/>
        <v>769177</v>
      </c>
      <c r="N11" s="13"/>
      <c r="O11" s="13">
        <f>1000*(IF(I11&lt;18,VLOOKUP(I11,'[1]Mortality (No Interventions) H'!$B$10:$O$129,13),VLOOKUP(I11,'[1]Mortality (Interventions) H'!$B$392:$AV$512,4)))</f>
        <v>33.790949755130491</v>
      </c>
      <c r="P11" s="11">
        <v>0</v>
      </c>
      <c r="Q11" s="10">
        <f t="shared" si="9"/>
        <v>0.85833533134179907</v>
      </c>
      <c r="R11" s="10">
        <f t="shared" si="10"/>
        <v>2.9003966054424016E-2</v>
      </c>
      <c r="S11" s="10">
        <f t="shared" si="11"/>
        <v>0</v>
      </c>
      <c r="T11" s="9">
        <f t="shared" si="1"/>
        <v>0.82933136528737506</v>
      </c>
      <c r="U11" s="18"/>
      <c r="V11" s="8">
        <f t="shared" si="12"/>
        <v>6602.1179515549102</v>
      </c>
      <c r="W11" s="8">
        <f t="shared" si="2"/>
        <v>6379.0261155764729</v>
      </c>
      <c r="X11" s="18"/>
      <c r="Y11" s="8">
        <f t="shared" si="3"/>
        <v>0</v>
      </c>
      <c r="Z11" s="8">
        <f t="shared" si="4"/>
        <v>0</v>
      </c>
      <c r="AA11" s="8">
        <f t="shared" si="5"/>
        <v>-2525.0809320946796</v>
      </c>
      <c r="AB11" s="8">
        <f t="shared" si="13"/>
        <v>-22309.183597843701</v>
      </c>
      <c r="AC11" s="8">
        <f t="shared" si="6"/>
        <v>-24834.26452993838</v>
      </c>
      <c r="AD11" s="8">
        <f t="shared" si="14"/>
        <v>647.66777104753669</v>
      </c>
      <c r="AE11" s="8">
        <f t="shared" si="7"/>
        <v>-24186.596758890842</v>
      </c>
      <c r="AJ11" s="7"/>
      <c r="AK11" s="6"/>
      <c r="AL11" s="6"/>
      <c r="AM11" s="5"/>
      <c r="AN11" s="5"/>
    </row>
    <row r="12" spans="1:40" x14ac:dyDescent="0.15">
      <c r="A12" s="30" t="s">
        <v>41</v>
      </c>
      <c r="B12" s="35"/>
      <c r="C12" s="34"/>
      <c r="D12" s="17"/>
      <c r="E12" s="17"/>
      <c r="F12" s="17"/>
      <c r="G12" s="17"/>
      <c r="H12" s="17">
        <f t="shared" si="15"/>
        <v>72</v>
      </c>
      <c r="I12" s="7">
        <f t="shared" si="8"/>
        <v>72</v>
      </c>
      <c r="J12" s="16">
        <v>0</v>
      </c>
      <c r="K12" s="14">
        <f t="shared" si="16"/>
        <v>0</v>
      </c>
      <c r="L12" s="15">
        <f t="shared" si="17"/>
        <v>3044.7189600982997</v>
      </c>
      <c r="M12" s="14">
        <f t="shared" si="0"/>
        <v>769177</v>
      </c>
      <c r="N12" s="13"/>
      <c r="O12" s="13">
        <f>1000*(IF(I12&lt;18,VLOOKUP(I12,'[1]Mortality (No Interventions) H'!$B$10:$O$129,13),VLOOKUP(I12,'[1]Mortality (Interventions) H'!$B$392:$AV$512,4)))</f>
        <v>37.187403789831649</v>
      </c>
      <c r="P12" s="11">
        <v>0</v>
      </c>
      <c r="Q12" s="10">
        <f t="shared" si="9"/>
        <v>0.82933136528737506</v>
      </c>
      <c r="R12" s="10">
        <f t="shared" si="10"/>
        <v>3.0840680356513984E-2</v>
      </c>
      <c r="S12" s="10">
        <f t="shared" si="11"/>
        <v>0</v>
      </c>
      <c r="T12" s="9">
        <f t="shared" si="1"/>
        <v>0.79849068493086106</v>
      </c>
      <c r="U12" s="18"/>
      <c r="V12" s="8">
        <f t="shared" si="12"/>
        <v>6379.0261155764729</v>
      </c>
      <c r="W12" s="8">
        <f t="shared" si="2"/>
        <v>6141.8066956306493</v>
      </c>
      <c r="X12" s="18"/>
      <c r="Y12" s="8">
        <f t="shared" si="3"/>
        <v>0</v>
      </c>
      <c r="Z12" s="8">
        <f t="shared" si="4"/>
        <v>0</v>
      </c>
      <c r="AA12" s="8">
        <f t="shared" si="5"/>
        <v>-2431.1797278708705</v>
      </c>
      <c r="AB12" s="8">
        <f t="shared" si="13"/>
        <v>-23721.941994582357</v>
      </c>
      <c r="AC12" s="8">
        <f t="shared" si="6"/>
        <v>-26153.121722453227</v>
      </c>
      <c r="AD12" s="8">
        <f t="shared" si="14"/>
        <v>625.78246193805205</v>
      </c>
      <c r="AE12" s="8">
        <f t="shared" si="7"/>
        <v>-25527.339260515175</v>
      </c>
      <c r="AJ12" s="7"/>
      <c r="AK12" s="6"/>
      <c r="AL12" s="6"/>
      <c r="AM12" s="5"/>
      <c r="AN12" s="5"/>
    </row>
    <row r="13" spans="1:40" x14ac:dyDescent="0.15">
      <c r="A13" s="30"/>
      <c r="B13" s="32" t="s">
        <v>37</v>
      </c>
      <c r="C13" s="32" t="s">
        <v>38</v>
      </c>
      <c r="D13" s="17"/>
      <c r="E13" s="17"/>
      <c r="F13" s="17"/>
      <c r="G13" s="17"/>
      <c r="H13" s="17">
        <f t="shared" si="15"/>
        <v>73</v>
      </c>
      <c r="I13" s="7">
        <f t="shared" si="8"/>
        <v>73</v>
      </c>
      <c r="J13" s="16">
        <v>0</v>
      </c>
      <c r="K13" s="14">
        <f t="shared" si="16"/>
        <v>0</v>
      </c>
      <c r="L13" s="15">
        <f t="shared" si="17"/>
        <v>3044.7189600982997</v>
      </c>
      <c r="M13" s="14">
        <f t="shared" si="0"/>
        <v>769177</v>
      </c>
      <c r="N13" s="13"/>
      <c r="O13" s="13">
        <f>1000*(IF(I13&lt;18,VLOOKUP(I13,'[1]Mortality (No Interventions) H'!$B$10:$O$129,13),VLOOKUP(I13,'[1]Mortality (Interventions) H'!$B$392:$AV$512,4)))</f>
        <v>41.086284071147922</v>
      </c>
      <c r="P13" s="11">
        <v>0</v>
      </c>
      <c r="Q13" s="10">
        <f t="shared" si="9"/>
        <v>0.79849068493086106</v>
      </c>
      <c r="R13" s="10">
        <f t="shared" si="10"/>
        <v>3.2807015109234831E-2</v>
      </c>
      <c r="S13" s="10">
        <f t="shared" si="11"/>
        <v>0</v>
      </c>
      <c r="T13" s="9">
        <f t="shared" si="1"/>
        <v>0.76568366982162628</v>
      </c>
      <c r="U13" s="18"/>
      <c r="V13" s="8">
        <f t="shared" si="12"/>
        <v>6141.8066956306493</v>
      </c>
      <c r="W13" s="8">
        <f t="shared" si="2"/>
        <v>5889.4626810238906</v>
      </c>
      <c r="X13" s="18"/>
      <c r="Y13" s="8">
        <f t="shared" si="3"/>
        <v>0</v>
      </c>
      <c r="Z13" s="8">
        <f t="shared" si="4"/>
        <v>0</v>
      </c>
      <c r="AA13" s="8">
        <f t="shared" si="5"/>
        <v>-2331.2915869435519</v>
      </c>
      <c r="AB13" s="8">
        <f t="shared" si="13"/>
        <v>-25234.401460675919</v>
      </c>
      <c r="AC13" s="8">
        <f t="shared" si="6"/>
        <v>-27565.693047619472</v>
      </c>
      <c r="AD13" s="8">
        <f t="shared" si="14"/>
        <v>602.51123684136678</v>
      </c>
      <c r="AE13" s="8">
        <f t="shared" si="7"/>
        <v>-26963.181810778104</v>
      </c>
      <c r="AJ13" s="7"/>
      <c r="AK13" s="6"/>
      <c r="AL13" s="6"/>
      <c r="AM13" s="5"/>
      <c r="AN13" s="5"/>
    </row>
    <row r="14" spans="1:40" x14ac:dyDescent="0.15">
      <c r="A14" s="30"/>
      <c r="B14" s="32">
        <v>1</v>
      </c>
      <c r="C14" s="28">
        <f>$H$3*0.01+$B$17</f>
        <v>5884.4157951965999</v>
      </c>
      <c r="D14" s="17"/>
      <c r="E14" s="33" t="s">
        <v>42</v>
      </c>
      <c r="F14" s="32"/>
      <c r="G14" s="31">
        <v>0.01</v>
      </c>
      <c r="H14" s="17">
        <f t="shared" si="15"/>
        <v>74</v>
      </c>
      <c r="I14" s="7">
        <f t="shared" si="8"/>
        <v>74</v>
      </c>
      <c r="J14" s="16">
        <v>0</v>
      </c>
      <c r="K14" s="14">
        <f t="shared" si="16"/>
        <v>0</v>
      </c>
      <c r="L14" s="15">
        <f t="shared" si="17"/>
        <v>3044.7189600982997</v>
      </c>
      <c r="M14" s="14">
        <f t="shared" si="0"/>
        <v>769177</v>
      </c>
      <c r="N14" s="13"/>
      <c r="O14" s="13">
        <f>1000*(IF(I14&lt;18,VLOOKUP(I14,'[1]Mortality (No Interventions) H'!$B$10:$O$129,13),VLOOKUP(I14,'[1]Mortality (Interventions) H'!$B$392:$AV$512,4)))</f>
        <v>45.713586780955886</v>
      </c>
      <c r="P14" s="11">
        <v>0</v>
      </c>
      <c r="Q14" s="10">
        <f t="shared" si="9"/>
        <v>0.76568366982162628</v>
      </c>
      <c r="R14" s="10">
        <f t="shared" si="10"/>
        <v>3.500214688715169E-2</v>
      </c>
      <c r="S14" s="10">
        <f t="shared" si="11"/>
        <v>0</v>
      </c>
      <c r="T14" s="9">
        <f t="shared" si="1"/>
        <v>0.73068152293447464</v>
      </c>
      <c r="U14" s="18"/>
      <c r="V14" s="8">
        <f t="shared" si="12"/>
        <v>5889.4626810238906</v>
      </c>
      <c r="W14" s="8">
        <f t="shared" si="2"/>
        <v>5620.234217661704</v>
      </c>
      <c r="X14" s="18"/>
      <c r="Y14" s="8">
        <f t="shared" si="3"/>
        <v>0</v>
      </c>
      <c r="Z14" s="8">
        <f t="shared" si="4"/>
        <v>0</v>
      </c>
      <c r="AA14" s="8">
        <f t="shared" si="5"/>
        <v>-2224.7198866720955</v>
      </c>
      <c r="AB14" s="8">
        <f t="shared" si="13"/>
        <v>-26922.846336218674</v>
      </c>
      <c r="AC14" s="8">
        <f t="shared" si="6"/>
        <v>-29147.566222890768</v>
      </c>
      <c r="AD14" s="8">
        <f t="shared" si="14"/>
        <v>577.75628900844367</v>
      </c>
      <c r="AE14" s="8">
        <f t="shared" si="7"/>
        <v>-28569.809933882323</v>
      </c>
      <c r="AJ14" s="7"/>
      <c r="AK14" s="6"/>
      <c r="AL14" s="6"/>
      <c r="AM14" s="5"/>
      <c r="AN14" s="5"/>
    </row>
    <row r="15" spans="1:40" x14ac:dyDescent="0.15">
      <c r="A15" s="30"/>
      <c r="B15" s="29" t="s">
        <v>40</v>
      </c>
      <c r="C15" s="28">
        <f>$H$3*0.005+$B$17</f>
        <v>3044.7189600982997</v>
      </c>
      <c r="D15" s="17"/>
      <c r="E15" s="17"/>
      <c r="F15" s="17"/>
      <c r="G15" s="17"/>
      <c r="H15" s="17">
        <f t="shared" si="15"/>
        <v>75</v>
      </c>
      <c r="I15" s="7">
        <f t="shared" si="8"/>
        <v>75</v>
      </c>
      <c r="J15" s="16">
        <v>0</v>
      </c>
      <c r="K15" s="14">
        <f t="shared" si="16"/>
        <v>0</v>
      </c>
      <c r="L15" s="15">
        <f t="shared" si="17"/>
        <v>3044.7189600982997</v>
      </c>
      <c r="M15" s="14">
        <f t="shared" si="0"/>
        <v>769177</v>
      </c>
      <c r="N15" s="13"/>
      <c r="O15" s="13">
        <f>1000*(IF(I15&lt;18,VLOOKUP(I15,'[1]Mortality (No Interventions) H'!$B$10:$O$129,13),VLOOKUP(I15,'[1]Mortality (Interventions) H'!$B$392:$AV$512,4)))</f>
        <v>51.01868700104572</v>
      </c>
      <c r="P15" s="11">
        <v>0</v>
      </c>
      <c r="Q15" s="10">
        <f t="shared" si="9"/>
        <v>0.73068152293447464</v>
      </c>
      <c r="R15" s="10">
        <f t="shared" si="10"/>
        <v>3.7278411916041372E-2</v>
      </c>
      <c r="S15" s="10">
        <f t="shared" si="11"/>
        <v>0</v>
      </c>
      <c r="T15" s="9">
        <f t="shared" si="1"/>
        <v>0.69340311101843322</v>
      </c>
      <c r="U15" s="18"/>
      <c r="V15" s="8">
        <f t="shared" si="12"/>
        <v>5620.234217661704</v>
      </c>
      <c r="W15" s="8">
        <f t="shared" si="2"/>
        <v>5333.4972472382542</v>
      </c>
      <c r="X15" s="18"/>
      <c r="Y15" s="8">
        <f t="shared" si="3"/>
        <v>0</v>
      </c>
      <c r="Z15" s="8">
        <f t="shared" si="4"/>
        <v>0</v>
      </c>
      <c r="AA15" s="8">
        <f t="shared" si="5"/>
        <v>-2111.2175991089698</v>
      </c>
      <c r="AB15" s="8">
        <f t="shared" si="13"/>
        <v>-28673.697042344953</v>
      </c>
      <c r="AC15" s="8">
        <f t="shared" si="6"/>
        <v>-30784.914641453921</v>
      </c>
      <c r="AD15" s="8">
        <f t="shared" si="14"/>
        <v>551.34497675261321</v>
      </c>
      <c r="AE15" s="8">
        <f t="shared" si="7"/>
        <v>-30233.569664701306</v>
      </c>
      <c r="AJ15" s="7"/>
      <c r="AK15" s="6"/>
      <c r="AL15" s="6"/>
      <c r="AM15" s="5"/>
      <c r="AN15" s="5"/>
    </row>
    <row r="16" spans="1:40" x14ac:dyDescent="0.15">
      <c r="A16" s="1" t="s">
        <v>84</v>
      </c>
      <c r="B16" s="1" t="s">
        <v>85</v>
      </c>
      <c r="D16" s="17"/>
      <c r="E16" s="17"/>
      <c r="F16" s="17"/>
      <c r="G16" s="21"/>
      <c r="H16" s="17">
        <f t="shared" si="15"/>
        <v>76</v>
      </c>
      <c r="I16" s="7">
        <f t="shared" si="8"/>
        <v>76</v>
      </c>
      <c r="J16" s="16">
        <v>0</v>
      </c>
      <c r="K16" s="14">
        <f t="shared" si="16"/>
        <v>0</v>
      </c>
      <c r="L16" s="15">
        <f t="shared" si="17"/>
        <v>3044.7189600982997</v>
      </c>
      <c r="M16" s="14">
        <f t="shared" si="0"/>
        <v>769177</v>
      </c>
      <c r="N16" s="13"/>
      <c r="O16" s="13">
        <f>1000*(IF(I16&lt;18,VLOOKUP(I16,'[1]Mortality (No Interventions) H'!$B$10:$O$129,13),VLOOKUP(I16,'[1]Mortality (Interventions) H'!$B$392:$AV$512,4)))</f>
        <v>57.073108097732344</v>
      </c>
      <c r="P16" s="11">
        <v>0</v>
      </c>
      <c r="Q16" s="10">
        <f t="shared" si="9"/>
        <v>0.69340311101843322</v>
      </c>
      <c r="R16" s="10">
        <f t="shared" si="10"/>
        <v>3.9574670710458941E-2</v>
      </c>
      <c r="S16" s="10">
        <f t="shared" si="11"/>
        <v>0</v>
      </c>
      <c r="T16" s="9">
        <f t="shared" si="1"/>
        <v>0.65382844030797427</v>
      </c>
      <c r="U16" s="18"/>
      <c r="V16" s="8">
        <f t="shared" si="12"/>
        <v>5333.4972472382542</v>
      </c>
      <c r="W16" s="8">
        <f t="shared" si="2"/>
        <v>5029.0979823076677</v>
      </c>
      <c r="X16" s="18"/>
      <c r="Y16" s="8">
        <f t="shared" si="3"/>
        <v>0</v>
      </c>
      <c r="Z16" s="8">
        <f t="shared" si="4"/>
        <v>0</v>
      </c>
      <c r="AA16" s="8">
        <f t="shared" si="5"/>
        <v>-1990.7238488571886</v>
      </c>
      <c r="AB16" s="8">
        <f t="shared" si="13"/>
        <v>-30439.926493058676</v>
      </c>
      <c r="AC16" s="8">
        <f t="shared" si="6"/>
        <v>-32430.650341915865</v>
      </c>
      <c r="AD16" s="8">
        <f t="shared" si="14"/>
        <v>523.21607995407282</v>
      </c>
      <c r="AE16" s="8">
        <f t="shared" si="7"/>
        <v>-31907.434261961793</v>
      </c>
      <c r="AJ16" s="7"/>
      <c r="AK16" s="6"/>
      <c r="AL16" s="6"/>
      <c r="AM16" s="5"/>
      <c r="AN16" s="5"/>
    </row>
    <row r="17" spans="1:40" ht="15" x14ac:dyDescent="0.2">
      <c r="A17" s="57" t="s">
        <v>86</v>
      </c>
      <c r="B17" s="51">
        <f>B23</f>
        <v>205.02212500000002</v>
      </c>
      <c r="D17" s="17"/>
      <c r="E17" s="24"/>
      <c r="F17" s="17"/>
      <c r="G17" s="21"/>
      <c r="H17" s="17">
        <f t="shared" si="15"/>
        <v>77</v>
      </c>
      <c r="I17" s="7">
        <f t="shared" si="8"/>
        <v>77</v>
      </c>
      <c r="J17" s="16">
        <v>0</v>
      </c>
      <c r="K17" s="14">
        <f t="shared" si="16"/>
        <v>0</v>
      </c>
      <c r="L17" s="15">
        <f t="shared" si="17"/>
        <v>3044.7189600982997</v>
      </c>
      <c r="M17" s="14">
        <f t="shared" si="0"/>
        <v>769177</v>
      </c>
      <c r="N17" s="13"/>
      <c r="O17" s="13">
        <f>1000*(IF(I17&lt;18,VLOOKUP(I17,'[1]Mortality (No Interventions) H'!$B$10:$O$129,13),VLOOKUP(I17,'[1]Mortality (Interventions) H'!$B$392:$AV$512,4)))</f>
        <v>64.022856794154677</v>
      </c>
      <c r="P17" s="11">
        <v>0</v>
      </c>
      <c r="Q17" s="10">
        <f t="shared" si="9"/>
        <v>0.65382844030797427</v>
      </c>
      <c r="R17" s="10">
        <f t="shared" si="10"/>
        <v>4.1859964601782949E-2</v>
      </c>
      <c r="S17" s="10">
        <f t="shared" si="11"/>
        <v>0</v>
      </c>
      <c r="T17" s="9">
        <f t="shared" si="1"/>
        <v>0.61196847570619128</v>
      </c>
      <c r="U17" s="18"/>
      <c r="V17" s="8">
        <f t="shared" si="12"/>
        <v>5029.0979823076677</v>
      </c>
      <c r="W17" s="8">
        <f t="shared" si="2"/>
        <v>4707.1207623826112</v>
      </c>
      <c r="X17" s="18"/>
      <c r="Y17" s="8">
        <f t="shared" si="3"/>
        <v>0</v>
      </c>
      <c r="Z17" s="8">
        <f t="shared" si="4"/>
        <v>0</v>
      </c>
      <c r="AA17" s="8">
        <f t="shared" si="5"/>
        <v>-1863.2720209650963</v>
      </c>
      <c r="AB17" s="8">
        <f t="shared" si="13"/>
        <v>-32197.721992505605</v>
      </c>
      <c r="AC17" s="8">
        <f t="shared" si="6"/>
        <v>-34060.994013470699</v>
      </c>
      <c r="AD17" s="8">
        <f t="shared" si="14"/>
        <v>493.35451206438222</v>
      </c>
      <c r="AE17" s="8">
        <f t="shared" si="7"/>
        <v>-33567.639501406316</v>
      </c>
      <c r="AJ17" s="7"/>
      <c r="AK17" s="6"/>
      <c r="AL17" s="6"/>
      <c r="AM17" s="5"/>
      <c r="AN17" s="5"/>
    </row>
    <row r="18" spans="1:40" x14ac:dyDescent="0.15">
      <c r="A18" s="1"/>
      <c r="D18" s="17"/>
      <c r="E18" s="17"/>
      <c r="F18" s="17"/>
      <c r="G18" s="17"/>
      <c r="H18" s="17">
        <f t="shared" si="15"/>
        <v>78</v>
      </c>
      <c r="I18" s="7">
        <f t="shared" si="8"/>
        <v>78</v>
      </c>
      <c r="J18" s="16">
        <v>0</v>
      </c>
      <c r="K18" s="14">
        <f t="shared" si="16"/>
        <v>0</v>
      </c>
      <c r="L18" s="15">
        <f t="shared" si="17"/>
        <v>3044.7189600982997</v>
      </c>
      <c r="M18" s="14">
        <f t="shared" si="0"/>
        <v>769177</v>
      </c>
      <c r="N18" s="13"/>
      <c r="O18" s="13">
        <f>1000*(IF(I18&lt;18,VLOOKUP(I18,'[1]Mortality (No Interventions) H'!$B$10:$O$129,13),VLOOKUP(I18,'[1]Mortality (Interventions) H'!$B$392:$AV$512,4)))</f>
        <v>71.728917483602388</v>
      </c>
      <c r="P18" s="11">
        <v>0</v>
      </c>
      <c r="Q18" s="10">
        <f t="shared" si="9"/>
        <v>0.61196847570619128</v>
      </c>
      <c r="R18" s="10">
        <f t="shared" si="10"/>
        <v>4.3895836296495322E-2</v>
      </c>
      <c r="S18" s="10">
        <f t="shared" si="11"/>
        <v>0</v>
      </c>
      <c r="T18" s="9">
        <f t="shared" si="1"/>
        <v>0.56807263940969599</v>
      </c>
      <c r="U18" s="18"/>
      <c r="V18" s="8">
        <f t="shared" si="12"/>
        <v>4707.1207623826112</v>
      </c>
      <c r="W18" s="8">
        <f t="shared" si="2"/>
        <v>4369.4840856323171</v>
      </c>
      <c r="X18" s="18"/>
      <c r="Y18" s="8">
        <f t="shared" si="3"/>
        <v>0</v>
      </c>
      <c r="Z18" s="8">
        <f t="shared" si="4"/>
        <v>0</v>
      </c>
      <c r="AA18" s="8">
        <f t="shared" si="5"/>
        <v>-1729.621535923786</v>
      </c>
      <c r="AB18" s="8">
        <f t="shared" si="13"/>
        <v>-33763.667675029385</v>
      </c>
      <c r="AC18" s="8">
        <f t="shared" si="6"/>
        <v>-35493.289210953168</v>
      </c>
      <c r="AD18" s="8">
        <f t="shared" si="14"/>
        <v>461.76854678973422</v>
      </c>
      <c r="AE18" s="8">
        <f t="shared" si="7"/>
        <v>-35031.520664163436</v>
      </c>
      <c r="AJ18" s="7"/>
      <c r="AK18" s="6"/>
      <c r="AL18" s="6"/>
      <c r="AM18" s="5"/>
      <c r="AN18" s="5"/>
    </row>
    <row r="19" spans="1:40" x14ac:dyDescent="0.15">
      <c r="A19" s="1"/>
      <c r="D19" s="17"/>
      <c r="E19" s="17"/>
      <c r="F19" s="17"/>
      <c r="G19" s="21"/>
      <c r="H19" s="17">
        <f t="shared" si="15"/>
        <v>79</v>
      </c>
      <c r="I19" s="7">
        <f t="shared" si="8"/>
        <v>79</v>
      </c>
      <c r="J19" s="16">
        <v>0</v>
      </c>
      <c r="K19" s="14">
        <f t="shared" si="16"/>
        <v>0</v>
      </c>
      <c r="L19" s="15">
        <f t="shared" si="17"/>
        <v>3044.7189600982997</v>
      </c>
      <c r="M19" s="14">
        <f t="shared" si="0"/>
        <v>769177</v>
      </c>
      <c r="N19" s="13"/>
      <c r="O19" s="13">
        <f>1000*(IF(I19&lt;18,VLOOKUP(I19,'[1]Mortality (No Interventions) H'!$B$10:$O$129,13),VLOOKUP(I19,'[1]Mortality (Interventions) H'!$B$392:$AV$512,4)))</f>
        <v>80.229314199184799</v>
      </c>
      <c r="P19" s="11">
        <v>0</v>
      </c>
      <c r="Q19" s="10">
        <f t="shared" si="9"/>
        <v>0.56807263940969599</v>
      </c>
      <c r="R19" s="10">
        <f t="shared" si="10"/>
        <v>4.5576078275160713E-2</v>
      </c>
      <c r="S19" s="10">
        <f t="shared" si="11"/>
        <v>0</v>
      </c>
      <c r="T19" s="9">
        <f t="shared" si="1"/>
        <v>0.52249656113453524</v>
      </c>
      <c r="U19" s="18"/>
      <c r="V19" s="8">
        <f t="shared" si="12"/>
        <v>4369.4840856323171</v>
      </c>
      <c r="W19" s="8">
        <f t="shared" si="2"/>
        <v>4018.9233740377845</v>
      </c>
      <c r="X19" s="18"/>
      <c r="Y19" s="8">
        <f t="shared" si="3"/>
        <v>0</v>
      </c>
      <c r="Z19" s="8">
        <f t="shared" si="4"/>
        <v>0</v>
      </c>
      <c r="AA19" s="8">
        <f t="shared" si="5"/>
        <v>-1590.8551862724798</v>
      </c>
      <c r="AB19" s="8">
        <f t="shared" si="13"/>
        <v>-35056.071159453291</v>
      </c>
      <c r="AC19" s="8">
        <f t="shared" si="6"/>
        <v>-36646.926345725769</v>
      </c>
      <c r="AD19" s="8">
        <f t="shared" si="14"/>
        <v>428.64638880053036</v>
      </c>
      <c r="AE19" s="8">
        <f t="shared" si="7"/>
        <v>-36218.279956925238</v>
      </c>
      <c r="AJ19" s="7"/>
      <c r="AK19" s="6"/>
      <c r="AL19" s="6"/>
      <c r="AM19" s="5"/>
      <c r="AN19" s="5"/>
    </row>
    <row r="20" spans="1:40" x14ac:dyDescent="0.15">
      <c r="A20" s="1"/>
      <c r="D20" s="17"/>
      <c r="E20" s="17"/>
      <c r="F20" s="17"/>
      <c r="G20" s="17"/>
      <c r="H20" s="17">
        <f t="shared" si="15"/>
        <v>80</v>
      </c>
      <c r="I20" s="7">
        <f t="shared" si="8"/>
        <v>80</v>
      </c>
      <c r="J20" s="16">
        <v>0</v>
      </c>
      <c r="K20" s="14">
        <f t="shared" si="16"/>
        <v>0</v>
      </c>
      <c r="L20" s="15">
        <f t="shared" si="17"/>
        <v>3044.7189600982997</v>
      </c>
      <c r="M20" s="14">
        <f t="shared" si="0"/>
        <v>769177</v>
      </c>
      <c r="N20" s="13"/>
      <c r="O20" s="13">
        <f>1000*(IF(I20&lt;18,VLOOKUP(I20,'[1]Mortality (No Interventions) H'!$B$10:$O$129,13),VLOOKUP(I20,'[1]Mortality (Interventions) H'!$B$392:$AV$512,4)))</f>
        <v>89.414412400437143</v>
      </c>
      <c r="P20" s="11">
        <v>0</v>
      </c>
      <c r="Q20" s="10">
        <f t="shared" si="9"/>
        <v>0.52249656113453524</v>
      </c>
      <c r="R20" s="10">
        <f t="shared" si="10"/>
        <v>4.6718722995093553E-2</v>
      </c>
      <c r="S20" s="10">
        <f t="shared" si="11"/>
        <v>0</v>
      </c>
      <c r="T20" s="9">
        <f t="shared" si="1"/>
        <v>0.47577783813944169</v>
      </c>
      <c r="U20" s="18"/>
      <c r="V20" s="8">
        <f t="shared" si="12"/>
        <v>4018.9233740377845</v>
      </c>
      <c r="W20" s="8">
        <f t="shared" si="2"/>
        <v>3659.5737020658134</v>
      </c>
      <c r="X20" s="18"/>
      <c r="Y20" s="8">
        <f t="shared" si="3"/>
        <v>0</v>
      </c>
      <c r="Z20" s="8">
        <f t="shared" si="4"/>
        <v>0</v>
      </c>
      <c r="AA20" s="8">
        <f t="shared" si="5"/>
        <v>-1448.609804577738</v>
      </c>
      <c r="AB20" s="8">
        <f t="shared" si="13"/>
        <v>-35934.967197197075</v>
      </c>
      <c r="AC20" s="8">
        <f t="shared" si="6"/>
        <v>-37383.577001774815</v>
      </c>
      <c r="AD20" s="8">
        <f t="shared" si="14"/>
        <v>394.25638299310668</v>
      </c>
      <c r="AE20" s="8">
        <f t="shared" si="7"/>
        <v>-36989.320618781705</v>
      </c>
      <c r="AJ20" s="7"/>
      <c r="AK20" s="6"/>
      <c r="AL20" s="6"/>
      <c r="AM20" s="5"/>
      <c r="AN20" s="5"/>
    </row>
    <row r="21" spans="1:40" ht="15" x14ac:dyDescent="0.2">
      <c r="A21" s="59" t="s">
        <v>87</v>
      </c>
      <c r="B21" s="59" t="s">
        <v>88</v>
      </c>
      <c r="C21" s="22"/>
      <c r="D21" s="17"/>
      <c r="E21" s="17"/>
      <c r="F21" s="17"/>
      <c r="G21" s="21"/>
      <c r="H21" s="17">
        <f t="shared" si="15"/>
        <v>81</v>
      </c>
      <c r="I21" s="7">
        <f t="shared" si="8"/>
        <v>81</v>
      </c>
      <c r="J21" s="16">
        <v>0</v>
      </c>
      <c r="K21" s="14">
        <f t="shared" si="16"/>
        <v>0</v>
      </c>
      <c r="L21" s="15">
        <f t="shared" si="17"/>
        <v>3044.7189600982997</v>
      </c>
      <c r="M21" s="14">
        <f t="shared" si="0"/>
        <v>769177</v>
      </c>
      <c r="N21" s="13"/>
      <c r="O21" s="13">
        <f>1000*(IF(I21&lt;18,VLOOKUP(I21,'[1]Mortality (No Interventions) H'!$B$10:$O$129,13),VLOOKUP(I21,'[1]Mortality (Interventions) H'!$B$392:$AV$512,4)))</f>
        <v>99.413569599048657</v>
      </c>
      <c r="P21" s="11">
        <v>0</v>
      </c>
      <c r="Q21" s="10">
        <f t="shared" si="9"/>
        <v>0.47577783813944169</v>
      </c>
      <c r="R21" s="10">
        <f t="shared" si="10"/>
        <v>4.7298773225560288E-2</v>
      </c>
      <c r="S21" s="10">
        <f t="shared" si="11"/>
        <v>0</v>
      </c>
      <c r="T21" s="9">
        <f t="shared" si="1"/>
        <v>0.42847906491388138</v>
      </c>
      <c r="U21" s="18"/>
      <c r="V21" s="8">
        <f t="shared" si="12"/>
        <v>3659.5737020658134</v>
      </c>
      <c r="W21" s="8">
        <f t="shared" si="2"/>
        <v>3295.7624171326456</v>
      </c>
      <c r="X21" s="18"/>
      <c r="Y21" s="8">
        <f t="shared" si="3"/>
        <v>0</v>
      </c>
      <c r="Z21" s="8">
        <f t="shared" si="4"/>
        <v>0</v>
      </c>
      <c r="AA21" s="8">
        <f t="shared" si="5"/>
        <v>-1304.5983329484848</v>
      </c>
      <c r="AB21" s="8">
        <f t="shared" si="13"/>
        <v>-36381.128493316784</v>
      </c>
      <c r="AC21" s="8">
        <f t="shared" si="6"/>
        <v>-37685.726826265272</v>
      </c>
      <c r="AD21" s="8">
        <f t="shared" si="14"/>
        <v>359.00418017265633</v>
      </c>
      <c r="AE21" s="8">
        <f t="shared" si="7"/>
        <v>-37326.722646092618</v>
      </c>
      <c r="AJ21" s="7"/>
      <c r="AK21" s="6"/>
      <c r="AL21" s="6"/>
      <c r="AM21" s="5"/>
      <c r="AN21" s="5"/>
    </row>
    <row r="22" spans="1:40" ht="15" x14ac:dyDescent="0.2">
      <c r="A22" s="57" t="s">
        <v>89</v>
      </c>
      <c r="B22" s="53">
        <f>(217.5+300)/[1]cost_sensitivities!$M$75</f>
        <v>-0.95009596928982731</v>
      </c>
      <c r="C22" s="17"/>
      <c r="D22" s="17"/>
      <c r="F22" s="17"/>
      <c r="G22" s="17"/>
      <c r="H22" s="17">
        <f t="shared" si="15"/>
        <v>82</v>
      </c>
      <c r="I22" s="7">
        <f t="shared" si="8"/>
        <v>82</v>
      </c>
      <c r="J22" s="16">
        <v>0</v>
      </c>
      <c r="K22" s="14">
        <f t="shared" si="16"/>
        <v>0</v>
      </c>
      <c r="L22" s="15">
        <f t="shared" si="17"/>
        <v>3044.7189600982997</v>
      </c>
      <c r="M22" s="14">
        <f t="shared" si="0"/>
        <v>769177</v>
      </c>
      <c r="N22" s="13"/>
      <c r="O22" s="13">
        <f>1000*(IF(I22&lt;18,VLOOKUP(I22,'[1]Mortality (No Interventions) H'!$B$10:$O$129,13),VLOOKUP(I22,'[1]Mortality (Interventions) H'!$B$392:$AV$512,4)))</f>
        <v>110.57044266700025</v>
      </c>
      <c r="P22" s="11">
        <v>0</v>
      </c>
      <c r="Q22" s="10">
        <f t="shared" si="9"/>
        <v>0.42847906491388138</v>
      </c>
      <c r="R22" s="10">
        <f t="shared" si="10"/>
        <v>4.7377119881070198E-2</v>
      </c>
      <c r="S22" s="10">
        <f t="shared" si="11"/>
        <v>0</v>
      </c>
      <c r="T22" s="9">
        <f t="shared" si="1"/>
        <v>0.3811019450328112</v>
      </c>
      <c r="U22" s="18"/>
      <c r="V22" s="8">
        <f t="shared" si="12"/>
        <v>3295.7624171326456</v>
      </c>
      <c r="W22" s="8">
        <f t="shared" si="2"/>
        <v>2931.3485077450264</v>
      </c>
      <c r="X22" s="18"/>
      <c r="Y22" s="8">
        <f t="shared" si="3"/>
        <v>0</v>
      </c>
      <c r="Z22" s="8">
        <f t="shared" si="4"/>
        <v>0</v>
      </c>
      <c r="AA22" s="8">
        <f t="shared" si="5"/>
        <v>-1160.3483177717403</v>
      </c>
      <c r="AB22" s="8">
        <f t="shared" si="13"/>
        <v>-36441.390938761935</v>
      </c>
      <c r="AC22" s="8">
        <f t="shared" si="6"/>
        <v>-37601.739256533678</v>
      </c>
      <c r="AD22" s="8">
        <f t="shared" si="14"/>
        <v>323.31429312071253</v>
      </c>
      <c r="AE22" s="8">
        <f t="shared" si="7"/>
        <v>-37278.424963412966</v>
      </c>
      <c r="AJ22" s="7"/>
      <c r="AK22" s="6"/>
      <c r="AL22" s="6"/>
      <c r="AM22" s="5"/>
      <c r="AN22" s="5"/>
    </row>
    <row r="23" spans="1:40" ht="15" x14ac:dyDescent="0.2">
      <c r="A23" s="57" t="s">
        <v>86</v>
      </c>
      <c r="B23" s="58">
        <f>(2177.5 + 0.0025*E11)/20</f>
        <v>205.02212500000002</v>
      </c>
      <c r="C23" s="17"/>
      <c r="D23" s="17"/>
      <c r="F23" s="17"/>
      <c r="G23" s="17"/>
      <c r="H23" s="17">
        <f t="shared" si="15"/>
        <v>83</v>
      </c>
      <c r="I23" s="7">
        <f t="shared" si="8"/>
        <v>83</v>
      </c>
      <c r="J23" s="16">
        <v>0</v>
      </c>
      <c r="K23" s="14">
        <f t="shared" si="16"/>
        <v>0</v>
      </c>
      <c r="L23" s="15">
        <f t="shared" si="17"/>
        <v>3044.7189600982997</v>
      </c>
      <c r="M23" s="14">
        <f t="shared" si="0"/>
        <v>769177</v>
      </c>
      <c r="N23" s="13"/>
      <c r="O23" s="13">
        <f>1000*(IF(I23&lt;18,VLOOKUP(I23,'[1]Mortality (No Interventions) H'!$B$10:$O$129,13),VLOOKUP(I23,'[1]Mortality (Interventions) H'!$B$392:$AV$512,4)))</f>
        <v>123.00029590574871</v>
      </c>
      <c r="P23" s="11">
        <v>0</v>
      </c>
      <c r="Q23" s="10">
        <f t="shared" si="9"/>
        <v>0.3811019450328112</v>
      </c>
      <c r="R23" s="10">
        <f t="shared" si="10"/>
        <v>4.6875652009292161E-2</v>
      </c>
      <c r="S23" s="10">
        <f t="shared" si="11"/>
        <v>0</v>
      </c>
      <c r="T23" s="9">
        <f t="shared" si="1"/>
        <v>0.33422629302351903</v>
      </c>
      <c r="U23" s="18"/>
      <c r="V23" s="8">
        <f t="shared" si="12"/>
        <v>2931.3485077450264</v>
      </c>
      <c r="W23" s="8">
        <f t="shared" si="2"/>
        <v>2570.791773889513</v>
      </c>
      <c r="X23" s="18"/>
      <c r="Y23" s="8">
        <f t="shared" si="3"/>
        <v>0</v>
      </c>
      <c r="Z23" s="8">
        <f t="shared" si="4"/>
        <v>0</v>
      </c>
      <c r="AA23" s="8">
        <f t="shared" si="5"/>
        <v>-1017.6251313320785</v>
      </c>
      <c r="AB23" s="8">
        <f t="shared" si="13"/>
        <v>-36055.673385551316</v>
      </c>
      <c r="AC23" s="8">
        <f t="shared" si="6"/>
        <v>-37073.298516883391</v>
      </c>
      <c r="AD23" s="8">
        <f t="shared" si="14"/>
        <v>287.5652886097871</v>
      </c>
      <c r="AE23" s="8">
        <f t="shared" si="7"/>
        <v>-36785.733228273602</v>
      </c>
      <c r="AJ23" s="7"/>
      <c r="AK23" s="6"/>
      <c r="AL23" s="6"/>
      <c r="AM23" s="5"/>
      <c r="AN23" s="5"/>
    </row>
    <row r="24" spans="1:40" ht="15" x14ac:dyDescent="0.2">
      <c r="A24" s="57" t="s">
        <v>90</v>
      </c>
      <c r="B24" s="54">
        <f>(4*522.5+400)/[1]cost_sensitivities!$M$75</f>
        <v>-4.571476258032213</v>
      </c>
      <c r="C24" s="17"/>
      <c r="D24" s="17"/>
      <c r="F24" s="17"/>
      <c r="G24" s="17"/>
      <c r="H24" s="17">
        <f t="shared" si="15"/>
        <v>84</v>
      </c>
      <c r="I24" s="7">
        <f t="shared" si="8"/>
        <v>84</v>
      </c>
      <c r="J24" s="16">
        <v>0</v>
      </c>
      <c r="K24" s="14">
        <f t="shared" si="16"/>
        <v>0</v>
      </c>
      <c r="L24" s="15">
        <f t="shared" si="17"/>
        <v>3044.7189600982997</v>
      </c>
      <c r="M24" s="14">
        <f t="shared" si="0"/>
        <v>769177</v>
      </c>
      <c r="N24" s="13"/>
      <c r="O24" s="13">
        <f>1000*(IF(I24&lt;18,VLOOKUP(I24,'[1]Mortality (No Interventions) H'!$B$10:$O$129,13),VLOOKUP(I24,'[1]Mortality (Interventions) H'!$B$392:$AV$512,4)))</f>
        <v>136.90014236058985</v>
      </c>
      <c r="P24" s="11">
        <v>0</v>
      </c>
      <c r="Q24" s="10">
        <f t="shared" si="9"/>
        <v>0.33422629302351903</v>
      </c>
      <c r="R24" s="10">
        <f t="shared" si="10"/>
        <v>4.5755627095571974E-2</v>
      </c>
      <c r="S24" s="10">
        <f t="shared" si="11"/>
        <v>0</v>
      </c>
      <c r="T24" s="9">
        <f t="shared" si="1"/>
        <v>0.28847066592794707</v>
      </c>
      <c r="U24" s="18"/>
      <c r="V24" s="8">
        <f t="shared" si="12"/>
        <v>2570.791773889513</v>
      </c>
      <c r="W24" s="8">
        <f t="shared" si="2"/>
        <v>2218.8500140646056</v>
      </c>
      <c r="X24" s="18"/>
      <c r="Y24" s="8">
        <f t="shared" si="3"/>
        <v>0</v>
      </c>
      <c r="Z24" s="8">
        <f t="shared" si="4"/>
        <v>0</v>
      </c>
      <c r="AA24" s="8">
        <f t="shared" si="5"/>
        <v>-878.31210598300299</v>
      </c>
      <c r="AB24" s="8">
        <f t="shared" si="13"/>
        <v>-35194.175982490764</v>
      </c>
      <c r="AC24" s="8">
        <f t="shared" si="6"/>
        <v>-36072.488088473765</v>
      </c>
      <c r="AD24" s="8">
        <f t="shared" si="14"/>
        <v>252.19467301856125</v>
      </c>
      <c r="AE24" s="8">
        <f t="shared" si="7"/>
        <v>-35820.293415455206</v>
      </c>
      <c r="AJ24" s="7"/>
      <c r="AK24" s="6"/>
      <c r="AL24" s="6"/>
      <c r="AM24" s="5"/>
      <c r="AN24" s="5"/>
    </row>
    <row r="25" spans="1:40" ht="15" x14ac:dyDescent="0.2">
      <c r="A25" s="57" t="s">
        <v>91</v>
      </c>
      <c r="B25" s="53">
        <f>(4*52.5+400)/[1]cost_sensitivities!$M$75</f>
        <v>-1.1199198865058835</v>
      </c>
      <c r="C25" s="19"/>
      <c r="D25" s="21"/>
      <c r="F25" s="17"/>
      <c r="G25" s="19"/>
      <c r="H25" s="17">
        <f t="shared" si="15"/>
        <v>85</v>
      </c>
      <c r="I25" s="7">
        <f t="shared" si="8"/>
        <v>85</v>
      </c>
      <c r="J25" s="16">
        <v>0</v>
      </c>
      <c r="K25" s="14">
        <f t="shared" si="16"/>
        <v>0</v>
      </c>
      <c r="L25" s="15">
        <f t="shared" si="17"/>
        <v>3044.7189600982997</v>
      </c>
      <c r="M25" s="14">
        <f t="shared" si="0"/>
        <v>769177</v>
      </c>
      <c r="N25" s="13"/>
      <c r="O25" s="13">
        <f>1000*(IF(I25&lt;18,VLOOKUP(I25,'[1]Mortality (No Interventions) H'!$B$10:$O$129,13),VLOOKUP(I25,'[1]Mortality (Interventions) H'!$B$392:$AV$512,4)))</f>
        <v>151.74140912619953</v>
      </c>
      <c r="P25" s="11">
        <v>0</v>
      </c>
      <c r="Q25" s="10">
        <f t="shared" si="9"/>
        <v>0.28847066592794707</v>
      </c>
      <c r="R25" s="10">
        <f t="shared" si="10"/>
        <v>4.3772945339479841E-2</v>
      </c>
      <c r="S25" s="10">
        <f t="shared" si="11"/>
        <v>0</v>
      </c>
      <c r="T25" s="9">
        <f t="shared" si="1"/>
        <v>0.24469772058846723</v>
      </c>
      <c r="U25" s="18"/>
      <c r="V25" s="8">
        <f t="shared" si="12"/>
        <v>2218.8500140646056</v>
      </c>
      <c r="W25" s="8">
        <f t="shared" si="2"/>
        <v>1882.1585862907546</v>
      </c>
      <c r="X25" s="18"/>
      <c r="Y25" s="8">
        <f t="shared" si="3"/>
        <v>0</v>
      </c>
      <c r="Z25" s="8">
        <f t="shared" si="4"/>
        <v>0</v>
      </c>
      <c r="AA25" s="8">
        <f t="shared" si="5"/>
        <v>-745.03578936854228</v>
      </c>
      <c r="AB25" s="8">
        <f t="shared" si="13"/>
        <v>-33669.142777385088</v>
      </c>
      <c r="AC25" s="8">
        <f t="shared" si="6"/>
        <v>-34414.178566753631</v>
      </c>
      <c r="AD25" s="8">
        <f t="shared" si="14"/>
        <v>217.66918637973782</v>
      </c>
      <c r="AE25" s="8">
        <f t="shared" si="7"/>
        <v>-34196.509380373893</v>
      </c>
      <c r="AG25" s="20"/>
      <c r="AJ25" s="7"/>
      <c r="AK25" s="6"/>
      <c r="AL25" s="6"/>
      <c r="AM25" s="5"/>
      <c r="AN25" s="5"/>
    </row>
    <row r="26" spans="1:40" ht="15" x14ac:dyDescent="0.2">
      <c r="A26" s="1"/>
      <c r="B26" s="56"/>
      <c r="C26" s="19"/>
      <c r="D26" s="21"/>
      <c r="E26" s="21"/>
      <c r="F26" s="7"/>
      <c r="G26" s="19"/>
      <c r="H26" s="17">
        <f t="shared" si="15"/>
        <v>86</v>
      </c>
      <c r="I26" s="7">
        <f t="shared" si="8"/>
        <v>86</v>
      </c>
      <c r="J26" s="16">
        <v>0</v>
      </c>
      <c r="K26" s="14">
        <f t="shared" si="16"/>
        <v>0</v>
      </c>
      <c r="L26" s="15">
        <f t="shared" si="17"/>
        <v>3044.7189600982997</v>
      </c>
      <c r="M26" s="14">
        <f t="shared" si="0"/>
        <v>769177</v>
      </c>
      <c r="N26" s="13"/>
      <c r="O26" s="13">
        <f>1000*(IF(I26&lt;18,VLOOKUP(I26,'[1]Mortality (No Interventions) H'!$B$10:$O$129,13),VLOOKUP(I26,'[1]Mortality (Interventions) H'!$B$392:$AV$512,4)))</f>
        <v>167.02866154233587</v>
      </c>
      <c r="P26" s="11">
        <v>0</v>
      </c>
      <c r="Q26" s="10">
        <f t="shared" si="9"/>
        <v>0.24469772058846723</v>
      </c>
      <c r="R26" s="10">
        <f t="shared" si="10"/>
        <v>4.0871532752352169E-2</v>
      </c>
      <c r="S26" s="10">
        <f t="shared" si="11"/>
        <v>0</v>
      </c>
      <c r="T26" s="9">
        <f t="shared" si="1"/>
        <v>0.20382618783611506</v>
      </c>
      <c r="U26" s="18"/>
      <c r="V26" s="8">
        <f t="shared" si="12"/>
        <v>1882.1585862907546</v>
      </c>
      <c r="W26" s="8">
        <f t="shared" si="2"/>
        <v>1567.7841568121949</v>
      </c>
      <c r="X26" s="18"/>
      <c r="Y26" s="8">
        <f t="shared" si="3"/>
        <v>0</v>
      </c>
      <c r="Z26" s="8">
        <f t="shared" si="4"/>
        <v>0</v>
      </c>
      <c r="AA26" s="8">
        <f t="shared" si="5"/>
        <v>-620.59345866917693</v>
      </c>
      <c r="AB26" s="8">
        <f t="shared" si="13"/>
        <v>-31437.442947855983</v>
      </c>
      <c r="AC26" s="8">
        <f t="shared" si="6"/>
        <v>-32058.03640652516</v>
      </c>
      <c r="AD26" s="8">
        <f t="shared" si="14"/>
        <v>184.63975731512303</v>
      </c>
      <c r="AE26" s="8">
        <f t="shared" si="7"/>
        <v>-31873.396649210037</v>
      </c>
      <c r="AG26" s="20"/>
      <c r="AJ26" s="7"/>
      <c r="AK26" s="6"/>
      <c r="AL26" s="6"/>
      <c r="AM26" s="5"/>
      <c r="AN26" s="5"/>
    </row>
    <row r="27" spans="1:40" x14ac:dyDescent="0.15">
      <c r="B27" s="7"/>
      <c r="C27" s="19"/>
      <c r="D27" s="21"/>
      <c r="E27" s="21"/>
      <c r="F27" s="7"/>
      <c r="G27" s="19"/>
      <c r="H27" s="17">
        <f t="shared" si="15"/>
        <v>87</v>
      </c>
      <c r="I27" s="7">
        <f t="shared" si="8"/>
        <v>87</v>
      </c>
      <c r="J27" s="16">
        <v>0</v>
      </c>
      <c r="K27" s="14">
        <f t="shared" si="16"/>
        <v>0</v>
      </c>
      <c r="L27" s="15">
        <f t="shared" si="17"/>
        <v>3044.7189600982997</v>
      </c>
      <c r="M27" s="14">
        <f t="shared" si="0"/>
        <v>769177</v>
      </c>
      <c r="N27" s="13"/>
      <c r="O27" s="13">
        <f>1000*(IF(I27&lt;18,VLOOKUP(I27,'[1]Mortality (No Interventions) H'!$B$10:$O$129,13),VLOOKUP(I27,'[1]Mortality (Interventions) H'!$B$392:$AV$512,4)))</f>
        <v>183.53365457995514</v>
      </c>
      <c r="P27" s="11">
        <v>0</v>
      </c>
      <c r="Q27" s="10">
        <f t="shared" si="9"/>
        <v>0.20382618783611506</v>
      </c>
      <c r="R27" s="10">
        <f t="shared" si="10"/>
        <v>3.7408965152662593E-2</v>
      </c>
      <c r="S27" s="10">
        <f t="shared" si="11"/>
        <v>0</v>
      </c>
      <c r="T27" s="9">
        <f t="shared" si="1"/>
        <v>0.16641722268345246</v>
      </c>
      <c r="U27" s="18"/>
      <c r="V27" s="8">
        <f t="shared" si="12"/>
        <v>1567.7841568121949</v>
      </c>
      <c r="W27" s="8">
        <f t="shared" si="2"/>
        <v>1280.0430009198992</v>
      </c>
      <c r="X27" s="18"/>
      <c r="Y27" s="8">
        <f t="shared" si="3"/>
        <v>0</v>
      </c>
      <c r="Z27" s="8">
        <f t="shared" si="4"/>
        <v>0</v>
      </c>
      <c r="AA27" s="8">
        <f t="shared" si="5"/>
        <v>-506.69367319120857</v>
      </c>
      <c r="AB27" s="8">
        <f t="shared" si="13"/>
        <v>-28774.115589229554</v>
      </c>
      <c r="AC27" s="8">
        <f t="shared" si="6"/>
        <v>-29280.809262420764</v>
      </c>
      <c r="AD27" s="8">
        <f t="shared" si="14"/>
        <v>153.79962578327633</v>
      </c>
      <c r="AE27" s="8">
        <f t="shared" si="7"/>
        <v>-29127.009636637489</v>
      </c>
      <c r="AG27" s="20"/>
      <c r="AJ27" s="7"/>
      <c r="AK27" s="6"/>
      <c r="AL27" s="6"/>
      <c r="AM27" s="5"/>
      <c r="AN27" s="5"/>
    </row>
    <row r="28" spans="1:40" x14ac:dyDescent="0.15">
      <c r="B28" s="7"/>
      <c r="C28" s="19"/>
      <c r="D28" s="21"/>
      <c r="E28" s="21"/>
      <c r="F28" s="7"/>
      <c r="G28" s="19"/>
      <c r="H28" s="17">
        <f t="shared" si="15"/>
        <v>88</v>
      </c>
      <c r="I28" s="7">
        <f t="shared" si="8"/>
        <v>88</v>
      </c>
      <c r="J28" s="16">
        <v>0</v>
      </c>
      <c r="K28" s="14">
        <f t="shared" si="16"/>
        <v>0</v>
      </c>
      <c r="L28" s="15">
        <f t="shared" si="17"/>
        <v>3044.7189600982997</v>
      </c>
      <c r="M28" s="14">
        <f t="shared" si="0"/>
        <v>769177</v>
      </c>
      <c r="N28" s="13"/>
      <c r="O28" s="13">
        <f>1000*(IF(I28&lt;18,VLOOKUP(I28,'[1]Mortality (No Interventions) H'!$B$10:$O$129,13),VLOOKUP(I28,'[1]Mortality (Interventions) H'!$B$392:$AV$512,4)))</f>
        <v>201.15228882741303</v>
      </c>
      <c r="P28" s="11">
        <v>0</v>
      </c>
      <c r="Q28" s="10">
        <f t="shared" si="9"/>
        <v>0.16641722268345246</v>
      </c>
      <c r="R28" s="10">
        <f t="shared" si="10"/>
        <v>3.3475205243077739E-2</v>
      </c>
      <c r="S28" s="10">
        <f t="shared" si="11"/>
        <v>0</v>
      </c>
      <c r="T28" s="9">
        <f t="shared" si="1"/>
        <v>0.13294201744037473</v>
      </c>
      <c r="U28" s="18"/>
      <c r="V28" s="8">
        <f t="shared" si="12"/>
        <v>1280.0430009198992</v>
      </c>
      <c r="W28" s="8">
        <f t="shared" si="2"/>
        <v>1022.5594214873512</v>
      </c>
      <c r="X28" s="18"/>
      <c r="Y28" s="8">
        <f t="shared" si="3"/>
        <v>0</v>
      </c>
      <c r="Z28" s="8">
        <f t="shared" si="4"/>
        <v>0</v>
      </c>
      <c r="AA28" s="8">
        <f t="shared" si="5"/>
        <v>-404.77108109442776</v>
      </c>
      <c r="AB28" s="8">
        <f t="shared" si="13"/>
        <v>-25748.357943254807</v>
      </c>
      <c r="AC28" s="8">
        <f t="shared" si="6"/>
        <v>-26153.129024349233</v>
      </c>
      <c r="AD28" s="8">
        <f t="shared" si="14"/>
        <v>125.57221839024213</v>
      </c>
      <c r="AE28" s="8">
        <f t="shared" si="7"/>
        <v>-26027.55680595899</v>
      </c>
      <c r="AG28" s="20"/>
      <c r="AJ28" s="7"/>
      <c r="AK28" s="6"/>
      <c r="AL28" s="6"/>
      <c r="AM28" s="5"/>
      <c r="AN28" s="5"/>
    </row>
    <row r="29" spans="1:40" x14ac:dyDescent="0.15">
      <c r="B29" s="7"/>
      <c r="C29" s="19"/>
      <c r="D29" s="21"/>
      <c r="E29" s="21"/>
      <c r="F29" s="7"/>
      <c r="G29" s="19"/>
      <c r="H29" s="17">
        <f t="shared" si="15"/>
        <v>89</v>
      </c>
      <c r="I29" s="7">
        <f t="shared" si="8"/>
        <v>89</v>
      </c>
      <c r="J29" s="16">
        <v>0</v>
      </c>
      <c r="K29" s="14">
        <f t="shared" si="16"/>
        <v>0</v>
      </c>
      <c r="L29" s="15">
        <f t="shared" si="17"/>
        <v>3044.7189600982997</v>
      </c>
      <c r="M29" s="14">
        <f t="shared" si="0"/>
        <v>769177</v>
      </c>
      <c r="N29" s="13"/>
      <c r="O29" s="13">
        <f>1000*(IF(I29&lt;18,VLOOKUP(I29,'[1]Mortality (No Interventions) H'!$B$10:$O$129,13),VLOOKUP(I29,'[1]Mortality (Interventions) H'!$B$392:$AV$512,4)))</f>
        <v>220.36594566175643</v>
      </c>
      <c r="P29" s="11">
        <v>0</v>
      </c>
      <c r="Q29" s="10">
        <f t="shared" si="9"/>
        <v>0.13294201744037473</v>
      </c>
      <c r="R29" s="10">
        <f t="shared" si="10"/>
        <v>2.9295893391429892E-2</v>
      </c>
      <c r="S29" s="10">
        <f t="shared" si="11"/>
        <v>0</v>
      </c>
      <c r="T29" s="9">
        <f t="shared" si="1"/>
        <v>0.10364612404894484</v>
      </c>
      <c r="U29" s="18"/>
      <c r="V29" s="8">
        <f t="shared" si="12"/>
        <v>1022.5594214873512</v>
      </c>
      <c r="W29" s="8">
        <f t="shared" si="2"/>
        <v>797.22214757595248</v>
      </c>
      <c r="X29" s="18"/>
      <c r="Y29" s="8">
        <f t="shared" si="3"/>
        <v>0</v>
      </c>
      <c r="Z29" s="8">
        <f t="shared" si="4"/>
        <v>0</v>
      </c>
      <c r="AA29" s="8">
        <f t="shared" si="5"/>
        <v>-315.5733190325227</v>
      </c>
      <c r="AB29" s="8">
        <f t="shared" si="13"/>
        <v>-22533.72739113987</v>
      </c>
      <c r="AC29" s="8">
        <f t="shared" si="6"/>
        <v>-22849.300710172392</v>
      </c>
      <c r="AD29" s="8">
        <f t="shared" si="14"/>
        <v>100.31307924790916</v>
      </c>
      <c r="AE29" s="8">
        <f t="shared" si="7"/>
        <v>-22748.987630924483</v>
      </c>
      <c r="AG29" s="20"/>
      <c r="AJ29" s="7"/>
      <c r="AK29" s="6"/>
      <c r="AL29" s="6"/>
      <c r="AM29" s="5"/>
      <c r="AN29" s="5"/>
    </row>
    <row r="30" spans="1:40" x14ac:dyDescent="0.15">
      <c r="B30" s="7"/>
      <c r="C30" s="19"/>
      <c r="D30" s="21"/>
      <c r="E30" s="21"/>
      <c r="F30" s="7"/>
      <c r="G30" s="19"/>
      <c r="H30" s="17">
        <f t="shared" si="15"/>
        <v>90</v>
      </c>
      <c r="I30" s="7">
        <f t="shared" si="8"/>
        <v>90</v>
      </c>
      <c r="J30" s="16">
        <v>0</v>
      </c>
      <c r="K30" s="14">
        <f t="shared" si="16"/>
        <v>0</v>
      </c>
      <c r="L30" s="15">
        <f t="shared" si="17"/>
        <v>3044.7189600982997</v>
      </c>
      <c r="M30" s="14">
        <f t="shared" si="0"/>
        <v>769177</v>
      </c>
      <c r="N30" s="13"/>
      <c r="O30" s="13">
        <f>1000*(IF(I30&lt;18,VLOOKUP(I30,'[1]Mortality (No Interventions) H'!$B$10:$O$129,13),VLOOKUP(I30,'[1]Mortality (Interventions) H'!$B$392:$AV$512,4)))</f>
        <v>241.39707420630086</v>
      </c>
      <c r="P30" s="11">
        <v>0</v>
      </c>
      <c r="Q30" s="10">
        <f t="shared" si="9"/>
        <v>0.10364612404894484</v>
      </c>
      <c r="R30" s="10">
        <f t="shared" si="10"/>
        <v>2.5019871098238604E-2</v>
      </c>
      <c r="S30" s="10">
        <f t="shared" si="11"/>
        <v>0</v>
      </c>
      <c r="T30" s="9">
        <f t="shared" si="1"/>
        <v>7.8626252950706244E-2</v>
      </c>
      <c r="U30" s="18"/>
      <c r="V30" s="8">
        <f t="shared" si="12"/>
        <v>797.22214757595248</v>
      </c>
      <c r="W30" s="8">
        <f t="shared" si="2"/>
        <v>604.77505365865375</v>
      </c>
      <c r="X30" s="18"/>
      <c r="Y30" s="8">
        <f t="shared" si="3"/>
        <v>0</v>
      </c>
      <c r="Z30" s="8">
        <f t="shared" si="4"/>
        <v>0</v>
      </c>
      <c r="AA30" s="8">
        <f t="shared" si="5"/>
        <v>-239.39484312050018</v>
      </c>
      <c r="AB30" s="8">
        <f t="shared" si="13"/>
        <v>-19244.709391729873</v>
      </c>
      <c r="AC30" s="8">
        <f t="shared" si="6"/>
        <v>-19484.104234850372</v>
      </c>
      <c r="AD30" s="8">
        <f t="shared" si="14"/>
        <v>78.207492677200946</v>
      </c>
      <c r="AE30" s="8">
        <f t="shared" si="7"/>
        <v>-19405.896742173172</v>
      </c>
      <c r="AG30" s="20"/>
      <c r="AJ30" s="7"/>
      <c r="AK30" s="6"/>
      <c r="AL30" s="6"/>
      <c r="AM30" s="5"/>
      <c r="AN30" s="5"/>
    </row>
    <row r="31" spans="1:40" x14ac:dyDescent="0.15">
      <c r="B31" s="7"/>
      <c r="C31" s="19"/>
      <c r="D31" s="21"/>
      <c r="E31" s="21"/>
      <c r="F31" s="7"/>
      <c r="G31" s="19"/>
      <c r="H31" s="17">
        <f t="shared" si="15"/>
        <v>91</v>
      </c>
      <c r="I31" s="7">
        <f t="shared" si="8"/>
        <v>91</v>
      </c>
      <c r="J31" s="16">
        <v>0</v>
      </c>
      <c r="K31" s="14">
        <f t="shared" si="16"/>
        <v>0</v>
      </c>
      <c r="L31" s="15">
        <f t="shared" si="17"/>
        <v>3044.7189600982997</v>
      </c>
      <c r="M31" s="14">
        <f t="shared" si="0"/>
        <v>769177</v>
      </c>
      <c r="N31" s="13"/>
      <c r="O31" s="13">
        <f>1000*(IF(I31&lt;18,VLOOKUP(I31,'[1]Mortality (No Interventions) H'!$B$10:$O$129,13),VLOOKUP(I31,'[1]Mortality (Interventions) H'!$B$392:$AV$512,4)))</f>
        <v>261.85567397228107</v>
      </c>
      <c r="P31" s="11">
        <v>0</v>
      </c>
      <c r="Q31" s="10">
        <f t="shared" si="9"/>
        <v>7.8626252950706244E-2</v>
      </c>
      <c r="R31" s="10">
        <f t="shared" si="10"/>
        <v>2.0588730458322234E-2</v>
      </c>
      <c r="S31" s="10">
        <f t="shared" si="11"/>
        <v>0</v>
      </c>
      <c r="T31" s="9">
        <f t="shared" si="1"/>
        <v>5.803752249238401E-2</v>
      </c>
      <c r="U31" s="18"/>
      <c r="V31" s="8">
        <f t="shared" si="12"/>
        <v>604.77505365865375</v>
      </c>
      <c r="W31" s="8">
        <f t="shared" si="2"/>
        <v>446.4112743812446</v>
      </c>
      <c r="X31" s="18"/>
      <c r="Y31" s="8">
        <f t="shared" si="3"/>
        <v>0</v>
      </c>
      <c r="Z31" s="8">
        <f t="shared" si="4"/>
        <v>0</v>
      </c>
      <c r="AA31" s="8">
        <f t="shared" si="5"/>
        <v>-176.70794512969312</v>
      </c>
      <c r="AB31" s="8">
        <f t="shared" si="13"/>
        <v>-15836.377927740921</v>
      </c>
      <c r="AC31" s="8">
        <f t="shared" si="6"/>
        <v>-16013.085872870613</v>
      </c>
      <c r="AD31" s="8">
        <f t="shared" si="14"/>
        <v>59.328432763913938</v>
      </c>
      <c r="AE31" s="8">
        <f t="shared" si="7"/>
        <v>-15953.7574401067</v>
      </c>
      <c r="AG31" s="20"/>
      <c r="AJ31" s="7"/>
      <c r="AK31" s="6"/>
      <c r="AL31" s="6"/>
      <c r="AM31" s="5"/>
      <c r="AN31" s="5"/>
    </row>
    <row r="32" spans="1:40" x14ac:dyDescent="0.15">
      <c r="B32" s="7"/>
      <c r="C32" s="19"/>
      <c r="D32" s="21"/>
      <c r="E32" s="21"/>
      <c r="F32" s="7"/>
      <c r="G32" s="19"/>
      <c r="H32" s="17">
        <f t="shared" si="15"/>
        <v>92</v>
      </c>
      <c r="I32" s="7">
        <f t="shared" si="8"/>
        <v>92</v>
      </c>
      <c r="J32" s="16">
        <v>0</v>
      </c>
      <c r="K32" s="14">
        <f t="shared" si="16"/>
        <v>0</v>
      </c>
      <c r="L32" s="15">
        <f t="shared" si="17"/>
        <v>3044.7189600982997</v>
      </c>
      <c r="M32" s="14">
        <f t="shared" si="0"/>
        <v>769177</v>
      </c>
      <c r="N32" s="13"/>
      <c r="O32" s="13">
        <f>1000*(IF(I32&lt;18,VLOOKUP(I32,'[1]Mortality (No Interventions) H'!$B$10:$O$129,13),VLOOKUP(I32,'[1]Mortality (Interventions) H'!$B$392:$AV$512,4)))</f>
        <v>283.67927227939305</v>
      </c>
      <c r="P32" s="11">
        <v>0</v>
      </c>
      <c r="Q32" s="10">
        <f t="shared" si="9"/>
        <v>5.803752249238401E-2</v>
      </c>
      <c r="R32" s="10">
        <f t="shared" si="10"/>
        <v>1.6464042145538399E-2</v>
      </c>
      <c r="S32" s="10">
        <f t="shared" si="11"/>
        <v>0</v>
      </c>
      <c r="T32" s="9">
        <f t="shared" si="1"/>
        <v>4.1573480346845611E-2</v>
      </c>
      <c r="U32" s="18"/>
      <c r="V32" s="8">
        <f t="shared" si="12"/>
        <v>446.4112743812446</v>
      </c>
      <c r="W32" s="8">
        <f t="shared" si="2"/>
        <v>319.77364892745669</v>
      </c>
      <c r="X32" s="18"/>
      <c r="Y32" s="8">
        <f t="shared" si="3"/>
        <v>0</v>
      </c>
      <c r="Z32" s="8">
        <f t="shared" si="4"/>
        <v>0</v>
      </c>
      <c r="AA32" s="8">
        <f t="shared" si="5"/>
        <v>-126.57956384931487</v>
      </c>
      <c r="AB32" s="8">
        <f t="shared" si="13"/>
        <v>-12663.76254537879</v>
      </c>
      <c r="AC32" s="8">
        <f t="shared" si="6"/>
        <v>-12790.342109228104</v>
      </c>
      <c r="AD32" s="8">
        <f t="shared" si="14"/>
        <v>43.792946016800094</v>
      </c>
      <c r="AE32" s="8">
        <f t="shared" si="7"/>
        <v>-12746.549163211304</v>
      </c>
      <c r="AG32" s="20"/>
      <c r="AJ32" s="7"/>
      <c r="AK32" s="6"/>
      <c r="AL32" s="6"/>
      <c r="AM32" s="5"/>
      <c r="AN32" s="5"/>
    </row>
    <row r="33" spans="2:40" x14ac:dyDescent="0.15">
      <c r="B33" s="7"/>
      <c r="C33" s="19"/>
      <c r="D33" s="21"/>
      <c r="E33" s="21"/>
      <c r="F33" s="7"/>
      <c r="G33" s="19"/>
      <c r="H33" s="17">
        <f t="shared" si="15"/>
        <v>93</v>
      </c>
      <c r="I33" s="7">
        <f t="shared" si="8"/>
        <v>93</v>
      </c>
      <c r="J33" s="16">
        <v>0</v>
      </c>
      <c r="K33" s="14">
        <f t="shared" si="16"/>
        <v>0</v>
      </c>
      <c r="L33" s="15">
        <f t="shared" si="17"/>
        <v>3044.7189600982997</v>
      </c>
      <c r="M33" s="14">
        <f t="shared" si="0"/>
        <v>769177</v>
      </c>
      <c r="N33" s="13"/>
      <c r="O33" s="13">
        <f>1000*(IF(I33&lt;18,VLOOKUP(I33,'[1]Mortality (No Interventions) H'!$B$10:$O$129,13),VLOOKUP(I33,'[1]Mortality (Interventions) H'!$B$392:$AV$512,4)))</f>
        <v>306.18626181057692</v>
      </c>
      <c r="P33" s="11">
        <v>0</v>
      </c>
      <c r="Q33" s="10">
        <f t="shared" si="9"/>
        <v>4.1573480346845611E-2</v>
      </c>
      <c r="R33" s="10">
        <f t="shared" si="10"/>
        <v>1.2729228537856144E-2</v>
      </c>
      <c r="S33" s="10">
        <f t="shared" si="11"/>
        <v>0</v>
      </c>
      <c r="T33" s="9">
        <f t="shared" si="1"/>
        <v>2.8844251808989467E-2</v>
      </c>
      <c r="U33" s="18"/>
      <c r="V33" s="8">
        <f t="shared" si="12"/>
        <v>319.77364892745669</v>
      </c>
      <c r="W33" s="8">
        <f t="shared" si="2"/>
        <v>221.86335073683094</v>
      </c>
      <c r="X33" s="18"/>
      <c r="Y33" s="8">
        <f t="shared" si="3"/>
        <v>0</v>
      </c>
      <c r="Z33" s="8">
        <f t="shared" si="4"/>
        <v>0</v>
      </c>
      <c r="AA33" s="8">
        <f t="shared" si="5"/>
        <v>-87.822640372679913</v>
      </c>
      <c r="AB33" s="8">
        <f t="shared" si="13"/>
        <v>-9791.0298190625745</v>
      </c>
      <c r="AC33" s="8">
        <f t="shared" si="6"/>
        <v>-9878.8524594352548</v>
      </c>
      <c r="AD33" s="8">
        <f t="shared" si="14"/>
        <v>31.369794959783505</v>
      </c>
      <c r="AE33" s="8">
        <f t="shared" si="7"/>
        <v>-9847.4826644754721</v>
      </c>
      <c r="AG33" s="20"/>
      <c r="AJ33" s="7"/>
      <c r="AK33" s="6"/>
      <c r="AL33" s="6"/>
      <c r="AM33" s="5"/>
      <c r="AN33" s="5"/>
    </row>
    <row r="34" spans="2:40" x14ac:dyDescent="0.15">
      <c r="B34" s="7"/>
      <c r="C34" s="19"/>
      <c r="D34" s="21"/>
      <c r="E34" s="21"/>
      <c r="F34" s="7"/>
      <c r="G34" s="19"/>
      <c r="H34" s="17">
        <f t="shared" si="15"/>
        <v>94</v>
      </c>
      <c r="I34" s="7">
        <f t="shared" si="8"/>
        <v>94</v>
      </c>
      <c r="J34" s="16">
        <v>0</v>
      </c>
      <c r="K34" s="14">
        <f t="shared" si="16"/>
        <v>0</v>
      </c>
      <c r="L34" s="15">
        <f t="shared" si="17"/>
        <v>3044.7189600982997</v>
      </c>
      <c r="M34" s="14">
        <f t="shared" si="0"/>
        <v>769177</v>
      </c>
      <c r="N34" s="13"/>
      <c r="O34" s="13">
        <f>1000*(IF(I34&lt;18,VLOOKUP(I34,'[1]Mortality (No Interventions) H'!$B$10:$O$129,13),VLOOKUP(I34,'[1]Mortality (Interventions) H'!$B$392:$AV$512,4)))</f>
        <v>329.02839680890577</v>
      </c>
      <c r="P34" s="11">
        <v>0</v>
      </c>
      <c r="Q34" s="10">
        <f t="shared" si="9"/>
        <v>2.8844251808989467E-2</v>
      </c>
      <c r="R34" s="10">
        <f t="shared" si="10"/>
        <v>9.490577929864184E-3</v>
      </c>
      <c r="S34" s="10">
        <f t="shared" si="11"/>
        <v>0</v>
      </c>
      <c r="T34" s="9">
        <f t="shared" si="1"/>
        <v>1.9353673879125281E-2</v>
      </c>
      <c r="U34" s="18"/>
      <c r="V34" s="8">
        <f t="shared" si="12"/>
        <v>221.86335073683094</v>
      </c>
      <c r="W34" s="8">
        <f t="shared" si="2"/>
        <v>148.86400813323948</v>
      </c>
      <c r="X34" s="18"/>
      <c r="Y34" s="8">
        <f t="shared" si="3"/>
        <v>0</v>
      </c>
      <c r="Z34" s="8">
        <f t="shared" si="4"/>
        <v>0</v>
      </c>
      <c r="AA34" s="8">
        <f t="shared" si="5"/>
        <v>-58.926497807331955</v>
      </c>
      <c r="AB34" s="8">
        <f t="shared" si="13"/>
        <v>-7299.9342603591431</v>
      </c>
      <c r="AC34" s="8">
        <f t="shared" si="6"/>
        <v>-7358.8607581664746</v>
      </c>
      <c r="AD34" s="8">
        <f t="shared" si="14"/>
        <v>21.764794707283116</v>
      </c>
      <c r="AE34" s="8">
        <f t="shared" si="7"/>
        <v>-7337.0959634591918</v>
      </c>
      <c r="AG34" s="20"/>
      <c r="AJ34" s="7"/>
      <c r="AK34" s="6"/>
      <c r="AL34" s="6"/>
      <c r="AM34" s="5"/>
      <c r="AN34" s="5"/>
    </row>
    <row r="35" spans="2:40" x14ac:dyDescent="0.15">
      <c r="B35" s="7"/>
      <c r="C35" s="19"/>
      <c r="D35" s="21"/>
      <c r="E35" s="21"/>
      <c r="F35" s="7"/>
      <c r="G35" s="19"/>
      <c r="H35" s="17">
        <f t="shared" si="15"/>
        <v>95</v>
      </c>
      <c r="I35" s="7">
        <f t="shared" si="8"/>
        <v>95</v>
      </c>
      <c r="J35" s="16">
        <v>0</v>
      </c>
      <c r="K35" s="14">
        <f t="shared" si="16"/>
        <v>0</v>
      </c>
      <c r="L35" s="15">
        <f t="shared" si="17"/>
        <v>3044.7189600982997</v>
      </c>
      <c r="M35" s="14">
        <f t="shared" si="0"/>
        <v>769177</v>
      </c>
      <c r="N35" s="13"/>
      <c r="O35" s="13">
        <f>1000*(IF(I35&lt;18,VLOOKUP(I35,'[1]Mortality (No Interventions) H'!$B$10:$O$129,13),VLOOKUP(I35,'[1]Mortality (Interventions) H'!$B$392:$AV$512,4)))</f>
        <v>353.2119287351357</v>
      </c>
      <c r="P35" s="11">
        <v>0</v>
      </c>
      <c r="Q35" s="10">
        <f t="shared" si="9"/>
        <v>1.9353673879125281E-2</v>
      </c>
      <c r="R35" s="10">
        <f t="shared" si="10"/>
        <v>6.8359484789566561E-3</v>
      </c>
      <c r="S35" s="10">
        <f t="shared" si="11"/>
        <v>0</v>
      </c>
      <c r="T35" s="9">
        <f t="shared" si="1"/>
        <v>1.2517725400168624E-2</v>
      </c>
      <c r="U35" s="18"/>
      <c r="V35" s="8">
        <f t="shared" si="12"/>
        <v>148.86400813323948</v>
      </c>
      <c r="W35" s="8">
        <f t="shared" si="2"/>
        <v>96.283464701255028</v>
      </c>
      <c r="X35" s="18"/>
      <c r="Y35" s="8">
        <f t="shared" si="3"/>
        <v>0</v>
      </c>
      <c r="Z35" s="8">
        <f t="shared" si="4"/>
        <v>0</v>
      </c>
      <c r="AA35" s="8">
        <f t="shared" si="5"/>
        <v>-38.112955863197485</v>
      </c>
      <c r="AB35" s="8">
        <f t="shared" si="13"/>
        <v>-5258.0543431984443</v>
      </c>
      <c r="AC35" s="8">
        <f t="shared" si="6"/>
        <v>-5296.1672990616416</v>
      </c>
      <c r="AD35" s="8">
        <f t="shared" si="14"/>
        <v>14.603559197870794</v>
      </c>
      <c r="AE35" s="8">
        <f t="shared" si="7"/>
        <v>-5281.5637398637709</v>
      </c>
      <c r="AG35" s="20"/>
      <c r="AJ35" s="7"/>
      <c r="AK35" s="6"/>
      <c r="AL35" s="6"/>
      <c r="AM35" s="5"/>
      <c r="AN35" s="5"/>
    </row>
    <row r="36" spans="2:40" x14ac:dyDescent="0.15">
      <c r="B36" s="7"/>
      <c r="C36" s="19"/>
      <c r="D36" s="21"/>
      <c r="E36" s="21"/>
      <c r="F36" s="7"/>
      <c r="G36" s="19"/>
      <c r="H36" s="17">
        <f t="shared" si="15"/>
        <v>96</v>
      </c>
      <c r="I36" s="7">
        <f t="shared" si="8"/>
        <v>96</v>
      </c>
      <c r="J36" s="16">
        <v>0</v>
      </c>
      <c r="K36" s="14">
        <f t="shared" si="16"/>
        <v>0</v>
      </c>
      <c r="L36" s="15">
        <f t="shared" si="17"/>
        <v>3044.7189600982997</v>
      </c>
      <c r="M36" s="14">
        <f t="shared" ref="M36:M67" si="18">$E$11</f>
        <v>769177</v>
      </c>
      <c r="N36" s="13"/>
      <c r="O36" s="13">
        <f>1000*(IF(I36&lt;18,VLOOKUP(I36,'[1]Mortality (No Interventions) H'!$B$10:$O$129,13),VLOOKUP(I36,'[1]Mortality (Interventions) H'!$B$392:$AV$512,4)))</f>
        <v>377.60975270620378</v>
      </c>
      <c r="P36" s="11">
        <v>0</v>
      </c>
      <c r="Q36" s="10">
        <f t="shared" si="9"/>
        <v>1.2517725400168624E-2</v>
      </c>
      <c r="R36" s="10">
        <f t="shared" si="10"/>
        <v>4.7268151928018393E-3</v>
      </c>
      <c r="S36" s="10">
        <f t="shared" si="11"/>
        <v>0</v>
      </c>
      <c r="T36" s="9">
        <f t="shared" ref="T36:T67" si="19">Q36-SUM(R36:S36)</f>
        <v>7.7909102073667851E-3</v>
      </c>
      <c r="U36" s="18"/>
      <c r="V36" s="8">
        <f t="shared" si="12"/>
        <v>96.283464701255028</v>
      </c>
      <c r="W36" s="8">
        <f t="shared" ref="W36:W67" si="20">$G$14*M36*T36</f>
        <v>59.925889405717619</v>
      </c>
      <c r="X36" s="18"/>
      <c r="Y36" s="8">
        <f t="shared" ref="Y36:Y67" si="21">IFERROR(_xlfn.IFNA($T36*J36,0),0)</f>
        <v>0</v>
      </c>
      <c r="Z36" s="8">
        <f t="shared" ref="Z36:Z67" si="22">IFERROR(_xlfn.IFNA(-$T36*K36,0),0)</f>
        <v>0</v>
      </c>
      <c r="AA36" s="8">
        <f t="shared" ref="AA36:AA67" si="23">IFERROR(_xlfn.IFNA(-$T36*L36,0),0)</f>
        <v>-23.721132024793025</v>
      </c>
      <c r="AB36" s="8">
        <f t="shared" si="13"/>
        <v>-3635.7575295537404</v>
      </c>
      <c r="AC36" s="8">
        <f t="shared" ref="AC36:AC67" si="24">IFERROR(_xlfn.IFNA(SUM(Y36:AB36),0),0)</f>
        <v>-3659.4786615785333</v>
      </c>
      <c r="AD36" s="8">
        <f t="shared" si="14"/>
        <v>9.4454078871931184</v>
      </c>
      <c r="AE36" s="8">
        <f t="shared" ref="AE36:AE67" si="25">IFERROR(_xlfn.IFNA(SUM(AC36:AD36),0),0)</f>
        <v>-3650.0332536913402</v>
      </c>
      <c r="AG36" s="20"/>
      <c r="AJ36" s="7"/>
      <c r="AK36" s="6"/>
      <c r="AL36" s="6"/>
      <c r="AM36" s="5"/>
      <c r="AN36" s="5"/>
    </row>
    <row r="37" spans="2:40" x14ac:dyDescent="0.15">
      <c r="B37" s="7"/>
      <c r="C37" s="19"/>
      <c r="D37" s="21"/>
      <c r="E37" s="21"/>
      <c r="F37" s="7"/>
      <c r="G37" s="19"/>
      <c r="H37" s="17">
        <f t="shared" si="15"/>
        <v>97</v>
      </c>
      <c r="I37" s="7">
        <f t="shared" ref="I37:I68" si="26">IF(H37&lt;121, H37 )</f>
        <v>97</v>
      </c>
      <c r="J37" s="16">
        <v>0</v>
      </c>
      <c r="K37" s="14">
        <f t="shared" si="16"/>
        <v>0</v>
      </c>
      <c r="L37" s="15">
        <f t="shared" si="17"/>
        <v>3044.7189600982997</v>
      </c>
      <c r="M37" s="14">
        <f t="shared" si="18"/>
        <v>769177</v>
      </c>
      <c r="N37" s="13"/>
      <c r="O37" s="13">
        <f>1000*(IF(I37&lt;18,VLOOKUP(I37,'[1]Mortality (No Interventions) H'!$B$10:$O$129,13),VLOOKUP(I37,'[1]Mortality (Interventions) H'!$B$392:$AV$512,4)))</f>
        <v>403.05461477064574</v>
      </c>
      <c r="P37" s="11">
        <v>0</v>
      </c>
      <c r="Q37" s="10">
        <f t="shared" ref="Q37:Q68" si="27">T36</f>
        <v>7.7909102073667851E-3</v>
      </c>
      <c r="R37" s="10">
        <f t="shared" ref="R37:R68" si="28">O37*Q37/1000</f>
        <v>3.1401623123429112E-3</v>
      </c>
      <c r="S37" s="10">
        <f t="shared" ref="S37:S68" si="29">MIN(P37*Q37,Q37-R37)</f>
        <v>0</v>
      </c>
      <c r="T37" s="9">
        <f t="shared" si="19"/>
        <v>4.6507478950238738E-3</v>
      </c>
      <c r="U37" s="18"/>
      <c r="V37" s="8">
        <f t="shared" ref="V37:V68" si="30">W36</f>
        <v>59.925889405717619</v>
      </c>
      <c r="W37" s="8">
        <f t="shared" si="20"/>
        <v>35.77248313650778</v>
      </c>
      <c r="X37" s="18"/>
      <c r="Y37" s="8">
        <f t="shared" si="21"/>
        <v>0</v>
      </c>
      <c r="Z37" s="8">
        <f t="shared" si="22"/>
        <v>0</v>
      </c>
      <c r="AA37" s="8">
        <f t="shared" si="23"/>
        <v>-14.160220294616446</v>
      </c>
      <c r="AB37" s="8">
        <f t="shared" ref="AB37:AB68" si="31">IFERROR(_xlfn.IFNA(-M37*R37,0),0)</f>
        <v>-2415.3406269209836</v>
      </c>
      <c r="AC37" s="8">
        <f t="shared" si="24"/>
        <v>-2429.5008472156001</v>
      </c>
      <c r="AD37" s="8">
        <f t="shared" ref="AD37:AD68" si="32">IFERROR(_xlfn.IFNA($D$6*SUM(V37:V37,Y37:Z37),0),0)</f>
        <v>5.8787297507008986</v>
      </c>
      <c r="AE37" s="8">
        <f t="shared" si="25"/>
        <v>-2423.622117464899</v>
      </c>
      <c r="AG37" s="20"/>
      <c r="AJ37" s="7"/>
      <c r="AK37" s="6"/>
      <c r="AL37" s="6"/>
      <c r="AM37" s="5"/>
      <c r="AN37" s="5"/>
    </row>
    <row r="38" spans="2:40" x14ac:dyDescent="0.15">
      <c r="B38" s="7"/>
      <c r="C38" s="19"/>
      <c r="D38" s="21"/>
      <c r="E38" s="21"/>
      <c r="F38" s="7"/>
      <c r="G38" s="19"/>
      <c r="H38" s="17">
        <f t="shared" ref="H38:H69" si="33">H37+1</f>
        <v>98</v>
      </c>
      <c r="I38" s="7">
        <f t="shared" si="26"/>
        <v>98</v>
      </c>
      <c r="J38" s="16">
        <v>0</v>
      </c>
      <c r="K38" s="14">
        <f t="shared" ref="K38:K69" si="34">J38*$C$10</f>
        <v>0</v>
      </c>
      <c r="L38" s="15">
        <f t="shared" ref="L38:L69" si="35">$C$15</f>
        <v>3044.7189600982997</v>
      </c>
      <c r="M38" s="14">
        <f t="shared" si="18"/>
        <v>769177</v>
      </c>
      <c r="N38" s="13"/>
      <c r="O38" s="13">
        <f>1000*(IF(I38&lt;18,VLOOKUP(I38,'[1]Mortality (No Interventions) H'!$B$10:$O$129,13),VLOOKUP(I38,'[1]Mortality (Interventions) H'!$B$392:$AV$512,4)))</f>
        <v>429.57077301325876</v>
      </c>
      <c r="P38" s="11">
        <v>0</v>
      </c>
      <c r="Q38" s="10">
        <f t="shared" si="27"/>
        <v>4.6507478950238738E-3</v>
      </c>
      <c r="R38" s="10">
        <f t="shared" si="28"/>
        <v>1.9978253683551913E-3</v>
      </c>
      <c r="S38" s="10">
        <f t="shared" si="29"/>
        <v>0</v>
      </c>
      <c r="T38" s="9">
        <f t="shared" si="19"/>
        <v>2.6529225266686825E-3</v>
      </c>
      <c r="U38" s="18"/>
      <c r="V38" s="8">
        <f t="shared" si="30"/>
        <v>35.77248313650778</v>
      </c>
      <c r="W38" s="8">
        <f t="shared" si="20"/>
        <v>20.405669902954372</v>
      </c>
      <c r="X38" s="18"/>
      <c r="Y38" s="8">
        <f t="shared" si="21"/>
        <v>0</v>
      </c>
      <c r="Z38" s="8">
        <f t="shared" si="22"/>
        <v>0</v>
      </c>
      <c r="AA38" s="8">
        <f t="shared" si="23"/>
        <v>-8.0774035166200253</v>
      </c>
      <c r="AB38" s="8">
        <f t="shared" si="31"/>
        <v>-1536.681323355341</v>
      </c>
      <c r="AC38" s="8">
        <f t="shared" si="24"/>
        <v>-1544.758726871961</v>
      </c>
      <c r="AD38" s="8">
        <f t="shared" si="32"/>
        <v>3.5092805956914135</v>
      </c>
      <c r="AE38" s="8">
        <f t="shared" si="25"/>
        <v>-1541.2494462762695</v>
      </c>
      <c r="AG38" s="20"/>
      <c r="AJ38" s="7"/>
      <c r="AK38" s="6"/>
      <c r="AL38" s="6"/>
      <c r="AM38" s="5"/>
      <c r="AN38" s="5"/>
    </row>
    <row r="39" spans="2:40" x14ac:dyDescent="0.15">
      <c r="B39" s="7"/>
      <c r="C39" s="19"/>
      <c r="D39" s="21"/>
      <c r="E39" s="21"/>
      <c r="F39" s="7"/>
      <c r="G39" s="19"/>
      <c r="H39" s="17">
        <f t="shared" si="33"/>
        <v>99</v>
      </c>
      <c r="I39" s="7">
        <f t="shared" si="26"/>
        <v>99</v>
      </c>
      <c r="J39" s="16">
        <v>0</v>
      </c>
      <c r="K39" s="14">
        <f t="shared" si="34"/>
        <v>0</v>
      </c>
      <c r="L39" s="15">
        <f t="shared" si="35"/>
        <v>3044.7189600982997</v>
      </c>
      <c r="M39" s="14">
        <f t="shared" si="18"/>
        <v>769177</v>
      </c>
      <c r="N39" s="13"/>
      <c r="O39" s="13">
        <f>1000*(IF(I39&lt;18,VLOOKUP(I39,'[1]Mortality (No Interventions) H'!$B$10:$O$129,13),VLOOKUP(I39,'[1]Mortality (Interventions) H'!$B$392:$AV$512,4)))</f>
        <v>455.98247667048827</v>
      </c>
      <c r="P39" s="11">
        <v>0</v>
      </c>
      <c r="Q39" s="10">
        <f t="shared" si="27"/>
        <v>2.6529225266686825E-3</v>
      </c>
      <c r="R39" s="10">
        <f t="shared" si="28"/>
        <v>1.2096861841253152E-3</v>
      </c>
      <c r="S39" s="10">
        <f t="shared" si="29"/>
        <v>0</v>
      </c>
      <c r="T39" s="9">
        <f t="shared" si="19"/>
        <v>1.4432363425433672E-3</v>
      </c>
      <c r="U39" s="18"/>
      <c r="V39" s="8">
        <f t="shared" si="30"/>
        <v>20.405669902954372</v>
      </c>
      <c r="W39" s="8">
        <f t="shared" si="20"/>
        <v>11.101042002484796</v>
      </c>
      <c r="X39" s="18"/>
      <c r="Y39" s="8">
        <f t="shared" si="21"/>
        <v>0</v>
      </c>
      <c r="Z39" s="8">
        <f t="shared" si="22"/>
        <v>0</v>
      </c>
      <c r="AA39" s="8">
        <f t="shared" si="23"/>
        <v>-4.3942490560447149</v>
      </c>
      <c r="AB39" s="8">
        <f t="shared" si="31"/>
        <v>-930.46279004695759</v>
      </c>
      <c r="AC39" s="8">
        <f t="shared" si="24"/>
        <v>-934.85703910300231</v>
      </c>
      <c r="AD39" s="8">
        <f t="shared" si="32"/>
        <v>2.0017962174798241</v>
      </c>
      <c r="AE39" s="8">
        <f t="shared" si="25"/>
        <v>-932.85524288552244</v>
      </c>
      <c r="AG39" s="20"/>
      <c r="AJ39" s="7"/>
      <c r="AK39" s="6"/>
      <c r="AL39" s="6"/>
      <c r="AM39" s="5"/>
      <c r="AN39" s="5"/>
    </row>
    <row r="40" spans="2:40" x14ac:dyDescent="0.15">
      <c r="B40" s="7"/>
      <c r="C40" s="19"/>
      <c r="D40" s="21"/>
      <c r="E40" s="21"/>
      <c r="F40" s="7"/>
      <c r="G40" s="19"/>
      <c r="H40" s="17">
        <f t="shared" si="33"/>
        <v>100</v>
      </c>
      <c r="I40" s="7">
        <f t="shared" si="26"/>
        <v>100</v>
      </c>
      <c r="J40" s="16">
        <v>0</v>
      </c>
      <c r="K40" s="14">
        <f t="shared" si="34"/>
        <v>0</v>
      </c>
      <c r="L40" s="15">
        <f t="shared" si="35"/>
        <v>3044.7189600982997</v>
      </c>
      <c r="M40" s="14">
        <f t="shared" si="18"/>
        <v>769177</v>
      </c>
      <c r="N40" s="13"/>
      <c r="O40" s="13">
        <f>1000*(IF(I40&lt;18,VLOOKUP(I40,'[1]Mortality (No Interventions) H'!$B$10:$O$129,13),VLOOKUP(I40,'[1]Mortality (Interventions) H'!$B$392:$AV$512,4)))</f>
        <v>483.08308652141415</v>
      </c>
      <c r="P40" s="11">
        <v>0</v>
      </c>
      <c r="Q40" s="10">
        <f t="shared" si="27"/>
        <v>1.4432363425433672E-3</v>
      </c>
      <c r="R40" s="10">
        <f t="shared" si="28"/>
        <v>6.9720306693572679E-4</v>
      </c>
      <c r="S40" s="10">
        <f t="shared" si="29"/>
        <v>0</v>
      </c>
      <c r="T40" s="9">
        <f t="shared" si="19"/>
        <v>7.4603327560764045E-4</v>
      </c>
      <c r="U40" s="18"/>
      <c r="V40" s="8">
        <f t="shared" si="30"/>
        <v>11.101042002484796</v>
      </c>
      <c r="W40" s="8">
        <f t="shared" si="20"/>
        <v>5.7383163683205805</v>
      </c>
      <c r="X40" s="18"/>
      <c r="Y40" s="8">
        <f t="shared" si="21"/>
        <v>0</v>
      </c>
      <c r="Z40" s="8">
        <f t="shared" si="22"/>
        <v>0</v>
      </c>
      <c r="AA40" s="8">
        <f t="shared" si="23"/>
        <v>-2.2714616591068233</v>
      </c>
      <c r="AB40" s="8">
        <f t="shared" si="31"/>
        <v>-536.27256341642158</v>
      </c>
      <c r="AC40" s="8">
        <f t="shared" si="24"/>
        <v>-538.54402507552845</v>
      </c>
      <c r="AD40" s="8">
        <f t="shared" si="32"/>
        <v>1.0890122204437587</v>
      </c>
      <c r="AE40" s="8">
        <f t="shared" si="25"/>
        <v>-537.45501285508465</v>
      </c>
      <c r="AG40" s="20"/>
      <c r="AJ40" s="7"/>
      <c r="AK40" s="6"/>
      <c r="AL40" s="6"/>
      <c r="AM40" s="5"/>
      <c r="AN40" s="5"/>
    </row>
    <row r="41" spans="2:40" x14ac:dyDescent="0.15">
      <c r="B41" s="7"/>
      <c r="C41" s="19"/>
      <c r="D41" s="21"/>
      <c r="E41" s="21"/>
      <c r="F41" s="7"/>
      <c r="G41" s="19"/>
      <c r="H41" s="17">
        <f t="shared" si="33"/>
        <v>101</v>
      </c>
      <c r="I41" s="7">
        <f t="shared" si="26"/>
        <v>101</v>
      </c>
      <c r="J41" s="16">
        <v>0</v>
      </c>
      <c r="K41" s="14">
        <f t="shared" si="34"/>
        <v>0</v>
      </c>
      <c r="L41" s="15">
        <f t="shared" si="35"/>
        <v>3044.7189600982997</v>
      </c>
      <c r="M41" s="14">
        <f t="shared" si="18"/>
        <v>769177</v>
      </c>
      <c r="N41" s="13"/>
      <c r="O41" s="13">
        <f>1000*(IF(I41&lt;18,VLOOKUP(I41,'[1]Mortality (No Interventions) H'!$B$10:$O$129,13),VLOOKUP(I41,'[1]Mortality (Interventions) H'!$B$392:$AV$512,4)))</f>
        <v>509.67231792329335</v>
      </c>
      <c r="P41" s="11">
        <v>0</v>
      </c>
      <c r="Q41" s="10">
        <f t="shared" si="27"/>
        <v>7.4603327560764045E-4</v>
      </c>
      <c r="R41" s="10">
        <f t="shared" si="28"/>
        <v>3.8023250882685325E-4</v>
      </c>
      <c r="S41" s="10">
        <f t="shared" si="29"/>
        <v>0</v>
      </c>
      <c r="T41" s="9">
        <f t="shared" si="19"/>
        <v>3.6580076678078719E-4</v>
      </c>
      <c r="U41" s="18"/>
      <c r="V41" s="8">
        <f t="shared" si="30"/>
        <v>5.7383163683205805</v>
      </c>
      <c r="W41" s="8">
        <f t="shared" si="20"/>
        <v>2.8136553639014559</v>
      </c>
      <c r="X41" s="18"/>
      <c r="Y41" s="8">
        <f t="shared" si="21"/>
        <v>0</v>
      </c>
      <c r="Z41" s="8">
        <f t="shared" si="22"/>
        <v>0</v>
      </c>
      <c r="AA41" s="8">
        <f t="shared" si="23"/>
        <v>-1.113760530235959</v>
      </c>
      <c r="AB41" s="8">
        <f t="shared" si="31"/>
        <v>-292.46610044191249</v>
      </c>
      <c r="AC41" s="8">
        <f t="shared" si="24"/>
        <v>-293.57986097214842</v>
      </c>
      <c r="AD41" s="8">
        <f t="shared" si="32"/>
        <v>0.56292883573224894</v>
      </c>
      <c r="AE41" s="8">
        <f t="shared" si="25"/>
        <v>-293.01693213641619</v>
      </c>
      <c r="AG41" s="20"/>
      <c r="AJ41" s="7"/>
      <c r="AK41" s="6"/>
      <c r="AL41" s="6"/>
      <c r="AM41" s="5"/>
      <c r="AN41" s="5"/>
    </row>
    <row r="42" spans="2:40" x14ac:dyDescent="0.15">
      <c r="B42" s="7"/>
      <c r="C42" s="19"/>
      <c r="D42" s="21"/>
      <c r="E42" s="21"/>
      <c r="F42" s="7"/>
      <c r="G42" s="19"/>
      <c r="H42" s="17">
        <f t="shared" si="33"/>
        <v>102</v>
      </c>
      <c r="I42" s="7">
        <f t="shared" si="26"/>
        <v>102</v>
      </c>
      <c r="J42" s="16">
        <v>0</v>
      </c>
      <c r="K42" s="14">
        <f t="shared" si="34"/>
        <v>0</v>
      </c>
      <c r="L42" s="15">
        <f t="shared" si="35"/>
        <v>3044.7189600982997</v>
      </c>
      <c r="M42" s="14">
        <f t="shared" si="18"/>
        <v>769177</v>
      </c>
      <c r="N42" s="13"/>
      <c r="O42" s="13">
        <f>1000*(IF(I42&lt;18,VLOOKUP(I42,'[1]Mortality (No Interventions) H'!$B$10:$O$129,13),VLOOKUP(I42,'[1]Mortality (Interventions) H'!$B$392:$AV$512,4)))</f>
        <v>535.01173910319574</v>
      </c>
      <c r="P42" s="11">
        <v>0</v>
      </c>
      <c r="Q42" s="10">
        <f t="shared" si="27"/>
        <v>3.6580076678078719E-4</v>
      </c>
      <c r="R42" s="10">
        <f t="shared" si="28"/>
        <v>1.9570770440067149E-4</v>
      </c>
      <c r="S42" s="10">
        <f t="shared" si="29"/>
        <v>0</v>
      </c>
      <c r="T42" s="9">
        <f t="shared" si="19"/>
        <v>1.7009306238011571E-4</v>
      </c>
      <c r="U42" s="18"/>
      <c r="V42" s="8">
        <f t="shared" si="30"/>
        <v>2.8136553639014559</v>
      </c>
      <c r="W42" s="8">
        <f t="shared" si="20"/>
        <v>1.3083167144235026</v>
      </c>
      <c r="X42" s="18"/>
      <c r="Y42" s="8">
        <f t="shared" si="21"/>
        <v>0</v>
      </c>
      <c r="Z42" s="8">
        <f t="shared" si="22"/>
        <v>0</v>
      </c>
      <c r="AA42" s="8">
        <f t="shared" si="23"/>
        <v>-0.51788557200992114</v>
      </c>
      <c r="AB42" s="8">
        <f t="shared" si="31"/>
        <v>-150.53386494779528</v>
      </c>
      <c r="AC42" s="8">
        <f t="shared" si="24"/>
        <v>-151.05175051980521</v>
      </c>
      <c r="AD42" s="8">
        <f t="shared" si="32"/>
        <v>0.27601959119873282</v>
      </c>
      <c r="AE42" s="8">
        <f t="shared" si="25"/>
        <v>-150.77573092860646</v>
      </c>
      <c r="AG42" s="20"/>
      <c r="AJ42" s="7"/>
      <c r="AK42" s="6"/>
      <c r="AL42" s="6"/>
      <c r="AM42" s="5"/>
      <c r="AN42" s="5"/>
    </row>
    <row r="43" spans="2:40" x14ac:dyDescent="0.15">
      <c r="B43" s="7"/>
      <c r="C43" s="19"/>
      <c r="D43" s="21"/>
      <c r="E43" s="21"/>
      <c r="F43" s="7"/>
      <c r="G43" s="19"/>
      <c r="H43" s="17">
        <f t="shared" si="33"/>
        <v>103</v>
      </c>
      <c r="I43" s="7">
        <f t="shared" si="26"/>
        <v>103</v>
      </c>
      <c r="J43" s="16">
        <v>0</v>
      </c>
      <c r="K43" s="14">
        <f t="shared" si="34"/>
        <v>0</v>
      </c>
      <c r="L43" s="15">
        <f t="shared" si="35"/>
        <v>3044.7189600982997</v>
      </c>
      <c r="M43" s="14">
        <f t="shared" si="18"/>
        <v>769177</v>
      </c>
      <c r="N43" s="13"/>
      <c r="O43" s="13">
        <f>1000*(IF(I43&lt;18,VLOOKUP(I43,'[1]Mortality (No Interventions) H'!$B$10:$O$129,13),VLOOKUP(I43,'[1]Mortality (Interventions) H'!$B$392:$AV$512,4)))</f>
        <v>560.34379065326289</v>
      </c>
      <c r="P43" s="11">
        <v>0</v>
      </c>
      <c r="Q43" s="10">
        <f t="shared" si="27"/>
        <v>1.7009306238011571E-4</v>
      </c>
      <c r="R43" s="10">
        <f t="shared" si="28"/>
        <v>9.5310591337895948E-5</v>
      </c>
      <c r="S43" s="10">
        <f t="shared" si="29"/>
        <v>0</v>
      </c>
      <c r="T43" s="9">
        <f t="shared" si="19"/>
        <v>7.4782471042219759E-5</v>
      </c>
      <c r="U43" s="18"/>
      <c r="V43" s="8">
        <f t="shared" si="30"/>
        <v>1.3083167144235026</v>
      </c>
      <c r="W43" s="8">
        <f t="shared" si="20"/>
        <v>0.57520956728841466</v>
      </c>
      <c r="X43" s="18"/>
      <c r="Y43" s="8">
        <f t="shared" si="21"/>
        <v>0</v>
      </c>
      <c r="Z43" s="8">
        <f t="shared" si="22"/>
        <v>0</v>
      </c>
      <c r="AA43" s="8">
        <f t="shared" si="23"/>
        <v>-0.22769160746524855</v>
      </c>
      <c r="AB43" s="8">
        <f t="shared" si="31"/>
        <v>-73.310714713508787</v>
      </c>
      <c r="AC43" s="8">
        <f t="shared" si="24"/>
        <v>-73.538406320974033</v>
      </c>
      <c r="AD43" s="8">
        <f t="shared" si="32"/>
        <v>0.1283458696849456</v>
      </c>
      <c r="AE43" s="8">
        <f t="shared" si="25"/>
        <v>-73.410060451289084</v>
      </c>
      <c r="AG43" s="20"/>
      <c r="AJ43" s="7"/>
      <c r="AK43" s="6"/>
      <c r="AL43" s="6"/>
      <c r="AM43" s="5"/>
      <c r="AN43" s="5"/>
    </row>
    <row r="44" spans="2:40" x14ac:dyDescent="0.15">
      <c r="B44" s="7"/>
      <c r="C44" s="19"/>
      <c r="D44" s="21"/>
      <c r="E44" s="21"/>
      <c r="F44" s="7"/>
      <c r="G44" s="19"/>
      <c r="H44" s="17">
        <f t="shared" si="33"/>
        <v>104</v>
      </c>
      <c r="I44" s="7">
        <f t="shared" si="26"/>
        <v>104</v>
      </c>
      <c r="J44" s="16">
        <v>0</v>
      </c>
      <c r="K44" s="14">
        <f t="shared" si="34"/>
        <v>0</v>
      </c>
      <c r="L44" s="15">
        <f t="shared" si="35"/>
        <v>3044.7189600982997</v>
      </c>
      <c r="M44" s="14">
        <f t="shared" si="18"/>
        <v>769177</v>
      </c>
      <c r="N44" s="13"/>
      <c r="O44" s="13">
        <f>1000*(IF(I44&lt;18,VLOOKUP(I44,'[1]Mortality (No Interventions) H'!$B$10:$O$129,13),VLOOKUP(I44,'[1]Mortality (Interventions) H'!$B$392:$AV$512,4)))</f>
        <v>585.45401056238973</v>
      </c>
      <c r="P44" s="11">
        <v>0</v>
      </c>
      <c r="Q44" s="10">
        <f t="shared" si="27"/>
        <v>7.4782471042219759E-5</v>
      </c>
      <c r="R44" s="10">
        <f t="shared" si="28"/>
        <v>4.3781697591433335E-5</v>
      </c>
      <c r="S44" s="10">
        <f t="shared" si="29"/>
        <v>0</v>
      </c>
      <c r="T44" s="9">
        <f t="shared" si="19"/>
        <v>3.1000773450786424E-5</v>
      </c>
      <c r="U44" s="18"/>
      <c r="V44" s="8">
        <f t="shared" si="30"/>
        <v>0.57520956728841466</v>
      </c>
      <c r="W44" s="8">
        <f t="shared" si="20"/>
        <v>0.2384508192055555</v>
      </c>
      <c r="X44" s="18"/>
      <c r="Y44" s="8">
        <f t="shared" si="21"/>
        <v>0</v>
      </c>
      <c r="Z44" s="8">
        <f t="shared" si="22"/>
        <v>0</v>
      </c>
      <c r="AA44" s="8">
        <f t="shared" si="23"/>
        <v>-9.4388642703321424E-2</v>
      </c>
      <c r="AB44" s="8">
        <f t="shared" si="31"/>
        <v>-33.675874808285919</v>
      </c>
      <c r="AC44" s="8">
        <f t="shared" si="24"/>
        <v>-33.770263450989241</v>
      </c>
      <c r="AD44" s="8">
        <f t="shared" si="32"/>
        <v>5.6428058550993483E-2</v>
      </c>
      <c r="AE44" s="8">
        <f t="shared" si="25"/>
        <v>-33.713835392438249</v>
      </c>
      <c r="AG44" s="20"/>
      <c r="AJ44" s="7"/>
      <c r="AK44" s="6"/>
      <c r="AL44" s="6"/>
      <c r="AM44" s="5"/>
      <c r="AN44" s="5"/>
    </row>
    <row r="45" spans="2:40" x14ac:dyDescent="0.15">
      <c r="B45" s="7"/>
      <c r="C45" s="19"/>
      <c r="D45" s="21"/>
      <c r="E45" s="21"/>
      <c r="F45" s="7"/>
      <c r="G45" s="19"/>
      <c r="H45" s="17">
        <f t="shared" si="33"/>
        <v>105</v>
      </c>
      <c r="I45" s="7">
        <f t="shared" si="26"/>
        <v>105</v>
      </c>
      <c r="J45" s="16">
        <v>0</v>
      </c>
      <c r="K45" s="14">
        <f t="shared" si="34"/>
        <v>0</v>
      </c>
      <c r="L45" s="15">
        <f t="shared" si="35"/>
        <v>3044.7189600982997</v>
      </c>
      <c r="M45" s="14">
        <f t="shared" si="18"/>
        <v>769177</v>
      </c>
      <c r="N45" s="13"/>
      <c r="O45" s="13">
        <f>1000*(IF(I45&lt;18,VLOOKUP(I45,'[1]Mortality (No Interventions) H'!$B$10:$O$129,13),VLOOKUP(I45,'[1]Mortality (Interventions) H'!$B$392:$AV$512,4)))</f>
        <v>610.11386928677041</v>
      </c>
      <c r="P45" s="11">
        <v>0</v>
      </c>
      <c r="Q45" s="10">
        <f t="shared" si="27"/>
        <v>3.1000773450786424E-5</v>
      </c>
      <c r="R45" s="10">
        <f t="shared" si="28"/>
        <v>1.8914001840941891E-5</v>
      </c>
      <c r="S45" s="10">
        <f t="shared" si="29"/>
        <v>0</v>
      </c>
      <c r="T45" s="9">
        <f t="shared" si="19"/>
        <v>1.2086771609844533E-5</v>
      </c>
      <c r="U45" s="18"/>
      <c r="V45" s="8">
        <f t="shared" si="30"/>
        <v>0.2384508192055555</v>
      </c>
      <c r="W45" s="8">
        <f t="shared" si="20"/>
        <v>9.2968667265453886E-2</v>
      </c>
      <c r="X45" s="18"/>
      <c r="Y45" s="8">
        <f t="shared" si="21"/>
        <v>0</v>
      </c>
      <c r="Z45" s="8">
        <f t="shared" si="22"/>
        <v>0</v>
      </c>
      <c r="AA45" s="8">
        <f t="shared" si="23"/>
        <v>-3.6800822686871501E-2</v>
      </c>
      <c r="AB45" s="8">
        <f t="shared" si="31"/>
        <v>-14.548215194010162</v>
      </c>
      <c r="AC45" s="8">
        <f t="shared" si="24"/>
        <v>-14.585016016697033</v>
      </c>
      <c r="AD45" s="8">
        <f t="shared" si="32"/>
        <v>2.3392025364064997E-2</v>
      </c>
      <c r="AE45" s="8">
        <f t="shared" si="25"/>
        <v>-14.561623991332967</v>
      </c>
      <c r="AG45" s="20"/>
      <c r="AJ45" s="7"/>
      <c r="AK45" s="6"/>
      <c r="AL45" s="6"/>
      <c r="AM45" s="5"/>
      <c r="AN45" s="5"/>
    </row>
    <row r="46" spans="2:40" x14ac:dyDescent="0.15">
      <c r="B46" s="7"/>
      <c r="C46" s="19"/>
      <c r="D46" s="21"/>
      <c r="E46" s="21"/>
      <c r="F46" s="7"/>
      <c r="G46" s="19"/>
      <c r="H46" s="17">
        <f t="shared" si="33"/>
        <v>106</v>
      </c>
      <c r="I46" s="7">
        <f t="shared" si="26"/>
        <v>106</v>
      </c>
      <c r="J46" s="16">
        <v>0</v>
      </c>
      <c r="K46" s="14">
        <f t="shared" si="34"/>
        <v>0</v>
      </c>
      <c r="L46" s="15">
        <f t="shared" si="35"/>
        <v>3044.7189600982997</v>
      </c>
      <c r="M46" s="14">
        <f t="shared" si="18"/>
        <v>769177</v>
      </c>
      <c r="N46" s="13"/>
      <c r="O46" s="13">
        <f>1000*(IF(I46&lt;18,VLOOKUP(I46,'[1]Mortality (No Interventions) H'!$B$10:$O$129,13),VLOOKUP(I46,'[1]Mortality (Interventions) H'!$B$392:$AV$512,4)))</f>
        <v>634.10388079076404</v>
      </c>
      <c r="P46" s="11">
        <v>0</v>
      </c>
      <c r="Q46" s="10">
        <f t="shared" si="27"/>
        <v>1.2086771609844533E-5</v>
      </c>
      <c r="R46" s="10">
        <f t="shared" si="28"/>
        <v>7.6642687840340481E-6</v>
      </c>
      <c r="S46" s="10">
        <f t="shared" si="29"/>
        <v>0</v>
      </c>
      <c r="T46" s="9">
        <f t="shared" si="19"/>
        <v>4.4225028258104852E-6</v>
      </c>
      <c r="U46" s="18"/>
      <c r="V46" s="8">
        <f t="shared" si="30"/>
        <v>9.2968667265453886E-2</v>
      </c>
      <c r="W46" s="8">
        <f t="shared" si="20"/>
        <v>3.4016874560484314E-2</v>
      </c>
      <c r="X46" s="18"/>
      <c r="Y46" s="8">
        <f t="shared" si="21"/>
        <v>0</v>
      </c>
      <c r="Z46" s="8">
        <f t="shared" si="22"/>
        <v>0</v>
      </c>
      <c r="AA46" s="8">
        <f t="shared" si="23"/>
        <v>-1.3465278204833493E-2</v>
      </c>
      <c r="AB46" s="8">
        <f t="shared" si="31"/>
        <v>-5.895179270496957</v>
      </c>
      <c r="AC46" s="8">
        <f t="shared" si="24"/>
        <v>-5.9086445487017905</v>
      </c>
      <c r="AD46" s="8">
        <f t="shared" si="32"/>
        <v>9.1202262587410272E-3</v>
      </c>
      <c r="AE46" s="8">
        <f t="shared" si="25"/>
        <v>-5.8995243224430496</v>
      </c>
      <c r="AG46" s="20"/>
      <c r="AJ46" s="7"/>
      <c r="AK46" s="6"/>
      <c r="AL46" s="6"/>
      <c r="AM46" s="5"/>
      <c r="AN46" s="5"/>
    </row>
    <row r="47" spans="2:40" x14ac:dyDescent="0.15">
      <c r="B47" s="7"/>
      <c r="C47" s="19"/>
      <c r="D47" s="21"/>
      <c r="E47" s="21"/>
      <c r="F47" s="7"/>
      <c r="G47" s="19"/>
      <c r="H47" s="17">
        <f t="shared" si="33"/>
        <v>107</v>
      </c>
      <c r="I47" s="7">
        <f t="shared" si="26"/>
        <v>107</v>
      </c>
      <c r="J47" s="16">
        <v>0</v>
      </c>
      <c r="K47" s="14">
        <f t="shared" si="34"/>
        <v>0</v>
      </c>
      <c r="L47" s="15">
        <f t="shared" si="35"/>
        <v>3044.7189600982997</v>
      </c>
      <c r="M47" s="14">
        <f t="shared" si="18"/>
        <v>769177</v>
      </c>
      <c r="N47" s="13"/>
      <c r="O47" s="13">
        <f>1000*(IF(I47&lt;18,VLOOKUP(I47,'[1]Mortality (No Interventions) H'!$B$10:$O$129,13),VLOOKUP(I47,'[1]Mortality (Interventions) H'!$B$392:$AV$512,4)))</f>
        <v>657.43983967823124</v>
      </c>
      <c r="P47" s="11">
        <v>0</v>
      </c>
      <c r="Q47" s="10">
        <f t="shared" si="27"/>
        <v>4.4225028258104852E-6</v>
      </c>
      <c r="R47" s="10">
        <f t="shared" si="28"/>
        <v>2.9075295487773701E-6</v>
      </c>
      <c r="S47" s="10">
        <f t="shared" si="29"/>
        <v>0</v>
      </c>
      <c r="T47" s="9">
        <f t="shared" si="19"/>
        <v>1.514973277033115E-6</v>
      </c>
      <c r="U47" s="18"/>
      <c r="V47" s="8">
        <f t="shared" si="30"/>
        <v>3.4016874560484314E-2</v>
      </c>
      <c r="W47" s="8">
        <f t="shared" si="20"/>
        <v>1.1652826003085004E-2</v>
      </c>
      <c r="X47" s="18"/>
      <c r="Y47" s="8">
        <f t="shared" si="21"/>
        <v>0</v>
      </c>
      <c r="Z47" s="8">
        <f t="shared" si="22"/>
        <v>0</v>
      </c>
      <c r="AA47" s="8">
        <f t="shared" si="23"/>
        <v>-4.6126678606249793E-3</v>
      </c>
      <c r="AB47" s="8">
        <f t="shared" si="31"/>
        <v>-2.2364048557399312</v>
      </c>
      <c r="AC47" s="8">
        <f t="shared" si="24"/>
        <v>-2.2410175236005561</v>
      </c>
      <c r="AD47" s="8">
        <f t="shared" si="32"/>
        <v>3.3370553943835113E-3</v>
      </c>
      <c r="AE47" s="8">
        <f t="shared" si="25"/>
        <v>-2.2376804682061726</v>
      </c>
      <c r="AG47" s="20"/>
      <c r="AJ47" s="7"/>
      <c r="AK47" s="6"/>
      <c r="AL47" s="6"/>
      <c r="AM47" s="5"/>
      <c r="AN47" s="5"/>
    </row>
    <row r="48" spans="2:40" x14ac:dyDescent="0.15">
      <c r="B48" s="7"/>
      <c r="C48" s="19"/>
      <c r="D48" s="21"/>
      <c r="E48" s="21"/>
      <c r="F48" s="7"/>
      <c r="G48" s="19"/>
      <c r="H48" s="17">
        <f t="shared" si="33"/>
        <v>108</v>
      </c>
      <c r="I48" s="7">
        <f t="shared" si="26"/>
        <v>108</v>
      </c>
      <c r="J48" s="16">
        <v>0</v>
      </c>
      <c r="K48" s="14">
        <f t="shared" si="34"/>
        <v>0</v>
      </c>
      <c r="L48" s="15">
        <f t="shared" si="35"/>
        <v>3044.7189600982997</v>
      </c>
      <c r="M48" s="14">
        <f t="shared" si="18"/>
        <v>769177</v>
      </c>
      <c r="N48" s="13"/>
      <c r="O48" s="13">
        <f>1000*(IF(I48&lt;18,VLOOKUP(I48,'[1]Mortality (No Interventions) H'!$B$10:$O$129,13),VLOOKUP(I48,'[1]Mortality (Interventions) H'!$B$392:$AV$512,4)))</f>
        <v>680.16281357335379</v>
      </c>
      <c r="P48" s="11">
        <v>0</v>
      </c>
      <c r="Q48" s="10">
        <f t="shared" si="27"/>
        <v>1.514973277033115E-6</v>
      </c>
      <c r="R48" s="10">
        <f t="shared" si="28"/>
        <v>1.0304284865952875E-6</v>
      </c>
      <c r="S48" s="10">
        <f t="shared" si="29"/>
        <v>0</v>
      </c>
      <c r="T48" s="9">
        <f t="shared" si="19"/>
        <v>4.8454479043782755E-7</v>
      </c>
      <c r="U48" s="18"/>
      <c r="V48" s="8">
        <f t="shared" si="30"/>
        <v>1.1652826003085004E-2</v>
      </c>
      <c r="W48" s="8">
        <f t="shared" si="20"/>
        <v>3.727007082745969E-3</v>
      </c>
      <c r="X48" s="18"/>
      <c r="Y48" s="8">
        <f t="shared" si="21"/>
        <v>0</v>
      </c>
      <c r="Z48" s="8">
        <f t="shared" si="22"/>
        <v>0</v>
      </c>
      <c r="AA48" s="8">
        <f t="shared" si="23"/>
        <v>-1.4753027104629109E-3</v>
      </c>
      <c r="AB48" s="8">
        <f t="shared" si="31"/>
        <v>-0.79258189203390339</v>
      </c>
      <c r="AC48" s="8">
        <f t="shared" si="24"/>
        <v>-0.79405719474436631</v>
      </c>
      <c r="AD48" s="8">
        <f t="shared" si="32"/>
        <v>1.143142230902639E-3</v>
      </c>
      <c r="AE48" s="8">
        <f t="shared" si="25"/>
        <v>-0.7929140525134637</v>
      </c>
      <c r="AG48" s="20"/>
      <c r="AJ48" s="7"/>
      <c r="AK48" s="6"/>
      <c r="AL48" s="6"/>
      <c r="AM48" s="5"/>
      <c r="AN48" s="5"/>
    </row>
    <row r="49" spans="2:40" x14ac:dyDescent="0.15">
      <c r="B49" s="7"/>
      <c r="C49" s="19"/>
      <c r="F49" s="7"/>
      <c r="G49" s="19"/>
      <c r="H49" s="17">
        <f t="shared" si="33"/>
        <v>109</v>
      </c>
      <c r="I49" s="7">
        <f t="shared" si="26"/>
        <v>109</v>
      </c>
      <c r="J49" s="16">
        <v>0</v>
      </c>
      <c r="K49" s="14">
        <f t="shared" si="34"/>
        <v>0</v>
      </c>
      <c r="L49" s="15">
        <f t="shared" si="35"/>
        <v>3044.7189600982997</v>
      </c>
      <c r="M49" s="14">
        <f t="shared" si="18"/>
        <v>769177</v>
      </c>
      <c r="N49" s="13"/>
      <c r="O49" s="13">
        <f>1000*(IF(I49&lt;18,VLOOKUP(I49,'[1]Mortality (No Interventions) H'!$B$10:$O$129,13),VLOOKUP(I49,'[1]Mortality (Interventions) H'!$B$392:$AV$512,4)))</f>
        <v>702.07918801087965</v>
      </c>
      <c r="P49" s="11">
        <v>0</v>
      </c>
      <c r="Q49" s="10">
        <f t="shared" si="27"/>
        <v>4.8454479043782755E-7</v>
      </c>
      <c r="R49" s="10">
        <f t="shared" si="28"/>
        <v>3.4018881302549184E-7</v>
      </c>
      <c r="S49" s="10">
        <f t="shared" si="29"/>
        <v>0</v>
      </c>
      <c r="T49" s="9">
        <f t="shared" si="19"/>
        <v>1.4435597741233571E-7</v>
      </c>
      <c r="U49" s="18"/>
      <c r="V49" s="8">
        <f t="shared" si="30"/>
        <v>3.727007082745969E-3</v>
      </c>
      <c r="W49" s="8">
        <f t="shared" si="20"/>
        <v>1.1103529763808815E-3</v>
      </c>
      <c r="X49" s="18"/>
      <c r="Y49" s="8">
        <f t="shared" si="21"/>
        <v>0</v>
      </c>
      <c r="Z49" s="8">
        <f t="shared" si="22"/>
        <v>0</v>
      </c>
      <c r="AA49" s="8">
        <f t="shared" si="23"/>
        <v>-4.3952338143086041E-4</v>
      </c>
      <c r="AB49" s="8">
        <f t="shared" si="31"/>
        <v>-0.26166541063650872</v>
      </c>
      <c r="AC49" s="8">
        <f t="shared" si="24"/>
        <v>-0.26210493401793961</v>
      </c>
      <c r="AD49" s="8">
        <f t="shared" si="32"/>
        <v>3.6561939481737961E-4</v>
      </c>
      <c r="AE49" s="8">
        <f t="shared" si="25"/>
        <v>-0.26173931462312222</v>
      </c>
      <c r="AJ49" s="7"/>
      <c r="AK49" s="6"/>
      <c r="AL49" s="6"/>
      <c r="AM49" s="5"/>
      <c r="AN49" s="5"/>
    </row>
    <row r="50" spans="2:40" x14ac:dyDescent="0.15">
      <c r="B50" s="7"/>
      <c r="C50" s="19"/>
      <c r="F50" s="7"/>
      <c r="G50" s="19"/>
      <c r="H50" s="17">
        <f t="shared" si="33"/>
        <v>110</v>
      </c>
      <c r="I50" s="7">
        <f t="shared" si="26"/>
        <v>110</v>
      </c>
      <c r="J50" s="16">
        <v>0</v>
      </c>
      <c r="K50" s="14">
        <f t="shared" si="34"/>
        <v>0</v>
      </c>
      <c r="L50" s="15">
        <f t="shared" si="35"/>
        <v>3044.7189600982997</v>
      </c>
      <c r="M50" s="14">
        <f t="shared" si="18"/>
        <v>769177</v>
      </c>
      <c r="N50" s="13"/>
      <c r="O50" s="13">
        <f>1000*(IF(I50&lt;18,VLOOKUP(I50,'[1]Mortality (No Interventions) H'!$B$10:$O$129,13),VLOOKUP(I50,'[1]Mortality (Interventions) H'!$B$392:$AV$512,4)))</f>
        <v>723.00436942147485</v>
      </c>
      <c r="P50" s="11">
        <v>0</v>
      </c>
      <c r="Q50" s="10">
        <f t="shared" si="27"/>
        <v>1.4435597741233571E-7</v>
      </c>
      <c r="R50" s="10">
        <f t="shared" si="28"/>
        <v>1.0437000242122645E-7</v>
      </c>
      <c r="S50" s="10">
        <f t="shared" si="29"/>
        <v>0</v>
      </c>
      <c r="T50" s="9">
        <f t="shared" si="19"/>
        <v>3.9985974991109264E-8</v>
      </c>
      <c r="U50" s="18"/>
      <c r="V50" s="8">
        <f t="shared" si="30"/>
        <v>1.1103529763808815E-3</v>
      </c>
      <c r="W50" s="8">
        <f t="shared" si="20"/>
        <v>3.0756292285736452E-4</v>
      </c>
      <c r="X50" s="18"/>
      <c r="Y50" s="8">
        <f t="shared" si="21"/>
        <v>0</v>
      </c>
      <c r="Z50" s="8">
        <f t="shared" si="22"/>
        <v>0</v>
      </c>
      <c r="AA50" s="8">
        <f t="shared" si="23"/>
        <v>-1.2174605619344682E-4</v>
      </c>
      <c r="AB50" s="8">
        <f t="shared" si="31"/>
        <v>-8.027900535235169E-2</v>
      </c>
      <c r="AC50" s="8">
        <f t="shared" si="24"/>
        <v>-8.0400751408545135E-2</v>
      </c>
      <c r="AD50" s="8">
        <f t="shared" si="32"/>
        <v>1.0892562698296448E-4</v>
      </c>
      <c r="AE50" s="8">
        <f t="shared" si="25"/>
        <v>-8.0291825781562173E-2</v>
      </c>
      <c r="AJ50" s="7"/>
      <c r="AK50" s="6"/>
      <c r="AL50" s="6"/>
      <c r="AM50" s="5"/>
      <c r="AN50" s="5"/>
    </row>
    <row r="51" spans="2:40" x14ac:dyDescent="0.15">
      <c r="B51" s="7"/>
      <c r="C51" s="19"/>
      <c r="F51" s="7"/>
      <c r="G51" s="19"/>
      <c r="H51" s="17">
        <f t="shared" si="33"/>
        <v>111</v>
      </c>
      <c r="I51" s="7">
        <f t="shared" si="26"/>
        <v>111</v>
      </c>
      <c r="J51" s="16">
        <v>0</v>
      </c>
      <c r="K51" s="14">
        <f t="shared" si="34"/>
        <v>0</v>
      </c>
      <c r="L51" s="15">
        <f t="shared" si="35"/>
        <v>3044.7189600982997</v>
      </c>
      <c r="M51" s="14">
        <f t="shared" si="18"/>
        <v>769177</v>
      </c>
      <c r="N51" s="13"/>
      <c r="O51" s="13">
        <f>1000*(IF(I51&lt;18,VLOOKUP(I51,'[1]Mortality (No Interventions) H'!$B$10:$O$129,13),VLOOKUP(I51,'[1]Mortality (Interventions) H'!$B$392:$AV$512,4)))</f>
        <v>747.8176156922641</v>
      </c>
      <c r="P51" s="11">
        <v>0</v>
      </c>
      <c r="Q51" s="10">
        <f t="shared" si="27"/>
        <v>3.9985974991109264E-8</v>
      </c>
      <c r="R51" s="10">
        <f t="shared" si="28"/>
        <v>2.9902216478981834E-8</v>
      </c>
      <c r="S51" s="10">
        <f t="shared" si="29"/>
        <v>0</v>
      </c>
      <c r="T51" s="9">
        <f t="shared" si="19"/>
        <v>1.0083758512127431E-8</v>
      </c>
      <c r="U51" s="18"/>
      <c r="V51" s="8">
        <f t="shared" si="30"/>
        <v>3.0756292285736452E-4</v>
      </c>
      <c r="W51" s="8">
        <f t="shared" si="20"/>
        <v>7.7561951210826412E-5</v>
      </c>
      <c r="X51" s="18"/>
      <c r="Y51" s="8">
        <f t="shared" si="21"/>
        <v>0</v>
      </c>
      <c r="Z51" s="8">
        <f t="shared" si="22"/>
        <v>0</v>
      </c>
      <c r="AA51" s="8">
        <f t="shared" si="23"/>
        <v>-3.070221073092701E-5</v>
      </c>
      <c r="AB51" s="8">
        <f t="shared" si="31"/>
        <v>-2.3000097164653809E-2</v>
      </c>
      <c r="AC51" s="8">
        <f t="shared" si="24"/>
        <v>-2.3030799375384735E-2</v>
      </c>
      <c r="AD51" s="8">
        <f t="shared" si="32"/>
        <v>3.0171922732307463E-5</v>
      </c>
      <c r="AE51" s="8">
        <f t="shared" si="25"/>
        <v>-2.3000627452652429E-2</v>
      </c>
      <c r="AJ51" s="7"/>
      <c r="AK51" s="6"/>
      <c r="AL51" s="6"/>
      <c r="AM51" s="5"/>
      <c r="AN51" s="5"/>
    </row>
    <row r="52" spans="2:40" x14ac:dyDescent="0.15">
      <c r="B52" s="7"/>
      <c r="C52" s="19"/>
      <c r="F52" s="7"/>
      <c r="G52" s="19"/>
      <c r="H52" s="17">
        <f t="shared" si="33"/>
        <v>112</v>
      </c>
      <c r="I52" s="7">
        <f t="shared" si="26"/>
        <v>112</v>
      </c>
      <c r="J52" s="16">
        <v>0</v>
      </c>
      <c r="K52" s="14">
        <f t="shared" si="34"/>
        <v>0</v>
      </c>
      <c r="L52" s="15">
        <f t="shared" si="35"/>
        <v>3044.7189600982997</v>
      </c>
      <c r="M52" s="14">
        <f t="shared" si="18"/>
        <v>769177</v>
      </c>
      <c r="N52" s="13"/>
      <c r="O52" s="13">
        <f>1000*(IF(I52&lt;18,VLOOKUP(I52,'[1]Mortality (No Interventions) H'!$B$10:$O$129,13),VLOOKUP(I52,'[1]Mortality (Interventions) H'!$B$392:$AV$512,4)))</f>
        <v>771.44245041337126</v>
      </c>
      <c r="P52" s="11">
        <v>0</v>
      </c>
      <c r="Q52" s="10">
        <f t="shared" si="27"/>
        <v>1.0083758512127431E-8</v>
      </c>
      <c r="R52" s="10">
        <f t="shared" si="28"/>
        <v>7.7790393759722766E-9</v>
      </c>
      <c r="S52" s="10">
        <f t="shared" si="29"/>
        <v>0</v>
      </c>
      <c r="T52" s="9">
        <f t="shared" si="19"/>
        <v>2.3047191361551543E-9</v>
      </c>
      <c r="U52" s="18"/>
      <c r="V52" s="8">
        <f t="shared" si="30"/>
        <v>7.7561951210826412E-5</v>
      </c>
      <c r="W52" s="8">
        <f t="shared" si="20"/>
        <v>1.7727369509904132E-5</v>
      </c>
      <c r="X52" s="18"/>
      <c r="Y52" s="8">
        <f t="shared" si="21"/>
        <v>0</v>
      </c>
      <c r="Z52" s="8">
        <f t="shared" si="22"/>
        <v>0</v>
      </c>
      <c r="AA52" s="8">
        <f t="shared" si="23"/>
        <v>-7.0172220515529727E-6</v>
      </c>
      <c r="AB52" s="8">
        <f t="shared" si="31"/>
        <v>-5.9834581700922282E-3</v>
      </c>
      <c r="AC52" s="8">
        <f t="shared" si="24"/>
        <v>-5.9904753921437813E-3</v>
      </c>
      <c r="AD52" s="8">
        <f t="shared" si="32"/>
        <v>7.6088274137820716E-6</v>
      </c>
      <c r="AE52" s="8">
        <f t="shared" si="25"/>
        <v>-5.9828665647299996E-3</v>
      </c>
      <c r="AJ52" s="7"/>
      <c r="AK52" s="6"/>
      <c r="AL52" s="6"/>
      <c r="AM52" s="5"/>
      <c r="AN52" s="5"/>
    </row>
    <row r="53" spans="2:40" x14ac:dyDescent="0.15">
      <c r="B53" s="7"/>
      <c r="C53" s="19"/>
      <c r="F53" s="7"/>
      <c r="G53" s="19"/>
      <c r="H53" s="17">
        <f t="shared" si="33"/>
        <v>113</v>
      </c>
      <c r="I53" s="7">
        <f t="shared" si="26"/>
        <v>113</v>
      </c>
      <c r="J53" s="16">
        <v>0</v>
      </c>
      <c r="K53" s="14">
        <f t="shared" si="34"/>
        <v>0</v>
      </c>
      <c r="L53" s="15">
        <f t="shared" si="35"/>
        <v>3044.7189600982997</v>
      </c>
      <c r="M53" s="14">
        <f t="shared" si="18"/>
        <v>769177</v>
      </c>
      <c r="N53" s="13"/>
      <c r="O53" s="13">
        <f>1000*(IF(I53&lt;18,VLOOKUP(I53,'[1]Mortality (No Interventions) H'!$B$10:$O$129,13),VLOOKUP(I53,'[1]Mortality (Interventions) H'!$B$392:$AV$512,4)))</f>
        <v>793.83311975432662</v>
      </c>
      <c r="P53" s="11">
        <v>0</v>
      </c>
      <c r="Q53" s="10">
        <f t="shared" si="27"/>
        <v>2.3047191361551543E-9</v>
      </c>
      <c r="R53" s="10">
        <f t="shared" si="28"/>
        <v>1.8295623820115427E-9</v>
      </c>
      <c r="S53" s="10">
        <f t="shared" si="29"/>
        <v>0</v>
      </c>
      <c r="T53" s="9">
        <f t="shared" si="19"/>
        <v>4.751567541436116E-10</v>
      </c>
      <c r="U53" s="18"/>
      <c r="V53" s="8">
        <f t="shared" si="30"/>
        <v>1.7727369509904132E-5</v>
      </c>
      <c r="W53" s="8">
        <f t="shared" si="20"/>
        <v>3.6547964668192077E-6</v>
      </c>
      <c r="X53" s="18"/>
      <c r="Y53" s="8">
        <f t="shared" si="21"/>
        <v>0</v>
      </c>
      <c r="Z53" s="8">
        <f t="shared" si="22"/>
        <v>0</v>
      </c>
      <c r="AA53" s="8">
        <f t="shared" si="23"/>
        <v>-1.4467187783598206E-6</v>
      </c>
      <c r="AB53" s="8">
        <f t="shared" si="31"/>
        <v>-1.4072573043084923E-3</v>
      </c>
      <c r="AC53" s="8">
        <f t="shared" si="24"/>
        <v>-1.4087040230868521E-3</v>
      </c>
      <c r="AD53" s="8">
        <f t="shared" si="32"/>
        <v>1.7390549489215954E-6</v>
      </c>
      <c r="AE53" s="8">
        <f t="shared" si="25"/>
        <v>-1.4069649681379304E-3</v>
      </c>
      <c r="AJ53" s="7"/>
      <c r="AK53" s="6"/>
      <c r="AL53" s="6"/>
      <c r="AM53" s="5"/>
      <c r="AN53" s="5"/>
    </row>
    <row r="54" spans="2:40" x14ac:dyDescent="0.15">
      <c r="B54" s="7"/>
      <c r="C54" s="19"/>
      <c r="F54" s="7"/>
      <c r="G54" s="19"/>
      <c r="H54" s="17">
        <f t="shared" si="33"/>
        <v>114</v>
      </c>
      <c r="I54" s="7">
        <f t="shared" si="26"/>
        <v>114</v>
      </c>
      <c r="J54" s="16">
        <v>0</v>
      </c>
      <c r="K54" s="14">
        <f t="shared" si="34"/>
        <v>0</v>
      </c>
      <c r="L54" s="15">
        <f t="shared" si="35"/>
        <v>3044.7189600982997</v>
      </c>
      <c r="M54" s="14">
        <f t="shared" si="18"/>
        <v>769177</v>
      </c>
      <c r="N54" s="13"/>
      <c r="O54" s="13">
        <f>1000*(IF(I54&lt;18,VLOOKUP(I54,'[1]Mortality (No Interventions) H'!$B$10:$O$129,13),VLOOKUP(I54,'[1]Mortality (Interventions) H'!$B$392:$AV$512,4)))</f>
        <v>814.94688156511563</v>
      </c>
      <c r="P54" s="11">
        <v>0</v>
      </c>
      <c r="Q54" s="10">
        <f t="shared" si="27"/>
        <v>4.751567541436116E-10</v>
      </c>
      <c r="R54" s="10">
        <f t="shared" si="28"/>
        <v>3.872275150439386E-10</v>
      </c>
      <c r="S54" s="10">
        <f t="shared" si="29"/>
        <v>0</v>
      </c>
      <c r="T54" s="9">
        <f t="shared" si="19"/>
        <v>8.7929239099672996E-11</v>
      </c>
      <c r="U54" s="18"/>
      <c r="V54" s="8">
        <f t="shared" si="30"/>
        <v>3.6547964668192077E-6</v>
      </c>
      <c r="W54" s="8">
        <f t="shared" si="20"/>
        <v>6.7633148342969182E-7</v>
      </c>
      <c r="X54" s="18"/>
      <c r="Y54" s="8">
        <f t="shared" si="21"/>
        <v>0</v>
      </c>
      <c r="Z54" s="8">
        <f t="shared" si="22"/>
        <v>0</v>
      </c>
      <c r="AA54" s="8">
        <f t="shared" si="23"/>
        <v>-2.6771982143379109E-7</v>
      </c>
      <c r="AB54" s="8">
        <f t="shared" si="31"/>
        <v>-2.9784649833895159E-4</v>
      </c>
      <c r="AC54" s="8">
        <f t="shared" si="24"/>
        <v>-2.9811421816038536E-4</v>
      </c>
      <c r="AD54" s="8">
        <f t="shared" si="32"/>
        <v>3.5853553339496429E-7</v>
      </c>
      <c r="AE54" s="8">
        <f t="shared" si="25"/>
        <v>-2.9775568262699039E-4</v>
      </c>
      <c r="AJ54" s="7"/>
      <c r="AK54" s="6"/>
      <c r="AL54" s="6"/>
      <c r="AM54" s="5"/>
      <c r="AN54" s="5"/>
    </row>
    <row r="55" spans="2:40" x14ac:dyDescent="0.15">
      <c r="B55" s="7"/>
      <c r="C55" s="19"/>
      <c r="F55" s="7"/>
      <c r="G55" s="19"/>
      <c r="H55" s="17">
        <f t="shared" si="33"/>
        <v>115</v>
      </c>
      <c r="I55" s="7">
        <f t="shared" si="26"/>
        <v>115</v>
      </c>
      <c r="J55" s="16">
        <v>0</v>
      </c>
      <c r="K55" s="14">
        <f t="shared" si="34"/>
        <v>0</v>
      </c>
      <c r="L55" s="15">
        <f t="shared" si="35"/>
        <v>3044.7189600982997</v>
      </c>
      <c r="M55" s="14">
        <f t="shared" si="18"/>
        <v>769177</v>
      </c>
      <c r="N55" s="13"/>
      <c r="O55" s="13">
        <f>1000*(IF(I55&lt;18,VLOOKUP(I55,'[1]Mortality (No Interventions) H'!$B$10:$O$129,13),VLOOKUP(I55,'[1]Mortality (Interventions) H'!$B$392:$AV$512,4)))</f>
        <v>834.7432550165363</v>
      </c>
      <c r="P55" s="11">
        <v>0</v>
      </c>
      <c r="Q55" s="10">
        <f t="shared" si="27"/>
        <v>8.7929239099672996E-11</v>
      </c>
      <c r="R55" s="10">
        <f t="shared" si="28"/>
        <v>7.3398339257188331E-11</v>
      </c>
      <c r="S55" s="10">
        <f t="shared" si="29"/>
        <v>0</v>
      </c>
      <c r="T55" s="9">
        <f t="shared" si="19"/>
        <v>1.4530899842484665E-11</v>
      </c>
      <c r="U55" s="18"/>
      <c r="V55" s="8">
        <f t="shared" si="30"/>
        <v>6.7633148342969182E-7</v>
      </c>
      <c r="W55" s="8">
        <f t="shared" si="20"/>
        <v>1.1176833948142827E-7</v>
      </c>
      <c r="X55" s="18"/>
      <c r="Y55" s="8">
        <f t="shared" si="21"/>
        <v>0</v>
      </c>
      <c r="Z55" s="8">
        <f t="shared" si="22"/>
        <v>0</v>
      </c>
      <c r="AA55" s="8">
        <f t="shared" si="23"/>
        <v>-4.4242506257702458E-8</v>
      </c>
      <c r="AB55" s="8">
        <f t="shared" si="31"/>
        <v>-5.6456314394826351E-5</v>
      </c>
      <c r="AC55" s="8">
        <f t="shared" si="24"/>
        <v>-5.6500556901084056E-5</v>
      </c>
      <c r="AD55" s="8">
        <f t="shared" si="32"/>
        <v>6.6348118524452768E-8</v>
      </c>
      <c r="AE55" s="8">
        <f t="shared" si="25"/>
        <v>-5.6434208782559602E-5</v>
      </c>
      <c r="AJ55" s="7"/>
      <c r="AK55" s="6"/>
      <c r="AL55" s="6"/>
      <c r="AM55" s="5"/>
      <c r="AN55" s="5"/>
    </row>
    <row r="56" spans="2:40" x14ac:dyDescent="0.15">
      <c r="B56" s="7"/>
      <c r="C56" s="19"/>
      <c r="F56" s="7"/>
      <c r="G56" s="19"/>
      <c r="H56" s="17">
        <f t="shared" si="33"/>
        <v>116</v>
      </c>
      <c r="I56" s="7">
        <f t="shared" si="26"/>
        <v>116</v>
      </c>
      <c r="J56" s="16">
        <v>0</v>
      </c>
      <c r="K56" s="14">
        <f t="shared" si="34"/>
        <v>0</v>
      </c>
      <c r="L56" s="15">
        <f t="shared" si="35"/>
        <v>3044.7189600982997</v>
      </c>
      <c r="M56" s="14">
        <f t="shared" si="18"/>
        <v>769177</v>
      </c>
      <c r="N56" s="13"/>
      <c r="O56" s="13">
        <f>1000*(IF(I56&lt;18,VLOOKUP(I56,'[1]Mortality (No Interventions) H'!$B$10:$O$129,13),VLOOKUP(I56,'[1]Mortality (Interventions) H'!$B$392:$AV$512,4)))</f>
        <v>853.35560420333638</v>
      </c>
      <c r="P56" s="11">
        <v>0</v>
      </c>
      <c r="Q56" s="10">
        <f t="shared" si="27"/>
        <v>1.4530899842484665E-11</v>
      </c>
      <c r="R56" s="10">
        <f t="shared" si="28"/>
        <v>1.2400024814701665E-11</v>
      </c>
      <c r="S56" s="10">
        <f t="shared" si="29"/>
        <v>0</v>
      </c>
      <c r="T56" s="9">
        <f t="shared" si="19"/>
        <v>2.1308750277829993E-12</v>
      </c>
      <c r="U56" s="18"/>
      <c r="V56" s="8">
        <f t="shared" si="30"/>
        <v>1.1176833948142827E-7</v>
      </c>
      <c r="W56" s="8">
        <f t="shared" si="20"/>
        <v>1.6390200612450442E-8</v>
      </c>
      <c r="X56" s="18"/>
      <c r="Y56" s="8">
        <f t="shared" si="21"/>
        <v>0</v>
      </c>
      <c r="Z56" s="8">
        <f t="shared" si="22"/>
        <v>0</v>
      </c>
      <c r="AA56" s="8">
        <f t="shared" si="23"/>
        <v>-6.4879155986908894E-9</v>
      </c>
      <c r="AB56" s="8">
        <f t="shared" si="31"/>
        <v>-9.5378138868977831E-6</v>
      </c>
      <c r="AC56" s="8">
        <f t="shared" si="24"/>
        <v>-9.5443018024964738E-6</v>
      </c>
      <c r="AD56" s="8">
        <f t="shared" si="32"/>
        <v>1.0964474103128115E-8</v>
      </c>
      <c r="AE56" s="8">
        <f t="shared" si="25"/>
        <v>-9.5333373283933457E-6</v>
      </c>
      <c r="AJ56" s="7"/>
      <c r="AK56" s="6"/>
      <c r="AL56" s="6"/>
      <c r="AM56" s="5"/>
      <c r="AN56" s="5"/>
    </row>
    <row r="57" spans="2:40" x14ac:dyDescent="0.15">
      <c r="H57" s="17">
        <f t="shared" si="33"/>
        <v>117</v>
      </c>
      <c r="I57" s="7">
        <f t="shared" si="26"/>
        <v>117</v>
      </c>
      <c r="J57" s="16">
        <v>0</v>
      </c>
      <c r="K57" s="14">
        <f t="shared" si="34"/>
        <v>0</v>
      </c>
      <c r="L57" s="15">
        <f t="shared" si="35"/>
        <v>3044.7189600982997</v>
      </c>
      <c r="M57" s="14">
        <f t="shared" si="18"/>
        <v>769177</v>
      </c>
      <c r="N57" s="13"/>
      <c r="O57" s="13">
        <f>1000*(IF(I57&lt;18,VLOOKUP(I57,'[1]Mortality (No Interventions) H'!$B$10:$O$129,13),VLOOKUP(I57,'[1]Mortality (Interventions) H'!$B$392:$AV$512,4)))</f>
        <v>870.93498272117711</v>
      </c>
      <c r="P57" s="11">
        <v>0</v>
      </c>
      <c r="Q57" s="10">
        <f t="shared" si="27"/>
        <v>2.1308750277829993E-12</v>
      </c>
      <c r="R57" s="10">
        <f t="shared" si="28"/>
        <v>1.8558536055031745E-12</v>
      </c>
      <c r="S57" s="10">
        <f t="shared" si="29"/>
        <v>0</v>
      </c>
      <c r="T57" s="9">
        <f t="shared" si="19"/>
        <v>2.7502142227982482E-13</v>
      </c>
      <c r="U57" s="18"/>
      <c r="V57" s="8">
        <f t="shared" si="30"/>
        <v>1.6390200612450442E-8</v>
      </c>
      <c r="W57" s="8">
        <f t="shared" si="20"/>
        <v>2.1154015252492883E-9</v>
      </c>
      <c r="X57" s="18"/>
      <c r="Y57" s="8">
        <f t="shared" si="21"/>
        <v>0</v>
      </c>
      <c r="Z57" s="8">
        <f t="shared" si="22"/>
        <v>0</v>
      </c>
      <c r="AA57" s="8">
        <f t="shared" si="23"/>
        <v>-8.3736293884858357E-10</v>
      </c>
      <c r="AB57" s="8">
        <f t="shared" si="31"/>
        <v>-1.4274799087201153E-6</v>
      </c>
      <c r="AC57" s="8">
        <f t="shared" si="24"/>
        <v>-1.4283172716589639E-6</v>
      </c>
      <c r="AD57" s="8">
        <f t="shared" si="32"/>
        <v>1.6078786800813885E-9</v>
      </c>
      <c r="AE57" s="8">
        <f t="shared" si="25"/>
        <v>-1.4267093929788825E-6</v>
      </c>
      <c r="AJ57" s="7"/>
      <c r="AK57" s="6"/>
      <c r="AL57" s="6"/>
      <c r="AM57" s="5"/>
      <c r="AN57" s="5"/>
    </row>
    <row r="58" spans="2:40" x14ac:dyDescent="0.15">
      <c r="H58" s="17">
        <f t="shared" si="33"/>
        <v>118</v>
      </c>
      <c r="I58" s="7">
        <f t="shared" si="26"/>
        <v>118</v>
      </c>
      <c r="J58" s="16">
        <v>0</v>
      </c>
      <c r="K58" s="14">
        <f t="shared" si="34"/>
        <v>0</v>
      </c>
      <c r="L58" s="15">
        <f t="shared" si="35"/>
        <v>3044.7189600982997</v>
      </c>
      <c r="M58" s="14">
        <f t="shared" si="18"/>
        <v>769177</v>
      </c>
      <c r="N58" s="13"/>
      <c r="O58" s="13">
        <f>1000*(IF(I58&lt;18,VLOOKUP(I58,'[1]Mortality (No Interventions) H'!$B$10:$O$129,13),VLOOKUP(I58,'[1]Mortality (Interventions) H'!$B$392:$AV$512,4)))</f>
        <v>887.46951031651884</v>
      </c>
      <c r="P58" s="11">
        <v>0</v>
      </c>
      <c r="Q58" s="10">
        <f t="shared" si="27"/>
        <v>2.7502142227982482E-13</v>
      </c>
      <c r="R58" s="10">
        <f t="shared" si="28"/>
        <v>2.4407312695722866E-13</v>
      </c>
      <c r="S58" s="10">
        <f t="shared" si="29"/>
        <v>0</v>
      </c>
      <c r="T58" s="9">
        <f t="shared" si="19"/>
        <v>3.0948295322596167E-14</v>
      </c>
      <c r="U58" s="18"/>
      <c r="V58" s="8">
        <f t="shared" si="30"/>
        <v>2.1154015252492883E-9</v>
      </c>
      <c r="W58" s="8">
        <f t="shared" si="20"/>
        <v>2.3804716951348553E-10</v>
      </c>
      <c r="X58" s="18"/>
      <c r="Y58" s="8">
        <f t="shared" si="21"/>
        <v>0</v>
      </c>
      <c r="Z58" s="8">
        <f t="shared" si="22"/>
        <v>0</v>
      </c>
      <c r="AA58" s="8">
        <f t="shared" si="23"/>
        <v>-9.422886155143007E-11</v>
      </c>
      <c r="AB58" s="8">
        <f t="shared" si="31"/>
        <v>-1.8773543557358027E-7</v>
      </c>
      <c r="AC58" s="8">
        <f t="shared" si="24"/>
        <v>-1.8782966443513171E-7</v>
      </c>
      <c r="AD58" s="8">
        <f t="shared" si="32"/>
        <v>2.075208896269552E-10</v>
      </c>
      <c r="AE58" s="8">
        <f t="shared" si="25"/>
        <v>-1.8762214354550476E-7</v>
      </c>
      <c r="AJ58" s="7"/>
      <c r="AK58" s="6"/>
      <c r="AL58" s="6"/>
      <c r="AM58" s="5"/>
      <c r="AN58" s="5"/>
    </row>
    <row r="59" spans="2:40" x14ac:dyDescent="0.15">
      <c r="H59" s="17">
        <f t="shared" si="33"/>
        <v>119</v>
      </c>
      <c r="I59" s="7">
        <f t="shared" si="26"/>
        <v>119</v>
      </c>
      <c r="J59" s="16">
        <v>0</v>
      </c>
      <c r="K59" s="14">
        <f t="shared" si="34"/>
        <v>0</v>
      </c>
      <c r="L59" s="15">
        <f t="shared" si="35"/>
        <v>3044.7189600982997</v>
      </c>
      <c r="M59" s="14">
        <f t="shared" si="18"/>
        <v>769177</v>
      </c>
      <c r="N59" s="13"/>
      <c r="O59" s="13">
        <f>1000*(IF(I59&lt;18,VLOOKUP(I59,'[1]Mortality (No Interventions) H'!$B$10:$O$129,13),VLOOKUP(I59,'[1]Mortality (Interventions) H'!$B$392:$AV$512,4)))</f>
        <v>902.94730673582126</v>
      </c>
      <c r="P59" s="11">
        <v>0</v>
      </c>
      <c r="Q59" s="10">
        <f t="shared" si="27"/>
        <v>3.0948295322596167E-14</v>
      </c>
      <c r="R59" s="10">
        <f t="shared" si="28"/>
        <v>2.7944679909603023E-14</v>
      </c>
      <c r="S59" s="10">
        <f t="shared" si="29"/>
        <v>0</v>
      </c>
      <c r="T59" s="9">
        <f t="shared" si="19"/>
        <v>3.0036154129931439E-15</v>
      </c>
      <c r="U59" s="18"/>
      <c r="V59" s="8">
        <f t="shared" si="30"/>
        <v>2.3804716951348553E-10</v>
      </c>
      <c r="W59" s="8">
        <f t="shared" si="20"/>
        <v>2.3103118925198274E-11</v>
      </c>
      <c r="X59" s="18"/>
      <c r="Y59" s="8">
        <f t="shared" si="21"/>
        <v>0</v>
      </c>
      <c r="Z59" s="8">
        <f t="shared" si="22"/>
        <v>0</v>
      </c>
      <c r="AA59" s="8">
        <f t="shared" si="23"/>
        <v>-9.1451647967837095E-12</v>
      </c>
      <c r="AB59" s="8">
        <f t="shared" si="31"/>
        <v>-2.1494405058828725E-8</v>
      </c>
      <c r="AC59" s="8">
        <f t="shared" si="24"/>
        <v>-2.150355022362551E-8</v>
      </c>
      <c r="AD59" s="8">
        <f t="shared" si="32"/>
        <v>2.3352427329272931E-11</v>
      </c>
      <c r="AE59" s="8">
        <f t="shared" si="25"/>
        <v>-2.1480197796296237E-8</v>
      </c>
      <c r="AJ59" s="7"/>
      <c r="AK59" s="6"/>
      <c r="AL59" s="6"/>
      <c r="AM59" s="5"/>
      <c r="AN59" s="5"/>
    </row>
    <row r="60" spans="2:40" x14ac:dyDescent="0.15">
      <c r="H60" s="17">
        <f t="shared" si="33"/>
        <v>120</v>
      </c>
      <c r="I60" s="7">
        <f t="shared" si="26"/>
        <v>120</v>
      </c>
      <c r="J60" s="16">
        <v>0</v>
      </c>
      <c r="K60" s="14">
        <f t="shared" si="34"/>
        <v>0</v>
      </c>
      <c r="L60" s="15">
        <f t="shared" si="35"/>
        <v>3044.7189600982997</v>
      </c>
      <c r="M60" s="14">
        <f t="shared" si="18"/>
        <v>769177</v>
      </c>
      <c r="N60" s="13"/>
      <c r="O60" s="13">
        <f>1000*(IF(I60&lt;18,VLOOKUP(I60,'[1]Mortality (No Interventions) H'!$B$10:$O$129,13),VLOOKUP(I60,'[1]Mortality (Interventions) H'!$B$392:$AV$512,4)))</f>
        <v>1000</v>
      </c>
      <c r="P60" s="11">
        <v>0</v>
      </c>
      <c r="Q60" s="10">
        <f t="shared" si="27"/>
        <v>3.0036154129931439E-15</v>
      </c>
      <c r="R60" s="10">
        <f t="shared" si="28"/>
        <v>3.0036154129931435E-15</v>
      </c>
      <c r="S60" s="10">
        <f t="shared" si="29"/>
        <v>0</v>
      </c>
      <c r="T60" s="9">
        <f t="shared" si="19"/>
        <v>0</v>
      </c>
      <c r="U60" s="18"/>
      <c r="V60" s="8">
        <f t="shared" si="30"/>
        <v>2.3103118925198274E-11</v>
      </c>
      <c r="W60" s="8">
        <f t="shared" si="20"/>
        <v>0</v>
      </c>
      <c r="X60" s="18"/>
      <c r="Y60" s="8">
        <f t="shared" si="21"/>
        <v>0</v>
      </c>
      <c r="Z60" s="8">
        <f t="shared" si="22"/>
        <v>0</v>
      </c>
      <c r="AA60" s="8">
        <f t="shared" si="23"/>
        <v>0</v>
      </c>
      <c r="AB60" s="8">
        <f t="shared" si="31"/>
        <v>-2.3103118925198271E-9</v>
      </c>
      <c r="AC60" s="8">
        <f t="shared" si="24"/>
        <v>-2.3103118925198271E-9</v>
      </c>
      <c r="AD60" s="8">
        <f t="shared" si="32"/>
        <v>2.2664159665619508E-12</v>
      </c>
      <c r="AE60" s="8">
        <f t="shared" si="25"/>
        <v>-2.3080454765532652E-9</v>
      </c>
      <c r="AJ60" s="7"/>
      <c r="AK60" s="6"/>
      <c r="AL60" s="6"/>
      <c r="AM60" s="5"/>
      <c r="AN60" s="5"/>
    </row>
    <row r="61" spans="2:40" x14ac:dyDescent="0.15">
      <c r="H61" s="17">
        <f t="shared" si="33"/>
        <v>121</v>
      </c>
      <c r="I61" s="7" t="b">
        <f t="shared" si="26"/>
        <v>0</v>
      </c>
      <c r="J61" s="16">
        <v>0</v>
      </c>
      <c r="K61" s="14">
        <f t="shared" si="34"/>
        <v>0</v>
      </c>
      <c r="L61" s="15">
        <f t="shared" si="35"/>
        <v>3044.7189600982997</v>
      </c>
      <c r="M61" s="14">
        <f t="shared" si="18"/>
        <v>769177</v>
      </c>
      <c r="N61" s="13"/>
      <c r="O61" s="13" t="e">
        <f>1000*(IF(I61&lt;18,VLOOKUP(I61,'[1]Mortality (No Interventions) H'!$B$10:$O$129,13),VLOOKUP(I61,'[1]Mortality (Interventions) H'!$B$392:$AV$512,4)))</f>
        <v>#N/A</v>
      </c>
      <c r="P61" s="11">
        <v>0</v>
      </c>
      <c r="Q61" s="10">
        <f t="shared" si="27"/>
        <v>0</v>
      </c>
      <c r="R61" s="10" t="e">
        <f t="shared" si="28"/>
        <v>#N/A</v>
      </c>
      <c r="S61" s="10" t="e">
        <f t="shared" si="29"/>
        <v>#N/A</v>
      </c>
      <c r="T61" s="9" t="e">
        <f t="shared" si="19"/>
        <v>#N/A</v>
      </c>
      <c r="U61" s="18"/>
      <c r="V61" s="8">
        <f t="shared" si="30"/>
        <v>0</v>
      </c>
      <c r="W61" s="8" t="e">
        <f t="shared" si="20"/>
        <v>#N/A</v>
      </c>
      <c r="X61" s="18"/>
      <c r="Y61" s="8">
        <f t="shared" si="21"/>
        <v>0</v>
      </c>
      <c r="Z61" s="8">
        <f t="shared" si="22"/>
        <v>0</v>
      </c>
      <c r="AA61" s="8">
        <f t="shared" si="23"/>
        <v>0</v>
      </c>
      <c r="AB61" s="8">
        <f t="shared" si="31"/>
        <v>0</v>
      </c>
      <c r="AC61" s="8">
        <f t="shared" si="24"/>
        <v>0</v>
      </c>
      <c r="AD61" s="8">
        <f t="shared" si="32"/>
        <v>0</v>
      </c>
      <c r="AE61" s="8">
        <f t="shared" si="25"/>
        <v>0</v>
      </c>
      <c r="AJ61" s="7"/>
      <c r="AK61" s="6"/>
      <c r="AL61" s="6"/>
      <c r="AM61" s="5"/>
      <c r="AN61" s="5"/>
    </row>
    <row r="62" spans="2:40" x14ac:dyDescent="0.15">
      <c r="H62" s="17">
        <f t="shared" si="33"/>
        <v>122</v>
      </c>
      <c r="I62" s="7" t="b">
        <f t="shared" si="26"/>
        <v>0</v>
      </c>
      <c r="J62" s="16">
        <v>0</v>
      </c>
      <c r="K62" s="14">
        <f t="shared" si="34"/>
        <v>0</v>
      </c>
      <c r="L62" s="15">
        <f t="shared" si="35"/>
        <v>3044.7189600982997</v>
      </c>
      <c r="M62" s="14">
        <f t="shared" si="18"/>
        <v>769177</v>
      </c>
      <c r="N62" s="13"/>
      <c r="O62" s="13" t="e">
        <f>1000*(IF(I62&lt;18,VLOOKUP(I62,'[1]Mortality (No Interventions) H'!$B$10:$O$129,13),VLOOKUP(I62,'[1]Mortality (Interventions) H'!$B$392:$AV$512,4)))</f>
        <v>#N/A</v>
      </c>
      <c r="P62" s="11">
        <v>0</v>
      </c>
      <c r="Q62" s="10" t="e">
        <f t="shared" si="27"/>
        <v>#N/A</v>
      </c>
      <c r="R62" s="10" t="e">
        <f t="shared" si="28"/>
        <v>#N/A</v>
      </c>
      <c r="S62" s="10" t="e">
        <f t="shared" si="29"/>
        <v>#N/A</v>
      </c>
      <c r="T62" s="9" t="e">
        <f t="shared" si="19"/>
        <v>#N/A</v>
      </c>
      <c r="U62" s="18"/>
      <c r="V62" s="8" t="e">
        <f t="shared" si="30"/>
        <v>#N/A</v>
      </c>
      <c r="W62" s="8" t="e">
        <f t="shared" si="20"/>
        <v>#N/A</v>
      </c>
      <c r="X62" s="18"/>
      <c r="Y62" s="8">
        <f t="shared" si="21"/>
        <v>0</v>
      </c>
      <c r="Z62" s="8">
        <f t="shared" si="22"/>
        <v>0</v>
      </c>
      <c r="AA62" s="8">
        <f t="shared" si="23"/>
        <v>0</v>
      </c>
      <c r="AB62" s="8">
        <f t="shared" si="31"/>
        <v>0</v>
      </c>
      <c r="AC62" s="8">
        <f t="shared" si="24"/>
        <v>0</v>
      </c>
      <c r="AD62" s="8">
        <f t="shared" si="32"/>
        <v>0</v>
      </c>
      <c r="AE62" s="8">
        <f t="shared" si="25"/>
        <v>0</v>
      </c>
      <c r="AJ62" s="7"/>
      <c r="AK62" s="6"/>
      <c r="AL62" s="6"/>
      <c r="AM62" s="5"/>
      <c r="AN62" s="5"/>
    </row>
    <row r="63" spans="2:40" x14ac:dyDescent="0.15">
      <c r="H63" s="17">
        <f t="shared" si="33"/>
        <v>123</v>
      </c>
      <c r="I63" s="7" t="b">
        <f t="shared" si="26"/>
        <v>0</v>
      </c>
      <c r="J63" s="16">
        <v>0</v>
      </c>
      <c r="K63" s="14">
        <f t="shared" si="34"/>
        <v>0</v>
      </c>
      <c r="L63" s="15">
        <f t="shared" si="35"/>
        <v>3044.7189600982997</v>
      </c>
      <c r="M63" s="14">
        <f t="shared" si="18"/>
        <v>769177</v>
      </c>
      <c r="N63" s="13"/>
      <c r="O63" s="13" t="e">
        <f>1000*(IF(I63&lt;18,VLOOKUP(I63,'[1]Mortality (No Interventions) H'!$B$10:$O$129,13),VLOOKUP(I63,'[1]Mortality (Interventions) H'!$B$392:$AV$512,4)))</f>
        <v>#N/A</v>
      </c>
      <c r="P63" s="11">
        <v>0</v>
      </c>
      <c r="Q63" s="10" t="e">
        <f t="shared" si="27"/>
        <v>#N/A</v>
      </c>
      <c r="R63" s="10" t="e">
        <f t="shared" si="28"/>
        <v>#N/A</v>
      </c>
      <c r="S63" s="10" t="e">
        <f t="shared" si="29"/>
        <v>#N/A</v>
      </c>
      <c r="T63" s="9" t="e">
        <f t="shared" si="19"/>
        <v>#N/A</v>
      </c>
      <c r="U63" s="18"/>
      <c r="V63" s="8" t="e">
        <f t="shared" si="30"/>
        <v>#N/A</v>
      </c>
      <c r="W63" s="8" t="e">
        <f t="shared" si="20"/>
        <v>#N/A</v>
      </c>
      <c r="X63" s="18"/>
      <c r="Y63" s="8">
        <f t="shared" si="21"/>
        <v>0</v>
      </c>
      <c r="Z63" s="8">
        <f t="shared" si="22"/>
        <v>0</v>
      </c>
      <c r="AA63" s="8">
        <f t="shared" si="23"/>
        <v>0</v>
      </c>
      <c r="AB63" s="8">
        <f t="shared" si="31"/>
        <v>0</v>
      </c>
      <c r="AC63" s="8">
        <f t="shared" si="24"/>
        <v>0</v>
      </c>
      <c r="AD63" s="8">
        <f t="shared" si="32"/>
        <v>0</v>
      </c>
      <c r="AE63" s="8">
        <f t="shared" si="25"/>
        <v>0</v>
      </c>
      <c r="AJ63" s="7"/>
      <c r="AK63" s="6"/>
      <c r="AL63" s="6"/>
      <c r="AM63" s="5"/>
      <c r="AN63" s="5"/>
    </row>
    <row r="64" spans="2:40" x14ac:dyDescent="0.15">
      <c r="H64" s="17">
        <f t="shared" si="33"/>
        <v>124</v>
      </c>
      <c r="I64" s="7" t="b">
        <f t="shared" si="26"/>
        <v>0</v>
      </c>
      <c r="J64" s="16">
        <v>0</v>
      </c>
      <c r="K64" s="14">
        <f t="shared" si="34"/>
        <v>0</v>
      </c>
      <c r="L64" s="15">
        <f t="shared" si="35"/>
        <v>3044.7189600982997</v>
      </c>
      <c r="M64" s="14">
        <f t="shared" si="18"/>
        <v>769177</v>
      </c>
      <c r="N64" s="13"/>
      <c r="O64" s="13" t="e">
        <f>1000*(IF(I64&lt;18,VLOOKUP(I64,'[1]Mortality (No Interventions) H'!$B$10:$O$129,13),VLOOKUP(I64,'[1]Mortality (Interventions) H'!$B$392:$AV$512,4)))</f>
        <v>#N/A</v>
      </c>
      <c r="P64" s="11">
        <v>0</v>
      </c>
      <c r="Q64" s="10" t="e">
        <f t="shared" si="27"/>
        <v>#N/A</v>
      </c>
      <c r="R64" s="10" t="e">
        <f t="shared" si="28"/>
        <v>#N/A</v>
      </c>
      <c r="S64" s="10" t="e">
        <f t="shared" si="29"/>
        <v>#N/A</v>
      </c>
      <c r="T64" s="9" t="e">
        <f t="shared" si="19"/>
        <v>#N/A</v>
      </c>
      <c r="U64" s="18"/>
      <c r="V64" s="8" t="e">
        <f t="shared" si="30"/>
        <v>#N/A</v>
      </c>
      <c r="W64" s="8" t="e">
        <f t="shared" si="20"/>
        <v>#N/A</v>
      </c>
      <c r="X64" s="18"/>
      <c r="Y64" s="8">
        <f t="shared" si="21"/>
        <v>0</v>
      </c>
      <c r="Z64" s="8">
        <f t="shared" si="22"/>
        <v>0</v>
      </c>
      <c r="AA64" s="8">
        <f t="shared" si="23"/>
        <v>0</v>
      </c>
      <c r="AB64" s="8">
        <f t="shared" si="31"/>
        <v>0</v>
      </c>
      <c r="AC64" s="8">
        <f t="shared" si="24"/>
        <v>0</v>
      </c>
      <c r="AD64" s="8">
        <f t="shared" si="32"/>
        <v>0</v>
      </c>
      <c r="AE64" s="8">
        <f t="shared" si="25"/>
        <v>0</v>
      </c>
      <c r="AJ64" s="7"/>
      <c r="AK64" s="6"/>
      <c r="AL64" s="6"/>
      <c r="AM64" s="5"/>
      <c r="AN64" s="5"/>
    </row>
    <row r="65" spans="8:40" x14ac:dyDescent="0.15">
      <c r="H65" s="17">
        <f t="shared" si="33"/>
        <v>125</v>
      </c>
      <c r="I65" s="7" t="b">
        <f t="shared" si="26"/>
        <v>0</v>
      </c>
      <c r="J65" s="16">
        <v>0</v>
      </c>
      <c r="K65" s="14">
        <f t="shared" si="34"/>
        <v>0</v>
      </c>
      <c r="L65" s="15">
        <f t="shared" si="35"/>
        <v>3044.7189600982997</v>
      </c>
      <c r="M65" s="14">
        <f t="shared" si="18"/>
        <v>769177</v>
      </c>
      <c r="N65" s="13"/>
      <c r="O65" s="13" t="e">
        <f>1000*(IF(I65&lt;18,VLOOKUP(I65,'[1]Mortality (No Interventions) H'!$B$10:$O$129,13),VLOOKUP(I65,'[1]Mortality (Interventions) H'!$B$392:$AV$512,4)))</f>
        <v>#N/A</v>
      </c>
      <c r="P65" s="11">
        <v>0</v>
      </c>
      <c r="Q65" s="10" t="e">
        <f t="shared" si="27"/>
        <v>#N/A</v>
      </c>
      <c r="R65" s="10" t="e">
        <f t="shared" si="28"/>
        <v>#N/A</v>
      </c>
      <c r="S65" s="10" t="e">
        <f t="shared" si="29"/>
        <v>#N/A</v>
      </c>
      <c r="T65" s="9" t="e">
        <f t="shared" si="19"/>
        <v>#N/A</v>
      </c>
      <c r="U65" s="18"/>
      <c r="V65" s="8" t="e">
        <f t="shared" si="30"/>
        <v>#N/A</v>
      </c>
      <c r="W65" s="8" t="e">
        <f t="shared" si="20"/>
        <v>#N/A</v>
      </c>
      <c r="X65" s="18"/>
      <c r="Y65" s="8">
        <f t="shared" si="21"/>
        <v>0</v>
      </c>
      <c r="Z65" s="8">
        <f t="shared" si="22"/>
        <v>0</v>
      </c>
      <c r="AA65" s="8">
        <f t="shared" si="23"/>
        <v>0</v>
      </c>
      <c r="AB65" s="8">
        <f t="shared" si="31"/>
        <v>0</v>
      </c>
      <c r="AC65" s="8">
        <f t="shared" si="24"/>
        <v>0</v>
      </c>
      <c r="AD65" s="8">
        <f t="shared" si="32"/>
        <v>0</v>
      </c>
      <c r="AE65" s="8">
        <f t="shared" si="25"/>
        <v>0</v>
      </c>
      <c r="AJ65" s="7"/>
      <c r="AK65" s="6"/>
      <c r="AL65" s="6"/>
      <c r="AM65" s="5"/>
      <c r="AN65" s="5"/>
    </row>
    <row r="66" spans="8:40" x14ac:dyDescent="0.15">
      <c r="H66" s="17">
        <f t="shared" si="33"/>
        <v>126</v>
      </c>
      <c r="I66" s="7" t="b">
        <f t="shared" si="26"/>
        <v>0</v>
      </c>
      <c r="J66" s="16">
        <v>0</v>
      </c>
      <c r="K66" s="14">
        <f t="shared" si="34"/>
        <v>0</v>
      </c>
      <c r="L66" s="15">
        <f t="shared" si="35"/>
        <v>3044.7189600982997</v>
      </c>
      <c r="M66" s="14">
        <f t="shared" si="18"/>
        <v>769177</v>
      </c>
      <c r="N66" s="13"/>
      <c r="O66" s="13" t="e">
        <f>1000*(IF(I66&lt;18,VLOOKUP(I66,'[1]Mortality (No Interventions) H'!$B$10:$O$129,13),VLOOKUP(I66,'[1]Mortality (Interventions) H'!$B$392:$AV$512,4)))</f>
        <v>#N/A</v>
      </c>
      <c r="P66" s="11">
        <v>0</v>
      </c>
      <c r="Q66" s="10" t="e">
        <f t="shared" si="27"/>
        <v>#N/A</v>
      </c>
      <c r="R66" s="10" t="e">
        <f t="shared" si="28"/>
        <v>#N/A</v>
      </c>
      <c r="S66" s="10" t="e">
        <f t="shared" si="29"/>
        <v>#N/A</v>
      </c>
      <c r="T66" s="9" t="e">
        <f t="shared" si="19"/>
        <v>#N/A</v>
      </c>
      <c r="U66" s="18"/>
      <c r="V66" s="8" t="e">
        <f t="shared" si="30"/>
        <v>#N/A</v>
      </c>
      <c r="W66" s="8" t="e">
        <f t="shared" si="20"/>
        <v>#N/A</v>
      </c>
      <c r="X66" s="18"/>
      <c r="Y66" s="8">
        <f t="shared" si="21"/>
        <v>0</v>
      </c>
      <c r="Z66" s="8">
        <f t="shared" si="22"/>
        <v>0</v>
      </c>
      <c r="AA66" s="8">
        <f t="shared" si="23"/>
        <v>0</v>
      </c>
      <c r="AB66" s="8">
        <f t="shared" si="31"/>
        <v>0</v>
      </c>
      <c r="AC66" s="8">
        <f t="shared" si="24"/>
        <v>0</v>
      </c>
      <c r="AD66" s="8">
        <f t="shared" si="32"/>
        <v>0</v>
      </c>
      <c r="AE66" s="8">
        <f t="shared" si="25"/>
        <v>0</v>
      </c>
      <c r="AJ66" s="7"/>
      <c r="AK66" s="6"/>
      <c r="AL66" s="6"/>
      <c r="AM66" s="5"/>
      <c r="AN66" s="5"/>
    </row>
    <row r="67" spans="8:40" x14ac:dyDescent="0.15">
      <c r="H67" s="17">
        <f t="shared" si="33"/>
        <v>127</v>
      </c>
      <c r="I67" s="7" t="b">
        <f t="shared" si="26"/>
        <v>0</v>
      </c>
      <c r="J67" s="16">
        <v>0</v>
      </c>
      <c r="K67" s="14">
        <f t="shared" si="34"/>
        <v>0</v>
      </c>
      <c r="L67" s="15">
        <f t="shared" si="35"/>
        <v>3044.7189600982997</v>
      </c>
      <c r="M67" s="14">
        <f t="shared" si="18"/>
        <v>769177</v>
      </c>
      <c r="N67" s="13"/>
      <c r="O67" s="13" t="e">
        <f>1000*(IF(I67&lt;18,VLOOKUP(I67,'[1]Mortality (No Interventions) H'!$B$10:$O$129,13),VLOOKUP(I67,'[1]Mortality (Interventions) H'!$B$392:$AV$512,4)))</f>
        <v>#N/A</v>
      </c>
      <c r="P67" s="11">
        <v>0</v>
      </c>
      <c r="Q67" s="10" t="e">
        <f t="shared" si="27"/>
        <v>#N/A</v>
      </c>
      <c r="R67" s="10" t="e">
        <f t="shared" si="28"/>
        <v>#N/A</v>
      </c>
      <c r="S67" s="10" t="e">
        <f t="shared" si="29"/>
        <v>#N/A</v>
      </c>
      <c r="T67" s="9" t="e">
        <f t="shared" si="19"/>
        <v>#N/A</v>
      </c>
      <c r="U67" s="18"/>
      <c r="V67" s="8" t="e">
        <f t="shared" si="30"/>
        <v>#N/A</v>
      </c>
      <c r="W67" s="8" t="e">
        <f t="shared" si="20"/>
        <v>#N/A</v>
      </c>
      <c r="X67" s="18"/>
      <c r="Y67" s="8">
        <f t="shared" si="21"/>
        <v>0</v>
      </c>
      <c r="Z67" s="8">
        <f t="shared" si="22"/>
        <v>0</v>
      </c>
      <c r="AA67" s="8">
        <f t="shared" si="23"/>
        <v>0</v>
      </c>
      <c r="AB67" s="8">
        <f t="shared" si="31"/>
        <v>0</v>
      </c>
      <c r="AC67" s="8">
        <f t="shared" si="24"/>
        <v>0</v>
      </c>
      <c r="AD67" s="8">
        <f t="shared" si="32"/>
        <v>0</v>
      </c>
      <c r="AE67" s="8">
        <f t="shared" si="25"/>
        <v>0</v>
      </c>
      <c r="AJ67" s="7"/>
      <c r="AK67" s="6"/>
      <c r="AL67" s="6"/>
      <c r="AM67" s="5"/>
      <c r="AN67" s="5"/>
    </row>
    <row r="68" spans="8:40" x14ac:dyDescent="0.15">
      <c r="H68" s="17">
        <f t="shared" si="33"/>
        <v>128</v>
      </c>
      <c r="I68" s="7" t="b">
        <f t="shared" si="26"/>
        <v>0</v>
      </c>
      <c r="J68" s="16">
        <v>0</v>
      </c>
      <c r="K68" s="14">
        <f t="shared" si="34"/>
        <v>0</v>
      </c>
      <c r="L68" s="15">
        <f t="shared" si="35"/>
        <v>3044.7189600982997</v>
      </c>
      <c r="M68" s="14">
        <f t="shared" ref="M68:M99" si="36">$E$11</f>
        <v>769177</v>
      </c>
      <c r="N68" s="13"/>
      <c r="O68" s="13" t="e">
        <f>1000*(IF(I68&lt;18,VLOOKUP(I68,'[1]Mortality (No Interventions) H'!$B$10:$O$129,13),VLOOKUP(I68,'[1]Mortality (Interventions) H'!$B$392:$AV$512,4)))</f>
        <v>#N/A</v>
      </c>
      <c r="P68" s="11">
        <v>0</v>
      </c>
      <c r="Q68" s="10" t="e">
        <f t="shared" si="27"/>
        <v>#N/A</v>
      </c>
      <c r="R68" s="10" t="e">
        <f t="shared" si="28"/>
        <v>#N/A</v>
      </c>
      <c r="S68" s="10" t="e">
        <f t="shared" si="29"/>
        <v>#N/A</v>
      </c>
      <c r="T68" s="9" t="e">
        <f t="shared" ref="T68:T99" si="37">Q68-SUM(R68:S68)</f>
        <v>#N/A</v>
      </c>
      <c r="U68" s="18"/>
      <c r="V68" s="8" t="e">
        <f t="shared" si="30"/>
        <v>#N/A</v>
      </c>
      <c r="W68" s="8" t="e">
        <f t="shared" ref="W68:W99" si="38">$G$14*M68*T68</f>
        <v>#N/A</v>
      </c>
      <c r="X68" s="18"/>
      <c r="Y68" s="8">
        <f t="shared" ref="Y68:Y99" si="39">IFERROR(_xlfn.IFNA($T68*J68,0),0)</f>
        <v>0</v>
      </c>
      <c r="Z68" s="8">
        <f t="shared" ref="Z68:Z99" si="40">IFERROR(_xlfn.IFNA(-$T68*K68,0),0)</f>
        <v>0</v>
      </c>
      <c r="AA68" s="8">
        <f t="shared" ref="AA68:AA99" si="41">IFERROR(_xlfn.IFNA(-$T68*L68,0),0)</f>
        <v>0</v>
      </c>
      <c r="AB68" s="8">
        <f t="shared" si="31"/>
        <v>0</v>
      </c>
      <c r="AC68" s="8">
        <f t="shared" ref="AC68:AC99" si="42">IFERROR(_xlfn.IFNA(SUM(Y68:AB68),0),0)</f>
        <v>0</v>
      </c>
      <c r="AD68" s="8">
        <f t="shared" si="32"/>
        <v>0</v>
      </c>
      <c r="AE68" s="8">
        <f t="shared" ref="AE68:AE99" si="43">IFERROR(_xlfn.IFNA(SUM(AC68:AD68),0),0)</f>
        <v>0</v>
      </c>
      <c r="AJ68" s="7"/>
      <c r="AK68" s="6"/>
      <c r="AL68" s="6"/>
      <c r="AM68" s="5"/>
      <c r="AN68" s="5"/>
    </row>
    <row r="69" spans="8:40" x14ac:dyDescent="0.15">
      <c r="H69" s="17">
        <f t="shared" si="33"/>
        <v>129</v>
      </c>
      <c r="I69" s="7" t="b">
        <f t="shared" ref="I69:I100" si="44">IF(H69&lt;121, H69 )</f>
        <v>0</v>
      </c>
      <c r="J69" s="16">
        <v>0</v>
      </c>
      <c r="K69" s="14">
        <f t="shared" si="34"/>
        <v>0</v>
      </c>
      <c r="L69" s="15">
        <f t="shared" si="35"/>
        <v>3044.7189600982997</v>
      </c>
      <c r="M69" s="14">
        <f t="shared" si="36"/>
        <v>769177</v>
      </c>
      <c r="N69" s="13"/>
      <c r="O69" s="13" t="e">
        <f>1000*(IF(I69&lt;18,VLOOKUP(I69,'[1]Mortality (No Interventions) H'!$B$10:$O$129,13),VLOOKUP(I69,'[1]Mortality (Interventions) H'!$B$392:$AV$512,4)))</f>
        <v>#N/A</v>
      </c>
      <c r="P69" s="11">
        <v>0</v>
      </c>
      <c r="Q69" s="10" t="e">
        <f t="shared" ref="Q69:Q100" si="45">T68</f>
        <v>#N/A</v>
      </c>
      <c r="R69" s="10" t="e">
        <f t="shared" ref="R69:R100" si="46">O69*Q69/1000</f>
        <v>#N/A</v>
      </c>
      <c r="S69" s="10" t="e">
        <f t="shared" ref="S69:S100" si="47">MIN(P69*Q69,Q69-R69)</f>
        <v>#N/A</v>
      </c>
      <c r="T69" s="9" t="e">
        <f t="shared" si="37"/>
        <v>#N/A</v>
      </c>
      <c r="U69" s="18"/>
      <c r="V69" s="8" t="e">
        <f t="shared" ref="V69:V100" si="48">W68</f>
        <v>#N/A</v>
      </c>
      <c r="W69" s="8" t="e">
        <f t="shared" si="38"/>
        <v>#N/A</v>
      </c>
      <c r="X69" s="18"/>
      <c r="Y69" s="8">
        <f t="shared" si="39"/>
        <v>0</v>
      </c>
      <c r="Z69" s="8">
        <f t="shared" si="40"/>
        <v>0</v>
      </c>
      <c r="AA69" s="8">
        <f t="shared" si="41"/>
        <v>0</v>
      </c>
      <c r="AB69" s="8">
        <f t="shared" ref="AB69:AB100" si="49">IFERROR(_xlfn.IFNA(-M69*R69,0),0)</f>
        <v>0</v>
      </c>
      <c r="AC69" s="8">
        <f t="shared" si="42"/>
        <v>0</v>
      </c>
      <c r="AD69" s="8">
        <f t="shared" ref="AD69:AD100" si="50">IFERROR(_xlfn.IFNA($D$6*SUM(V69:V69,Y69:Z69),0),0)</f>
        <v>0</v>
      </c>
      <c r="AE69" s="8">
        <f t="shared" si="43"/>
        <v>0</v>
      </c>
      <c r="AJ69" s="7"/>
      <c r="AK69" s="6"/>
      <c r="AL69" s="6"/>
      <c r="AM69" s="5"/>
      <c r="AN69" s="5"/>
    </row>
    <row r="70" spans="8:40" x14ac:dyDescent="0.15">
      <c r="H70" s="17">
        <f t="shared" ref="H70:H101" si="51">H69+1</f>
        <v>130</v>
      </c>
      <c r="I70" s="7" t="b">
        <f t="shared" si="44"/>
        <v>0</v>
      </c>
      <c r="J70" s="16">
        <v>0</v>
      </c>
      <c r="K70" s="14">
        <f t="shared" ref="K70:K101" si="52">J70*$C$10</f>
        <v>0</v>
      </c>
      <c r="L70" s="15">
        <f t="shared" ref="L70:L101" si="53">$C$15</f>
        <v>3044.7189600982997</v>
      </c>
      <c r="M70" s="14">
        <f t="shared" si="36"/>
        <v>769177</v>
      </c>
      <c r="N70" s="13"/>
      <c r="O70" s="13" t="e">
        <f>1000*(IF(I70&lt;18,VLOOKUP(I70,'[1]Mortality (No Interventions) H'!$B$10:$O$129,13),VLOOKUP(I70,'[1]Mortality (Interventions) H'!$B$392:$AV$512,4)))</f>
        <v>#N/A</v>
      </c>
      <c r="P70" s="11">
        <v>0</v>
      </c>
      <c r="Q70" s="10" t="e">
        <f t="shared" si="45"/>
        <v>#N/A</v>
      </c>
      <c r="R70" s="10" t="e">
        <f t="shared" si="46"/>
        <v>#N/A</v>
      </c>
      <c r="S70" s="10" t="e">
        <f t="shared" si="47"/>
        <v>#N/A</v>
      </c>
      <c r="T70" s="9" t="e">
        <f t="shared" si="37"/>
        <v>#N/A</v>
      </c>
      <c r="U70" s="18"/>
      <c r="V70" s="8" t="e">
        <f t="shared" si="48"/>
        <v>#N/A</v>
      </c>
      <c r="W70" s="8" t="e">
        <f t="shared" si="38"/>
        <v>#N/A</v>
      </c>
      <c r="X70" s="18"/>
      <c r="Y70" s="8">
        <f t="shared" si="39"/>
        <v>0</v>
      </c>
      <c r="Z70" s="8">
        <f t="shared" si="40"/>
        <v>0</v>
      </c>
      <c r="AA70" s="8">
        <f t="shared" si="41"/>
        <v>0</v>
      </c>
      <c r="AB70" s="8">
        <f t="shared" si="49"/>
        <v>0</v>
      </c>
      <c r="AC70" s="8">
        <f t="shared" si="42"/>
        <v>0</v>
      </c>
      <c r="AD70" s="8">
        <f t="shared" si="50"/>
        <v>0</v>
      </c>
      <c r="AE70" s="8">
        <f t="shared" si="43"/>
        <v>0</v>
      </c>
      <c r="AJ70" s="7"/>
      <c r="AK70" s="6"/>
      <c r="AL70" s="6"/>
      <c r="AM70" s="5"/>
      <c r="AN70" s="5"/>
    </row>
    <row r="71" spans="8:40" x14ac:dyDescent="0.15">
      <c r="H71" s="17">
        <f t="shared" si="51"/>
        <v>131</v>
      </c>
      <c r="I71" s="7" t="b">
        <f t="shared" si="44"/>
        <v>0</v>
      </c>
      <c r="J71" s="16">
        <v>0</v>
      </c>
      <c r="K71" s="14">
        <f t="shared" si="52"/>
        <v>0</v>
      </c>
      <c r="L71" s="15">
        <f t="shared" si="53"/>
        <v>3044.7189600982997</v>
      </c>
      <c r="M71" s="14">
        <f t="shared" si="36"/>
        <v>769177</v>
      </c>
      <c r="N71" s="13"/>
      <c r="O71" s="13" t="e">
        <f>1000*(IF(I71&lt;18,VLOOKUP(I71,'[1]Mortality (No Interventions) H'!$B$10:$O$129,13),VLOOKUP(I71,'[1]Mortality (Interventions) H'!$B$392:$AV$512,4)))</f>
        <v>#N/A</v>
      </c>
      <c r="P71" s="11">
        <v>0</v>
      </c>
      <c r="Q71" s="10" t="e">
        <f t="shared" si="45"/>
        <v>#N/A</v>
      </c>
      <c r="R71" s="10" t="e">
        <f t="shared" si="46"/>
        <v>#N/A</v>
      </c>
      <c r="S71" s="10" t="e">
        <f t="shared" si="47"/>
        <v>#N/A</v>
      </c>
      <c r="T71" s="9" t="e">
        <f t="shared" si="37"/>
        <v>#N/A</v>
      </c>
      <c r="U71" s="18"/>
      <c r="V71" s="8" t="e">
        <f t="shared" si="48"/>
        <v>#N/A</v>
      </c>
      <c r="W71" s="8" t="e">
        <f t="shared" si="38"/>
        <v>#N/A</v>
      </c>
      <c r="X71" s="18"/>
      <c r="Y71" s="8">
        <f t="shared" si="39"/>
        <v>0</v>
      </c>
      <c r="Z71" s="8">
        <f t="shared" si="40"/>
        <v>0</v>
      </c>
      <c r="AA71" s="8">
        <f t="shared" si="41"/>
        <v>0</v>
      </c>
      <c r="AB71" s="8">
        <f t="shared" si="49"/>
        <v>0</v>
      </c>
      <c r="AC71" s="8">
        <f t="shared" si="42"/>
        <v>0</v>
      </c>
      <c r="AD71" s="8">
        <f t="shared" si="50"/>
        <v>0</v>
      </c>
      <c r="AE71" s="8">
        <f t="shared" si="43"/>
        <v>0</v>
      </c>
      <c r="AJ71" s="7"/>
      <c r="AK71" s="6"/>
      <c r="AL71" s="6"/>
      <c r="AM71" s="5"/>
      <c r="AN71" s="5"/>
    </row>
    <row r="72" spans="8:40" x14ac:dyDescent="0.15">
      <c r="H72" s="17">
        <f t="shared" si="51"/>
        <v>132</v>
      </c>
      <c r="I72" s="7" t="b">
        <f t="shared" si="44"/>
        <v>0</v>
      </c>
      <c r="J72" s="16">
        <v>0</v>
      </c>
      <c r="K72" s="14">
        <f t="shared" si="52"/>
        <v>0</v>
      </c>
      <c r="L72" s="15">
        <f t="shared" si="53"/>
        <v>3044.7189600982997</v>
      </c>
      <c r="M72" s="14">
        <f t="shared" si="36"/>
        <v>769177</v>
      </c>
      <c r="N72" s="13"/>
      <c r="O72" s="13" t="e">
        <f>1000*(IF(I72&lt;18,VLOOKUP(I72,'[1]Mortality (No Interventions) H'!$B$10:$O$129,13),VLOOKUP(I72,'[1]Mortality (Interventions) H'!$B$392:$AV$512,4)))</f>
        <v>#N/A</v>
      </c>
      <c r="P72" s="11">
        <v>0</v>
      </c>
      <c r="Q72" s="10" t="e">
        <f t="shared" si="45"/>
        <v>#N/A</v>
      </c>
      <c r="R72" s="10" t="e">
        <f t="shared" si="46"/>
        <v>#N/A</v>
      </c>
      <c r="S72" s="10" t="e">
        <f t="shared" si="47"/>
        <v>#N/A</v>
      </c>
      <c r="T72" s="9" t="e">
        <f t="shared" si="37"/>
        <v>#N/A</v>
      </c>
      <c r="U72" s="18"/>
      <c r="V72" s="8" t="e">
        <f t="shared" si="48"/>
        <v>#N/A</v>
      </c>
      <c r="W72" s="8" t="e">
        <f t="shared" si="38"/>
        <v>#N/A</v>
      </c>
      <c r="X72" s="18"/>
      <c r="Y72" s="8">
        <f t="shared" si="39"/>
        <v>0</v>
      </c>
      <c r="Z72" s="8">
        <f t="shared" si="40"/>
        <v>0</v>
      </c>
      <c r="AA72" s="8">
        <f t="shared" si="41"/>
        <v>0</v>
      </c>
      <c r="AB72" s="8">
        <f t="shared" si="49"/>
        <v>0</v>
      </c>
      <c r="AC72" s="8">
        <f t="shared" si="42"/>
        <v>0</v>
      </c>
      <c r="AD72" s="8">
        <f t="shared" si="50"/>
        <v>0</v>
      </c>
      <c r="AE72" s="8">
        <f t="shared" si="43"/>
        <v>0</v>
      </c>
      <c r="AJ72" s="7"/>
      <c r="AK72" s="6"/>
      <c r="AL72" s="6"/>
      <c r="AM72" s="5"/>
      <c r="AN72" s="5"/>
    </row>
    <row r="73" spans="8:40" x14ac:dyDescent="0.15">
      <c r="H73" s="17">
        <f t="shared" si="51"/>
        <v>133</v>
      </c>
      <c r="I73" s="7" t="b">
        <f t="shared" si="44"/>
        <v>0</v>
      </c>
      <c r="J73" s="16">
        <v>0</v>
      </c>
      <c r="K73" s="14">
        <f t="shared" si="52"/>
        <v>0</v>
      </c>
      <c r="L73" s="15">
        <f t="shared" si="53"/>
        <v>3044.7189600982997</v>
      </c>
      <c r="M73" s="14">
        <f t="shared" si="36"/>
        <v>769177</v>
      </c>
      <c r="N73" s="13"/>
      <c r="O73" s="13" t="e">
        <f>1000*(IF(I73&lt;18,VLOOKUP(I73,'[1]Mortality (No Interventions) H'!$B$10:$O$129,13),VLOOKUP(I73,'[1]Mortality (Interventions) H'!$B$392:$AV$512,4)))</f>
        <v>#N/A</v>
      </c>
      <c r="P73" s="11">
        <v>0</v>
      </c>
      <c r="Q73" s="10" t="e">
        <f t="shared" si="45"/>
        <v>#N/A</v>
      </c>
      <c r="R73" s="10" t="e">
        <f t="shared" si="46"/>
        <v>#N/A</v>
      </c>
      <c r="S73" s="10" t="e">
        <f t="shared" si="47"/>
        <v>#N/A</v>
      </c>
      <c r="T73" s="9" t="e">
        <f t="shared" si="37"/>
        <v>#N/A</v>
      </c>
      <c r="U73" s="18"/>
      <c r="V73" s="8" t="e">
        <f t="shared" si="48"/>
        <v>#N/A</v>
      </c>
      <c r="W73" s="8" t="e">
        <f t="shared" si="38"/>
        <v>#N/A</v>
      </c>
      <c r="X73" s="18"/>
      <c r="Y73" s="8">
        <f t="shared" si="39"/>
        <v>0</v>
      </c>
      <c r="Z73" s="8">
        <f t="shared" si="40"/>
        <v>0</v>
      </c>
      <c r="AA73" s="8">
        <f t="shared" si="41"/>
        <v>0</v>
      </c>
      <c r="AB73" s="8">
        <f t="shared" si="49"/>
        <v>0</v>
      </c>
      <c r="AC73" s="8">
        <f t="shared" si="42"/>
        <v>0</v>
      </c>
      <c r="AD73" s="8">
        <f t="shared" si="50"/>
        <v>0</v>
      </c>
      <c r="AE73" s="8">
        <f t="shared" si="43"/>
        <v>0</v>
      </c>
      <c r="AJ73" s="7"/>
      <c r="AK73" s="6"/>
      <c r="AL73" s="6"/>
      <c r="AM73" s="5"/>
      <c r="AN73" s="5"/>
    </row>
    <row r="74" spans="8:40" x14ac:dyDescent="0.15">
      <c r="H74" s="17">
        <f t="shared" si="51"/>
        <v>134</v>
      </c>
      <c r="I74" s="7" t="b">
        <f t="shared" si="44"/>
        <v>0</v>
      </c>
      <c r="J74" s="16">
        <v>0</v>
      </c>
      <c r="K74" s="14">
        <f t="shared" si="52"/>
        <v>0</v>
      </c>
      <c r="L74" s="15">
        <f t="shared" si="53"/>
        <v>3044.7189600982997</v>
      </c>
      <c r="M74" s="14">
        <f t="shared" si="36"/>
        <v>769177</v>
      </c>
      <c r="N74" s="13"/>
      <c r="O74" s="13" t="e">
        <f>1000*(IF(I74&lt;18,VLOOKUP(I74,'[1]Mortality (No Interventions) H'!$B$10:$O$129,13),VLOOKUP(I74,'[1]Mortality (Interventions) H'!$B$392:$AV$512,4)))</f>
        <v>#N/A</v>
      </c>
      <c r="P74" s="11">
        <v>0</v>
      </c>
      <c r="Q74" s="10" t="e">
        <f t="shared" si="45"/>
        <v>#N/A</v>
      </c>
      <c r="R74" s="10" t="e">
        <f t="shared" si="46"/>
        <v>#N/A</v>
      </c>
      <c r="S74" s="10" t="e">
        <f t="shared" si="47"/>
        <v>#N/A</v>
      </c>
      <c r="T74" s="9" t="e">
        <f t="shared" si="37"/>
        <v>#N/A</v>
      </c>
      <c r="U74" s="18"/>
      <c r="V74" s="8" t="e">
        <f t="shared" si="48"/>
        <v>#N/A</v>
      </c>
      <c r="W74" s="8" t="e">
        <f t="shared" si="38"/>
        <v>#N/A</v>
      </c>
      <c r="X74" s="18"/>
      <c r="Y74" s="8">
        <f t="shared" si="39"/>
        <v>0</v>
      </c>
      <c r="Z74" s="8">
        <f t="shared" si="40"/>
        <v>0</v>
      </c>
      <c r="AA74" s="8">
        <f t="shared" si="41"/>
        <v>0</v>
      </c>
      <c r="AB74" s="8">
        <f t="shared" si="49"/>
        <v>0</v>
      </c>
      <c r="AC74" s="8">
        <f t="shared" si="42"/>
        <v>0</v>
      </c>
      <c r="AD74" s="8">
        <f t="shared" si="50"/>
        <v>0</v>
      </c>
      <c r="AE74" s="8">
        <f t="shared" si="43"/>
        <v>0</v>
      </c>
      <c r="AJ74" s="7"/>
      <c r="AK74" s="6"/>
      <c r="AL74" s="6"/>
      <c r="AM74" s="5"/>
      <c r="AN74" s="5"/>
    </row>
    <row r="75" spans="8:40" x14ac:dyDescent="0.15">
      <c r="H75" s="17">
        <f t="shared" si="51"/>
        <v>135</v>
      </c>
      <c r="I75" s="7" t="b">
        <f t="shared" si="44"/>
        <v>0</v>
      </c>
      <c r="J75" s="16">
        <v>0</v>
      </c>
      <c r="K75" s="14">
        <f t="shared" si="52"/>
        <v>0</v>
      </c>
      <c r="L75" s="15">
        <f t="shared" si="53"/>
        <v>3044.7189600982997</v>
      </c>
      <c r="M75" s="14">
        <f t="shared" si="36"/>
        <v>769177</v>
      </c>
      <c r="N75" s="13"/>
      <c r="O75" s="13" t="e">
        <f>1000*(IF(I75&lt;18,VLOOKUP(I75,'[1]Mortality (No Interventions) H'!$B$10:$O$129,13),VLOOKUP(I75,'[1]Mortality (Interventions) H'!$B$392:$AV$512,4)))</f>
        <v>#N/A</v>
      </c>
      <c r="P75" s="11">
        <v>0</v>
      </c>
      <c r="Q75" s="10" t="e">
        <f t="shared" si="45"/>
        <v>#N/A</v>
      </c>
      <c r="R75" s="10" t="e">
        <f t="shared" si="46"/>
        <v>#N/A</v>
      </c>
      <c r="S75" s="10" t="e">
        <f t="shared" si="47"/>
        <v>#N/A</v>
      </c>
      <c r="T75" s="9" t="e">
        <f t="shared" si="37"/>
        <v>#N/A</v>
      </c>
      <c r="U75" s="18"/>
      <c r="V75" s="8" t="e">
        <f t="shared" si="48"/>
        <v>#N/A</v>
      </c>
      <c r="W75" s="8" t="e">
        <f t="shared" si="38"/>
        <v>#N/A</v>
      </c>
      <c r="X75" s="18"/>
      <c r="Y75" s="8">
        <f t="shared" si="39"/>
        <v>0</v>
      </c>
      <c r="Z75" s="8">
        <f t="shared" si="40"/>
        <v>0</v>
      </c>
      <c r="AA75" s="8">
        <f t="shared" si="41"/>
        <v>0</v>
      </c>
      <c r="AB75" s="8">
        <f t="shared" si="49"/>
        <v>0</v>
      </c>
      <c r="AC75" s="8">
        <f t="shared" si="42"/>
        <v>0</v>
      </c>
      <c r="AD75" s="8">
        <f t="shared" si="50"/>
        <v>0</v>
      </c>
      <c r="AE75" s="8">
        <f t="shared" si="43"/>
        <v>0</v>
      </c>
      <c r="AJ75" s="7"/>
      <c r="AK75" s="6"/>
      <c r="AL75" s="6"/>
      <c r="AM75" s="5"/>
      <c r="AN75" s="5"/>
    </row>
    <row r="76" spans="8:40" x14ac:dyDescent="0.15">
      <c r="H76" s="17">
        <f t="shared" si="51"/>
        <v>136</v>
      </c>
      <c r="I76" s="7" t="b">
        <f t="shared" si="44"/>
        <v>0</v>
      </c>
      <c r="J76" s="16">
        <v>0</v>
      </c>
      <c r="K76" s="14">
        <f t="shared" si="52"/>
        <v>0</v>
      </c>
      <c r="L76" s="15">
        <f t="shared" si="53"/>
        <v>3044.7189600982997</v>
      </c>
      <c r="M76" s="14">
        <f t="shared" si="36"/>
        <v>769177</v>
      </c>
      <c r="N76" s="13"/>
      <c r="O76" s="13" t="e">
        <f>1000*(IF(I76&lt;18,VLOOKUP(I76,'[1]Mortality (No Interventions) H'!$B$10:$O$129,13),VLOOKUP(I76,'[1]Mortality (Interventions) H'!$B$392:$AV$512,4)))</f>
        <v>#N/A</v>
      </c>
      <c r="P76" s="11">
        <v>0</v>
      </c>
      <c r="Q76" s="10" t="e">
        <f t="shared" si="45"/>
        <v>#N/A</v>
      </c>
      <c r="R76" s="10" t="e">
        <f t="shared" si="46"/>
        <v>#N/A</v>
      </c>
      <c r="S76" s="10" t="e">
        <f t="shared" si="47"/>
        <v>#N/A</v>
      </c>
      <c r="T76" s="9" t="e">
        <f t="shared" si="37"/>
        <v>#N/A</v>
      </c>
      <c r="U76" s="18"/>
      <c r="V76" s="8" t="e">
        <f t="shared" si="48"/>
        <v>#N/A</v>
      </c>
      <c r="W76" s="8" t="e">
        <f t="shared" si="38"/>
        <v>#N/A</v>
      </c>
      <c r="X76" s="18"/>
      <c r="Y76" s="8">
        <f t="shared" si="39"/>
        <v>0</v>
      </c>
      <c r="Z76" s="8">
        <f t="shared" si="40"/>
        <v>0</v>
      </c>
      <c r="AA76" s="8">
        <f t="shared" si="41"/>
        <v>0</v>
      </c>
      <c r="AB76" s="8">
        <f t="shared" si="49"/>
        <v>0</v>
      </c>
      <c r="AC76" s="8">
        <f t="shared" si="42"/>
        <v>0</v>
      </c>
      <c r="AD76" s="8">
        <f t="shared" si="50"/>
        <v>0</v>
      </c>
      <c r="AE76" s="8">
        <f t="shared" si="43"/>
        <v>0</v>
      </c>
      <c r="AJ76" s="7"/>
      <c r="AK76" s="6"/>
      <c r="AL76" s="6"/>
      <c r="AM76" s="5"/>
      <c r="AN76" s="5"/>
    </row>
    <row r="77" spans="8:40" x14ac:dyDescent="0.15">
      <c r="H77" s="17">
        <f t="shared" si="51"/>
        <v>137</v>
      </c>
      <c r="I77" s="7" t="b">
        <f t="shared" si="44"/>
        <v>0</v>
      </c>
      <c r="J77" s="16">
        <v>0</v>
      </c>
      <c r="K77" s="14">
        <f t="shared" si="52"/>
        <v>0</v>
      </c>
      <c r="L77" s="15">
        <f t="shared" si="53"/>
        <v>3044.7189600982997</v>
      </c>
      <c r="M77" s="14">
        <f t="shared" si="36"/>
        <v>769177</v>
      </c>
      <c r="N77" s="13"/>
      <c r="O77" s="13" t="e">
        <f>1000*(IF(I77&lt;18,VLOOKUP(I77,'[1]Mortality (No Interventions) H'!$B$10:$O$129,13),VLOOKUP(I77,'[1]Mortality (Interventions) H'!$B$392:$AV$512,4)))</f>
        <v>#N/A</v>
      </c>
      <c r="P77" s="11">
        <v>0</v>
      </c>
      <c r="Q77" s="10" t="e">
        <f t="shared" si="45"/>
        <v>#N/A</v>
      </c>
      <c r="R77" s="10" t="e">
        <f t="shared" si="46"/>
        <v>#N/A</v>
      </c>
      <c r="S77" s="10" t="e">
        <f t="shared" si="47"/>
        <v>#N/A</v>
      </c>
      <c r="T77" s="9" t="e">
        <f t="shared" si="37"/>
        <v>#N/A</v>
      </c>
      <c r="U77" s="18"/>
      <c r="V77" s="8" t="e">
        <f t="shared" si="48"/>
        <v>#N/A</v>
      </c>
      <c r="W77" s="8" t="e">
        <f t="shared" si="38"/>
        <v>#N/A</v>
      </c>
      <c r="X77" s="18"/>
      <c r="Y77" s="8">
        <f t="shared" si="39"/>
        <v>0</v>
      </c>
      <c r="Z77" s="8">
        <f t="shared" si="40"/>
        <v>0</v>
      </c>
      <c r="AA77" s="8">
        <f t="shared" si="41"/>
        <v>0</v>
      </c>
      <c r="AB77" s="8">
        <f t="shared" si="49"/>
        <v>0</v>
      </c>
      <c r="AC77" s="8">
        <f t="shared" si="42"/>
        <v>0</v>
      </c>
      <c r="AD77" s="8">
        <f t="shared" si="50"/>
        <v>0</v>
      </c>
      <c r="AE77" s="8">
        <f t="shared" si="43"/>
        <v>0</v>
      </c>
      <c r="AJ77" s="7"/>
      <c r="AK77" s="6"/>
      <c r="AL77" s="6"/>
      <c r="AM77" s="5"/>
      <c r="AN77" s="5"/>
    </row>
    <row r="78" spans="8:40" x14ac:dyDescent="0.15">
      <c r="H78" s="17">
        <f t="shared" si="51"/>
        <v>138</v>
      </c>
      <c r="I78" s="7" t="b">
        <f t="shared" si="44"/>
        <v>0</v>
      </c>
      <c r="J78" s="16">
        <v>0</v>
      </c>
      <c r="K78" s="14">
        <f t="shared" si="52"/>
        <v>0</v>
      </c>
      <c r="L78" s="15">
        <f t="shared" si="53"/>
        <v>3044.7189600982997</v>
      </c>
      <c r="M78" s="14">
        <f t="shared" si="36"/>
        <v>769177</v>
      </c>
      <c r="N78" s="13"/>
      <c r="O78" s="13" t="e">
        <f>1000*(IF(I78&lt;18,VLOOKUP(I78,'[1]Mortality (No Interventions) H'!$B$10:$O$129,13),VLOOKUP(I78,'[1]Mortality (Interventions) H'!$B$392:$AV$512,4)))</f>
        <v>#N/A</v>
      </c>
      <c r="P78" s="11">
        <v>0</v>
      </c>
      <c r="Q78" s="10" t="e">
        <f t="shared" si="45"/>
        <v>#N/A</v>
      </c>
      <c r="R78" s="10" t="e">
        <f t="shared" si="46"/>
        <v>#N/A</v>
      </c>
      <c r="S78" s="10" t="e">
        <f t="shared" si="47"/>
        <v>#N/A</v>
      </c>
      <c r="T78" s="9" t="e">
        <f t="shared" si="37"/>
        <v>#N/A</v>
      </c>
      <c r="U78" s="18"/>
      <c r="V78" s="8" t="e">
        <f t="shared" si="48"/>
        <v>#N/A</v>
      </c>
      <c r="W78" s="8" t="e">
        <f t="shared" si="38"/>
        <v>#N/A</v>
      </c>
      <c r="X78" s="18"/>
      <c r="Y78" s="8">
        <f t="shared" si="39"/>
        <v>0</v>
      </c>
      <c r="Z78" s="8">
        <f t="shared" si="40"/>
        <v>0</v>
      </c>
      <c r="AA78" s="8">
        <f t="shared" si="41"/>
        <v>0</v>
      </c>
      <c r="AB78" s="8">
        <f t="shared" si="49"/>
        <v>0</v>
      </c>
      <c r="AC78" s="8">
        <f t="shared" si="42"/>
        <v>0</v>
      </c>
      <c r="AD78" s="8">
        <f t="shared" si="50"/>
        <v>0</v>
      </c>
      <c r="AE78" s="8">
        <f t="shared" si="43"/>
        <v>0</v>
      </c>
      <c r="AJ78" s="7"/>
      <c r="AK78" s="6"/>
      <c r="AL78" s="6"/>
      <c r="AM78" s="5"/>
      <c r="AN78" s="5"/>
    </row>
    <row r="79" spans="8:40" x14ac:dyDescent="0.15">
      <c r="H79" s="17">
        <f t="shared" si="51"/>
        <v>139</v>
      </c>
      <c r="I79" s="7" t="b">
        <f t="shared" si="44"/>
        <v>0</v>
      </c>
      <c r="J79" s="16">
        <v>0</v>
      </c>
      <c r="K79" s="14">
        <f t="shared" si="52"/>
        <v>0</v>
      </c>
      <c r="L79" s="15">
        <f t="shared" si="53"/>
        <v>3044.7189600982997</v>
      </c>
      <c r="M79" s="14">
        <f t="shared" si="36"/>
        <v>769177</v>
      </c>
      <c r="N79" s="13"/>
      <c r="O79" s="13" t="e">
        <f>1000*(IF(I79&lt;18,VLOOKUP(I79,'[1]Mortality (No Interventions) H'!$B$10:$O$129,13),VLOOKUP(I79,'[1]Mortality (Interventions) H'!$B$392:$AV$512,4)))</f>
        <v>#N/A</v>
      </c>
      <c r="P79" s="11">
        <v>0</v>
      </c>
      <c r="Q79" s="10" t="e">
        <f t="shared" si="45"/>
        <v>#N/A</v>
      </c>
      <c r="R79" s="10" t="e">
        <f t="shared" si="46"/>
        <v>#N/A</v>
      </c>
      <c r="S79" s="10" t="e">
        <f t="shared" si="47"/>
        <v>#N/A</v>
      </c>
      <c r="T79" s="9" t="e">
        <f t="shared" si="37"/>
        <v>#N/A</v>
      </c>
      <c r="U79" s="18"/>
      <c r="V79" s="8" t="e">
        <f t="shared" si="48"/>
        <v>#N/A</v>
      </c>
      <c r="W79" s="8" t="e">
        <f t="shared" si="38"/>
        <v>#N/A</v>
      </c>
      <c r="X79" s="18"/>
      <c r="Y79" s="8">
        <f t="shared" si="39"/>
        <v>0</v>
      </c>
      <c r="Z79" s="8">
        <f t="shared" si="40"/>
        <v>0</v>
      </c>
      <c r="AA79" s="8">
        <f t="shared" si="41"/>
        <v>0</v>
      </c>
      <c r="AB79" s="8">
        <f t="shared" si="49"/>
        <v>0</v>
      </c>
      <c r="AC79" s="8">
        <f t="shared" si="42"/>
        <v>0</v>
      </c>
      <c r="AD79" s="8">
        <f t="shared" si="50"/>
        <v>0</v>
      </c>
      <c r="AE79" s="8">
        <f t="shared" si="43"/>
        <v>0</v>
      </c>
      <c r="AJ79" s="7"/>
      <c r="AK79" s="6"/>
      <c r="AL79" s="6"/>
      <c r="AM79" s="5"/>
      <c r="AN79" s="5"/>
    </row>
    <row r="80" spans="8:40" x14ac:dyDescent="0.15">
      <c r="H80" s="17">
        <f t="shared" si="51"/>
        <v>140</v>
      </c>
      <c r="I80" s="7" t="b">
        <f t="shared" si="44"/>
        <v>0</v>
      </c>
      <c r="J80" s="16">
        <v>0</v>
      </c>
      <c r="K80" s="14">
        <f t="shared" si="52"/>
        <v>0</v>
      </c>
      <c r="L80" s="15">
        <f t="shared" si="53"/>
        <v>3044.7189600982997</v>
      </c>
      <c r="M80" s="14">
        <f t="shared" si="36"/>
        <v>769177</v>
      </c>
      <c r="O80" s="13" t="e">
        <f>1000*(IF(I80&lt;18,VLOOKUP(I80,'[1]Mortality (No Interventions) H'!$B$10:$O$129,13),VLOOKUP(I80,'[1]Mortality (Interventions) H'!$B$392:$AV$512,4)))</f>
        <v>#N/A</v>
      </c>
      <c r="P80" s="11">
        <v>0</v>
      </c>
      <c r="Q80" s="10" t="e">
        <f t="shared" si="45"/>
        <v>#N/A</v>
      </c>
      <c r="R80" s="10" t="e">
        <f t="shared" si="46"/>
        <v>#N/A</v>
      </c>
      <c r="S80" s="10" t="e">
        <f t="shared" si="47"/>
        <v>#N/A</v>
      </c>
      <c r="T80" s="9" t="e">
        <f t="shared" si="37"/>
        <v>#N/A</v>
      </c>
      <c r="V80" s="8" t="e">
        <f t="shared" si="48"/>
        <v>#N/A</v>
      </c>
      <c r="W80" s="8" t="e">
        <f t="shared" si="38"/>
        <v>#N/A</v>
      </c>
      <c r="Y80" s="8">
        <f t="shared" si="39"/>
        <v>0</v>
      </c>
      <c r="Z80" s="8">
        <f t="shared" si="40"/>
        <v>0</v>
      </c>
      <c r="AA80" s="8">
        <f t="shared" si="41"/>
        <v>0</v>
      </c>
      <c r="AB80" s="8">
        <f t="shared" si="49"/>
        <v>0</v>
      </c>
      <c r="AC80" s="8">
        <f t="shared" si="42"/>
        <v>0</v>
      </c>
      <c r="AD80" s="8">
        <f t="shared" si="50"/>
        <v>0</v>
      </c>
      <c r="AE80" s="8">
        <f t="shared" si="43"/>
        <v>0</v>
      </c>
      <c r="AJ80" s="7"/>
      <c r="AK80" s="6"/>
      <c r="AL80" s="6"/>
      <c r="AM80" s="5"/>
      <c r="AN80" s="5"/>
    </row>
    <row r="81" spans="8:40" x14ac:dyDescent="0.15">
      <c r="H81" s="17">
        <f t="shared" si="51"/>
        <v>141</v>
      </c>
      <c r="I81" s="7" t="b">
        <f t="shared" si="44"/>
        <v>0</v>
      </c>
      <c r="J81" s="16">
        <v>0</v>
      </c>
      <c r="K81" s="14">
        <f t="shared" si="52"/>
        <v>0</v>
      </c>
      <c r="L81" s="15">
        <f t="shared" si="53"/>
        <v>3044.7189600982997</v>
      </c>
      <c r="M81" s="14">
        <f t="shared" si="36"/>
        <v>769177</v>
      </c>
      <c r="O81" s="13" t="e">
        <f>1000*(IF(I81&lt;18,VLOOKUP(I81,'[1]Mortality (No Interventions) H'!$B$10:$O$129,13),VLOOKUP(I81,'[1]Mortality (Interventions) H'!$B$392:$AV$512,4)))</f>
        <v>#N/A</v>
      </c>
      <c r="P81" s="11">
        <v>0</v>
      </c>
      <c r="Q81" s="10" t="e">
        <f t="shared" si="45"/>
        <v>#N/A</v>
      </c>
      <c r="R81" s="10" t="e">
        <f t="shared" si="46"/>
        <v>#N/A</v>
      </c>
      <c r="S81" s="10" t="e">
        <f t="shared" si="47"/>
        <v>#N/A</v>
      </c>
      <c r="T81" s="9" t="e">
        <f t="shared" si="37"/>
        <v>#N/A</v>
      </c>
      <c r="V81" s="8" t="e">
        <f t="shared" si="48"/>
        <v>#N/A</v>
      </c>
      <c r="W81" s="8" t="e">
        <f t="shared" si="38"/>
        <v>#N/A</v>
      </c>
      <c r="Y81" s="8">
        <f t="shared" si="39"/>
        <v>0</v>
      </c>
      <c r="Z81" s="8">
        <f t="shared" si="40"/>
        <v>0</v>
      </c>
      <c r="AA81" s="8">
        <f t="shared" si="41"/>
        <v>0</v>
      </c>
      <c r="AB81" s="8">
        <f t="shared" si="49"/>
        <v>0</v>
      </c>
      <c r="AC81" s="8">
        <f t="shared" si="42"/>
        <v>0</v>
      </c>
      <c r="AD81" s="8">
        <f t="shared" si="50"/>
        <v>0</v>
      </c>
      <c r="AE81" s="8">
        <f t="shared" si="43"/>
        <v>0</v>
      </c>
      <c r="AJ81" s="7"/>
      <c r="AK81" s="6"/>
      <c r="AL81" s="6"/>
      <c r="AM81" s="5"/>
      <c r="AN81" s="5"/>
    </row>
    <row r="82" spans="8:40" x14ac:dyDescent="0.15">
      <c r="H82" s="17">
        <f t="shared" si="51"/>
        <v>142</v>
      </c>
      <c r="I82" s="7" t="b">
        <f t="shared" si="44"/>
        <v>0</v>
      </c>
      <c r="J82" s="16">
        <v>0</v>
      </c>
      <c r="K82" s="14">
        <f t="shared" si="52"/>
        <v>0</v>
      </c>
      <c r="L82" s="15">
        <f t="shared" si="53"/>
        <v>3044.7189600982997</v>
      </c>
      <c r="M82" s="14">
        <f t="shared" si="36"/>
        <v>769177</v>
      </c>
      <c r="O82" s="13" t="e">
        <f>1000*(IF(I82&lt;18,VLOOKUP(I82,'[1]Mortality (No Interventions) H'!$B$10:$O$129,13),VLOOKUP(I82,'[1]Mortality (Interventions) H'!$B$392:$AV$512,4)))</f>
        <v>#N/A</v>
      </c>
      <c r="P82" s="11">
        <v>0</v>
      </c>
      <c r="Q82" s="10" t="e">
        <f t="shared" si="45"/>
        <v>#N/A</v>
      </c>
      <c r="R82" s="10" t="e">
        <f t="shared" si="46"/>
        <v>#N/A</v>
      </c>
      <c r="S82" s="10" t="e">
        <f t="shared" si="47"/>
        <v>#N/A</v>
      </c>
      <c r="T82" s="9" t="e">
        <f t="shared" si="37"/>
        <v>#N/A</v>
      </c>
      <c r="V82" s="8" t="e">
        <f t="shared" si="48"/>
        <v>#N/A</v>
      </c>
      <c r="W82" s="8" t="e">
        <f t="shared" si="38"/>
        <v>#N/A</v>
      </c>
      <c r="Y82" s="8">
        <f t="shared" si="39"/>
        <v>0</v>
      </c>
      <c r="Z82" s="8">
        <f t="shared" si="40"/>
        <v>0</v>
      </c>
      <c r="AA82" s="8">
        <f t="shared" si="41"/>
        <v>0</v>
      </c>
      <c r="AB82" s="8">
        <f t="shared" si="49"/>
        <v>0</v>
      </c>
      <c r="AC82" s="8">
        <f t="shared" si="42"/>
        <v>0</v>
      </c>
      <c r="AD82" s="8">
        <f t="shared" si="50"/>
        <v>0</v>
      </c>
      <c r="AE82" s="8">
        <f t="shared" si="43"/>
        <v>0</v>
      </c>
      <c r="AJ82" s="7"/>
      <c r="AK82" s="6"/>
      <c r="AL82" s="6"/>
      <c r="AM82" s="5"/>
      <c r="AN82" s="5"/>
    </row>
    <row r="83" spans="8:40" x14ac:dyDescent="0.15">
      <c r="H83" s="17">
        <f t="shared" si="51"/>
        <v>143</v>
      </c>
      <c r="I83" s="7" t="b">
        <f t="shared" si="44"/>
        <v>0</v>
      </c>
      <c r="J83" s="16">
        <v>0</v>
      </c>
      <c r="K83" s="14">
        <f t="shared" si="52"/>
        <v>0</v>
      </c>
      <c r="L83" s="15">
        <f t="shared" si="53"/>
        <v>3044.7189600982997</v>
      </c>
      <c r="M83" s="14">
        <f t="shared" si="36"/>
        <v>769177</v>
      </c>
      <c r="O83" s="13" t="e">
        <f>1000*(IF(I83&lt;18,VLOOKUP(I83,'[1]Mortality (No Interventions) H'!$B$10:$O$129,13),VLOOKUP(I83,'[1]Mortality (Interventions) H'!$B$392:$AV$512,4)))</f>
        <v>#N/A</v>
      </c>
      <c r="P83" s="11">
        <v>0</v>
      </c>
      <c r="Q83" s="10" t="e">
        <f t="shared" si="45"/>
        <v>#N/A</v>
      </c>
      <c r="R83" s="10" t="e">
        <f t="shared" si="46"/>
        <v>#N/A</v>
      </c>
      <c r="S83" s="10" t="e">
        <f t="shared" si="47"/>
        <v>#N/A</v>
      </c>
      <c r="T83" s="9" t="e">
        <f t="shared" si="37"/>
        <v>#N/A</v>
      </c>
      <c r="V83" s="8" t="e">
        <f t="shared" si="48"/>
        <v>#N/A</v>
      </c>
      <c r="W83" s="8" t="e">
        <f t="shared" si="38"/>
        <v>#N/A</v>
      </c>
      <c r="Y83" s="8">
        <f t="shared" si="39"/>
        <v>0</v>
      </c>
      <c r="Z83" s="8">
        <f t="shared" si="40"/>
        <v>0</v>
      </c>
      <c r="AA83" s="8">
        <f t="shared" si="41"/>
        <v>0</v>
      </c>
      <c r="AB83" s="8">
        <f t="shared" si="49"/>
        <v>0</v>
      </c>
      <c r="AC83" s="8">
        <f t="shared" si="42"/>
        <v>0</v>
      </c>
      <c r="AD83" s="8">
        <f t="shared" si="50"/>
        <v>0</v>
      </c>
      <c r="AE83" s="8">
        <f t="shared" si="43"/>
        <v>0</v>
      </c>
      <c r="AJ83" s="7"/>
      <c r="AK83" s="6"/>
      <c r="AL83" s="6"/>
      <c r="AM83" s="5"/>
      <c r="AN83" s="5"/>
    </row>
    <row r="84" spans="8:40" x14ac:dyDescent="0.15">
      <c r="H84" s="17">
        <f t="shared" si="51"/>
        <v>144</v>
      </c>
      <c r="I84" s="7" t="b">
        <f t="shared" si="44"/>
        <v>0</v>
      </c>
      <c r="J84" s="16">
        <v>0</v>
      </c>
      <c r="K84" s="14">
        <f t="shared" si="52"/>
        <v>0</v>
      </c>
      <c r="L84" s="15">
        <f t="shared" si="53"/>
        <v>3044.7189600982997</v>
      </c>
      <c r="M84" s="14">
        <f t="shared" si="36"/>
        <v>769177</v>
      </c>
      <c r="O84" s="13" t="e">
        <f>1000*(IF(I84&lt;18,VLOOKUP(I84,'[1]Mortality (No Interventions) H'!$B$10:$O$129,13),VLOOKUP(I84,'[1]Mortality (Interventions) H'!$B$392:$AV$512,4)))</f>
        <v>#N/A</v>
      </c>
      <c r="P84" s="11">
        <v>0</v>
      </c>
      <c r="Q84" s="10" t="e">
        <f t="shared" si="45"/>
        <v>#N/A</v>
      </c>
      <c r="R84" s="10" t="e">
        <f t="shared" si="46"/>
        <v>#N/A</v>
      </c>
      <c r="S84" s="10" t="e">
        <f t="shared" si="47"/>
        <v>#N/A</v>
      </c>
      <c r="T84" s="9" t="e">
        <f t="shared" si="37"/>
        <v>#N/A</v>
      </c>
      <c r="V84" s="8" t="e">
        <f t="shared" si="48"/>
        <v>#N/A</v>
      </c>
      <c r="W84" s="8" t="e">
        <f t="shared" si="38"/>
        <v>#N/A</v>
      </c>
      <c r="Y84" s="8">
        <f t="shared" si="39"/>
        <v>0</v>
      </c>
      <c r="Z84" s="8">
        <f t="shared" si="40"/>
        <v>0</v>
      </c>
      <c r="AA84" s="8">
        <f t="shared" si="41"/>
        <v>0</v>
      </c>
      <c r="AB84" s="8">
        <f t="shared" si="49"/>
        <v>0</v>
      </c>
      <c r="AC84" s="8">
        <f t="shared" si="42"/>
        <v>0</v>
      </c>
      <c r="AD84" s="8">
        <f t="shared" si="50"/>
        <v>0</v>
      </c>
      <c r="AE84" s="8">
        <f t="shared" si="43"/>
        <v>0</v>
      </c>
      <c r="AJ84" s="7"/>
      <c r="AK84" s="6"/>
      <c r="AL84" s="6"/>
      <c r="AM84" s="5"/>
      <c r="AN84" s="5"/>
    </row>
    <row r="85" spans="8:40" x14ac:dyDescent="0.15">
      <c r="H85" s="17">
        <f t="shared" si="51"/>
        <v>145</v>
      </c>
      <c r="I85" s="7" t="b">
        <f t="shared" si="44"/>
        <v>0</v>
      </c>
      <c r="J85" s="16">
        <v>0</v>
      </c>
      <c r="K85" s="14">
        <f t="shared" si="52"/>
        <v>0</v>
      </c>
      <c r="L85" s="15">
        <f t="shared" si="53"/>
        <v>3044.7189600982997</v>
      </c>
      <c r="M85" s="14">
        <f t="shared" si="36"/>
        <v>769177</v>
      </c>
      <c r="O85" s="13" t="e">
        <f>1000*(IF(I85&lt;18,VLOOKUP(I85,'[1]Mortality (No Interventions) H'!$B$10:$O$129,13),VLOOKUP(I85,'[1]Mortality (Interventions) H'!$B$392:$AV$512,4)))</f>
        <v>#N/A</v>
      </c>
      <c r="P85" s="11">
        <v>0</v>
      </c>
      <c r="Q85" s="10" t="e">
        <f t="shared" si="45"/>
        <v>#N/A</v>
      </c>
      <c r="R85" s="10" t="e">
        <f t="shared" si="46"/>
        <v>#N/A</v>
      </c>
      <c r="S85" s="10" t="e">
        <f t="shared" si="47"/>
        <v>#N/A</v>
      </c>
      <c r="T85" s="9" t="e">
        <f t="shared" si="37"/>
        <v>#N/A</v>
      </c>
      <c r="V85" s="8" t="e">
        <f t="shared" si="48"/>
        <v>#N/A</v>
      </c>
      <c r="W85" s="8" t="e">
        <f t="shared" si="38"/>
        <v>#N/A</v>
      </c>
      <c r="Y85" s="8">
        <f t="shared" si="39"/>
        <v>0</v>
      </c>
      <c r="Z85" s="8">
        <f t="shared" si="40"/>
        <v>0</v>
      </c>
      <c r="AA85" s="8">
        <f t="shared" si="41"/>
        <v>0</v>
      </c>
      <c r="AB85" s="8">
        <f t="shared" si="49"/>
        <v>0</v>
      </c>
      <c r="AC85" s="8">
        <f t="shared" si="42"/>
        <v>0</v>
      </c>
      <c r="AD85" s="8">
        <f t="shared" si="50"/>
        <v>0</v>
      </c>
      <c r="AE85" s="8">
        <f t="shared" si="43"/>
        <v>0</v>
      </c>
      <c r="AJ85" s="7"/>
      <c r="AK85" s="6"/>
      <c r="AL85" s="6"/>
      <c r="AM85" s="5"/>
      <c r="AN85" s="5"/>
    </row>
    <row r="86" spans="8:40" x14ac:dyDescent="0.15">
      <c r="H86" s="17">
        <f t="shared" si="51"/>
        <v>146</v>
      </c>
      <c r="I86" s="7" t="b">
        <f t="shared" si="44"/>
        <v>0</v>
      </c>
      <c r="J86" s="16">
        <v>0</v>
      </c>
      <c r="K86" s="14">
        <f t="shared" si="52"/>
        <v>0</v>
      </c>
      <c r="L86" s="15">
        <f t="shared" si="53"/>
        <v>3044.7189600982997</v>
      </c>
      <c r="M86" s="14">
        <f t="shared" si="36"/>
        <v>769177</v>
      </c>
      <c r="O86" s="13" t="e">
        <f>1000*(IF(I86&lt;18,VLOOKUP(I86,'[1]Mortality (No Interventions) H'!$B$10:$O$129,13),VLOOKUP(I86,'[1]Mortality (Interventions) H'!$B$392:$AV$512,4)))</f>
        <v>#N/A</v>
      </c>
      <c r="P86" s="11">
        <v>0</v>
      </c>
      <c r="Q86" s="10" t="e">
        <f t="shared" si="45"/>
        <v>#N/A</v>
      </c>
      <c r="R86" s="10" t="e">
        <f t="shared" si="46"/>
        <v>#N/A</v>
      </c>
      <c r="S86" s="10" t="e">
        <f t="shared" si="47"/>
        <v>#N/A</v>
      </c>
      <c r="T86" s="9" t="e">
        <f t="shared" si="37"/>
        <v>#N/A</v>
      </c>
      <c r="V86" s="8" t="e">
        <f t="shared" si="48"/>
        <v>#N/A</v>
      </c>
      <c r="W86" s="8" t="e">
        <f t="shared" si="38"/>
        <v>#N/A</v>
      </c>
      <c r="Y86" s="8">
        <f t="shared" si="39"/>
        <v>0</v>
      </c>
      <c r="Z86" s="8">
        <f t="shared" si="40"/>
        <v>0</v>
      </c>
      <c r="AA86" s="8">
        <f t="shared" si="41"/>
        <v>0</v>
      </c>
      <c r="AB86" s="8">
        <f t="shared" si="49"/>
        <v>0</v>
      </c>
      <c r="AC86" s="8">
        <f t="shared" si="42"/>
        <v>0</v>
      </c>
      <c r="AD86" s="8">
        <f t="shared" si="50"/>
        <v>0</v>
      </c>
      <c r="AE86" s="8">
        <f t="shared" si="43"/>
        <v>0</v>
      </c>
      <c r="AJ86" s="7"/>
      <c r="AK86" s="6"/>
      <c r="AL86" s="6"/>
      <c r="AM86" s="5"/>
      <c r="AN86" s="5"/>
    </row>
    <row r="87" spans="8:40" x14ac:dyDescent="0.15">
      <c r="H87" s="17">
        <f t="shared" si="51"/>
        <v>147</v>
      </c>
      <c r="I87" s="7" t="b">
        <f t="shared" si="44"/>
        <v>0</v>
      </c>
      <c r="J87" s="16">
        <v>0</v>
      </c>
      <c r="K87" s="14">
        <f t="shared" si="52"/>
        <v>0</v>
      </c>
      <c r="L87" s="15">
        <f t="shared" si="53"/>
        <v>3044.7189600982997</v>
      </c>
      <c r="M87" s="14">
        <f t="shared" si="36"/>
        <v>769177</v>
      </c>
      <c r="O87" s="13" t="e">
        <f>1000*(IF(I87&lt;18,VLOOKUP(I87,'[1]Mortality (No Interventions) H'!$B$10:$O$129,13),VLOOKUP(I87,'[1]Mortality (Interventions) H'!$B$392:$AV$512,4)))</f>
        <v>#N/A</v>
      </c>
      <c r="P87" s="11">
        <v>0</v>
      </c>
      <c r="Q87" s="10" t="e">
        <f t="shared" si="45"/>
        <v>#N/A</v>
      </c>
      <c r="R87" s="10" t="e">
        <f t="shared" si="46"/>
        <v>#N/A</v>
      </c>
      <c r="S87" s="10" t="e">
        <f t="shared" si="47"/>
        <v>#N/A</v>
      </c>
      <c r="T87" s="9" t="e">
        <f t="shared" si="37"/>
        <v>#N/A</v>
      </c>
      <c r="V87" s="8" t="e">
        <f t="shared" si="48"/>
        <v>#N/A</v>
      </c>
      <c r="W87" s="8" t="e">
        <f t="shared" si="38"/>
        <v>#N/A</v>
      </c>
      <c r="Y87" s="8">
        <f t="shared" si="39"/>
        <v>0</v>
      </c>
      <c r="Z87" s="8">
        <f t="shared" si="40"/>
        <v>0</v>
      </c>
      <c r="AA87" s="8">
        <f t="shared" si="41"/>
        <v>0</v>
      </c>
      <c r="AB87" s="8">
        <f t="shared" si="49"/>
        <v>0</v>
      </c>
      <c r="AC87" s="8">
        <f t="shared" si="42"/>
        <v>0</v>
      </c>
      <c r="AD87" s="8">
        <f t="shared" si="50"/>
        <v>0</v>
      </c>
      <c r="AE87" s="8">
        <f t="shared" si="43"/>
        <v>0</v>
      </c>
      <c r="AJ87" s="7"/>
      <c r="AK87" s="6"/>
      <c r="AL87" s="6"/>
      <c r="AM87" s="5"/>
      <c r="AN87" s="5"/>
    </row>
    <row r="88" spans="8:40" x14ac:dyDescent="0.15">
      <c r="H88" s="17">
        <f t="shared" si="51"/>
        <v>148</v>
      </c>
      <c r="I88" s="7" t="b">
        <f t="shared" si="44"/>
        <v>0</v>
      </c>
      <c r="J88" s="16">
        <v>0</v>
      </c>
      <c r="K88" s="14">
        <f t="shared" si="52"/>
        <v>0</v>
      </c>
      <c r="L88" s="15">
        <f t="shared" si="53"/>
        <v>3044.7189600982997</v>
      </c>
      <c r="M88" s="14">
        <f t="shared" si="36"/>
        <v>769177</v>
      </c>
      <c r="O88" s="13" t="e">
        <f>1000*(IF(I88&lt;18,VLOOKUP(I88,'[1]Mortality (No Interventions) H'!$B$10:$O$129,13),VLOOKUP(I88,'[1]Mortality (Interventions) H'!$B$392:$AV$512,4)))</f>
        <v>#N/A</v>
      </c>
      <c r="P88" s="11">
        <v>0</v>
      </c>
      <c r="Q88" s="10" t="e">
        <f t="shared" si="45"/>
        <v>#N/A</v>
      </c>
      <c r="R88" s="10" t="e">
        <f t="shared" si="46"/>
        <v>#N/A</v>
      </c>
      <c r="S88" s="10" t="e">
        <f t="shared" si="47"/>
        <v>#N/A</v>
      </c>
      <c r="T88" s="9" t="e">
        <f t="shared" si="37"/>
        <v>#N/A</v>
      </c>
      <c r="V88" s="8" t="e">
        <f t="shared" si="48"/>
        <v>#N/A</v>
      </c>
      <c r="W88" s="8" t="e">
        <f t="shared" si="38"/>
        <v>#N/A</v>
      </c>
      <c r="Y88" s="8">
        <f t="shared" si="39"/>
        <v>0</v>
      </c>
      <c r="Z88" s="8">
        <f t="shared" si="40"/>
        <v>0</v>
      </c>
      <c r="AA88" s="8">
        <f t="shared" si="41"/>
        <v>0</v>
      </c>
      <c r="AB88" s="8">
        <f t="shared" si="49"/>
        <v>0</v>
      </c>
      <c r="AC88" s="8">
        <f t="shared" si="42"/>
        <v>0</v>
      </c>
      <c r="AD88" s="8">
        <f t="shared" si="50"/>
        <v>0</v>
      </c>
      <c r="AE88" s="8">
        <f t="shared" si="43"/>
        <v>0</v>
      </c>
      <c r="AJ88" s="7"/>
      <c r="AK88" s="6"/>
      <c r="AL88" s="6"/>
      <c r="AM88" s="5"/>
      <c r="AN88" s="5"/>
    </row>
    <row r="89" spans="8:40" x14ac:dyDescent="0.15">
      <c r="H89" s="17">
        <f t="shared" si="51"/>
        <v>149</v>
      </c>
      <c r="I89" s="7" t="b">
        <f t="shared" si="44"/>
        <v>0</v>
      </c>
      <c r="J89" s="16">
        <v>0</v>
      </c>
      <c r="K89" s="14">
        <f t="shared" si="52"/>
        <v>0</v>
      </c>
      <c r="L89" s="15">
        <f t="shared" si="53"/>
        <v>3044.7189600982997</v>
      </c>
      <c r="M89" s="14">
        <f t="shared" si="36"/>
        <v>769177</v>
      </c>
      <c r="O89" s="13" t="e">
        <f>1000*(IF(I89&lt;18,VLOOKUP(I89,'[1]Mortality (No Interventions) H'!$B$10:$O$129,13),VLOOKUP(I89,'[1]Mortality (Interventions) H'!$B$392:$AV$512,4)))</f>
        <v>#N/A</v>
      </c>
      <c r="P89" s="11">
        <v>0</v>
      </c>
      <c r="Q89" s="10" t="e">
        <f t="shared" si="45"/>
        <v>#N/A</v>
      </c>
      <c r="R89" s="10" t="e">
        <f t="shared" si="46"/>
        <v>#N/A</v>
      </c>
      <c r="S89" s="10" t="e">
        <f t="shared" si="47"/>
        <v>#N/A</v>
      </c>
      <c r="T89" s="9" t="e">
        <f t="shared" si="37"/>
        <v>#N/A</v>
      </c>
      <c r="V89" s="8" t="e">
        <f t="shared" si="48"/>
        <v>#N/A</v>
      </c>
      <c r="W89" s="8" t="e">
        <f t="shared" si="38"/>
        <v>#N/A</v>
      </c>
      <c r="Y89" s="8">
        <f t="shared" si="39"/>
        <v>0</v>
      </c>
      <c r="Z89" s="8">
        <f t="shared" si="40"/>
        <v>0</v>
      </c>
      <c r="AA89" s="8">
        <f t="shared" si="41"/>
        <v>0</v>
      </c>
      <c r="AB89" s="8">
        <f t="shared" si="49"/>
        <v>0</v>
      </c>
      <c r="AC89" s="8">
        <f t="shared" si="42"/>
        <v>0</v>
      </c>
      <c r="AD89" s="8">
        <f t="shared" si="50"/>
        <v>0</v>
      </c>
      <c r="AE89" s="8">
        <f t="shared" si="43"/>
        <v>0</v>
      </c>
      <c r="AJ89" s="7"/>
      <c r="AK89" s="6"/>
      <c r="AL89" s="6"/>
      <c r="AM89" s="5"/>
      <c r="AN89" s="5"/>
    </row>
    <row r="90" spans="8:40" x14ac:dyDescent="0.15">
      <c r="H90" s="17">
        <f t="shared" si="51"/>
        <v>150</v>
      </c>
      <c r="I90" s="7" t="b">
        <f t="shared" si="44"/>
        <v>0</v>
      </c>
      <c r="J90" s="16">
        <v>0</v>
      </c>
      <c r="K90" s="14">
        <f t="shared" si="52"/>
        <v>0</v>
      </c>
      <c r="L90" s="15">
        <f t="shared" si="53"/>
        <v>3044.7189600982997</v>
      </c>
      <c r="M90" s="14">
        <f t="shared" si="36"/>
        <v>769177</v>
      </c>
      <c r="O90" s="13" t="e">
        <f>1000*(IF(I90&lt;18,VLOOKUP(I90,'[1]Mortality (No Interventions) H'!$B$10:$O$129,13),VLOOKUP(I90,'[1]Mortality (Interventions) H'!$B$392:$AV$512,4)))</f>
        <v>#N/A</v>
      </c>
      <c r="P90" s="11">
        <v>0</v>
      </c>
      <c r="Q90" s="10" t="e">
        <f t="shared" si="45"/>
        <v>#N/A</v>
      </c>
      <c r="R90" s="10" t="e">
        <f t="shared" si="46"/>
        <v>#N/A</v>
      </c>
      <c r="S90" s="10" t="e">
        <f t="shared" si="47"/>
        <v>#N/A</v>
      </c>
      <c r="T90" s="9" t="e">
        <f t="shared" si="37"/>
        <v>#N/A</v>
      </c>
      <c r="V90" s="8" t="e">
        <f t="shared" si="48"/>
        <v>#N/A</v>
      </c>
      <c r="W90" s="8" t="e">
        <f t="shared" si="38"/>
        <v>#N/A</v>
      </c>
      <c r="Y90" s="8">
        <f t="shared" si="39"/>
        <v>0</v>
      </c>
      <c r="Z90" s="8">
        <f t="shared" si="40"/>
        <v>0</v>
      </c>
      <c r="AA90" s="8">
        <f t="shared" si="41"/>
        <v>0</v>
      </c>
      <c r="AB90" s="8">
        <f t="shared" si="49"/>
        <v>0</v>
      </c>
      <c r="AC90" s="8">
        <f t="shared" si="42"/>
        <v>0</v>
      </c>
      <c r="AD90" s="8">
        <f t="shared" si="50"/>
        <v>0</v>
      </c>
      <c r="AE90" s="8">
        <f t="shared" si="43"/>
        <v>0</v>
      </c>
      <c r="AJ90" s="7"/>
      <c r="AK90" s="6"/>
      <c r="AL90" s="6"/>
      <c r="AM90" s="5"/>
      <c r="AN90" s="5"/>
    </row>
    <row r="91" spans="8:40" x14ac:dyDescent="0.15">
      <c r="H91" s="17">
        <f t="shared" si="51"/>
        <v>151</v>
      </c>
      <c r="I91" s="7" t="b">
        <f t="shared" si="44"/>
        <v>0</v>
      </c>
      <c r="J91" s="16">
        <v>0</v>
      </c>
      <c r="K91" s="14">
        <f t="shared" si="52"/>
        <v>0</v>
      </c>
      <c r="L91" s="15">
        <f t="shared" si="53"/>
        <v>3044.7189600982997</v>
      </c>
      <c r="M91" s="14">
        <f t="shared" si="36"/>
        <v>769177</v>
      </c>
      <c r="O91" s="13" t="e">
        <f>1000*(IF(I91&lt;18,VLOOKUP(I91,'[1]Mortality (No Interventions) H'!$B$10:$O$129,13),VLOOKUP(I91,'[1]Mortality (Interventions) H'!$B$392:$AV$512,4)))</f>
        <v>#N/A</v>
      </c>
      <c r="P91" s="11">
        <v>0</v>
      </c>
      <c r="Q91" s="10" t="e">
        <f t="shared" si="45"/>
        <v>#N/A</v>
      </c>
      <c r="R91" s="10" t="e">
        <f t="shared" si="46"/>
        <v>#N/A</v>
      </c>
      <c r="S91" s="10" t="e">
        <f t="shared" si="47"/>
        <v>#N/A</v>
      </c>
      <c r="T91" s="9" t="e">
        <f t="shared" si="37"/>
        <v>#N/A</v>
      </c>
      <c r="V91" s="8" t="e">
        <f t="shared" si="48"/>
        <v>#N/A</v>
      </c>
      <c r="W91" s="8" t="e">
        <f t="shared" si="38"/>
        <v>#N/A</v>
      </c>
      <c r="Y91" s="8">
        <f t="shared" si="39"/>
        <v>0</v>
      </c>
      <c r="Z91" s="8">
        <f t="shared" si="40"/>
        <v>0</v>
      </c>
      <c r="AA91" s="8">
        <f t="shared" si="41"/>
        <v>0</v>
      </c>
      <c r="AB91" s="8">
        <f t="shared" si="49"/>
        <v>0</v>
      </c>
      <c r="AC91" s="8">
        <f t="shared" si="42"/>
        <v>0</v>
      </c>
      <c r="AD91" s="8">
        <f t="shared" si="50"/>
        <v>0</v>
      </c>
      <c r="AE91" s="8">
        <f t="shared" si="43"/>
        <v>0</v>
      </c>
      <c r="AJ91" s="7"/>
      <c r="AK91" s="6"/>
      <c r="AL91" s="6"/>
      <c r="AM91" s="5"/>
      <c r="AN91" s="5"/>
    </row>
    <row r="92" spans="8:40" x14ac:dyDescent="0.15">
      <c r="H92" s="17">
        <f t="shared" si="51"/>
        <v>152</v>
      </c>
      <c r="I92" s="7" t="b">
        <f t="shared" si="44"/>
        <v>0</v>
      </c>
      <c r="J92" s="16">
        <v>0</v>
      </c>
      <c r="K92" s="14">
        <f t="shared" si="52"/>
        <v>0</v>
      </c>
      <c r="L92" s="15">
        <f t="shared" si="53"/>
        <v>3044.7189600982997</v>
      </c>
      <c r="M92" s="14">
        <f t="shared" si="36"/>
        <v>769177</v>
      </c>
      <c r="O92" s="13" t="e">
        <f>1000*(IF(I92&lt;18,VLOOKUP(I92,'[1]Mortality (No Interventions) H'!$B$10:$O$129,13),VLOOKUP(I92,'[1]Mortality (Interventions) H'!$B$392:$AV$512,4)))</f>
        <v>#N/A</v>
      </c>
      <c r="P92" s="11">
        <v>0</v>
      </c>
      <c r="Q92" s="10" t="e">
        <f t="shared" si="45"/>
        <v>#N/A</v>
      </c>
      <c r="R92" s="10" t="e">
        <f t="shared" si="46"/>
        <v>#N/A</v>
      </c>
      <c r="S92" s="10" t="e">
        <f t="shared" si="47"/>
        <v>#N/A</v>
      </c>
      <c r="T92" s="9" t="e">
        <f t="shared" si="37"/>
        <v>#N/A</v>
      </c>
      <c r="V92" s="8" t="e">
        <f t="shared" si="48"/>
        <v>#N/A</v>
      </c>
      <c r="W92" s="8" t="e">
        <f t="shared" si="38"/>
        <v>#N/A</v>
      </c>
      <c r="Y92" s="8">
        <f t="shared" si="39"/>
        <v>0</v>
      </c>
      <c r="Z92" s="8">
        <f t="shared" si="40"/>
        <v>0</v>
      </c>
      <c r="AA92" s="8">
        <f t="shared" si="41"/>
        <v>0</v>
      </c>
      <c r="AB92" s="8">
        <f t="shared" si="49"/>
        <v>0</v>
      </c>
      <c r="AC92" s="8">
        <f t="shared" si="42"/>
        <v>0</v>
      </c>
      <c r="AD92" s="8">
        <f t="shared" si="50"/>
        <v>0</v>
      </c>
      <c r="AE92" s="8">
        <f t="shared" si="43"/>
        <v>0</v>
      </c>
      <c r="AJ92" s="7"/>
      <c r="AK92" s="6"/>
      <c r="AL92" s="6"/>
      <c r="AM92" s="5"/>
      <c r="AN92" s="5"/>
    </row>
    <row r="93" spans="8:40" x14ac:dyDescent="0.15">
      <c r="H93" s="17">
        <f t="shared" si="51"/>
        <v>153</v>
      </c>
      <c r="I93" s="7" t="b">
        <f t="shared" si="44"/>
        <v>0</v>
      </c>
      <c r="J93" s="16">
        <v>0</v>
      </c>
      <c r="K93" s="14">
        <f t="shared" si="52"/>
        <v>0</v>
      </c>
      <c r="L93" s="15">
        <f t="shared" si="53"/>
        <v>3044.7189600982997</v>
      </c>
      <c r="M93" s="14">
        <f t="shared" si="36"/>
        <v>769177</v>
      </c>
      <c r="O93" s="13" t="e">
        <f>1000*(IF(I93&lt;18,VLOOKUP(I93,'[1]Mortality (No Interventions) H'!$B$10:$O$129,13),VLOOKUP(I93,'[1]Mortality (Interventions) H'!$B$392:$AV$512,4)))</f>
        <v>#N/A</v>
      </c>
      <c r="P93" s="11">
        <v>0</v>
      </c>
      <c r="Q93" s="10" t="e">
        <f t="shared" si="45"/>
        <v>#N/A</v>
      </c>
      <c r="R93" s="10" t="e">
        <f t="shared" si="46"/>
        <v>#N/A</v>
      </c>
      <c r="S93" s="10" t="e">
        <f t="shared" si="47"/>
        <v>#N/A</v>
      </c>
      <c r="T93" s="9" t="e">
        <f t="shared" si="37"/>
        <v>#N/A</v>
      </c>
      <c r="V93" s="8" t="e">
        <f t="shared" si="48"/>
        <v>#N/A</v>
      </c>
      <c r="W93" s="8" t="e">
        <f t="shared" si="38"/>
        <v>#N/A</v>
      </c>
      <c r="Y93" s="8">
        <f t="shared" si="39"/>
        <v>0</v>
      </c>
      <c r="Z93" s="8">
        <f t="shared" si="40"/>
        <v>0</v>
      </c>
      <c r="AA93" s="8">
        <f t="shared" si="41"/>
        <v>0</v>
      </c>
      <c r="AB93" s="8">
        <f t="shared" si="49"/>
        <v>0</v>
      </c>
      <c r="AC93" s="8">
        <f t="shared" si="42"/>
        <v>0</v>
      </c>
      <c r="AD93" s="8">
        <f t="shared" si="50"/>
        <v>0</v>
      </c>
      <c r="AE93" s="8">
        <f t="shared" si="43"/>
        <v>0</v>
      </c>
      <c r="AJ93" s="7"/>
      <c r="AK93" s="6"/>
      <c r="AL93" s="6"/>
      <c r="AM93" s="5"/>
      <c r="AN93" s="5"/>
    </row>
    <row r="94" spans="8:40" x14ac:dyDescent="0.15">
      <c r="H94" s="17">
        <f t="shared" si="51"/>
        <v>154</v>
      </c>
      <c r="I94" s="7" t="b">
        <f t="shared" si="44"/>
        <v>0</v>
      </c>
      <c r="J94" s="16">
        <v>0</v>
      </c>
      <c r="K94" s="14">
        <f t="shared" si="52"/>
        <v>0</v>
      </c>
      <c r="L94" s="15">
        <f t="shared" si="53"/>
        <v>3044.7189600982997</v>
      </c>
      <c r="M94" s="14">
        <f t="shared" si="36"/>
        <v>769177</v>
      </c>
      <c r="O94" s="13" t="e">
        <f>1000*(IF(I94&lt;18,VLOOKUP(I94,'[1]Mortality (No Interventions) H'!$B$10:$O$129,13),VLOOKUP(I94,'[1]Mortality (Interventions) H'!$B$392:$AV$512,4)))</f>
        <v>#N/A</v>
      </c>
      <c r="P94" s="11">
        <v>0</v>
      </c>
      <c r="Q94" s="10" t="e">
        <f t="shared" si="45"/>
        <v>#N/A</v>
      </c>
      <c r="R94" s="10" t="e">
        <f t="shared" si="46"/>
        <v>#N/A</v>
      </c>
      <c r="S94" s="10" t="e">
        <f t="shared" si="47"/>
        <v>#N/A</v>
      </c>
      <c r="T94" s="9" t="e">
        <f t="shared" si="37"/>
        <v>#N/A</v>
      </c>
      <c r="V94" s="8" t="e">
        <f t="shared" si="48"/>
        <v>#N/A</v>
      </c>
      <c r="W94" s="8" t="e">
        <f t="shared" si="38"/>
        <v>#N/A</v>
      </c>
      <c r="Y94" s="8">
        <f t="shared" si="39"/>
        <v>0</v>
      </c>
      <c r="Z94" s="8">
        <f t="shared" si="40"/>
        <v>0</v>
      </c>
      <c r="AA94" s="8">
        <f t="shared" si="41"/>
        <v>0</v>
      </c>
      <c r="AB94" s="8">
        <f t="shared" si="49"/>
        <v>0</v>
      </c>
      <c r="AC94" s="8">
        <f t="shared" si="42"/>
        <v>0</v>
      </c>
      <c r="AD94" s="8">
        <f t="shared" si="50"/>
        <v>0</v>
      </c>
      <c r="AE94" s="8">
        <f t="shared" si="43"/>
        <v>0</v>
      </c>
      <c r="AJ94" s="7"/>
      <c r="AK94" s="6"/>
      <c r="AL94" s="6"/>
      <c r="AM94" s="5"/>
      <c r="AN94" s="5"/>
    </row>
    <row r="95" spans="8:40" x14ac:dyDescent="0.15">
      <c r="H95" s="17">
        <f t="shared" si="51"/>
        <v>155</v>
      </c>
      <c r="I95" s="7" t="b">
        <f t="shared" si="44"/>
        <v>0</v>
      </c>
      <c r="J95" s="16">
        <v>0</v>
      </c>
      <c r="K95" s="14">
        <f t="shared" si="52"/>
        <v>0</v>
      </c>
      <c r="L95" s="15">
        <f t="shared" si="53"/>
        <v>3044.7189600982997</v>
      </c>
      <c r="M95" s="14">
        <f t="shared" si="36"/>
        <v>769177</v>
      </c>
      <c r="O95" s="13" t="e">
        <f>1000*(IF(I95&lt;18,VLOOKUP(I95,'[1]Mortality (No Interventions) H'!$B$10:$O$129,13),VLOOKUP(I95,'[1]Mortality (Interventions) H'!$B$392:$AV$512,4)))</f>
        <v>#N/A</v>
      </c>
      <c r="P95" s="11">
        <v>0</v>
      </c>
      <c r="Q95" s="10" t="e">
        <f t="shared" si="45"/>
        <v>#N/A</v>
      </c>
      <c r="R95" s="10" t="e">
        <f t="shared" si="46"/>
        <v>#N/A</v>
      </c>
      <c r="S95" s="10" t="e">
        <f t="shared" si="47"/>
        <v>#N/A</v>
      </c>
      <c r="T95" s="9" t="e">
        <f t="shared" si="37"/>
        <v>#N/A</v>
      </c>
      <c r="V95" s="8" t="e">
        <f t="shared" si="48"/>
        <v>#N/A</v>
      </c>
      <c r="W95" s="8" t="e">
        <f t="shared" si="38"/>
        <v>#N/A</v>
      </c>
      <c r="Y95" s="8">
        <f t="shared" si="39"/>
        <v>0</v>
      </c>
      <c r="Z95" s="8">
        <f t="shared" si="40"/>
        <v>0</v>
      </c>
      <c r="AA95" s="8">
        <f t="shared" si="41"/>
        <v>0</v>
      </c>
      <c r="AB95" s="8">
        <f t="shared" si="49"/>
        <v>0</v>
      </c>
      <c r="AC95" s="8">
        <f t="shared" si="42"/>
        <v>0</v>
      </c>
      <c r="AD95" s="8">
        <f t="shared" si="50"/>
        <v>0</v>
      </c>
      <c r="AE95" s="8">
        <f t="shared" si="43"/>
        <v>0</v>
      </c>
      <c r="AJ95" s="7"/>
      <c r="AK95" s="6"/>
      <c r="AL95" s="6"/>
      <c r="AM95" s="5"/>
      <c r="AN95" s="5"/>
    </row>
    <row r="96" spans="8:40" x14ac:dyDescent="0.15">
      <c r="H96" s="17">
        <f t="shared" si="51"/>
        <v>156</v>
      </c>
      <c r="I96" s="7" t="b">
        <f t="shared" si="44"/>
        <v>0</v>
      </c>
      <c r="J96" s="16">
        <v>0</v>
      </c>
      <c r="K96" s="14">
        <f t="shared" si="52"/>
        <v>0</v>
      </c>
      <c r="L96" s="15">
        <f t="shared" si="53"/>
        <v>3044.7189600982997</v>
      </c>
      <c r="M96" s="14">
        <f t="shared" si="36"/>
        <v>769177</v>
      </c>
      <c r="O96" s="13" t="e">
        <f>1000*(IF(I96&lt;18,VLOOKUP(I96,'[1]Mortality (No Interventions) H'!$B$10:$O$129,13),VLOOKUP(I96,'[1]Mortality (Interventions) H'!$B$392:$AV$512,4)))</f>
        <v>#N/A</v>
      </c>
      <c r="P96" s="11">
        <v>0</v>
      </c>
      <c r="Q96" s="10" t="e">
        <f t="shared" si="45"/>
        <v>#N/A</v>
      </c>
      <c r="R96" s="10" t="e">
        <f t="shared" si="46"/>
        <v>#N/A</v>
      </c>
      <c r="S96" s="10" t="e">
        <f t="shared" si="47"/>
        <v>#N/A</v>
      </c>
      <c r="T96" s="9" t="e">
        <f t="shared" si="37"/>
        <v>#N/A</v>
      </c>
      <c r="V96" s="8" t="e">
        <f t="shared" si="48"/>
        <v>#N/A</v>
      </c>
      <c r="W96" s="8" t="e">
        <f t="shared" si="38"/>
        <v>#N/A</v>
      </c>
      <c r="Y96" s="8">
        <f t="shared" si="39"/>
        <v>0</v>
      </c>
      <c r="Z96" s="8">
        <f t="shared" si="40"/>
        <v>0</v>
      </c>
      <c r="AA96" s="8">
        <f t="shared" si="41"/>
        <v>0</v>
      </c>
      <c r="AB96" s="8">
        <f t="shared" si="49"/>
        <v>0</v>
      </c>
      <c r="AC96" s="8">
        <f t="shared" si="42"/>
        <v>0</v>
      </c>
      <c r="AD96" s="8">
        <f t="shared" si="50"/>
        <v>0</v>
      </c>
      <c r="AE96" s="8">
        <f t="shared" si="43"/>
        <v>0</v>
      </c>
      <c r="AJ96" s="7"/>
      <c r="AK96" s="6"/>
      <c r="AL96" s="6"/>
      <c r="AM96" s="5"/>
      <c r="AN96" s="5"/>
    </row>
    <row r="97" spans="8:40" x14ac:dyDescent="0.15">
      <c r="H97" s="17">
        <f t="shared" si="51"/>
        <v>157</v>
      </c>
      <c r="I97" s="7" t="b">
        <f t="shared" si="44"/>
        <v>0</v>
      </c>
      <c r="J97" s="16">
        <v>0</v>
      </c>
      <c r="K97" s="14">
        <f t="shared" si="52"/>
        <v>0</v>
      </c>
      <c r="L97" s="15">
        <f t="shared" si="53"/>
        <v>3044.7189600982997</v>
      </c>
      <c r="M97" s="14">
        <f t="shared" si="36"/>
        <v>769177</v>
      </c>
      <c r="O97" s="13" t="e">
        <f>1000*(IF(I97&lt;18,VLOOKUP(I97,'[1]Mortality (No Interventions) H'!$B$10:$O$129,13),VLOOKUP(I97,'[1]Mortality (Interventions) H'!$B$392:$AV$512,4)))</f>
        <v>#N/A</v>
      </c>
      <c r="P97" s="11">
        <v>0</v>
      </c>
      <c r="Q97" s="10" t="e">
        <f t="shared" si="45"/>
        <v>#N/A</v>
      </c>
      <c r="R97" s="10" t="e">
        <f t="shared" si="46"/>
        <v>#N/A</v>
      </c>
      <c r="S97" s="10" t="e">
        <f t="shared" si="47"/>
        <v>#N/A</v>
      </c>
      <c r="T97" s="9" t="e">
        <f t="shared" si="37"/>
        <v>#N/A</v>
      </c>
      <c r="V97" s="8" t="e">
        <f t="shared" si="48"/>
        <v>#N/A</v>
      </c>
      <c r="W97" s="8" t="e">
        <f t="shared" si="38"/>
        <v>#N/A</v>
      </c>
      <c r="Y97" s="8">
        <f t="shared" si="39"/>
        <v>0</v>
      </c>
      <c r="Z97" s="8">
        <f t="shared" si="40"/>
        <v>0</v>
      </c>
      <c r="AA97" s="8">
        <f t="shared" si="41"/>
        <v>0</v>
      </c>
      <c r="AB97" s="8">
        <f t="shared" si="49"/>
        <v>0</v>
      </c>
      <c r="AC97" s="8">
        <f t="shared" si="42"/>
        <v>0</v>
      </c>
      <c r="AD97" s="8">
        <f t="shared" si="50"/>
        <v>0</v>
      </c>
      <c r="AE97" s="8">
        <f t="shared" si="43"/>
        <v>0</v>
      </c>
      <c r="AJ97" s="7"/>
      <c r="AK97" s="6"/>
      <c r="AL97" s="6"/>
      <c r="AM97" s="5"/>
      <c r="AN97" s="5"/>
    </row>
    <row r="98" spans="8:40" x14ac:dyDescent="0.15">
      <c r="H98" s="17">
        <f t="shared" si="51"/>
        <v>158</v>
      </c>
      <c r="I98" s="7" t="b">
        <f t="shared" si="44"/>
        <v>0</v>
      </c>
      <c r="J98" s="16">
        <v>0</v>
      </c>
      <c r="K98" s="14">
        <f t="shared" si="52"/>
        <v>0</v>
      </c>
      <c r="L98" s="15">
        <f t="shared" si="53"/>
        <v>3044.7189600982997</v>
      </c>
      <c r="M98" s="14">
        <f t="shared" si="36"/>
        <v>769177</v>
      </c>
      <c r="O98" s="13" t="e">
        <f>1000*(IF(I98&lt;18,VLOOKUP(I98,'[1]Mortality (No Interventions) H'!$B$10:$O$129,13),VLOOKUP(I98,'[1]Mortality (Interventions) H'!$B$392:$AV$512,4)))</f>
        <v>#N/A</v>
      </c>
      <c r="P98" s="11">
        <v>0</v>
      </c>
      <c r="Q98" s="10" t="e">
        <f t="shared" si="45"/>
        <v>#N/A</v>
      </c>
      <c r="R98" s="10" t="e">
        <f t="shared" si="46"/>
        <v>#N/A</v>
      </c>
      <c r="S98" s="10" t="e">
        <f t="shared" si="47"/>
        <v>#N/A</v>
      </c>
      <c r="T98" s="9" t="e">
        <f t="shared" si="37"/>
        <v>#N/A</v>
      </c>
      <c r="V98" s="8" t="e">
        <f t="shared" si="48"/>
        <v>#N/A</v>
      </c>
      <c r="W98" s="8" t="e">
        <f t="shared" si="38"/>
        <v>#N/A</v>
      </c>
      <c r="Y98" s="8">
        <f t="shared" si="39"/>
        <v>0</v>
      </c>
      <c r="Z98" s="8">
        <f t="shared" si="40"/>
        <v>0</v>
      </c>
      <c r="AA98" s="8">
        <f t="shared" si="41"/>
        <v>0</v>
      </c>
      <c r="AB98" s="8">
        <f t="shared" si="49"/>
        <v>0</v>
      </c>
      <c r="AC98" s="8">
        <f t="shared" si="42"/>
        <v>0</v>
      </c>
      <c r="AD98" s="8">
        <f t="shared" si="50"/>
        <v>0</v>
      </c>
      <c r="AE98" s="8">
        <f t="shared" si="43"/>
        <v>0</v>
      </c>
      <c r="AJ98" s="7"/>
      <c r="AK98" s="6"/>
      <c r="AL98" s="6"/>
      <c r="AM98" s="5"/>
      <c r="AN98" s="5"/>
    </row>
    <row r="99" spans="8:40" x14ac:dyDescent="0.15">
      <c r="H99" s="17">
        <f t="shared" si="51"/>
        <v>159</v>
      </c>
      <c r="I99" s="7" t="b">
        <f t="shared" si="44"/>
        <v>0</v>
      </c>
      <c r="J99" s="16">
        <v>0</v>
      </c>
      <c r="K99" s="14">
        <f t="shared" si="52"/>
        <v>0</v>
      </c>
      <c r="L99" s="15">
        <f t="shared" si="53"/>
        <v>3044.7189600982997</v>
      </c>
      <c r="M99" s="14">
        <f t="shared" si="36"/>
        <v>769177</v>
      </c>
      <c r="O99" s="13" t="e">
        <f>1000*(IF(I99&lt;18,VLOOKUP(I99,'[1]Mortality (No Interventions) H'!$B$10:$O$129,13),VLOOKUP(I99,'[1]Mortality (Interventions) H'!$B$392:$AV$512,4)))</f>
        <v>#N/A</v>
      </c>
      <c r="P99" s="11">
        <v>0</v>
      </c>
      <c r="Q99" s="10" t="e">
        <f t="shared" si="45"/>
        <v>#N/A</v>
      </c>
      <c r="R99" s="10" t="e">
        <f t="shared" si="46"/>
        <v>#N/A</v>
      </c>
      <c r="S99" s="10" t="e">
        <f t="shared" si="47"/>
        <v>#N/A</v>
      </c>
      <c r="T99" s="9" t="e">
        <f t="shared" si="37"/>
        <v>#N/A</v>
      </c>
      <c r="V99" s="8" t="e">
        <f t="shared" si="48"/>
        <v>#N/A</v>
      </c>
      <c r="W99" s="8" t="e">
        <f t="shared" si="38"/>
        <v>#N/A</v>
      </c>
      <c r="Y99" s="8">
        <f t="shared" si="39"/>
        <v>0</v>
      </c>
      <c r="Z99" s="8">
        <f t="shared" si="40"/>
        <v>0</v>
      </c>
      <c r="AA99" s="8">
        <f t="shared" si="41"/>
        <v>0</v>
      </c>
      <c r="AB99" s="8">
        <f t="shared" si="49"/>
        <v>0</v>
      </c>
      <c r="AC99" s="8">
        <f t="shared" si="42"/>
        <v>0</v>
      </c>
      <c r="AD99" s="8">
        <f t="shared" si="50"/>
        <v>0</v>
      </c>
      <c r="AE99" s="8">
        <f t="shared" si="43"/>
        <v>0</v>
      </c>
      <c r="AJ99" s="7"/>
      <c r="AK99" s="6"/>
      <c r="AL99" s="6"/>
      <c r="AM99" s="5"/>
      <c r="AN99" s="5"/>
    </row>
    <row r="100" spans="8:40" x14ac:dyDescent="0.15">
      <c r="H100" s="17">
        <f t="shared" si="51"/>
        <v>160</v>
      </c>
      <c r="I100" s="7" t="b">
        <f t="shared" si="44"/>
        <v>0</v>
      </c>
      <c r="J100" s="16">
        <v>0</v>
      </c>
      <c r="K100" s="14">
        <f t="shared" si="52"/>
        <v>0</v>
      </c>
      <c r="L100" s="15">
        <f t="shared" si="53"/>
        <v>3044.7189600982997</v>
      </c>
      <c r="M100" s="14">
        <f t="shared" ref="M100:M124" si="54">$E$11</f>
        <v>769177</v>
      </c>
      <c r="O100" s="13" t="e">
        <f>1000*(IF(I100&lt;18,VLOOKUP(I100,'[1]Mortality (No Interventions) H'!$B$10:$O$129,13),VLOOKUP(I100,'[1]Mortality (Interventions) H'!$B$392:$AV$512,4)))</f>
        <v>#N/A</v>
      </c>
      <c r="P100" s="11">
        <v>0</v>
      </c>
      <c r="Q100" s="10" t="e">
        <f t="shared" si="45"/>
        <v>#N/A</v>
      </c>
      <c r="R100" s="10" t="e">
        <f t="shared" si="46"/>
        <v>#N/A</v>
      </c>
      <c r="S100" s="10" t="e">
        <f t="shared" si="47"/>
        <v>#N/A</v>
      </c>
      <c r="T100" s="9" t="e">
        <f t="shared" ref="T100:T124" si="55">Q100-SUM(R100:S100)</f>
        <v>#N/A</v>
      </c>
      <c r="V100" s="8" t="e">
        <f t="shared" si="48"/>
        <v>#N/A</v>
      </c>
      <c r="W100" s="8" t="e">
        <f t="shared" ref="W100:W124" si="56">$G$14*M100*T100</f>
        <v>#N/A</v>
      </c>
      <c r="Y100" s="8">
        <f t="shared" ref="Y100:Y124" si="57">IFERROR(_xlfn.IFNA($T100*J100,0),0)</f>
        <v>0</v>
      </c>
      <c r="Z100" s="8">
        <f t="shared" ref="Z100:Z124" si="58">IFERROR(_xlfn.IFNA(-$T100*K100,0),0)</f>
        <v>0</v>
      </c>
      <c r="AA100" s="8">
        <f t="shared" ref="AA100:AA124" si="59">IFERROR(_xlfn.IFNA(-$T100*L100,0),0)</f>
        <v>0</v>
      </c>
      <c r="AB100" s="8">
        <f t="shared" si="49"/>
        <v>0</v>
      </c>
      <c r="AC100" s="8">
        <f t="shared" ref="AC100:AC124" si="60">IFERROR(_xlfn.IFNA(SUM(Y100:AB100),0),0)</f>
        <v>0</v>
      </c>
      <c r="AD100" s="8">
        <f t="shared" si="50"/>
        <v>0</v>
      </c>
      <c r="AE100" s="8">
        <f t="shared" ref="AE100:AE124" si="61">IFERROR(_xlfn.IFNA(SUM(AC100:AD100),0),0)</f>
        <v>0</v>
      </c>
      <c r="AJ100" s="7"/>
      <c r="AK100" s="6"/>
      <c r="AL100" s="6"/>
      <c r="AM100" s="5"/>
      <c r="AN100" s="5"/>
    </row>
    <row r="101" spans="8:40" x14ac:dyDescent="0.15">
      <c r="H101" s="17">
        <f t="shared" si="51"/>
        <v>161</v>
      </c>
      <c r="I101" s="7" t="b">
        <f t="shared" ref="I101:I124" si="62">IF(H101&lt;121, H101 )</f>
        <v>0</v>
      </c>
      <c r="J101" s="16">
        <v>0</v>
      </c>
      <c r="K101" s="14">
        <f t="shared" si="52"/>
        <v>0</v>
      </c>
      <c r="L101" s="15">
        <f t="shared" si="53"/>
        <v>3044.7189600982997</v>
      </c>
      <c r="M101" s="14">
        <f t="shared" si="54"/>
        <v>769177</v>
      </c>
      <c r="O101" s="13" t="e">
        <f>1000*(IF(I101&lt;18,VLOOKUP(I101,'[1]Mortality (No Interventions) H'!$B$10:$O$129,13),VLOOKUP(I101,'[1]Mortality (Interventions) H'!$B$392:$AV$512,4)))</f>
        <v>#N/A</v>
      </c>
      <c r="P101" s="11">
        <v>0</v>
      </c>
      <c r="Q101" s="10" t="e">
        <f t="shared" ref="Q101:Q124" si="63">T100</f>
        <v>#N/A</v>
      </c>
      <c r="R101" s="10" t="e">
        <f t="shared" ref="R101:R124" si="64">O101*Q101/1000</f>
        <v>#N/A</v>
      </c>
      <c r="S101" s="10" t="e">
        <f t="shared" ref="S101:S124" si="65">MIN(P101*Q101,Q101-R101)</f>
        <v>#N/A</v>
      </c>
      <c r="T101" s="9" t="e">
        <f t="shared" si="55"/>
        <v>#N/A</v>
      </c>
      <c r="V101" s="8" t="e">
        <f t="shared" ref="V101:V124" si="66">W100</f>
        <v>#N/A</v>
      </c>
      <c r="W101" s="8" t="e">
        <f t="shared" si="56"/>
        <v>#N/A</v>
      </c>
      <c r="Y101" s="8">
        <f t="shared" si="57"/>
        <v>0</v>
      </c>
      <c r="Z101" s="8">
        <f t="shared" si="58"/>
        <v>0</v>
      </c>
      <c r="AA101" s="8">
        <f t="shared" si="59"/>
        <v>0</v>
      </c>
      <c r="AB101" s="8">
        <f t="shared" ref="AB101:AB124" si="67">IFERROR(_xlfn.IFNA(-M101*R101,0),0)</f>
        <v>0</v>
      </c>
      <c r="AC101" s="8">
        <f t="shared" si="60"/>
        <v>0</v>
      </c>
      <c r="AD101" s="8">
        <f t="shared" ref="AD101:AD124" si="68">IFERROR(_xlfn.IFNA($D$6*SUM(V101:V101,Y101:Z101),0),0)</f>
        <v>0</v>
      </c>
      <c r="AE101" s="8">
        <f t="shared" si="61"/>
        <v>0</v>
      </c>
      <c r="AJ101" s="7"/>
      <c r="AK101" s="6"/>
      <c r="AL101" s="6"/>
      <c r="AM101" s="5"/>
      <c r="AN101" s="5"/>
    </row>
    <row r="102" spans="8:40" x14ac:dyDescent="0.15">
      <c r="H102" s="17">
        <f t="shared" ref="H102:H124" si="69">H101+1</f>
        <v>162</v>
      </c>
      <c r="I102" s="7" t="b">
        <f t="shared" si="62"/>
        <v>0</v>
      </c>
      <c r="J102" s="16">
        <v>0</v>
      </c>
      <c r="K102" s="14">
        <f t="shared" ref="K102:K124" si="70">J102*$C$10</f>
        <v>0</v>
      </c>
      <c r="L102" s="15">
        <f t="shared" ref="L102:L124" si="71">$C$15</f>
        <v>3044.7189600982997</v>
      </c>
      <c r="M102" s="14">
        <f t="shared" si="54"/>
        <v>769177</v>
      </c>
      <c r="O102" s="13" t="e">
        <f>1000*(IF(I102&lt;18,VLOOKUP(I102,'[1]Mortality (No Interventions) H'!$B$10:$O$129,13),VLOOKUP(I102,'[1]Mortality (Interventions) H'!$B$392:$AV$512,4)))</f>
        <v>#N/A</v>
      </c>
      <c r="P102" s="11">
        <v>0</v>
      </c>
      <c r="Q102" s="10" t="e">
        <f t="shared" si="63"/>
        <v>#N/A</v>
      </c>
      <c r="R102" s="10" t="e">
        <f t="shared" si="64"/>
        <v>#N/A</v>
      </c>
      <c r="S102" s="10" t="e">
        <f t="shared" si="65"/>
        <v>#N/A</v>
      </c>
      <c r="T102" s="9" t="e">
        <f t="shared" si="55"/>
        <v>#N/A</v>
      </c>
      <c r="V102" s="8" t="e">
        <f t="shared" si="66"/>
        <v>#N/A</v>
      </c>
      <c r="W102" s="8" t="e">
        <f t="shared" si="56"/>
        <v>#N/A</v>
      </c>
      <c r="Y102" s="8">
        <f t="shared" si="57"/>
        <v>0</v>
      </c>
      <c r="Z102" s="8">
        <f t="shared" si="58"/>
        <v>0</v>
      </c>
      <c r="AA102" s="8">
        <f t="shared" si="59"/>
        <v>0</v>
      </c>
      <c r="AB102" s="8">
        <f t="shared" si="67"/>
        <v>0</v>
      </c>
      <c r="AC102" s="8">
        <f t="shared" si="60"/>
        <v>0</v>
      </c>
      <c r="AD102" s="8">
        <f t="shared" si="68"/>
        <v>0</v>
      </c>
      <c r="AE102" s="8">
        <f t="shared" si="61"/>
        <v>0</v>
      </c>
      <c r="AJ102" s="7"/>
      <c r="AK102" s="6"/>
      <c r="AL102" s="6"/>
      <c r="AM102" s="5"/>
      <c r="AN102" s="5"/>
    </row>
    <row r="103" spans="8:40" x14ac:dyDescent="0.15">
      <c r="H103" s="17">
        <f t="shared" si="69"/>
        <v>163</v>
      </c>
      <c r="I103" s="7" t="b">
        <f t="shared" si="62"/>
        <v>0</v>
      </c>
      <c r="J103" s="16">
        <v>0</v>
      </c>
      <c r="K103" s="14">
        <f t="shared" si="70"/>
        <v>0</v>
      </c>
      <c r="L103" s="15">
        <f t="shared" si="71"/>
        <v>3044.7189600982997</v>
      </c>
      <c r="M103" s="14">
        <f t="shared" si="54"/>
        <v>769177</v>
      </c>
      <c r="O103" s="13" t="e">
        <f>1000*(IF(I103&lt;18,VLOOKUP(I103,'[1]Mortality (No Interventions) H'!$B$10:$O$129,13),VLOOKUP(I103,'[1]Mortality (Interventions) H'!$B$392:$AV$512,4)))</f>
        <v>#N/A</v>
      </c>
      <c r="P103" s="11">
        <v>0</v>
      </c>
      <c r="Q103" s="10" t="e">
        <f t="shared" si="63"/>
        <v>#N/A</v>
      </c>
      <c r="R103" s="10" t="e">
        <f t="shared" si="64"/>
        <v>#N/A</v>
      </c>
      <c r="S103" s="10" t="e">
        <f t="shared" si="65"/>
        <v>#N/A</v>
      </c>
      <c r="T103" s="9" t="e">
        <f t="shared" si="55"/>
        <v>#N/A</v>
      </c>
      <c r="V103" s="8" t="e">
        <f t="shared" si="66"/>
        <v>#N/A</v>
      </c>
      <c r="W103" s="8" t="e">
        <f t="shared" si="56"/>
        <v>#N/A</v>
      </c>
      <c r="Y103" s="8">
        <f t="shared" si="57"/>
        <v>0</v>
      </c>
      <c r="Z103" s="8">
        <f t="shared" si="58"/>
        <v>0</v>
      </c>
      <c r="AA103" s="8">
        <f t="shared" si="59"/>
        <v>0</v>
      </c>
      <c r="AB103" s="8">
        <f t="shared" si="67"/>
        <v>0</v>
      </c>
      <c r="AC103" s="8">
        <f t="shared" si="60"/>
        <v>0</v>
      </c>
      <c r="AD103" s="8">
        <f t="shared" si="68"/>
        <v>0</v>
      </c>
      <c r="AE103" s="8">
        <f t="shared" si="61"/>
        <v>0</v>
      </c>
      <c r="AJ103" s="7"/>
      <c r="AK103" s="6"/>
      <c r="AL103" s="6"/>
      <c r="AM103" s="5"/>
      <c r="AN103" s="5"/>
    </row>
    <row r="104" spans="8:40" x14ac:dyDescent="0.15">
      <c r="H104" s="17">
        <f t="shared" si="69"/>
        <v>164</v>
      </c>
      <c r="I104" s="7" t="b">
        <f t="shared" si="62"/>
        <v>0</v>
      </c>
      <c r="J104" s="16">
        <v>0</v>
      </c>
      <c r="K104" s="14">
        <f t="shared" si="70"/>
        <v>0</v>
      </c>
      <c r="L104" s="15">
        <f t="shared" si="71"/>
        <v>3044.7189600982997</v>
      </c>
      <c r="M104" s="14">
        <f t="shared" si="54"/>
        <v>769177</v>
      </c>
      <c r="O104" s="13" t="e">
        <f>1000*(IF(I104&lt;18,VLOOKUP(I104,'[1]Mortality (No Interventions) H'!$B$10:$O$129,13),VLOOKUP(I104,'[1]Mortality (Interventions) H'!$B$392:$AV$512,4)))</f>
        <v>#N/A</v>
      </c>
      <c r="P104" s="11">
        <v>0</v>
      </c>
      <c r="Q104" s="10" t="e">
        <f t="shared" si="63"/>
        <v>#N/A</v>
      </c>
      <c r="R104" s="10" t="e">
        <f t="shared" si="64"/>
        <v>#N/A</v>
      </c>
      <c r="S104" s="10" t="e">
        <f t="shared" si="65"/>
        <v>#N/A</v>
      </c>
      <c r="T104" s="9" t="e">
        <f t="shared" si="55"/>
        <v>#N/A</v>
      </c>
      <c r="V104" s="8" t="e">
        <f t="shared" si="66"/>
        <v>#N/A</v>
      </c>
      <c r="W104" s="8" t="e">
        <f t="shared" si="56"/>
        <v>#N/A</v>
      </c>
      <c r="Y104" s="8">
        <f t="shared" si="57"/>
        <v>0</v>
      </c>
      <c r="Z104" s="8">
        <f t="shared" si="58"/>
        <v>0</v>
      </c>
      <c r="AA104" s="8">
        <f t="shared" si="59"/>
        <v>0</v>
      </c>
      <c r="AB104" s="8">
        <f t="shared" si="67"/>
        <v>0</v>
      </c>
      <c r="AC104" s="8">
        <f t="shared" si="60"/>
        <v>0</v>
      </c>
      <c r="AD104" s="8">
        <f t="shared" si="68"/>
        <v>0</v>
      </c>
      <c r="AE104" s="8">
        <f t="shared" si="61"/>
        <v>0</v>
      </c>
      <c r="AJ104" s="7"/>
      <c r="AK104" s="6"/>
      <c r="AL104" s="6"/>
      <c r="AM104" s="5"/>
      <c r="AN104" s="5"/>
    </row>
    <row r="105" spans="8:40" x14ac:dyDescent="0.15">
      <c r="H105" s="17">
        <f t="shared" si="69"/>
        <v>165</v>
      </c>
      <c r="I105" s="7" t="b">
        <f t="shared" si="62"/>
        <v>0</v>
      </c>
      <c r="J105" s="16">
        <v>0</v>
      </c>
      <c r="K105" s="14">
        <f t="shared" si="70"/>
        <v>0</v>
      </c>
      <c r="L105" s="15">
        <f t="shared" si="71"/>
        <v>3044.7189600982997</v>
      </c>
      <c r="M105" s="14">
        <f t="shared" si="54"/>
        <v>769177</v>
      </c>
      <c r="O105" s="13" t="e">
        <f>1000*(IF(I105&lt;18,VLOOKUP(I105,'[1]Mortality (No Interventions) H'!$B$10:$O$129,13),VLOOKUP(I105,'[1]Mortality (Interventions) H'!$B$392:$AV$512,4)))</f>
        <v>#N/A</v>
      </c>
      <c r="P105" s="11">
        <v>0</v>
      </c>
      <c r="Q105" s="10" t="e">
        <f t="shared" si="63"/>
        <v>#N/A</v>
      </c>
      <c r="R105" s="10" t="e">
        <f t="shared" si="64"/>
        <v>#N/A</v>
      </c>
      <c r="S105" s="10" t="e">
        <f t="shared" si="65"/>
        <v>#N/A</v>
      </c>
      <c r="T105" s="9" t="e">
        <f t="shared" si="55"/>
        <v>#N/A</v>
      </c>
      <c r="V105" s="8" t="e">
        <f t="shared" si="66"/>
        <v>#N/A</v>
      </c>
      <c r="W105" s="8" t="e">
        <f t="shared" si="56"/>
        <v>#N/A</v>
      </c>
      <c r="Y105" s="8">
        <f t="shared" si="57"/>
        <v>0</v>
      </c>
      <c r="Z105" s="8">
        <f t="shared" si="58"/>
        <v>0</v>
      </c>
      <c r="AA105" s="8">
        <f t="shared" si="59"/>
        <v>0</v>
      </c>
      <c r="AB105" s="8">
        <f t="shared" si="67"/>
        <v>0</v>
      </c>
      <c r="AC105" s="8">
        <f t="shared" si="60"/>
        <v>0</v>
      </c>
      <c r="AD105" s="8">
        <f t="shared" si="68"/>
        <v>0</v>
      </c>
      <c r="AE105" s="8">
        <f t="shared" si="61"/>
        <v>0</v>
      </c>
      <c r="AJ105" s="7"/>
      <c r="AK105" s="6"/>
      <c r="AL105" s="6"/>
      <c r="AM105" s="5"/>
      <c r="AN105" s="5"/>
    </row>
    <row r="106" spans="8:40" x14ac:dyDescent="0.15">
      <c r="H106" s="17">
        <f t="shared" si="69"/>
        <v>166</v>
      </c>
      <c r="I106" s="7" t="b">
        <f t="shared" si="62"/>
        <v>0</v>
      </c>
      <c r="J106" s="16">
        <v>0</v>
      </c>
      <c r="K106" s="14">
        <f t="shared" si="70"/>
        <v>0</v>
      </c>
      <c r="L106" s="15">
        <f t="shared" si="71"/>
        <v>3044.7189600982997</v>
      </c>
      <c r="M106" s="14">
        <f t="shared" si="54"/>
        <v>769177</v>
      </c>
      <c r="O106" s="13" t="e">
        <f>1000*(IF(I106&lt;18,VLOOKUP(I106,'[1]Mortality (No Interventions) H'!$B$10:$O$129,13),VLOOKUP(I106,'[1]Mortality (Interventions) H'!$B$392:$AV$512,4)))</f>
        <v>#N/A</v>
      </c>
      <c r="P106" s="11">
        <v>0</v>
      </c>
      <c r="Q106" s="10" t="e">
        <f t="shared" si="63"/>
        <v>#N/A</v>
      </c>
      <c r="R106" s="10" t="e">
        <f t="shared" si="64"/>
        <v>#N/A</v>
      </c>
      <c r="S106" s="10" t="e">
        <f t="shared" si="65"/>
        <v>#N/A</v>
      </c>
      <c r="T106" s="9" t="e">
        <f t="shared" si="55"/>
        <v>#N/A</v>
      </c>
      <c r="V106" s="8" t="e">
        <f t="shared" si="66"/>
        <v>#N/A</v>
      </c>
      <c r="W106" s="8" t="e">
        <f t="shared" si="56"/>
        <v>#N/A</v>
      </c>
      <c r="Y106" s="8">
        <f t="shared" si="57"/>
        <v>0</v>
      </c>
      <c r="Z106" s="8">
        <f t="shared" si="58"/>
        <v>0</v>
      </c>
      <c r="AA106" s="8">
        <f t="shared" si="59"/>
        <v>0</v>
      </c>
      <c r="AB106" s="8">
        <f t="shared" si="67"/>
        <v>0</v>
      </c>
      <c r="AC106" s="8">
        <f t="shared" si="60"/>
        <v>0</v>
      </c>
      <c r="AD106" s="8">
        <f t="shared" si="68"/>
        <v>0</v>
      </c>
      <c r="AE106" s="8">
        <f t="shared" si="61"/>
        <v>0</v>
      </c>
      <c r="AJ106" s="7"/>
      <c r="AK106" s="6"/>
      <c r="AL106" s="6"/>
      <c r="AM106" s="5"/>
      <c r="AN106" s="5"/>
    </row>
    <row r="107" spans="8:40" x14ac:dyDescent="0.15">
      <c r="H107" s="17">
        <f t="shared" si="69"/>
        <v>167</v>
      </c>
      <c r="I107" s="7" t="b">
        <f t="shared" si="62"/>
        <v>0</v>
      </c>
      <c r="J107" s="16">
        <v>0</v>
      </c>
      <c r="K107" s="14">
        <f t="shared" si="70"/>
        <v>0</v>
      </c>
      <c r="L107" s="15">
        <f t="shared" si="71"/>
        <v>3044.7189600982997</v>
      </c>
      <c r="M107" s="14">
        <f t="shared" si="54"/>
        <v>769177</v>
      </c>
      <c r="O107" s="13" t="e">
        <f>1000*(IF(I107&lt;18,VLOOKUP(I107,'[1]Mortality (No Interventions) H'!$B$10:$O$129,13),VLOOKUP(I107,'[1]Mortality (Interventions) H'!$B$392:$AV$512,4)))</f>
        <v>#N/A</v>
      </c>
      <c r="P107" s="11">
        <v>0</v>
      </c>
      <c r="Q107" s="10" t="e">
        <f t="shared" si="63"/>
        <v>#N/A</v>
      </c>
      <c r="R107" s="10" t="e">
        <f t="shared" si="64"/>
        <v>#N/A</v>
      </c>
      <c r="S107" s="10" t="e">
        <f t="shared" si="65"/>
        <v>#N/A</v>
      </c>
      <c r="T107" s="9" t="e">
        <f t="shared" si="55"/>
        <v>#N/A</v>
      </c>
      <c r="V107" s="8" t="e">
        <f t="shared" si="66"/>
        <v>#N/A</v>
      </c>
      <c r="W107" s="8" t="e">
        <f t="shared" si="56"/>
        <v>#N/A</v>
      </c>
      <c r="Y107" s="8">
        <f t="shared" si="57"/>
        <v>0</v>
      </c>
      <c r="Z107" s="8">
        <f t="shared" si="58"/>
        <v>0</v>
      </c>
      <c r="AA107" s="8">
        <f t="shared" si="59"/>
        <v>0</v>
      </c>
      <c r="AB107" s="8">
        <f t="shared" si="67"/>
        <v>0</v>
      </c>
      <c r="AC107" s="8">
        <f t="shared" si="60"/>
        <v>0</v>
      </c>
      <c r="AD107" s="8">
        <f t="shared" si="68"/>
        <v>0</v>
      </c>
      <c r="AE107" s="8">
        <f t="shared" si="61"/>
        <v>0</v>
      </c>
      <c r="AJ107" s="7"/>
      <c r="AK107" s="6"/>
      <c r="AL107" s="6"/>
      <c r="AM107" s="5"/>
      <c r="AN107" s="5"/>
    </row>
    <row r="108" spans="8:40" x14ac:dyDescent="0.15">
      <c r="H108" s="17">
        <f t="shared" si="69"/>
        <v>168</v>
      </c>
      <c r="I108" s="7" t="b">
        <f t="shared" si="62"/>
        <v>0</v>
      </c>
      <c r="J108" s="16">
        <v>0</v>
      </c>
      <c r="K108" s="14">
        <f t="shared" si="70"/>
        <v>0</v>
      </c>
      <c r="L108" s="15">
        <f t="shared" si="71"/>
        <v>3044.7189600982997</v>
      </c>
      <c r="M108" s="14">
        <f t="shared" si="54"/>
        <v>769177</v>
      </c>
      <c r="O108" s="13" t="e">
        <f>1000*(IF(I108&lt;18,VLOOKUP(I108,'[1]Mortality (No Interventions) H'!$B$10:$O$129,13),VLOOKUP(I108,'[1]Mortality (Interventions) H'!$B$392:$AV$512,4)))</f>
        <v>#N/A</v>
      </c>
      <c r="P108" s="11">
        <v>0</v>
      </c>
      <c r="Q108" s="10" t="e">
        <f t="shared" si="63"/>
        <v>#N/A</v>
      </c>
      <c r="R108" s="10" t="e">
        <f t="shared" si="64"/>
        <v>#N/A</v>
      </c>
      <c r="S108" s="10" t="e">
        <f t="shared" si="65"/>
        <v>#N/A</v>
      </c>
      <c r="T108" s="9" t="e">
        <f t="shared" si="55"/>
        <v>#N/A</v>
      </c>
      <c r="V108" s="8" t="e">
        <f t="shared" si="66"/>
        <v>#N/A</v>
      </c>
      <c r="W108" s="8" t="e">
        <f t="shared" si="56"/>
        <v>#N/A</v>
      </c>
      <c r="Y108" s="8">
        <f t="shared" si="57"/>
        <v>0</v>
      </c>
      <c r="Z108" s="8">
        <f t="shared" si="58"/>
        <v>0</v>
      </c>
      <c r="AA108" s="8">
        <f t="shared" si="59"/>
        <v>0</v>
      </c>
      <c r="AB108" s="8">
        <f t="shared" si="67"/>
        <v>0</v>
      </c>
      <c r="AC108" s="8">
        <f t="shared" si="60"/>
        <v>0</v>
      </c>
      <c r="AD108" s="8">
        <f t="shared" si="68"/>
        <v>0</v>
      </c>
      <c r="AE108" s="8">
        <f t="shared" si="61"/>
        <v>0</v>
      </c>
      <c r="AJ108" s="7"/>
      <c r="AK108" s="6"/>
      <c r="AL108" s="6"/>
      <c r="AM108" s="5"/>
      <c r="AN108" s="5"/>
    </row>
    <row r="109" spans="8:40" x14ac:dyDescent="0.15">
      <c r="H109" s="17">
        <f t="shared" si="69"/>
        <v>169</v>
      </c>
      <c r="I109" s="7" t="b">
        <f t="shared" si="62"/>
        <v>0</v>
      </c>
      <c r="J109" s="16">
        <v>0</v>
      </c>
      <c r="K109" s="14">
        <f t="shared" si="70"/>
        <v>0</v>
      </c>
      <c r="L109" s="15">
        <f t="shared" si="71"/>
        <v>3044.7189600982997</v>
      </c>
      <c r="M109" s="14">
        <f t="shared" si="54"/>
        <v>769177</v>
      </c>
      <c r="O109" s="13" t="e">
        <f>1000*(IF(I109&lt;18,VLOOKUP(I109,'[1]Mortality (No Interventions) H'!$B$10:$O$129,13),VLOOKUP(I109,'[1]Mortality (Interventions) H'!$B$392:$AV$512,4)))</f>
        <v>#N/A</v>
      </c>
      <c r="P109" s="11">
        <v>0</v>
      </c>
      <c r="Q109" s="10" t="e">
        <f t="shared" si="63"/>
        <v>#N/A</v>
      </c>
      <c r="R109" s="10" t="e">
        <f t="shared" si="64"/>
        <v>#N/A</v>
      </c>
      <c r="S109" s="10" t="e">
        <f t="shared" si="65"/>
        <v>#N/A</v>
      </c>
      <c r="T109" s="9" t="e">
        <f t="shared" si="55"/>
        <v>#N/A</v>
      </c>
      <c r="V109" s="8" t="e">
        <f t="shared" si="66"/>
        <v>#N/A</v>
      </c>
      <c r="W109" s="8" t="e">
        <f t="shared" si="56"/>
        <v>#N/A</v>
      </c>
      <c r="Y109" s="8">
        <f t="shared" si="57"/>
        <v>0</v>
      </c>
      <c r="Z109" s="8">
        <f t="shared" si="58"/>
        <v>0</v>
      </c>
      <c r="AA109" s="8">
        <f t="shared" si="59"/>
        <v>0</v>
      </c>
      <c r="AB109" s="8">
        <f t="shared" si="67"/>
        <v>0</v>
      </c>
      <c r="AC109" s="8">
        <f t="shared" si="60"/>
        <v>0</v>
      </c>
      <c r="AD109" s="8">
        <f t="shared" si="68"/>
        <v>0</v>
      </c>
      <c r="AE109" s="8">
        <f t="shared" si="61"/>
        <v>0</v>
      </c>
      <c r="AJ109" s="7"/>
      <c r="AK109" s="6"/>
      <c r="AL109" s="6"/>
      <c r="AM109" s="5"/>
      <c r="AN109" s="5"/>
    </row>
    <row r="110" spans="8:40" x14ac:dyDescent="0.15">
      <c r="H110" s="17">
        <f t="shared" si="69"/>
        <v>170</v>
      </c>
      <c r="I110" s="7" t="b">
        <f t="shared" si="62"/>
        <v>0</v>
      </c>
      <c r="J110" s="16">
        <v>0</v>
      </c>
      <c r="K110" s="14">
        <f t="shared" si="70"/>
        <v>0</v>
      </c>
      <c r="L110" s="15">
        <f t="shared" si="71"/>
        <v>3044.7189600982997</v>
      </c>
      <c r="M110" s="14">
        <f t="shared" si="54"/>
        <v>769177</v>
      </c>
      <c r="O110" s="13" t="e">
        <f>1000*(IF(I110&lt;18,VLOOKUP(I110,'[1]Mortality (No Interventions) H'!$B$10:$O$129,13),VLOOKUP(I110,'[1]Mortality (Interventions) H'!$B$392:$AV$512,4)))</f>
        <v>#N/A</v>
      </c>
      <c r="P110" s="11">
        <v>0</v>
      </c>
      <c r="Q110" s="10" t="e">
        <f t="shared" si="63"/>
        <v>#N/A</v>
      </c>
      <c r="R110" s="10" t="e">
        <f t="shared" si="64"/>
        <v>#N/A</v>
      </c>
      <c r="S110" s="10" t="e">
        <f t="shared" si="65"/>
        <v>#N/A</v>
      </c>
      <c r="T110" s="9" t="e">
        <f t="shared" si="55"/>
        <v>#N/A</v>
      </c>
      <c r="V110" s="8" t="e">
        <f t="shared" si="66"/>
        <v>#N/A</v>
      </c>
      <c r="W110" s="8" t="e">
        <f t="shared" si="56"/>
        <v>#N/A</v>
      </c>
      <c r="Y110" s="8">
        <f t="shared" si="57"/>
        <v>0</v>
      </c>
      <c r="Z110" s="8">
        <f t="shared" si="58"/>
        <v>0</v>
      </c>
      <c r="AA110" s="8">
        <f t="shared" si="59"/>
        <v>0</v>
      </c>
      <c r="AB110" s="8">
        <f t="shared" si="67"/>
        <v>0</v>
      </c>
      <c r="AC110" s="8">
        <f t="shared" si="60"/>
        <v>0</v>
      </c>
      <c r="AD110" s="8">
        <f t="shared" si="68"/>
        <v>0</v>
      </c>
      <c r="AE110" s="8">
        <f t="shared" si="61"/>
        <v>0</v>
      </c>
      <c r="AJ110" s="7"/>
      <c r="AK110" s="6"/>
      <c r="AL110" s="6"/>
      <c r="AM110" s="5"/>
      <c r="AN110" s="5"/>
    </row>
    <row r="111" spans="8:40" x14ac:dyDescent="0.15">
      <c r="H111" s="17">
        <f t="shared" si="69"/>
        <v>171</v>
      </c>
      <c r="I111" s="7" t="b">
        <f t="shared" si="62"/>
        <v>0</v>
      </c>
      <c r="J111" s="16">
        <v>0</v>
      </c>
      <c r="K111" s="14">
        <f t="shared" si="70"/>
        <v>0</v>
      </c>
      <c r="L111" s="15">
        <f t="shared" si="71"/>
        <v>3044.7189600982997</v>
      </c>
      <c r="M111" s="14">
        <f t="shared" si="54"/>
        <v>769177</v>
      </c>
      <c r="O111" s="13" t="e">
        <f>1000*(IF(I111&lt;18,VLOOKUP(I111,'[1]Mortality (No Interventions) H'!$B$10:$O$129,13),VLOOKUP(I111,'[1]Mortality (Interventions) H'!$B$392:$AV$512,4)))</f>
        <v>#N/A</v>
      </c>
      <c r="P111" s="11">
        <v>0</v>
      </c>
      <c r="Q111" s="10" t="e">
        <f t="shared" si="63"/>
        <v>#N/A</v>
      </c>
      <c r="R111" s="10" t="e">
        <f t="shared" si="64"/>
        <v>#N/A</v>
      </c>
      <c r="S111" s="10" t="e">
        <f t="shared" si="65"/>
        <v>#N/A</v>
      </c>
      <c r="T111" s="9" t="e">
        <f t="shared" si="55"/>
        <v>#N/A</v>
      </c>
      <c r="V111" s="8" t="e">
        <f t="shared" si="66"/>
        <v>#N/A</v>
      </c>
      <c r="W111" s="8" t="e">
        <f t="shared" si="56"/>
        <v>#N/A</v>
      </c>
      <c r="Y111" s="8">
        <f t="shared" si="57"/>
        <v>0</v>
      </c>
      <c r="Z111" s="8">
        <f t="shared" si="58"/>
        <v>0</v>
      </c>
      <c r="AA111" s="8">
        <f t="shared" si="59"/>
        <v>0</v>
      </c>
      <c r="AB111" s="8">
        <f t="shared" si="67"/>
        <v>0</v>
      </c>
      <c r="AC111" s="8">
        <f t="shared" si="60"/>
        <v>0</v>
      </c>
      <c r="AD111" s="8">
        <f t="shared" si="68"/>
        <v>0</v>
      </c>
      <c r="AE111" s="8">
        <f t="shared" si="61"/>
        <v>0</v>
      </c>
      <c r="AJ111" s="7"/>
      <c r="AK111" s="6"/>
      <c r="AL111" s="6"/>
      <c r="AM111" s="5"/>
      <c r="AN111" s="5"/>
    </row>
    <row r="112" spans="8:40" x14ac:dyDescent="0.15">
      <c r="H112" s="17">
        <f t="shared" si="69"/>
        <v>172</v>
      </c>
      <c r="I112" s="7" t="b">
        <f t="shared" si="62"/>
        <v>0</v>
      </c>
      <c r="J112" s="16">
        <v>0</v>
      </c>
      <c r="K112" s="14">
        <f t="shared" si="70"/>
        <v>0</v>
      </c>
      <c r="L112" s="15">
        <f t="shared" si="71"/>
        <v>3044.7189600982997</v>
      </c>
      <c r="M112" s="14">
        <f t="shared" si="54"/>
        <v>769177</v>
      </c>
      <c r="O112" s="13" t="e">
        <f>1000*(IF(I112&lt;18,VLOOKUP(I112,'[1]Mortality (No Interventions) H'!$B$10:$O$129,13),VLOOKUP(I112,'[1]Mortality (Interventions) H'!$B$392:$AV$512,4)))</f>
        <v>#N/A</v>
      </c>
      <c r="P112" s="11">
        <v>0</v>
      </c>
      <c r="Q112" s="10" t="e">
        <f t="shared" si="63"/>
        <v>#N/A</v>
      </c>
      <c r="R112" s="10" t="e">
        <f t="shared" si="64"/>
        <v>#N/A</v>
      </c>
      <c r="S112" s="10" t="e">
        <f t="shared" si="65"/>
        <v>#N/A</v>
      </c>
      <c r="T112" s="9" t="e">
        <f t="shared" si="55"/>
        <v>#N/A</v>
      </c>
      <c r="V112" s="8" t="e">
        <f t="shared" si="66"/>
        <v>#N/A</v>
      </c>
      <c r="W112" s="8" t="e">
        <f t="shared" si="56"/>
        <v>#N/A</v>
      </c>
      <c r="Y112" s="8">
        <f t="shared" si="57"/>
        <v>0</v>
      </c>
      <c r="Z112" s="8">
        <f t="shared" si="58"/>
        <v>0</v>
      </c>
      <c r="AA112" s="8">
        <f t="shared" si="59"/>
        <v>0</v>
      </c>
      <c r="AB112" s="8">
        <f t="shared" si="67"/>
        <v>0</v>
      </c>
      <c r="AC112" s="8">
        <f t="shared" si="60"/>
        <v>0</v>
      </c>
      <c r="AD112" s="8">
        <f t="shared" si="68"/>
        <v>0</v>
      </c>
      <c r="AE112" s="8">
        <f t="shared" si="61"/>
        <v>0</v>
      </c>
      <c r="AJ112" s="7"/>
      <c r="AK112" s="6"/>
      <c r="AL112" s="6"/>
      <c r="AM112" s="5"/>
      <c r="AN112" s="5"/>
    </row>
    <row r="113" spans="8:40" x14ac:dyDescent="0.15">
      <c r="H113" s="17">
        <f t="shared" si="69"/>
        <v>173</v>
      </c>
      <c r="I113" s="7" t="b">
        <f t="shared" si="62"/>
        <v>0</v>
      </c>
      <c r="J113" s="16">
        <v>0</v>
      </c>
      <c r="K113" s="14">
        <f t="shared" si="70"/>
        <v>0</v>
      </c>
      <c r="L113" s="15">
        <f t="shared" si="71"/>
        <v>3044.7189600982997</v>
      </c>
      <c r="M113" s="14">
        <f t="shared" si="54"/>
        <v>769177</v>
      </c>
      <c r="O113" s="13" t="e">
        <f>1000*(IF(I113&lt;18,VLOOKUP(I113,'[1]Mortality (No Interventions) H'!$B$10:$O$129,13),VLOOKUP(I113,'[1]Mortality (Interventions) H'!$B$392:$AV$512,4)))</f>
        <v>#N/A</v>
      </c>
      <c r="P113" s="11">
        <v>0</v>
      </c>
      <c r="Q113" s="10" t="e">
        <f t="shared" si="63"/>
        <v>#N/A</v>
      </c>
      <c r="R113" s="10" t="e">
        <f t="shared" si="64"/>
        <v>#N/A</v>
      </c>
      <c r="S113" s="10" t="e">
        <f t="shared" si="65"/>
        <v>#N/A</v>
      </c>
      <c r="T113" s="9" t="e">
        <f t="shared" si="55"/>
        <v>#N/A</v>
      </c>
      <c r="V113" s="8" t="e">
        <f t="shared" si="66"/>
        <v>#N/A</v>
      </c>
      <c r="W113" s="8" t="e">
        <f t="shared" si="56"/>
        <v>#N/A</v>
      </c>
      <c r="Y113" s="8">
        <f t="shared" si="57"/>
        <v>0</v>
      </c>
      <c r="Z113" s="8">
        <f t="shared" si="58"/>
        <v>0</v>
      </c>
      <c r="AA113" s="8">
        <f t="shared" si="59"/>
        <v>0</v>
      </c>
      <c r="AB113" s="8">
        <f t="shared" si="67"/>
        <v>0</v>
      </c>
      <c r="AC113" s="8">
        <f t="shared" si="60"/>
        <v>0</v>
      </c>
      <c r="AD113" s="8">
        <f t="shared" si="68"/>
        <v>0</v>
      </c>
      <c r="AE113" s="8">
        <f t="shared" si="61"/>
        <v>0</v>
      </c>
      <c r="AJ113" s="7"/>
      <c r="AK113" s="6"/>
      <c r="AL113" s="6"/>
      <c r="AM113" s="5"/>
      <c r="AN113" s="5"/>
    </row>
    <row r="114" spans="8:40" x14ac:dyDescent="0.15">
      <c r="H114" s="17">
        <f t="shared" si="69"/>
        <v>174</v>
      </c>
      <c r="I114" s="7" t="b">
        <f t="shared" si="62"/>
        <v>0</v>
      </c>
      <c r="J114" s="16">
        <v>0</v>
      </c>
      <c r="K114" s="14">
        <f t="shared" si="70"/>
        <v>0</v>
      </c>
      <c r="L114" s="15">
        <f t="shared" si="71"/>
        <v>3044.7189600982997</v>
      </c>
      <c r="M114" s="14">
        <f t="shared" si="54"/>
        <v>769177</v>
      </c>
      <c r="O114" s="13" t="e">
        <f>1000*(IF(I114&lt;18,VLOOKUP(I114,'[1]Mortality (No Interventions) H'!$B$10:$O$129,13),VLOOKUP(I114,'[1]Mortality (Interventions) H'!$B$392:$AV$512,4)))</f>
        <v>#N/A</v>
      </c>
      <c r="P114" s="11">
        <v>0</v>
      </c>
      <c r="Q114" s="10" t="e">
        <f t="shared" si="63"/>
        <v>#N/A</v>
      </c>
      <c r="R114" s="10" t="e">
        <f t="shared" si="64"/>
        <v>#N/A</v>
      </c>
      <c r="S114" s="10" t="e">
        <f t="shared" si="65"/>
        <v>#N/A</v>
      </c>
      <c r="T114" s="9" t="e">
        <f t="shared" si="55"/>
        <v>#N/A</v>
      </c>
      <c r="V114" s="8" t="e">
        <f t="shared" si="66"/>
        <v>#N/A</v>
      </c>
      <c r="W114" s="8" t="e">
        <f t="shared" si="56"/>
        <v>#N/A</v>
      </c>
      <c r="Y114" s="8">
        <f t="shared" si="57"/>
        <v>0</v>
      </c>
      <c r="Z114" s="8">
        <f t="shared" si="58"/>
        <v>0</v>
      </c>
      <c r="AA114" s="8">
        <f t="shared" si="59"/>
        <v>0</v>
      </c>
      <c r="AB114" s="8">
        <f t="shared" si="67"/>
        <v>0</v>
      </c>
      <c r="AC114" s="8">
        <f t="shared" si="60"/>
        <v>0</v>
      </c>
      <c r="AD114" s="8">
        <f t="shared" si="68"/>
        <v>0</v>
      </c>
      <c r="AE114" s="8">
        <f t="shared" si="61"/>
        <v>0</v>
      </c>
      <c r="AJ114" s="7"/>
      <c r="AK114" s="6"/>
      <c r="AL114" s="6"/>
      <c r="AM114" s="5"/>
      <c r="AN114" s="5"/>
    </row>
    <row r="115" spans="8:40" x14ac:dyDescent="0.15">
      <c r="H115" s="17">
        <f t="shared" si="69"/>
        <v>175</v>
      </c>
      <c r="I115" s="7" t="b">
        <f t="shared" si="62"/>
        <v>0</v>
      </c>
      <c r="J115" s="16">
        <v>0</v>
      </c>
      <c r="K115" s="14">
        <f t="shared" si="70"/>
        <v>0</v>
      </c>
      <c r="L115" s="15">
        <f t="shared" si="71"/>
        <v>3044.7189600982997</v>
      </c>
      <c r="M115" s="14">
        <f t="shared" si="54"/>
        <v>769177</v>
      </c>
      <c r="O115" s="13" t="e">
        <f>1000*(IF(I115&lt;18,VLOOKUP(I115,'[1]Mortality (No Interventions) H'!$B$10:$O$129,13),VLOOKUP(I115,'[1]Mortality (Interventions) H'!$B$392:$AV$512,4)))</f>
        <v>#N/A</v>
      </c>
      <c r="P115" s="11">
        <v>0</v>
      </c>
      <c r="Q115" s="10" t="e">
        <f t="shared" si="63"/>
        <v>#N/A</v>
      </c>
      <c r="R115" s="10" t="e">
        <f t="shared" si="64"/>
        <v>#N/A</v>
      </c>
      <c r="S115" s="10" t="e">
        <f t="shared" si="65"/>
        <v>#N/A</v>
      </c>
      <c r="T115" s="9" t="e">
        <f t="shared" si="55"/>
        <v>#N/A</v>
      </c>
      <c r="V115" s="8" t="e">
        <f t="shared" si="66"/>
        <v>#N/A</v>
      </c>
      <c r="W115" s="8" t="e">
        <f t="shared" si="56"/>
        <v>#N/A</v>
      </c>
      <c r="Y115" s="8">
        <f t="shared" si="57"/>
        <v>0</v>
      </c>
      <c r="Z115" s="8">
        <f t="shared" si="58"/>
        <v>0</v>
      </c>
      <c r="AA115" s="8">
        <f t="shared" si="59"/>
        <v>0</v>
      </c>
      <c r="AB115" s="8">
        <f t="shared" si="67"/>
        <v>0</v>
      </c>
      <c r="AC115" s="8">
        <f t="shared" si="60"/>
        <v>0</v>
      </c>
      <c r="AD115" s="8">
        <f t="shared" si="68"/>
        <v>0</v>
      </c>
      <c r="AE115" s="8">
        <f t="shared" si="61"/>
        <v>0</v>
      </c>
      <c r="AJ115" s="7"/>
      <c r="AK115" s="6"/>
      <c r="AL115" s="6"/>
      <c r="AM115" s="5"/>
      <c r="AN115" s="5"/>
    </row>
    <row r="116" spans="8:40" x14ac:dyDescent="0.15">
      <c r="H116" s="17">
        <f t="shared" si="69"/>
        <v>176</v>
      </c>
      <c r="I116" s="7" t="b">
        <f t="shared" si="62"/>
        <v>0</v>
      </c>
      <c r="J116" s="16">
        <v>0</v>
      </c>
      <c r="K116" s="14">
        <f t="shared" si="70"/>
        <v>0</v>
      </c>
      <c r="L116" s="15">
        <f t="shared" si="71"/>
        <v>3044.7189600982997</v>
      </c>
      <c r="M116" s="14">
        <f t="shared" si="54"/>
        <v>769177</v>
      </c>
      <c r="O116" s="13" t="e">
        <f>1000*(IF(I116&lt;18,VLOOKUP(I116,'[1]Mortality (No Interventions) H'!$B$10:$O$129,13),VLOOKUP(I116,'[1]Mortality (Interventions) H'!$B$392:$AV$512,4)))</f>
        <v>#N/A</v>
      </c>
      <c r="P116" s="11">
        <v>0</v>
      </c>
      <c r="Q116" s="10" t="e">
        <f t="shared" si="63"/>
        <v>#N/A</v>
      </c>
      <c r="R116" s="10" t="e">
        <f t="shared" si="64"/>
        <v>#N/A</v>
      </c>
      <c r="S116" s="10" t="e">
        <f t="shared" si="65"/>
        <v>#N/A</v>
      </c>
      <c r="T116" s="9" t="e">
        <f t="shared" si="55"/>
        <v>#N/A</v>
      </c>
      <c r="V116" s="8" t="e">
        <f t="shared" si="66"/>
        <v>#N/A</v>
      </c>
      <c r="W116" s="8" t="e">
        <f t="shared" si="56"/>
        <v>#N/A</v>
      </c>
      <c r="Y116" s="8">
        <f t="shared" si="57"/>
        <v>0</v>
      </c>
      <c r="Z116" s="8">
        <f t="shared" si="58"/>
        <v>0</v>
      </c>
      <c r="AA116" s="8">
        <f t="shared" si="59"/>
        <v>0</v>
      </c>
      <c r="AB116" s="8">
        <f t="shared" si="67"/>
        <v>0</v>
      </c>
      <c r="AC116" s="8">
        <f t="shared" si="60"/>
        <v>0</v>
      </c>
      <c r="AD116" s="8">
        <f t="shared" si="68"/>
        <v>0</v>
      </c>
      <c r="AE116" s="8">
        <f t="shared" si="61"/>
        <v>0</v>
      </c>
      <c r="AJ116" s="7"/>
      <c r="AK116" s="6"/>
      <c r="AL116" s="6"/>
      <c r="AM116" s="5"/>
      <c r="AN116" s="5"/>
    </row>
    <row r="117" spans="8:40" x14ac:dyDescent="0.15">
      <c r="H117" s="17">
        <f t="shared" si="69"/>
        <v>177</v>
      </c>
      <c r="I117" s="7" t="b">
        <f t="shared" si="62"/>
        <v>0</v>
      </c>
      <c r="J117" s="16">
        <v>0</v>
      </c>
      <c r="K117" s="14">
        <f t="shared" si="70"/>
        <v>0</v>
      </c>
      <c r="L117" s="15">
        <f t="shared" si="71"/>
        <v>3044.7189600982997</v>
      </c>
      <c r="M117" s="14">
        <f t="shared" si="54"/>
        <v>769177</v>
      </c>
      <c r="O117" s="13" t="e">
        <f>1000*(IF(I117&lt;18,VLOOKUP(I117,'[1]Mortality (No Interventions) H'!$B$10:$O$129,13),VLOOKUP(I117,'[1]Mortality (Interventions) H'!$B$392:$AV$512,4)))</f>
        <v>#N/A</v>
      </c>
      <c r="P117" s="11">
        <v>0</v>
      </c>
      <c r="Q117" s="10" t="e">
        <f t="shared" si="63"/>
        <v>#N/A</v>
      </c>
      <c r="R117" s="10" t="e">
        <f t="shared" si="64"/>
        <v>#N/A</v>
      </c>
      <c r="S117" s="10" t="e">
        <f t="shared" si="65"/>
        <v>#N/A</v>
      </c>
      <c r="T117" s="9" t="e">
        <f t="shared" si="55"/>
        <v>#N/A</v>
      </c>
      <c r="V117" s="8" t="e">
        <f t="shared" si="66"/>
        <v>#N/A</v>
      </c>
      <c r="W117" s="8" t="e">
        <f t="shared" si="56"/>
        <v>#N/A</v>
      </c>
      <c r="Y117" s="8">
        <f t="shared" si="57"/>
        <v>0</v>
      </c>
      <c r="Z117" s="8">
        <f t="shared" si="58"/>
        <v>0</v>
      </c>
      <c r="AA117" s="8">
        <f t="shared" si="59"/>
        <v>0</v>
      </c>
      <c r="AB117" s="8">
        <f t="shared" si="67"/>
        <v>0</v>
      </c>
      <c r="AC117" s="8">
        <f t="shared" si="60"/>
        <v>0</v>
      </c>
      <c r="AD117" s="8">
        <f t="shared" si="68"/>
        <v>0</v>
      </c>
      <c r="AE117" s="8">
        <f t="shared" si="61"/>
        <v>0</v>
      </c>
      <c r="AJ117" s="7"/>
      <c r="AK117" s="6"/>
      <c r="AL117" s="6"/>
      <c r="AM117" s="5"/>
      <c r="AN117" s="5"/>
    </row>
    <row r="118" spans="8:40" x14ac:dyDescent="0.15">
      <c r="H118" s="17">
        <f t="shared" si="69"/>
        <v>178</v>
      </c>
      <c r="I118" s="7" t="b">
        <f t="shared" si="62"/>
        <v>0</v>
      </c>
      <c r="J118" s="16">
        <v>0</v>
      </c>
      <c r="K118" s="14">
        <f t="shared" si="70"/>
        <v>0</v>
      </c>
      <c r="L118" s="15">
        <f t="shared" si="71"/>
        <v>3044.7189600982997</v>
      </c>
      <c r="M118" s="14">
        <f t="shared" si="54"/>
        <v>769177</v>
      </c>
      <c r="O118" s="13" t="e">
        <f>1000*(IF(I118&lt;18,VLOOKUP(I118,'[1]Mortality (No Interventions) H'!$B$10:$O$129,13),VLOOKUP(I118,'[1]Mortality (Interventions) H'!$B$392:$AV$512,4)))</f>
        <v>#N/A</v>
      </c>
      <c r="P118" s="11">
        <v>0</v>
      </c>
      <c r="Q118" s="10" t="e">
        <f t="shared" si="63"/>
        <v>#N/A</v>
      </c>
      <c r="R118" s="10" t="e">
        <f t="shared" si="64"/>
        <v>#N/A</v>
      </c>
      <c r="S118" s="10" t="e">
        <f t="shared" si="65"/>
        <v>#N/A</v>
      </c>
      <c r="T118" s="9" t="e">
        <f t="shared" si="55"/>
        <v>#N/A</v>
      </c>
      <c r="V118" s="8" t="e">
        <f t="shared" si="66"/>
        <v>#N/A</v>
      </c>
      <c r="W118" s="8" t="e">
        <f t="shared" si="56"/>
        <v>#N/A</v>
      </c>
      <c r="Y118" s="8">
        <f t="shared" si="57"/>
        <v>0</v>
      </c>
      <c r="Z118" s="8">
        <f t="shared" si="58"/>
        <v>0</v>
      </c>
      <c r="AA118" s="8">
        <f t="shared" si="59"/>
        <v>0</v>
      </c>
      <c r="AB118" s="8">
        <f t="shared" si="67"/>
        <v>0</v>
      </c>
      <c r="AC118" s="8">
        <f t="shared" si="60"/>
        <v>0</v>
      </c>
      <c r="AD118" s="8">
        <f t="shared" si="68"/>
        <v>0</v>
      </c>
      <c r="AE118" s="8">
        <f t="shared" si="61"/>
        <v>0</v>
      </c>
      <c r="AJ118" s="7"/>
      <c r="AK118" s="6"/>
      <c r="AL118" s="6"/>
      <c r="AM118" s="5"/>
      <c r="AN118" s="5"/>
    </row>
    <row r="119" spans="8:40" x14ac:dyDescent="0.15">
      <c r="H119" s="17">
        <f t="shared" si="69"/>
        <v>179</v>
      </c>
      <c r="I119" s="7" t="b">
        <f t="shared" si="62"/>
        <v>0</v>
      </c>
      <c r="J119" s="16">
        <v>0</v>
      </c>
      <c r="K119" s="14">
        <f t="shared" si="70"/>
        <v>0</v>
      </c>
      <c r="L119" s="15">
        <f t="shared" si="71"/>
        <v>3044.7189600982997</v>
      </c>
      <c r="M119" s="14">
        <f t="shared" si="54"/>
        <v>769177</v>
      </c>
      <c r="O119" s="13" t="e">
        <f>1000*(IF(I119&lt;18,VLOOKUP(I119,'[1]Mortality (No Interventions) H'!$B$10:$O$129,13),VLOOKUP(I119,'[1]Mortality (Interventions) H'!$B$392:$AV$512,4)))</f>
        <v>#N/A</v>
      </c>
      <c r="P119" s="11">
        <v>0</v>
      </c>
      <c r="Q119" s="10" t="e">
        <f t="shared" si="63"/>
        <v>#N/A</v>
      </c>
      <c r="R119" s="10" t="e">
        <f t="shared" si="64"/>
        <v>#N/A</v>
      </c>
      <c r="S119" s="10" t="e">
        <f t="shared" si="65"/>
        <v>#N/A</v>
      </c>
      <c r="T119" s="9" t="e">
        <f t="shared" si="55"/>
        <v>#N/A</v>
      </c>
      <c r="V119" s="8" t="e">
        <f t="shared" si="66"/>
        <v>#N/A</v>
      </c>
      <c r="W119" s="8" t="e">
        <f t="shared" si="56"/>
        <v>#N/A</v>
      </c>
      <c r="Y119" s="8">
        <f t="shared" si="57"/>
        <v>0</v>
      </c>
      <c r="Z119" s="8">
        <f t="shared" si="58"/>
        <v>0</v>
      </c>
      <c r="AA119" s="8">
        <f t="shared" si="59"/>
        <v>0</v>
      </c>
      <c r="AB119" s="8">
        <f t="shared" si="67"/>
        <v>0</v>
      </c>
      <c r="AC119" s="8">
        <f t="shared" si="60"/>
        <v>0</v>
      </c>
      <c r="AD119" s="8">
        <f t="shared" si="68"/>
        <v>0</v>
      </c>
      <c r="AE119" s="8">
        <f t="shared" si="61"/>
        <v>0</v>
      </c>
      <c r="AJ119" s="7"/>
      <c r="AK119" s="6"/>
      <c r="AL119" s="6"/>
      <c r="AM119" s="5"/>
      <c r="AN119" s="5"/>
    </row>
    <row r="120" spans="8:40" x14ac:dyDescent="0.15">
      <c r="H120" s="17">
        <f t="shared" si="69"/>
        <v>180</v>
      </c>
      <c r="I120" s="7" t="b">
        <f t="shared" si="62"/>
        <v>0</v>
      </c>
      <c r="J120" s="16">
        <v>0</v>
      </c>
      <c r="K120" s="14">
        <f t="shared" si="70"/>
        <v>0</v>
      </c>
      <c r="L120" s="15">
        <f t="shared" si="71"/>
        <v>3044.7189600982997</v>
      </c>
      <c r="M120" s="14">
        <f t="shared" si="54"/>
        <v>769177</v>
      </c>
      <c r="O120" s="13" t="e">
        <f>1000*(IF(I120&lt;18,VLOOKUP(I120,'[1]Mortality (No Interventions) H'!$B$10:$O$129,13),VLOOKUP(I120,'[1]Mortality (Interventions) H'!$B$392:$AV$512,4)))</f>
        <v>#N/A</v>
      </c>
      <c r="P120" s="11">
        <v>0</v>
      </c>
      <c r="Q120" s="10" t="e">
        <f t="shared" si="63"/>
        <v>#N/A</v>
      </c>
      <c r="R120" s="10" t="e">
        <f t="shared" si="64"/>
        <v>#N/A</v>
      </c>
      <c r="S120" s="10" t="e">
        <f t="shared" si="65"/>
        <v>#N/A</v>
      </c>
      <c r="T120" s="9" t="e">
        <f t="shared" si="55"/>
        <v>#N/A</v>
      </c>
      <c r="V120" s="8" t="e">
        <f t="shared" si="66"/>
        <v>#N/A</v>
      </c>
      <c r="W120" s="8" t="e">
        <f t="shared" si="56"/>
        <v>#N/A</v>
      </c>
      <c r="Y120" s="8">
        <f t="shared" si="57"/>
        <v>0</v>
      </c>
      <c r="Z120" s="8">
        <f t="shared" si="58"/>
        <v>0</v>
      </c>
      <c r="AA120" s="8">
        <f t="shared" si="59"/>
        <v>0</v>
      </c>
      <c r="AB120" s="8">
        <f t="shared" si="67"/>
        <v>0</v>
      </c>
      <c r="AC120" s="8">
        <f t="shared" si="60"/>
        <v>0</v>
      </c>
      <c r="AD120" s="8">
        <f t="shared" si="68"/>
        <v>0</v>
      </c>
      <c r="AE120" s="8">
        <f t="shared" si="61"/>
        <v>0</v>
      </c>
      <c r="AJ120" s="7"/>
      <c r="AK120" s="6"/>
      <c r="AL120" s="6"/>
      <c r="AM120" s="5"/>
      <c r="AN120" s="5"/>
    </row>
    <row r="121" spans="8:40" x14ac:dyDescent="0.15">
      <c r="H121" s="17">
        <f t="shared" si="69"/>
        <v>181</v>
      </c>
      <c r="I121" s="7" t="b">
        <f t="shared" si="62"/>
        <v>0</v>
      </c>
      <c r="J121" s="16">
        <v>0</v>
      </c>
      <c r="K121" s="14">
        <f t="shared" si="70"/>
        <v>0</v>
      </c>
      <c r="L121" s="15">
        <f t="shared" si="71"/>
        <v>3044.7189600982997</v>
      </c>
      <c r="M121" s="14">
        <f t="shared" si="54"/>
        <v>769177</v>
      </c>
      <c r="O121" s="13" t="e">
        <f>1000*(IF(I121&lt;18,VLOOKUP(I121,'[1]Mortality (No Interventions) H'!$B$10:$O$129,13),VLOOKUP(I121,'[1]Mortality (Interventions) H'!$B$392:$AV$512,4)))</f>
        <v>#N/A</v>
      </c>
      <c r="P121" s="11">
        <v>0</v>
      </c>
      <c r="Q121" s="10" t="e">
        <f t="shared" si="63"/>
        <v>#N/A</v>
      </c>
      <c r="R121" s="10" t="e">
        <f t="shared" si="64"/>
        <v>#N/A</v>
      </c>
      <c r="S121" s="10" t="e">
        <f t="shared" si="65"/>
        <v>#N/A</v>
      </c>
      <c r="T121" s="9" t="e">
        <f t="shared" si="55"/>
        <v>#N/A</v>
      </c>
      <c r="V121" s="8" t="e">
        <f t="shared" si="66"/>
        <v>#N/A</v>
      </c>
      <c r="W121" s="8" t="e">
        <f t="shared" si="56"/>
        <v>#N/A</v>
      </c>
      <c r="Y121" s="8">
        <f t="shared" si="57"/>
        <v>0</v>
      </c>
      <c r="Z121" s="8">
        <f t="shared" si="58"/>
        <v>0</v>
      </c>
      <c r="AA121" s="8">
        <f t="shared" si="59"/>
        <v>0</v>
      </c>
      <c r="AB121" s="8">
        <f t="shared" si="67"/>
        <v>0</v>
      </c>
      <c r="AC121" s="8">
        <f t="shared" si="60"/>
        <v>0</v>
      </c>
      <c r="AD121" s="8">
        <f t="shared" si="68"/>
        <v>0</v>
      </c>
      <c r="AE121" s="8">
        <f t="shared" si="61"/>
        <v>0</v>
      </c>
      <c r="AJ121" s="7"/>
      <c r="AK121" s="6"/>
      <c r="AL121" s="6"/>
      <c r="AM121" s="5"/>
      <c r="AN121" s="5"/>
    </row>
    <row r="122" spans="8:40" x14ac:dyDescent="0.15">
      <c r="H122" s="17">
        <f t="shared" si="69"/>
        <v>182</v>
      </c>
      <c r="I122" s="7" t="b">
        <f t="shared" si="62"/>
        <v>0</v>
      </c>
      <c r="J122" s="16">
        <v>0</v>
      </c>
      <c r="K122" s="14">
        <f t="shared" si="70"/>
        <v>0</v>
      </c>
      <c r="L122" s="15">
        <f t="shared" si="71"/>
        <v>3044.7189600982997</v>
      </c>
      <c r="M122" s="14">
        <f t="shared" si="54"/>
        <v>769177</v>
      </c>
      <c r="O122" s="13" t="e">
        <f>1000*(IF(I122&lt;18,VLOOKUP(I122,'[1]Mortality (No Interventions) H'!$B$10:$O$129,13),VLOOKUP(I122,'[1]Mortality (Interventions) H'!$B$392:$AV$512,4)))</f>
        <v>#N/A</v>
      </c>
      <c r="P122" s="11">
        <v>0</v>
      </c>
      <c r="Q122" s="10" t="e">
        <f t="shared" si="63"/>
        <v>#N/A</v>
      </c>
      <c r="R122" s="10" t="e">
        <f t="shared" si="64"/>
        <v>#N/A</v>
      </c>
      <c r="S122" s="10" t="e">
        <f t="shared" si="65"/>
        <v>#N/A</v>
      </c>
      <c r="T122" s="9" t="e">
        <f t="shared" si="55"/>
        <v>#N/A</v>
      </c>
      <c r="V122" s="8" t="e">
        <f t="shared" si="66"/>
        <v>#N/A</v>
      </c>
      <c r="W122" s="8" t="e">
        <f t="shared" si="56"/>
        <v>#N/A</v>
      </c>
      <c r="Y122" s="8">
        <f t="shared" si="57"/>
        <v>0</v>
      </c>
      <c r="Z122" s="8">
        <f t="shared" si="58"/>
        <v>0</v>
      </c>
      <c r="AA122" s="8">
        <f t="shared" si="59"/>
        <v>0</v>
      </c>
      <c r="AB122" s="8">
        <f t="shared" si="67"/>
        <v>0</v>
      </c>
      <c r="AC122" s="8">
        <f t="shared" si="60"/>
        <v>0</v>
      </c>
      <c r="AD122" s="8">
        <f t="shared" si="68"/>
        <v>0</v>
      </c>
      <c r="AE122" s="8">
        <f t="shared" si="61"/>
        <v>0</v>
      </c>
      <c r="AJ122" s="7"/>
      <c r="AK122" s="6"/>
      <c r="AL122" s="6"/>
      <c r="AM122" s="5"/>
      <c r="AN122" s="5"/>
    </row>
    <row r="123" spans="8:40" x14ac:dyDescent="0.15">
      <c r="H123" s="17">
        <f t="shared" si="69"/>
        <v>183</v>
      </c>
      <c r="I123" s="7" t="b">
        <f t="shared" si="62"/>
        <v>0</v>
      </c>
      <c r="J123" s="16">
        <v>0</v>
      </c>
      <c r="K123" s="14">
        <f t="shared" si="70"/>
        <v>0</v>
      </c>
      <c r="L123" s="15">
        <f t="shared" si="71"/>
        <v>3044.7189600982997</v>
      </c>
      <c r="M123" s="14">
        <f t="shared" si="54"/>
        <v>769177</v>
      </c>
      <c r="O123" s="13" t="e">
        <f>1000*(IF(I123&lt;18,VLOOKUP(I123,'[1]Mortality (No Interventions) H'!$B$10:$O$129,13),VLOOKUP(I123,'[1]Mortality (Interventions) H'!$B$392:$AV$512,4)))</f>
        <v>#N/A</v>
      </c>
      <c r="P123" s="11">
        <v>0</v>
      </c>
      <c r="Q123" s="10" t="e">
        <f t="shared" si="63"/>
        <v>#N/A</v>
      </c>
      <c r="R123" s="10" t="e">
        <f t="shared" si="64"/>
        <v>#N/A</v>
      </c>
      <c r="S123" s="10" t="e">
        <f t="shared" si="65"/>
        <v>#N/A</v>
      </c>
      <c r="T123" s="9" t="e">
        <f t="shared" si="55"/>
        <v>#N/A</v>
      </c>
      <c r="V123" s="8" t="e">
        <f t="shared" si="66"/>
        <v>#N/A</v>
      </c>
      <c r="W123" s="8" t="e">
        <f t="shared" si="56"/>
        <v>#N/A</v>
      </c>
      <c r="Y123" s="8">
        <f t="shared" si="57"/>
        <v>0</v>
      </c>
      <c r="Z123" s="8">
        <f t="shared" si="58"/>
        <v>0</v>
      </c>
      <c r="AA123" s="8">
        <f t="shared" si="59"/>
        <v>0</v>
      </c>
      <c r="AB123" s="8">
        <f t="shared" si="67"/>
        <v>0</v>
      </c>
      <c r="AC123" s="8">
        <f t="shared" si="60"/>
        <v>0</v>
      </c>
      <c r="AD123" s="8">
        <f t="shared" si="68"/>
        <v>0</v>
      </c>
      <c r="AE123" s="8">
        <f t="shared" si="61"/>
        <v>0</v>
      </c>
      <c r="AJ123" s="7"/>
      <c r="AK123" s="6"/>
      <c r="AL123" s="6"/>
      <c r="AM123" s="5"/>
      <c r="AN123" s="5"/>
    </row>
    <row r="124" spans="8:40" x14ac:dyDescent="0.15">
      <c r="H124" s="17">
        <f t="shared" si="69"/>
        <v>184</v>
      </c>
      <c r="I124" s="7" t="b">
        <f t="shared" si="62"/>
        <v>0</v>
      </c>
      <c r="J124" s="16">
        <v>0</v>
      </c>
      <c r="K124" s="14">
        <f t="shared" si="70"/>
        <v>0</v>
      </c>
      <c r="L124" s="15">
        <f t="shared" si="71"/>
        <v>3044.7189600982997</v>
      </c>
      <c r="M124" s="14">
        <f t="shared" si="54"/>
        <v>769177</v>
      </c>
      <c r="O124" s="13" t="e">
        <f>1000*(IF(I124&lt;18,VLOOKUP(I124,'[1]Mortality (No Interventions) H'!$B$10:$O$129,13),VLOOKUP(I124,'[1]Mortality (Interventions) H'!$B$392:$AV$512,4)))</f>
        <v>#N/A</v>
      </c>
      <c r="P124" s="11">
        <v>0</v>
      </c>
      <c r="Q124" s="10" t="e">
        <f t="shared" si="63"/>
        <v>#N/A</v>
      </c>
      <c r="R124" s="10" t="e">
        <f t="shared" si="64"/>
        <v>#N/A</v>
      </c>
      <c r="S124" s="10" t="e">
        <f t="shared" si="65"/>
        <v>#N/A</v>
      </c>
      <c r="T124" s="9" t="e">
        <f t="shared" si="55"/>
        <v>#N/A</v>
      </c>
      <c r="V124" s="8" t="e">
        <f t="shared" si="66"/>
        <v>#N/A</v>
      </c>
      <c r="W124" s="8" t="e">
        <f t="shared" si="56"/>
        <v>#N/A</v>
      </c>
      <c r="Y124" s="8">
        <f t="shared" si="57"/>
        <v>0</v>
      </c>
      <c r="Z124" s="8">
        <f t="shared" si="58"/>
        <v>0</v>
      </c>
      <c r="AA124" s="8">
        <f t="shared" si="59"/>
        <v>0</v>
      </c>
      <c r="AB124" s="8">
        <f t="shared" si="67"/>
        <v>0</v>
      </c>
      <c r="AC124" s="8">
        <f t="shared" si="60"/>
        <v>0</v>
      </c>
      <c r="AD124" s="8">
        <f t="shared" si="68"/>
        <v>0</v>
      </c>
      <c r="AE124" s="8">
        <f t="shared" si="61"/>
        <v>0</v>
      </c>
      <c r="AJ124" s="7"/>
      <c r="AK124" s="6"/>
      <c r="AL124" s="6"/>
      <c r="AM124" s="5"/>
      <c r="AN124" s="5"/>
    </row>
    <row r="129" spans="1:40" x14ac:dyDescent="0.15">
      <c r="X129" s="3" t="s">
        <v>43</v>
      </c>
      <c r="Y129" s="2">
        <f t="shared" ref="Y129:AE129" si="72">SUM(Y4:Y124)</f>
        <v>567939.36701965996</v>
      </c>
      <c r="Z129" s="2">
        <f t="shared" si="72"/>
        <v>-14198.4841754915</v>
      </c>
      <c r="AA129" s="2">
        <f t="shared" si="72"/>
        <v>-47718.60571069971</v>
      </c>
      <c r="AB129" s="2">
        <f t="shared" si="72"/>
        <v>-769176.99999999988</v>
      </c>
      <c r="AC129" s="2">
        <f t="shared" si="72"/>
        <v>-263154.722866531</v>
      </c>
      <c r="AD129" s="2">
        <f t="shared" si="72"/>
        <v>11861.628326447928</v>
      </c>
      <c r="AE129" s="2">
        <f t="shared" si="72"/>
        <v>-251293.09454008329</v>
      </c>
    </row>
    <row r="130" spans="1:40" x14ac:dyDescent="0.15">
      <c r="X130" s="4"/>
    </row>
    <row r="131" spans="1:40" x14ac:dyDescent="0.15">
      <c r="X131" s="3" t="str">
        <f>"Present Value at "&amp;TEXT(D6,"0.00%")&amp;":"</f>
        <v>Present Value at 9.81%:</v>
      </c>
      <c r="Y131" s="2">
        <f t="shared" ref="Y131:AE131" si="73">Y4+NPV($D$6,Y5:Y124)</f>
        <v>567939.36701965996</v>
      </c>
      <c r="Z131" s="2">
        <f t="shared" si="73"/>
        <v>-14198.4841754915</v>
      </c>
      <c r="AA131" s="2">
        <f t="shared" si="73"/>
        <v>-24179.849856347348</v>
      </c>
      <c r="AB131" s="2">
        <f t="shared" si="73"/>
        <v>-226235.75128561215</v>
      </c>
      <c r="AC131" s="2">
        <f t="shared" si="73"/>
        <v>303325.28170220891</v>
      </c>
      <c r="AD131" s="2">
        <f t="shared" si="73"/>
        <v>5429.4124871438744</v>
      </c>
      <c r="AE131" s="2">
        <f t="shared" si="73"/>
        <v>308754.69418935291</v>
      </c>
    </row>
    <row r="133" spans="1:40" x14ac:dyDescent="0.15">
      <c r="X133" s="3" t="str">
        <f>"Present Value at "&amp;TEXT(D7,"0.00%")&amp;":"</f>
        <v>Present Value at 3.64%:</v>
      </c>
      <c r="Y133" s="2">
        <f t="shared" ref="Y133:AE133" si="74">Y4+NPV($D$7,Y5:Y124)</f>
        <v>567939.36701965996</v>
      </c>
      <c r="Z133" s="2">
        <f t="shared" si="74"/>
        <v>-14198.4841754915</v>
      </c>
      <c r="AA133" s="2">
        <f t="shared" si="74"/>
        <v>-35361.310793878751</v>
      </c>
      <c r="AB133" s="2">
        <f t="shared" si="74"/>
        <v>-454869.64946988912</v>
      </c>
      <c r="AC133" s="2">
        <f t="shared" si="74"/>
        <v>63509.922580400656</v>
      </c>
      <c r="AD133" s="2">
        <f t="shared" si="74"/>
        <v>8464.8375584188616</v>
      </c>
      <c r="AE133" s="2">
        <f t="shared" si="74"/>
        <v>71974.760138819693</v>
      </c>
    </row>
    <row r="134" spans="1:40" ht="19" customHeight="1" x14ac:dyDescent="0.15">
      <c r="A134" s="1"/>
      <c r="G134" s="1" t="s">
        <v>11</v>
      </c>
      <c r="H134" s="50">
        <v>562903.66382616491</v>
      </c>
    </row>
    <row r="135" spans="1:40" ht="15" customHeight="1" x14ac:dyDescent="0.15">
      <c r="A135" s="49" t="s">
        <v>32</v>
      </c>
      <c r="B135" s="40">
        <v>1</v>
      </c>
      <c r="C135" s="40"/>
      <c r="D135" s="40"/>
      <c r="E135" s="1"/>
      <c r="H135" s="17">
        <v>0</v>
      </c>
      <c r="I135" s="17">
        <v>0</v>
      </c>
      <c r="J135" s="14">
        <f>$H$134</f>
        <v>562903.66382616491</v>
      </c>
      <c r="K135" s="14">
        <f>J135*$C$10</f>
        <v>14072.591595654123</v>
      </c>
      <c r="L135" s="15">
        <f>$C$145</f>
        <v>5628.0865422923598</v>
      </c>
      <c r="M135" s="14">
        <f t="shared" ref="M135:M166" si="75">$E$11</f>
        <v>769177</v>
      </c>
      <c r="Q135" s="48">
        <v>1</v>
      </c>
      <c r="R135" s="9"/>
      <c r="S135" s="9"/>
      <c r="T135" s="9">
        <f t="shared" ref="T135:T166" si="76">Q135-SUM(R135:S135)</f>
        <v>1</v>
      </c>
      <c r="U135" s="47"/>
      <c r="V135" s="8"/>
      <c r="W135" s="8">
        <f t="shared" ref="W135:W166" si="77">$G$14*M135*T135</f>
        <v>7691.77</v>
      </c>
      <c r="X135" s="47"/>
      <c r="Y135" s="8">
        <f t="shared" ref="Y135:Y166" si="78">IFERROR(_xlfn.IFNA($T135*J135,0),0)</f>
        <v>562903.66382616491</v>
      </c>
      <c r="Z135" s="8">
        <f t="shared" ref="Z135:Z166" si="79">IFERROR(_xlfn.IFNA(-$T135*K135,0),0)</f>
        <v>-14072.591595654123</v>
      </c>
      <c r="AA135" s="8">
        <f t="shared" ref="AA135:AA166" si="80">IFERROR(_xlfn.IFNA(-$T135*L135,0),0)</f>
        <v>-5628.0865422923598</v>
      </c>
      <c r="AB135" s="8"/>
      <c r="AC135" s="8">
        <f t="shared" ref="AC135:AC166" si="81">IFERROR(_xlfn.IFNA(SUM(Y135:AB135),0),0)</f>
        <v>543202.98568821838</v>
      </c>
      <c r="AD135" s="8"/>
      <c r="AE135" s="8">
        <f t="shared" ref="AE135:AE166" si="82">IFERROR(_xlfn.IFNA(SUM(AC135:AD135),0),0)</f>
        <v>543202.98568821838</v>
      </c>
      <c r="AG135" s="46">
        <f>AE264</f>
        <v>56290.384420589195</v>
      </c>
      <c r="AJ135" s="17"/>
      <c r="AK135" s="6"/>
      <c r="AL135" s="6"/>
      <c r="AM135" s="5"/>
      <c r="AN135" s="5"/>
    </row>
    <row r="136" spans="1:40" x14ac:dyDescent="0.15">
      <c r="H136" s="17">
        <f>$B$4</f>
        <v>65</v>
      </c>
      <c r="I136" s="7">
        <f t="shared" ref="I136:I167" si="83">IF(H136&lt;121, H136 )</f>
        <v>65</v>
      </c>
      <c r="J136" s="14"/>
      <c r="K136" s="14"/>
      <c r="L136" s="15"/>
      <c r="M136" s="14">
        <f t="shared" si="75"/>
        <v>769177</v>
      </c>
      <c r="N136" s="13"/>
      <c r="O136" s="13">
        <f>1000*(IF(I5&lt;18,VLOOKUP(I5,'[1]Mortality (No Interventions) H'!$B$10:$O$129,13),VLOOKUP(I5,'[1]Mortality (Interventions) H'!$B$392:$AV$512,7)))</f>
        <v>23.84445790903818</v>
      </c>
      <c r="P136" s="11">
        <v>0</v>
      </c>
      <c r="Q136" s="10">
        <f t="shared" ref="Q136:Q167" si="84">T135</f>
        <v>1</v>
      </c>
      <c r="R136" s="10">
        <f t="shared" ref="R136:R167" si="85">O136*Q136/1000</f>
        <v>2.3844457909038181E-2</v>
      </c>
      <c r="S136" s="10">
        <f t="shared" ref="S136:S167" si="86">MIN(P136*Q136,Q136-R136)</f>
        <v>0</v>
      </c>
      <c r="T136" s="9">
        <f t="shared" si="76"/>
        <v>0.97615554209096178</v>
      </c>
      <c r="U136" s="18"/>
      <c r="V136" s="8">
        <f t="shared" ref="V136:V167" si="87">W135</f>
        <v>7691.77</v>
      </c>
      <c r="W136" s="8">
        <f t="shared" si="77"/>
        <v>7508.3639139889974</v>
      </c>
      <c r="X136" s="18"/>
      <c r="Y136" s="8">
        <f t="shared" si="78"/>
        <v>0</v>
      </c>
      <c r="Z136" s="8">
        <f t="shared" si="79"/>
        <v>0</v>
      </c>
      <c r="AA136" s="8">
        <f t="shared" si="80"/>
        <v>0</v>
      </c>
      <c r="AB136" s="8">
        <f t="shared" ref="AB136:AB167" si="88">IFERROR(_xlfn.IFNA(-M136*R136,0),0)</f>
        <v>-18340.608601100263</v>
      </c>
      <c r="AC136" s="8">
        <f t="shared" si="81"/>
        <v>-18340.608601100263</v>
      </c>
      <c r="AD136" s="8">
        <f t="shared" ref="AD136:AD167" si="89">IFERROR(_xlfn.IFNA($D$6*SUM(V136:V136,Y136:Z136),0),0)</f>
        <v>754.56263700000011</v>
      </c>
      <c r="AE136" s="8">
        <f t="shared" si="82"/>
        <v>-17586.045964100264</v>
      </c>
      <c r="AG136" s="8"/>
      <c r="AJ136" s="7"/>
      <c r="AK136" s="6"/>
      <c r="AL136" s="6"/>
      <c r="AM136" s="5"/>
      <c r="AN136" s="5"/>
    </row>
    <row r="137" spans="1:40" x14ac:dyDescent="0.15">
      <c r="A137" s="30" t="s">
        <v>33</v>
      </c>
      <c r="B137" s="30"/>
      <c r="C137" s="30"/>
      <c r="D137" s="45">
        <v>9.8100000000000007E-2</v>
      </c>
      <c r="E137" s="42"/>
      <c r="F137" s="42"/>
      <c r="G137" s="42"/>
      <c r="H137" s="17">
        <f t="shared" ref="H137:H168" si="90">H136+1</f>
        <v>66</v>
      </c>
      <c r="I137" s="7">
        <f t="shared" si="83"/>
        <v>66</v>
      </c>
      <c r="J137" s="16">
        <v>0</v>
      </c>
      <c r="K137" s="14">
        <f t="shared" ref="K137:K168" si="91">J137*$C$10</f>
        <v>0</v>
      </c>
      <c r="L137" s="15">
        <f t="shared" ref="L137:L168" si="92">$C$146</f>
        <v>2813.5682231615347</v>
      </c>
      <c r="M137" s="14">
        <f t="shared" si="75"/>
        <v>769177</v>
      </c>
      <c r="N137" s="13"/>
      <c r="O137" s="13">
        <f>1000*(IF(I6&lt;18,VLOOKUP(I6,'[1]Mortality (No Interventions) H'!$B$10:$O$129,13),VLOOKUP(I6,'[1]Mortality (Interventions) H'!$B$392:$AV$512,7)))</f>
        <v>25.935946430614191</v>
      </c>
      <c r="P137" s="11">
        <v>0</v>
      </c>
      <c r="Q137" s="10">
        <f t="shared" si="84"/>
        <v>0.97615554209096178</v>
      </c>
      <c r="R137" s="10">
        <f t="shared" si="85"/>
        <v>2.5317517847618341E-2</v>
      </c>
      <c r="S137" s="10">
        <f t="shared" si="86"/>
        <v>0</v>
      </c>
      <c r="T137" s="9">
        <f t="shared" si="76"/>
        <v>0.9508380242433434</v>
      </c>
      <c r="U137" s="18"/>
      <c r="V137" s="8">
        <f t="shared" si="87"/>
        <v>7508.3639139889974</v>
      </c>
      <c r="W137" s="8">
        <f t="shared" si="77"/>
        <v>7313.6273897342217</v>
      </c>
      <c r="X137" s="18"/>
      <c r="Y137" s="8">
        <f t="shared" si="78"/>
        <v>0</v>
      </c>
      <c r="Z137" s="8">
        <f t="shared" si="79"/>
        <v>0</v>
      </c>
      <c r="AA137" s="8">
        <f t="shared" si="80"/>
        <v>-2675.2476503847679</v>
      </c>
      <c r="AB137" s="8">
        <f t="shared" si="88"/>
        <v>-19473.652425477532</v>
      </c>
      <c r="AC137" s="8">
        <f t="shared" si="81"/>
        <v>-22148.900075862301</v>
      </c>
      <c r="AD137" s="8">
        <f t="shared" si="89"/>
        <v>736.5704999623207</v>
      </c>
      <c r="AE137" s="8">
        <f t="shared" si="82"/>
        <v>-21412.329575899981</v>
      </c>
      <c r="AF137" s="1" t="s">
        <v>34</v>
      </c>
      <c r="AG137" s="44">
        <f>AE264/Y264</f>
        <v>0.10000003204451111</v>
      </c>
      <c r="AJ137" s="7"/>
      <c r="AK137" s="6"/>
      <c r="AL137" s="6"/>
      <c r="AM137" s="5"/>
      <c r="AN137" s="5"/>
    </row>
    <row r="138" spans="1:40" x14ac:dyDescent="0.15">
      <c r="A138" s="40" t="s">
        <v>35</v>
      </c>
      <c r="B138" s="40"/>
      <c r="C138" s="38"/>
      <c r="D138" s="43">
        <f>(1.067)/(1.0295)- 1</f>
        <v>3.6425449247207142E-2</v>
      </c>
      <c r="E138" s="42"/>
      <c r="F138" s="42"/>
      <c r="G138" s="42"/>
      <c r="H138" s="17">
        <f t="shared" si="90"/>
        <v>67</v>
      </c>
      <c r="I138" s="7">
        <f t="shared" si="83"/>
        <v>67</v>
      </c>
      <c r="J138" s="16">
        <v>0</v>
      </c>
      <c r="K138" s="14">
        <f t="shared" si="91"/>
        <v>0</v>
      </c>
      <c r="L138" s="15">
        <f t="shared" si="92"/>
        <v>2813.5682231615347</v>
      </c>
      <c r="M138" s="14">
        <f t="shared" si="75"/>
        <v>769177</v>
      </c>
      <c r="N138" s="13"/>
      <c r="O138" s="13">
        <f>1000*(IF(I7&lt;18,VLOOKUP(I7,'[1]Mortality (No Interventions) H'!$B$10:$O$129,13),VLOOKUP(I7,'[1]Mortality (Interventions) H'!$B$392:$AV$512,7)))</f>
        <v>28.138652117440071</v>
      </c>
      <c r="P138" s="11">
        <v>0</v>
      </c>
      <c r="Q138" s="10">
        <f t="shared" si="84"/>
        <v>0.9508380242433434</v>
      </c>
      <c r="R138" s="10">
        <f t="shared" si="85"/>
        <v>2.6755300384217487E-2</v>
      </c>
      <c r="S138" s="10">
        <f t="shared" si="86"/>
        <v>0</v>
      </c>
      <c r="T138" s="9">
        <f t="shared" si="76"/>
        <v>0.92408272385912593</v>
      </c>
      <c r="U138" s="18"/>
      <c r="V138" s="8">
        <f t="shared" si="87"/>
        <v>7313.6273897342217</v>
      </c>
      <c r="W138" s="8">
        <f t="shared" si="77"/>
        <v>7107.8317728979091</v>
      </c>
      <c r="X138" s="18"/>
      <c r="Y138" s="8">
        <f t="shared" si="78"/>
        <v>0</v>
      </c>
      <c r="Z138" s="8">
        <f t="shared" si="79"/>
        <v>0</v>
      </c>
      <c r="AA138" s="8">
        <f t="shared" si="80"/>
        <v>-2599.9697874225922</v>
      </c>
      <c r="AB138" s="8">
        <f t="shared" si="88"/>
        <v>-20579.561683631255</v>
      </c>
      <c r="AC138" s="8">
        <f t="shared" si="81"/>
        <v>-23179.531471053848</v>
      </c>
      <c r="AD138" s="8">
        <f t="shared" si="89"/>
        <v>717.46684693292718</v>
      </c>
      <c r="AE138" s="8">
        <f t="shared" si="82"/>
        <v>-22462.064624120922</v>
      </c>
      <c r="AJ138" s="7"/>
      <c r="AK138" s="6"/>
      <c r="AL138" s="6"/>
      <c r="AM138" s="5"/>
      <c r="AN138" s="5"/>
    </row>
    <row r="139" spans="1:40" x14ac:dyDescent="0.15">
      <c r="A139" s="40" t="s">
        <v>36</v>
      </c>
      <c r="B139" s="36"/>
      <c r="C139" s="38"/>
      <c r="D139" s="17"/>
      <c r="E139" s="17"/>
      <c r="F139" s="17"/>
      <c r="G139" s="17"/>
      <c r="H139" s="17">
        <f t="shared" si="90"/>
        <v>68</v>
      </c>
      <c r="I139" s="7">
        <f t="shared" si="83"/>
        <v>68</v>
      </c>
      <c r="J139" s="16">
        <v>0</v>
      </c>
      <c r="K139" s="14">
        <f t="shared" si="91"/>
        <v>0</v>
      </c>
      <c r="L139" s="15">
        <f t="shared" si="92"/>
        <v>2813.5682231615347</v>
      </c>
      <c r="M139" s="14">
        <f t="shared" si="75"/>
        <v>769177</v>
      </c>
      <c r="N139" s="13"/>
      <c r="O139" s="13">
        <f>1000*(IF(I8&lt;18,VLOOKUP(I8,'[1]Mortality (No Interventions) H'!$B$10:$O$129,13),VLOOKUP(I8,'[1]Mortality (Interventions) H'!$B$392:$AV$512,7)))</f>
        <v>30.448451198170698</v>
      </c>
      <c r="P139" s="11">
        <v>0</v>
      </c>
      <c r="Q139" s="10">
        <f t="shared" si="84"/>
        <v>0.92408272385912593</v>
      </c>
      <c r="R139" s="10">
        <f t="shared" si="85"/>
        <v>2.8136887720497245E-2</v>
      </c>
      <c r="S139" s="10">
        <f t="shared" si="86"/>
        <v>0</v>
      </c>
      <c r="T139" s="9">
        <f t="shared" si="76"/>
        <v>0.89594583613862866</v>
      </c>
      <c r="U139" s="18"/>
      <c r="V139" s="8">
        <f t="shared" si="87"/>
        <v>7107.8317728979091</v>
      </c>
      <c r="W139" s="8">
        <f t="shared" si="77"/>
        <v>6891.4093040360203</v>
      </c>
      <c r="X139" s="18"/>
      <c r="Y139" s="8">
        <f t="shared" si="78"/>
        <v>0</v>
      </c>
      <c r="Z139" s="8">
        <f t="shared" si="79"/>
        <v>0</v>
      </c>
      <c r="AA139" s="8">
        <f t="shared" si="80"/>
        <v>-2520.8047342335371</v>
      </c>
      <c r="AB139" s="8">
        <f t="shared" si="88"/>
        <v>-21642.24688618891</v>
      </c>
      <c r="AC139" s="8">
        <f t="shared" si="81"/>
        <v>-24163.051620422448</v>
      </c>
      <c r="AD139" s="8">
        <f t="shared" si="89"/>
        <v>697.27829692128489</v>
      </c>
      <c r="AE139" s="8">
        <f t="shared" si="82"/>
        <v>-23465.773323501162</v>
      </c>
      <c r="AJ139" s="7"/>
      <c r="AK139" s="6"/>
      <c r="AL139" s="6"/>
      <c r="AM139" s="5"/>
      <c r="AN139" s="5"/>
    </row>
    <row r="140" spans="1:40" x14ac:dyDescent="0.15">
      <c r="A140" s="40"/>
      <c r="B140" s="36" t="s">
        <v>37</v>
      </c>
      <c r="C140" s="36" t="s">
        <v>38</v>
      </c>
      <c r="E140" s="17"/>
      <c r="F140" s="17"/>
      <c r="G140" s="17"/>
      <c r="H140" s="17">
        <f t="shared" si="90"/>
        <v>69</v>
      </c>
      <c r="I140" s="7">
        <f t="shared" si="83"/>
        <v>69</v>
      </c>
      <c r="J140" s="16">
        <v>0</v>
      </c>
      <c r="K140" s="14">
        <f t="shared" si="91"/>
        <v>0</v>
      </c>
      <c r="L140" s="15">
        <f t="shared" si="92"/>
        <v>2813.5682231615347</v>
      </c>
      <c r="M140" s="14">
        <f t="shared" si="75"/>
        <v>769177</v>
      </c>
      <c r="N140" s="13"/>
      <c r="O140" s="13">
        <f>1000*(IF(I9&lt;18,VLOOKUP(I9,'[1]Mortality (No Interventions) H'!$B$10:$O$129,13),VLOOKUP(I9,'[1]Mortality (Interventions) H'!$B$392:$AV$512,7)))</f>
        <v>33.028716300236951</v>
      </c>
      <c r="P140" s="11">
        <v>0</v>
      </c>
      <c r="Q140" s="10">
        <f t="shared" si="84"/>
        <v>0.89594583613862866</v>
      </c>
      <c r="R140" s="10">
        <f t="shared" si="85"/>
        <v>2.9591940842201351E-2</v>
      </c>
      <c r="S140" s="10">
        <f t="shared" si="86"/>
        <v>0</v>
      </c>
      <c r="T140" s="9">
        <f t="shared" si="76"/>
        <v>0.86635389529642726</v>
      </c>
      <c r="U140" s="18"/>
      <c r="V140" s="8">
        <f t="shared" si="87"/>
        <v>6891.4093040360203</v>
      </c>
      <c r="W140" s="8">
        <f t="shared" si="77"/>
        <v>6663.7949012242007</v>
      </c>
      <c r="X140" s="18"/>
      <c r="Y140" s="8">
        <f t="shared" si="78"/>
        <v>0</v>
      </c>
      <c r="Z140" s="8">
        <f t="shared" si="79"/>
        <v>0</v>
      </c>
      <c r="AA140" s="8">
        <f t="shared" si="80"/>
        <v>-2437.5457898182431</v>
      </c>
      <c r="AB140" s="8">
        <f t="shared" si="88"/>
        <v>-22761.440281181909</v>
      </c>
      <c r="AC140" s="8">
        <f t="shared" si="81"/>
        <v>-25198.986071000152</v>
      </c>
      <c r="AD140" s="8">
        <f t="shared" si="89"/>
        <v>676.04725272593362</v>
      </c>
      <c r="AE140" s="8">
        <f t="shared" si="82"/>
        <v>-24522.938818274219</v>
      </c>
      <c r="AJ140" s="7"/>
      <c r="AK140" s="6"/>
      <c r="AL140" s="6"/>
      <c r="AM140" s="5"/>
      <c r="AN140" s="5"/>
    </row>
    <row r="141" spans="1:40" x14ac:dyDescent="0.15">
      <c r="A141" s="40"/>
      <c r="B141" s="36">
        <v>1</v>
      </c>
      <c r="C141" s="55">
        <v>2.5000000000000001E-2</v>
      </c>
      <c r="D141" s="17"/>
      <c r="E141" s="41" t="s">
        <v>39</v>
      </c>
      <c r="F141" s="36"/>
      <c r="G141" s="17"/>
      <c r="H141" s="17">
        <f t="shared" si="90"/>
        <v>70</v>
      </c>
      <c r="I141" s="7">
        <f t="shared" si="83"/>
        <v>70</v>
      </c>
      <c r="J141" s="16">
        <v>0</v>
      </c>
      <c r="K141" s="14">
        <f t="shared" si="91"/>
        <v>0</v>
      </c>
      <c r="L141" s="15">
        <f t="shared" si="92"/>
        <v>2813.5682231615347</v>
      </c>
      <c r="M141" s="14">
        <f t="shared" si="75"/>
        <v>769177</v>
      </c>
      <c r="N141" s="13"/>
      <c r="O141" s="13">
        <f>1000*(IF(I10&lt;18,VLOOKUP(I10,'[1]Mortality (No Interventions) H'!$B$10:$O$129,13),VLOOKUP(I10,'[1]Mortality (Interventions) H'!$B$392:$AV$512,7)))</f>
        <v>35.914928242382857</v>
      </c>
      <c r="P141" s="11">
        <v>0</v>
      </c>
      <c r="Q141" s="10">
        <f t="shared" si="84"/>
        <v>0.86635389529642726</v>
      </c>
      <c r="R141" s="10">
        <f t="shared" si="85"/>
        <v>3.1115037982080058E-2</v>
      </c>
      <c r="S141" s="10">
        <f t="shared" si="86"/>
        <v>0</v>
      </c>
      <c r="T141" s="9">
        <f t="shared" si="76"/>
        <v>0.83523885731434722</v>
      </c>
      <c r="U141" s="18"/>
      <c r="V141" s="8">
        <f t="shared" si="87"/>
        <v>6663.7949012242007</v>
      </c>
      <c r="W141" s="8">
        <f t="shared" si="77"/>
        <v>6424.4651855247766</v>
      </c>
      <c r="X141" s="18"/>
      <c r="Y141" s="8">
        <f t="shared" si="78"/>
        <v>0</v>
      </c>
      <c r="Z141" s="8">
        <f t="shared" si="79"/>
        <v>0</v>
      </c>
      <c r="AA141" s="8">
        <f t="shared" si="80"/>
        <v>-2350.0015076893983</v>
      </c>
      <c r="AB141" s="8">
        <f t="shared" si="88"/>
        <v>-23932.971569942394</v>
      </c>
      <c r="AC141" s="8">
        <f t="shared" si="81"/>
        <v>-26282.973077631792</v>
      </c>
      <c r="AD141" s="8">
        <f t="shared" si="89"/>
        <v>653.71827981009415</v>
      </c>
      <c r="AE141" s="8">
        <f t="shared" si="82"/>
        <v>-25629.254797821697</v>
      </c>
      <c r="AJ141" s="7"/>
      <c r="AK141" s="6"/>
      <c r="AL141" s="6"/>
      <c r="AM141" s="5"/>
      <c r="AN141" s="5"/>
    </row>
    <row r="142" spans="1:40" x14ac:dyDescent="0.15">
      <c r="A142" s="40"/>
      <c r="B142" s="39" t="s">
        <v>40</v>
      </c>
      <c r="C142" s="38">
        <v>0</v>
      </c>
      <c r="D142" s="17"/>
      <c r="E142" s="37">
        <v>500000</v>
      </c>
      <c r="F142" s="36"/>
      <c r="G142" s="17"/>
      <c r="H142" s="17">
        <f t="shared" si="90"/>
        <v>71</v>
      </c>
      <c r="I142" s="7">
        <f t="shared" si="83"/>
        <v>71</v>
      </c>
      <c r="J142" s="16">
        <v>0</v>
      </c>
      <c r="K142" s="14">
        <f t="shared" si="91"/>
        <v>0</v>
      </c>
      <c r="L142" s="15">
        <f t="shared" si="92"/>
        <v>2813.5682231615347</v>
      </c>
      <c r="M142" s="14">
        <f t="shared" si="75"/>
        <v>769177</v>
      </c>
      <c r="N142" s="13"/>
      <c r="O142" s="13">
        <f>1000*(IF(I11&lt;18,VLOOKUP(I11,'[1]Mortality (No Interventions) H'!$B$10:$O$129,13),VLOOKUP(I11,'[1]Mortality (Interventions) H'!$B$392:$AV$512,7)))</f>
        <v>39.199094689422473</v>
      </c>
      <c r="P142" s="11">
        <v>0</v>
      </c>
      <c r="Q142" s="10">
        <f t="shared" si="84"/>
        <v>0.83523885731434722</v>
      </c>
      <c r="R142" s="10">
        <f t="shared" si="85"/>
        <v>3.2740607056150124E-2</v>
      </c>
      <c r="S142" s="10">
        <f t="shared" si="86"/>
        <v>0</v>
      </c>
      <c r="T142" s="9">
        <f t="shared" si="76"/>
        <v>0.8024982502581971</v>
      </c>
      <c r="U142" s="18"/>
      <c r="V142" s="8">
        <f t="shared" si="87"/>
        <v>6424.4651855247766</v>
      </c>
      <c r="W142" s="8">
        <f t="shared" si="77"/>
        <v>6172.6319663884933</v>
      </c>
      <c r="X142" s="18"/>
      <c r="Y142" s="8">
        <f t="shared" si="78"/>
        <v>0</v>
      </c>
      <c r="Z142" s="8">
        <f t="shared" si="79"/>
        <v>0</v>
      </c>
      <c r="AA142" s="8">
        <f t="shared" si="80"/>
        <v>-2257.8835760691964</v>
      </c>
      <c r="AB142" s="8">
        <f t="shared" si="88"/>
        <v>-25183.321913628384</v>
      </c>
      <c r="AC142" s="8">
        <f t="shared" si="81"/>
        <v>-27441.205489697582</v>
      </c>
      <c r="AD142" s="8">
        <f t="shared" si="89"/>
        <v>630.24003469998058</v>
      </c>
      <c r="AE142" s="8">
        <f t="shared" si="82"/>
        <v>-26810.9654549976</v>
      </c>
      <c r="AJ142" s="7"/>
      <c r="AK142" s="6"/>
      <c r="AL142" s="6"/>
      <c r="AM142" s="5"/>
      <c r="AN142" s="5"/>
    </row>
    <row r="143" spans="1:40" x14ac:dyDescent="0.15">
      <c r="A143" s="30" t="s">
        <v>41</v>
      </c>
      <c r="B143" s="35"/>
      <c r="C143" s="34"/>
      <c r="D143" s="17"/>
      <c r="E143" s="17"/>
      <c r="F143" s="17"/>
      <c r="G143" s="17"/>
      <c r="H143" s="17">
        <f t="shared" si="90"/>
        <v>72</v>
      </c>
      <c r="I143" s="7">
        <f t="shared" si="83"/>
        <v>72</v>
      </c>
      <c r="J143" s="16">
        <v>0</v>
      </c>
      <c r="K143" s="14">
        <f t="shared" si="91"/>
        <v>0</v>
      </c>
      <c r="L143" s="15">
        <f t="shared" si="92"/>
        <v>2813.5682231615347</v>
      </c>
      <c r="M143" s="14">
        <f t="shared" si="75"/>
        <v>769177</v>
      </c>
      <c r="N143" s="13"/>
      <c r="O143" s="13">
        <f>1000*(IF(I12&lt;18,VLOOKUP(I12,'[1]Mortality (No Interventions) H'!$B$10:$O$129,13),VLOOKUP(I12,'[1]Mortality (Interventions) H'!$B$392:$AV$512,7)))</f>
        <v>42.961926702266801</v>
      </c>
      <c r="P143" s="11">
        <v>0</v>
      </c>
      <c r="Q143" s="10">
        <f t="shared" si="84"/>
        <v>0.8024982502581971</v>
      </c>
      <c r="R143" s="10">
        <f t="shared" si="85"/>
        <v>3.4476871006290023E-2</v>
      </c>
      <c r="S143" s="10">
        <f t="shared" si="86"/>
        <v>0</v>
      </c>
      <c r="T143" s="9">
        <f t="shared" si="76"/>
        <v>0.76802137925190705</v>
      </c>
      <c r="U143" s="18"/>
      <c r="V143" s="8">
        <f t="shared" si="87"/>
        <v>6172.6319663884933</v>
      </c>
      <c r="W143" s="8">
        <f t="shared" si="77"/>
        <v>5907.4438042884412</v>
      </c>
      <c r="X143" s="18"/>
      <c r="Y143" s="8">
        <f t="shared" si="78"/>
        <v>0</v>
      </c>
      <c r="Z143" s="8">
        <f t="shared" si="79"/>
        <v>0</v>
      </c>
      <c r="AA143" s="8">
        <f t="shared" si="80"/>
        <v>-2160.8805473718594</v>
      </c>
      <c r="AB143" s="8">
        <f t="shared" si="88"/>
        <v>-26518.816210005141</v>
      </c>
      <c r="AC143" s="8">
        <f t="shared" si="81"/>
        <v>-28679.696757377002</v>
      </c>
      <c r="AD143" s="8">
        <f t="shared" si="89"/>
        <v>605.53519590271128</v>
      </c>
      <c r="AE143" s="8">
        <f t="shared" si="82"/>
        <v>-28074.161561474291</v>
      </c>
      <c r="AJ143" s="7"/>
      <c r="AK143" s="6"/>
      <c r="AL143" s="6"/>
      <c r="AM143" s="5"/>
      <c r="AN143" s="5"/>
    </row>
    <row r="144" spans="1:40" x14ac:dyDescent="0.15">
      <c r="A144" s="30"/>
      <c r="B144" s="32" t="s">
        <v>37</v>
      </c>
      <c r="C144" s="32" t="s">
        <v>38</v>
      </c>
      <c r="D144" s="17"/>
      <c r="E144" s="17"/>
      <c r="F144" s="17"/>
      <c r="G144" s="17"/>
      <c r="H144" s="17">
        <f t="shared" si="90"/>
        <v>73</v>
      </c>
      <c r="I144" s="7">
        <f t="shared" si="83"/>
        <v>73</v>
      </c>
      <c r="J144" s="16">
        <v>0</v>
      </c>
      <c r="K144" s="14">
        <f t="shared" si="91"/>
        <v>0</v>
      </c>
      <c r="L144" s="15">
        <f t="shared" si="92"/>
        <v>2813.5682231615347</v>
      </c>
      <c r="M144" s="14">
        <f t="shared" si="75"/>
        <v>769177</v>
      </c>
      <c r="N144" s="13"/>
      <c r="O144" s="13">
        <f>1000*(IF(I13&lt;18,VLOOKUP(I13,'[1]Mortality (No Interventions) H'!$B$10:$O$129,13),VLOOKUP(I13,'[1]Mortality (Interventions) H'!$B$392:$AV$512,7)))</f>
        <v>47.272039054624109</v>
      </c>
      <c r="P144" s="11">
        <v>0</v>
      </c>
      <c r="Q144" s="10">
        <f t="shared" si="84"/>
        <v>0.76802137925190705</v>
      </c>
      <c r="R144" s="10">
        <f t="shared" si="85"/>
        <v>3.6305936634782425E-2</v>
      </c>
      <c r="S144" s="10">
        <f t="shared" si="86"/>
        <v>0</v>
      </c>
      <c r="T144" s="9">
        <f t="shared" si="76"/>
        <v>0.73171544261712462</v>
      </c>
      <c r="U144" s="18"/>
      <c r="V144" s="8">
        <f t="shared" si="87"/>
        <v>5907.4438042884412</v>
      </c>
      <c r="W144" s="8">
        <f t="shared" si="77"/>
        <v>5628.1868900591207</v>
      </c>
      <c r="X144" s="18"/>
      <c r="Y144" s="8">
        <f t="shared" si="78"/>
        <v>0</v>
      </c>
      <c r="Z144" s="8">
        <f t="shared" si="79"/>
        <v>0</v>
      </c>
      <c r="AA144" s="8">
        <f t="shared" si="80"/>
        <v>-2058.7313177441192</v>
      </c>
      <c r="AB144" s="8">
        <f t="shared" si="88"/>
        <v>-27925.691422932043</v>
      </c>
      <c r="AC144" s="8">
        <f t="shared" si="81"/>
        <v>-29984.422740676164</v>
      </c>
      <c r="AD144" s="8">
        <f t="shared" si="89"/>
        <v>579.5202372006961</v>
      </c>
      <c r="AE144" s="8">
        <f t="shared" si="82"/>
        <v>-29404.902503475467</v>
      </c>
      <c r="AJ144" s="7"/>
      <c r="AK144" s="6"/>
      <c r="AL144" s="6"/>
      <c r="AM144" s="5"/>
      <c r="AN144" s="5"/>
    </row>
    <row r="145" spans="1:40" x14ac:dyDescent="0.15">
      <c r="A145" s="30"/>
      <c r="B145" s="32">
        <v>1</v>
      </c>
      <c r="C145" s="28">
        <f>$H$134*0.01+$B$147</f>
        <v>5628.0865422923598</v>
      </c>
      <c r="D145" s="17"/>
      <c r="E145" s="33" t="s">
        <v>42</v>
      </c>
      <c r="F145" s="32"/>
      <c r="G145" s="31">
        <v>0.01</v>
      </c>
      <c r="H145" s="17">
        <f t="shared" si="90"/>
        <v>74</v>
      </c>
      <c r="I145" s="7">
        <f t="shared" si="83"/>
        <v>74</v>
      </c>
      <c r="J145" s="16">
        <v>0</v>
      </c>
      <c r="K145" s="14">
        <f t="shared" si="91"/>
        <v>0</v>
      </c>
      <c r="L145" s="15">
        <f t="shared" si="92"/>
        <v>2813.5682231615347</v>
      </c>
      <c r="M145" s="14">
        <f t="shared" si="75"/>
        <v>769177</v>
      </c>
      <c r="N145" s="13"/>
      <c r="O145" s="13">
        <f>1000*(IF(I14&lt;18,VLOOKUP(I14,'[1]Mortality (No Interventions) H'!$B$10:$O$129,13),VLOOKUP(I14,'[1]Mortality (Interventions) H'!$B$392:$AV$512,7)))</f>
        <v>52.381703688585461</v>
      </c>
      <c r="P145" s="11">
        <v>0</v>
      </c>
      <c r="Q145" s="10">
        <f t="shared" si="84"/>
        <v>0.73171544261712462</v>
      </c>
      <c r="R145" s="10">
        <f t="shared" si="85"/>
        <v>3.8328501499532382E-2</v>
      </c>
      <c r="S145" s="10">
        <f t="shared" si="86"/>
        <v>0</v>
      </c>
      <c r="T145" s="9">
        <f t="shared" si="76"/>
        <v>0.69338694111759225</v>
      </c>
      <c r="U145" s="18"/>
      <c r="V145" s="8">
        <f t="shared" si="87"/>
        <v>5628.1868900591207</v>
      </c>
      <c r="W145" s="8">
        <f t="shared" si="77"/>
        <v>5333.3728720800627</v>
      </c>
      <c r="X145" s="18"/>
      <c r="Y145" s="8">
        <f t="shared" si="78"/>
        <v>0</v>
      </c>
      <c r="Z145" s="8">
        <f t="shared" si="79"/>
        <v>0</v>
      </c>
      <c r="AA145" s="8">
        <f t="shared" si="80"/>
        <v>-1950.8914638836357</v>
      </c>
      <c r="AB145" s="8">
        <f t="shared" si="88"/>
        <v>-29481.401797905819</v>
      </c>
      <c r="AC145" s="8">
        <f t="shared" si="81"/>
        <v>-31432.293261789455</v>
      </c>
      <c r="AD145" s="8">
        <f t="shared" si="89"/>
        <v>552.12513391479979</v>
      </c>
      <c r="AE145" s="8">
        <f t="shared" si="82"/>
        <v>-30880.168127874655</v>
      </c>
      <c r="AJ145" s="7"/>
      <c r="AK145" s="6"/>
      <c r="AL145" s="6"/>
      <c r="AM145" s="5"/>
      <c r="AN145" s="5"/>
    </row>
    <row r="146" spans="1:40" x14ac:dyDescent="0.15">
      <c r="A146" s="30"/>
      <c r="B146" s="29" t="s">
        <v>40</v>
      </c>
      <c r="C146" s="28">
        <f>$H$134*0.005+$B$147</f>
        <v>2813.5682231615347</v>
      </c>
      <c r="D146" s="17"/>
      <c r="E146" s="17"/>
      <c r="F146" s="17"/>
      <c r="G146" s="17"/>
      <c r="H146" s="17">
        <f t="shared" si="90"/>
        <v>75</v>
      </c>
      <c r="I146" s="7">
        <f t="shared" si="83"/>
        <v>75</v>
      </c>
      <c r="J146" s="16">
        <v>0</v>
      </c>
      <c r="K146" s="14">
        <f t="shared" si="91"/>
        <v>0</v>
      </c>
      <c r="L146" s="15">
        <f t="shared" si="92"/>
        <v>2813.5682231615347</v>
      </c>
      <c r="M146" s="14">
        <f t="shared" si="75"/>
        <v>769177</v>
      </c>
      <c r="N146" s="13"/>
      <c r="O146" s="13">
        <f>1000*(IF(I15&lt;18,VLOOKUP(I15,'[1]Mortality (No Interventions) H'!$B$10:$O$129,13),VLOOKUP(I15,'[1]Mortality (Interventions) H'!$B$392:$AV$512,7)))</f>
        <v>58.223412887106477</v>
      </c>
      <c r="P146" s="11">
        <v>0</v>
      </c>
      <c r="Q146" s="10">
        <f t="shared" si="84"/>
        <v>0.69338694111759225</v>
      </c>
      <c r="R146" s="10">
        <f t="shared" si="85"/>
        <v>4.0371354163217361E-2</v>
      </c>
      <c r="S146" s="10">
        <f t="shared" si="86"/>
        <v>0</v>
      </c>
      <c r="T146" s="9">
        <f t="shared" si="76"/>
        <v>0.65301558695437489</v>
      </c>
      <c r="U146" s="18"/>
      <c r="V146" s="8">
        <f t="shared" si="87"/>
        <v>5333.3728720800627</v>
      </c>
      <c r="W146" s="8">
        <f t="shared" si="77"/>
        <v>5022.8457012680528</v>
      </c>
      <c r="X146" s="18"/>
      <c r="Y146" s="8">
        <f t="shared" si="78"/>
        <v>0</v>
      </c>
      <c r="Z146" s="8">
        <f t="shared" si="79"/>
        <v>0</v>
      </c>
      <c r="AA146" s="8">
        <f t="shared" si="80"/>
        <v>-1837.3039046840072</v>
      </c>
      <c r="AB146" s="8">
        <f t="shared" si="88"/>
        <v>-31052.717081201041</v>
      </c>
      <c r="AC146" s="8">
        <f t="shared" si="81"/>
        <v>-32890.02098588505</v>
      </c>
      <c r="AD146" s="8">
        <f t="shared" si="89"/>
        <v>523.20387875105416</v>
      </c>
      <c r="AE146" s="8">
        <f t="shared" si="82"/>
        <v>-32366.817107133997</v>
      </c>
      <c r="AJ146" s="7"/>
      <c r="AK146" s="6"/>
      <c r="AL146" s="6"/>
      <c r="AM146" s="5"/>
      <c r="AN146" s="5"/>
    </row>
    <row r="147" spans="1:40" x14ac:dyDescent="0.15">
      <c r="A147" s="1" t="s">
        <v>92</v>
      </c>
      <c r="B147" s="53">
        <f>B22</f>
        <v>-0.95009596928982731</v>
      </c>
      <c r="D147" s="17"/>
      <c r="E147" s="17"/>
      <c r="F147" s="17"/>
      <c r="G147" s="21"/>
      <c r="H147" s="17">
        <f t="shared" si="90"/>
        <v>76</v>
      </c>
      <c r="I147" s="7">
        <f t="shared" si="83"/>
        <v>76</v>
      </c>
      <c r="J147" s="16">
        <v>0</v>
      </c>
      <c r="K147" s="14">
        <f t="shared" si="91"/>
        <v>0</v>
      </c>
      <c r="L147" s="15">
        <f t="shared" si="92"/>
        <v>2813.5682231615347</v>
      </c>
      <c r="M147" s="14">
        <f t="shared" si="75"/>
        <v>769177</v>
      </c>
      <c r="N147" s="13"/>
      <c r="O147" s="13">
        <f>1000*(IF(I16&lt;18,VLOOKUP(I16,'[1]Mortality (No Interventions) H'!$B$10:$O$129,13),VLOOKUP(I16,'[1]Mortality (Interventions) H'!$B$392:$AV$512,7)))</f>
        <v>64.869584642722856</v>
      </c>
      <c r="P147" s="11">
        <v>0</v>
      </c>
      <c r="Q147" s="10">
        <f t="shared" si="84"/>
        <v>0.65301558695437489</v>
      </c>
      <c r="R147" s="10">
        <f t="shared" si="85"/>
        <v>4.2360849890954171E-2</v>
      </c>
      <c r="S147" s="10">
        <f t="shared" si="86"/>
        <v>0</v>
      </c>
      <c r="T147" s="9">
        <f t="shared" si="76"/>
        <v>0.61065473706342077</v>
      </c>
      <c r="U147" s="18"/>
      <c r="V147" s="8">
        <f t="shared" si="87"/>
        <v>5022.8457012680528</v>
      </c>
      <c r="W147" s="8">
        <f t="shared" si="77"/>
        <v>4697.0157869023078</v>
      </c>
      <c r="X147" s="18"/>
      <c r="Y147" s="8">
        <f t="shared" si="78"/>
        <v>0</v>
      </c>
      <c r="Z147" s="8">
        <f t="shared" si="79"/>
        <v>0</v>
      </c>
      <c r="AA147" s="8">
        <f t="shared" si="80"/>
        <v>-1718.1187635247029</v>
      </c>
      <c r="AB147" s="8">
        <f t="shared" si="88"/>
        <v>-32582.991436574455</v>
      </c>
      <c r="AC147" s="8">
        <f t="shared" si="81"/>
        <v>-34301.11020009916</v>
      </c>
      <c r="AD147" s="8">
        <f t="shared" si="89"/>
        <v>492.74116329439602</v>
      </c>
      <c r="AE147" s="8">
        <f t="shared" si="82"/>
        <v>-33808.369036804761</v>
      </c>
      <c r="AJ147" s="7"/>
      <c r="AK147" s="6"/>
      <c r="AL147" s="6"/>
      <c r="AM147" s="5"/>
      <c r="AN147" s="5"/>
    </row>
    <row r="148" spans="1:40" x14ac:dyDescent="0.15">
      <c r="A148" s="1"/>
      <c r="D148" s="17"/>
      <c r="E148" s="24"/>
      <c r="F148" s="17"/>
      <c r="G148" s="21"/>
      <c r="H148" s="17">
        <f t="shared" si="90"/>
        <v>77</v>
      </c>
      <c r="I148" s="7">
        <f t="shared" si="83"/>
        <v>77</v>
      </c>
      <c r="J148" s="16">
        <v>0</v>
      </c>
      <c r="K148" s="14">
        <f t="shared" si="91"/>
        <v>0</v>
      </c>
      <c r="L148" s="15">
        <f t="shared" si="92"/>
        <v>2813.5682231615347</v>
      </c>
      <c r="M148" s="14">
        <f t="shared" si="75"/>
        <v>769177</v>
      </c>
      <c r="N148" s="13"/>
      <c r="O148" s="13">
        <f>1000*(IF(I17&lt;18,VLOOKUP(I17,'[1]Mortality (No Interventions) H'!$B$10:$O$129,13),VLOOKUP(I17,'[1]Mortality (Interventions) H'!$B$392:$AV$512,7)))</f>
        <v>72.475788317983302</v>
      </c>
      <c r="P148" s="11">
        <v>0</v>
      </c>
      <c r="Q148" s="10">
        <f t="shared" si="84"/>
        <v>0.61065473706342077</v>
      </c>
      <c r="R148" s="10">
        <f t="shared" si="85"/>
        <v>4.425768345878224E-2</v>
      </c>
      <c r="S148" s="10">
        <f t="shared" si="86"/>
        <v>0</v>
      </c>
      <c r="T148" s="9">
        <f t="shared" si="76"/>
        <v>0.56639705360463855</v>
      </c>
      <c r="U148" s="18"/>
      <c r="V148" s="8">
        <f t="shared" si="87"/>
        <v>4697.0157869023078</v>
      </c>
      <c r="W148" s="8">
        <f t="shared" si="77"/>
        <v>4356.5958650045504</v>
      </c>
      <c r="X148" s="18"/>
      <c r="Y148" s="8">
        <f t="shared" si="78"/>
        <v>0</v>
      </c>
      <c r="Z148" s="8">
        <f t="shared" si="79"/>
        <v>0</v>
      </c>
      <c r="AA148" s="8">
        <f t="shared" si="80"/>
        <v>-1593.5967517143313</v>
      </c>
      <c r="AB148" s="8">
        <f t="shared" si="88"/>
        <v>-34041.992189775745</v>
      </c>
      <c r="AC148" s="8">
        <f t="shared" si="81"/>
        <v>-35635.588941490074</v>
      </c>
      <c r="AD148" s="8">
        <f t="shared" si="89"/>
        <v>460.77724869511644</v>
      </c>
      <c r="AE148" s="8">
        <f t="shared" si="82"/>
        <v>-35174.81169279496</v>
      </c>
      <c r="AJ148" s="7"/>
      <c r="AK148" s="6"/>
      <c r="AL148" s="6"/>
      <c r="AM148" s="5"/>
      <c r="AN148" s="5"/>
    </row>
    <row r="149" spans="1:40" x14ac:dyDescent="0.15">
      <c r="A149" s="1"/>
      <c r="B149" s="1"/>
      <c r="D149" s="17"/>
      <c r="E149" s="17"/>
      <c r="F149" s="17"/>
      <c r="G149" s="17"/>
      <c r="H149" s="17">
        <f t="shared" si="90"/>
        <v>78</v>
      </c>
      <c r="I149" s="7">
        <f t="shared" si="83"/>
        <v>78</v>
      </c>
      <c r="J149" s="16">
        <v>0</v>
      </c>
      <c r="K149" s="14">
        <f t="shared" si="91"/>
        <v>0</v>
      </c>
      <c r="L149" s="15">
        <f t="shared" si="92"/>
        <v>2813.5682231615347</v>
      </c>
      <c r="M149" s="14">
        <f t="shared" si="75"/>
        <v>769177</v>
      </c>
      <c r="N149" s="13"/>
      <c r="O149" s="13">
        <f>1000*(IF(I18&lt;18,VLOOKUP(I18,'[1]Mortality (No Interventions) H'!$B$10:$O$129,13),VLOOKUP(I18,'[1]Mortality (Interventions) H'!$B$392:$AV$512,7)))</f>
        <v>80.873738234948306</v>
      </c>
      <c r="P149" s="11">
        <v>0</v>
      </c>
      <c r="Q149" s="10">
        <f t="shared" si="84"/>
        <v>0.56639705360463855</v>
      </c>
      <c r="R149" s="10">
        <f t="shared" si="85"/>
        <v>4.5806647050267518E-2</v>
      </c>
      <c r="S149" s="10">
        <f t="shared" si="86"/>
        <v>0</v>
      </c>
      <c r="T149" s="9">
        <f t="shared" si="76"/>
        <v>0.52059040655437105</v>
      </c>
      <c r="U149" s="18"/>
      <c r="V149" s="8">
        <f t="shared" si="87"/>
        <v>4356.5958650045504</v>
      </c>
      <c r="W149" s="8">
        <f t="shared" si="77"/>
        <v>4004.2616714227147</v>
      </c>
      <c r="X149" s="18"/>
      <c r="Y149" s="8">
        <f t="shared" si="78"/>
        <v>0</v>
      </c>
      <c r="Z149" s="8">
        <f t="shared" si="79"/>
        <v>0</v>
      </c>
      <c r="AA149" s="8">
        <f t="shared" si="80"/>
        <v>-1464.7166251641227</v>
      </c>
      <c r="AB149" s="8">
        <f t="shared" si="88"/>
        <v>-35233.419358183615</v>
      </c>
      <c r="AC149" s="8">
        <f t="shared" si="81"/>
        <v>-36698.13598334774</v>
      </c>
      <c r="AD149" s="8">
        <f t="shared" si="89"/>
        <v>427.38205435694641</v>
      </c>
      <c r="AE149" s="8">
        <f t="shared" si="82"/>
        <v>-36270.753928990795</v>
      </c>
      <c r="AJ149" s="7"/>
      <c r="AK149" s="6"/>
      <c r="AL149" s="6"/>
      <c r="AM149" s="5"/>
      <c r="AN149" s="5"/>
    </row>
    <row r="150" spans="1:40" x14ac:dyDescent="0.15">
      <c r="A150" s="1"/>
      <c r="D150" s="17"/>
      <c r="E150" s="17"/>
      <c r="F150" s="17"/>
      <c r="G150" s="21"/>
      <c r="H150" s="17">
        <f t="shared" si="90"/>
        <v>79</v>
      </c>
      <c r="I150" s="7">
        <f t="shared" si="83"/>
        <v>79</v>
      </c>
      <c r="J150" s="16">
        <v>0</v>
      </c>
      <c r="K150" s="14">
        <f t="shared" si="91"/>
        <v>0</v>
      </c>
      <c r="L150" s="15">
        <f t="shared" si="92"/>
        <v>2813.5682231615347</v>
      </c>
      <c r="M150" s="14">
        <f t="shared" si="75"/>
        <v>769177</v>
      </c>
      <c r="N150" s="13"/>
      <c r="O150" s="13">
        <f>1000*(IF(I19&lt;18,VLOOKUP(I19,'[1]Mortality (No Interventions) H'!$B$10:$O$129,13),VLOOKUP(I19,'[1]Mortality (Interventions) H'!$B$392:$AV$512,7)))</f>
        <v>90.096650275251193</v>
      </c>
      <c r="P150" s="11">
        <v>0</v>
      </c>
      <c r="Q150" s="10">
        <f t="shared" si="84"/>
        <v>0.52059040655437105</v>
      </c>
      <c r="R150" s="10">
        <f t="shared" si="85"/>
        <v>4.6903451795980003E-2</v>
      </c>
      <c r="S150" s="10">
        <f t="shared" si="86"/>
        <v>0</v>
      </c>
      <c r="T150" s="9">
        <f t="shared" si="76"/>
        <v>0.47368695475839107</v>
      </c>
      <c r="U150" s="18"/>
      <c r="V150" s="8">
        <f t="shared" si="87"/>
        <v>4004.2616714227147</v>
      </c>
      <c r="W150" s="8">
        <f t="shared" si="77"/>
        <v>3643.4911080019497</v>
      </c>
      <c r="X150" s="18"/>
      <c r="Y150" s="8">
        <f t="shared" si="78"/>
        <v>0</v>
      </c>
      <c r="Z150" s="8">
        <f t="shared" si="79"/>
        <v>0</v>
      </c>
      <c r="AA150" s="8">
        <f t="shared" si="80"/>
        <v>-1332.7505636343647</v>
      </c>
      <c r="AB150" s="8">
        <f t="shared" si="88"/>
        <v>-36077.05634207651</v>
      </c>
      <c r="AC150" s="8">
        <f t="shared" si="81"/>
        <v>-37409.806905710873</v>
      </c>
      <c r="AD150" s="8">
        <f t="shared" si="89"/>
        <v>392.81806996656832</v>
      </c>
      <c r="AE150" s="8">
        <f t="shared" si="82"/>
        <v>-37016.988835744305</v>
      </c>
      <c r="AJ150" s="7"/>
      <c r="AK150" s="6"/>
      <c r="AL150" s="6"/>
      <c r="AM150" s="5"/>
      <c r="AN150" s="5"/>
    </row>
    <row r="151" spans="1:40" x14ac:dyDescent="0.15">
      <c r="A151" s="1"/>
      <c r="D151" s="17"/>
      <c r="E151" s="17"/>
      <c r="F151" s="17"/>
      <c r="G151" s="17"/>
      <c r="H151" s="17">
        <f t="shared" si="90"/>
        <v>80</v>
      </c>
      <c r="I151" s="7">
        <f t="shared" si="83"/>
        <v>80</v>
      </c>
      <c r="J151" s="16">
        <v>0</v>
      </c>
      <c r="K151" s="14">
        <f t="shared" si="91"/>
        <v>0</v>
      </c>
      <c r="L151" s="15">
        <f t="shared" si="92"/>
        <v>2813.5682231615347</v>
      </c>
      <c r="M151" s="14">
        <f t="shared" si="75"/>
        <v>769177</v>
      </c>
      <c r="N151" s="13"/>
      <c r="O151" s="13">
        <f>1000*(IF(I20&lt;18,VLOOKUP(I20,'[1]Mortality (No Interventions) H'!$B$10:$O$129,13),VLOOKUP(I20,'[1]Mortality (Interventions) H'!$B$392:$AV$512,7)))</f>
        <v>100.0120524156254</v>
      </c>
      <c r="P151" s="11">
        <v>0</v>
      </c>
      <c r="Q151" s="10">
        <f t="shared" si="84"/>
        <v>0.47368695475839107</v>
      </c>
      <c r="R151" s="10">
        <f t="shared" si="85"/>
        <v>4.737440454789419E-2</v>
      </c>
      <c r="S151" s="10">
        <f t="shared" si="86"/>
        <v>0</v>
      </c>
      <c r="T151" s="9">
        <f t="shared" si="76"/>
        <v>0.42631255021049685</v>
      </c>
      <c r="U151" s="18"/>
      <c r="V151" s="8">
        <f t="shared" si="87"/>
        <v>3643.4911080019497</v>
      </c>
      <c r="W151" s="8">
        <f t="shared" si="77"/>
        <v>3279.0980843325938</v>
      </c>
      <c r="X151" s="18"/>
      <c r="Y151" s="8">
        <f t="shared" si="78"/>
        <v>0</v>
      </c>
      <c r="Z151" s="8">
        <f t="shared" si="79"/>
        <v>0</v>
      </c>
      <c r="AA151" s="8">
        <f t="shared" si="80"/>
        <v>-1199.4594444072102</v>
      </c>
      <c r="AB151" s="8">
        <f t="shared" si="88"/>
        <v>-36439.302366935612</v>
      </c>
      <c r="AC151" s="8">
        <f t="shared" si="81"/>
        <v>-37638.761811342825</v>
      </c>
      <c r="AD151" s="8">
        <f t="shared" si="89"/>
        <v>357.42647769499126</v>
      </c>
      <c r="AE151" s="8">
        <f t="shared" si="82"/>
        <v>-37281.335333647832</v>
      </c>
      <c r="AJ151" s="7"/>
      <c r="AK151" s="6"/>
      <c r="AL151" s="6"/>
      <c r="AM151" s="5"/>
      <c r="AN151" s="5"/>
    </row>
    <row r="152" spans="1:40" x14ac:dyDescent="0.15">
      <c r="B152" s="23"/>
      <c r="C152" s="22"/>
      <c r="D152" s="17"/>
      <c r="E152" s="17"/>
      <c r="F152" s="17"/>
      <c r="G152" s="21"/>
      <c r="H152" s="17">
        <f t="shared" si="90"/>
        <v>81</v>
      </c>
      <c r="I152" s="7">
        <f t="shared" si="83"/>
        <v>81</v>
      </c>
      <c r="J152" s="16">
        <v>0</v>
      </c>
      <c r="K152" s="14">
        <f t="shared" si="91"/>
        <v>0</v>
      </c>
      <c r="L152" s="15">
        <f t="shared" si="92"/>
        <v>2813.5682231615347</v>
      </c>
      <c r="M152" s="14">
        <f t="shared" si="75"/>
        <v>769177</v>
      </c>
      <c r="N152" s="13"/>
      <c r="O152" s="13">
        <f>1000*(IF(I21&lt;18,VLOOKUP(I21,'[1]Mortality (No Interventions) H'!$B$10:$O$129,13),VLOOKUP(I21,'[1]Mortality (Interventions) H'!$B$392:$AV$512,7)))</f>
        <v>110.7558308504173</v>
      </c>
      <c r="P152" s="11">
        <v>0</v>
      </c>
      <c r="Q152" s="10">
        <f t="shared" si="84"/>
        <v>0.42631255021049685</v>
      </c>
      <c r="R152" s="10">
        <f t="shared" si="85"/>
        <v>4.7216600700523817E-2</v>
      </c>
      <c r="S152" s="10">
        <f t="shared" si="86"/>
        <v>0</v>
      </c>
      <c r="T152" s="9">
        <f t="shared" si="76"/>
        <v>0.37909594950997305</v>
      </c>
      <c r="U152" s="18"/>
      <c r="V152" s="8">
        <f t="shared" si="87"/>
        <v>3279.0980843325938</v>
      </c>
      <c r="W152" s="8">
        <f t="shared" si="77"/>
        <v>2915.9188515623255</v>
      </c>
      <c r="X152" s="18"/>
      <c r="Y152" s="8">
        <f t="shared" si="78"/>
        <v>0</v>
      </c>
      <c r="Z152" s="8">
        <f t="shared" si="79"/>
        <v>0</v>
      </c>
      <c r="AA152" s="8">
        <f t="shared" si="80"/>
        <v>-1066.6123170705098</v>
      </c>
      <c r="AB152" s="8">
        <f t="shared" si="88"/>
        <v>-36317.923277026806</v>
      </c>
      <c r="AC152" s="8">
        <f t="shared" si="81"/>
        <v>-37384.535594097317</v>
      </c>
      <c r="AD152" s="8">
        <f t="shared" si="89"/>
        <v>321.6795220730275</v>
      </c>
      <c r="AE152" s="8">
        <f t="shared" si="82"/>
        <v>-37062.856072024289</v>
      </c>
      <c r="AJ152" s="7"/>
      <c r="AK152" s="6"/>
      <c r="AL152" s="6"/>
      <c r="AM152" s="5"/>
      <c r="AN152" s="5"/>
    </row>
    <row r="153" spans="1:40" x14ac:dyDescent="0.15">
      <c r="B153" s="17"/>
      <c r="C153" s="17"/>
      <c r="D153" s="17"/>
      <c r="F153" s="17"/>
      <c r="G153" s="17"/>
      <c r="H153" s="17">
        <f t="shared" si="90"/>
        <v>82</v>
      </c>
      <c r="I153" s="7">
        <f t="shared" si="83"/>
        <v>82</v>
      </c>
      <c r="J153" s="16">
        <v>0</v>
      </c>
      <c r="K153" s="14">
        <f t="shared" si="91"/>
        <v>0</v>
      </c>
      <c r="L153" s="15">
        <f t="shared" si="92"/>
        <v>2813.5682231615347</v>
      </c>
      <c r="M153" s="14">
        <f t="shared" si="75"/>
        <v>769177</v>
      </c>
      <c r="N153" s="13"/>
      <c r="O153" s="13">
        <f>1000*(IF(I22&lt;18,VLOOKUP(I22,'[1]Mortality (No Interventions) H'!$B$10:$O$129,13),VLOOKUP(I22,'[1]Mortality (Interventions) H'!$B$392:$AV$512,7)))</f>
        <v>122.69953406666114</v>
      </c>
      <c r="P153" s="11">
        <v>0</v>
      </c>
      <c r="Q153" s="10">
        <f t="shared" si="84"/>
        <v>0.37909594950997305</v>
      </c>
      <c r="R153" s="10">
        <f t="shared" si="85"/>
        <v>4.6514896371432191E-2</v>
      </c>
      <c r="S153" s="10">
        <f t="shared" si="86"/>
        <v>0</v>
      </c>
      <c r="T153" s="9">
        <f t="shared" si="76"/>
        <v>0.33258105313854086</v>
      </c>
      <c r="U153" s="18"/>
      <c r="V153" s="8">
        <f t="shared" si="87"/>
        <v>2915.9188515623255</v>
      </c>
      <c r="W153" s="8">
        <f t="shared" si="77"/>
        <v>2558.1369670994345</v>
      </c>
      <c r="X153" s="18"/>
      <c r="Y153" s="8">
        <f t="shared" si="78"/>
        <v>0</v>
      </c>
      <c r="Z153" s="8">
        <f t="shared" si="79"/>
        <v>0</v>
      </c>
      <c r="AA153" s="8">
        <f t="shared" si="80"/>
        <v>-935.73948273619635</v>
      </c>
      <c r="AB153" s="8">
        <f t="shared" si="88"/>
        <v>-35778.188446289096</v>
      </c>
      <c r="AC153" s="8">
        <f t="shared" si="81"/>
        <v>-36713.927929025289</v>
      </c>
      <c r="AD153" s="8">
        <f t="shared" si="89"/>
        <v>286.05163933826412</v>
      </c>
      <c r="AE153" s="8">
        <f t="shared" si="82"/>
        <v>-36427.876289687025</v>
      </c>
      <c r="AJ153" s="7"/>
      <c r="AK153" s="6"/>
      <c r="AL153" s="6"/>
      <c r="AM153" s="5"/>
      <c r="AN153" s="5"/>
    </row>
    <row r="154" spans="1:40" x14ac:dyDescent="0.15">
      <c r="B154" s="17"/>
      <c r="C154" s="17"/>
      <c r="D154" s="17"/>
      <c r="F154" s="17"/>
      <c r="G154" s="17"/>
      <c r="H154" s="17">
        <f t="shared" si="90"/>
        <v>83</v>
      </c>
      <c r="I154" s="7">
        <f t="shared" si="83"/>
        <v>83</v>
      </c>
      <c r="J154" s="16">
        <v>0</v>
      </c>
      <c r="K154" s="14">
        <f t="shared" si="91"/>
        <v>0</v>
      </c>
      <c r="L154" s="15">
        <f t="shared" si="92"/>
        <v>2813.5682231615347</v>
      </c>
      <c r="M154" s="14">
        <f t="shared" si="75"/>
        <v>769177</v>
      </c>
      <c r="N154" s="13"/>
      <c r="O154" s="13">
        <f>1000*(IF(I23&lt;18,VLOOKUP(I23,'[1]Mortality (No Interventions) H'!$B$10:$O$129,13),VLOOKUP(I23,'[1]Mortality (Interventions) H'!$B$392:$AV$512,7)))</f>
        <v>135.9564191578086</v>
      </c>
      <c r="P154" s="11">
        <v>0</v>
      </c>
      <c r="Q154" s="10">
        <f t="shared" si="84"/>
        <v>0.33258105313854086</v>
      </c>
      <c r="R154" s="10">
        <f t="shared" si="85"/>
        <v>4.5216529064448875E-2</v>
      </c>
      <c r="S154" s="10">
        <f t="shared" si="86"/>
        <v>0</v>
      </c>
      <c r="T154" s="9">
        <f t="shared" si="76"/>
        <v>0.28736452407409196</v>
      </c>
      <c r="U154" s="18"/>
      <c r="V154" s="8">
        <f t="shared" si="87"/>
        <v>2558.1369670994345</v>
      </c>
      <c r="W154" s="8">
        <f t="shared" si="77"/>
        <v>2210.3418253373784</v>
      </c>
      <c r="X154" s="18"/>
      <c r="Y154" s="8">
        <f t="shared" si="78"/>
        <v>0</v>
      </c>
      <c r="Z154" s="8">
        <f t="shared" si="79"/>
        <v>0</v>
      </c>
      <c r="AA154" s="8">
        <f t="shared" si="80"/>
        <v>-808.51969339880293</v>
      </c>
      <c r="AB154" s="8">
        <f t="shared" si="88"/>
        <v>-34779.514176205594</v>
      </c>
      <c r="AC154" s="8">
        <f t="shared" si="81"/>
        <v>-35588.033869604398</v>
      </c>
      <c r="AD154" s="8">
        <f t="shared" si="89"/>
        <v>250.95323647245453</v>
      </c>
      <c r="AE154" s="8">
        <f t="shared" si="82"/>
        <v>-35337.080633131947</v>
      </c>
      <c r="AJ154" s="7"/>
      <c r="AK154" s="6"/>
      <c r="AL154" s="6"/>
      <c r="AM154" s="5"/>
      <c r="AN154" s="5"/>
    </row>
    <row r="155" spans="1:40" x14ac:dyDescent="0.15">
      <c r="B155" s="17"/>
      <c r="C155" s="17"/>
      <c r="D155" s="17"/>
      <c r="F155" s="17"/>
      <c r="G155" s="17"/>
      <c r="H155" s="17">
        <f t="shared" si="90"/>
        <v>84</v>
      </c>
      <c r="I155" s="7">
        <f t="shared" si="83"/>
        <v>84</v>
      </c>
      <c r="J155" s="16">
        <v>0</v>
      </c>
      <c r="K155" s="14">
        <f t="shared" si="91"/>
        <v>0</v>
      </c>
      <c r="L155" s="15">
        <f t="shared" si="92"/>
        <v>2813.5682231615347</v>
      </c>
      <c r="M155" s="14">
        <f t="shared" si="75"/>
        <v>769177</v>
      </c>
      <c r="N155" s="13"/>
      <c r="O155" s="13">
        <f>1000*(IF(I24&lt;18,VLOOKUP(I24,'[1]Mortality (No Interventions) H'!$B$10:$O$129,13),VLOOKUP(I24,'[1]Mortality (Interventions) H'!$B$392:$AV$512,7)))</f>
        <v>150.72797553191134</v>
      </c>
      <c r="P155" s="11">
        <v>0</v>
      </c>
      <c r="Q155" s="10">
        <f t="shared" si="84"/>
        <v>0.28736452407409196</v>
      </c>
      <c r="R155" s="10">
        <f t="shared" si="85"/>
        <v>4.331387295337908E-2</v>
      </c>
      <c r="S155" s="10">
        <f t="shared" si="86"/>
        <v>0</v>
      </c>
      <c r="T155" s="9">
        <f t="shared" si="76"/>
        <v>0.24405065112071289</v>
      </c>
      <c r="U155" s="18"/>
      <c r="V155" s="8">
        <f t="shared" si="87"/>
        <v>2210.3418253373784</v>
      </c>
      <c r="W155" s="8">
        <f t="shared" si="77"/>
        <v>1877.1814767707658</v>
      </c>
      <c r="X155" s="18"/>
      <c r="Y155" s="8">
        <f t="shared" si="78"/>
        <v>0</v>
      </c>
      <c r="Z155" s="8">
        <f t="shared" si="79"/>
        <v>0</v>
      </c>
      <c r="AA155" s="8">
        <f t="shared" si="80"/>
        <v>-686.65315683511972</v>
      </c>
      <c r="AB155" s="8">
        <f t="shared" si="88"/>
        <v>-33316.034856661259</v>
      </c>
      <c r="AC155" s="8">
        <f t="shared" si="81"/>
        <v>-34002.688013496379</v>
      </c>
      <c r="AD155" s="8">
        <f t="shared" si="89"/>
        <v>216.83453306559684</v>
      </c>
      <c r="AE155" s="8">
        <f t="shared" si="82"/>
        <v>-33785.853480430786</v>
      </c>
      <c r="AJ155" s="7"/>
      <c r="AK155" s="6"/>
      <c r="AL155" s="6"/>
      <c r="AM155" s="5"/>
      <c r="AN155" s="5"/>
    </row>
    <row r="156" spans="1:40" x14ac:dyDescent="0.15">
      <c r="B156" s="17"/>
      <c r="C156" s="19"/>
      <c r="D156" s="21"/>
      <c r="F156" s="17"/>
      <c r="G156" s="19"/>
      <c r="H156" s="17">
        <f t="shared" si="90"/>
        <v>85</v>
      </c>
      <c r="I156" s="7">
        <f t="shared" si="83"/>
        <v>85</v>
      </c>
      <c r="J156" s="16">
        <v>0</v>
      </c>
      <c r="K156" s="14">
        <f t="shared" si="91"/>
        <v>0</v>
      </c>
      <c r="L156" s="15">
        <f t="shared" si="92"/>
        <v>2813.5682231615347</v>
      </c>
      <c r="M156" s="14">
        <f t="shared" si="75"/>
        <v>769177</v>
      </c>
      <c r="N156" s="13"/>
      <c r="O156" s="13">
        <f>1000*(IF(I25&lt;18,VLOOKUP(I25,'[1]Mortality (No Interventions) H'!$B$10:$O$129,13),VLOOKUP(I25,'[1]Mortality (Interventions) H'!$B$392:$AV$512,7)))</f>
        <v>166.41678997539645</v>
      </c>
      <c r="P156" s="11">
        <v>0</v>
      </c>
      <c r="Q156" s="10">
        <f t="shared" si="84"/>
        <v>0.24405065112071289</v>
      </c>
      <c r="R156" s="10">
        <f t="shared" si="85"/>
        <v>4.0614125950914425E-2</v>
      </c>
      <c r="S156" s="10">
        <f t="shared" si="86"/>
        <v>0</v>
      </c>
      <c r="T156" s="9">
        <f t="shared" si="76"/>
        <v>0.20343652516979846</v>
      </c>
      <c r="U156" s="18"/>
      <c r="V156" s="8">
        <f t="shared" si="87"/>
        <v>1877.1814767707658</v>
      </c>
      <c r="W156" s="8">
        <f t="shared" si="77"/>
        <v>1564.7869612053007</v>
      </c>
      <c r="X156" s="18"/>
      <c r="Y156" s="8">
        <f t="shared" si="78"/>
        <v>0</v>
      </c>
      <c r="Z156" s="8">
        <f t="shared" si="79"/>
        <v>0</v>
      </c>
      <c r="AA156" s="8">
        <f t="shared" si="80"/>
        <v>-572.38254264814668</v>
      </c>
      <c r="AB156" s="8">
        <f t="shared" si="88"/>
        <v>-31239.451556546504</v>
      </c>
      <c r="AC156" s="8">
        <f t="shared" si="81"/>
        <v>-31811.83409919465</v>
      </c>
      <c r="AD156" s="8">
        <f t="shared" si="89"/>
        <v>184.15150287121213</v>
      </c>
      <c r="AE156" s="8">
        <f t="shared" si="82"/>
        <v>-31627.682596323437</v>
      </c>
      <c r="AG156" s="20"/>
      <c r="AJ156" s="7"/>
      <c r="AK156" s="6"/>
      <c r="AL156" s="6"/>
      <c r="AM156" s="5"/>
      <c r="AN156" s="5"/>
    </row>
    <row r="157" spans="1:40" x14ac:dyDescent="0.15">
      <c r="B157" s="7"/>
      <c r="C157" s="19"/>
      <c r="D157" s="21"/>
      <c r="E157" s="21"/>
      <c r="F157" s="7"/>
      <c r="G157" s="19"/>
      <c r="H157" s="17">
        <f t="shared" si="90"/>
        <v>86</v>
      </c>
      <c r="I157" s="7">
        <f t="shared" si="83"/>
        <v>86</v>
      </c>
      <c r="J157" s="16">
        <v>0</v>
      </c>
      <c r="K157" s="14">
        <f t="shared" si="91"/>
        <v>0</v>
      </c>
      <c r="L157" s="15">
        <f t="shared" si="92"/>
        <v>2813.5682231615347</v>
      </c>
      <c r="M157" s="14">
        <f t="shared" si="75"/>
        <v>769177</v>
      </c>
      <c r="N157" s="13"/>
      <c r="O157" s="13">
        <f>1000*(IF(I26&lt;18,VLOOKUP(I26,'[1]Mortality (No Interventions) H'!$B$10:$O$129,13),VLOOKUP(I26,'[1]Mortality (Interventions) H'!$B$392:$AV$512,7)))</f>
        <v>182.47093402455198</v>
      </c>
      <c r="P157" s="11">
        <v>0</v>
      </c>
      <c r="Q157" s="10">
        <f t="shared" si="84"/>
        <v>0.20343652516979846</v>
      </c>
      <c r="R157" s="10">
        <f t="shared" si="85"/>
        <v>3.7121252762442401E-2</v>
      </c>
      <c r="S157" s="10">
        <f t="shared" si="86"/>
        <v>0</v>
      </c>
      <c r="T157" s="9">
        <f t="shared" si="76"/>
        <v>0.16631527240735605</v>
      </c>
      <c r="U157" s="18"/>
      <c r="V157" s="8">
        <f t="shared" si="87"/>
        <v>1564.7869612053007</v>
      </c>
      <c r="W157" s="8">
        <f t="shared" si="77"/>
        <v>1279.2588228447291</v>
      </c>
      <c r="X157" s="18"/>
      <c r="Y157" s="8">
        <f t="shared" si="78"/>
        <v>0</v>
      </c>
      <c r="Z157" s="8">
        <f t="shared" si="79"/>
        <v>0</v>
      </c>
      <c r="AA157" s="8">
        <f t="shared" si="80"/>
        <v>-467.9393654717914</v>
      </c>
      <c r="AB157" s="8">
        <f t="shared" si="88"/>
        <v>-28552.813836057157</v>
      </c>
      <c r="AC157" s="8">
        <f t="shared" si="81"/>
        <v>-29020.753201528947</v>
      </c>
      <c r="AD157" s="8">
        <f t="shared" si="89"/>
        <v>153.50560089424002</v>
      </c>
      <c r="AE157" s="8">
        <f t="shared" si="82"/>
        <v>-28867.247600634706</v>
      </c>
      <c r="AG157" s="20"/>
      <c r="AJ157" s="7"/>
      <c r="AK157" s="6"/>
      <c r="AL157" s="6"/>
      <c r="AM157" s="5"/>
      <c r="AN157" s="5"/>
    </row>
    <row r="158" spans="1:40" x14ac:dyDescent="0.15">
      <c r="B158" s="7"/>
      <c r="C158" s="19"/>
      <c r="D158" s="21"/>
      <c r="E158" s="21"/>
      <c r="F158" s="7"/>
      <c r="G158" s="19"/>
      <c r="H158" s="17">
        <f t="shared" si="90"/>
        <v>87</v>
      </c>
      <c r="I158" s="7">
        <f t="shared" si="83"/>
        <v>87</v>
      </c>
      <c r="J158" s="16">
        <v>0</v>
      </c>
      <c r="K158" s="14">
        <f t="shared" si="91"/>
        <v>0</v>
      </c>
      <c r="L158" s="15">
        <f t="shared" si="92"/>
        <v>2813.5682231615347</v>
      </c>
      <c r="M158" s="14">
        <f t="shared" si="75"/>
        <v>769177</v>
      </c>
      <c r="N158" s="13"/>
      <c r="O158" s="13">
        <f>1000*(IF(I27&lt;18,VLOOKUP(I27,'[1]Mortality (No Interventions) H'!$B$10:$O$129,13),VLOOKUP(I27,'[1]Mortality (Interventions) H'!$B$392:$AV$512,7)))</f>
        <v>199.72601017473744</v>
      </c>
      <c r="P158" s="11">
        <v>0</v>
      </c>
      <c r="Q158" s="10">
        <f t="shared" si="84"/>
        <v>0.16631527240735605</v>
      </c>
      <c r="R158" s="10">
        <f t="shared" si="85"/>
        <v>3.3217485789045827E-2</v>
      </c>
      <c r="S158" s="10">
        <f t="shared" si="86"/>
        <v>0</v>
      </c>
      <c r="T158" s="9">
        <f t="shared" si="76"/>
        <v>0.13309778661831023</v>
      </c>
      <c r="U158" s="18"/>
      <c r="V158" s="8">
        <f t="shared" si="87"/>
        <v>1279.2588228447291</v>
      </c>
      <c r="W158" s="8">
        <f t="shared" si="77"/>
        <v>1023.7575621771201</v>
      </c>
      <c r="X158" s="18"/>
      <c r="Y158" s="8">
        <f t="shared" si="78"/>
        <v>0</v>
      </c>
      <c r="Z158" s="8">
        <f t="shared" si="79"/>
        <v>0</v>
      </c>
      <c r="AA158" s="8">
        <f t="shared" si="80"/>
        <v>-374.47970300241218</v>
      </c>
      <c r="AB158" s="8">
        <f t="shared" si="88"/>
        <v>-25550.126066760902</v>
      </c>
      <c r="AC158" s="8">
        <f t="shared" si="81"/>
        <v>-25924.605769763315</v>
      </c>
      <c r="AD158" s="8">
        <f t="shared" si="89"/>
        <v>125.49529052106794</v>
      </c>
      <c r="AE158" s="8">
        <f t="shared" si="82"/>
        <v>-25799.110479242248</v>
      </c>
      <c r="AG158" s="20"/>
      <c r="AJ158" s="7"/>
      <c r="AK158" s="6"/>
      <c r="AL158" s="6"/>
      <c r="AM158" s="5"/>
      <c r="AN158" s="5"/>
    </row>
    <row r="159" spans="1:40" x14ac:dyDescent="0.15">
      <c r="B159" s="7"/>
      <c r="C159" s="19"/>
      <c r="D159" s="21"/>
      <c r="E159" s="21"/>
      <c r="F159" s="7"/>
      <c r="G159" s="19"/>
      <c r="H159" s="17">
        <f t="shared" si="90"/>
        <v>88</v>
      </c>
      <c r="I159" s="7">
        <f t="shared" si="83"/>
        <v>88</v>
      </c>
      <c r="J159" s="16">
        <v>0</v>
      </c>
      <c r="K159" s="14">
        <f t="shared" si="91"/>
        <v>0</v>
      </c>
      <c r="L159" s="15">
        <f t="shared" si="92"/>
        <v>2813.5682231615347</v>
      </c>
      <c r="M159" s="14">
        <f t="shared" si="75"/>
        <v>769177</v>
      </c>
      <c r="N159" s="13"/>
      <c r="O159" s="13">
        <f>1000*(IF(I28&lt;18,VLOOKUP(I28,'[1]Mortality (No Interventions) H'!$B$10:$O$129,13),VLOOKUP(I28,'[1]Mortality (Interventions) H'!$B$392:$AV$512,7)))</f>
        <v>218.05528402293265</v>
      </c>
      <c r="P159" s="11">
        <v>0</v>
      </c>
      <c r="Q159" s="10">
        <f t="shared" si="84"/>
        <v>0.13309778661831023</v>
      </c>
      <c r="R159" s="10">
        <f t="shared" si="85"/>
        <v>2.9022675663879324E-2</v>
      </c>
      <c r="S159" s="10">
        <f t="shared" si="86"/>
        <v>0</v>
      </c>
      <c r="T159" s="9">
        <f t="shared" si="76"/>
        <v>0.10407511095443091</v>
      </c>
      <c r="U159" s="18"/>
      <c r="V159" s="8">
        <f t="shared" si="87"/>
        <v>1023.7575621771201</v>
      </c>
      <c r="W159" s="8">
        <f t="shared" si="77"/>
        <v>800.52181618596308</v>
      </c>
      <c r="X159" s="18"/>
      <c r="Y159" s="8">
        <f t="shared" si="78"/>
        <v>0</v>
      </c>
      <c r="Z159" s="8">
        <f t="shared" si="79"/>
        <v>0</v>
      </c>
      <c r="AA159" s="8">
        <f t="shared" si="80"/>
        <v>-292.82242500339777</v>
      </c>
      <c r="AB159" s="8">
        <f t="shared" si="88"/>
        <v>-22323.574599115705</v>
      </c>
      <c r="AC159" s="8">
        <f t="shared" si="81"/>
        <v>-22616.397024119102</v>
      </c>
      <c r="AD159" s="8">
        <f t="shared" si="89"/>
        <v>100.43061684957549</v>
      </c>
      <c r="AE159" s="8">
        <f t="shared" si="82"/>
        <v>-22515.966407269527</v>
      </c>
      <c r="AG159" s="20"/>
      <c r="AJ159" s="7"/>
      <c r="AK159" s="6"/>
      <c r="AL159" s="6"/>
      <c r="AM159" s="5"/>
      <c r="AN159" s="5"/>
    </row>
    <row r="160" spans="1:40" x14ac:dyDescent="0.15">
      <c r="B160" s="7"/>
      <c r="C160" s="19"/>
      <c r="D160" s="21"/>
      <c r="E160" s="21"/>
      <c r="F160" s="7"/>
      <c r="G160" s="19"/>
      <c r="H160" s="17">
        <f t="shared" si="90"/>
        <v>89</v>
      </c>
      <c r="I160" s="7">
        <f t="shared" si="83"/>
        <v>89</v>
      </c>
      <c r="J160" s="16">
        <v>0</v>
      </c>
      <c r="K160" s="14">
        <f t="shared" si="91"/>
        <v>0</v>
      </c>
      <c r="L160" s="15">
        <f t="shared" si="92"/>
        <v>2813.5682231615347</v>
      </c>
      <c r="M160" s="14">
        <f t="shared" si="75"/>
        <v>769177</v>
      </c>
      <c r="N160" s="13"/>
      <c r="O160" s="13">
        <f>1000*(IF(I29&lt;18,VLOOKUP(I29,'[1]Mortality (No Interventions) H'!$B$10:$O$129,13),VLOOKUP(I29,'[1]Mortality (Interventions) H'!$B$392:$AV$512,7)))</f>
        <v>237.96620989014485</v>
      </c>
      <c r="P160" s="11">
        <v>0</v>
      </c>
      <c r="Q160" s="10">
        <f t="shared" si="84"/>
        <v>0.10407511095443091</v>
      </c>
      <c r="R160" s="10">
        <f t="shared" si="85"/>
        <v>2.4766359697722218E-2</v>
      </c>
      <c r="S160" s="10">
        <f t="shared" si="86"/>
        <v>0</v>
      </c>
      <c r="T160" s="9">
        <f t="shared" si="76"/>
        <v>7.9308751256708693E-2</v>
      </c>
      <c r="U160" s="18"/>
      <c r="V160" s="8">
        <f t="shared" si="87"/>
        <v>800.52181618596308</v>
      </c>
      <c r="W160" s="8">
        <f t="shared" si="77"/>
        <v>610.02467365381426</v>
      </c>
      <c r="X160" s="18"/>
      <c r="Y160" s="8">
        <f t="shared" si="78"/>
        <v>0</v>
      </c>
      <c r="Z160" s="8">
        <f t="shared" si="79"/>
        <v>0</v>
      </c>
      <c r="AA160" s="8">
        <f t="shared" si="80"/>
        <v>-223.14058235449801</v>
      </c>
      <c r="AB160" s="8">
        <f t="shared" si="88"/>
        <v>-19049.714253214883</v>
      </c>
      <c r="AC160" s="8">
        <f t="shared" si="81"/>
        <v>-19272.854835569382</v>
      </c>
      <c r="AD160" s="8">
        <f t="shared" si="89"/>
        <v>78.531190167842979</v>
      </c>
      <c r="AE160" s="8">
        <f t="shared" si="82"/>
        <v>-19194.323645401539</v>
      </c>
      <c r="AG160" s="20"/>
      <c r="AJ160" s="7"/>
      <c r="AK160" s="6"/>
      <c r="AL160" s="6"/>
      <c r="AM160" s="5"/>
      <c r="AN160" s="5"/>
    </row>
    <row r="161" spans="2:40" x14ac:dyDescent="0.15">
      <c r="B161" s="7"/>
      <c r="C161" s="19"/>
      <c r="D161" s="21"/>
      <c r="E161" s="21"/>
      <c r="F161" s="7"/>
      <c r="G161" s="19"/>
      <c r="H161" s="17">
        <f t="shared" si="90"/>
        <v>90</v>
      </c>
      <c r="I161" s="7">
        <f t="shared" si="83"/>
        <v>90</v>
      </c>
      <c r="J161" s="16">
        <v>0</v>
      </c>
      <c r="K161" s="14">
        <f t="shared" si="91"/>
        <v>0</v>
      </c>
      <c r="L161" s="15">
        <f t="shared" si="92"/>
        <v>2813.5682231615347</v>
      </c>
      <c r="M161" s="14">
        <f t="shared" si="75"/>
        <v>769177</v>
      </c>
      <c r="N161" s="13"/>
      <c r="O161" s="13">
        <f>1000*(IF(I30&lt;18,VLOOKUP(I30,'[1]Mortality (No Interventions) H'!$B$10:$O$129,13),VLOOKUP(I30,'[1]Mortality (Interventions) H'!$B$392:$AV$512,7)))</f>
        <v>259.67993458061432</v>
      </c>
      <c r="P161" s="11">
        <v>0</v>
      </c>
      <c r="Q161" s="10">
        <f t="shared" si="84"/>
        <v>7.9308751256708693E-2</v>
      </c>
      <c r="R161" s="10">
        <f t="shared" si="85"/>
        <v>2.0594891338012327E-2</v>
      </c>
      <c r="S161" s="10">
        <f t="shared" si="86"/>
        <v>0</v>
      </c>
      <c r="T161" s="9">
        <f t="shared" si="76"/>
        <v>5.8713859918696362E-2</v>
      </c>
      <c r="U161" s="18"/>
      <c r="V161" s="8">
        <f t="shared" si="87"/>
        <v>610.02467365381426</v>
      </c>
      <c r="W161" s="8">
        <f t="shared" si="77"/>
        <v>451.61350630683114</v>
      </c>
      <c r="X161" s="18"/>
      <c r="Y161" s="8">
        <f t="shared" si="78"/>
        <v>0</v>
      </c>
      <c r="Z161" s="8">
        <f t="shared" si="79"/>
        <v>0</v>
      </c>
      <c r="AA161" s="8">
        <f t="shared" si="80"/>
        <v>-165.19545052640177</v>
      </c>
      <c r="AB161" s="8">
        <f t="shared" si="88"/>
        <v>-15841.116734698307</v>
      </c>
      <c r="AC161" s="8">
        <f t="shared" si="81"/>
        <v>-16006.31218522471</v>
      </c>
      <c r="AD161" s="8">
        <f t="shared" si="89"/>
        <v>59.843420485439182</v>
      </c>
      <c r="AE161" s="8">
        <f t="shared" si="82"/>
        <v>-15946.468764739271</v>
      </c>
      <c r="AG161" s="20"/>
      <c r="AJ161" s="7"/>
      <c r="AK161" s="6"/>
      <c r="AL161" s="6"/>
      <c r="AM161" s="5"/>
      <c r="AN161" s="5"/>
    </row>
    <row r="162" spans="2:40" x14ac:dyDescent="0.15">
      <c r="B162" s="7"/>
      <c r="C162" s="19"/>
      <c r="D162" s="21"/>
      <c r="E162" s="21"/>
      <c r="F162" s="7"/>
      <c r="G162" s="19"/>
      <c r="H162" s="17">
        <f t="shared" si="90"/>
        <v>91</v>
      </c>
      <c r="I162" s="7">
        <f t="shared" si="83"/>
        <v>91</v>
      </c>
      <c r="J162" s="16">
        <v>0</v>
      </c>
      <c r="K162" s="14">
        <f t="shared" si="91"/>
        <v>0</v>
      </c>
      <c r="L162" s="15">
        <f t="shared" si="92"/>
        <v>2813.5682231615347</v>
      </c>
      <c r="M162" s="14">
        <f t="shared" si="75"/>
        <v>769177</v>
      </c>
      <c r="N162" s="13"/>
      <c r="O162" s="13">
        <f>1000*(IF(I31&lt;18,VLOOKUP(I31,'[1]Mortality (No Interventions) H'!$B$10:$O$129,13),VLOOKUP(I31,'[1]Mortality (Interventions) H'!$B$392:$AV$512,7)))</f>
        <v>280.61463243431302</v>
      </c>
      <c r="P162" s="11">
        <v>0</v>
      </c>
      <c r="Q162" s="10">
        <f t="shared" si="84"/>
        <v>5.8713859918696362E-2</v>
      </c>
      <c r="R162" s="10">
        <f t="shared" si="85"/>
        <v>1.6475968219884722E-2</v>
      </c>
      <c r="S162" s="10">
        <f t="shared" si="86"/>
        <v>0</v>
      </c>
      <c r="T162" s="9">
        <f t="shared" si="76"/>
        <v>4.223789169881164E-2</v>
      </c>
      <c r="U162" s="18"/>
      <c r="V162" s="8">
        <f t="shared" si="87"/>
        <v>451.61350630683114</v>
      </c>
      <c r="W162" s="8">
        <f t="shared" si="77"/>
        <v>324.8841482321684</v>
      </c>
      <c r="X162" s="18"/>
      <c r="Y162" s="8">
        <f t="shared" si="78"/>
        <v>0</v>
      </c>
      <c r="Z162" s="8">
        <f t="shared" si="79"/>
        <v>0</v>
      </c>
      <c r="AA162" s="8">
        <f t="shared" si="80"/>
        <v>-118.83918989711481</v>
      </c>
      <c r="AB162" s="8">
        <f t="shared" si="88"/>
        <v>-12672.93580746627</v>
      </c>
      <c r="AC162" s="8">
        <f t="shared" si="81"/>
        <v>-12791.774997363385</v>
      </c>
      <c r="AD162" s="8">
        <f t="shared" si="89"/>
        <v>44.30328496870014</v>
      </c>
      <c r="AE162" s="8">
        <f t="shared" si="82"/>
        <v>-12747.471712394685</v>
      </c>
      <c r="AG162" s="20"/>
      <c r="AJ162" s="7"/>
      <c r="AK162" s="6"/>
      <c r="AL162" s="6"/>
      <c r="AM162" s="5"/>
      <c r="AN162" s="5"/>
    </row>
    <row r="163" spans="2:40" x14ac:dyDescent="0.15">
      <c r="B163" s="7"/>
      <c r="C163" s="19"/>
      <c r="D163" s="21"/>
      <c r="E163" s="21"/>
      <c r="F163" s="7"/>
      <c r="G163" s="19"/>
      <c r="H163" s="17">
        <f t="shared" si="90"/>
        <v>92</v>
      </c>
      <c r="I163" s="7">
        <f t="shared" si="83"/>
        <v>92</v>
      </c>
      <c r="J163" s="16">
        <v>0</v>
      </c>
      <c r="K163" s="14">
        <f t="shared" si="91"/>
        <v>0</v>
      </c>
      <c r="L163" s="15">
        <f t="shared" si="92"/>
        <v>2813.5682231615347</v>
      </c>
      <c r="M163" s="14">
        <f t="shared" si="75"/>
        <v>769177</v>
      </c>
      <c r="N163" s="13"/>
      <c r="O163" s="13">
        <f>1000*(IF(I32&lt;18,VLOOKUP(I32,'[1]Mortality (No Interventions) H'!$B$10:$O$129,13),VLOOKUP(I32,'[1]Mortality (Interventions) H'!$B$392:$AV$512,7)))</f>
        <v>302.84762223926992</v>
      </c>
      <c r="P163" s="11">
        <v>0</v>
      </c>
      <c r="Q163" s="10">
        <f t="shared" si="84"/>
        <v>4.223789169881164E-2</v>
      </c>
      <c r="R163" s="10">
        <f t="shared" si="85"/>
        <v>1.2791645069384901E-2</v>
      </c>
      <c r="S163" s="10">
        <f t="shared" si="86"/>
        <v>0</v>
      </c>
      <c r="T163" s="9">
        <f t="shared" si="76"/>
        <v>2.9446246629426739E-2</v>
      </c>
      <c r="U163" s="18"/>
      <c r="V163" s="8">
        <f t="shared" si="87"/>
        <v>324.8841482321684</v>
      </c>
      <c r="W163" s="8">
        <f t="shared" si="77"/>
        <v>226.49375643682572</v>
      </c>
      <c r="X163" s="18"/>
      <c r="Y163" s="8">
        <f t="shared" si="78"/>
        <v>0</v>
      </c>
      <c r="Z163" s="8">
        <f t="shared" si="79"/>
        <v>0</v>
      </c>
      <c r="AA163" s="8">
        <f t="shared" si="80"/>
        <v>-82.849023807932525</v>
      </c>
      <c r="AB163" s="8">
        <f t="shared" si="88"/>
        <v>-9839.0391795342712</v>
      </c>
      <c r="AC163" s="8">
        <f t="shared" si="81"/>
        <v>-9921.8882033422033</v>
      </c>
      <c r="AD163" s="8">
        <f t="shared" si="89"/>
        <v>31.871134941575722</v>
      </c>
      <c r="AE163" s="8">
        <f t="shared" si="82"/>
        <v>-9890.017068400628</v>
      </c>
      <c r="AG163" s="20"/>
      <c r="AJ163" s="7"/>
      <c r="AK163" s="6"/>
      <c r="AL163" s="6"/>
      <c r="AM163" s="5"/>
      <c r="AN163" s="5"/>
    </row>
    <row r="164" spans="2:40" x14ac:dyDescent="0.15">
      <c r="B164" s="7"/>
      <c r="C164" s="19"/>
      <c r="D164" s="21"/>
      <c r="E164" s="21"/>
      <c r="F164" s="7"/>
      <c r="G164" s="19"/>
      <c r="H164" s="17">
        <f t="shared" si="90"/>
        <v>93</v>
      </c>
      <c r="I164" s="7">
        <f t="shared" si="83"/>
        <v>93</v>
      </c>
      <c r="J164" s="16">
        <v>0</v>
      </c>
      <c r="K164" s="14">
        <f t="shared" si="91"/>
        <v>0</v>
      </c>
      <c r="L164" s="15">
        <f t="shared" si="92"/>
        <v>2813.5682231615347</v>
      </c>
      <c r="M164" s="14">
        <f t="shared" si="75"/>
        <v>769177</v>
      </c>
      <c r="N164" s="13"/>
      <c r="O164" s="13">
        <f>1000*(IF(I33&lt;18,VLOOKUP(I33,'[1]Mortality (No Interventions) H'!$B$10:$O$129,13),VLOOKUP(I33,'[1]Mortality (Interventions) H'!$B$392:$AV$512,7)))</f>
        <v>325.63926256094129</v>
      </c>
      <c r="P164" s="11">
        <v>0</v>
      </c>
      <c r="Q164" s="10">
        <f t="shared" si="84"/>
        <v>2.9446246629426739E-2</v>
      </c>
      <c r="R164" s="10">
        <f t="shared" si="85"/>
        <v>9.5888540375941266E-3</v>
      </c>
      <c r="S164" s="10">
        <f t="shared" si="86"/>
        <v>0</v>
      </c>
      <c r="T164" s="9">
        <f t="shared" si="76"/>
        <v>1.9857392591832612E-2</v>
      </c>
      <c r="U164" s="18"/>
      <c r="V164" s="8">
        <f t="shared" si="87"/>
        <v>226.49375643682572</v>
      </c>
      <c r="W164" s="8">
        <f t="shared" si="77"/>
        <v>152.73849661608034</v>
      </c>
      <c r="X164" s="18"/>
      <c r="Y164" s="8">
        <f t="shared" si="78"/>
        <v>0</v>
      </c>
      <c r="Z164" s="8">
        <f t="shared" si="79"/>
        <v>0</v>
      </c>
      <c r="AA164" s="8">
        <f t="shared" si="80"/>
        <v>-55.870128791223507</v>
      </c>
      <c r="AB164" s="8">
        <f t="shared" si="88"/>
        <v>-7375.5259820745378</v>
      </c>
      <c r="AC164" s="8">
        <f t="shared" si="81"/>
        <v>-7431.3961108657613</v>
      </c>
      <c r="AD164" s="8">
        <f t="shared" si="89"/>
        <v>22.219037506452604</v>
      </c>
      <c r="AE164" s="8">
        <f t="shared" si="82"/>
        <v>-7409.1770733593085</v>
      </c>
      <c r="AG164" s="20"/>
      <c r="AJ164" s="7"/>
      <c r="AK164" s="6"/>
      <c r="AL164" s="6"/>
      <c r="AM164" s="5"/>
      <c r="AN164" s="5"/>
    </row>
    <row r="165" spans="2:40" x14ac:dyDescent="0.15">
      <c r="B165" s="7"/>
      <c r="C165" s="19"/>
      <c r="D165" s="21"/>
      <c r="E165" s="21"/>
      <c r="F165" s="7"/>
      <c r="G165" s="19"/>
      <c r="H165" s="17">
        <f t="shared" si="90"/>
        <v>94</v>
      </c>
      <c r="I165" s="7">
        <f t="shared" si="83"/>
        <v>94</v>
      </c>
      <c r="J165" s="16">
        <v>0</v>
      </c>
      <c r="K165" s="14">
        <f t="shared" si="91"/>
        <v>0</v>
      </c>
      <c r="L165" s="15">
        <f t="shared" si="92"/>
        <v>2813.5682231615347</v>
      </c>
      <c r="M165" s="14">
        <f t="shared" si="75"/>
        <v>769177</v>
      </c>
      <c r="N165" s="13"/>
      <c r="O165" s="13">
        <f>1000*(IF(I34&lt;18,VLOOKUP(I34,'[1]Mortality (No Interventions) H'!$B$10:$O$129,13),VLOOKUP(I34,'[1]Mortality (Interventions) H'!$B$392:$AV$512,7)))</f>
        <v>348.61426370183671</v>
      </c>
      <c r="P165" s="11">
        <v>0</v>
      </c>
      <c r="Q165" s="10">
        <f t="shared" si="84"/>
        <v>1.9857392591832612E-2</v>
      </c>
      <c r="R165" s="10">
        <f t="shared" si="85"/>
        <v>6.922570297440033E-3</v>
      </c>
      <c r="S165" s="10">
        <f t="shared" si="86"/>
        <v>0</v>
      </c>
      <c r="T165" s="9">
        <f t="shared" si="76"/>
        <v>1.2934822294392578E-2</v>
      </c>
      <c r="U165" s="18"/>
      <c r="V165" s="8">
        <f t="shared" si="87"/>
        <v>152.73849661608034</v>
      </c>
      <c r="W165" s="8">
        <f t="shared" si="77"/>
        <v>99.491678079340005</v>
      </c>
      <c r="X165" s="18"/>
      <c r="Y165" s="8">
        <f t="shared" si="78"/>
        <v>0</v>
      </c>
      <c r="Z165" s="8">
        <f t="shared" si="79"/>
        <v>0</v>
      </c>
      <c r="AA165" s="8">
        <f t="shared" si="80"/>
        <v>-36.393004979744333</v>
      </c>
      <c r="AB165" s="8">
        <f t="shared" si="88"/>
        <v>-5324.681853674032</v>
      </c>
      <c r="AC165" s="8">
        <f t="shared" si="81"/>
        <v>-5361.0748586537766</v>
      </c>
      <c r="AD165" s="8">
        <f t="shared" si="89"/>
        <v>14.983646518037482</v>
      </c>
      <c r="AE165" s="8">
        <f t="shared" si="82"/>
        <v>-5346.0912121357387</v>
      </c>
      <c r="AG165" s="20"/>
      <c r="AJ165" s="7"/>
      <c r="AK165" s="6"/>
      <c r="AL165" s="6"/>
      <c r="AM165" s="5"/>
      <c r="AN165" s="5"/>
    </row>
    <row r="166" spans="2:40" x14ac:dyDescent="0.15">
      <c r="B166" s="7"/>
      <c r="C166" s="19"/>
      <c r="D166" s="21"/>
      <c r="E166" s="21"/>
      <c r="F166" s="7"/>
      <c r="G166" s="19"/>
      <c r="H166" s="17">
        <f t="shared" si="90"/>
        <v>95</v>
      </c>
      <c r="I166" s="7">
        <f t="shared" si="83"/>
        <v>95</v>
      </c>
      <c r="J166" s="16">
        <v>0</v>
      </c>
      <c r="K166" s="14">
        <f t="shared" si="91"/>
        <v>0</v>
      </c>
      <c r="L166" s="15">
        <f t="shared" si="92"/>
        <v>2813.5682231615347</v>
      </c>
      <c r="M166" s="14">
        <f t="shared" si="75"/>
        <v>769177</v>
      </c>
      <c r="N166" s="13"/>
      <c r="O166" s="13">
        <f>1000*(IF(I35&lt;18,VLOOKUP(I35,'[1]Mortality (No Interventions) H'!$B$10:$O$129,13),VLOOKUP(I35,'[1]Mortality (Interventions) H'!$B$392:$AV$512,7)))</f>
        <v>372.83270933404225</v>
      </c>
      <c r="P166" s="11">
        <v>0</v>
      </c>
      <c r="Q166" s="10">
        <f t="shared" si="84"/>
        <v>1.2934822294392578E-2</v>
      </c>
      <c r="R166" s="10">
        <f t="shared" si="85"/>
        <v>4.8225248407727577E-3</v>
      </c>
      <c r="S166" s="10">
        <f t="shared" si="86"/>
        <v>0</v>
      </c>
      <c r="T166" s="9">
        <f t="shared" si="76"/>
        <v>8.1122974536198197E-3</v>
      </c>
      <c r="U166" s="18"/>
      <c r="V166" s="8">
        <f t="shared" si="87"/>
        <v>99.491678079340005</v>
      </c>
      <c r="W166" s="8">
        <f t="shared" si="77"/>
        <v>62.397926184829323</v>
      </c>
      <c r="X166" s="18"/>
      <c r="Y166" s="8">
        <f t="shared" si="78"/>
        <v>0</v>
      </c>
      <c r="Z166" s="8">
        <f t="shared" si="79"/>
        <v>0</v>
      </c>
      <c r="AA166" s="8">
        <f t="shared" si="80"/>
        <v>-22.824502332338959</v>
      </c>
      <c r="AB166" s="8">
        <f t="shared" si="88"/>
        <v>-3709.3751894510674</v>
      </c>
      <c r="AC166" s="8">
        <f t="shared" si="81"/>
        <v>-3732.1996917834063</v>
      </c>
      <c r="AD166" s="8">
        <f t="shared" si="89"/>
        <v>9.7601336195832555</v>
      </c>
      <c r="AE166" s="8">
        <f t="shared" si="82"/>
        <v>-3722.4395581638232</v>
      </c>
      <c r="AG166" s="20"/>
      <c r="AJ166" s="7"/>
      <c r="AK166" s="6"/>
      <c r="AL166" s="6"/>
      <c r="AM166" s="5"/>
      <c r="AN166" s="5"/>
    </row>
    <row r="167" spans="2:40" x14ac:dyDescent="0.15">
      <c r="B167" s="7"/>
      <c r="C167" s="19"/>
      <c r="D167" s="21"/>
      <c r="E167" s="21"/>
      <c r="F167" s="7"/>
      <c r="G167" s="19"/>
      <c r="H167" s="17">
        <f t="shared" si="90"/>
        <v>96</v>
      </c>
      <c r="I167" s="7">
        <f t="shared" si="83"/>
        <v>96</v>
      </c>
      <c r="J167" s="16">
        <v>0</v>
      </c>
      <c r="K167" s="14">
        <f t="shared" si="91"/>
        <v>0</v>
      </c>
      <c r="L167" s="15">
        <f t="shared" si="92"/>
        <v>2813.5682231615347</v>
      </c>
      <c r="M167" s="14">
        <f t="shared" ref="M167:M198" si="93">$E$11</f>
        <v>769177</v>
      </c>
      <c r="N167" s="13"/>
      <c r="O167" s="13">
        <f>1000*(IF(I36&lt;18,VLOOKUP(I36,'[1]Mortality (No Interventions) H'!$B$10:$O$129,13),VLOOKUP(I36,'[1]Mortality (Interventions) H'!$B$392:$AV$512,7)))</f>
        <v>397.09538417597946</v>
      </c>
      <c r="P167" s="11">
        <v>0</v>
      </c>
      <c r="Q167" s="10">
        <f t="shared" si="84"/>
        <v>8.1122974536198197E-3</v>
      </c>
      <c r="R167" s="10">
        <f t="shared" si="85"/>
        <v>3.221355873894982E-3</v>
      </c>
      <c r="S167" s="10">
        <f t="shared" si="86"/>
        <v>0</v>
      </c>
      <c r="T167" s="9">
        <f t="shared" ref="T167:T198" si="94">Q167-SUM(R167:S167)</f>
        <v>4.8909415797248378E-3</v>
      </c>
      <c r="U167" s="18"/>
      <c r="V167" s="8">
        <f t="shared" si="87"/>
        <v>62.397926184829323</v>
      </c>
      <c r="W167" s="8">
        <f t="shared" ref="W167:W198" si="95">$G$14*M167*T167</f>
        <v>37.619997714680117</v>
      </c>
      <c r="X167" s="18"/>
      <c r="Y167" s="8">
        <f t="shared" ref="Y167:Y198" si="96">IFERROR(_xlfn.IFNA($T167*J167,0),0)</f>
        <v>0</v>
      </c>
      <c r="Z167" s="8">
        <f t="shared" ref="Z167:Z198" si="97">IFERROR(_xlfn.IFNA(-$T167*K167,0),0)</f>
        <v>0</v>
      </c>
      <c r="AA167" s="8">
        <f t="shared" ref="AA167:AA198" si="98">IFERROR(_xlfn.IFNA(-$T167*L167,0),0)</f>
        <v>-13.760997810053281</v>
      </c>
      <c r="AB167" s="8">
        <f t="shared" si="88"/>
        <v>-2477.7928470149204</v>
      </c>
      <c r="AC167" s="8">
        <f t="shared" ref="AC167:AC198" si="99">IFERROR(_xlfn.IFNA(SUM(Y167:AB167),0),0)</f>
        <v>-2491.5538448249736</v>
      </c>
      <c r="AD167" s="8">
        <f t="shared" si="89"/>
        <v>6.1212365587317574</v>
      </c>
      <c r="AE167" s="8">
        <f t="shared" ref="AE167:AE198" si="100">IFERROR(_xlfn.IFNA(SUM(AC167:AD167),0),0)</f>
        <v>-2485.4326082662419</v>
      </c>
      <c r="AG167" s="20"/>
      <c r="AJ167" s="7"/>
      <c r="AK167" s="6"/>
      <c r="AL167" s="6"/>
      <c r="AM167" s="5"/>
      <c r="AN167" s="5"/>
    </row>
    <row r="168" spans="2:40" x14ac:dyDescent="0.15">
      <c r="B168" s="7"/>
      <c r="C168" s="19"/>
      <c r="D168" s="21"/>
      <c r="E168" s="21"/>
      <c r="F168" s="7"/>
      <c r="G168" s="19"/>
      <c r="H168" s="17">
        <f t="shared" si="90"/>
        <v>97</v>
      </c>
      <c r="I168" s="7">
        <f t="shared" ref="I168:I199" si="101">IF(H168&lt;121, H168 )</f>
        <v>97</v>
      </c>
      <c r="J168" s="16">
        <v>0</v>
      </c>
      <c r="K168" s="14">
        <f t="shared" si="91"/>
        <v>0</v>
      </c>
      <c r="L168" s="15">
        <f t="shared" si="92"/>
        <v>2813.5682231615347</v>
      </c>
      <c r="M168" s="14">
        <f t="shared" si="93"/>
        <v>769177</v>
      </c>
      <c r="N168" s="13"/>
      <c r="O168" s="13">
        <f>1000*(IF(I37&lt;18,VLOOKUP(I37,'[1]Mortality (No Interventions) H'!$B$10:$O$129,13),VLOOKUP(I37,'[1]Mortality (Interventions) H'!$B$392:$AV$512,7)))</f>
        <v>422.27424940792656</v>
      </c>
      <c r="P168" s="11">
        <v>0</v>
      </c>
      <c r="Q168" s="10">
        <f t="shared" ref="Q168:Q199" si="102">T167</f>
        <v>4.8909415797248378E-3</v>
      </c>
      <c r="R168" s="10">
        <f t="shared" ref="R168:R199" si="103">O168*Q168/1000</f>
        <v>2.0653186844763246E-3</v>
      </c>
      <c r="S168" s="10">
        <f t="shared" ref="S168:S199" si="104">MIN(P168*Q168,Q168-R168)</f>
        <v>0</v>
      </c>
      <c r="T168" s="9">
        <f t="shared" si="94"/>
        <v>2.8256228952485132E-3</v>
      </c>
      <c r="U168" s="18"/>
      <c r="V168" s="8">
        <f t="shared" ref="V168:V199" si="105">W167</f>
        <v>37.619997714680117</v>
      </c>
      <c r="W168" s="8">
        <f t="shared" si="95"/>
        <v>21.734041416985658</v>
      </c>
      <c r="X168" s="18"/>
      <c r="Y168" s="8">
        <f t="shared" si="96"/>
        <v>0</v>
      </c>
      <c r="Z168" s="8">
        <f t="shared" si="97"/>
        <v>0</v>
      </c>
      <c r="AA168" s="8">
        <f t="shared" si="98"/>
        <v>-7.9500827887089107</v>
      </c>
      <c r="AB168" s="8">
        <f t="shared" ref="AB168:AB199" si="106">IFERROR(_xlfn.IFNA(-M168*R168,0),0)</f>
        <v>-1588.5956297694458</v>
      </c>
      <c r="AC168" s="8">
        <f t="shared" si="99"/>
        <v>-1596.5457125581547</v>
      </c>
      <c r="AD168" s="8">
        <f t="shared" ref="AD168:AD199" si="107">IFERROR(_xlfn.IFNA($D$6*SUM(V168:V168,Y168:Z168),0),0)</f>
        <v>3.6905217758101196</v>
      </c>
      <c r="AE168" s="8">
        <f t="shared" si="100"/>
        <v>-1592.8551907823446</v>
      </c>
      <c r="AG168" s="20"/>
      <c r="AJ168" s="7"/>
      <c r="AK168" s="6"/>
      <c r="AL168" s="6"/>
      <c r="AM168" s="5"/>
      <c r="AN168" s="5"/>
    </row>
    <row r="169" spans="2:40" x14ac:dyDescent="0.15">
      <c r="B169" s="7"/>
      <c r="C169" s="19"/>
      <c r="D169" s="21"/>
      <c r="E169" s="21"/>
      <c r="F169" s="7"/>
      <c r="G169" s="19"/>
      <c r="H169" s="17">
        <f t="shared" ref="H169:H200" si="108">H168+1</f>
        <v>98</v>
      </c>
      <c r="I169" s="7">
        <f t="shared" si="101"/>
        <v>98</v>
      </c>
      <c r="J169" s="16">
        <v>0</v>
      </c>
      <c r="K169" s="14">
        <f t="shared" ref="K169:K200" si="109">J169*$C$10</f>
        <v>0</v>
      </c>
      <c r="L169" s="15">
        <f t="shared" ref="L169:L200" si="110">$C$146</f>
        <v>2813.5682231615347</v>
      </c>
      <c r="M169" s="14">
        <f t="shared" si="93"/>
        <v>769177</v>
      </c>
      <c r="N169" s="13"/>
      <c r="O169" s="13">
        <f>1000*(IF(I38&lt;18,VLOOKUP(I38,'[1]Mortality (No Interventions) H'!$B$10:$O$129,13),VLOOKUP(I38,'[1]Mortality (Interventions) H'!$B$392:$AV$512,7)))</f>
        <v>448.38442404766806</v>
      </c>
      <c r="P169" s="11">
        <v>0</v>
      </c>
      <c r="Q169" s="10">
        <f t="shared" si="102"/>
        <v>2.8256228952485132E-3</v>
      </c>
      <c r="R169" s="10">
        <f t="shared" si="103"/>
        <v>1.266965294461909E-3</v>
      </c>
      <c r="S169" s="10">
        <f t="shared" si="104"/>
        <v>0</v>
      </c>
      <c r="T169" s="9">
        <f t="shared" si="94"/>
        <v>1.5586576007866042E-3</v>
      </c>
      <c r="U169" s="18"/>
      <c r="V169" s="8">
        <f t="shared" si="105"/>
        <v>21.734041416985658</v>
      </c>
      <c r="W169" s="8">
        <f t="shared" si="95"/>
        <v>11.98883577400238</v>
      </c>
      <c r="X169" s="18"/>
      <c r="Y169" s="8">
        <f t="shared" si="96"/>
        <v>0</v>
      </c>
      <c r="Z169" s="8">
        <f t="shared" si="97"/>
        <v>0</v>
      </c>
      <c r="AA169" s="8">
        <f t="shared" si="98"/>
        <v>-4.3853894963623867</v>
      </c>
      <c r="AB169" s="8">
        <f t="shared" si="106"/>
        <v>-974.52056429832771</v>
      </c>
      <c r="AC169" s="8">
        <f t="shared" si="99"/>
        <v>-978.90595379469005</v>
      </c>
      <c r="AD169" s="8">
        <f t="shared" si="107"/>
        <v>2.1321094630062931</v>
      </c>
      <c r="AE169" s="8">
        <f t="shared" si="100"/>
        <v>-976.77384433168379</v>
      </c>
      <c r="AG169" s="20"/>
      <c r="AJ169" s="7"/>
      <c r="AK169" s="6"/>
      <c r="AL169" s="6"/>
      <c r="AM169" s="5"/>
      <c r="AN169" s="5"/>
    </row>
    <row r="170" spans="2:40" x14ac:dyDescent="0.15">
      <c r="B170" s="7"/>
      <c r="C170" s="19"/>
      <c r="D170" s="21"/>
      <c r="E170" s="21"/>
      <c r="F170" s="7"/>
      <c r="G170" s="19"/>
      <c r="H170" s="17">
        <f t="shared" si="108"/>
        <v>99</v>
      </c>
      <c r="I170" s="7">
        <f t="shared" si="101"/>
        <v>99</v>
      </c>
      <c r="J170" s="16">
        <v>0</v>
      </c>
      <c r="K170" s="14">
        <f t="shared" si="109"/>
        <v>0</v>
      </c>
      <c r="L170" s="15">
        <f t="shared" si="110"/>
        <v>2813.5682231615347</v>
      </c>
      <c r="M170" s="14">
        <f t="shared" si="93"/>
        <v>769177</v>
      </c>
      <c r="N170" s="13"/>
      <c r="O170" s="13">
        <f>1000*(IF(I39&lt;18,VLOOKUP(I39,'[1]Mortality (No Interventions) H'!$B$10:$O$129,13),VLOOKUP(I39,'[1]Mortality (Interventions) H'!$B$392:$AV$512,7)))</f>
        <v>474.19287035051462</v>
      </c>
      <c r="P170" s="11">
        <v>0</v>
      </c>
      <c r="Q170" s="10">
        <f t="shared" si="102"/>
        <v>1.5586576007866042E-3</v>
      </c>
      <c r="R170" s="10">
        <f t="shared" si="103"/>
        <v>7.391043216106464E-4</v>
      </c>
      <c r="S170" s="10">
        <f t="shared" si="104"/>
        <v>0</v>
      </c>
      <c r="T170" s="9">
        <f t="shared" si="94"/>
        <v>8.1955327917595784E-4</v>
      </c>
      <c r="U170" s="18"/>
      <c r="V170" s="8">
        <f t="shared" si="105"/>
        <v>11.98883577400238</v>
      </c>
      <c r="W170" s="8">
        <f t="shared" si="95"/>
        <v>6.3038153261672578</v>
      </c>
      <c r="X170" s="18"/>
      <c r="Y170" s="8">
        <f t="shared" si="96"/>
        <v>0</v>
      </c>
      <c r="Z170" s="8">
        <f t="shared" si="97"/>
        <v>0</v>
      </c>
      <c r="AA170" s="8">
        <f t="shared" si="98"/>
        <v>-2.3058690634773087</v>
      </c>
      <c r="AB170" s="8">
        <f t="shared" si="106"/>
        <v>-568.50204478351213</v>
      </c>
      <c r="AC170" s="8">
        <f t="shared" si="99"/>
        <v>-570.80791384698944</v>
      </c>
      <c r="AD170" s="8">
        <f t="shared" si="107"/>
        <v>1.1761047894296335</v>
      </c>
      <c r="AE170" s="8">
        <f t="shared" si="100"/>
        <v>-569.63180905755985</v>
      </c>
      <c r="AG170" s="20"/>
      <c r="AJ170" s="7"/>
      <c r="AK170" s="6"/>
      <c r="AL170" s="6"/>
      <c r="AM170" s="5"/>
      <c r="AN170" s="5"/>
    </row>
    <row r="171" spans="2:40" x14ac:dyDescent="0.15">
      <c r="B171" s="7"/>
      <c r="C171" s="19"/>
      <c r="D171" s="21"/>
      <c r="E171" s="21"/>
      <c r="F171" s="7"/>
      <c r="G171" s="19"/>
      <c r="H171" s="17">
        <f t="shared" si="108"/>
        <v>100</v>
      </c>
      <c r="I171" s="7">
        <f t="shared" si="101"/>
        <v>100</v>
      </c>
      <c r="J171" s="16">
        <v>0</v>
      </c>
      <c r="K171" s="14">
        <f t="shared" si="109"/>
        <v>0</v>
      </c>
      <c r="L171" s="15">
        <f t="shared" si="110"/>
        <v>2813.5682231615347</v>
      </c>
      <c r="M171" s="14">
        <f t="shared" si="93"/>
        <v>769177</v>
      </c>
      <c r="N171" s="13"/>
      <c r="O171" s="13">
        <f>1000*(IF(I40&lt;18,VLOOKUP(I40,'[1]Mortality (No Interventions) H'!$B$10:$O$129,13),VLOOKUP(I40,'[1]Mortality (Interventions) H'!$B$392:$AV$512,7)))</f>
        <v>500.52492848739826</v>
      </c>
      <c r="P171" s="11">
        <v>0</v>
      </c>
      <c r="Q171" s="10">
        <f t="shared" si="102"/>
        <v>8.1955327917595784E-4</v>
      </c>
      <c r="R171" s="10">
        <f t="shared" si="103"/>
        <v>4.1020684645115904E-4</v>
      </c>
      <c r="S171" s="10">
        <f t="shared" si="104"/>
        <v>0</v>
      </c>
      <c r="T171" s="9">
        <f t="shared" si="94"/>
        <v>4.093464327247988E-4</v>
      </c>
      <c r="U171" s="18"/>
      <c r="V171" s="8">
        <f t="shared" si="105"/>
        <v>6.3038153261672578</v>
      </c>
      <c r="W171" s="8">
        <f t="shared" si="95"/>
        <v>3.1485986108396258</v>
      </c>
      <c r="X171" s="18"/>
      <c r="Y171" s="8">
        <f t="shared" si="96"/>
        <v>0</v>
      </c>
      <c r="Z171" s="8">
        <f t="shared" si="97"/>
        <v>0</v>
      </c>
      <c r="AA171" s="8">
        <f t="shared" si="98"/>
        <v>-1.1517241153790247</v>
      </c>
      <c r="AB171" s="8">
        <f t="shared" si="106"/>
        <v>-315.52167153276315</v>
      </c>
      <c r="AC171" s="8">
        <f t="shared" si="99"/>
        <v>-316.67339564814216</v>
      </c>
      <c r="AD171" s="8">
        <f t="shared" si="107"/>
        <v>0.61840428349700804</v>
      </c>
      <c r="AE171" s="8">
        <f t="shared" si="100"/>
        <v>-316.05499136464516</v>
      </c>
      <c r="AG171" s="20"/>
      <c r="AJ171" s="7"/>
      <c r="AK171" s="6"/>
      <c r="AL171" s="6"/>
      <c r="AM171" s="5"/>
      <c r="AN171" s="5"/>
    </row>
    <row r="172" spans="2:40" x14ac:dyDescent="0.15">
      <c r="B172" s="7"/>
      <c r="C172" s="19"/>
      <c r="D172" s="21"/>
      <c r="E172" s="21"/>
      <c r="F172" s="7"/>
      <c r="G172" s="19"/>
      <c r="H172" s="17">
        <f t="shared" si="108"/>
        <v>101</v>
      </c>
      <c r="I172" s="7">
        <f t="shared" si="101"/>
        <v>101</v>
      </c>
      <c r="J172" s="16">
        <v>0</v>
      </c>
      <c r="K172" s="14">
        <f t="shared" si="109"/>
        <v>0</v>
      </c>
      <c r="L172" s="15">
        <f t="shared" si="110"/>
        <v>2813.5682231615347</v>
      </c>
      <c r="M172" s="14">
        <f t="shared" si="93"/>
        <v>769177</v>
      </c>
      <c r="N172" s="13"/>
      <c r="O172" s="13">
        <f>1000*(IF(I41&lt;18,VLOOKUP(I41,'[1]Mortality (No Interventions) H'!$B$10:$O$129,13),VLOOKUP(I41,'[1]Mortality (Interventions) H'!$B$392:$AV$512,7)))</f>
        <v>526.13577612155029</v>
      </c>
      <c r="P172" s="11">
        <v>0</v>
      </c>
      <c r="Q172" s="10">
        <f t="shared" si="102"/>
        <v>4.093464327247988E-4</v>
      </c>
      <c r="R172" s="10">
        <f t="shared" si="103"/>
        <v>2.1537180308424999E-4</v>
      </c>
      <c r="S172" s="10">
        <f t="shared" si="104"/>
        <v>0</v>
      </c>
      <c r="T172" s="9">
        <f t="shared" si="94"/>
        <v>1.9397462964054882E-4</v>
      </c>
      <c r="U172" s="18"/>
      <c r="V172" s="8">
        <f t="shared" si="105"/>
        <v>3.1485986108396258</v>
      </c>
      <c r="W172" s="8">
        <f t="shared" si="95"/>
        <v>1.4920082370302843</v>
      </c>
      <c r="X172" s="18"/>
      <c r="Y172" s="8">
        <f t="shared" si="96"/>
        <v>0</v>
      </c>
      <c r="Z172" s="8">
        <f t="shared" si="97"/>
        <v>0</v>
      </c>
      <c r="AA172" s="8">
        <f t="shared" si="98"/>
        <v>-0.54576085405617569</v>
      </c>
      <c r="AB172" s="8">
        <f t="shared" si="106"/>
        <v>-165.65903738093417</v>
      </c>
      <c r="AC172" s="8">
        <f t="shared" si="99"/>
        <v>-166.20479823499034</v>
      </c>
      <c r="AD172" s="8">
        <f t="shared" si="107"/>
        <v>0.3088775237233673</v>
      </c>
      <c r="AE172" s="8">
        <f t="shared" si="100"/>
        <v>-165.89592071126697</v>
      </c>
      <c r="AG172" s="20"/>
      <c r="AJ172" s="7"/>
      <c r="AK172" s="6"/>
      <c r="AL172" s="6"/>
      <c r="AM172" s="5"/>
      <c r="AN172" s="5"/>
    </row>
    <row r="173" spans="2:40" x14ac:dyDescent="0.15">
      <c r="B173" s="7"/>
      <c r="C173" s="19"/>
      <c r="D173" s="21"/>
      <c r="E173" s="21"/>
      <c r="F173" s="7"/>
      <c r="G173" s="19"/>
      <c r="H173" s="17">
        <f t="shared" si="108"/>
        <v>102</v>
      </c>
      <c r="I173" s="7">
        <f t="shared" si="101"/>
        <v>102</v>
      </c>
      <c r="J173" s="16">
        <v>0</v>
      </c>
      <c r="K173" s="14">
        <f t="shared" si="109"/>
        <v>0</v>
      </c>
      <c r="L173" s="15">
        <f t="shared" si="110"/>
        <v>2813.5682231615347</v>
      </c>
      <c r="M173" s="14">
        <f t="shared" si="93"/>
        <v>769177</v>
      </c>
      <c r="N173" s="13"/>
      <c r="O173" s="13">
        <f>1000*(IF(I42&lt;18,VLOOKUP(I42,'[1]Mortality (No Interventions) H'!$B$10:$O$129,13),VLOOKUP(I42,'[1]Mortality (Interventions) H'!$B$392:$AV$512,7)))</f>
        <v>550.27382946632827</v>
      </c>
      <c r="P173" s="11">
        <v>0</v>
      </c>
      <c r="Q173" s="10">
        <f t="shared" si="102"/>
        <v>1.9397462964054882E-4</v>
      </c>
      <c r="R173" s="10">
        <f t="shared" si="103"/>
        <v>1.0673916227161755E-4</v>
      </c>
      <c r="S173" s="10">
        <f t="shared" si="104"/>
        <v>0</v>
      </c>
      <c r="T173" s="9">
        <f t="shared" si="94"/>
        <v>8.7235467368931263E-5</v>
      </c>
      <c r="U173" s="18"/>
      <c r="V173" s="8">
        <f t="shared" si="105"/>
        <v>1.4920082370302843</v>
      </c>
      <c r="W173" s="8">
        <f t="shared" si="95"/>
        <v>0.67099515084432448</v>
      </c>
      <c r="X173" s="18"/>
      <c r="Y173" s="8">
        <f t="shared" si="96"/>
        <v>0</v>
      </c>
      <c r="Z173" s="8">
        <f t="shared" si="97"/>
        <v>0</v>
      </c>
      <c r="AA173" s="8">
        <f t="shared" si="98"/>
        <v>-0.24544293892186997</v>
      </c>
      <c r="AB173" s="8">
        <f t="shared" si="106"/>
        <v>-82.101308618595979</v>
      </c>
      <c r="AC173" s="8">
        <f t="shared" si="99"/>
        <v>-82.346751557517848</v>
      </c>
      <c r="AD173" s="8">
        <f t="shared" si="107"/>
        <v>0.14636600805267089</v>
      </c>
      <c r="AE173" s="8">
        <f t="shared" si="100"/>
        <v>-82.200385549465182</v>
      </c>
      <c r="AG173" s="20"/>
      <c r="AJ173" s="7"/>
      <c r="AK173" s="6"/>
      <c r="AL173" s="6"/>
      <c r="AM173" s="5"/>
      <c r="AN173" s="5"/>
    </row>
    <row r="174" spans="2:40" x14ac:dyDescent="0.15">
      <c r="B174" s="7"/>
      <c r="C174" s="19"/>
      <c r="D174" s="21"/>
      <c r="E174" s="21"/>
      <c r="F174" s="7"/>
      <c r="G174" s="19"/>
      <c r="H174" s="17">
        <f t="shared" si="108"/>
        <v>103</v>
      </c>
      <c r="I174" s="7">
        <f t="shared" si="101"/>
        <v>103</v>
      </c>
      <c r="J174" s="16">
        <v>0</v>
      </c>
      <c r="K174" s="14">
        <f t="shared" si="109"/>
        <v>0</v>
      </c>
      <c r="L174" s="15">
        <f t="shared" si="110"/>
        <v>2813.5682231615347</v>
      </c>
      <c r="M174" s="14">
        <f t="shared" si="93"/>
        <v>769177</v>
      </c>
      <c r="N174" s="13"/>
      <c r="O174" s="13">
        <f>1000*(IF(I43&lt;18,VLOOKUP(I43,'[1]Mortality (No Interventions) H'!$B$10:$O$129,13),VLOOKUP(I43,'[1]Mortality (Interventions) H'!$B$392:$AV$512,7)))</f>
        <v>574.2284155544063</v>
      </c>
      <c r="P174" s="11">
        <v>0</v>
      </c>
      <c r="Q174" s="10">
        <f t="shared" si="102"/>
        <v>8.7235467368931263E-5</v>
      </c>
      <c r="R174" s="10">
        <f t="shared" si="103"/>
        <v>5.0093084207409508E-5</v>
      </c>
      <c r="S174" s="10">
        <f t="shared" si="104"/>
        <v>0</v>
      </c>
      <c r="T174" s="9">
        <f t="shared" si="94"/>
        <v>3.7142383161521755E-5</v>
      </c>
      <c r="U174" s="18"/>
      <c r="V174" s="8">
        <f t="shared" si="105"/>
        <v>0.67099515084432448</v>
      </c>
      <c r="W174" s="8">
        <f t="shared" si="95"/>
        <v>0.28569066853029823</v>
      </c>
      <c r="X174" s="18"/>
      <c r="Y174" s="8">
        <f t="shared" si="96"/>
        <v>0</v>
      </c>
      <c r="Z174" s="8">
        <f t="shared" si="97"/>
        <v>0</v>
      </c>
      <c r="AA174" s="8">
        <f t="shared" si="98"/>
        <v>-0.10450262899574767</v>
      </c>
      <c r="AB174" s="8">
        <f t="shared" si="106"/>
        <v>-38.530448231402623</v>
      </c>
      <c r="AC174" s="8">
        <f t="shared" si="99"/>
        <v>-38.634950860398369</v>
      </c>
      <c r="AD174" s="8">
        <f t="shared" si="107"/>
        <v>6.5824624297828233E-2</v>
      </c>
      <c r="AE174" s="8">
        <f t="shared" si="100"/>
        <v>-38.569126236100544</v>
      </c>
      <c r="AG174" s="20"/>
      <c r="AJ174" s="7"/>
      <c r="AK174" s="6"/>
      <c r="AL174" s="6"/>
      <c r="AM174" s="5"/>
      <c r="AN174" s="5"/>
    </row>
    <row r="175" spans="2:40" x14ac:dyDescent="0.15">
      <c r="B175" s="7"/>
      <c r="C175" s="19"/>
      <c r="D175" s="21"/>
      <c r="E175" s="21"/>
      <c r="F175" s="7"/>
      <c r="G175" s="19"/>
      <c r="H175" s="17">
        <f t="shared" si="108"/>
        <v>104</v>
      </c>
      <c r="I175" s="7">
        <f t="shared" si="101"/>
        <v>104</v>
      </c>
      <c r="J175" s="16">
        <v>0</v>
      </c>
      <c r="K175" s="14">
        <f t="shared" si="109"/>
        <v>0</v>
      </c>
      <c r="L175" s="15">
        <f t="shared" si="110"/>
        <v>2813.5682231615347</v>
      </c>
      <c r="M175" s="14">
        <f t="shared" si="93"/>
        <v>769177</v>
      </c>
      <c r="N175" s="13"/>
      <c r="O175" s="13">
        <f>1000*(IF(I44&lt;18,VLOOKUP(I44,'[1]Mortality (No Interventions) H'!$B$10:$O$129,13),VLOOKUP(I44,'[1]Mortality (Interventions) H'!$B$392:$AV$512,7)))</f>
        <v>597.78255456074771</v>
      </c>
      <c r="P175" s="11">
        <v>0</v>
      </c>
      <c r="Q175" s="10">
        <f t="shared" si="102"/>
        <v>3.7142383161521755E-5</v>
      </c>
      <c r="R175" s="10">
        <f t="shared" si="103"/>
        <v>2.2203068688768575E-5</v>
      </c>
      <c r="S175" s="10">
        <f t="shared" si="104"/>
        <v>0</v>
      </c>
      <c r="T175" s="9">
        <f t="shared" si="94"/>
        <v>1.493931447275318E-5</v>
      </c>
      <c r="U175" s="18"/>
      <c r="V175" s="8">
        <f t="shared" si="105"/>
        <v>0.28569066853029823</v>
      </c>
      <c r="W175" s="8">
        <f t="shared" si="95"/>
        <v>0.11490977088208873</v>
      </c>
      <c r="X175" s="18"/>
      <c r="Y175" s="8">
        <f t="shared" si="96"/>
        <v>0</v>
      </c>
      <c r="Z175" s="8">
        <f t="shared" si="97"/>
        <v>0</v>
      </c>
      <c r="AA175" s="8">
        <f t="shared" si="98"/>
        <v>-4.2032780476355565E-2</v>
      </c>
      <c r="AB175" s="8">
        <f t="shared" si="106"/>
        <v>-17.078089764820945</v>
      </c>
      <c r="AC175" s="8">
        <f t="shared" si="99"/>
        <v>-17.120122545297299</v>
      </c>
      <c r="AD175" s="8">
        <f t="shared" si="107"/>
        <v>2.802625458282226E-2</v>
      </c>
      <c r="AE175" s="8">
        <f t="shared" si="100"/>
        <v>-17.092096290714476</v>
      </c>
      <c r="AG175" s="20"/>
      <c r="AJ175" s="7"/>
      <c r="AK175" s="6"/>
      <c r="AL175" s="6"/>
      <c r="AM175" s="5"/>
      <c r="AN175" s="5"/>
    </row>
    <row r="176" spans="2:40" x14ac:dyDescent="0.15">
      <c r="B176" s="7"/>
      <c r="C176" s="19"/>
      <c r="D176" s="21"/>
      <c r="E176" s="21"/>
      <c r="F176" s="7"/>
      <c r="G176" s="19"/>
      <c r="H176" s="17">
        <f t="shared" si="108"/>
        <v>105</v>
      </c>
      <c r="I176" s="7">
        <f t="shared" si="101"/>
        <v>105</v>
      </c>
      <c r="J176" s="16">
        <v>0</v>
      </c>
      <c r="K176" s="14">
        <f t="shared" si="109"/>
        <v>0</v>
      </c>
      <c r="L176" s="15">
        <f t="shared" si="110"/>
        <v>2813.5682231615347</v>
      </c>
      <c r="M176" s="14">
        <f t="shared" si="93"/>
        <v>769177</v>
      </c>
      <c r="N176" s="13"/>
      <c r="O176" s="13">
        <f>1000*(IF(I45&lt;18,VLOOKUP(I45,'[1]Mortality (No Interventions) H'!$B$10:$O$129,13),VLOOKUP(I45,'[1]Mortality (Interventions) H'!$B$392:$AV$512,7)))</f>
        <v>620.70809461392116</v>
      </c>
      <c r="P176" s="11">
        <v>0</v>
      </c>
      <c r="Q176" s="10">
        <f t="shared" si="102"/>
        <v>1.493931447275318E-5</v>
      </c>
      <c r="R176" s="10">
        <f t="shared" si="103"/>
        <v>9.2729534212208032E-6</v>
      </c>
      <c r="S176" s="10">
        <f t="shared" si="104"/>
        <v>0</v>
      </c>
      <c r="T176" s="9">
        <f t="shared" si="94"/>
        <v>5.6663610515323771E-6</v>
      </c>
      <c r="U176" s="18"/>
      <c r="V176" s="8">
        <f t="shared" si="105"/>
        <v>0.11490977088208873</v>
      </c>
      <c r="W176" s="8">
        <f t="shared" si="95"/>
        <v>4.3584345945345195E-2</v>
      </c>
      <c r="X176" s="18"/>
      <c r="Y176" s="8">
        <f t="shared" si="96"/>
        <v>0</v>
      </c>
      <c r="Z176" s="8">
        <f t="shared" si="97"/>
        <v>0</v>
      </c>
      <c r="AA176" s="8">
        <f t="shared" si="98"/>
        <v>-1.5942693395551676E-2</v>
      </c>
      <c r="AB176" s="8">
        <f t="shared" si="106"/>
        <v>-7.1325424936743538</v>
      </c>
      <c r="AC176" s="8">
        <f t="shared" si="99"/>
        <v>-7.1484851870699053</v>
      </c>
      <c r="AD176" s="8">
        <f t="shared" si="107"/>
        <v>1.1272648523532906E-2</v>
      </c>
      <c r="AE176" s="8">
        <f t="shared" si="100"/>
        <v>-7.1372125385463727</v>
      </c>
      <c r="AG176" s="20"/>
      <c r="AJ176" s="7"/>
      <c r="AK176" s="6"/>
      <c r="AL176" s="6"/>
      <c r="AM176" s="5"/>
      <c r="AN176" s="5"/>
    </row>
    <row r="177" spans="2:40" x14ac:dyDescent="0.15">
      <c r="B177" s="7"/>
      <c r="C177" s="19"/>
      <c r="D177" s="21"/>
      <c r="E177" s="21"/>
      <c r="F177" s="7"/>
      <c r="G177" s="19"/>
      <c r="H177" s="17">
        <f t="shared" si="108"/>
        <v>106</v>
      </c>
      <c r="I177" s="7">
        <f t="shared" si="101"/>
        <v>106</v>
      </c>
      <c r="J177" s="16">
        <v>0</v>
      </c>
      <c r="K177" s="14">
        <f t="shared" si="109"/>
        <v>0</v>
      </c>
      <c r="L177" s="15">
        <f t="shared" si="110"/>
        <v>2813.5682231615347</v>
      </c>
      <c r="M177" s="14">
        <f t="shared" si="93"/>
        <v>769177</v>
      </c>
      <c r="N177" s="13"/>
      <c r="O177" s="13">
        <f>1000*(IF(I46&lt;18,VLOOKUP(I46,'[1]Mortality (No Interventions) H'!$B$10:$O$129,13),VLOOKUP(I46,'[1]Mortality (Interventions) H'!$B$392:$AV$512,7)))</f>
        <v>642.78934074392362</v>
      </c>
      <c r="P177" s="11">
        <v>0</v>
      </c>
      <c r="Q177" s="10">
        <f t="shared" si="102"/>
        <v>5.6663610515323771E-6</v>
      </c>
      <c r="R177" s="10">
        <f t="shared" si="103"/>
        <v>3.6422764847315426E-6</v>
      </c>
      <c r="S177" s="10">
        <f t="shared" si="104"/>
        <v>0</v>
      </c>
      <c r="T177" s="9">
        <f t="shared" si="94"/>
        <v>2.0240845668008344E-6</v>
      </c>
      <c r="U177" s="18"/>
      <c r="V177" s="8">
        <f t="shared" si="105"/>
        <v>4.3584345945345195E-2</v>
      </c>
      <c r="W177" s="8">
        <f t="shared" si="95"/>
        <v>1.5568792948381656E-2</v>
      </c>
      <c r="X177" s="18"/>
      <c r="Y177" s="8">
        <f t="shared" si="96"/>
        <v>0</v>
      </c>
      <c r="Z177" s="8">
        <f t="shared" si="97"/>
        <v>0</v>
      </c>
      <c r="AA177" s="8">
        <f t="shared" si="98"/>
        <v>-5.6949000181425085E-3</v>
      </c>
      <c r="AB177" s="8">
        <f t="shared" si="106"/>
        <v>-2.801555299696354</v>
      </c>
      <c r="AC177" s="8">
        <f t="shared" si="99"/>
        <v>-2.8072501997144963</v>
      </c>
      <c r="AD177" s="8">
        <f t="shared" si="107"/>
        <v>4.2756243372383635E-3</v>
      </c>
      <c r="AE177" s="8">
        <f t="shared" si="100"/>
        <v>-2.8029745753772581</v>
      </c>
      <c r="AG177" s="20"/>
      <c r="AJ177" s="7"/>
      <c r="AK177" s="6"/>
      <c r="AL177" s="6"/>
      <c r="AM177" s="5"/>
      <c r="AN177" s="5"/>
    </row>
    <row r="178" spans="2:40" x14ac:dyDescent="0.15">
      <c r="B178" s="7"/>
      <c r="C178" s="19"/>
      <c r="D178" s="21"/>
      <c r="E178" s="21"/>
      <c r="F178" s="7"/>
      <c r="G178" s="19"/>
      <c r="H178" s="17">
        <f t="shared" si="108"/>
        <v>107</v>
      </c>
      <c r="I178" s="7">
        <f t="shared" si="101"/>
        <v>107</v>
      </c>
      <c r="J178" s="16">
        <v>0</v>
      </c>
      <c r="K178" s="14">
        <f t="shared" si="109"/>
        <v>0</v>
      </c>
      <c r="L178" s="15">
        <f t="shared" si="110"/>
        <v>2813.5682231615347</v>
      </c>
      <c r="M178" s="14">
        <f t="shared" si="93"/>
        <v>769177</v>
      </c>
      <c r="N178" s="13"/>
      <c r="O178" s="13">
        <f>1000*(IF(I47&lt;18,VLOOKUP(I47,'[1]Mortality (No Interventions) H'!$B$10:$O$129,13),VLOOKUP(I47,'[1]Mortality (Interventions) H'!$B$392:$AV$512,7)))</f>
        <v>664.05134345334409</v>
      </c>
      <c r="P178" s="11">
        <v>0</v>
      </c>
      <c r="Q178" s="10">
        <f t="shared" si="102"/>
        <v>2.0240845668008344E-6</v>
      </c>
      <c r="R178" s="10">
        <f t="shared" si="103"/>
        <v>1.3440960758472742E-6</v>
      </c>
      <c r="S178" s="10">
        <f t="shared" si="104"/>
        <v>0</v>
      </c>
      <c r="T178" s="9">
        <f t="shared" si="94"/>
        <v>6.7998849095356028E-7</v>
      </c>
      <c r="U178" s="18"/>
      <c r="V178" s="8">
        <f t="shared" si="105"/>
        <v>1.5568792948381656E-2</v>
      </c>
      <c r="W178" s="8">
        <f t="shared" si="95"/>
        <v>5.2303150750618666E-3</v>
      </c>
      <c r="X178" s="18"/>
      <c r="Y178" s="8">
        <f t="shared" si="96"/>
        <v>0</v>
      </c>
      <c r="Z178" s="8">
        <f t="shared" si="97"/>
        <v>0</v>
      </c>
      <c r="AA178" s="8">
        <f t="shared" si="98"/>
        <v>-1.9131940102625018E-3</v>
      </c>
      <c r="AB178" s="8">
        <f t="shared" si="106"/>
        <v>-1.0338477873319789</v>
      </c>
      <c r="AC178" s="8">
        <f t="shared" si="99"/>
        <v>-1.0357609813422415</v>
      </c>
      <c r="AD178" s="8">
        <f t="shared" si="107"/>
        <v>1.5272985882362406E-3</v>
      </c>
      <c r="AE178" s="8">
        <f t="shared" si="100"/>
        <v>-1.0342336827540053</v>
      </c>
      <c r="AG178" s="20"/>
      <c r="AJ178" s="7"/>
      <c r="AK178" s="6"/>
      <c r="AL178" s="6"/>
      <c r="AM178" s="5"/>
      <c r="AN178" s="5"/>
    </row>
    <row r="179" spans="2:40" x14ac:dyDescent="0.15">
      <c r="B179" s="7"/>
      <c r="C179" s="19"/>
      <c r="D179" s="21"/>
      <c r="E179" s="21"/>
      <c r="F179" s="7"/>
      <c r="G179" s="19"/>
      <c r="H179" s="17">
        <f t="shared" si="108"/>
        <v>108</v>
      </c>
      <c r="I179" s="7">
        <f t="shared" si="101"/>
        <v>108</v>
      </c>
      <c r="J179" s="16">
        <v>0</v>
      </c>
      <c r="K179" s="14">
        <f t="shared" si="109"/>
        <v>0</v>
      </c>
      <c r="L179" s="15">
        <f t="shared" si="110"/>
        <v>2813.5682231615347</v>
      </c>
      <c r="M179" s="14">
        <f t="shared" si="93"/>
        <v>769177</v>
      </c>
      <c r="N179" s="13"/>
      <c r="O179" s="13">
        <f>1000*(IF(I48&lt;18,VLOOKUP(I48,'[1]Mortality (No Interventions) H'!$B$10:$O$129,13),VLOOKUP(I48,'[1]Mortality (Interventions) H'!$B$392:$AV$512,7)))</f>
        <v>684.54423047060607</v>
      </c>
      <c r="P179" s="11">
        <v>0</v>
      </c>
      <c r="Q179" s="10">
        <f t="shared" si="102"/>
        <v>6.7998849095356028E-7</v>
      </c>
      <c r="R179" s="10">
        <f t="shared" si="103"/>
        <v>4.654821982686736E-7</v>
      </c>
      <c r="S179" s="10">
        <f t="shared" si="104"/>
        <v>0</v>
      </c>
      <c r="T179" s="9">
        <f t="shared" si="94"/>
        <v>2.1450629268488668E-7</v>
      </c>
      <c r="U179" s="18"/>
      <c r="V179" s="8">
        <f t="shared" si="105"/>
        <v>5.2303150750618666E-3</v>
      </c>
      <c r="W179" s="8">
        <f t="shared" si="95"/>
        <v>1.6499330668848309E-3</v>
      </c>
      <c r="X179" s="18"/>
      <c r="Y179" s="8">
        <f t="shared" si="96"/>
        <v>0</v>
      </c>
      <c r="Z179" s="8">
        <f t="shared" si="97"/>
        <v>0</v>
      </c>
      <c r="AA179" s="8">
        <f t="shared" si="98"/>
        <v>-6.0352808876638474E-4</v>
      </c>
      <c r="AB179" s="8">
        <f t="shared" si="106"/>
        <v>-0.35803820081770354</v>
      </c>
      <c r="AC179" s="8">
        <f t="shared" si="99"/>
        <v>-0.35864172890646995</v>
      </c>
      <c r="AD179" s="8">
        <f t="shared" si="107"/>
        <v>5.130939088635691E-4</v>
      </c>
      <c r="AE179" s="8">
        <f t="shared" si="100"/>
        <v>-0.35812863499760639</v>
      </c>
      <c r="AG179" s="20"/>
      <c r="AJ179" s="7"/>
      <c r="AK179" s="6"/>
      <c r="AL179" s="6"/>
      <c r="AM179" s="5"/>
      <c r="AN179" s="5"/>
    </row>
    <row r="180" spans="2:40" x14ac:dyDescent="0.15">
      <c r="B180" s="7"/>
      <c r="C180" s="19"/>
      <c r="F180" s="7"/>
      <c r="G180" s="19"/>
      <c r="H180" s="17">
        <f t="shared" si="108"/>
        <v>109</v>
      </c>
      <c r="I180" s="7">
        <f t="shared" si="101"/>
        <v>109</v>
      </c>
      <c r="J180" s="16">
        <v>0</v>
      </c>
      <c r="K180" s="14">
        <f t="shared" si="109"/>
        <v>0</v>
      </c>
      <c r="L180" s="15">
        <f t="shared" si="110"/>
        <v>2813.5682231615347</v>
      </c>
      <c r="M180" s="14">
        <f t="shared" si="93"/>
        <v>769177</v>
      </c>
      <c r="N180" s="13"/>
      <c r="O180" s="13">
        <f>1000*(IF(I49&lt;18,VLOOKUP(I49,'[1]Mortality (No Interventions) H'!$B$10:$O$129,13),VLOOKUP(I49,'[1]Mortality (Interventions) H'!$B$392:$AV$512,7)))</f>
        <v>704.08206292318857</v>
      </c>
      <c r="P180" s="11">
        <v>0</v>
      </c>
      <c r="Q180" s="10">
        <f t="shared" si="102"/>
        <v>2.1450629268488668E-7</v>
      </c>
      <c r="R180" s="10">
        <f t="shared" si="103"/>
        <v>1.5103003306358029E-7</v>
      </c>
      <c r="S180" s="10">
        <f t="shared" si="104"/>
        <v>0</v>
      </c>
      <c r="T180" s="9">
        <f t="shared" si="94"/>
        <v>6.3476259621306388E-8</v>
      </c>
      <c r="U180" s="18"/>
      <c r="V180" s="8">
        <f t="shared" si="105"/>
        <v>1.6499330668848309E-3</v>
      </c>
      <c r="W180" s="8">
        <f t="shared" si="95"/>
        <v>4.8824478946737584E-4</v>
      </c>
      <c r="X180" s="18"/>
      <c r="Y180" s="8">
        <f t="shared" si="96"/>
        <v>0</v>
      </c>
      <c r="Z180" s="8">
        <f t="shared" si="97"/>
        <v>0</v>
      </c>
      <c r="AA180" s="8">
        <f t="shared" si="98"/>
        <v>-1.7859478699565928E-4</v>
      </c>
      <c r="AB180" s="8">
        <f t="shared" si="106"/>
        <v>-0.1161688277417455</v>
      </c>
      <c r="AC180" s="8">
        <f t="shared" si="99"/>
        <v>-0.11634742252874115</v>
      </c>
      <c r="AD180" s="8">
        <f t="shared" si="107"/>
        <v>1.6185843386140193E-4</v>
      </c>
      <c r="AE180" s="8">
        <f t="shared" si="100"/>
        <v>-0.11618556409487975</v>
      </c>
      <c r="AJ180" s="7"/>
      <c r="AK180" s="6"/>
      <c r="AL180" s="6"/>
      <c r="AM180" s="5"/>
      <c r="AN180" s="5"/>
    </row>
    <row r="181" spans="2:40" x14ac:dyDescent="0.15">
      <c r="B181" s="7"/>
      <c r="C181" s="19"/>
      <c r="F181" s="7"/>
      <c r="G181" s="19"/>
      <c r="H181" s="17">
        <f t="shared" si="108"/>
        <v>110</v>
      </c>
      <c r="I181" s="7">
        <f t="shared" si="101"/>
        <v>110</v>
      </c>
      <c r="J181" s="16">
        <v>0</v>
      </c>
      <c r="K181" s="14">
        <f t="shared" si="109"/>
        <v>0</v>
      </c>
      <c r="L181" s="15">
        <f t="shared" si="110"/>
        <v>2813.5682231615347</v>
      </c>
      <c r="M181" s="14">
        <f t="shared" si="93"/>
        <v>769177</v>
      </c>
      <c r="N181" s="13"/>
      <c r="O181" s="13">
        <f>1000*(IF(I50&lt;18,VLOOKUP(I50,'[1]Mortality (No Interventions) H'!$B$10:$O$129,13),VLOOKUP(I50,'[1]Mortality (Interventions) H'!$B$392:$AV$512,7)))</f>
        <v>722.49055920970409</v>
      </c>
      <c r="P181" s="11">
        <v>0</v>
      </c>
      <c r="Q181" s="10">
        <f t="shared" si="102"/>
        <v>6.3476259621306388E-8</v>
      </c>
      <c r="R181" s="10">
        <f t="shared" si="103"/>
        <v>4.5860998310338011E-8</v>
      </c>
      <c r="S181" s="10">
        <f t="shared" si="104"/>
        <v>0</v>
      </c>
      <c r="T181" s="9">
        <f t="shared" si="94"/>
        <v>1.7615261310968377E-8</v>
      </c>
      <c r="U181" s="18"/>
      <c r="V181" s="8">
        <f t="shared" si="105"/>
        <v>4.8824478946737584E-4</v>
      </c>
      <c r="W181" s="8">
        <f t="shared" si="95"/>
        <v>1.3549253849386725E-4</v>
      </c>
      <c r="X181" s="18"/>
      <c r="Y181" s="8">
        <f t="shared" si="96"/>
        <v>0</v>
      </c>
      <c r="Z181" s="8">
        <f t="shared" si="97"/>
        <v>0</v>
      </c>
      <c r="AA181" s="8">
        <f t="shared" si="98"/>
        <v>-4.9561739467227423E-5</v>
      </c>
      <c r="AB181" s="8">
        <f t="shared" si="106"/>
        <v>-3.5275225097350864E-2</v>
      </c>
      <c r="AC181" s="8">
        <f t="shared" si="99"/>
        <v>-3.5324786836818091E-2</v>
      </c>
      <c r="AD181" s="8">
        <f t="shared" si="107"/>
        <v>4.7896813846749571E-5</v>
      </c>
      <c r="AE181" s="8">
        <f t="shared" si="100"/>
        <v>-3.5276890022971338E-2</v>
      </c>
      <c r="AJ181" s="7"/>
      <c r="AK181" s="6"/>
      <c r="AL181" s="6"/>
      <c r="AM181" s="5"/>
      <c r="AN181" s="5"/>
    </row>
    <row r="182" spans="2:40" x14ac:dyDescent="0.15">
      <c r="B182" s="7"/>
      <c r="C182" s="19"/>
      <c r="F182" s="7"/>
      <c r="G182" s="19"/>
      <c r="H182" s="17">
        <f t="shared" si="108"/>
        <v>111</v>
      </c>
      <c r="I182" s="7">
        <f t="shared" si="101"/>
        <v>111</v>
      </c>
      <c r="J182" s="16">
        <v>0</v>
      </c>
      <c r="K182" s="14">
        <f t="shared" si="109"/>
        <v>0</v>
      </c>
      <c r="L182" s="15">
        <f t="shared" si="110"/>
        <v>2813.5682231615347</v>
      </c>
      <c r="M182" s="14">
        <f t="shared" si="93"/>
        <v>769177</v>
      </c>
      <c r="N182" s="13"/>
      <c r="O182" s="13">
        <f>1000*(IF(I51&lt;18,VLOOKUP(I51,'[1]Mortality (No Interventions) H'!$B$10:$O$129,13),VLOOKUP(I51,'[1]Mortality (Interventions) H'!$B$392:$AV$512,7)))</f>
        <v>744.64024190783653</v>
      </c>
      <c r="P182" s="11">
        <v>0</v>
      </c>
      <c r="Q182" s="10">
        <f t="shared" si="102"/>
        <v>1.7615261310968377E-8</v>
      </c>
      <c r="R182" s="10">
        <f t="shared" si="103"/>
        <v>1.3117032443869247E-8</v>
      </c>
      <c r="S182" s="10">
        <f t="shared" si="104"/>
        <v>0</v>
      </c>
      <c r="T182" s="9">
        <f t="shared" si="94"/>
        <v>4.4982288670991295E-9</v>
      </c>
      <c r="U182" s="18"/>
      <c r="V182" s="8">
        <f t="shared" si="105"/>
        <v>1.3549253849386725E-4</v>
      </c>
      <c r="W182" s="8">
        <f t="shared" si="95"/>
        <v>3.4599341853087076E-5</v>
      </c>
      <c r="X182" s="18"/>
      <c r="Y182" s="8">
        <f t="shared" si="96"/>
        <v>0</v>
      </c>
      <c r="Z182" s="8">
        <f t="shared" si="97"/>
        <v>0</v>
      </c>
      <c r="AA182" s="8">
        <f t="shared" si="98"/>
        <v>-1.2656073800978021E-5</v>
      </c>
      <c r="AB182" s="8">
        <f t="shared" si="106"/>
        <v>-1.0089319664078016E-2</v>
      </c>
      <c r="AC182" s="8">
        <f t="shared" si="99"/>
        <v>-1.0101975737878993E-2</v>
      </c>
      <c r="AD182" s="8">
        <f t="shared" si="107"/>
        <v>1.3291818026248378E-5</v>
      </c>
      <c r="AE182" s="8">
        <f t="shared" si="100"/>
        <v>-1.0088683919852745E-2</v>
      </c>
      <c r="AJ182" s="7"/>
      <c r="AK182" s="6"/>
      <c r="AL182" s="6"/>
      <c r="AM182" s="5"/>
      <c r="AN182" s="5"/>
    </row>
    <row r="183" spans="2:40" x14ac:dyDescent="0.15">
      <c r="B183" s="7"/>
      <c r="C183" s="19"/>
      <c r="F183" s="7"/>
      <c r="G183" s="19"/>
      <c r="H183" s="17">
        <f t="shared" si="108"/>
        <v>112</v>
      </c>
      <c r="I183" s="7">
        <f t="shared" si="101"/>
        <v>112</v>
      </c>
      <c r="J183" s="16">
        <v>0</v>
      </c>
      <c r="K183" s="14">
        <f t="shared" si="109"/>
        <v>0</v>
      </c>
      <c r="L183" s="15">
        <f t="shared" si="110"/>
        <v>2813.5682231615347</v>
      </c>
      <c r="M183" s="14">
        <f t="shared" si="93"/>
        <v>769177</v>
      </c>
      <c r="N183" s="13"/>
      <c r="O183" s="13">
        <f>1000*(IF(I52&lt;18,VLOOKUP(I52,'[1]Mortality (No Interventions) H'!$B$10:$O$129,13),VLOOKUP(I52,'[1]Mortality (Interventions) H'!$B$392:$AV$512,7)))</f>
        <v>765.45443945754255</v>
      </c>
      <c r="P183" s="11">
        <v>0</v>
      </c>
      <c r="Q183" s="10">
        <f t="shared" si="102"/>
        <v>4.4982288670991295E-9</v>
      </c>
      <c r="R183" s="10">
        <f t="shared" si="103"/>
        <v>3.4431892560171005E-9</v>
      </c>
      <c r="S183" s="10">
        <f t="shared" si="104"/>
        <v>0</v>
      </c>
      <c r="T183" s="9">
        <f t="shared" si="94"/>
        <v>1.055039611082029E-9</v>
      </c>
      <c r="U183" s="18"/>
      <c r="V183" s="8">
        <f t="shared" si="105"/>
        <v>3.4599341853087076E-5</v>
      </c>
      <c r="W183" s="8">
        <f t="shared" si="95"/>
        <v>8.1151220293324187E-6</v>
      </c>
      <c r="X183" s="18"/>
      <c r="Y183" s="8">
        <f t="shared" si="96"/>
        <v>0</v>
      </c>
      <c r="Z183" s="8">
        <f t="shared" si="97"/>
        <v>0</v>
      </c>
      <c r="AA183" s="8">
        <f t="shared" si="98"/>
        <v>-2.9684259239171007E-6</v>
      </c>
      <c r="AB183" s="8">
        <f t="shared" si="106"/>
        <v>-2.6484219823754655E-3</v>
      </c>
      <c r="AC183" s="8">
        <f t="shared" si="99"/>
        <v>-2.6513904082993826E-3</v>
      </c>
      <c r="AD183" s="8">
        <f t="shared" si="107"/>
        <v>3.3941954357878424E-6</v>
      </c>
      <c r="AE183" s="8">
        <f t="shared" si="100"/>
        <v>-2.6479962128635949E-3</v>
      </c>
      <c r="AJ183" s="7"/>
      <c r="AK183" s="6"/>
      <c r="AL183" s="6"/>
      <c r="AM183" s="5"/>
      <c r="AN183" s="5"/>
    </row>
    <row r="184" spans="2:40" x14ac:dyDescent="0.15">
      <c r="B184" s="7"/>
      <c r="C184" s="19"/>
      <c r="F184" s="7"/>
      <c r="G184" s="19"/>
      <c r="H184" s="17">
        <f t="shared" si="108"/>
        <v>113</v>
      </c>
      <c r="I184" s="7">
        <f t="shared" si="101"/>
        <v>113</v>
      </c>
      <c r="J184" s="16">
        <v>0</v>
      </c>
      <c r="K184" s="14">
        <f t="shared" si="109"/>
        <v>0</v>
      </c>
      <c r="L184" s="15">
        <f t="shared" si="110"/>
        <v>2813.5682231615347</v>
      </c>
      <c r="M184" s="14">
        <f t="shared" si="93"/>
        <v>769177</v>
      </c>
      <c r="N184" s="13"/>
      <c r="O184" s="13">
        <f>1000*(IF(I53&lt;18,VLOOKUP(I53,'[1]Mortality (No Interventions) H'!$B$10:$O$129,13),VLOOKUP(I53,'[1]Mortality (Interventions) H'!$B$392:$AV$512,7)))</f>
        <v>784.90199876864347</v>
      </c>
      <c r="P184" s="11">
        <v>0</v>
      </c>
      <c r="Q184" s="10">
        <f t="shared" si="102"/>
        <v>1.055039611082029E-9</v>
      </c>
      <c r="R184" s="10">
        <f t="shared" si="103"/>
        <v>8.2810269951837677E-10</v>
      </c>
      <c r="S184" s="10">
        <f t="shared" si="104"/>
        <v>0</v>
      </c>
      <c r="T184" s="9">
        <f t="shared" si="94"/>
        <v>2.2693691156365222E-10</v>
      </c>
      <c r="U184" s="18"/>
      <c r="V184" s="8">
        <f t="shared" si="105"/>
        <v>8.1151220293324187E-6</v>
      </c>
      <c r="W184" s="8">
        <f t="shared" si="95"/>
        <v>1.7455465282579534E-6</v>
      </c>
      <c r="X184" s="18"/>
      <c r="Y184" s="8">
        <f t="shared" si="96"/>
        <v>0</v>
      </c>
      <c r="Z184" s="8">
        <f t="shared" si="97"/>
        <v>0</v>
      </c>
      <c r="AA184" s="8">
        <f t="shared" si="98"/>
        <v>-6.385024830379113E-7</v>
      </c>
      <c r="AB184" s="8">
        <f t="shared" si="106"/>
        <v>-6.3695755010744653E-4</v>
      </c>
      <c r="AC184" s="8">
        <f t="shared" si="99"/>
        <v>-6.3759605259048442E-4</v>
      </c>
      <c r="AD184" s="8">
        <f t="shared" si="107"/>
        <v>7.9609347107751031E-7</v>
      </c>
      <c r="AE184" s="8">
        <f t="shared" si="100"/>
        <v>-6.367999591194069E-4</v>
      </c>
      <c r="AJ184" s="7"/>
      <c r="AK184" s="6"/>
      <c r="AL184" s="6"/>
      <c r="AM184" s="5"/>
      <c r="AN184" s="5"/>
    </row>
    <row r="185" spans="2:40" x14ac:dyDescent="0.15">
      <c r="B185" s="7"/>
      <c r="C185" s="19"/>
      <c r="F185" s="7"/>
      <c r="G185" s="19"/>
      <c r="H185" s="17">
        <f t="shared" si="108"/>
        <v>114</v>
      </c>
      <c r="I185" s="7">
        <f t="shared" si="101"/>
        <v>114</v>
      </c>
      <c r="J185" s="16">
        <v>0</v>
      </c>
      <c r="K185" s="14">
        <f t="shared" si="109"/>
        <v>0</v>
      </c>
      <c r="L185" s="15">
        <f t="shared" si="110"/>
        <v>2813.5682231615347</v>
      </c>
      <c r="M185" s="14">
        <f t="shared" si="93"/>
        <v>769177</v>
      </c>
      <c r="N185" s="13"/>
      <c r="O185" s="13">
        <f>1000*(IF(I54&lt;18,VLOOKUP(I54,'[1]Mortality (No Interventions) H'!$B$10:$O$129,13),VLOOKUP(I54,'[1]Mortality (Interventions) H'!$B$392:$AV$512,7)))</f>
        <v>802.95517069523942</v>
      </c>
      <c r="P185" s="11">
        <v>0</v>
      </c>
      <c r="Q185" s="10">
        <f t="shared" si="102"/>
        <v>2.2693691156365222E-10</v>
      </c>
      <c r="R185" s="10">
        <f t="shared" si="103"/>
        <v>1.8222016656164281E-10</v>
      </c>
      <c r="S185" s="10">
        <f t="shared" si="104"/>
        <v>0</v>
      </c>
      <c r="T185" s="9">
        <f t="shared" si="94"/>
        <v>4.4716745002009406E-11</v>
      </c>
      <c r="U185" s="18"/>
      <c r="V185" s="8">
        <f t="shared" si="105"/>
        <v>1.7455465282579534E-6</v>
      </c>
      <c r="W185" s="8">
        <f t="shared" si="95"/>
        <v>3.4395091770410593E-7</v>
      </c>
      <c r="X185" s="18"/>
      <c r="Y185" s="8">
        <f t="shared" si="96"/>
        <v>0</v>
      </c>
      <c r="Z185" s="8">
        <f t="shared" si="97"/>
        <v>0</v>
      </c>
      <c r="AA185" s="8">
        <f t="shared" si="98"/>
        <v>-1.2581361278087103E-7</v>
      </c>
      <c r="AB185" s="8">
        <f t="shared" si="106"/>
        <v>-1.4015956105538474E-4</v>
      </c>
      <c r="AC185" s="8">
        <f t="shared" si="99"/>
        <v>-1.4028537466816561E-4</v>
      </c>
      <c r="AD185" s="8">
        <f t="shared" si="107"/>
        <v>1.7123811442210524E-7</v>
      </c>
      <c r="AE185" s="8">
        <f t="shared" si="100"/>
        <v>-1.4011413655374351E-4</v>
      </c>
      <c r="AJ185" s="7"/>
      <c r="AK185" s="6"/>
      <c r="AL185" s="6"/>
      <c r="AM185" s="5"/>
      <c r="AN185" s="5"/>
    </row>
    <row r="186" spans="2:40" x14ac:dyDescent="0.15">
      <c r="B186" s="7"/>
      <c r="C186" s="19"/>
      <c r="F186" s="7"/>
      <c r="G186" s="19"/>
      <c r="H186" s="17">
        <f t="shared" si="108"/>
        <v>115</v>
      </c>
      <c r="I186" s="7">
        <f t="shared" si="101"/>
        <v>115</v>
      </c>
      <c r="J186" s="16">
        <v>0</v>
      </c>
      <c r="K186" s="14">
        <f t="shared" si="109"/>
        <v>0</v>
      </c>
      <c r="L186" s="15">
        <f t="shared" si="110"/>
        <v>2813.5682231615347</v>
      </c>
      <c r="M186" s="14">
        <f t="shared" si="93"/>
        <v>769177</v>
      </c>
      <c r="N186" s="13"/>
      <c r="O186" s="13">
        <f>1000*(IF(I55&lt;18,VLOOKUP(I55,'[1]Mortality (No Interventions) H'!$B$10:$O$129,13),VLOOKUP(I55,'[1]Mortality (Interventions) H'!$B$392:$AV$512,7)))</f>
        <v>819.58881387808242</v>
      </c>
      <c r="P186" s="11">
        <v>0</v>
      </c>
      <c r="Q186" s="10">
        <f t="shared" si="102"/>
        <v>4.4716745002009406E-11</v>
      </c>
      <c r="R186" s="10">
        <f t="shared" si="103"/>
        <v>3.6649343996685558E-11</v>
      </c>
      <c r="S186" s="10">
        <f t="shared" si="104"/>
        <v>0</v>
      </c>
      <c r="T186" s="9">
        <f t="shared" si="94"/>
        <v>8.0674010053238474E-12</v>
      </c>
      <c r="U186" s="18"/>
      <c r="V186" s="8">
        <f t="shared" si="105"/>
        <v>3.4395091770410593E-7</v>
      </c>
      <c r="W186" s="8">
        <f t="shared" si="95"/>
        <v>6.205259303071982E-8</v>
      </c>
      <c r="X186" s="18"/>
      <c r="Y186" s="8">
        <f t="shared" si="96"/>
        <v>0</v>
      </c>
      <c r="Z186" s="8">
        <f t="shared" si="97"/>
        <v>0</v>
      </c>
      <c r="AA186" s="8">
        <f t="shared" si="98"/>
        <v>-2.2698183112080595E-8</v>
      </c>
      <c r="AB186" s="8">
        <f t="shared" si="106"/>
        <v>-2.8189832467338607E-5</v>
      </c>
      <c r="AC186" s="8">
        <f t="shared" si="99"/>
        <v>-2.8212530650450688E-5</v>
      </c>
      <c r="AD186" s="8">
        <f t="shared" si="107"/>
        <v>3.3741585026772794E-8</v>
      </c>
      <c r="AE186" s="8">
        <f t="shared" si="100"/>
        <v>-2.8178789065423915E-5</v>
      </c>
      <c r="AJ186" s="7"/>
      <c r="AK186" s="6"/>
      <c r="AL186" s="6"/>
      <c r="AM186" s="5"/>
      <c r="AN186" s="5"/>
    </row>
    <row r="187" spans="2:40" x14ac:dyDescent="0.15">
      <c r="B187" s="7"/>
      <c r="C187" s="19"/>
      <c r="F187" s="7"/>
      <c r="G187" s="19"/>
      <c r="H187" s="17">
        <f t="shared" si="108"/>
        <v>116</v>
      </c>
      <c r="I187" s="7">
        <f t="shared" si="101"/>
        <v>116</v>
      </c>
      <c r="J187" s="16">
        <v>0</v>
      </c>
      <c r="K187" s="14">
        <f t="shared" si="109"/>
        <v>0</v>
      </c>
      <c r="L187" s="15">
        <f t="shared" si="110"/>
        <v>2813.5682231615347</v>
      </c>
      <c r="M187" s="14">
        <f t="shared" si="93"/>
        <v>769177</v>
      </c>
      <c r="N187" s="13"/>
      <c r="O187" s="13">
        <f>1000*(IF(I56&lt;18,VLOOKUP(I56,'[1]Mortality (No Interventions) H'!$B$10:$O$129,13),VLOOKUP(I56,'[1]Mortality (Interventions) H'!$B$392:$AV$512,7)))</f>
        <v>834.94823182638652</v>
      </c>
      <c r="P187" s="11">
        <v>0</v>
      </c>
      <c r="Q187" s="10">
        <f t="shared" si="102"/>
        <v>8.0674010053238474E-12</v>
      </c>
      <c r="R187" s="10">
        <f t="shared" si="103"/>
        <v>6.7358622048295594E-12</v>
      </c>
      <c r="S187" s="10">
        <f t="shared" si="104"/>
        <v>0</v>
      </c>
      <c r="T187" s="9">
        <f t="shared" si="94"/>
        <v>1.331538800494288E-12</v>
      </c>
      <c r="U187" s="18"/>
      <c r="V187" s="8">
        <f t="shared" si="105"/>
        <v>6.205259303071982E-8</v>
      </c>
      <c r="W187" s="8">
        <f t="shared" si="95"/>
        <v>1.024189019947795E-8</v>
      </c>
      <c r="X187" s="18"/>
      <c r="Y187" s="8">
        <f t="shared" si="96"/>
        <v>0</v>
      </c>
      <c r="Z187" s="8">
        <f t="shared" si="97"/>
        <v>0</v>
      </c>
      <c r="AA187" s="8">
        <f t="shared" si="98"/>
        <v>-3.7463752569773551E-9</v>
      </c>
      <c r="AB187" s="8">
        <f t="shared" si="106"/>
        <v>-5.1810702831241862E-6</v>
      </c>
      <c r="AC187" s="8">
        <f t="shared" si="99"/>
        <v>-5.1848166583811639E-6</v>
      </c>
      <c r="AD187" s="8">
        <f t="shared" si="107"/>
        <v>6.0873593763136151E-9</v>
      </c>
      <c r="AE187" s="8">
        <f t="shared" si="100"/>
        <v>-5.1787292990048507E-6</v>
      </c>
      <c r="AJ187" s="7"/>
      <c r="AK187" s="6"/>
      <c r="AL187" s="6"/>
      <c r="AM187" s="5"/>
      <c r="AN187" s="5"/>
    </row>
    <row r="188" spans="2:40" x14ac:dyDescent="0.15">
      <c r="H188" s="17">
        <f t="shared" si="108"/>
        <v>117</v>
      </c>
      <c r="I188" s="7">
        <f t="shared" si="101"/>
        <v>117</v>
      </c>
      <c r="J188" s="16">
        <v>0</v>
      </c>
      <c r="K188" s="14">
        <f t="shared" si="109"/>
        <v>0</v>
      </c>
      <c r="L188" s="15">
        <f t="shared" si="110"/>
        <v>2813.5682231615347</v>
      </c>
      <c r="M188" s="14">
        <f t="shared" si="93"/>
        <v>769177</v>
      </c>
      <c r="N188" s="13"/>
      <c r="O188" s="13">
        <f>1000*(IF(I57&lt;18,VLOOKUP(I57,'[1]Mortality (No Interventions) H'!$B$10:$O$129,13),VLOOKUP(I57,'[1]Mortality (Interventions) H'!$B$392:$AV$512,7)))</f>
        <v>849.19396086424524</v>
      </c>
      <c r="P188" s="11">
        <v>0</v>
      </c>
      <c r="Q188" s="10">
        <f t="shared" si="102"/>
        <v>1.331538800494288E-12</v>
      </c>
      <c r="R188" s="10">
        <f t="shared" si="103"/>
        <v>1.1307347080361704E-12</v>
      </c>
      <c r="S188" s="10">
        <f t="shared" si="104"/>
        <v>0</v>
      </c>
      <c r="T188" s="9">
        <f t="shared" si="94"/>
        <v>2.0080409245811761E-13</v>
      </c>
      <c r="U188" s="18"/>
      <c r="V188" s="8">
        <f t="shared" si="105"/>
        <v>1.024189019947795E-8</v>
      </c>
      <c r="W188" s="8">
        <f t="shared" si="95"/>
        <v>1.5445388942465754E-9</v>
      </c>
      <c r="X188" s="18"/>
      <c r="Y188" s="8">
        <f t="shared" si="96"/>
        <v>0</v>
      </c>
      <c r="Z188" s="8">
        <f t="shared" si="97"/>
        <v>0</v>
      </c>
      <c r="AA188" s="8">
        <f t="shared" si="98"/>
        <v>-5.6497601362095052E-10</v>
      </c>
      <c r="AB188" s="8">
        <f t="shared" si="106"/>
        <v>-8.6973513052313747E-7</v>
      </c>
      <c r="AC188" s="8">
        <f t="shared" si="99"/>
        <v>-8.7030010653675844E-7</v>
      </c>
      <c r="AD188" s="8">
        <f t="shared" si="107"/>
        <v>1.0047294285687869E-9</v>
      </c>
      <c r="AE188" s="8">
        <f t="shared" si="100"/>
        <v>-8.6929537710818966E-7</v>
      </c>
      <c r="AJ188" s="7"/>
      <c r="AK188" s="6"/>
      <c r="AL188" s="6"/>
      <c r="AM188" s="5"/>
      <c r="AN188" s="5"/>
    </row>
    <row r="189" spans="2:40" x14ac:dyDescent="0.15">
      <c r="H189" s="17">
        <f t="shared" si="108"/>
        <v>118</v>
      </c>
      <c r="I189" s="7">
        <f t="shared" si="101"/>
        <v>118</v>
      </c>
      <c r="J189" s="16">
        <v>0</v>
      </c>
      <c r="K189" s="14">
        <f t="shared" si="109"/>
        <v>0</v>
      </c>
      <c r="L189" s="15">
        <f t="shared" si="110"/>
        <v>2813.5682231615347</v>
      </c>
      <c r="M189" s="14">
        <f t="shared" si="93"/>
        <v>769177</v>
      </c>
      <c r="N189" s="13"/>
      <c r="O189" s="13">
        <f>1000*(IF(I58&lt;18,VLOOKUP(I58,'[1]Mortality (No Interventions) H'!$B$10:$O$129,13),VLOOKUP(I58,'[1]Mortality (Interventions) H'!$B$392:$AV$512,7)))</f>
        <v>862.32600099165904</v>
      </c>
      <c r="P189" s="11">
        <v>0</v>
      </c>
      <c r="Q189" s="10">
        <f t="shared" si="102"/>
        <v>2.0080409245811761E-13</v>
      </c>
      <c r="R189" s="10">
        <f t="shared" si="103"/>
        <v>1.7315859003216791E-13</v>
      </c>
      <c r="S189" s="10">
        <f t="shared" si="104"/>
        <v>0</v>
      </c>
      <c r="T189" s="9">
        <f t="shared" si="94"/>
        <v>2.7645502425949702E-14</v>
      </c>
      <c r="U189" s="18"/>
      <c r="V189" s="8">
        <f t="shared" si="105"/>
        <v>1.5445388942465754E-9</v>
      </c>
      <c r="W189" s="8">
        <f t="shared" si="95"/>
        <v>2.1264284619484715E-10</v>
      </c>
      <c r="X189" s="18"/>
      <c r="Y189" s="8">
        <f t="shared" si="96"/>
        <v>0</v>
      </c>
      <c r="Z189" s="8">
        <f t="shared" si="97"/>
        <v>0</v>
      </c>
      <c r="AA189" s="8">
        <f t="shared" si="98"/>
        <v>-7.7782507138987198E-11</v>
      </c>
      <c r="AB189" s="8">
        <f t="shared" si="106"/>
        <v>-1.3318960480517283E-7</v>
      </c>
      <c r="AC189" s="8">
        <f t="shared" si="99"/>
        <v>-1.3326738731231182E-7</v>
      </c>
      <c r="AD189" s="8">
        <f t="shared" si="107"/>
        <v>1.5151926552558906E-10</v>
      </c>
      <c r="AE189" s="8">
        <f t="shared" si="100"/>
        <v>-1.3311586804678622E-7</v>
      </c>
      <c r="AJ189" s="7"/>
      <c r="AK189" s="6"/>
      <c r="AL189" s="6"/>
      <c r="AM189" s="5"/>
      <c r="AN189" s="5"/>
    </row>
    <row r="190" spans="2:40" x14ac:dyDescent="0.15">
      <c r="H190" s="17">
        <f t="shared" si="108"/>
        <v>119</v>
      </c>
      <c r="I190" s="7">
        <f t="shared" si="101"/>
        <v>119</v>
      </c>
      <c r="J190" s="16">
        <v>0</v>
      </c>
      <c r="K190" s="14">
        <f t="shared" si="109"/>
        <v>0</v>
      </c>
      <c r="L190" s="15">
        <f t="shared" si="110"/>
        <v>2813.5682231615347</v>
      </c>
      <c r="M190" s="14">
        <f t="shared" si="93"/>
        <v>769177</v>
      </c>
      <c r="N190" s="13"/>
      <c r="O190" s="13">
        <f>1000*(IF(I59&lt;18,VLOOKUP(I59,'[1]Mortality (No Interventions) H'!$B$10:$O$129,13),VLOOKUP(I59,'[1]Mortality (Interventions) H'!$B$392:$AV$512,7)))</f>
        <v>874.34435220862747</v>
      </c>
      <c r="P190" s="11">
        <v>0</v>
      </c>
      <c r="Q190" s="10">
        <f t="shared" si="102"/>
        <v>2.7645502425949702E-14</v>
      </c>
      <c r="R190" s="10">
        <f t="shared" si="103"/>
        <v>2.417168891009903E-14</v>
      </c>
      <c r="S190" s="10">
        <f t="shared" si="104"/>
        <v>0</v>
      </c>
      <c r="T190" s="9">
        <f t="shared" si="94"/>
        <v>3.4738135158506718E-15</v>
      </c>
      <c r="U190" s="18"/>
      <c r="V190" s="8">
        <f t="shared" si="105"/>
        <v>2.1264284619484715E-10</v>
      </c>
      <c r="W190" s="8">
        <f t="shared" si="95"/>
        <v>2.6719774586814723E-11</v>
      </c>
      <c r="X190" s="18"/>
      <c r="Y190" s="8">
        <f t="shared" si="96"/>
        <v>0</v>
      </c>
      <c r="Z190" s="8">
        <f t="shared" si="97"/>
        <v>0</v>
      </c>
      <c r="AA190" s="8">
        <f t="shared" si="98"/>
        <v>-9.7738113213864981E-12</v>
      </c>
      <c r="AB190" s="8">
        <f t="shared" si="106"/>
        <v>-1.8592307160803243E-8</v>
      </c>
      <c r="AC190" s="8">
        <f t="shared" si="99"/>
        <v>-1.8602080972124628E-8</v>
      </c>
      <c r="AD190" s="8">
        <f t="shared" si="107"/>
        <v>2.0860263211714506E-11</v>
      </c>
      <c r="AE190" s="8">
        <f t="shared" si="100"/>
        <v>-1.8581220708912913E-8</v>
      </c>
      <c r="AJ190" s="7"/>
      <c r="AK190" s="6"/>
      <c r="AL190" s="6"/>
      <c r="AM190" s="5"/>
      <c r="AN190" s="5"/>
    </row>
    <row r="191" spans="2:40" x14ac:dyDescent="0.15">
      <c r="H191" s="17">
        <f t="shared" si="108"/>
        <v>120</v>
      </c>
      <c r="I191" s="7">
        <f t="shared" si="101"/>
        <v>120</v>
      </c>
      <c r="J191" s="16">
        <v>0</v>
      </c>
      <c r="K191" s="14">
        <f t="shared" si="109"/>
        <v>0</v>
      </c>
      <c r="L191" s="15">
        <f t="shared" si="110"/>
        <v>2813.5682231615347</v>
      </c>
      <c r="M191" s="14">
        <f t="shared" si="93"/>
        <v>769177</v>
      </c>
      <c r="N191" s="13"/>
      <c r="O191" s="13">
        <f>1000*(IF(I60&lt;18,VLOOKUP(I60,'[1]Mortality (No Interventions) H'!$B$10:$O$129,13),VLOOKUP(I60,'[1]Mortality (Interventions) H'!$B$392:$AV$512,7)))</f>
        <v>1000</v>
      </c>
      <c r="P191" s="11">
        <v>0</v>
      </c>
      <c r="Q191" s="10">
        <f t="shared" si="102"/>
        <v>3.4738135158506718E-15</v>
      </c>
      <c r="R191" s="10">
        <f t="shared" si="103"/>
        <v>3.4738135158506718E-15</v>
      </c>
      <c r="S191" s="10">
        <f t="shared" si="104"/>
        <v>0</v>
      </c>
      <c r="T191" s="9">
        <f t="shared" si="94"/>
        <v>0</v>
      </c>
      <c r="U191" s="18"/>
      <c r="V191" s="8">
        <f t="shared" si="105"/>
        <v>2.6719774586814723E-11</v>
      </c>
      <c r="W191" s="8">
        <f t="shared" si="95"/>
        <v>0</v>
      </c>
      <c r="X191" s="18"/>
      <c r="Y191" s="8">
        <f t="shared" si="96"/>
        <v>0</v>
      </c>
      <c r="Z191" s="8">
        <f t="shared" si="97"/>
        <v>0</v>
      </c>
      <c r="AA191" s="8">
        <f t="shared" si="98"/>
        <v>0</v>
      </c>
      <c r="AB191" s="8">
        <f t="shared" si="106"/>
        <v>-2.671977458681472E-9</v>
      </c>
      <c r="AC191" s="8">
        <f t="shared" si="99"/>
        <v>-2.671977458681472E-9</v>
      </c>
      <c r="AD191" s="8">
        <f t="shared" si="107"/>
        <v>2.6212098869665245E-12</v>
      </c>
      <c r="AE191" s="8">
        <f t="shared" si="100"/>
        <v>-2.6693562487945055E-9</v>
      </c>
      <c r="AJ191" s="7"/>
      <c r="AK191" s="6"/>
      <c r="AL191" s="6"/>
      <c r="AM191" s="5"/>
      <c r="AN191" s="5"/>
    </row>
    <row r="192" spans="2:40" x14ac:dyDescent="0.15">
      <c r="H192" s="17">
        <f t="shared" si="108"/>
        <v>121</v>
      </c>
      <c r="I192" s="7" t="b">
        <f t="shared" si="101"/>
        <v>0</v>
      </c>
      <c r="J192" s="16">
        <v>0</v>
      </c>
      <c r="K192" s="14">
        <f t="shared" si="109"/>
        <v>0</v>
      </c>
      <c r="L192" s="15">
        <f t="shared" si="110"/>
        <v>2813.5682231615347</v>
      </c>
      <c r="M192" s="14">
        <f t="shared" si="93"/>
        <v>769177</v>
      </c>
      <c r="N192" s="13"/>
      <c r="O192" s="13" t="e">
        <f>1000*(IF(I61&lt;18,VLOOKUP(I61,'[1]Mortality (No Interventions) H'!$B$10:$O$129,13),VLOOKUP(I61,'[1]Mortality (Interventions) H'!$B$392:$AV$512,7)))</f>
        <v>#N/A</v>
      </c>
      <c r="P192" s="11">
        <v>0</v>
      </c>
      <c r="Q192" s="10">
        <f t="shared" si="102"/>
        <v>0</v>
      </c>
      <c r="R192" s="10" t="e">
        <f t="shared" si="103"/>
        <v>#N/A</v>
      </c>
      <c r="S192" s="10" t="e">
        <f t="shared" si="104"/>
        <v>#N/A</v>
      </c>
      <c r="T192" s="9" t="e">
        <f t="shared" si="94"/>
        <v>#N/A</v>
      </c>
      <c r="U192" s="18"/>
      <c r="V192" s="8">
        <f t="shared" si="105"/>
        <v>0</v>
      </c>
      <c r="W192" s="8" t="e">
        <f t="shared" si="95"/>
        <v>#N/A</v>
      </c>
      <c r="X192" s="18"/>
      <c r="Y192" s="8">
        <f t="shared" si="96"/>
        <v>0</v>
      </c>
      <c r="Z192" s="8">
        <f t="shared" si="97"/>
        <v>0</v>
      </c>
      <c r="AA192" s="8">
        <f t="shared" si="98"/>
        <v>0</v>
      </c>
      <c r="AB192" s="8">
        <f t="shared" si="106"/>
        <v>0</v>
      </c>
      <c r="AC192" s="8">
        <f t="shared" si="99"/>
        <v>0</v>
      </c>
      <c r="AD192" s="8">
        <f t="shared" si="107"/>
        <v>0</v>
      </c>
      <c r="AE192" s="8">
        <f t="shared" si="100"/>
        <v>0</v>
      </c>
      <c r="AJ192" s="7"/>
      <c r="AK192" s="6"/>
      <c r="AL192" s="6"/>
      <c r="AM192" s="5"/>
      <c r="AN192" s="5"/>
    </row>
    <row r="193" spans="8:40" x14ac:dyDescent="0.15">
      <c r="H193" s="17">
        <f t="shared" si="108"/>
        <v>122</v>
      </c>
      <c r="I193" s="7" t="b">
        <f t="shared" si="101"/>
        <v>0</v>
      </c>
      <c r="J193" s="16">
        <v>0</v>
      </c>
      <c r="K193" s="14">
        <f t="shared" si="109"/>
        <v>0</v>
      </c>
      <c r="L193" s="15">
        <f t="shared" si="110"/>
        <v>2813.5682231615347</v>
      </c>
      <c r="M193" s="14">
        <f t="shared" si="93"/>
        <v>769177</v>
      </c>
      <c r="N193" s="13"/>
      <c r="O193" s="13" t="e">
        <f>1000*(IF(I62&lt;18,VLOOKUP(I62,'[1]Mortality (No Interventions) H'!$B$10:$O$129,13),VLOOKUP(I62,'[1]Mortality (Interventions) H'!$B$392:$AV$512,7)))</f>
        <v>#N/A</v>
      </c>
      <c r="P193" s="11">
        <v>0</v>
      </c>
      <c r="Q193" s="10" t="e">
        <f t="shared" si="102"/>
        <v>#N/A</v>
      </c>
      <c r="R193" s="10" t="e">
        <f t="shared" si="103"/>
        <v>#N/A</v>
      </c>
      <c r="S193" s="10" t="e">
        <f t="shared" si="104"/>
        <v>#N/A</v>
      </c>
      <c r="T193" s="9" t="e">
        <f t="shared" si="94"/>
        <v>#N/A</v>
      </c>
      <c r="U193" s="18"/>
      <c r="V193" s="8" t="e">
        <f t="shared" si="105"/>
        <v>#N/A</v>
      </c>
      <c r="W193" s="8" t="e">
        <f t="shared" si="95"/>
        <v>#N/A</v>
      </c>
      <c r="X193" s="18"/>
      <c r="Y193" s="8">
        <f t="shared" si="96"/>
        <v>0</v>
      </c>
      <c r="Z193" s="8">
        <f t="shared" si="97"/>
        <v>0</v>
      </c>
      <c r="AA193" s="8">
        <f t="shared" si="98"/>
        <v>0</v>
      </c>
      <c r="AB193" s="8">
        <f t="shared" si="106"/>
        <v>0</v>
      </c>
      <c r="AC193" s="8">
        <f t="shared" si="99"/>
        <v>0</v>
      </c>
      <c r="AD193" s="8">
        <f t="shared" si="107"/>
        <v>0</v>
      </c>
      <c r="AE193" s="8">
        <f t="shared" si="100"/>
        <v>0</v>
      </c>
      <c r="AJ193" s="7"/>
      <c r="AK193" s="6"/>
      <c r="AL193" s="6"/>
      <c r="AM193" s="5"/>
      <c r="AN193" s="5"/>
    </row>
    <row r="194" spans="8:40" x14ac:dyDescent="0.15">
      <c r="H194" s="17">
        <f t="shared" si="108"/>
        <v>123</v>
      </c>
      <c r="I194" s="7" t="b">
        <f t="shared" si="101"/>
        <v>0</v>
      </c>
      <c r="J194" s="16">
        <v>0</v>
      </c>
      <c r="K194" s="14">
        <f t="shared" si="109"/>
        <v>0</v>
      </c>
      <c r="L194" s="15">
        <f t="shared" si="110"/>
        <v>2813.5682231615347</v>
      </c>
      <c r="M194" s="14">
        <f t="shared" si="93"/>
        <v>769177</v>
      </c>
      <c r="N194" s="13"/>
      <c r="O194" s="13" t="e">
        <f>1000*(IF(I63&lt;18,VLOOKUP(I63,'[1]Mortality (No Interventions) H'!$B$10:$O$129,13),VLOOKUP(I63,'[1]Mortality (Interventions) H'!$B$392:$AV$512,7)))</f>
        <v>#N/A</v>
      </c>
      <c r="P194" s="11">
        <v>0</v>
      </c>
      <c r="Q194" s="10" t="e">
        <f t="shared" si="102"/>
        <v>#N/A</v>
      </c>
      <c r="R194" s="10" t="e">
        <f t="shared" si="103"/>
        <v>#N/A</v>
      </c>
      <c r="S194" s="10" t="e">
        <f t="shared" si="104"/>
        <v>#N/A</v>
      </c>
      <c r="T194" s="9" t="e">
        <f t="shared" si="94"/>
        <v>#N/A</v>
      </c>
      <c r="U194" s="18"/>
      <c r="V194" s="8" t="e">
        <f t="shared" si="105"/>
        <v>#N/A</v>
      </c>
      <c r="W194" s="8" t="e">
        <f t="shared" si="95"/>
        <v>#N/A</v>
      </c>
      <c r="X194" s="18"/>
      <c r="Y194" s="8">
        <f t="shared" si="96"/>
        <v>0</v>
      </c>
      <c r="Z194" s="8">
        <f t="shared" si="97"/>
        <v>0</v>
      </c>
      <c r="AA194" s="8">
        <f t="shared" si="98"/>
        <v>0</v>
      </c>
      <c r="AB194" s="8">
        <f t="shared" si="106"/>
        <v>0</v>
      </c>
      <c r="AC194" s="8">
        <f t="shared" si="99"/>
        <v>0</v>
      </c>
      <c r="AD194" s="8">
        <f t="shared" si="107"/>
        <v>0</v>
      </c>
      <c r="AE194" s="8">
        <f t="shared" si="100"/>
        <v>0</v>
      </c>
      <c r="AJ194" s="7"/>
      <c r="AK194" s="6"/>
      <c r="AL194" s="6"/>
      <c r="AM194" s="5"/>
      <c r="AN194" s="5"/>
    </row>
    <row r="195" spans="8:40" x14ac:dyDescent="0.15">
      <c r="H195" s="17">
        <f t="shared" si="108"/>
        <v>124</v>
      </c>
      <c r="I195" s="7" t="b">
        <f t="shared" si="101"/>
        <v>0</v>
      </c>
      <c r="J195" s="16">
        <v>0</v>
      </c>
      <c r="K195" s="14">
        <f t="shared" si="109"/>
        <v>0</v>
      </c>
      <c r="L195" s="15">
        <f t="shared" si="110"/>
        <v>2813.5682231615347</v>
      </c>
      <c r="M195" s="14">
        <f t="shared" si="93"/>
        <v>769177</v>
      </c>
      <c r="N195" s="13"/>
      <c r="O195" s="13" t="e">
        <f>1000*(IF(I64&lt;18,VLOOKUP(I64,'[1]Mortality (No Interventions) H'!$B$10:$O$129,13),VLOOKUP(I64,'[1]Mortality (Interventions) H'!$B$392:$AV$512,7)))</f>
        <v>#N/A</v>
      </c>
      <c r="P195" s="11">
        <v>0</v>
      </c>
      <c r="Q195" s="10" t="e">
        <f t="shared" si="102"/>
        <v>#N/A</v>
      </c>
      <c r="R195" s="10" t="e">
        <f t="shared" si="103"/>
        <v>#N/A</v>
      </c>
      <c r="S195" s="10" t="e">
        <f t="shared" si="104"/>
        <v>#N/A</v>
      </c>
      <c r="T195" s="9" t="e">
        <f t="shared" si="94"/>
        <v>#N/A</v>
      </c>
      <c r="U195" s="18"/>
      <c r="V195" s="8" t="e">
        <f t="shared" si="105"/>
        <v>#N/A</v>
      </c>
      <c r="W195" s="8" t="e">
        <f t="shared" si="95"/>
        <v>#N/A</v>
      </c>
      <c r="X195" s="18"/>
      <c r="Y195" s="8">
        <f t="shared" si="96"/>
        <v>0</v>
      </c>
      <c r="Z195" s="8">
        <f t="shared" si="97"/>
        <v>0</v>
      </c>
      <c r="AA195" s="8">
        <f t="shared" si="98"/>
        <v>0</v>
      </c>
      <c r="AB195" s="8">
        <f t="shared" si="106"/>
        <v>0</v>
      </c>
      <c r="AC195" s="8">
        <f t="shared" si="99"/>
        <v>0</v>
      </c>
      <c r="AD195" s="8">
        <f t="shared" si="107"/>
        <v>0</v>
      </c>
      <c r="AE195" s="8">
        <f t="shared" si="100"/>
        <v>0</v>
      </c>
      <c r="AJ195" s="7"/>
      <c r="AK195" s="6"/>
      <c r="AL195" s="6"/>
      <c r="AM195" s="5"/>
      <c r="AN195" s="5"/>
    </row>
    <row r="196" spans="8:40" x14ac:dyDescent="0.15">
      <c r="H196" s="17">
        <f t="shared" si="108"/>
        <v>125</v>
      </c>
      <c r="I196" s="7" t="b">
        <f t="shared" si="101"/>
        <v>0</v>
      </c>
      <c r="J196" s="16">
        <v>0</v>
      </c>
      <c r="K196" s="14">
        <f t="shared" si="109"/>
        <v>0</v>
      </c>
      <c r="L196" s="15">
        <f t="shared" si="110"/>
        <v>2813.5682231615347</v>
      </c>
      <c r="M196" s="14">
        <f t="shared" si="93"/>
        <v>769177</v>
      </c>
      <c r="N196" s="13"/>
      <c r="O196" s="13" t="e">
        <f>1000*(IF(I65&lt;18,VLOOKUP(I65,'[1]Mortality (No Interventions) H'!$B$10:$O$129,13),VLOOKUP(I65,'[1]Mortality (Interventions) H'!$B$392:$AV$512,7)))</f>
        <v>#N/A</v>
      </c>
      <c r="P196" s="11">
        <v>0</v>
      </c>
      <c r="Q196" s="10" t="e">
        <f t="shared" si="102"/>
        <v>#N/A</v>
      </c>
      <c r="R196" s="10" t="e">
        <f t="shared" si="103"/>
        <v>#N/A</v>
      </c>
      <c r="S196" s="10" t="e">
        <f t="shared" si="104"/>
        <v>#N/A</v>
      </c>
      <c r="T196" s="9" t="e">
        <f t="shared" si="94"/>
        <v>#N/A</v>
      </c>
      <c r="U196" s="18"/>
      <c r="V196" s="8" t="e">
        <f t="shared" si="105"/>
        <v>#N/A</v>
      </c>
      <c r="W196" s="8" t="e">
        <f t="shared" si="95"/>
        <v>#N/A</v>
      </c>
      <c r="X196" s="18"/>
      <c r="Y196" s="8">
        <f t="shared" si="96"/>
        <v>0</v>
      </c>
      <c r="Z196" s="8">
        <f t="shared" si="97"/>
        <v>0</v>
      </c>
      <c r="AA196" s="8">
        <f t="shared" si="98"/>
        <v>0</v>
      </c>
      <c r="AB196" s="8">
        <f t="shared" si="106"/>
        <v>0</v>
      </c>
      <c r="AC196" s="8">
        <f t="shared" si="99"/>
        <v>0</v>
      </c>
      <c r="AD196" s="8">
        <f t="shared" si="107"/>
        <v>0</v>
      </c>
      <c r="AE196" s="8">
        <f t="shared" si="100"/>
        <v>0</v>
      </c>
      <c r="AJ196" s="7"/>
      <c r="AK196" s="6"/>
      <c r="AL196" s="6"/>
      <c r="AM196" s="5"/>
      <c r="AN196" s="5"/>
    </row>
    <row r="197" spans="8:40" x14ac:dyDescent="0.15">
      <c r="H197" s="17">
        <f t="shared" si="108"/>
        <v>126</v>
      </c>
      <c r="I197" s="7" t="b">
        <f t="shared" si="101"/>
        <v>0</v>
      </c>
      <c r="J197" s="16">
        <v>0</v>
      </c>
      <c r="K197" s="14">
        <f t="shared" si="109"/>
        <v>0</v>
      </c>
      <c r="L197" s="15">
        <f t="shared" si="110"/>
        <v>2813.5682231615347</v>
      </c>
      <c r="M197" s="14">
        <f t="shared" si="93"/>
        <v>769177</v>
      </c>
      <c r="N197" s="13"/>
      <c r="O197" s="13" t="e">
        <f>1000*(IF(I66&lt;18,VLOOKUP(I66,'[1]Mortality (No Interventions) H'!$B$10:$O$129,13),VLOOKUP(I66,'[1]Mortality (Interventions) H'!$B$392:$AV$512,7)))</f>
        <v>#N/A</v>
      </c>
      <c r="P197" s="11">
        <v>0</v>
      </c>
      <c r="Q197" s="10" t="e">
        <f t="shared" si="102"/>
        <v>#N/A</v>
      </c>
      <c r="R197" s="10" t="e">
        <f t="shared" si="103"/>
        <v>#N/A</v>
      </c>
      <c r="S197" s="10" t="e">
        <f t="shared" si="104"/>
        <v>#N/A</v>
      </c>
      <c r="T197" s="9" t="e">
        <f t="shared" si="94"/>
        <v>#N/A</v>
      </c>
      <c r="U197" s="18"/>
      <c r="V197" s="8" t="e">
        <f t="shared" si="105"/>
        <v>#N/A</v>
      </c>
      <c r="W197" s="8" t="e">
        <f t="shared" si="95"/>
        <v>#N/A</v>
      </c>
      <c r="X197" s="18"/>
      <c r="Y197" s="8">
        <f t="shared" si="96"/>
        <v>0</v>
      </c>
      <c r="Z197" s="8">
        <f t="shared" si="97"/>
        <v>0</v>
      </c>
      <c r="AA197" s="8">
        <f t="shared" si="98"/>
        <v>0</v>
      </c>
      <c r="AB197" s="8">
        <f t="shared" si="106"/>
        <v>0</v>
      </c>
      <c r="AC197" s="8">
        <f t="shared" si="99"/>
        <v>0</v>
      </c>
      <c r="AD197" s="8">
        <f t="shared" si="107"/>
        <v>0</v>
      </c>
      <c r="AE197" s="8">
        <f t="shared" si="100"/>
        <v>0</v>
      </c>
      <c r="AJ197" s="7"/>
      <c r="AK197" s="6"/>
      <c r="AL197" s="6"/>
      <c r="AM197" s="5"/>
      <c r="AN197" s="5"/>
    </row>
    <row r="198" spans="8:40" x14ac:dyDescent="0.15">
      <c r="H198" s="17">
        <f t="shared" si="108"/>
        <v>127</v>
      </c>
      <c r="I198" s="7" t="b">
        <f t="shared" si="101"/>
        <v>0</v>
      </c>
      <c r="J198" s="16">
        <v>0</v>
      </c>
      <c r="K198" s="14">
        <f t="shared" si="109"/>
        <v>0</v>
      </c>
      <c r="L198" s="15">
        <f t="shared" si="110"/>
        <v>2813.5682231615347</v>
      </c>
      <c r="M198" s="14">
        <f t="shared" si="93"/>
        <v>769177</v>
      </c>
      <c r="N198" s="13"/>
      <c r="O198" s="13" t="e">
        <f>1000*(IF(I67&lt;18,VLOOKUP(I67,'[1]Mortality (No Interventions) H'!$B$10:$O$129,13),VLOOKUP(I67,'[1]Mortality (Interventions) H'!$B$392:$AV$512,7)))</f>
        <v>#N/A</v>
      </c>
      <c r="P198" s="11">
        <v>0</v>
      </c>
      <c r="Q198" s="10" t="e">
        <f t="shared" si="102"/>
        <v>#N/A</v>
      </c>
      <c r="R198" s="10" t="e">
        <f t="shared" si="103"/>
        <v>#N/A</v>
      </c>
      <c r="S198" s="10" t="e">
        <f t="shared" si="104"/>
        <v>#N/A</v>
      </c>
      <c r="T198" s="9" t="e">
        <f t="shared" si="94"/>
        <v>#N/A</v>
      </c>
      <c r="U198" s="18"/>
      <c r="V198" s="8" t="e">
        <f t="shared" si="105"/>
        <v>#N/A</v>
      </c>
      <c r="W198" s="8" t="e">
        <f t="shared" si="95"/>
        <v>#N/A</v>
      </c>
      <c r="X198" s="18"/>
      <c r="Y198" s="8">
        <f t="shared" si="96"/>
        <v>0</v>
      </c>
      <c r="Z198" s="8">
        <f t="shared" si="97"/>
        <v>0</v>
      </c>
      <c r="AA198" s="8">
        <f t="shared" si="98"/>
        <v>0</v>
      </c>
      <c r="AB198" s="8">
        <f t="shared" si="106"/>
        <v>0</v>
      </c>
      <c r="AC198" s="8">
        <f t="shared" si="99"/>
        <v>0</v>
      </c>
      <c r="AD198" s="8">
        <f t="shared" si="107"/>
        <v>0</v>
      </c>
      <c r="AE198" s="8">
        <f t="shared" si="100"/>
        <v>0</v>
      </c>
      <c r="AJ198" s="7"/>
      <c r="AK198" s="6"/>
      <c r="AL198" s="6"/>
      <c r="AM198" s="5"/>
      <c r="AN198" s="5"/>
    </row>
    <row r="199" spans="8:40" x14ac:dyDescent="0.15">
      <c r="H199" s="17">
        <f t="shared" si="108"/>
        <v>128</v>
      </c>
      <c r="I199" s="7" t="b">
        <f t="shared" si="101"/>
        <v>0</v>
      </c>
      <c r="J199" s="16">
        <v>0</v>
      </c>
      <c r="K199" s="14">
        <f t="shared" si="109"/>
        <v>0</v>
      </c>
      <c r="L199" s="15">
        <f t="shared" si="110"/>
        <v>2813.5682231615347</v>
      </c>
      <c r="M199" s="14">
        <f t="shared" ref="M199:M230" si="111">$E$11</f>
        <v>769177</v>
      </c>
      <c r="N199" s="13"/>
      <c r="O199" s="13" t="e">
        <f>1000*(IF(I68&lt;18,VLOOKUP(I68,'[1]Mortality (No Interventions) H'!$B$10:$O$129,13),VLOOKUP(I68,'[1]Mortality (Interventions) H'!$B$392:$AV$512,7)))</f>
        <v>#N/A</v>
      </c>
      <c r="P199" s="11">
        <v>0</v>
      </c>
      <c r="Q199" s="10" t="e">
        <f t="shared" si="102"/>
        <v>#N/A</v>
      </c>
      <c r="R199" s="10" t="e">
        <f t="shared" si="103"/>
        <v>#N/A</v>
      </c>
      <c r="S199" s="10" t="e">
        <f t="shared" si="104"/>
        <v>#N/A</v>
      </c>
      <c r="T199" s="9" t="e">
        <f t="shared" ref="T199:T230" si="112">Q199-SUM(R199:S199)</f>
        <v>#N/A</v>
      </c>
      <c r="U199" s="18"/>
      <c r="V199" s="8" t="e">
        <f t="shared" si="105"/>
        <v>#N/A</v>
      </c>
      <c r="W199" s="8" t="e">
        <f t="shared" ref="W199:W230" si="113">$G$14*M199*T199</f>
        <v>#N/A</v>
      </c>
      <c r="X199" s="18"/>
      <c r="Y199" s="8">
        <f t="shared" ref="Y199:Y230" si="114">IFERROR(_xlfn.IFNA($T199*J199,0),0)</f>
        <v>0</v>
      </c>
      <c r="Z199" s="8">
        <f t="shared" ref="Z199:Z230" si="115">IFERROR(_xlfn.IFNA(-$T199*K199,0),0)</f>
        <v>0</v>
      </c>
      <c r="AA199" s="8">
        <f t="shared" ref="AA199:AA230" si="116">IFERROR(_xlfn.IFNA(-$T199*L199,0),0)</f>
        <v>0</v>
      </c>
      <c r="AB199" s="8">
        <f t="shared" si="106"/>
        <v>0</v>
      </c>
      <c r="AC199" s="8">
        <f t="shared" ref="AC199:AC230" si="117">IFERROR(_xlfn.IFNA(SUM(Y199:AB199),0),0)</f>
        <v>0</v>
      </c>
      <c r="AD199" s="8">
        <f t="shared" si="107"/>
        <v>0</v>
      </c>
      <c r="AE199" s="8">
        <f t="shared" ref="AE199:AE230" si="118">IFERROR(_xlfn.IFNA(SUM(AC199:AD199),0),0)</f>
        <v>0</v>
      </c>
      <c r="AJ199" s="7"/>
      <c r="AK199" s="6"/>
      <c r="AL199" s="6"/>
      <c r="AM199" s="5"/>
      <c r="AN199" s="5"/>
    </row>
    <row r="200" spans="8:40" x14ac:dyDescent="0.15">
      <c r="H200" s="17">
        <f t="shared" si="108"/>
        <v>129</v>
      </c>
      <c r="I200" s="7" t="b">
        <f t="shared" ref="I200:I231" si="119">IF(H200&lt;121, H200 )</f>
        <v>0</v>
      </c>
      <c r="J200" s="16">
        <v>0</v>
      </c>
      <c r="K200" s="14">
        <f t="shared" si="109"/>
        <v>0</v>
      </c>
      <c r="L200" s="15">
        <f t="shared" si="110"/>
        <v>2813.5682231615347</v>
      </c>
      <c r="M200" s="14">
        <f t="shared" si="111"/>
        <v>769177</v>
      </c>
      <c r="N200" s="13"/>
      <c r="O200" s="13" t="e">
        <f>1000*(IF(I69&lt;18,VLOOKUP(I69,'[1]Mortality (No Interventions) H'!$B$10:$O$129,13),VLOOKUP(I69,'[1]Mortality (Interventions) H'!$B$392:$AV$512,7)))</f>
        <v>#N/A</v>
      </c>
      <c r="P200" s="11">
        <v>0</v>
      </c>
      <c r="Q200" s="10" t="e">
        <f t="shared" ref="Q200:Q231" si="120">T199</f>
        <v>#N/A</v>
      </c>
      <c r="R200" s="10" t="e">
        <f t="shared" ref="R200:R231" si="121">O200*Q200/1000</f>
        <v>#N/A</v>
      </c>
      <c r="S200" s="10" t="e">
        <f t="shared" ref="S200:S231" si="122">MIN(P200*Q200,Q200-R200)</f>
        <v>#N/A</v>
      </c>
      <c r="T200" s="9" t="e">
        <f t="shared" si="112"/>
        <v>#N/A</v>
      </c>
      <c r="U200" s="18"/>
      <c r="V200" s="8" t="e">
        <f t="shared" ref="V200:V231" si="123">W199</f>
        <v>#N/A</v>
      </c>
      <c r="W200" s="8" t="e">
        <f t="shared" si="113"/>
        <v>#N/A</v>
      </c>
      <c r="X200" s="18"/>
      <c r="Y200" s="8">
        <f t="shared" si="114"/>
        <v>0</v>
      </c>
      <c r="Z200" s="8">
        <f t="shared" si="115"/>
        <v>0</v>
      </c>
      <c r="AA200" s="8">
        <f t="shared" si="116"/>
        <v>0</v>
      </c>
      <c r="AB200" s="8">
        <f t="shared" ref="AB200:AB231" si="124">IFERROR(_xlfn.IFNA(-M200*R200,0),0)</f>
        <v>0</v>
      </c>
      <c r="AC200" s="8">
        <f t="shared" si="117"/>
        <v>0</v>
      </c>
      <c r="AD200" s="8">
        <f t="shared" ref="AD200:AD231" si="125">IFERROR(_xlfn.IFNA($D$6*SUM(V200:V200,Y200:Z200),0),0)</f>
        <v>0</v>
      </c>
      <c r="AE200" s="8">
        <f t="shared" si="118"/>
        <v>0</v>
      </c>
      <c r="AJ200" s="7"/>
      <c r="AK200" s="6"/>
      <c r="AL200" s="6"/>
      <c r="AM200" s="5"/>
      <c r="AN200" s="5"/>
    </row>
    <row r="201" spans="8:40" x14ac:dyDescent="0.15">
      <c r="H201" s="17">
        <f t="shared" ref="H201:H232" si="126">H200+1</f>
        <v>130</v>
      </c>
      <c r="I201" s="7" t="b">
        <f t="shared" si="119"/>
        <v>0</v>
      </c>
      <c r="J201" s="16">
        <v>0</v>
      </c>
      <c r="K201" s="14">
        <f t="shared" ref="K201:K232" si="127">J201*$C$10</f>
        <v>0</v>
      </c>
      <c r="L201" s="15">
        <f t="shared" ref="L201:L232" si="128">$C$146</f>
        <v>2813.5682231615347</v>
      </c>
      <c r="M201" s="14">
        <f t="shared" si="111"/>
        <v>769177</v>
      </c>
      <c r="N201" s="13"/>
      <c r="O201" s="13" t="e">
        <f>1000*(IF(I70&lt;18,VLOOKUP(I70,'[1]Mortality (No Interventions) H'!$B$10:$O$129,13),VLOOKUP(I70,'[1]Mortality (Interventions) H'!$B$392:$AV$512,7)))</f>
        <v>#N/A</v>
      </c>
      <c r="P201" s="11">
        <v>0</v>
      </c>
      <c r="Q201" s="10" t="e">
        <f t="shared" si="120"/>
        <v>#N/A</v>
      </c>
      <c r="R201" s="10" t="e">
        <f t="shared" si="121"/>
        <v>#N/A</v>
      </c>
      <c r="S201" s="10" t="e">
        <f t="shared" si="122"/>
        <v>#N/A</v>
      </c>
      <c r="T201" s="9" t="e">
        <f t="shared" si="112"/>
        <v>#N/A</v>
      </c>
      <c r="U201" s="18"/>
      <c r="V201" s="8" t="e">
        <f t="shared" si="123"/>
        <v>#N/A</v>
      </c>
      <c r="W201" s="8" t="e">
        <f t="shared" si="113"/>
        <v>#N/A</v>
      </c>
      <c r="X201" s="18"/>
      <c r="Y201" s="8">
        <f t="shared" si="114"/>
        <v>0</v>
      </c>
      <c r="Z201" s="8">
        <f t="shared" si="115"/>
        <v>0</v>
      </c>
      <c r="AA201" s="8">
        <f t="shared" si="116"/>
        <v>0</v>
      </c>
      <c r="AB201" s="8">
        <f t="shared" si="124"/>
        <v>0</v>
      </c>
      <c r="AC201" s="8">
        <f t="shared" si="117"/>
        <v>0</v>
      </c>
      <c r="AD201" s="8">
        <f t="shared" si="125"/>
        <v>0</v>
      </c>
      <c r="AE201" s="8">
        <f t="shared" si="118"/>
        <v>0</v>
      </c>
      <c r="AJ201" s="7"/>
      <c r="AK201" s="6"/>
      <c r="AL201" s="6"/>
      <c r="AM201" s="5"/>
      <c r="AN201" s="5"/>
    </row>
    <row r="202" spans="8:40" x14ac:dyDescent="0.15">
      <c r="H202" s="17">
        <f t="shared" si="126"/>
        <v>131</v>
      </c>
      <c r="I202" s="7" t="b">
        <f t="shared" si="119"/>
        <v>0</v>
      </c>
      <c r="J202" s="16">
        <v>0</v>
      </c>
      <c r="K202" s="14">
        <f t="shared" si="127"/>
        <v>0</v>
      </c>
      <c r="L202" s="15">
        <f t="shared" si="128"/>
        <v>2813.5682231615347</v>
      </c>
      <c r="M202" s="14">
        <f t="shared" si="111"/>
        <v>769177</v>
      </c>
      <c r="N202" s="13"/>
      <c r="O202" s="13" t="e">
        <f>1000*(IF(I71&lt;18,VLOOKUP(I71,'[1]Mortality (No Interventions) H'!$B$10:$O$129,13),VLOOKUP(I71,'[1]Mortality (Interventions) H'!$B$392:$AV$512,7)))</f>
        <v>#N/A</v>
      </c>
      <c r="P202" s="11">
        <v>0</v>
      </c>
      <c r="Q202" s="10" t="e">
        <f t="shared" si="120"/>
        <v>#N/A</v>
      </c>
      <c r="R202" s="10" t="e">
        <f t="shared" si="121"/>
        <v>#N/A</v>
      </c>
      <c r="S202" s="10" t="e">
        <f t="shared" si="122"/>
        <v>#N/A</v>
      </c>
      <c r="T202" s="9" t="e">
        <f t="shared" si="112"/>
        <v>#N/A</v>
      </c>
      <c r="U202" s="18"/>
      <c r="V202" s="8" t="e">
        <f t="shared" si="123"/>
        <v>#N/A</v>
      </c>
      <c r="W202" s="8" t="e">
        <f t="shared" si="113"/>
        <v>#N/A</v>
      </c>
      <c r="X202" s="18"/>
      <c r="Y202" s="8">
        <f t="shared" si="114"/>
        <v>0</v>
      </c>
      <c r="Z202" s="8">
        <f t="shared" si="115"/>
        <v>0</v>
      </c>
      <c r="AA202" s="8">
        <f t="shared" si="116"/>
        <v>0</v>
      </c>
      <c r="AB202" s="8">
        <f t="shared" si="124"/>
        <v>0</v>
      </c>
      <c r="AC202" s="8">
        <f t="shared" si="117"/>
        <v>0</v>
      </c>
      <c r="AD202" s="8">
        <f t="shared" si="125"/>
        <v>0</v>
      </c>
      <c r="AE202" s="8">
        <f t="shared" si="118"/>
        <v>0</v>
      </c>
      <c r="AJ202" s="7"/>
      <c r="AK202" s="6"/>
      <c r="AL202" s="6"/>
      <c r="AM202" s="5"/>
      <c r="AN202" s="5"/>
    </row>
    <row r="203" spans="8:40" x14ac:dyDescent="0.15">
      <c r="H203" s="17">
        <f t="shared" si="126"/>
        <v>132</v>
      </c>
      <c r="I203" s="7" t="b">
        <f t="shared" si="119"/>
        <v>0</v>
      </c>
      <c r="J203" s="16">
        <v>0</v>
      </c>
      <c r="K203" s="14">
        <f t="shared" si="127"/>
        <v>0</v>
      </c>
      <c r="L203" s="15">
        <f t="shared" si="128"/>
        <v>2813.5682231615347</v>
      </c>
      <c r="M203" s="14">
        <f t="shared" si="111"/>
        <v>769177</v>
      </c>
      <c r="N203" s="13"/>
      <c r="O203" s="13" t="e">
        <f>1000*(IF(I72&lt;18,VLOOKUP(I72,'[1]Mortality (No Interventions) H'!$B$10:$O$129,13),VLOOKUP(I72,'[1]Mortality (Interventions) H'!$B$392:$AV$512,7)))</f>
        <v>#N/A</v>
      </c>
      <c r="P203" s="11">
        <v>0</v>
      </c>
      <c r="Q203" s="10" t="e">
        <f t="shared" si="120"/>
        <v>#N/A</v>
      </c>
      <c r="R203" s="10" t="e">
        <f t="shared" si="121"/>
        <v>#N/A</v>
      </c>
      <c r="S203" s="10" t="e">
        <f t="shared" si="122"/>
        <v>#N/A</v>
      </c>
      <c r="T203" s="9" t="e">
        <f t="shared" si="112"/>
        <v>#N/A</v>
      </c>
      <c r="U203" s="18"/>
      <c r="V203" s="8" t="e">
        <f t="shared" si="123"/>
        <v>#N/A</v>
      </c>
      <c r="W203" s="8" t="e">
        <f t="shared" si="113"/>
        <v>#N/A</v>
      </c>
      <c r="X203" s="18"/>
      <c r="Y203" s="8">
        <f t="shared" si="114"/>
        <v>0</v>
      </c>
      <c r="Z203" s="8">
        <f t="shared" si="115"/>
        <v>0</v>
      </c>
      <c r="AA203" s="8">
        <f t="shared" si="116"/>
        <v>0</v>
      </c>
      <c r="AB203" s="8">
        <f t="shared" si="124"/>
        <v>0</v>
      </c>
      <c r="AC203" s="8">
        <f t="shared" si="117"/>
        <v>0</v>
      </c>
      <c r="AD203" s="8">
        <f t="shared" si="125"/>
        <v>0</v>
      </c>
      <c r="AE203" s="8">
        <f t="shared" si="118"/>
        <v>0</v>
      </c>
      <c r="AJ203" s="7"/>
      <c r="AK203" s="6"/>
      <c r="AL203" s="6"/>
      <c r="AM203" s="5"/>
      <c r="AN203" s="5"/>
    </row>
    <row r="204" spans="8:40" x14ac:dyDescent="0.15">
      <c r="H204" s="17">
        <f t="shared" si="126"/>
        <v>133</v>
      </c>
      <c r="I204" s="7" t="b">
        <f t="shared" si="119"/>
        <v>0</v>
      </c>
      <c r="J204" s="16">
        <v>0</v>
      </c>
      <c r="K204" s="14">
        <f t="shared" si="127"/>
        <v>0</v>
      </c>
      <c r="L204" s="15">
        <f t="shared" si="128"/>
        <v>2813.5682231615347</v>
      </c>
      <c r="M204" s="14">
        <f t="shared" si="111"/>
        <v>769177</v>
      </c>
      <c r="N204" s="13"/>
      <c r="O204" s="13" t="e">
        <f>1000*(IF(I73&lt;18,VLOOKUP(I73,'[1]Mortality (No Interventions) H'!$B$10:$O$129,13),VLOOKUP(I73,'[1]Mortality (Interventions) H'!$B$392:$AV$512,7)))</f>
        <v>#N/A</v>
      </c>
      <c r="P204" s="11">
        <v>0</v>
      </c>
      <c r="Q204" s="10" t="e">
        <f t="shared" si="120"/>
        <v>#N/A</v>
      </c>
      <c r="R204" s="10" t="e">
        <f t="shared" si="121"/>
        <v>#N/A</v>
      </c>
      <c r="S204" s="10" t="e">
        <f t="shared" si="122"/>
        <v>#N/A</v>
      </c>
      <c r="T204" s="9" t="e">
        <f t="shared" si="112"/>
        <v>#N/A</v>
      </c>
      <c r="U204" s="18"/>
      <c r="V204" s="8" t="e">
        <f t="shared" si="123"/>
        <v>#N/A</v>
      </c>
      <c r="W204" s="8" t="e">
        <f t="shared" si="113"/>
        <v>#N/A</v>
      </c>
      <c r="X204" s="18"/>
      <c r="Y204" s="8">
        <f t="shared" si="114"/>
        <v>0</v>
      </c>
      <c r="Z204" s="8">
        <f t="shared" si="115"/>
        <v>0</v>
      </c>
      <c r="AA204" s="8">
        <f t="shared" si="116"/>
        <v>0</v>
      </c>
      <c r="AB204" s="8">
        <f t="shared" si="124"/>
        <v>0</v>
      </c>
      <c r="AC204" s="8">
        <f t="shared" si="117"/>
        <v>0</v>
      </c>
      <c r="AD204" s="8">
        <f t="shared" si="125"/>
        <v>0</v>
      </c>
      <c r="AE204" s="8">
        <f t="shared" si="118"/>
        <v>0</v>
      </c>
      <c r="AJ204" s="7"/>
      <c r="AK204" s="6"/>
      <c r="AL204" s="6"/>
      <c r="AM204" s="5"/>
      <c r="AN204" s="5"/>
    </row>
    <row r="205" spans="8:40" x14ac:dyDescent="0.15">
      <c r="H205" s="17">
        <f t="shared" si="126"/>
        <v>134</v>
      </c>
      <c r="I205" s="7" t="b">
        <f t="shared" si="119"/>
        <v>0</v>
      </c>
      <c r="J205" s="16">
        <v>0</v>
      </c>
      <c r="K205" s="14">
        <f t="shared" si="127"/>
        <v>0</v>
      </c>
      <c r="L205" s="15">
        <f t="shared" si="128"/>
        <v>2813.5682231615347</v>
      </c>
      <c r="M205" s="14">
        <f t="shared" si="111"/>
        <v>769177</v>
      </c>
      <c r="N205" s="13"/>
      <c r="O205" s="13" t="e">
        <f>1000*(IF(I74&lt;18,VLOOKUP(I74,'[1]Mortality (No Interventions) H'!$B$10:$O$129,13),VLOOKUP(I74,'[1]Mortality (Interventions) H'!$B$392:$AV$512,7)))</f>
        <v>#N/A</v>
      </c>
      <c r="P205" s="11">
        <v>0</v>
      </c>
      <c r="Q205" s="10" t="e">
        <f t="shared" si="120"/>
        <v>#N/A</v>
      </c>
      <c r="R205" s="10" t="e">
        <f t="shared" si="121"/>
        <v>#N/A</v>
      </c>
      <c r="S205" s="10" t="e">
        <f t="shared" si="122"/>
        <v>#N/A</v>
      </c>
      <c r="T205" s="9" t="e">
        <f t="shared" si="112"/>
        <v>#N/A</v>
      </c>
      <c r="U205" s="18"/>
      <c r="V205" s="8" t="e">
        <f t="shared" si="123"/>
        <v>#N/A</v>
      </c>
      <c r="W205" s="8" t="e">
        <f t="shared" si="113"/>
        <v>#N/A</v>
      </c>
      <c r="X205" s="18"/>
      <c r="Y205" s="8">
        <f t="shared" si="114"/>
        <v>0</v>
      </c>
      <c r="Z205" s="8">
        <f t="shared" si="115"/>
        <v>0</v>
      </c>
      <c r="AA205" s="8">
        <f t="shared" si="116"/>
        <v>0</v>
      </c>
      <c r="AB205" s="8">
        <f t="shared" si="124"/>
        <v>0</v>
      </c>
      <c r="AC205" s="8">
        <f t="shared" si="117"/>
        <v>0</v>
      </c>
      <c r="AD205" s="8">
        <f t="shared" si="125"/>
        <v>0</v>
      </c>
      <c r="AE205" s="8">
        <f t="shared" si="118"/>
        <v>0</v>
      </c>
      <c r="AJ205" s="7"/>
      <c r="AK205" s="6"/>
      <c r="AL205" s="6"/>
      <c r="AM205" s="5"/>
      <c r="AN205" s="5"/>
    </row>
    <row r="206" spans="8:40" x14ac:dyDescent="0.15">
      <c r="H206" s="17">
        <f t="shared" si="126"/>
        <v>135</v>
      </c>
      <c r="I206" s="7" t="b">
        <f t="shared" si="119"/>
        <v>0</v>
      </c>
      <c r="J206" s="16">
        <v>0</v>
      </c>
      <c r="K206" s="14">
        <f t="shared" si="127"/>
        <v>0</v>
      </c>
      <c r="L206" s="15">
        <f t="shared" si="128"/>
        <v>2813.5682231615347</v>
      </c>
      <c r="M206" s="14">
        <f t="shared" si="111"/>
        <v>769177</v>
      </c>
      <c r="N206" s="13"/>
      <c r="O206" s="13" t="e">
        <f>1000*(IF(I75&lt;18,VLOOKUP(I75,'[1]Mortality (No Interventions) H'!$B$10:$O$129,13),VLOOKUP(I75,'[1]Mortality (Interventions) H'!$B$392:$AV$512,7)))</f>
        <v>#N/A</v>
      </c>
      <c r="P206" s="11">
        <v>0</v>
      </c>
      <c r="Q206" s="10" t="e">
        <f t="shared" si="120"/>
        <v>#N/A</v>
      </c>
      <c r="R206" s="10" t="e">
        <f t="shared" si="121"/>
        <v>#N/A</v>
      </c>
      <c r="S206" s="10" t="e">
        <f t="shared" si="122"/>
        <v>#N/A</v>
      </c>
      <c r="T206" s="9" t="e">
        <f t="shared" si="112"/>
        <v>#N/A</v>
      </c>
      <c r="U206" s="18"/>
      <c r="V206" s="8" t="e">
        <f t="shared" si="123"/>
        <v>#N/A</v>
      </c>
      <c r="W206" s="8" t="e">
        <f t="shared" si="113"/>
        <v>#N/A</v>
      </c>
      <c r="X206" s="18"/>
      <c r="Y206" s="8">
        <f t="shared" si="114"/>
        <v>0</v>
      </c>
      <c r="Z206" s="8">
        <f t="shared" si="115"/>
        <v>0</v>
      </c>
      <c r="AA206" s="8">
        <f t="shared" si="116"/>
        <v>0</v>
      </c>
      <c r="AB206" s="8">
        <f t="shared" si="124"/>
        <v>0</v>
      </c>
      <c r="AC206" s="8">
        <f t="shared" si="117"/>
        <v>0</v>
      </c>
      <c r="AD206" s="8">
        <f t="shared" si="125"/>
        <v>0</v>
      </c>
      <c r="AE206" s="8">
        <f t="shared" si="118"/>
        <v>0</v>
      </c>
      <c r="AJ206" s="7"/>
      <c r="AK206" s="6"/>
      <c r="AL206" s="6"/>
      <c r="AM206" s="5"/>
      <c r="AN206" s="5"/>
    </row>
    <row r="207" spans="8:40" x14ac:dyDescent="0.15">
      <c r="H207" s="17">
        <f t="shared" si="126"/>
        <v>136</v>
      </c>
      <c r="I207" s="7" t="b">
        <f t="shared" si="119"/>
        <v>0</v>
      </c>
      <c r="J207" s="16">
        <v>0</v>
      </c>
      <c r="K207" s="14">
        <f t="shared" si="127"/>
        <v>0</v>
      </c>
      <c r="L207" s="15">
        <f t="shared" si="128"/>
        <v>2813.5682231615347</v>
      </c>
      <c r="M207" s="14">
        <f t="shared" si="111"/>
        <v>769177</v>
      </c>
      <c r="N207" s="13"/>
      <c r="O207" s="13" t="e">
        <f>1000*(IF(I76&lt;18,VLOOKUP(I76,'[1]Mortality (No Interventions) H'!$B$10:$O$129,13),VLOOKUP(I76,'[1]Mortality (Interventions) H'!$B$392:$AV$512,7)))</f>
        <v>#N/A</v>
      </c>
      <c r="P207" s="11">
        <v>0</v>
      </c>
      <c r="Q207" s="10" t="e">
        <f t="shared" si="120"/>
        <v>#N/A</v>
      </c>
      <c r="R207" s="10" t="e">
        <f t="shared" si="121"/>
        <v>#N/A</v>
      </c>
      <c r="S207" s="10" t="e">
        <f t="shared" si="122"/>
        <v>#N/A</v>
      </c>
      <c r="T207" s="9" t="e">
        <f t="shared" si="112"/>
        <v>#N/A</v>
      </c>
      <c r="U207" s="18"/>
      <c r="V207" s="8" t="e">
        <f t="shared" si="123"/>
        <v>#N/A</v>
      </c>
      <c r="W207" s="8" t="e">
        <f t="shared" si="113"/>
        <v>#N/A</v>
      </c>
      <c r="X207" s="18"/>
      <c r="Y207" s="8">
        <f t="shared" si="114"/>
        <v>0</v>
      </c>
      <c r="Z207" s="8">
        <f t="shared" si="115"/>
        <v>0</v>
      </c>
      <c r="AA207" s="8">
        <f t="shared" si="116"/>
        <v>0</v>
      </c>
      <c r="AB207" s="8">
        <f t="shared" si="124"/>
        <v>0</v>
      </c>
      <c r="AC207" s="8">
        <f t="shared" si="117"/>
        <v>0</v>
      </c>
      <c r="AD207" s="8">
        <f t="shared" si="125"/>
        <v>0</v>
      </c>
      <c r="AE207" s="8">
        <f t="shared" si="118"/>
        <v>0</v>
      </c>
      <c r="AJ207" s="7"/>
      <c r="AK207" s="6"/>
      <c r="AL207" s="6"/>
      <c r="AM207" s="5"/>
      <c r="AN207" s="5"/>
    </row>
    <row r="208" spans="8:40" x14ac:dyDescent="0.15">
      <c r="H208" s="17">
        <f t="shared" si="126"/>
        <v>137</v>
      </c>
      <c r="I208" s="7" t="b">
        <f t="shared" si="119"/>
        <v>0</v>
      </c>
      <c r="J208" s="16">
        <v>0</v>
      </c>
      <c r="K208" s="14">
        <f t="shared" si="127"/>
        <v>0</v>
      </c>
      <c r="L208" s="15">
        <f t="shared" si="128"/>
        <v>2813.5682231615347</v>
      </c>
      <c r="M208" s="14">
        <f t="shared" si="111"/>
        <v>769177</v>
      </c>
      <c r="N208" s="13"/>
      <c r="O208" s="13" t="e">
        <f>1000*(IF(I77&lt;18,VLOOKUP(I77,'[1]Mortality (No Interventions) H'!$B$10:$O$129,13),VLOOKUP(I77,'[1]Mortality (Interventions) H'!$B$392:$AV$512,7)))</f>
        <v>#N/A</v>
      </c>
      <c r="P208" s="11">
        <v>0</v>
      </c>
      <c r="Q208" s="10" t="e">
        <f t="shared" si="120"/>
        <v>#N/A</v>
      </c>
      <c r="R208" s="10" t="e">
        <f t="shared" si="121"/>
        <v>#N/A</v>
      </c>
      <c r="S208" s="10" t="e">
        <f t="shared" si="122"/>
        <v>#N/A</v>
      </c>
      <c r="T208" s="9" t="e">
        <f t="shared" si="112"/>
        <v>#N/A</v>
      </c>
      <c r="U208" s="18"/>
      <c r="V208" s="8" t="e">
        <f t="shared" si="123"/>
        <v>#N/A</v>
      </c>
      <c r="W208" s="8" t="e">
        <f t="shared" si="113"/>
        <v>#N/A</v>
      </c>
      <c r="X208" s="18"/>
      <c r="Y208" s="8">
        <f t="shared" si="114"/>
        <v>0</v>
      </c>
      <c r="Z208" s="8">
        <f t="shared" si="115"/>
        <v>0</v>
      </c>
      <c r="AA208" s="8">
        <f t="shared" si="116"/>
        <v>0</v>
      </c>
      <c r="AB208" s="8">
        <f t="shared" si="124"/>
        <v>0</v>
      </c>
      <c r="AC208" s="8">
        <f t="shared" si="117"/>
        <v>0</v>
      </c>
      <c r="AD208" s="8">
        <f t="shared" si="125"/>
        <v>0</v>
      </c>
      <c r="AE208" s="8">
        <f t="shared" si="118"/>
        <v>0</v>
      </c>
      <c r="AJ208" s="7"/>
      <c r="AK208" s="6"/>
      <c r="AL208" s="6"/>
      <c r="AM208" s="5"/>
      <c r="AN208" s="5"/>
    </row>
    <row r="209" spans="8:40" x14ac:dyDescent="0.15">
      <c r="H209" s="17">
        <f t="shared" si="126"/>
        <v>138</v>
      </c>
      <c r="I209" s="7" t="b">
        <f t="shared" si="119"/>
        <v>0</v>
      </c>
      <c r="J209" s="16">
        <v>0</v>
      </c>
      <c r="K209" s="14">
        <f t="shared" si="127"/>
        <v>0</v>
      </c>
      <c r="L209" s="15">
        <f t="shared" si="128"/>
        <v>2813.5682231615347</v>
      </c>
      <c r="M209" s="14">
        <f t="shared" si="111"/>
        <v>769177</v>
      </c>
      <c r="N209" s="13"/>
      <c r="O209" s="13" t="e">
        <f>1000*(IF(I78&lt;18,VLOOKUP(I78,'[1]Mortality (No Interventions) H'!$B$10:$O$129,13),VLOOKUP(I78,'[1]Mortality (Interventions) H'!$B$392:$AV$512,7)))</f>
        <v>#N/A</v>
      </c>
      <c r="P209" s="11">
        <v>0</v>
      </c>
      <c r="Q209" s="10" t="e">
        <f t="shared" si="120"/>
        <v>#N/A</v>
      </c>
      <c r="R209" s="10" t="e">
        <f t="shared" si="121"/>
        <v>#N/A</v>
      </c>
      <c r="S209" s="10" t="e">
        <f t="shared" si="122"/>
        <v>#N/A</v>
      </c>
      <c r="T209" s="9" t="e">
        <f t="shared" si="112"/>
        <v>#N/A</v>
      </c>
      <c r="U209" s="18"/>
      <c r="V209" s="8" t="e">
        <f t="shared" si="123"/>
        <v>#N/A</v>
      </c>
      <c r="W209" s="8" t="e">
        <f t="shared" si="113"/>
        <v>#N/A</v>
      </c>
      <c r="X209" s="18"/>
      <c r="Y209" s="8">
        <f t="shared" si="114"/>
        <v>0</v>
      </c>
      <c r="Z209" s="8">
        <f t="shared" si="115"/>
        <v>0</v>
      </c>
      <c r="AA209" s="8">
        <f t="shared" si="116"/>
        <v>0</v>
      </c>
      <c r="AB209" s="8">
        <f t="shared" si="124"/>
        <v>0</v>
      </c>
      <c r="AC209" s="8">
        <f t="shared" si="117"/>
        <v>0</v>
      </c>
      <c r="AD209" s="8">
        <f t="shared" si="125"/>
        <v>0</v>
      </c>
      <c r="AE209" s="8">
        <f t="shared" si="118"/>
        <v>0</v>
      </c>
      <c r="AJ209" s="7"/>
      <c r="AK209" s="6"/>
      <c r="AL209" s="6"/>
      <c r="AM209" s="5"/>
      <c r="AN209" s="5"/>
    </row>
    <row r="210" spans="8:40" x14ac:dyDescent="0.15">
      <c r="H210" s="17">
        <f t="shared" si="126"/>
        <v>139</v>
      </c>
      <c r="I210" s="7" t="b">
        <f t="shared" si="119"/>
        <v>0</v>
      </c>
      <c r="J210" s="16">
        <v>0</v>
      </c>
      <c r="K210" s="14">
        <f t="shared" si="127"/>
        <v>0</v>
      </c>
      <c r="L210" s="15">
        <f t="shared" si="128"/>
        <v>2813.5682231615347</v>
      </c>
      <c r="M210" s="14">
        <f t="shared" si="111"/>
        <v>769177</v>
      </c>
      <c r="N210" s="13"/>
      <c r="O210" s="13" t="e">
        <f>1000*(IF(I79&lt;18,VLOOKUP(I79,'[1]Mortality (No Interventions) H'!$B$10:$O$129,13),VLOOKUP(I79,'[1]Mortality (Interventions) H'!$B$392:$AV$512,7)))</f>
        <v>#N/A</v>
      </c>
      <c r="P210" s="11">
        <v>0</v>
      </c>
      <c r="Q210" s="10" t="e">
        <f t="shared" si="120"/>
        <v>#N/A</v>
      </c>
      <c r="R210" s="10" t="e">
        <f t="shared" si="121"/>
        <v>#N/A</v>
      </c>
      <c r="S210" s="10" t="e">
        <f t="shared" si="122"/>
        <v>#N/A</v>
      </c>
      <c r="T210" s="9" t="e">
        <f t="shared" si="112"/>
        <v>#N/A</v>
      </c>
      <c r="U210" s="18"/>
      <c r="V210" s="8" t="e">
        <f t="shared" si="123"/>
        <v>#N/A</v>
      </c>
      <c r="W210" s="8" t="e">
        <f t="shared" si="113"/>
        <v>#N/A</v>
      </c>
      <c r="X210" s="18"/>
      <c r="Y210" s="8">
        <f t="shared" si="114"/>
        <v>0</v>
      </c>
      <c r="Z210" s="8">
        <f t="shared" si="115"/>
        <v>0</v>
      </c>
      <c r="AA210" s="8">
        <f t="shared" si="116"/>
        <v>0</v>
      </c>
      <c r="AB210" s="8">
        <f t="shared" si="124"/>
        <v>0</v>
      </c>
      <c r="AC210" s="8">
        <f t="shared" si="117"/>
        <v>0</v>
      </c>
      <c r="AD210" s="8">
        <f t="shared" si="125"/>
        <v>0</v>
      </c>
      <c r="AE210" s="8">
        <f t="shared" si="118"/>
        <v>0</v>
      </c>
      <c r="AJ210" s="7"/>
      <c r="AK210" s="6"/>
      <c r="AL210" s="6"/>
      <c r="AM210" s="5"/>
      <c r="AN210" s="5"/>
    </row>
    <row r="211" spans="8:40" x14ac:dyDescent="0.15">
      <c r="H211" s="17">
        <f t="shared" si="126"/>
        <v>140</v>
      </c>
      <c r="I211" s="7" t="b">
        <f t="shared" si="119"/>
        <v>0</v>
      </c>
      <c r="J211" s="16">
        <v>0</v>
      </c>
      <c r="K211" s="14">
        <f t="shared" si="127"/>
        <v>0</v>
      </c>
      <c r="L211" s="15">
        <f t="shared" si="128"/>
        <v>2813.5682231615347</v>
      </c>
      <c r="M211" s="14">
        <f t="shared" si="111"/>
        <v>769177</v>
      </c>
      <c r="O211" s="13" t="e">
        <f>1000*(IF(I80&lt;18,VLOOKUP(I80,'[1]Mortality (No Interventions) H'!$B$10:$O$129,13),VLOOKUP(I80,'[1]Mortality (Interventions) H'!$B$392:$AV$512,7)))</f>
        <v>#N/A</v>
      </c>
      <c r="P211" s="11">
        <v>0</v>
      </c>
      <c r="Q211" s="10" t="e">
        <f t="shared" si="120"/>
        <v>#N/A</v>
      </c>
      <c r="R211" s="10" t="e">
        <f t="shared" si="121"/>
        <v>#N/A</v>
      </c>
      <c r="S211" s="10" t="e">
        <f t="shared" si="122"/>
        <v>#N/A</v>
      </c>
      <c r="T211" s="9" t="e">
        <f t="shared" si="112"/>
        <v>#N/A</v>
      </c>
      <c r="V211" s="8" t="e">
        <f t="shared" si="123"/>
        <v>#N/A</v>
      </c>
      <c r="W211" s="8" t="e">
        <f t="shared" si="113"/>
        <v>#N/A</v>
      </c>
      <c r="Y211" s="8">
        <f t="shared" si="114"/>
        <v>0</v>
      </c>
      <c r="Z211" s="8">
        <f t="shared" si="115"/>
        <v>0</v>
      </c>
      <c r="AA211" s="8">
        <f t="shared" si="116"/>
        <v>0</v>
      </c>
      <c r="AB211" s="8">
        <f t="shared" si="124"/>
        <v>0</v>
      </c>
      <c r="AC211" s="8">
        <f t="shared" si="117"/>
        <v>0</v>
      </c>
      <c r="AD211" s="8">
        <f t="shared" si="125"/>
        <v>0</v>
      </c>
      <c r="AE211" s="8">
        <f t="shared" si="118"/>
        <v>0</v>
      </c>
      <c r="AJ211" s="7"/>
      <c r="AK211" s="6"/>
      <c r="AL211" s="6"/>
      <c r="AM211" s="5"/>
      <c r="AN211" s="5"/>
    </row>
    <row r="212" spans="8:40" x14ac:dyDescent="0.15">
      <c r="H212" s="17">
        <f t="shared" si="126"/>
        <v>141</v>
      </c>
      <c r="I212" s="7" t="b">
        <f t="shared" si="119"/>
        <v>0</v>
      </c>
      <c r="J212" s="16">
        <v>0</v>
      </c>
      <c r="K212" s="14">
        <f t="shared" si="127"/>
        <v>0</v>
      </c>
      <c r="L212" s="15">
        <f t="shared" si="128"/>
        <v>2813.5682231615347</v>
      </c>
      <c r="M212" s="14">
        <f t="shared" si="111"/>
        <v>769177</v>
      </c>
      <c r="O212" s="13" t="e">
        <f>1000*(IF(I81&lt;18,VLOOKUP(I81,'[1]Mortality (No Interventions) H'!$B$10:$O$129,13),VLOOKUP(I81,'[1]Mortality (Interventions) H'!$B$392:$AV$512,7)))</f>
        <v>#N/A</v>
      </c>
      <c r="P212" s="11">
        <v>0</v>
      </c>
      <c r="Q212" s="10" t="e">
        <f t="shared" si="120"/>
        <v>#N/A</v>
      </c>
      <c r="R212" s="10" t="e">
        <f t="shared" si="121"/>
        <v>#N/A</v>
      </c>
      <c r="S212" s="10" t="e">
        <f t="shared" si="122"/>
        <v>#N/A</v>
      </c>
      <c r="T212" s="9" t="e">
        <f t="shared" si="112"/>
        <v>#N/A</v>
      </c>
      <c r="V212" s="8" t="e">
        <f t="shared" si="123"/>
        <v>#N/A</v>
      </c>
      <c r="W212" s="8" t="e">
        <f t="shared" si="113"/>
        <v>#N/A</v>
      </c>
      <c r="Y212" s="8">
        <f t="shared" si="114"/>
        <v>0</v>
      </c>
      <c r="Z212" s="8">
        <f t="shared" si="115"/>
        <v>0</v>
      </c>
      <c r="AA212" s="8">
        <f t="shared" si="116"/>
        <v>0</v>
      </c>
      <c r="AB212" s="8">
        <f t="shared" si="124"/>
        <v>0</v>
      </c>
      <c r="AC212" s="8">
        <f t="shared" si="117"/>
        <v>0</v>
      </c>
      <c r="AD212" s="8">
        <f t="shared" si="125"/>
        <v>0</v>
      </c>
      <c r="AE212" s="8">
        <f t="shared" si="118"/>
        <v>0</v>
      </c>
      <c r="AJ212" s="7"/>
      <c r="AK212" s="6"/>
      <c r="AL212" s="6"/>
      <c r="AM212" s="5"/>
      <c r="AN212" s="5"/>
    </row>
    <row r="213" spans="8:40" x14ac:dyDescent="0.15">
      <c r="H213" s="17">
        <f t="shared" si="126"/>
        <v>142</v>
      </c>
      <c r="I213" s="7" t="b">
        <f t="shared" si="119"/>
        <v>0</v>
      </c>
      <c r="J213" s="16">
        <v>0</v>
      </c>
      <c r="K213" s="14">
        <f t="shared" si="127"/>
        <v>0</v>
      </c>
      <c r="L213" s="15">
        <f t="shared" si="128"/>
        <v>2813.5682231615347</v>
      </c>
      <c r="M213" s="14">
        <f t="shared" si="111"/>
        <v>769177</v>
      </c>
      <c r="O213" s="13" t="e">
        <f>1000*(IF(I82&lt;18,VLOOKUP(I82,'[1]Mortality (No Interventions) H'!$B$10:$O$129,13),VLOOKUP(I82,'[1]Mortality (Interventions) H'!$B$392:$AV$512,7)))</f>
        <v>#N/A</v>
      </c>
      <c r="P213" s="11">
        <v>0</v>
      </c>
      <c r="Q213" s="10" t="e">
        <f t="shared" si="120"/>
        <v>#N/A</v>
      </c>
      <c r="R213" s="10" t="e">
        <f t="shared" si="121"/>
        <v>#N/A</v>
      </c>
      <c r="S213" s="10" t="e">
        <f t="shared" si="122"/>
        <v>#N/A</v>
      </c>
      <c r="T213" s="9" t="e">
        <f t="shared" si="112"/>
        <v>#N/A</v>
      </c>
      <c r="V213" s="8" t="e">
        <f t="shared" si="123"/>
        <v>#N/A</v>
      </c>
      <c r="W213" s="8" t="e">
        <f t="shared" si="113"/>
        <v>#N/A</v>
      </c>
      <c r="Y213" s="8">
        <f t="shared" si="114"/>
        <v>0</v>
      </c>
      <c r="Z213" s="8">
        <f t="shared" si="115"/>
        <v>0</v>
      </c>
      <c r="AA213" s="8">
        <f t="shared" si="116"/>
        <v>0</v>
      </c>
      <c r="AB213" s="8">
        <f t="shared" si="124"/>
        <v>0</v>
      </c>
      <c r="AC213" s="8">
        <f t="shared" si="117"/>
        <v>0</v>
      </c>
      <c r="AD213" s="8">
        <f t="shared" si="125"/>
        <v>0</v>
      </c>
      <c r="AE213" s="8">
        <f t="shared" si="118"/>
        <v>0</v>
      </c>
      <c r="AJ213" s="7"/>
      <c r="AK213" s="6"/>
      <c r="AL213" s="6"/>
      <c r="AM213" s="5"/>
      <c r="AN213" s="5"/>
    </row>
    <row r="214" spans="8:40" x14ac:dyDescent="0.15">
      <c r="H214" s="17">
        <f t="shared" si="126"/>
        <v>143</v>
      </c>
      <c r="I214" s="7" t="b">
        <f t="shared" si="119"/>
        <v>0</v>
      </c>
      <c r="J214" s="16">
        <v>0</v>
      </c>
      <c r="K214" s="14">
        <f t="shared" si="127"/>
        <v>0</v>
      </c>
      <c r="L214" s="15">
        <f t="shared" si="128"/>
        <v>2813.5682231615347</v>
      </c>
      <c r="M214" s="14">
        <f t="shared" si="111"/>
        <v>769177</v>
      </c>
      <c r="O214" s="13" t="e">
        <f>1000*(IF(I83&lt;18,VLOOKUP(I83,'[1]Mortality (No Interventions) H'!$B$10:$O$129,13),VLOOKUP(I83,'[1]Mortality (Interventions) H'!$B$392:$AV$512,7)))</f>
        <v>#N/A</v>
      </c>
      <c r="P214" s="11">
        <v>0</v>
      </c>
      <c r="Q214" s="10" t="e">
        <f t="shared" si="120"/>
        <v>#N/A</v>
      </c>
      <c r="R214" s="10" t="e">
        <f t="shared" si="121"/>
        <v>#N/A</v>
      </c>
      <c r="S214" s="10" t="e">
        <f t="shared" si="122"/>
        <v>#N/A</v>
      </c>
      <c r="T214" s="9" t="e">
        <f t="shared" si="112"/>
        <v>#N/A</v>
      </c>
      <c r="V214" s="8" t="e">
        <f t="shared" si="123"/>
        <v>#N/A</v>
      </c>
      <c r="W214" s="8" t="e">
        <f t="shared" si="113"/>
        <v>#N/A</v>
      </c>
      <c r="Y214" s="8">
        <f t="shared" si="114"/>
        <v>0</v>
      </c>
      <c r="Z214" s="8">
        <f t="shared" si="115"/>
        <v>0</v>
      </c>
      <c r="AA214" s="8">
        <f t="shared" si="116"/>
        <v>0</v>
      </c>
      <c r="AB214" s="8">
        <f t="shared" si="124"/>
        <v>0</v>
      </c>
      <c r="AC214" s="8">
        <f t="shared" si="117"/>
        <v>0</v>
      </c>
      <c r="AD214" s="8">
        <f t="shared" si="125"/>
        <v>0</v>
      </c>
      <c r="AE214" s="8">
        <f t="shared" si="118"/>
        <v>0</v>
      </c>
      <c r="AJ214" s="7"/>
      <c r="AK214" s="6"/>
      <c r="AL214" s="6"/>
      <c r="AM214" s="5"/>
      <c r="AN214" s="5"/>
    </row>
    <row r="215" spans="8:40" x14ac:dyDescent="0.15">
      <c r="H215" s="17">
        <f t="shared" si="126"/>
        <v>144</v>
      </c>
      <c r="I215" s="7" t="b">
        <f t="shared" si="119"/>
        <v>0</v>
      </c>
      <c r="J215" s="16">
        <v>0</v>
      </c>
      <c r="K215" s="14">
        <f t="shared" si="127"/>
        <v>0</v>
      </c>
      <c r="L215" s="15">
        <f t="shared" si="128"/>
        <v>2813.5682231615347</v>
      </c>
      <c r="M215" s="14">
        <f t="shared" si="111"/>
        <v>769177</v>
      </c>
      <c r="O215" s="13" t="e">
        <f>1000*(IF(I84&lt;18,VLOOKUP(I84,'[1]Mortality (No Interventions) H'!$B$10:$O$129,13),VLOOKUP(I84,'[1]Mortality (Interventions) H'!$B$392:$AV$512,7)))</f>
        <v>#N/A</v>
      </c>
      <c r="P215" s="11">
        <v>0</v>
      </c>
      <c r="Q215" s="10" t="e">
        <f t="shared" si="120"/>
        <v>#N/A</v>
      </c>
      <c r="R215" s="10" t="e">
        <f t="shared" si="121"/>
        <v>#N/A</v>
      </c>
      <c r="S215" s="10" t="e">
        <f t="shared" si="122"/>
        <v>#N/A</v>
      </c>
      <c r="T215" s="9" t="e">
        <f t="shared" si="112"/>
        <v>#N/A</v>
      </c>
      <c r="V215" s="8" t="e">
        <f t="shared" si="123"/>
        <v>#N/A</v>
      </c>
      <c r="W215" s="8" t="e">
        <f t="shared" si="113"/>
        <v>#N/A</v>
      </c>
      <c r="Y215" s="8">
        <f t="shared" si="114"/>
        <v>0</v>
      </c>
      <c r="Z215" s="8">
        <f t="shared" si="115"/>
        <v>0</v>
      </c>
      <c r="AA215" s="8">
        <f t="shared" si="116"/>
        <v>0</v>
      </c>
      <c r="AB215" s="8">
        <f t="shared" si="124"/>
        <v>0</v>
      </c>
      <c r="AC215" s="8">
        <f t="shared" si="117"/>
        <v>0</v>
      </c>
      <c r="AD215" s="8">
        <f t="shared" si="125"/>
        <v>0</v>
      </c>
      <c r="AE215" s="8">
        <f t="shared" si="118"/>
        <v>0</v>
      </c>
      <c r="AJ215" s="7"/>
      <c r="AK215" s="6"/>
      <c r="AL215" s="6"/>
      <c r="AM215" s="5"/>
      <c r="AN215" s="5"/>
    </row>
    <row r="216" spans="8:40" x14ac:dyDescent="0.15">
      <c r="H216" s="17">
        <f t="shared" si="126"/>
        <v>145</v>
      </c>
      <c r="I216" s="7" t="b">
        <f t="shared" si="119"/>
        <v>0</v>
      </c>
      <c r="J216" s="16">
        <v>0</v>
      </c>
      <c r="K216" s="14">
        <f t="shared" si="127"/>
        <v>0</v>
      </c>
      <c r="L216" s="15">
        <f t="shared" si="128"/>
        <v>2813.5682231615347</v>
      </c>
      <c r="M216" s="14">
        <f t="shared" si="111"/>
        <v>769177</v>
      </c>
      <c r="O216" s="13" t="e">
        <f>1000*(IF(I85&lt;18,VLOOKUP(I85,'[1]Mortality (No Interventions) H'!$B$10:$O$129,13),VLOOKUP(I85,'[1]Mortality (Interventions) H'!$B$392:$AV$512,7)))</f>
        <v>#N/A</v>
      </c>
      <c r="P216" s="11">
        <v>0</v>
      </c>
      <c r="Q216" s="10" t="e">
        <f t="shared" si="120"/>
        <v>#N/A</v>
      </c>
      <c r="R216" s="10" t="e">
        <f t="shared" si="121"/>
        <v>#N/A</v>
      </c>
      <c r="S216" s="10" t="e">
        <f t="shared" si="122"/>
        <v>#N/A</v>
      </c>
      <c r="T216" s="9" t="e">
        <f t="shared" si="112"/>
        <v>#N/A</v>
      </c>
      <c r="V216" s="8" t="e">
        <f t="shared" si="123"/>
        <v>#N/A</v>
      </c>
      <c r="W216" s="8" t="e">
        <f t="shared" si="113"/>
        <v>#N/A</v>
      </c>
      <c r="Y216" s="8">
        <f t="shared" si="114"/>
        <v>0</v>
      </c>
      <c r="Z216" s="8">
        <f t="shared" si="115"/>
        <v>0</v>
      </c>
      <c r="AA216" s="8">
        <f t="shared" si="116"/>
        <v>0</v>
      </c>
      <c r="AB216" s="8">
        <f t="shared" si="124"/>
        <v>0</v>
      </c>
      <c r="AC216" s="8">
        <f t="shared" si="117"/>
        <v>0</v>
      </c>
      <c r="AD216" s="8">
        <f t="shared" si="125"/>
        <v>0</v>
      </c>
      <c r="AE216" s="8">
        <f t="shared" si="118"/>
        <v>0</v>
      </c>
      <c r="AJ216" s="7"/>
      <c r="AK216" s="6"/>
      <c r="AL216" s="6"/>
      <c r="AM216" s="5"/>
      <c r="AN216" s="5"/>
    </row>
    <row r="217" spans="8:40" x14ac:dyDescent="0.15">
      <c r="H217" s="17">
        <f t="shared" si="126"/>
        <v>146</v>
      </c>
      <c r="I217" s="7" t="b">
        <f t="shared" si="119"/>
        <v>0</v>
      </c>
      <c r="J217" s="16">
        <v>0</v>
      </c>
      <c r="K217" s="14">
        <f t="shared" si="127"/>
        <v>0</v>
      </c>
      <c r="L217" s="15">
        <f t="shared" si="128"/>
        <v>2813.5682231615347</v>
      </c>
      <c r="M217" s="14">
        <f t="shared" si="111"/>
        <v>769177</v>
      </c>
      <c r="O217" s="13" t="e">
        <f>1000*(IF(I86&lt;18,VLOOKUP(I86,'[1]Mortality (No Interventions) H'!$B$10:$O$129,13),VLOOKUP(I86,'[1]Mortality (Interventions) H'!$B$392:$AV$512,7)))</f>
        <v>#N/A</v>
      </c>
      <c r="P217" s="11">
        <v>0</v>
      </c>
      <c r="Q217" s="10" t="e">
        <f t="shared" si="120"/>
        <v>#N/A</v>
      </c>
      <c r="R217" s="10" t="e">
        <f t="shared" si="121"/>
        <v>#N/A</v>
      </c>
      <c r="S217" s="10" t="e">
        <f t="shared" si="122"/>
        <v>#N/A</v>
      </c>
      <c r="T217" s="9" t="e">
        <f t="shared" si="112"/>
        <v>#N/A</v>
      </c>
      <c r="V217" s="8" t="e">
        <f t="shared" si="123"/>
        <v>#N/A</v>
      </c>
      <c r="W217" s="8" t="e">
        <f t="shared" si="113"/>
        <v>#N/A</v>
      </c>
      <c r="Y217" s="8">
        <f t="shared" si="114"/>
        <v>0</v>
      </c>
      <c r="Z217" s="8">
        <f t="shared" si="115"/>
        <v>0</v>
      </c>
      <c r="AA217" s="8">
        <f t="shared" si="116"/>
        <v>0</v>
      </c>
      <c r="AB217" s="8">
        <f t="shared" si="124"/>
        <v>0</v>
      </c>
      <c r="AC217" s="8">
        <f t="shared" si="117"/>
        <v>0</v>
      </c>
      <c r="AD217" s="8">
        <f t="shared" si="125"/>
        <v>0</v>
      </c>
      <c r="AE217" s="8">
        <f t="shared" si="118"/>
        <v>0</v>
      </c>
      <c r="AJ217" s="7"/>
      <c r="AK217" s="6"/>
      <c r="AL217" s="6"/>
      <c r="AM217" s="5"/>
      <c r="AN217" s="5"/>
    </row>
    <row r="218" spans="8:40" x14ac:dyDescent="0.15">
      <c r="H218" s="17">
        <f t="shared" si="126"/>
        <v>147</v>
      </c>
      <c r="I218" s="7" t="b">
        <f t="shared" si="119"/>
        <v>0</v>
      </c>
      <c r="J218" s="16">
        <v>0</v>
      </c>
      <c r="K218" s="14">
        <f t="shared" si="127"/>
        <v>0</v>
      </c>
      <c r="L218" s="15">
        <f t="shared" si="128"/>
        <v>2813.5682231615347</v>
      </c>
      <c r="M218" s="14">
        <f t="shared" si="111"/>
        <v>769177</v>
      </c>
      <c r="O218" s="13" t="e">
        <f>1000*(IF(I87&lt;18,VLOOKUP(I87,'[1]Mortality (No Interventions) H'!$B$10:$O$129,13),VLOOKUP(I87,'[1]Mortality (Interventions) H'!$B$392:$AV$512,7)))</f>
        <v>#N/A</v>
      </c>
      <c r="P218" s="11">
        <v>0</v>
      </c>
      <c r="Q218" s="10" t="e">
        <f t="shared" si="120"/>
        <v>#N/A</v>
      </c>
      <c r="R218" s="10" t="e">
        <f t="shared" si="121"/>
        <v>#N/A</v>
      </c>
      <c r="S218" s="10" t="e">
        <f t="shared" si="122"/>
        <v>#N/A</v>
      </c>
      <c r="T218" s="9" t="e">
        <f t="shared" si="112"/>
        <v>#N/A</v>
      </c>
      <c r="V218" s="8" t="e">
        <f t="shared" si="123"/>
        <v>#N/A</v>
      </c>
      <c r="W218" s="8" t="e">
        <f t="shared" si="113"/>
        <v>#N/A</v>
      </c>
      <c r="Y218" s="8">
        <f t="shared" si="114"/>
        <v>0</v>
      </c>
      <c r="Z218" s="8">
        <f t="shared" si="115"/>
        <v>0</v>
      </c>
      <c r="AA218" s="8">
        <f t="shared" si="116"/>
        <v>0</v>
      </c>
      <c r="AB218" s="8">
        <f t="shared" si="124"/>
        <v>0</v>
      </c>
      <c r="AC218" s="8">
        <f t="shared" si="117"/>
        <v>0</v>
      </c>
      <c r="AD218" s="8">
        <f t="shared" si="125"/>
        <v>0</v>
      </c>
      <c r="AE218" s="8">
        <f t="shared" si="118"/>
        <v>0</v>
      </c>
      <c r="AJ218" s="7"/>
      <c r="AK218" s="6"/>
      <c r="AL218" s="6"/>
      <c r="AM218" s="5"/>
      <c r="AN218" s="5"/>
    </row>
    <row r="219" spans="8:40" x14ac:dyDescent="0.15">
      <c r="H219" s="17">
        <f t="shared" si="126"/>
        <v>148</v>
      </c>
      <c r="I219" s="7" t="b">
        <f t="shared" si="119"/>
        <v>0</v>
      </c>
      <c r="J219" s="16">
        <v>0</v>
      </c>
      <c r="K219" s="14">
        <f t="shared" si="127"/>
        <v>0</v>
      </c>
      <c r="L219" s="15">
        <f t="shared" si="128"/>
        <v>2813.5682231615347</v>
      </c>
      <c r="M219" s="14">
        <f t="shared" si="111"/>
        <v>769177</v>
      </c>
      <c r="O219" s="13" t="e">
        <f>1000*(IF(I88&lt;18,VLOOKUP(I88,'[1]Mortality (No Interventions) H'!$B$10:$O$129,13),VLOOKUP(I88,'[1]Mortality (Interventions) H'!$B$392:$AV$512,7)))</f>
        <v>#N/A</v>
      </c>
      <c r="P219" s="11">
        <v>0</v>
      </c>
      <c r="Q219" s="10" t="e">
        <f t="shared" si="120"/>
        <v>#N/A</v>
      </c>
      <c r="R219" s="10" t="e">
        <f t="shared" si="121"/>
        <v>#N/A</v>
      </c>
      <c r="S219" s="10" t="e">
        <f t="shared" si="122"/>
        <v>#N/A</v>
      </c>
      <c r="T219" s="9" t="e">
        <f t="shared" si="112"/>
        <v>#N/A</v>
      </c>
      <c r="V219" s="8" t="e">
        <f t="shared" si="123"/>
        <v>#N/A</v>
      </c>
      <c r="W219" s="8" t="e">
        <f t="shared" si="113"/>
        <v>#N/A</v>
      </c>
      <c r="Y219" s="8">
        <f t="shared" si="114"/>
        <v>0</v>
      </c>
      <c r="Z219" s="8">
        <f t="shared" si="115"/>
        <v>0</v>
      </c>
      <c r="AA219" s="8">
        <f t="shared" si="116"/>
        <v>0</v>
      </c>
      <c r="AB219" s="8">
        <f t="shared" si="124"/>
        <v>0</v>
      </c>
      <c r="AC219" s="8">
        <f t="shared" si="117"/>
        <v>0</v>
      </c>
      <c r="AD219" s="8">
        <f t="shared" si="125"/>
        <v>0</v>
      </c>
      <c r="AE219" s="8">
        <f t="shared" si="118"/>
        <v>0</v>
      </c>
      <c r="AJ219" s="7"/>
      <c r="AK219" s="6"/>
      <c r="AL219" s="6"/>
      <c r="AM219" s="5"/>
      <c r="AN219" s="5"/>
    </row>
    <row r="220" spans="8:40" x14ac:dyDescent="0.15">
      <c r="H220" s="17">
        <f t="shared" si="126"/>
        <v>149</v>
      </c>
      <c r="I220" s="7" t="b">
        <f t="shared" si="119"/>
        <v>0</v>
      </c>
      <c r="J220" s="16">
        <v>0</v>
      </c>
      <c r="K220" s="14">
        <f t="shared" si="127"/>
        <v>0</v>
      </c>
      <c r="L220" s="15">
        <f t="shared" si="128"/>
        <v>2813.5682231615347</v>
      </c>
      <c r="M220" s="14">
        <f t="shared" si="111"/>
        <v>769177</v>
      </c>
      <c r="O220" s="13" t="e">
        <f>1000*(IF(I89&lt;18,VLOOKUP(I89,'[1]Mortality (No Interventions) H'!$B$10:$O$129,13),VLOOKUP(I89,'[1]Mortality (Interventions) H'!$B$392:$AV$512,7)))</f>
        <v>#N/A</v>
      </c>
      <c r="P220" s="11">
        <v>0</v>
      </c>
      <c r="Q220" s="10" t="e">
        <f t="shared" si="120"/>
        <v>#N/A</v>
      </c>
      <c r="R220" s="10" t="e">
        <f t="shared" si="121"/>
        <v>#N/A</v>
      </c>
      <c r="S220" s="10" t="e">
        <f t="shared" si="122"/>
        <v>#N/A</v>
      </c>
      <c r="T220" s="9" t="e">
        <f t="shared" si="112"/>
        <v>#N/A</v>
      </c>
      <c r="V220" s="8" t="e">
        <f t="shared" si="123"/>
        <v>#N/A</v>
      </c>
      <c r="W220" s="8" t="e">
        <f t="shared" si="113"/>
        <v>#N/A</v>
      </c>
      <c r="Y220" s="8">
        <f t="shared" si="114"/>
        <v>0</v>
      </c>
      <c r="Z220" s="8">
        <f t="shared" si="115"/>
        <v>0</v>
      </c>
      <c r="AA220" s="8">
        <f t="shared" si="116"/>
        <v>0</v>
      </c>
      <c r="AB220" s="8">
        <f t="shared" si="124"/>
        <v>0</v>
      </c>
      <c r="AC220" s="8">
        <f t="shared" si="117"/>
        <v>0</v>
      </c>
      <c r="AD220" s="8">
        <f t="shared" si="125"/>
        <v>0</v>
      </c>
      <c r="AE220" s="8">
        <f t="shared" si="118"/>
        <v>0</v>
      </c>
      <c r="AJ220" s="7"/>
      <c r="AK220" s="6"/>
      <c r="AL220" s="6"/>
      <c r="AM220" s="5"/>
      <c r="AN220" s="5"/>
    </row>
    <row r="221" spans="8:40" x14ac:dyDescent="0.15">
      <c r="H221" s="17">
        <f t="shared" si="126"/>
        <v>150</v>
      </c>
      <c r="I221" s="7" t="b">
        <f t="shared" si="119"/>
        <v>0</v>
      </c>
      <c r="J221" s="16">
        <v>0</v>
      </c>
      <c r="K221" s="14">
        <f t="shared" si="127"/>
        <v>0</v>
      </c>
      <c r="L221" s="15">
        <f t="shared" si="128"/>
        <v>2813.5682231615347</v>
      </c>
      <c r="M221" s="14">
        <f t="shared" si="111"/>
        <v>769177</v>
      </c>
      <c r="O221" s="13" t="e">
        <f>1000*(IF(I90&lt;18,VLOOKUP(I90,'[1]Mortality (No Interventions) H'!$B$10:$O$129,13),VLOOKUP(I90,'[1]Mortality (Interventions) H'!$B$392:$AV$512,7)))</f>
        <v>#N/A</v>
      </c>
      <c r="P221" s="11">
        <v>0</v>
      </c>
      <c r="Q221" s="10" t="e">
        <f t="shared" si="120"/>
        <v>#N/A</v>
      </c>
      <c r="R221" s="10" t="e">
        <f t="shared" si="121"/>
        <v>#N/A</v>
      </c>
      <c r="S221" s="10" t="e">
        <f t="shared" si="122"/>
        <v>#N/A</v>
      </c>
      <c r="T221" s="9" t="e">
        <f t="shared" si="112"/>
        <v>#N/A</v>
      </c>
      <c r="V221" s="8" t="e">
        <f t="shared" si="123"/>
        <v>#N/A</v>
      </c>
      <c r="W221" s="8" t="e">
        <f t="shared" si="113"/>
        <v>#N/A</v>
      </c>
      <c r="Y221" s="8">
        <f t="shared" si="114"/>
        <v>0</v>
      </c>
      <c r="Z221" s="8">
        <f t="shared" si="115"/>
        <v>0</v>
      </c>
      <c r="AA221" s="8">
        <f t="shared" si="116"/>
        <v>0</v>
      </c>
      <c r="AB221" s="8">
        <f t="shared" si="124"/>
        <v>0</v>
      </c>
      <c r="AC221" s="8">
        <f t="shared" si="117"/>
        <v>0</v>
      </c>
      <c r="AD221" s="8">
        <f t="shared" si="125"/>
        <v>0</v>
      </c>
      <c r="AE221" s="8">
        <f t="shared" si="118"/>
        <v>0</v>
      </c>
      <c r="AJ221" s="7"/>
      <c r="AK221" s="6"/>
      <c r="AL221" s="6"/>
      <c r="AM221" s="5"/>
      <c r="AN221" s="5"/>
    </row>
    <row r="222" spans="8:40" x14ac:dyDescent="0.15">
      <c r="H222" s="17">
        <f t="shared" si="126"/>
        <v>151</v>
      </c>
      <c r="I222" s="7" t="b">
        <f t="shared" si="119"/>
        <v>0</v>
      </c>
      <c r="J222" s="16">
        <v>0</v>
      </c>
      <c r="K222" s="14">
        <f t="shared" si="127"/>
        <v>0</v>
      </c>
      <c r="L222" s="15">
        <f t="shared" si="128"/>
        <v>2813.5682231615347</v>
      </c>
      <c r="M222" s="14">
        <f t="shared" si="111"/>
        <v>769177</v>
      </c>
      <c r="O222" s="13" t="e">
        <f>1000*(IF(I91&lt;18,VLOOKUP(I91,'[1]Mortality (No Interventions) H'!$B$10:$O$129,13),VLOOKUP(I91,'[1]Mortality (Interventions) H'!$B$392:$AV$512,7)))</f>
        <v>#N/A</v>
      </c>
      <c r="P222" s="11">
        <v>0</v>
      </c>
      <c r="Q222" s="10" t="e">
        <f t="shared" si="120"/>
        <v>#N/A</v>
      </c>
      <c r="R222" s="10" t="e">
        <f t="shared" si="121"/>
        <v>#N/A</v>
      </c>
      <c r="S222" s="10" t="e">
        <f t="shared" si="122"/>
        <v>#N/A</v>
      </c>
      <c r="T222" s="9" t="e">
        <f t="shared" si="112"/>
        <v>#N/A</v>
      </c>
      <c r="V222" s="8" t="e">
        <f t="shared" si="123"/>
        <v>#N/A</v>
      </c>
      <c r="W222" s="8" t="e">
        <f t="shared" si="113"/>
        <v>#N/A</v>
      </c>
      <c r="Y222" s="8">
        <f t="shared" si="114"/>
        <v>0</v>
      </c>
      <c r="Z222" s="8">
        <f t="shared" si="115"/>
        <v>0</v>
      </c>
      <c r="AA222" s="8">
        <f t="shared" si="116"/>
        <v>0</v>
      </c>
      <c r="AB222" s="8">
        <f t="shared" si="124"/>
        <v>0</v>
      </c>
      <c r="AC222" s="8">
        <f t="shared" si="117"/>
        <v>0</v>
      </c>
      <c r="AD222" s="8">
        <f t="shared" si="125"/>
        <v>0</v>
      </c>
      <c r="AE222" s="8">
        <f t="shared" si="118"/>
        <v>0</v>
      </c>
      <c r="AJ222" s="7"/>
      <c r="AK222" s="6"/>
      <c r="AL222" s="6"/>
      <c r="AM222" s="5"/>
      <c r="AN222" s="5"/>
    </row>
    <row r="223" spans="8:40" x14ac:dyDescent="0.15">
      <c r="H223" s="17">
        <f t="shared" si="126"/>
        <v>152</v>
      </c>
      <c r="I223" s="7" t="b">
        <f t="shared" si="119"/>
        <v>0</v>
      </c>
      <c r="J223" s="16">
        <v>0</v>
      </c>
      <c r="K223" s="14">
        <f t="shared" si="127"/>
        <v>0</v>
      </c>
      <c r="L223" s="15">
        <f t="shared" si="128"/>
        <v>2813.5682231615347</v>
      </c>
      <c r="M223" s="14">
        <f t="shared" si="111"/>
        <v>769177</v>
      </c>
      <c r="O223" s="13" t="e">
        <f>1000*(IF(I92&lt;18,VLOOKUP(I92,'[1]Mortality (No Interventions) H'!$B$10:$O$129,13),VLOOKUP(I92,'[1]Mortality (Interventions) H'!$B$392:$AV$512,7)))</f>
        <v>#N/A</v>
      </c>
      <c r="P223" s="11">
        <v>0</v>
      </c>
      <c r="Q223" s="10" t="e">
        <f t="shared" si="120"/>
        <v>#N/A</v>
      </c>
      <c r="R223" s="10" t="e">
        <f t="shared" si="121"/>
        <v>#N/A</v>
      </c>
      <c r="S223" s="10" t="e">
        <f t="shared" si="122"/>
        <v>#N/A</v>
      </c>
      <c r="T223" s="9" t="e">
        <f t="shared" si="112"/>
        <v>#N/A</v>
      </c>
      <c r="V223" s="8" t="e">
        <f t="shared" si="123"/>
        <v>#N/A</v>
      </c>
      <c r="W223" s="8" t="e">
        <f t="shared" si="113"/>
        <v>#N/A</v>
      </c>
      <c r="Y223" s="8">
        <f t="shared" si="114"/>
        <v>0</v>
      </c>
      <c r="Z223" s="8">
        <f t="shared" si="115"/>
        <v>0</v>
      </c>
      <c r="AA223" s="8">
        <f t="shared" si="116"/>
        <v>0</v>
      </c>
      <c r="AB223" s="8">
        <f t="shared" si="124"/>
        <v>0</v>
      </c>
      <c r="AC223" s="8">
        <f t="shared" si="117"/>
        <v>0</v>
      </c>
      <c r="AD223" s="8">
        <f t="shared" si="125"/>
        <v>0</v>
      </c>
      <c r="AE223" s="8">
        <f t="shared" si="118"/>
        <v>0</v>
      </c>
      <c r="AJ223" s="7"/>
      <c r="AK223" s="6"/>
      <c r="AL223" s="6"/>
      <c r="AM223" s="5"/>
      <c r="AN223" s="5"/>
    </row>
    <row r="224" spans="8:40" x14ac:dyDescent="0.15">
      <c r="H224" s="17">
        <f t="shared" si="126"/>
        <v>153</v>
      </c>
      <c r="I224" s="7" t="b">
        <f t="shared" si="119"/>
        <v>0</v>
      </c>
      <c r="J224" s="16">
        <v>0</v>
      </c>
      <c r="K224" s="14">
        <f t="shared" si="127"/>
        <v>0</v>
      </c>
      <c r="L224" s="15">
        <f t="shared" si="128"/>
        <v>2813.5682231615347</v>
      </c>
      <c r="M224" s="14">
        <f t="shared" si="111"/>
        <v>769177</v>
      </c>
      <c r="O224" s="13" t="e">
        <f>1000*(IF(I93&lt;18,VLOOKUP(I93,'[1]Mortality (No Interventions) H'!$B$10:$O$129,13),VLOOKUP(I93,'[1]Mortality (Interventions) H'!$B$392:$AV$512,7)))</f>
        <v>#N/A</v>
      </c>
      <c r="P224" s="11">
        <v>0</v>
      </c>
      <c r="Q224" s="10" t="e">
        <f t="shared" si="120"/>
        <v>#N/A</v>
      </c>
      <c r="R224" s="10" t="e">
        <f t="shared" si="121"/>
        <v>#N/A</v>
      </c>
      <c r="S224" s="10" t="e">
        <f t="shared" si="122"/>
        <v>#N/A</v>
      </c>
      <c r="T224" s="9" t="e">
        <f t="shared" si="112"/>
        <v>#N/A</v>
      </c>
      <c r="V224" s="8" t="e">
        <f t="shared" si="123"/>
        <v>#N/A</v>
      </c>
      <c r="W224" s="8" t="e">
        <f t="shared" si="113"/>
        <v>#N/A</v>
      </c>
      <c r="Y224" s="8">
        <f t="shared" si="114"/>
        <v>0</v>
      </c>
      <c r="Z224" s="8">
        <f t="shared" si="115"/>
        <v>0</v>
      </c>
      <c r="AA224" s="8">
        <f t="shared" si="116"/>
        <v>0</v>
      </c>
      <c r="AB224" s="8">
        <f t="shared" si="124"/>
        <v>0</v>
      </c>
      <c r="AC224" s="8">
        <f t="shared" si="117"/>
        <v>0</v>
      </c>
      <c r="AD224" s="8">
        <f t="shared" si="125"/>
        <v>0</v>
      </c>
      <c r="AE224" s="8">
        <f t="shared" si="118"/>
        <v>0</v>
      </c>
      <c r="AJ224" s="7"/>
      <c r="AK224" s="6"/>
      <c r="AL224" s="6"/>
      <c r="AM224" s="5"/>
      <c r="AN224" s="5"/>
    </row>
    <row r="225" spans="8:40" x14ac:dyDescent="0.15">
      <c r="H225" s="17">
        <f t="shared" si="126"/>
        <v>154</v>
      </c>
      <c r="I225" s="7" t="b">
        <f t="shared" si="119"/>
        <v>0</v>
      </c>
      <c r="J225" s="16">
        <v>0</v>
      </c>
      <c r="K225" s="14">
        <f t="shared" si="127"/>
        <v>0</v>
      </c>
      <c r="L225" s="15">
        <f t="shared" si="128"/>
        <v>2813.5682231615347</v>
      </c>
      <c r="M225" s="14">
        <f t="shared" si="111"/>
        <v>769177</v>
      </c>
      <c r="O225" s="13" t="e">
        <f>1000*(IF(I94&lt;18,VLOOKUP(I94,'[1]Mortality (No Interventions) H'!$B$10:$O$129,13),VLOOKUP(I94,'[1]Mortality (Interventions) H'!$B$392:$AV$512,7)))</f>
        <v>#N/A</v>
      </c>
      <c r="P225" s="11">
        <v>0</v>
      </c>
      <c r="Q225" s="10" t="e">
        <f t="shared" si="120"/>
        <v>#N/A</v>
      </c>
      <c r="R225" s="10" t="e">
        <f t="shared" si="121"/>
        <v>#N/A</v>
      </c>
      <c r="S225" s="10" t="e">
        <f t="shared" si="122"/>
        <v>#N/A</v>
      </c>
      <c r="T225" s="9" t="e">
        <f t="shared" si="112"/>
        <v>#N/A</v>
      </c>
      <c r="V225" s="8" t="e">
        <f t="shared" si="123"/>
        <v>#N/A</v>
      </c>
      <c r="W225" s="8" t="e">
        <f t="shared" si="113"/>
        <v>#N/A</v>
      </c>
      <c r="Y225" s="8">
        <f t="shared" si="114"/>
        <v>0</v>
      </c>
      <c r="Z225" s="8">
        <f t="shared" si="115"/>
        <v>0</v>
      </c>
      <c r="AA225" s="8">
        <f t="shared" si="116"/>
        <v>0</v>
      </c>
      <c r="AB225" s="8">
        <f t="shared" si="124"/>
        <v>0</v>
      </c>
      <c r="AC225" s="8">
        <f t="shared" si="117"/>
        <v>0</v>
      </c>
      <c r="AD225" s="8">
        <f t="shared" si="125"/>
        <v>0</v>
      </c>
      <c r="AE225" s="8">
        <f t="shared" si="118"/>
        <v>0</v>
      </c>
      <c r="AJ225" s="7"/>
      <c r="AK225" s="6"/>
      <c r="AL225" s="6"/>
      <c r="AM225" s="5"/>
      <c r="AN225" s="5"/>
    </row>
    <row r="226" spans="8:40" x14ac:dyDescent="0.15">
      <c r="H226" s="17">
        <f t="shared" si="126"/>
        <v>155</v>
      </c>
      <c r="I226" s="7" t="b">
        <f t="shared" si="119"/>
        <v>0</v>
      </c>
      <c r="J226" s="16">
        <v>0</v>
      </c>
      <c r="K226" s="14">
        <f t="shared" si="127"/>
        <v>0</v>
      </c>
      <c r="L226" s="15">
        <f t="shared" si="128"/>
        <v>2813.5682231615347</v>
      </c>
      <c r="M226" s="14">
        <f t="shared" si="111"/>
        <v>769177</v>
      </c>
      <c r="O226" s="13" t="e">
        <f>1000*(IF(I95&lt;18,VLOOKUP(I95,'[1]Mortality (No Interventions) H'!$B$10:$O$129,13),VLOOKUP(I95,'[1]Mortality (Interventions) H'!$B$392:$AV$512,7)))</f>
        <v>#N/A</v>
      </c>
      <c r="P226" s="11">
        <v>0</v>
      </c>
      <c r="Q226" s="10" t="e">
        <f t="shared" si="120"/>
        <v>#N/A</v>
      </c>
      <c r="R226" s="10" t="e">
        <f t="shared" si="121"/>
        <v>#N/A</v>
      </c>
      <c r="S226" s="10" t="e">
        <f t="shared" si="122"/>
        <v>#N/A</v>
      </c>
      <c r="T226" s="9" t="e">
        <f t="shared" si="112"/>
        <v>#N/A</v>
      </c>
      <c r="V226" s="8" t="e">
        <f t="shared" si="123"/>
        <v>#N/A</v>
      </c>
      <c r="W226" s="8" t="e">
        <f t="shared" si="113"/>
        <v>#N/A</v>
      </c>
      <c r="Y226" s="8">
        <f t="shared" si="114"/>
        <v>0</v>
      </c>
      <c r="Z226" s="8">
        <f t="shared" si="115"/>
        <v>0</v>
      </c>
      <c r="AA226" s="8">
        <f t="shared" si="116"/>
        <v>0</v>
      </c>
      <c r="AB226" s="8">
        <f t="shared" si="124"/>
        <v>0</v>
      </c>
      <c r="AC226" s="8">
        <f t="shared" si="117"/>
        <v>0</v>
      </c>
      <c r="AD226" s="8">
        <f t="shared" si="125"/>
        <v>0</v>
      </c>
      <c r="AE226" s="8">
        <f t="shared" si="118"/>
        <v>0</v>
      </c>
      <c r="AJ226" s="7"/>
      <c r="AK226" s="6"/>
      <c r="AL226" s="6"/>
      <c r="AM226" s="5"/>
      <c r="AN226" s="5"/>
    </row>
    <row r="227" spans="8:40" x14ac:dyDescent="0.15">
      <c r="H227" s="17">
        <f t="shared" si="126"/>
        <v>156</v>
      </c>
      <c r="I227" s="7" t="b">
        <f t="shared" si="119"/>
        <v>0</v>
      </c>
      <c r="J227" s="16">
        <v>0</v>
      </c>
      <c r="K227" s="14">
        <f t="shared" si="127"/>
        <v>0</v>
      </c>
      <c r="L227" s="15">
        <f t="shared" si="128"/>
        <v>2813.5682231615347</v>
      </c>
      <c r="M227" s="14">
        <f t="shared" si="111"/>
        <v>769177</v>
      </c>
      <c r="O227" s="13" t="e">
        <f>1000*(IF(I96&lt;18,VLOOKUP(I96,'[1]Mortality (No Interventions) H'!$B$10:$O$129,13),VLOOKUP(I96,'[1]Mortality (Interventions) H'!$B$392:$AV$512,7)))</f>
        <v>#N/A</v>
      </c>
      <c r="P227" s="11">
        <v>0</v>
      </c>
      <c r="Q227" s="10" t="e">
        <f t="shared" si="120"/>
        <v>#N/A</v>
      </c>
      <c r="R227" s="10" t="e">
        <f t="shared" si="121"/>
        <v>#N/A</v>
      </c>
      <c r="S227" s="10" t="e">
        <f t="shared" si="122"/>
        <v>#N/A</v>
      </c>
      <c r="T227" s="9" t="e">
        <f t="shared" si="112"/>
        <v>#N/A</v>
      </c>
      <c r="V227" s="8" t="e">
        <f t="shared" si="123"/>
        <v>#N/A</v>
      </c>
      <c r="W227" s="8" t="e">
        <f t="shared" si="113"/>
        <v>#N/A</v>
      </c>
      <c r="Y227" s="8">
        <f t="shared" si="114"/>
        <v>0</v>
      </c>
      <c r="Z227" s="8">
        <f t="shared" si="115"/>
        <v>0</v>
      </c>
      <c r="AA227" s="8">
        <f t="shared" si="116"/>
        <v>0</v>
      </c>
      <c r="AB227" s="8">
        <f t="shared" si="124"/>
        <v>0</v>
      </c>
      <c r="AC227" s="8">
        <f t="shared" si="117"/>
        <v>0</v>
      </c>
      <c r="AD227" s="8">
        <f t="shared" si="125"/>
        <v>0</v>
      </c>
      <c r="AE227" s="8">
        <f t="shared" si="118"/>
        <v>0</v>
      </c>
      <c r="AJ227" s="7"/>
      <c r="AK227" s="6"/>
      <c r="AL227" s="6"/>
      <c r="AM227" s="5"/>
      <c r="AN227" s="5"/>
    </row>
    <row r="228" spans="8:40" x14ac:dyDescent="0.15">
      <c r="H228" s="17">
        <f t="shared" si="126"/>
        <v>157</v>
      </c>
      <c r="I228" s="7" t="b">
        <f t="shared" si="119"/>
        <v>0</v>
      </c>
      <c r="J228" s="16">
        <v>0</v>
      </c>
      <c r="K228" s="14">
        <f t="shared" si="127"/>
        <v>0</v>
      </c>
      <c r="L228" s="15">
        <f t="shared" si="128"/>
        <v>2813.5682231615347</v>
      </c>
      <c r="M228" s="14">
        <f t="shared" si="111"/>
        <v>769177</v>
      </c>
      <c r="O228" s="13" t="e">
        <f>1000*(IF(I97&lt;18,VLOOKUP(I97,'[1]Mortality (No Interventions) H'!$B$10:$O$129,13),VLOOKUP(I97,'[1]Mortality (Interventions) H'!$B$392:$AV$512,7)))</f>
        <v>#N/A</v>
      </c>
      <c r="P228" s="11">
        <v>0</v>
      </c>
      <c r="Q228" s="10" t="e">
        <f t="shared" si="120"/>
        <v>#N/A</v>
      </c>
      <c r="R228" s="10" t="e">
        <f t="shared" si="121"/>
        <v>#N/A</v>
      </c>
      <c r="S228" s="10" t="e">
        <f t="shared" si="122"/>
        <v>#N/A</v>
      </c>
      <c r="T228" s="9" t="e">
        <f t="shared" si="112"/>
        <v>#N/A</v>
      </c>
      <c r="V228" s="8" t="e">
        <f t="shared" si="123"/>
        <v>#N/A</v>
      </c>
      <c r="W228" s="8" t="e">
        <f t="shared" si="113"/>
        <v>#N/A</v>
      </c>
      <c r="Y228" s="8">
        <f t="shared" si="114"/>
        <v>0</v>
      </c>
      <c r="Z228" s="8">
        <f t="shared" si="115"/>
        <v>0</v>
      </c>
      <c r="AA228" s="8">
        <f t="shared" si="116"/>
        <v>0</v>
      </c>
      <c r="AB228" s="8">
        <f t="shared" si="124"/>
        <v>0</v>
      </c>
      <c r="AC228" s="8">
        <f t="shared" si="117"/>
        <v>0</v>
      </c>
      <c r="AD228" s="8">
        <f t="shared" si="125"/>
        <v>0</v>
      </c>
      <c r="AE228" s="8">
        <f t="shared" si="118"/>
        <v>0</v>
      </c>
      <c r="AJ228" s="7"/>
      <c r="AK228" s="6"/>
      <c r="AL228" s="6"/>
      <c r="AM228" s="5"/>
      <c r="AN228" s="5"/>
    </row>
    <row r="229" spans="8:40" x14ac:dyDescent="0.15">
      <c r="H229" s="17">
        <f t="shared" si="126"/>
        <v>158</v>
      </c>
      <c r="I229" s="7" t="b">
        <f t="shared" si="119"/>
        <v>0</v>
      </c>
      <c r="J229" s="16">
        <v>0</v>
      </c>
      <c r="K229" s="14">
        <f t="shared" si="127"/>
        <v>0</v>
      </c>
      <c r="L229" s="15">
        <f t="shared" si="128"/>
        <v>2813.5682231615347</v>
      </c>
      <c r="M229" s="14">
        <f t="shared" si="111"/>
        <v>769177</v>
      </c>
      <c r="O229" s="13" t="e">
        <f>1000*(IF(I98&lt;18,VLOOKUP(I98,'[1]Mortality (No Interventions) H'!$B$10:$O$129,13),VLOOKUP(I98,'[1]Mortality (Interventions) H'!$B$392:$AV$512,7)))</f>
        <v>#N/A</v>
      </c>
      <c r="P229" s="11">
        <v>0</v>
      </c>
      <c r="Q229" s="10" t="e">
        <f t="shared" si="120"/>
        <v>#N/A</v>
      </c>
      <c r="R229" s="10" t="e">
        <f t="shared" si="121"/>
        <v>#N/A</v>
      </c>
      <c r="S229" s="10" t="e">
        <f t="shared" si="122"/>
        <v>#N/A</v>
      </c>
      <c r="T229" s="9" t="e">
        <f t="shared" si="112"/>
        <v>#N/A</v>
      </c>
      <c r="V229" s="8" t="e">
        <f t="shared" si="123"/>
        <v>#N/A</v>
      </c>
      <c r="W229" s="8" t="e">
        <f t="shared" si="113"/>
        <v>#N/A</v>
      </c>
      <c r="Y229" s="8">
        <f t="shared" si="114"/>
        <v>0</v>
      </c>
      <c r="Z229" s="8">
        <f t="shared" si="115"/>
        <v>0</v>
      </c>
      <c r="AA229" s="8">
        <f t="shared" si="116"/>
        <v>0</v>
      </c>
      <c r="AB229" s="8">
        <f t="shared" si="124"/>
        <v>0</v>
      </c>
      <c r="AC229" s="8">
        <f t="shared" si="117"/>
        <v>0</v>
      </c>
      <c r="AD229" s="8">
        <f t="shared" si="125"/>
        <v>0</v>
      </c>
      <c r="AE229" s="8">
        <f t="shared" si="118"/>
        <v>0</v>
      </c>
      <c r="AJ229" s="7"/>
      <c r="AK229" s="6"/>
      <c r="AL229" s="6"/>
      <c r="AM229" s="5"/>
      <c r="AN229" s="5"/>
    </row>
    <row r="230" spans="8:40" x14ac:dyDescent="0.15">
      <c r="H230" s="17">
        <f t="shared" si="126"/>
        <v>159</v>
      </c>
      <c r="I230" s="7" t="b">
        <f t="shared" si="119"/>
        <v>0</v>
      </c>
      <c r="J230" s="16">
        <v>0</v>
      </c>
      <c r="K230" s="14">
        <f t="shared" si="127"/>
        <v>0</v>
      </c>
      <c r="L230" s="15">
        <f t="shared" si="128"/>
        <v>2813.5682231615347</v>
      </c>
      <c r="M230" s="14">
        <f t="shared" si="111"/>
        <v>769177</v>
      </c>
      <c r="O230" s="13" t="e">
        <f>1000*(IF(I99&lt;18,VLOOKUP(I99,'[1]Mortality (No Interventions) H'!$B$10:$O$129,13),VLOOKUP(I99,'[1]Mortality (Interventions) H'!$B$392:$AV$512,7)))</f>
        <v>#N/A</v>
      </c>
      <c r="P230" s="11">
        <v>0</v>
      </c>
      <c r="Q230" s="10" t="e">
        <f t="shared" si="120"/>
        <v>#N/A</v>
      </c>
      <c r="R230" s="10" t="e">
        <f t="shared" si="121"/>
        <v>#N/A</v>
      </c>
      <c r="S230" s="10" t="e">
        <f t="shared" si="122"/>
        <v>#N/A</v>
      </c>
      <c r="T230" s="9" t="e">
        <f t="shared" si="112"/>
        <v>#N/A</v>
      </c>
      <c r="V230" s="8" t="e">
        <f t="shared" si="123"/>
        <v>#N/A</v>
      </c>
      <c r="W230" s="8" t="e">
        <f t="shared" si="113"/>
        <v>#N/A</v>
      </c>
      <c r="Y230" s="8">
        <f t="shared" si="114"/>
        <v>0</v>
      </c>
      <c r="Z230" s="8">
        <f t="shared" si="115"/>
        <v>0</v>
      </c>
      <c r="AA230" s="8">
        <f t="shared" si="116"/>
        <v>0</v>
      </c>
      <c r="AB230" s="8">
        <f t="shared" si="124"/>
        <v>0</v>
      </c>
      <c r="AC230" s="8">
        <f t="shared" si="117"/>
        <v>0</v>
      </c>
      <c r="AD230" s="8">
        <f t="shared" si="125"/>
        <v>0</v>
      </c>
      <c r="AE230" s="8">
        <f t="shared" si="118"/>
        <v>0</v>
      </c>
      <c r="AJ230" s="7"/>
      <c r="AK230" s="6"/>
      <c r="AL230" s="6"/>
      <c r="AM230" s="5"/>
      <c r="AN230" s="5"/>
    </row>
    <row r="231" spans="8:40" x14ac:dyDescent="0.15">
      <c r="H231" s="17">
        <f t="shared" si="126"/>
        <v>160</v>
      </c>
      <c r="I231" s="7" t="b">
        <f t="shared" si="119"/>
        <v>0</v>
      </c>
      <c r="J231" s="16">
        <v>0</v>
      </c>
      <c r="K231" s="14">
        <f t="shared" si="127"/>
        <v>0</v>
      </c>
      <c r="L231" s="15">
        <f t="shared" si="128"/>
        <v>2813.5682231615347</v>
      </c>
      <c r="M231" s="14">
        <f t="shared" ref="M231:M255" si="129">$E$11</f>
        <v>769177</v>
      </c>
      <c r="O231" s="13" t="e">
        <f>1000*(IF(I100&lt;18,VLOOKUP(I100,'[1]Mortality (No Interventions) H'!$B$10:$O$129,13),VLOOKUP(I100,'[1]Mortality (Interventions) H'!$B$392:$AV$512,7)))</f>
        <v>#N/A</v>
      </c>
      <c r="P231" s="11">
        <v>0</v>
      </c>
      <c r="Q231" s="10" t="e">
        <f t="shared" si="120"/>
        <v>#N/A</v>
      </c>
      <c r="R231" s="10" t="e">
        <f t="shared" si="121"/>
        <v>#N/A</v>
      </c>
      <c r="S231" s="10" t="e">
        <f t="shared" si="122"/>
        <v>#N/A</v>
      </c>
      <c r="T231" s="9" t="e">
        <f t="shared" ref="T231:T255" si="130">Q231-SUM(R231:S231)</f>
        <v>#N/A</v>
      </c>
      <c r="V231" s="8" t="e">
        <f t="shared" si="123"/>
        <v>#N/A</v>
      </c>
      <c r="W231" s="8" t="e">
        <f t="shared" ref="W231:W255" si="131">$G$14*M231*T231</f>
        <v>#N/A</v>
      </c>
      <c r="Y231" s="8">
        <f t="shared" ref="Y231:Y255" si="132">IFERROR(_xlfn.IFNA($T231*J231,0),0)</f>
        <v>0</v>
      </c>
      <c r="Z231" s="8">
        <f t="shared" ref="Z231:Z255" si="133">IFERROR(_xlfn.IFNA(-$T231*K231,0),0)</f>
        <v>0</v>
      </c>
      <c r="AA231" s="8">
        <f t="shared" ref="AA231:AA255" si="134">IFERROR(_xlfn.IFNA(-$T231*L231,0),0)</f>
        <v>0</v>
      </c>
      <c r="AB231" s="8">
        <f t="shared" si="124"/>
        <v>0</v>
      </c>
      <c r="AC231" s="8">
        <f t="shared" ref="AC231:AC255" si="135">IFERROR(_xlfn.IFNA(SUM(Y231:AB231),0),0)</f>
        <v>0</v>
      </c>
      <c r="AD231" s="8">
        <f t="shared" si="125"/>
        <v>0</v>
      </c>
      <c r="AE231" s="8">
        <f t="shared" ref="AE231:AE255" si="136">IFERROR(_xlfn.IFNA(SUM(AC231:AD231),0),0)</f>
        <v>0</v>
      </c>
      <c r="AJ231" s="7"/>
      <c r="AK231" s="6"/>
      <c r="AL231" s="6"/>
      <c r="AM231" s="5"/>
      <c r="AN231" s="5"/>
    </row>
    <row r="232" spans="8:40" x14ac:dyDescent="0.15">
      <c r="H232" s="17">
        <f t="shared" si="126"/>
        <v>161</v>
      </c>
      <c r="I232" s="7" t="b">
        <f t="shared" ref="I232:I255" si="137">IF(H232&lt;121, H232 )</f>
        <v>0</v>
      </c>
      <c r="J232" s="16">
        <v>0</v>
      </c>
      <c r="K232" s="14">
        <f t="shared" si="127"/>
        <v>0</v>
      </c>
      <c r="L232" s="15">
        <f t="shared" si="128"/>
        <v>2813.5682231615347</v>
      </c>
      <c r="M232" s="14">
        <f t="shared" si="129"/>
        <v>769177</v>
      </c>
      <c r="O232" s="13" t="e">
        <f>1000*(IF(I101&lt;18,VLOOKUP(I101,'[1]Mortality (No Interventions) H'!$B$10:$O$129,13),VLOOKUP(I101,'[1]Mortality (Interventions) H'!$B$392:$AV$512,7)))</f>
        <v>#N/A</v>
      </c>
      <c r="P232" s="11">
        <v>0</v>
      </c>
      <c r="Q232" s="10" t="e">
        <f t="shared" ref="Q232:Q255" si="138">T231</f>
        <v>#N/A</v>
      </c>
      <c r="R232" s="10" t="e">
        <f t="shared" ref="R232:R255" si="139">O232*Q232/1000</f>
        <v>#N/A</v>
      </c>
      <c r="S232" s="10" t="e">
        <f t="shared" ref="S232:S255" si="140">MIN(P232*Q232,Q232-R232)</f>
        <v>#N/A</v>
      </c>
      <c r="T232" s="9" t="e">
        <f t="shared" si="130"/>
        <v>#N/A</v>
      </c>
      <c r="V232" s="8" t="e">
        <f t="shared" ref="V232:V255" si="141">W231</f>
        <v>#N/A</v>
      </c>
      <c r="W232" s="8" t="e">
        <f t="shared" si="131"/>
        <v>#N/A</v>
      </c>
      <c r="Y232" s="8">
        <f t="shared" si="132"/>
        <v>0</v>
      </c>
      <c r="Z232" s="8">
        <f t="shared" si="133"/>
        <v>0</v>
      </c>
      <c r="AA232" s="8">
        <f t="shared" si="134"/>
        <v>0</v>
      </c>
      <c r="AB232" s="8">
        <f t="shared" ref="AB232:AB255" si="142">IFERROR(_xlfn.IFNA(-M232*R232,0),0)</f>
        <v>0</v>
      </c>
      <c r="AC232" s="8">
        <f t="shared" si="135"/>
        <v>0</v>
      </c>
      <c r="AD232" s="8">
        <f t="shared" ref="AD232:AD255" si="143">IFERROR(_xlfn.IFNA($D$6*SUM(V232:V232,Y232:Z232),0),0)</f>
        <v>0</v>
      </c>
      <c r="AE232" s="8">
        <f t="shared" si="136"/>
        <v>0</v>
      </c>
      <c r="AJ232" s="7"/>
      <c r="AK232" s="6"/>
      <c r="AL232" s="6"/>
      <c r="AM232" s="5"/>
      <c r="AN232" s="5"/>
    </row>
    <row r="233" spans="8:40" x14ac:dyDescent="0.15">
      <c r="H233" s="17">
        <f t="shared" ref="H233:H255" si="144">H232+1</f>
        <v>162</v>
      </c>
      <c r="I233" s="7" t="b">
        <f t="shared" si="137"/>
        <v>0</v>
      </c>
      <c r="J233" s="16">
        <v>0</v>
      </c>
      <c r="K233" s="14">
        <f t="shared" ref="K233:K255" si="145">J233*$C$10</f>
        <v>0</v>
      </c>
      <c r="L233" s="15">
        <f t="shared" ref="L233:L255" si="146">$C$146</f>
        <v>2813.5682231615347</v>
      </c>
      <c r="M233" s="14">
        <f t="shared" si="129"/>
        <v>769177</v>
      </c>
      <c r="O233" s="13" t="e">
        <f>1000*(IF(I102&lt;18,VLOOKUP(I102,'[1]Mortality (No Interventions) H'!$B$10:$O$129,13),VLOOKUP(I102,'[1]Mortality (Interventions) H'!$B$392:$AV$512,7)))</f>
        <v>#N/A</v>
      </c>
      <c r="P233" s="11">
        <v>0</v>
      </c>
      <c r="Q233" s="10" t="e">
        <f t="shared" si="138"/>
        <v>#N/A</v>
      </c>
      <c r="R233" s="10" t="e">
        <f t="shared" si="139"/>
        <v>#N/A</v>
      </c>
      <c r="S233" s="10" t="e">
        <f t="shared" si="140"/>
        <v>#N/A</v>
      </c>
      <c r="T233" s="9" t="e">
        <f t="shared" si="130"/>
        <v>#N/A</v>
      </c>
      <c r="V233" s="8" t="e">
        <f t="shared" si="141"/>
        <v>#N/A</v>
      </c>
      <c r="W233" s="8" t="e">
        <f t="shared" si="131"/>
        <v>#N/A</v>
      </c>
      <c r="Y233" s="8">
        <f t="shared" si="132"/>
        <v>0</v>
      </c>
      <c r="Z233" s="8">
        <f t="shared" si="133"/>
        <v>0</v>
      </c>
      <c r="AA233" s="8">
        <f t="shared" si="134"/>
        <v>0</v>
      </c>
      <c r="AB233" s="8">
        <f t="shared" si="142"/>
        <v>0</v>
      </c>
      <c r="AC233" s="8">
        <f t="shared" si="135"/>
        <v>0</v>
      </c>
      <c r="AD233" s="8">
        <f t="shared" si="143"/>
        <v>0</v>
      </c>
      <c r="AE233" s="8">
        <f t="shared" si="136"/>
        <v>0</v>
      </c>
      <c r="AJ233" s="7"/>
      <c r="AK233" s="6"/>
      <c r="AL233" s="6"/>
      <c r="AM233" s="5"/>
      <c r="AN233" s="5"/>
    </row>
    <row r="234" spans="8:40" x14ac:dyDescent="0.15">
      <c r="H234" s="17">
        <f t="shared" si="144"/>
        <v>163</v>
      </c>
      <c r="I234" s="7" t="b">
        <f t="shared" si="137"/>
        <v>0</v>
      </c>
      <c r="J234" s="16">
        <v>0</v>
      </c>
      <c r="K234" s="14">
        <f t="shared" si="145"/>
        <v>0</v>
      </c>
      <c r="L234" s="15">
        <f t="shared" si="146"/>
        <v>2813.5682231615347</v>
      </c>
      <c r="M234" s="14">
        <f t="shared" si="129"/>
        <v>769177</v>
      </c>
      <c r="O234" s="13" t="e">
        <f>1000*(IF(I103&lt;18,VLOOKUP(I103,'[1]Mortality (No Interventions) H'!$B$10:$O$129,13),VLOOKUP(I103,'[1]Mortality (Interventions) H'!$B$392:$AV$512,7)))</f>
        <v>#N/A</v>
      </c>
      <c r="P234" s="11">
        <v>0</v>
      </c>
      <c r="Q234" s="10" t="e">
        <f t="shared" si="138"/>
        <v>#N/A</v>
      </c>
      <c r="R234" s="10" t="e">
        <f t="shared" si="139"/>
        <v>#N/A</v>
      </c>
      <c r="S234" s="10" t="e">
        <f t="shared" si="140"/>
        <v>#N/A</v>
      </c>
      <c r="T234" s="9" t="e">
        <f t="shared" si="130"/>
        <v>#N/A</v>
      </c>
      <c r="V234" s="8" t="e">
        <f t="shared" si="141"/>
        <v>#N/A</v>
      </c>
      <c r="W234" s="8" t="e">
        <f t="shared" si="131"/>
        <v>#N/A</v>
      </c>
      <c r="Y234" s="8">
        <f t="shared" si="132"/>
        <v>0</v>
      </c>
      <c r="Z234" s="8">
        <f t="shared" si="133"/>
        <v>0</v>
      </c>
      <c r="AA234" s="8">
        <f t="shared" si="134"/>
        <v>0</v>
      </c>
      <c r="AB234" s="8">
        <f t="shared" si="142"/>
        <v>0</v>
      </c>
      <c r="AC234" s="8">
        <f t="shared" si="135"/>
        <v>0</v>
      </c>
      <c r="AD234" s="8">
        <f t="shared" si="143"/>
        <v>0</v>
      </c>
      <c r="AE234" s="8">
        <f t="shared" si="136"/>
        <v>0</v>
      </c>
      <c r="AJ234" s="7"/>
      <c r="AK234" s="6"/>
      <c r="AL234" s="6"/>
      <c r="AM234" s="5"/>
      <c r="AN234" s="5"/>
    </row>
    <row r="235" spans="8:40" x14ac:dyDescent="0.15">
      <c r="H235" s="17">
        <f t="shared" si="144"/>
        <v>164</v>
      </c>
      <c r="I235" s="7" t="b">
        <f t="shared" si="137"/>
        <v>0</v>
      </c>
      <c r="J235" s="16">
        <v>0</v>
      </c>
      <c r="K235" s="14">
        <f t="shared" si="145"/>
        <v>0</v>
      </c>
      <c r="L235" s="15">
        <f t="shared" si="146"/>
        <v>2813.5682231615347</v>
      </c>
      <c r="M235" s="14">
        <f t="shared" si="129"/>
        <v>769177</v>
      </c>
      <c r="O235" s="13" t="e">
        <f>1000*(IF(I104&lt;18,VLOOKUP(I104,'[1]Mortality (No Interventions) H'!$B$10:$O$129,13),VLOOKUP(I104,'[1]Mortality (Interventions) H'!$B$392:$AV$512,7)))</f>
        <v>#N/A</v>
      </c>
      <c r="P235" s="11">
        <v>0</v>
      </c>
      <c r="Q235" s="10" t="e">
        <f t="shared" si="138"/>
        <v>#N/A</v>
      </c>
      <c r="R235" s="10" t="e">
        <f t="shared" si="139"/>
        <v>#N/A</v>
      </c>
      <c r="S235" s="10" t="e">
        <f t="shared" si="140"/>
        <v>#N/A</v>
      </c>
      <c r="T235" s="9" t="e">
        <f t="shared" si="130"/>
        <v>#N/A</v>
      </c>
      <c r="V235" s="8" t="e">
        <f t="shared" si="141"/>
        <v>#N/A</v>
      </c>
      <c r="W235" s="8" t="e">
        <f t="shared" si="131"/>
        <v>#N/A</v>
      </c>
      <c r="Y235" s="8">
        <f t="shared" si="132"/>
        <v>0</v>
      </c>
      <c r="Z235" s="8">
        <f t="shared" si="133"/>
        <v>0</v>
      </c>
      <c r="AA235" s="8">
        <f t="shared" si="134"/>
        <v>0</v>
      </c>
      <c r="AB235" s="8">
        <f t="shared" si="142"/>
        <v>0</v>
      </c>
      <c r="AC235" s="8">
        <f t="shared" si="135"/>
        <v>0</v>
      </c>
      <c r="AD235" s="8">
        <f t="shared" si="143"/>
        <v>0</v>
      </c>
      <c r="AE235" s="8">
        <f t="shared" si="136"/>
        <v>0</v>
      </c>
      <c r="AJ235" s="7"/>
      <c r="AK235" s="6"/>
      <c r="AL235" s="6"/>
      <c r="AM235" s="5"/>
      <c r="AN235" s="5"/>
    </row>
    <row r="236" spans="8:40" x14ac:dyDescent="0.15">
      <c r="H236" s="17">
        <f t="shared" si="144"/>
        <v>165</v>
      </c>
      <c r="I236" s="7" t="b">
        <f t="shared" si="137"/>
        <v>0</v>
      </c>
      <c r="J236" s="16">
        <v>0</v>
      </c>
      <c r="K236" s="14">
        <f t="shared" si="145"/>
        <v>0</v>
      </c>
      <c r="L236" s="15">
        <f t="shared" si="146"/>
        <v>2813.5682231615347</v>
      </c>
      <c r="M236" s="14">
        <f t="shared" si="129"/>
        <v>769177</v>
      </c>
      <c r="O236" s="13" t="e">
        <f>1000*(IF(I105&lt;18,VLOOKUP(I105,'[1]Mortality (No Interventions) H'!$B$10:$O$129,13),VLOOKUP(I105,'[1]Mortality (Interventions) H'!$B$392:$AV$512,7)))</f>
        <v>#N/A</v>
      </c>
      <c r="P236" s="11">
        <v>0</v>
      </c>
      <c r="Q236" s="10" t="e">
        <f t="shared" si="138"/>
        <v>#N/A</v>
      </c>
      <c r="R236" s="10" t="e">
        <f t="shared" si="139"/>
        <v>#N/A</v>
      </c>
      <c r="S236" s="10" t="e">
        <f t="shared" si="140"/>
        <v>#N/A</v>
      </c>
      <c r="T236" s="9" t="e">
        <f t="shared" si="130"/>
        <v>#N/A</v>
      </c>
      <c r="V236" s="8" t="e">
        <f t="shared" si="141"/>
        <v>#N/A</v>
      </c>
      <c r="W236" s="8" t="e">
        <f t="shared" si="131"/>
        <v>#N/A</v>
      </c>
      <c r="Y236" s="8">
        <f t="shared" si="132"/>
        <v>0</v>
      </c>
      <c r="Z236" s="8">
        <f t="shared" si="133"/>
        <v>0</v>
      </c>
      <c r="AA236" s="8">
        <f t="shared" si="134"/>
        <v>0</v>
      </c>
      <c r="AB236" s="8">
        <f t="shared" si="142"/>
        <v>0</v>
      </c>
      <c r="AC236" s="8">
        <f t="shared" si="135"/>
        <v>0</v>
      </c>
      <c r="AD236" s="8">
        <f t="shared" si="143"/>
        <v>0</v>
      </c>
      <c r="AE236" s="8">
        <f t="shared" si="136"/>
        <v>0</v>
      </c>
      <c r="AJ236" s="7"/>
      <c r="AK236" s="6"/>
      <c r="AL236" s="6"/>
      <c r="AM236" s="5"/>
      <c r="AN236" s="5"/>
    </row>
    <row r="237" spans="8:40" x14ac:dyDescent="0.15">
      <c r="H237" s="17">
        <f t="shared" si="144"/>
        <v>166</v>
      </c>
      <c r="I237" s="7" t="b">
        <f t="shared" si="137"/>
        <v>0</v>
      </c>
      <c r="J237" s="16">
        <v>0</v>
      </c>
      <c r="K237" s="14">
        <f t="shared" si="145"/>
        <v>0</v>
      </c>
      <c r="L237" s="15">
        <f t="shared" si="146"/>
        <v>2813.5682231615347</v>
      </c>
      <c r="M237" s="14">
        <f t="shared" si="129"/>
        <v>769177</v>
      </c>
      <c r="O237" s="13" t="e">
        <f>1000*(IF(I106&lt;18,VLOOKUP(I106,'[1]Mortality (No Interventions) H'!$B$10:$O$129,13),VLOOKUP(I106,'[1]Mortality (Interventions) H'!$B$392:$AV$512,7)))</f>
        <v>#N/A</v>
      </c>
      <c r="P237" s="11">
        <v>0</v>
      </c>
      <c r="Q237" s="10" t="e">
        <f t="shared" si="138"/>
        <v>#N/A</v>
      </c>
      <c r="R237" s="10" t="e">
        <f t="shared" si="139"/>
        <v>#N/A</v>
      </c>
      <c r="S237" s="10" t="e">
        <f t="shared" si="140"/>
        <v>#N/A</v>
      </c>
      <c r="T237" s="9" t="e">
        <f t="shared" si="130"/>
        <v>#N/A</v>
      </c>
      <c r="V237" s="8" t="e">
        <f t="shared" si="141"/>
        <v>#N/A</v>
      </c>
      <c r="W237" s="8" t="e">
        <f t="shared" si="131"/>
        <v>#N/A</v>
      </c>
      <c r="Y237" s="8">
        <f t="shared" si="132"/>
        <v>0</v>
      </c>
      <c r="Z237" s="8">
        <f t="shared" si="133"/>
        <v>0</v>
      </c>
      <c r="AA237" s="8">
        <f t="shared" si="134"/>
        <v>0</v>
      </c>
      <c r="AB237" s="8">
        <f t="shared" si="142"/>
        <v>0</v>
      </c>
      <c r="AC237" s="8">
        <f t="shared" si="135"/>
        <v>0</v>
      </c>
      <c r="AD237" s="8">
        <f t="shared" si="143"/>
        <v>0</v>
      </c>
      <c r="AE237" s="8">
        <f t="shared" si="136"/>
        <v>0</v>
      </c>
      <c r="AJ237" s="7"/>
      <c r="AK237" s="6"/>
      <c r="AL237" s="6"/>
      <c r="AM237" s="5"/>
      <c r="AN237" s="5"/>
    </row>
    <row r="238" spans="8:40" x14ac:dyDescent="0.15">
      <c r="H238" s="17">
        <f t="shared" si="144"/>
        <v>167</v>
      </c>
      <c r="I238" s="7" t="b">
        <f t="shared" si="137"/>
        <v>0</v>
      </c>
      <c r="J238" s="16">
        <v>0</v>
      </c>
      <c r="K238" s="14">
        <f t="shared" si="145"/>
        <v>0</v>
      </c>
      <c r="L238" s="15">
        <f t="shared" si="146"/>
        <v>2813.5682231615347</v>
      </c>
      <c r="M238" s="14">
        <f t="shared" si="129"/>
        <v>769177</v>
      </c>
      <c r="O238" s="13" t="e">
        <f>1000*(IF(I107&lt;18,VLOOKUP(I107,'[1]Mortality (No Interventions) H'!$B$10:$O$129,13),VLOOKUP(I107,'[1]Mortality (Interventions) H'!$B$392:$AV$512,7)))</f>
        <v>#N/A</v>
      </c>
      <c r="P238" s="11">
        <v>0</v>
      </c>
      <c r="Q238" s="10" t="e">
        <f t="shared" si="138"/>
        <v>#N/A</v>
      </c>
      <c r="R238" s="10" t="e">
        <f t="shared" si="139"/>
        <v>#N/A</v>
      </c>
      <c r="S238" s="10" t="e">
        <f t="shared" si="140"/>
        <v>#N/A</v>
      </c>
      <c r="T238" s="9" t="e">
        <f t="shared" si="130"/>
        <v>#N/A</v>
      </c>
      <c r="V238" s="8" t="e">
        <f t="shared" si="141"/>
        <v>#N/A</v>
      </c>
      <c r="W238" s="8" t="e">
        <f t="shared" si="131"/>
        <v>#N/A</v>
      </c>
      <c r="Y238" s="8">
        <f t="shared" si="132"/>
        <v>0</v>
      </c>
      <c r="Z238" s="8">
        <f t="shared" si="133"/>
        <v>0</v>
      </c>
      <c r="AA238" s="8">
        <f t="shared" si="134"/>
        <v>0</v>
      </c>
      <c r="AB238" s="8">
        <f t="shared" si="142"/>
        <v>0</v>
      </c>
      <c r="AC238" s="8">
        <f t="shared" si="135"/>
        <v>0</v>
      </c>
      <c r="AD238" s="8">
        <f t="shared" si="143"/>
        <v>0</v>
      </c>
      <c r="AE238" s="8">
        <f t="shared" si="136"/>
        <v>0</v>
      </c>
      <c r="AJ238" s="7"/>
      <c r="AK238" s="6"/>
      <c r="AL238" s="6"/>
      <c r="AM238" s="5"/>
      <c r="AN238" s="5"/>
    </row>
    <row r="239" spans="8:40" x14ac:dyDescent="0.15">
      <c r="H239" s="17">
        <f t="shared" si="144"/>
        <v>168</v>
      </c>
      <c r="I239" s="7" t="b">
        <f t="shared" si="137"/>
        <v>0</v>
      </c>
      <c r="J239" s="16">
        <v>0</v>
      </c>
      <c r="K239" s="14">
        <f t="shared" si="145"/>
        <v>0</v>
      </c>
      <c r="L239" s="15">
        <f t="shared" si="146"/>
        <v>2813.5682231615347</v>
      </c>
      <c r="M239" s="14">
        <f t="shared" si="129"/>
        <v>769177</v>
      </c>
      <c r="O239" s="13" t="e">
        <f>1000*(IF(I108&lt;18,VLOOKUP(I108,'[1]Mortality (No Interventions) H'!$B$10:$O$129,13),VLOOKUP(I108,'[1]Mortality (Interventions) H'!$B$392:$AV$512,7)))</f>
        <v>#N/A</v>
      </c>
      <c r="P239" s="11">
        <v>0</v>
      </c>
      <c r="Q239" s="10" t="e">
        <f t="shared" si="138"/>
        <v>#N/A</v>
      </c>
      <c r="R239" s="10" t="e">
        <f t="shared" si="139"/>
        <v>#N/A</v>
      </c>
      <c r="S239" s="10" t="e">
        <f t="shared" si="140"/>
        <v>#N/A</v>
      </c>
      <c r="T239" s="9" t="e">
        <f t="shared" si="130"/>
        <v>#N/A</v>
      </c>
      <c r="V239" s="8" t="e">
        <f t="shared" si="141"/>
        <v>#N/A</v>
      </c>
      <c r="W239" s="8" t="e">
        <f t="shared" si="131"/>
        <v>#N/A</v>
      </c>
      <c r="Y239" s="8">
        <f t="shared" si="132"/>
        <v>0</v>
      </c>
      <c r="Z239" s="8">
        <f t="shared" si="133"/>
        <v>0</v>
      </c>
      <c r="AA239" s="8">
        <f t="shared" si="134"/>
        <v>0</v>
      </c>
      <c r="AB239" s="8">
        <f t="shared" si="142"/>
        <v>0</v>
      </c>
      <c r="AC239" s="8">
        <f t="shared" si="135"/>
        <v>0</v>
      </c>
      <c r="AD239" s="8">
        <f t="shared" si="143"/>
        <v>0</v>
      </c>
      <c r="AE239" s="8">
        <f t="shared" si="136"/>
        <v>0</v>
      </c>
      <c r="AJ239" s="7"/>
      <c r="AK239" s="6"/>
      <c r="AL239" s="6"/>
      <c r="AM239" s="5"/>
      <c r="AN239" s="5"/>
    </row>
    <row r="240" spans="8:40" x14ac:dyDescent="0.15">
      <c r="H240" s="17">
        <f t="shared" si="144"/>
        <v>169</v>
      </c>
      <c r="I240" s="7" t="b">
        <f t="shared" si="137"/>
        <v>0</v>
      </c>
      <c r="J240" s="16">
        <v>0</v>
      </c>
      <c r="K240" s="14">
        <f t="shared" si="145"/>
        <v>0</v>
      </c>
      <c r="L240" s="15">
        <f t="shared" si="146"/>
        <v>2813.5682231615347</v>
      </c>
      <c r="M240" s="14">
        <f t="shared" si="129"/>
        <v>769177</v>
      </c>
      <c r="O240" s="13" t="e">
        <f>1000*(IF(I109&lt;18,VLOOKUP(I109,'[1]Mortality (No Interventions) H'!$B$10:$O$129,13),VLOOKUP(I109,'[1]Mortality (Interventions) H'!$B$392:$AV$512,7)))</f>
        <v>#N/A</v>
      </c>
      <c r="P240" s="11">
        <v>0</v>
      </c>
      <c r="Q240" s="10" t="e">
        <f t="shared" si="138"/>
        <v>#N/A</v>
      </c>
      <c r="R240" s="10" t="e">
        <f t="shared" si="139"/>
        <v>#N/A</v>
      </c>
      <c r="S240" s="10" t="e">
        <f t="shared" si="140"/>
        <v>#N/A</v>
      </c>
      <c r="T240" s="9" t="e">
        <f t="shared" si="130"/>
        <v>#N/A</v>
      </c>
      <c r="V240" s="8" t="e">
        <f t="shared" si="141"/>
        <v>#N/A</v>
      </c>
      <c r="W240" s="8" t="e">
        <f t="shared" si="131"/>
        <v>#N/A</v>
      </c>
      <c r="Y240" s="8">
        <f t="shared" si="132"/>
        <v>0</v>
      </c>
      <c r="Z240" s="8">
        <f t="shared" si="133"/>
        <v>0</v>
      </c>
      <c r="AA240" s="8">
        <f t="shared" si="134"/>
        <v>0</v>
      </c>
      <c r="AB240" s="8">
        <f t="shared" si="142"/>
        <v>0</v>
      </c>
      <c r="AC240" s="8">
        <f t="shared" si="135"/>
        <v>0</v>
      </c>
      <c r="AD240" s="8">
        <f t="shared" si="143"/>
        <v>0</v>
      </c>
      <c r="AE240" s="8">
        <f t="shared" si="136"/>
        <v>0</v>
      </c>
      <c r="AJ240" s="7"/>
      <c r="AK240" s="6"/>
      <c r="AL240" s="6"/>
      <c r="AM240" s="5"/>
      <c r="AN240" s="5"/>
    </row>
    <row r="241" spans="8:40" x14ac:dyDescent="0.15">
      <c r="H241" s="17">
        <f t="shared" si="144"/>
        <v>170</v>
      </c>
      <c r="I241" s="7" t="b">
        <f t="shared" si="137"/>
        <v>0</v>
      </c>
      <c r="J241" s="16">
        <v>0</v>
      </c>
      <c r="K241" s="14">
        <f t="shared" si="145"/>
        <v>0</v>
      </c>
      <c r="L241" s="15">
        <f t="shared" si="146"/>
        <v>2813.5682231615347</v>
      </c>
      <c r="M241" s="14">
        <f t="shared" si="129"/>
        <v>769177</v>
      </c>
      <c r="O241" s="13" t="e">
        <f>1000*(IF(I110&lt;18,VLOOKUP(I110,'[1]Mortality (No Interventions) H'!$B$10:$O$129,13),VLOOKUP(I110,'[1]Mortality (Interventions) H'!$B$392:$AV$512,7)))</f>
        <v>#N/A</v>
      </c>
      <c r="P241" s="11">
        <v>0</v>
      </c>
      <c r="Q241" s="10" t="e">
        <f t="shared" si="138"/>
        <v>#N/A</v>
      </c>
      <c r="R241" s="10" t="e">
        <f t="shared" si="139"/>
        <v>#N/A</v>
      </c>
      <c r="S241" s="10" t="e">
        <f t="shared" si="140"/>
        <v>#N/A</v>
      </c>
      <c r="T241" s="9" t="e">
        <f t="shared" si="130"/>
        <v>#N/A</v>
      </c>
      <c r="V241" s="8" t="e">
        <f t="shared" si="141"/>
        <v>#N/A</v>
      </c>
      <c r="W241" s="8" t="e">
        <f t="shared" si="131"/>
        <v>#N/A</v>
      </c>
      <c r="Y241" s="8">
        <f t="shared" si="132"/>
        <v>0</v>
      </c>
      <c r="Z241" s="8">
        <f t="shared" si="133"/>
        <v>0</v>
      </c>
      <c r="AA241" s="8">
        <f t="shared" si="134"/>
        <v>0</v>
      </c>
      <c r="AB241" s="8">
        <f t="shared" si="142"/>
        <v>0</v>
      </c>
      <c r="AC241" s="8">
        <f t="shared" si="135"/>
        <v>0</v>
      </c>
      <c r="AD241" s="8">
        <f t="shared" si="143"/>
        <v>0</v>
      </c>
      <c r="AE241" s="8">
        <f t="shared" si="136"/>
        <v>0</v>
      </c>
      <c r="AJ241" s="7"/>
      <c r="AK241" s="6"/>
      <c r="AL241" s="6"/>
      <c r="AM241" s="5"/>
      <c r="AN241" s="5"/>
    </row>
    <row r="242" spans="8:40" x14ac:dyDescent="0.15">
      <c r="H242" s="17">
        <f t="shared" si="144"/>
        <v>171</v>
      </c>
      <c r="I242" s="7" t="b">
        <f t="shared" si="137"/>
        <v>0</v>
      </c>
      <c r="J242" s="16">
        <v>0</v>
      </c>
      <c r="K242" s="14">
        <f t="shared" si="145"/>
        <v>0</v>
      </c>
      <c r="L242" s="15">
        <f t="shared" si="146"/>
        <v>2813.5682231615347</v>
      </c>
      <c r="M242" s="14">
        <f t="shared" si="129"/>
        <v>769177</v>
      </c>
      <c r="O242" s="13" t="e">
        <f>1000*(IF(I111&lt;18,VLOOKUP(I111,'[1]Mortality (No Interventions) H'!$B$10:$O$129,13),VLOOKUP(I111,'[1]Mortality (Interventions) H'!$B$392:$AV$512,7)))</f>
        <v>#N/A</v>
      </c>
      <c r="P242" s="11">
        <v>0</v>
      </c>
      <c r="Q242" s="10" t="e">
        <f t="shared" si="138"/>
        <v>#N/A</v>
      </c>
      <c r="R242" s="10" t="e">
        <f t="shared" si="139"/>
        <v>#N/A</v>
      </c>
      <c r="S242" s="10" t="e">
        <f t="shared" si="140"/>
        <v>#N/A</v>
      </c>
      <c r="T242" s="9" t="e">
        <f t="shared" si="130"/>
        <v>#N/A</v>
      </c>
      <c r="V242" s="8" t="e">
        <f t="shared" si="141"/>
        <v>#N/A</v>
      </c>
      <c r="W242" s="8" t="e">
        <f t="shared" si="131"/>
        <v>#N/A</v>
      </c>
      <c r="Y242" s="8">
        <f t="shared" si="132"/>
        <v>0</v>
      </c>
      <c r="Z242" s="8">
        <f t="shared" si="133"/>
        <v>0</v>
      </c>
      <c r="AA242" s="8">
        <f t="shared" si="134"/>
        <v>0</v>
      </c>
      <c r="AB242" s="8">
        <f t="shared" si="142"/>
        <v>0</v>
      </c>
      <c r="AC242" s="8">
        <f t="shared" si="135"/>
        <v>0</v>
      </c>
      <c r="AD242" s="8">
        <f t="shared" si="143"/>
        <v>0</v>
      </c>
      <c r="AE242" s="8">
        <f t="shared" si="136"/>
        <v>0</v>
      </c>
      <c r="AJ242" s="7"/>
      <c r="AK242" s="6"/>
      <c r="AL242" s="6"/>
      <c r="AM242" s="5"/>
      <c r="AN242" s="5"/>
    </row>
    <row r="243" spans="8:40" x14ac:dyDescent="0.15">
      <c r="H243" s="17">
        <f t="shared" si="144"/>
        <v>172</v>
      </c>
      <c r="I243" s="7" t="b">
        <f t="shared" si="137"/>
        <v>0</v>
      </c>
      <c r="J243" s="16">
        <v>0</v>
      </c>
      <c r="K243" s="14">
        <f t="shared" si="145"/>
        <v>0</v>
      </c>
      <c r="L243" s="15">
        <f t="shared" si="146"/>
        <v>2813.5682231615347</v>
      </c>
      <c r="M243" s="14">
        <f t="shared" si="129"/>
        <v>769177</v>
      </c>
      <c r="O243" s="13" t="e">
        <f>1000*(IF(I112&lt;18,VLOOKUP(I112,'[1]Mortality (No Interventions) H'!$B$10:$O$129,13),VLOOKUP(I112,'[1]Mortality (Interventions) H'!$B$392:$AV$512,7)))</f>
        <v>#N/A</v>
      </c>
      <c r="P243" s="11">
        <v>0</v>
      </c>
      <c r="Q243" s="10" t="e">
        <f t="shared" si="138"/>
        <v>#N/A</v>
      </c>
      <c r="R243" s="10" t="e">
        <f t="shared" si="139"/>
        <v>#N/A</v>
      </c>
      <c r="S243" s="10" t="e">
        <f t="shared" si="140"/>
        <v>#N/A</v>
      </c>
      <c r="T243" s="9" t="e">
        <f t="shared" si="130"/>
        <v>#N/A</v>
      </c>
      <c r="V243" s="8" t="e">
        <f t="shared" si="141"/>
        <v>#N/A</v>
      </c>
      <c r="W243" s="8" t="e">
        <f t="shared" si="131"/>
        <v>#N/A</v>
      </c>
      <c r="Y243" s="8">
        <f t="shared" si="132"/>
        <v>0</v>
      </c>
      <c r="Z243" s="8">
        <f t="shared" si="133"/>
        <v>0</v>
      </c>
      <c r="AA243" s="8">
        <f t="shared" si="134"/>
        <v>0</v>
      </c>
      <c r="AB243" s="8">
        <f t="shared" si="142"/>
        <v>0</v>
      </c>
      <c r="AC243" s="8">
        <f t="shared" si="135"/>
        <v>0</v>
      </c>
      <c r="AD243" s="8">
        <f t="shared" si="143"/>
        <v>0</v>
      </c>
      <c r="AE243" s="8">
        <f t="shared" si="136"/>
        <v>0</v>
      </c>
      <c r="AJ243" s="7"/>
      <c r="AK243" s="6"/>
      <c r="AL243" s="6"/>
      <c r="AM243" s="5"/>
      <c r="AN243" s="5"/>
    </row>
    <row r="244" spans="8:40" x14ac:dyDescent="0.15">
      <c r="H244" s="17">
        <f t="shared" si="144"/>
        <v>173</v>
      </c>
      <c r="I244" s="7" t="b">
        <f t="shared" si="137"/>
        <v>0</v>
      </c>
      <c r="J244" s="16">
        <v>0</v>
      </c>
      <c r="K244" s="14">
        <f t="shared" si="145"/>
        <v>0</v>
      </c>
      <c r="L244" s="15">
        <f t="shared" si="146"/>
        <v>2813.5682231615347</v>
      </c>
      <c r="M244" s="14">
        <f t="shared" si="129"/>
        <v>769177</v>
      </c>
      <c r="O244" s="13" t="e">
        <f>1000*(IF(I113&lt;18,VLOOKUP(I113,'[1]Mortality (No Interventions) H'!$B$10:$O$129,13),VLOOKUP(I113,'[1]Mortality (Interventions) H'!$B$392:$AV$512,7)))</f>
        <v>#N/A</v>
      </c>
      <c r="P244" s="11">
        <v>0</v>
      </c>
      <c r="Q244" s="10" t="e">
        <f t="shared" si="138"/>
        <v>#N/A</v>
      </c>
      <c r="R244" s="10" t="e">
        <f t="shared" si="139"/>
        <v>#N/A</v>
      </c>
      <c r="S244" s="10" t="e">
        <f t="shared" si="140"/>
        <v>#N/A</v>
      </c>
      <c r="T244" s="9" t="e">
        <f t="shared" si="130"/>
        <v>#N/A</v>
      </c>
      <c r="V244" s="8" t="e">
        <f t="shared" si="141"/>
        <v>#N/A</v>
      </c>
      <c r="W244" s="8" t="e">
        <f t="shared" si="131"/>
        <v>#N/A</v>
      </c>
      <c r="Y244" s="8">
        <f t="shared" si="132"/>
        <v>0</v>
      </c>
      <c r="Z244" s="8">
        <f t="shared" si="133"/>
        <v>0</v>
      </c>
      <c r="AA244" s="8">
        <f t="shared" si="134"/>
        <v>0</v>
      </c>
      <c r="AB244" s="8">
        <f t="shared" si="142"/>
        <v>0</v>
      </c>
      <c r="AC244" s="8">
        <f t="shared" si="135"/>
        <v>0</v>
      </c>
      <c r="AD244" s="8">
        <f t="shared" si="143"/>
        <v>0</v>
      </c>
      <c r="AE244" s="8">
        <f t="shared" si="136"/>
        <v>0</v>
      </c>
      <c r="AJ244" s="7"/>
      <c r="AK244" s="6"/>
      <c r="AL244" s="6"/>
      <c r="AM244" s="5"/>
      <c r="AN244" s="5"/>
    </row>
    <row r="245" spans="8:40" x14ac:dyDescent="0.15">
      <c r="H245" s="17">
        <f t="shared" si="144"/>
        <v>174</v>
      </c>
      <c r="I245" s="7" t="b">
        <f t="shared" si="137"/>
        <v>0</v>
      </c>
      <c r="J245" s="16">
        <v>0</v>
      </c>
      <c r="K245" s="14">
        <f t="shared" si="145"/>
        <v>0</v>
      </c>
      <c r="L245" s="15">
        <f t="shared" si="146"/>
        <v>2813.5682231615347</v>
      </c>
      <c r="M245" s="14">
        <f t="shared" si="129"/>
        <v>769177</v>
      </c>
      <c r="O245" s="13" t="e">
        <f>1000*(IF(I114&lt;18,VLOOKUP(I114,'[1]Mortality (No Interventions) H'!$B$10:$O$129,13),VLOOKUP(I114,'[1]Mortality (Interventions) H'!$B$392:$AV$512,7)))</f>
        <v>#N/A</v>
      </c>
      <c r="P245" s="11">
        <v>0</v>
      </c>
      <c r="Q245" s="10" t="e">
        <f t="shared" si="138"/>
        <v>#N/A</v>
      </c>
      <c r="R245" s="10" t="e">
        <f t="shared" si="139"/>
        <v>#N/A</v>
      </c>
      <c r="S245" s="10" t="e">
        <f t="shared" si="140"/>
        <v>#N/A</v>
      </c>
      <c r="T245" s="9" t="e">
        <f t="shared" si="130"/>
        <v>#N/A</v>
      </c>
      <c r="V245" s="8" t="e">
        <f t="shared" si="141"/>
        <v>#N/A</v>
      </c>
      <c r="W245" s="8" t="e">
        <f t="shared" si="131"/>
        <v>#N/A</v>
      </c>
      <c r="Y245" s="8">
        <f t="shared" si="132"/>
        <v>0</v>
      </c>
      <c r="Z245" s="8">
        <f t="shared" si="133"/>
        <v>0</v>
      </c>
      <c r="AA245" s="8">
        <f t="shared" si="134"/>
        <v>0</v>
      </c>
      <c r="AB245" s="8">
        <f t="shared" si="142"/>
        <v>0</v>
      </c>
      <c r="AC245" s="8">
        <f t="shared" si="135"/>
        <v>0</v>
      </c>
      <c r="AD245" s="8">
        <f t="shared" si="143"/>
        <v>0</v>
      </c>
      <c r="AE245" s="8">
        <f t="shared" si="136"/>
        <v>0</v>
      </c>
      <c r="AJ245" s="7"/>
      <c r="AK245" s="6"/>
      <c r="AL245" s="6"/>
      <c r="AM245" s="5"/>
      <c r="AN245" s="5"/>
    </row>
    <row r="246" spans="8:40" x14ac:dyDescent="0.15">
      <c r="H246" s="17">
        <f t="shared" si="144"/>
        <v>175</v>
      </c>
      <c r="I246" s="7" t="b">
        <f t="shared" si="137"/>
        <v>0</v>
      </c>
      <c r="J246" s="16">
        <v>0</v>
      </c>
      <c r="K246" s="14">
        <f t="shared" si="145"/>
        <v>0</v>
      </c>
      <c r="L246" s="15">
        <f t="shared" si="146"/>
        <v>2813.5682231615347</v>
      </c>
      <c r="M246" s="14">
        <f t="shared" si="129"/>
        <v>769177</v>
      </c>
      <c r="O246" s="13" t="e">
        <f>1000*(IF(I115&lt;18,VLOOKUP(I115,'[1]Mortality (No Interventions) H'!$B$10:$O$129,13),VLOOKUP(I115,'[1]Mortality (Interventions) H'!$B$392:$AV$512,7)))</f>
        <v>#N/A</v>
      </c>
      <c r="P246" s="11">
        <v>0</v>
      </c>
      <c r="Q246" s="10" t="e">
        <f t="shared" si="138"/>
        <v>#N/A</v>
      </c>
      <c r="R246" s="10" t="e">
        <f t="shared" si="139"/>
        <v>#N/A</v>
      </c>
      <c r="S246" s="10" t="e">
        <f t="shared" si="140"/>
        <v>#N/A</v>
      </c>
      <c r="T246" s="9" t="e">
        <f t="shared" si="130"/>
        <v>#N/A</v>
      </c>
      <c r="V246" s="8" t="e">
        <f t="shared" si="141"/>
        <v>#N/A</v>
      </c>
      <c r="W246" s="8" t="e">
        <f t="shared" si="131"/>
        <v>#N/A</v>
      </c>
      <c r="Y246" s="8">
        <f t="shared" si="132"/>
        <v>0</v>
      </c>
      <c r="Z246" s="8">
        <f t="shared" si="133"/>
        <v>0</v>
      </c>
      <c r="AA246" s="8">
        <f t="shared" si="134"/>
        <v>0</v>
      </c>
      <c r="AB246" s="8">
        <f t="shared" si="142"/>
        <v>0</v>
      </c>
      <c r="AC246" s="8">
        <f t="shared" si="135"/>
        <v>0</v>
      </c>
      <c r="AD246" s="8">
        <f t="shared" si="143"/>
        <v>0</v>
      </c>
      <c r="AE246" s="8">
        <f t="shared" si="136"/>
        <v>0</v>
      </c>
      <c r="AJ246" s="7"/>
      <c r="AK246" s="6"/>
      <c r="AL246" s="6"/>
      <c r="AM246" s="5"/>
      <c r="AN246" s="5"/>
    </row>
    <row r="247" spans="8:40" x14ac:dyDescent="0.15">
      <c r="H247" s="17">
        <f t="shared" si="144"/>
        <v>176</v>
      </c>
      <c r="I247" s="7" t="b">
        <f t="shared" si="137"/>
        <v>0</v>
      </c>
      <c r="J247" s="16">
        <v>0</v>
      </c>
      <c r="K247" s="14">
        <f t="shared" si="145"/>
        <v>0</v>
      </c>
      <c r="L247" s="15">
        <f t="shared" si="146"/>
        <v>2813.5682231615347</v>
      </c>
      <c r="M247" s="14">
        <f t="shared" si="129"/>
        <v>769177</v>
      </c>
      <c r="O247" s="13" t="e">
        <f>1000*(IF(I116&lt;18,VLOOKUP(I116,'[1]Mortality (No Interventions) H'!$B$10:$O$129,13),VLOOKUP(I116,'[1]Mortality (Interventions) H'!$B$392:$AV$512,7)))</f>
        <v>#N/A</v>
      </c>
      <c r="P247" s="11">
        <v>0</v>
      </c>
      <c r="Q247" s="10" t="e">
        <f t="shared" si="138"/>
        <v>#N/A</v>
      </c>
      <c r="R247" s="10" t="e">
        <f t="shared" si="139"/>
        <v>#N/A</v>
      </c>
      <c r="S247" s="10" t="e">
        <f t="shared" si="140"/>
        <v>#N/A</v>
      </c>
      <c r="T247" s="9" t="e">
        <f t="shared" si="130"/>
        <v>#N/A</v>
      </c>
      <c r="V247" s="8" t="e">
        <f t="shared" si="141"/>
        <v>#N/A</v>
      </c>
      <c r="W247" s="8" t="e">
        <f t="shared" si="131"/>
        <v>#N/A</v>
      </c>
      <c r="Y247" s="8">
        <f t="shared" si="132"/>
        <v>0</v>
      </c>
      <c r="Z247" s="8">
        <f t="shared" si="133"/>
        <v>0</v>
      </c>
      <c r="AA247" s="8">
        <f t="shared" si="134"/>
        <v>0</v>
      </c>
      <c r="AB247" s="8">
        <f t="shared" si="142"/>
        <v>0</v>
      </c>
      <c r="AC247" s="8">
        <f t="shared" si="135"/>
        <v>0</v>
      </c>
      <c r="AD247" s="8">
        <f t="shared" si="143"/>
        <v>0</v>
      </c>
      <c r="AE247" s="8">
        <f t="shared" si="136"/>
        <v>0</v>
      </c>
      <c r="AJ247" s="7"/>
      <c r="AK247" s="6"/>
      <c r="AL247" s="6"/>
      <c r="AM247" s="5"/>
      <c r="AN247" s="5"/>
    </row>
    <row r="248" spans="8:40" x14ac:dyDescent="0.15">
      <c r="H248" s="17">
        <f t="shared" si="144"/>
        <v>177</v>
      </c>
      <c r="I248" s="7" t="b">
        <f t="shared" si="137"/>
        <v>0</v>
      </c>
      <c r="J248" s="16">
        <v>0</v>
      </c>
      <c r="K248" s="14">
        <f t="shared" si="145"/>
        <v>0</v>
      </c>
      <c r="L248" s="15">
        <f t="shared" si="146"/>
        <v>2813.5682231615347</v>
      </c>
      <c r="M248" s="14">
        <f t="shared" si="129"/>
        <v>769177</v>
      </c>
      <c r="O248" s="13" t="e">
        <f>1000*(IF(I117&lt;18,VLOOKUP(I117,'[1]Mortality (No Interventions) H'!$B$10:$O$129,13),VLOOKUP(I117,'[1]Mortality (Interventions) H'!$B$392:$AV$512,7)))</f>
        <v>#N/A</v>
      </c>
      <c r="P248" s="11">
        <v>0</v>
      </c>
      <c r="Q248" s="10" t="e">
        <f t="shared" si="138"/>
        <v>#N/A</v>
      </c>
      <c r="R248" s="10" t="e">
        <f t="shared" si="139"/>
        <v>#N/A</v>
      </c>
      <c r="S248" s="10" t="e">
        <f t="shared" si="140"/>
        <v>#N/A</v>
      </c>
      <c r="T248" s="9" t="e">
        <f t="shared" si="130"/>
        <v>#N/A</v>
      </c>
      <c r="V248" s="8" t="e">
        <f t="shared" si="141"/>
        <v>#N/A</v>
      </c>
      <c r="W248" s="8" t="e">
        <f t="shared" si="131"/>
        <v>#N/A</v>
      </c>
      <c r="Y248" s="8">
        <f t="shared" si="132"/>
        <v>0</v>
      </c>
      <c r="Z248" s="8">
        <f t="shared" si="133"/>
        <v>0</v>
      </c>
      <c r="AA248" s="8">
        <f t="shared" si="134"/>
        <v>0</v>
      </c>
      <c r="AB248" s="8">
        <f t="shared" si="142"/>
        <v>0</v>
      </c>
      <c r="AC248" s="8">
        <f t="shared" si="135"/>
        <v>0</v>
      </c>
      <c r="AD248" s="8">
        <f t="shared" si="143"/>
        <v>0</v>
      </c>
      <c r="AE248" s="8">
        <f t="shared" si="136"/>
        <v>0</v>
      </c>
      <c r="AJ248" s="7"/>
      <c r="AK248" s="6"/>
      <c r="AL248" s="6"/>
      <c r="AM248" s="5"/>
      <c r="AN248" s="5"/>
    </row>
    <row r="249" spans="8:40" x14ac:dyDescent="0.15">
      <c r="H249" s="17">
        <f t="shared" si="144"/>
        <v>178</v>
      </c>
      <c r="I249" s="7" t="b">
        <f t="shared" si="137"/>
        <v>0</v>
      </c>
      <c r="J249" s="16">
        <v>0</v>
      </c>
      <c r="K249" s="14">
        <f t="shared" si="145"/>
        <v>0</v>
      </c>
      <c r="L249" s="15">
        <f t="shared" si="146"/>
        <v>2813.5682231615347</v>
      </c>
      <c r="M249" s="14">
        <f t="shared" si="129"/>
        <v>769177</v>
      </c>
      <c r="O249" s="13" t="e">
        <f>1000*(IF(I118&lt;18,VLOOKUP(I118,'[1]Mortality (No Interventions) H'!$B$10:$O$129,13),VLOOKUP(I118,'[1]Mortality (Interventions) H'!$B$392:$AV$512,7)))</f>
        <v>#N/A</v>
      </c>
      <c r="P249" s="11">
        <v>0</v>
      </c>
      <c r="Q249" s="10" t="e">
        <f t="shared" si="138"/>
        <v>#N/A</v>
      </c>
      <c r="R249" s="10" t="e">
        <f t="shared" si="139"/>
        <v>#N/A</v>
      </c>
      <c r="S249" s="10" t="e">
        <f t="shared" si="140"/>
        <v>#N/A</v>
      </c>
      <c r="T249" s="9" t="e">
        <f t="shared" si="130"/>
        <v>#N/A</v>
      </c>
      <c r="V249" s="8" t="e">
        <f t="shared" si="141"/>
        <v>#N/A</v>
      </c>
      <c r="W249" s="8" t="e">
        <f t="shared" si="131"/>
        <v>#N/A</v>
      </c>
      <c r="Y249" s="8">
        <f t="shared" si="132"/>
        <v>0</v>
      </c>
      <c r="Z249" s="8">
        <f t="shared" si="133"/>
        <v>0</v>
      </c>
      <c r="AA249" s="8">
        <f t="shared" si="134"/>
        <v>0</v>
      </c>
      <c r="AB249" s="8">
        <f t="shared" si="142"/>
        <v>0</v>
      </c>
      <c r="AC249" s="8">
        <f t="shared" si="135"/>
        <v>0</v>
      </c>
      <c r="AD249" s="8">
        <f t="shared" si="143"/>
        <v>0</v>
      </c>
      <c r="AE249" s="8">
        <f t="shared" si="136"/>
        <v>0</v>
      </c>
      <c r="AJ249" s="7"/>
      <c r="AK249" s="6"/>
      <c r="AL249" s="6"/>
      <c r="AM249" s="5"/>
      <c r="AN249" s="5"/>
    </row>
    <row r="250" spans="8:40" x14ac:dyDescent="0.15">
      <c r="H250" s="17">
        <f t="shared" si="144"/>
        <v>179</v>
      </c>
      <c r="I250" s="7" t="b">
        <f t="shared" si="137"/>
        <v>0</v>
      </c>
      <c r="J250" s="16">
        <v>0</v>
      </c>
      <c r="K250" s="14">
        <f t="shared" si="145"/>
        <v>0</v>
      </c>
      <c r="L250" s="15">
        <f t="shared" si="146"/>
        <v>2813.5682231615347</v>
      </c>
      <c r="M250" s="14">
        <f t="shared" si="129"/>
        <v>769177</v>
      </c>
      <c r="O250" s="13" t="e">
        <f>1000*(IF(I119&lt;18,VLOOKUP(I119,'[1]Mortality (No Interventions) H'!$B$10:$O$129,13),VLOOKUP(I119,'[1]Mortality (Interventions) H'!$B$392:$AV$512,7)))</f>
        <v>#N/A</v>
      </c>
      <c r="P250" s="11">
        <v>0</v>
      </c>
      <c r="Q250" s="10" t="e">
        <f t="shared" si="138"/>
        <v>#N/A</v>
      </c>
      <c r="R250" s="10" t="e">
        <f t="shared" si="139"/>
        <v>#N/A</v>
      </c>
      <c r="S250" s="10" t="e">
        <f t="shared" si="140"/>
        <v>#N/A</v>
      </c>
      <c r="T250" s="9" t="e">
        <f t="shared" si="130"/>
        <v>#N/A</v>
      </c>
      <c r="V250" s="8" t="e">
        <f t="shared" si="141"/>
        <v>#N/A</v>
      </c>
      <c r="W250" s="8" t="e">
        <f t="shared" si="131"/>
        <v>#N/A</v>
      </c>
      <c r="Y250" s="8">
        <f t="shared" si="132"/>
        <v>0</v>
      </c>
      <c r="Z250" s="8">
        <f t="shared" si="133"/>
        <v>0</v>
      </c>
      <c r="AA250" s="8">
        <f t="shared" si="134"/>
        <v>0</v>
      </c>
      <c r="AB250" s="8">
        <f t="shared" si="142"/>
        <v>0</v>
      </c>
      <c r="AC250" s="8">
        <f t="shared" si="135"/>
        <v>0</v>
      </c>
      <c r="AD250" s="8">
        <f t="shared" si="143"/>
        <v>0</v>
      </c>
      <c r="AE250" s="8">
        <f t="shared" si="136"/>
        <v>0</v>
      </c>
      <c r="AJ250" s="7"/>
      <c r="AK250" s="6"/>
      <c r="AL250" s="6"/>
      <c r="AM250" s="5"/>
      <c r="AN250" s="5"/>
    </row>
    <row r="251" spans="8:40" x14ac:dyDescent="0.15">
      <c r="H251" s="17">
        <f t="shared" si="144"/>
        <v>180</v>
      </c>
      <c r="I251" s="7" t="b">
        <f t="shared" si="137"/>
        <v>0</v>
      </c>
      <c r="J251" s="16">
        <v>0</v>
      </c>
      <c r="K251" s="14">
        <f t="shared" si="145"/>
        <v>0</v>
      </c>
      <c r="L251" s="15">
        <f t="shared" si="146"/>
        <v>2813.5682231615347</v>
      </c>
      <c r="M251" s="14">
        <f t="shared" si="129"/>
        <v>769177</v>
      </c>
      <c r="O251" s="13" t="e">
        <f>1000*(IF(I120&lt;18,VLOOKUP(I120,'[1]Mortality (No Interventions) H'!$B$10:$O$129,13),VLOOKUP(I120,'[1]Mortality (Interventions) H'!$B$392:$AV$512,7)))</f>
        <v>#N/A</v>
      </c>
      <c r="P251" s="11">
        <v>0</v>
      </c>
      <c r="Q251" s="10" t="e">
        <f t="shared" si="138"/>
        <v>#N/A</v>
      </c>
      <c r="R251" s="10" t="e">
        <f t="shared" si="139"/>
        <v>#N/A</v>
      </c>
      <c r="S251" s="10" t="e">
        <f t="shared" si="140"/>
        <v>#N/A</v>
      </c>
      <c r="T251" s="9" t="e">
        <f t="shared" si="130"/>
        <v>#N/A</v>
      </c>
      <c r="V251" s="8" t="e">
        <f t="shared" si="141"/>
        <v>#N/A</v>
      </c>
      <c r="W251" s="8" t="e">
        <f t="shared" si="131"/>
        <v>#N/A</v>
      </c>
      <c r="Y251" s="8">
        <f t="shared" si="132"/>
        <v>0</v>
      </c>
      <c r="Z251" s="8">
        <f t="shared" si="133"/>
        <v>0</v>
      </c>
      <c r="AA251" s="8">
        <f t="shared" si="134"/>
        <v>0</v>
      </c>
      <c r="AB251" s="8">
        <f t="shared" si="142"/>
        <v>0</v>
      </c>
      <c r="AC251" s="8">
        <f t="shared" si="135"/>
        <v>0</v>
      </c>
      <c r="AD251" s="8">
        <f t="shared" si="143"/>
        <v>0</v>
      </c>
      <c r="AE251" s="8">
        <f t="shared" si="136"/>
        <v>0</v>
      </c>
      <c r="AJ251" s="7"/>
      <c r="AK251" s="6"/>
      <c r="AL251" s="6"/>
      <c r="AM251" s="5"/>
      <c r="AN251" s="5"/>
    </row>
    <row r="252" spans="8:40" x14ac:dyDescent="0.15">
      <c r="H252" s="17">
        <f t="shared" si="144"/>
        <v>181</v>
      </c>
      <c r="I252" s="7" t="b">
        <f t="shared" si="137"/>
        <v>0</v>
      </c>
      <c r="J252" s="16">
        <v>0</v>
      </c>
      <c r="K252" s="14">
        <f t="shared" si="145"/>
        <v>0</v>
      </c>
      <c r="L252" s="15">
        <f t="shared" si="146"/>
        <v>2813.5682231615347</v>
      </c>
      <c r="M252" s="14">
        <f t="shared" si="129"/>
        <v>769177</v>
      </c>
      <c r="O252" s="13" t="e">
        <f>1000*(IF(I121&lt;18,VLOOKUP(I121,'[1]Mortality (No Interventions) H'!$B$10:$O$129,13),VLOOKUP(I121,'[1]Mortality (Interventions) H'!$B$392:$AV$512,7)))</f>
        <v>#N/A</v>
      </c>
      <c r="P252" s="11">
        <v>0</v>
      </c>
      <c r="Q252" s="10" t="e">
        <f t="shared" si="138"/>
        <v>#N/A</v>
      </c>
      <c r="R252" s="10" t="e">
        <f t="shared" si="139"/>
        <v>#N/A</v>
      </c>
      <c r="S252" s="10" t="e">
        <f t="shared" si="140"/>
        <v>#N/A</v>
      </c>
      <c r="T252" s="9" t="e">
        <f t="shared" si="130"/>
        <v>#N/A</v>
      </c>
      <c r="V252" s="8" t="e">
        <f t="shared" si="141"/>
        <v>#N/A</v>
      </c>
      <c r="W252" s="8" t="e">
        <f t="shared" si="131"/>
        <v>#N/A</v>
      </c>
      <c r="Y252" s="8">
        <f t="shared" si="132"/>
        <v>0</v>
      </c>
      <c r="Z252" s="8">
        <f t="shared" si="133"/>
        <v>0</v>
      </c>
      <c r="AA252" s="8">
        <f t="shared" si="134"/>
        <v>0</v>
      </c>
      <c r="AB252" s="8">
        <f t="shared" si="142"/>
        <v>0</v>
      </c>
      <c r="AC252" s="8">
        <f t="shared" si="135"/>
        <v>0</v>
      </c>
      <c r="AD252" s="8">
        <f t="shared" si="143"/>
        <v>0</v>
      </c>
      <c r="AE252" s="8">
        <f t="shared" si="136"/>
        <v>0</v>
      </c>
      <c r="AJ252" s="7"/>
      <c r="AK252" s="6"/>
      <c r="AL252" s="6"/>
      <c r="AM252" s="5"/>
      <c r="AN252" s="5"/>
    </row>
    <row r="253" spans="8:40" x14ac:dyDescent="0.15">
      <c r="H253" s="17">
        <f t="shared" si="144"/>
        <v>182</v>
      </c>
      <c r="I253" s="7" t="b">
        <f t="shared" si="137"/>
        <v>0</v>
      </c>
      <c r="J253" s="16">
        <v>0</v>
      </c>
      <c r="K253" s="14">
        <f t="shared" si="145"/>
        <v>0</v>
      </c>
      <c r="L253" s="15">
        <f t="shared" si="146"/>
        <v>2813.5682231615347</v>
      </c>
      <c r="M253" s="14">
        <f t="shared" si="129"/>
        <v>769177</v>
      </c>
      <c r="O253" s="13" t="e">
        <f>1000*(IF(I122&lt;18,VLOOKUP(I122,'[1]Mortality (No Interventions) H'!$B$10:$O$129,13),VLOOKUP(I122,'[1]Mortality (Interventions) H'!$B$392:$AV$512,7)))</f>
        <v>#N/A</v>
      </c>
      <c r="P253" s="11">
        <v>0</v>
      </c>
      <c r="Q253" s="10" t="e">
        <f t="shared" si="138"/>
        <v>#N/A</v>
      </c>
      <c r="R253" s="10" t="e">
        <f t="shared" si="139"/>
        <v>#N/A</v>
      </c>
      <c r="S253" s="10" t="e">
        <f t="shared" si="140"/>
        <v>#N/A</v>
      </c>
      <c r="T253" s="9" t="e">
        <f t="shared" si="130"/>
        <v>#N/A</v>
      </c>
      <c r="V253" s="8" t="e">
        <f t="shared" si="141"/>
        <v>#N/A</v>
      </c>
      <c r="W253" s="8" t="e">
        <f t="shared" si="131"/>
        <v>#N/A</v>
      </c>
      <c r="Y253" s="8">
        <f t="shared" si="132"/>
        <v>0</v>
      </c>
      <c r="Z253" s="8">
        <f t="shared" si="133"/>
        <v>0</v>
      </c>
      <c r="AA253" s="8">
        <f t="shared" si="134"/>
        <v>0</v>
      </c>
      <c r="AB253" s="8">
        <f t="shared" si="142"/>
        <v>0</v>
      </c>
      <c r="AC253" s="8">
        <f t="shared" si="135"/>
        <v>0</v>
      </c>
      <c r="AD253" s="8">
        <f t="shared" si="143"/>
        <v>0</v>
      </c>
      <c r="AE253" s="8">
        <f t="shared" si="136"/>
        <v>0</v>
      </c>
      <c r="AJ253" s="7"/>
      <c r="AK253" s="6"/>
      <c r="AL253" s="6"/>
      <c r="AM253" s="5"/>
      <c r="AN253" s="5"/>
    </row>
    <row r="254" spans="8:40" x14ac:dyDescent="0.15">
      <c r="H254" s="17">
        <f t="shared" si="144"/>
        <v>183</v>
      </c>
      <c r="I254" s="7" t="b">
        <f t="shared" si="137"/>
        <v>0</v>
      </c>
      <c r="J254" s="16">
        <v>0</v>
      </c>
      <c r="K254" s="14">
        <f t="shared" si="145"/>
        <v>0</v>
      </c>
      <c r="L254" s="15">
        <f t="shared" si="146"/>
        <v>2813.5682231615347</v>
      </c>
      <c r="M254" s="14">
        <f t="shared" si="129"/>
        <v>769177</v>
      </c>
      <c r="O254" s="13" t="e">
        <f>1000*(IF(I123&lt;18,VLOOKUP(I123,'[1]Mortality (No Interventions) H'!$B$10:$O$129,13),VLOOKUP(I123,'[1]Mortality (Interventions) H'!$B$392:$AV$512,7)))</f>
        <v>#N/A</v>
      </c>
      <c r="P254" s="11">
        <v>0</v>
      </c>
      <c r="Q254" s="10" t="e">
        <f t="shared" si="138"/>
        <v>#N/A</v>
      </c>
      <c r="R254" s="10" t="e">
        <f t="shared" si="139"/>
        <v>#N/A</v>
      </c>
      <c r="S254" s="10" t="e">
        <f t="shared" si="140"/>
        <v>#N/A</v>
      </c>
      <c r="T254" s="9" t="e">
        <f t="shared" si="130"/>
        <v>#N/A</v>
      </c>
      <c r="V254" s="8" t="e">
        <f t="shared" si="141"/>
        <v>#N/A</v>
      </c>
      <c r="W254" s="8" t="e">
        <f t="shared" si="131"/>
        <v>#N/A</v>
      </c>
      <c r="Y254" s="8">
        <f t="shared" si="132"/>
        <v>0</v>
      </c>
      <c r="Z254" s="8">
        <f t="shared" si="133"/>
        <v>0</v>
      </c>
      <c r="AA254" s="8">
        <f t="shared" si="134"/>
        <v>0</v>
      </c>
      <c r="AB254" s="8">
        <f t="shared" si="142"/>
        <v>0</v>
      </c>
      <c r="AC254" s="8">
        <f t="shared" si="135"/>
        <v>0</v>
      </c>
      <c r="AD254" s="8">
        <f t="shared" si="143"/>
        <v>0</v>
      </c>
      <c r="AE254" s="8">
        <f t="shared" si="136"/>
        <v>0</v>
      </c>
      <c r="AJ254" s="7"/>
      <c r="AK254" s="6"/>
      <c r="AL254" s="6"/>
      <c r="AM254" s="5"/>
      <c r="AN254" s="5"/>
    </row>
    <row r="255" spans="8:40" x14ac:dyDescent="0.15">
      <c r="H255" s="17">
        <f t="shared" si="144"/>
        <v>184</v>
      </c>
      <c r="I255" s="7" t="b">
        <f t="shared" si="137"/>
        <v>0</v>
      </c>
      <c r="J255" s="16">
        <v>0</v>
      </c>
      <c r="K255" s="14">
        <f t="shared" si="145"/>
        <v>0</v>
      </c>
      <c r="L255" s="15">
        <f t="shared" si="146"/>
        <v>2813.5682231615347</v>
      </c>
      <c r="M255" s="14">
        <f t="shared" si="129"/>
        <v>769177</v>
      </c>
      <c r="O255" s="13" t="e">
        <f>1000*(IF(I124&lt;18,VLOOKUP(I124,'[1]Mortality (No Interventions) H'!$B$10:$O$129,13),VLOOKUP(I124,'[1]Mortality (Interventions) H'!$B$392:$AV$512,7)))</f>
        <v>#N/A</v>
      </c>
      <c r="P255" s="11">
        <v>0</v>
      </c>
      <c r="Q255" s="10" t="e">
        <f t="shared" si="138"/>
        <v>#N/A</v>
      </c>
      <c r="R255" s="10" t="e">
        <f t="shared" si="139"/>
        <v>#N/A</v>
      </c>
      <c r="S255" s="10" t="e">
        <f t="shared" si="140"/>
        <v>#N/A</v>
      </c>
      <c r="T255" s="9" t="e">
        <f t="shared" si="130"/>
        <v>#N/A</v>
      </c>
      <c r="V255" s="8" t="e">
        <f t="shared" si="141"/>
        <v>#N/A</v>
      </c>
      <c r="W255" s="8" t="e">
        <f t="shared" si="131"/>
        <v>#N/A</v>
      </c>
      <c r="Y255" s="8">
        <f t="shared" si="132"/>
        <v>0</v>
      </c>
      <c r="Z255" s="8">
        <f t="shared" si="133"/>
        <v>0</v>
      </c>
      <c r="AA255" s="8">
        <f t="shared" si="134"/>
        <v>0</v>
      </c>
      <c r="AB255" s="8">
        <f t="shared" si="142"/>
        <v>0</v>
      </c>
      <c r="AC255" s="8">
        <f t="shared" si="135"/>
        <v>0</v>
      </c>
      <c r="AD255" s="8">
        <f t="shared" si="143"/>
        <v>0</v>
      </c>
      <c r="AE255" s="8">
        <f t="shared" si="136"/>
        <v>0</v>
      </c>
      <c r="AJ255" s="7"/>
      <c r="AK255" s="6"/>
      <c r="AL255" s="6"/>
      <c r="AM255" s="5"/>
      <c r="AN255" s="5"/>
    </row>
    <row r="260" spans="1:40" x14ac:dyDescent="0.15">
      <c r="X260" s="3" t="s">
        <v>43</v>
      </c>
      <c r="Y260" s="2">
        <f t="shared" ref="Y260:AE260" si="147">SUM(Y135:Y255)</f>
        <v>562903.66382616491</v>
      </c>
      <c r="Z260" s="2">
        <f t="shared" si="147"/>
        <v>-14072.591595654123</v>
      </c>
      <c r="AA260" s="2">
        <f t="shared" si="147"/>
        <v>-41726.765740258488</v>
      </c>
      <c r="AB260" s="2">
        <f t="shared" si="147"/>
        <v>-769177</v>
      </c>
      <c r="AC260" s="2">
        <f t="shared" si="147"/>
        <v>-262072.69350974771</v>
      </c>
      <c r="AD260" s="2">
        <f t="shared" si="147"/>
        <v>11172.332385518979</v>
      </c>
      <c r="AE260" s="2">
        <f t="shared" si="147"/>
        <v>-250900.36112422883</v>
      </c>
    </row>
    <row r="261" spans="1:40" x14ac:dyDescent="0.15">
      <c r="X261" s="4"/>
    </row>
    <row r="262" spans="1:40" x14ac:dyDescent="0.15">
      <c r="X262" s="3" t="str">
        <f>"Present Value at "&amp;TEXT(D137,"0.00%")&amp;":"</f>
        <v>Present Value at 9.81%:</v>
      </c>
      <c r="Y262" s="2">
        <f t="shared" ref="Y262:AE262" si="148">Y135+NPV($D$6,Y136:Y255)</f>
        <v>562903.66382616491</v>
      </c>
      <c r="Z262" s="2">
        <f t="shared" si="148"/>
        <v>-14072.591595654123</v>
      </c>
      <c r="AA262" s="2">
        <f t="shared" si="148"/>
        <v>-21843.870989159579</v>
      </c>
      <c r="AB262" s="2">
        <f t="shared" si="148"/>
        <v>-243341.956750749</v>
      </c>
      <c r="AC262" s="2">
        <f t="shared" si="148"/>
        <v>283645.24449060217</v>
      </c>
      <c r="AD262" s="2">
        <f t="shared" si="148"/>
        <v>5258.3504324925061</v>
      </c>
      <c r="AE262" s="2">
        <f t="shared" si="148"/>
        <v>288903.59492309467</v>
      </c>
    </row>
    <row r="264" spans="1:40" x14ac:dyDescent="0.15">
      <c r="X264" s="3" t="str">
        <f>"Present Value at "&amp;TEXT(D138,"0.00%")&amp;":"</f>
        <v>Present Value at 3.64%:</v>
      </c>
      <c r="Y264" s="2">
        <f t="shared" ref="Y264:AE264" si="149">Y135+NPV($D$7,Y136:Y255)</f>
        <v>562903.66382616491</v>
      </c>
      <c r="Z264" s="2">
        <f t="shared" si="149"/>
        <v>-14072.591595654123</v>
      </c>
      <c r="AA264" s="2">
        <f t="shared" si="149"/>
        <v>-31382.163907469214</v>
      </c>
      <c r="AB264" s="2">
        <f t="shared" si="149"/>
        <v>-469236.43910511641</v>
      </c>
      <c r="AC264" s="2">
        <f t="shared" si="149"/>
        <v>48212.469217924925</v>
      </c>
      <c r="AD264" s="2">
        <f t="shared" si="149"/>
        <v>8077.9152026640095</v>
      </c>
      <c r="AE264" s="2">
        <f t="shared" si="149"/>
        <v>56290.384420589195</v>
      </c>
    </row>
    <row r="268" spans="1:40" ht="19" customHeight="1" x14ac:dyDescent="0.15">
      <c r="A268" s="1"/>
      <c r="G268" s="1" t="s">
        <v>11</v>
      </c>
      <c r="H268" s="50">
        <v>560694.9253382273</v>
      </c>
    </row>
    <row r="269" spans="1:40" ht="15" customHeight="1" x14ac:dyDescent="0.15">
      <c r="A269" s="49" t="s">
        <v>32</v>
      </c>
      <c r="B269" s="40">
        <v>1</v>
      </c>
      <c r="C269" s="40"/>
      <c r="D269" s="40"/>
      <c r="E269" s="1"/>
      <c r="H269" s="17">
        <v>0</v>
      </c>
      <c r="I269" s="17">
        <v>0</v>
      </c>
      <c r="J269" s="14">
        <f>$H$268</f>
        <v>560694.9253382273</v>
      </c>
      <c r="K269" s="14">
        <f>J269*$C$10</f>
        <v>14017.373133455683</v>
      </c>
      <c r="L269" s="15">
        <f>$C$279</f>
        <v>5602.3777771242412</v>
      </c>
      <c r="M269" s="14">
        <f t="shared" ref="M269:M300" si="150">$E$11</f>
        <v>769177</v>
      </c>
      <c r="Q269" s="48">
        <v>1</v>
      </c>
      <c r="R269" s="9"/>
      <c r="S269" s="9"/>
      <c r="T269" s="9">
        <f t="shared" ref="T269:T300" si="151">Q269-SUM(R269:S269)</f>
        <v>1</v>
      </c>
      <c r="U269" s="47"/>
      <c r="V269" s="8"/>
      <c r="W269" s="8">
        <f t="shared" ref="W269:W300" si="152">$G$14*M269*T269</f>
        <v>7691.77</v>
      </c>
      <c r="X269" s="47"/>
      <c r="Y269" s="8">
        <f t="shared" ref="Y269:Y300" si="153">IFERROR(_xlfn.IFNA($T269*J269,0),0)</f>
        <v>560694.9253382273</v>
      </c>
      <c r="Z269" s="8">
        <f t="shared" ref="Z269:Z300" si="154">IFERROR(_xlfn.IFNA(-$T269*K269,0),0)</f>
        <v>-14017.373133455683</v>
      </c>
      <c r="AA269" s="8">
        <f t="shared" ref="AA269:AA300" si="155">IFERROR(_xlfn.IFNA(-$T269*L269,0),0)</f>
        <v>-5602.3777771242412</v>
      </c>
      <c r="AB269" s="8"/>
      <c r="AC269" s="8">
        <f t="shared" ref="AC269:AC300" si="156">IFERROR(_xlfn.IFNA(SUM(Y269:AB269),0),0)</f>
        <v>541075.17442764738</v>
      </c>
      <c r="AD269" s="8"/>
      <c r="AE269" s="8">
        <f t="shared" ref="AE269:AE300" si="157">IFERROR(_xlfn.IFNA(SUM(AC269:AD269),0),0)</f>
        <v>541075.17442764738</v>
      </c>
      <c r="AG269" s="46">
        <f>AE398</f>
        <v>56069.511107614613</v>
      </c>
      <c r="AJ269" s="17"/>
      <c r="AK269" s="6"/>
      <c r="AL269" s="6"/>
      <c r="AM269" s="5"/>
      <c r="AN269" s="5"/>
    </row>
    <row r="270" spans="1:40" x14ac:dyDescent="0.15">
      <c r="H270" s="17">
        <f>$B$4</f>
        <v>65</v>
      </c>
      <c r="I270" s="7">
        <f t="shared" ref="I270:I301" si="158">IF(H270&lt;121, H270 )</f>
        <v>65</v>
      </c>
      <c r="J270" s="14"/>
      <c r="K270" s="14"/>
      <c r="L270" s="15"/>
      <c r="M270" s="14">
        <f t="shared" si="150"/>
        <v>769177</v>
      </c>
      <c r="N270" s="13"/>
      <c r="O270" s="12">
        <f>1000*(IF(I5&lt;18,VLOOKUP(I5,'[1]Mortality (No Interventions) H'!$B$10:$O$129,13),VLOOKUP(I5,'[1]Mortality (Interventions) H'!$B$392:$AV$512,10)))</f>
        <v>23.226725838855845</v>
      </c>
      <c r="P270" s="11">
        <v>0</v>
      </c>
      <c r="Q270" s="10">
        <f t="shared" ref="Q270:Q301" si="159">T269</f>
        <v>1</v>
      </c>
      <c r="R270" s="10">
        <f t="shared" ref="R270:R301" si="160">O270*Q270/1000</f>
        <v>2.3226725838855846E-2</v>
      </c>
      <c r="S270" s="10">
        <f t="shared" ref="S270:S301" si="161">MIN(P270*Q270,Q270-R270)</f>
        <v>0</v>
      </c>
      <c r="T270" s="9">
        <f t="shared" si="151"/>
        <v>0.97677327416114412</v>
      </c>
      <c r="U270" s="18"/>
      <c r="V270" s="8">
        <f t="shared" ref="V270:V301" si="162">W269</f>
        <v>7691.77</v>
      </c>
      <c r="W270" s="8">
        <f t="shared" si="152"/>
        <v>7513.1153669944642</v>
      </c>
      <c r="X270" s="18"/>
      <c r="Y270" s="8">
        <f t="shared" si="153"/>
        <v>0</v>
      </c>
      <c r="Z270" s="8">
        <f t="shared" si="154"/>
        <v>0</v>
      </c>
      <c r="AA270" s="8">
        <f t="shared" si="155"/>
        <v>0</v>
      </c>
      <c r="AB270" s="8">
        <f t="shared" ref="AB270:AB301" si="163">IFERROR(_xlfn.IFNA(-M270*R270,0),0)</f>
        <v>-17865.463300553623</v>
      </c>
      <c r="AC270" s="8">
        <f t="shared" si="156"/>
        <v>-17865.463300553623</v>
      </c>
      <c r="AD270" s="8">
        <f t="shared" ref="AD270:AD301" si="164">IFERROR(_xlfn.IFNA($D$6*SUM(V270:V270,Y270:Z270),0),0)</f>
        <v>754.56263700000011</v>
      </c>
      <c r="AE270" s="8">
        <f t="shared" si="157"/>
        <v>-17110.900663553624</v>
      </c>
      <c r="AG270" s="8"/>
      <c r="AJ270" s="7"/>
      <c r="AK270" s="6"/>
      <c r="AL270" s="6"/>
      <c r="AM270" s="5"/>
      <c r="AN270" s="5"/>
    </row>
    <row r="271" spans="1:40" x14ac:dyDescent="0.15">
      <c r="A271" s="30" t="s">
        <v>33</v>
      </c>
      <c r="B271" s="30"/>
      <c r="C271" s="30"/>
      <c r="D271" s="45">
        <v>9.8100000000000007E-2</v>
      </c>
      <c r="E271" s="42"/>
      <c r="F271" s="42"/>
      <c r="G271" s="42"/>
      <c r="H271" s="17">
        <f t="shared" ref="H271:H302" si="165">H270+1</f>
        <v>66</v>
      </c>
      <c r="I271" s="7">
        <f t="shared" si="158"/>
        <v>66</v>
      </c>
      <c r="J271" s="16">
        <v>0</v>
      </c>
      <c r="K271" s="14">
        <v>0</v>
      </c>
      <c r="L271" s="15">
        <f t="shared" ref="L271:L302" si="166">$C$280</f>
        <v>2798.9031504331042</v>
      </c>
      <c r="M271" s="14">
        <f t="shared" si="150"/>
        <v>769177</v>
      </c>
      <c r="N271" s="13"/>
      <c r="O271" s="12">
        <f>1000*(IF(I6&lt;18,VLOOKUP(I6,'[1]Mortality (No Interventions) H'!$B$10:$O$129,13),VLOOKUP(I6,'[1]Mortality (Interventions) H'!$B$392:$AV$512,10)))</f>
        <v>25.264030719976518</v>
      </c>
      <c r="P271" s="11">
        <v>0</v>
      </c>
      <c r="Q271" s="10">
        <f t="shared" si="159"/>
        <v>0.97677327416114412</v>
      </c>
      <c r="R271" s="10">
        <f t="shared" si="160"/>
        <v>2.4677230004859191E-2</v>
      </c>
      <c r="S271" s="10">
        <f t="shared" si="161"/>
        <v>0</v>
      </c>
      <c r="T271" s="9">
        <f t="shared" si="151"/>
        <v>0.9520960441562849</v>
      </c>
      <c r="U271" s="18"/>
      <c r="V271" s="8">
        <f t="shared" si="162"/>
        <v>7513.1153669944642</v>
      </c>
      <c r="W271" s="8">
        <f t="shared" si="152"/>
        <v>7323.3037895599882</v>
      </c>
      <c r="X271" s="18"/>
      <c r="Y271" s="8">
        <f t="shared" si="153"/>
        <v>0</v>
      </c>
      <c r="Z271" s="8">
        <f t="shared" si="154"/>
        <v>0</v>
      </c>
      <c r="AA271" s="8">
        <f t="shared" si="155"/>
        <v>-2664.8246175039217</v>
      </c>
      <c r="AB271" s="8">
        <f t="shared" si="163"/>
        <v>-18981.157743447577</v>
      </c>
      <c r="AC271" s="8">
        <f t="shared" si="156"/>
        <v>-21645.982360951497</v>
      </c>
      <c r="AD271" s="8">
        <f t="shared" si="164"/>
        <v>737.03661750215701</v>
      </c>
      <c r="AE271" s="8">
        <f t="shared" si="157"/>
        <v>-20908.945743449342</v>
      </c>
      <c r="AF271" s="1" t="s">
        <v>34</v>
      </c>
      <c r="AG271" s="44">
        <f>AE398/Y398</f>
        <v>0.10000003312637772</v>
      </c>
      <c r="AJ271" s="7"/>
      <c r="AK271" s="6"/>
      <c r="AL271" s="6"/>
      <c r="AM271" s="5"/>
      <c r="AN271" s="5"/>
    </row>
    <row r="272" spans="1:40" x14ac:dyDescent="0.15">
      <c r="A272" s="40" t="s">
        <v>35</v>
      </c>
      <c r="B272" s="40"/>
      <c r="C272" s="38"/>
      <c r="D272" s="43">
        <f>(1.067)/(1.0295)- 1</f>
        <v>3.6425449247207142E-2</v>
      </c>
      <c r="E272" s="42"/>
      <c r="F272" s="42"/>
      <c r="G272" s="42"/>
      <c r="H272" s="17">
        <f t="shared" si="165"/>
        <v>67</v>
      </c>
      <c r="I272" s="7">
        <f t="shared" si="158"/>
        <v>67</v>
      </c>
      <c r="J272" s="16">
        <v>0</v>
      </c>
      <c r="K272" s="14">
        <v>0</v>
      </c>
      <c r="L272" s="15">
        <f t="shared" si="166"/>
        <v>2798.9031504331042</v>
      </c>
      <c r="M272" s="14">
        <f t="shared" si="150"/>
        <v>769177</v>
      </c>
      <c r="N272" s="13"/>
      <c r="O272" s="12">
        <f>1000*(IF(I7&lt;18,VLOOKUP(I7,'[1]Mortality (No Interventions) H'!$B$10:$O$129,13),VLOOKUP(I7,'[1]Mortality (Interventions) H'!$B$392:$AV$512,10)))</f>
        <v>27.409671492635926</v>
      </c>
      <c r="P272" s="11">
        <v>0</v>
      </c>
      <c r="Q272" s="10">
        <f t="shared" si="159"/>
        <v>0.9520960441562849</v>
      </c>
      <c r="R272" s="10">
        <f t="shared" si="160"/>
        <v>2.6096639799761959E-2</v>
      </c>
      <c r="S272" s="10">
        <f t="shared" si="161"/>
        <v>0</v>
      </c>
      <c r="T272" s="9">
        <f t="shared" si="151"/>
        <v>0.92599940435652295</v>
      </c>
      <c r="U272" s="18"/>
      <c r="V272" s="8">
        <f t="shared" si="162"/>
        <v>7323.3037895599882</v>
      </c>
      <c r="W272" s="8">
        <f t="shared" si="152"/>
        <v>7122.5744384473728</v>
      </c>
      <c r="X272" s="18"/>
      <c r="Y272" s="8">
        <f t="shared" si="153"/>
        <v>0</v>
      </c>
      <c r="Z272" s="8">
        <f t="shared" si="154"/>
        <v>0</v>
      </c>
      <c r="AA272" s="8">
        <f t="shared" si="155"/>
        <v>-2591.7826501526501</v>
      </c>
      <c r="AB272" s="8">
        <f t="shared" si="163"/>
        <v>-20072.935111261504</v>
      </c>
      <c r="AC272" s="8">
        <f t="shared" si="156"/>
        <v>-22664.717761414155</v>
      </c>
      <c r="AD272" s="8">
        <f t="shared" si="164"/>
        <v>718.41610175583492</v>
      </c>
      <c r="AE272" s="8">
        <f t="shared" si="157"/>
        <v>-21946.301659658318</v>
      </c>
      <c r="AJ272" s="7"/>
      <c r="AK272" s="6"/>
      <c r="AL272" s="6"/>
      <c r="AM272" s="5"/>
      <c r="AN272" s="5"/>
    </row>
    <row r="273" spans="1:40" x14ac:dyDescent="0.15">
      <c r="A273" s="40" t="s">
        <v>36</v>
      </c>
      <c r="B273" s="36"/>
      <c r="C273" s="38"/>
      <c r="D273" s="17"/>
      <c r="E273" s="17"/>
      <c r="F273" s="17"/>
      <c r="G273" s="17"/>
      <c r="H273" s="17">
        <f t="shared" si="165"/>
        <v>68</v>
      </c>
      <c r="I273" s="7">
        <f t="shared" si="158"/>
        <v>68</v>
      </c>
      <c r="J273" s="16">
        <v>0</v>
      </c>
      <c r="K273" s="14">
        <v>0</v>
      </c>
      <c r="L273" s="15">
        <f t="shared" si="166"/>
        <v>2798.9031504331042</v>
      </c>
      <c r="M273" s="14">
        <f t="shared" si="150"/>
        <v>769177</v>
      </c>
      <c r="N273" s="13"/>
      <c r="O273" s="12">
        <f>1000*(IF(I8&lt;18,VLOOKUP(I8,'[1]Mortality (No Interventions) H'!$B$10:$O$129,13),VLOOKUP(I8,'[1]Mortality (Interventions) H'!$B$392:$AV$512,10)))</f>
        <v>29.659631218943474</v>
      </c>
      <c r="P273" s="11">
        <v>0</v>
      </c>
      <c r="Q273" s="10">
        <f t="shared" si="159"/>
        <v>0.92599940435652295</v>
      </c>
      <c r="R273" s="10">
        <f t="shared" si="160"/>
        <v>2.7464800842175792E-2</v>
      </c>
      <c r="S273" s="10">
        <f t="shared" si="161"/>
        <v>0</v>
      </c>
      <c r="T273" s="9">
        <f t="shared" si="151"/>
        <v>0.89853460351434711</v>
      </c>
      <c r="U273" s="18"/>
      <c r="V273" s="8">
        <f t="shared" si="162"/>
        <v>7122.5744384473728</v>
      </c>
      <c r="W273" s="8">
        <f t="shared" si="152"/>
        <v>6911.3215072735502</v>
      </c>
      <c r="X273" s="18"/>
      <c r="Y273" s="8">
        <f t="shared" si="153"/>
        <v>0</v>
      </c>
      <c r="Z273" s="8">
        <f t="shared" si="154"/>
        <v>0</v>
      </c>
      <c r="AA273" s="8">
        <f t="shared" si="155"/>
        <v>-2514.9113325494664</v>
      </c>
      <c r="AB273" s="8">
        <f t="shared" si="163"/>
        <v>-21125.293117382251</v>
      </c>
      <c r="AC273" s="8">
        <f t="shared" si="156"/>
        <v>-23640.204449931716</v>
      </c>
      <c r="AD273" s="8">
        <f t="shared" si="164"/>
        <v>698.72455241168734</v>
      </c>
      <c r="AE273" s="8">
        <f t="shared" si="157"/>
        <v>-22941.479897520028</v>
      </c>
      <c r="AJ273" s="7"/>
      <c r="AK273" s="6"/>
      <c r="AL273" s="6"/>
      <c r="AM273" s="5"/>
      <c r="AN273" s="5"/>
    </row>
    <row r="274" spans="1:40" x14ac:dyDescent="0.15">
      <c r="A274" s="40"/>
      <c r="B274" s="36" t="s">
        <v>37</v>
      </c>
      <c r="C274" s="36" t="s">
        <v>38</v>
      </c>
      <c r="E274" s="17"/>
      <c r="F274" s="17"/>
      <c r="G274" s="17"/>
      <c r="H274" s="17">
        <f t="shared" si="165"/>
        <v>69</v>
      </c>
      <c r="I274" s="7">
        <f t="shared" si="158"/>
        <v>69</v>
      </c>
      <c r="J274" s="16">
        <v>0</v>
      </c>
      <c r="K274" s="14">
        <v>0</v>
      </c>
      <c r="L274" s="15">
        <f t="shared" si="166"/>
        <v>2798.9031504331042</v>
      </c>
      <c r="M274" s="14">
        <f t="shared" si="150"/>
        <v>769177</v>
      </c>
      <c r="N274" s="13"/>
      <c r="O274" s="12">
        <f>1000*(IF(I9&lt;18,VLOOKUP(I9,'[1]Mortality (No Interventions) H'!$B$10:$O$129,13),VLOOKUP(I9,'[1]Mortality (Interventions) H'!$B$392:$AV$512,10)))</f>
        <v>32.173050074842209</v>
      </c>
      <c r="P274" s="11">
        <v>0</v>
      </c>
      <c r="Q274" s="10">
        <f t="shared" si="159"/>
        <v>0.89853460351434711</v>
      </c>
      <c r="R274" s="10">
        <f t="shared" si="160"/>
        <v>2.8908598792845581E-2</v>
      </c>
      <c r="S274" s="10">
        <f t="shared" si="161"/>
        <v>0</v>
      </c>
      <c r="T274" s="9">
        <f t="shared" si="151"/>
        <v>0.86962600472150153</v>
      </c>
      <c r="U274" s="18"/>
      <c r="V274" s="8">
        <f t="shared" si="162"/>
        <v>6911.3215072735502</v>
      </c>
      <c r="W274" s="8">
        <f t="shared" si="152"/>
        <v>6688.9632143367044</v>
      </c>
      <c r="X274" s="18"/>
      <c r="Y274" s="8">
        <f t="shared" si="153"/>
        <v>0</v>
      </c>
      <c r="Z274" s="8">
        <f t="shared" si="154"/>
        <v>0</v>
      </c>
      <c r="AA274" s="8">
        <f t="shared" si="155"/>
        <v>-2433.9989643135641</v>
      </c>
      <c r="AB274" s="8">
        <f t="shared" si="163"/>
        <v>-22235.829293684586</v>
      </c>
      <c r="AC274" s="8">
        <f t="shared" si="156"/>
        <v>-24669.82825799815</v>
      </c>
      <c r="AD274" s="8">
        <f t="shared" si="164"/>
        <v>678.0006398635353</v>
      </c>
      <c r="AE274" s="8">
        <f t="shared" si="157"/>
        <v>-23991.827618134615</v>
      </c>
      <c r="AJ274" s="7"/>
      <c r="AK274" s="6"/>
      <c r="AL274" s="6"/>
      <c r="AM274" s="5"/>
      <c r="AN274" s="5"/>
    </row>
    <row r="275" spans="1:40" x14ac:dyDescent="0.15">
      <c r="A275" s="40"/>
      <c r="B275" s="36">
        <v>1</v>
      </c>
      <c r="C275" s="55">
        <v>2.5000000000000001E-2</v>
      </c>
      <c r="D275" s="17"/>
      <c r="E275" s="41" t="s">
        <v>39</v>
      </c>
      <c r="F275" s="36"/>
      <c r="G275" s="17"/>
      <c r="H275" s="17">
        <f t="shared" si="165"/>
        <v>70</v>
      </c>
      <c r="I275" s="7">
        <f t="shared" si="158"/>
        <v>70</v>
      </c>
      <c r="J275" s="16">
        <v>0</v>
      </c>
      <c r="K275" s="14">
        <v>0</v>
      </c>
      <c r="L275" s="15">
        <f t="shared" si="166"/>
        <v>2798.9031504331042</v>
      </c>
      <c r="M275" s="14">
        <f t="shared" si="150"/>
        <v>769177</v>
      </c>
      <c r="N275" s="13"/>
      <c r="O275" s="12">
        <f>1000*(IF(I10&lt;18,VLOOKUP(I10,'[1]Mortality (No Interventions) H'!$B$10:$O$129,13),VLOOKUP(I10,'[1]Mortality (Interventions) H'!$B$392:$AV$512,10)))</f>
        <v>35.356665109081568</v>
      </c>
      <c r="P275" s="11">
        <v>0</v>
      </c>
      <c r="Q275" s="10">
        <f t="shared" si="159"/>
        <v>0.86962600472150153</v>
      </c>
      <c r="R275" s="10">
        <f t="shared" si="160"/>
        <v>3.0747075419086715E-2</v>
      </c>
      <c r="S275" s="10">
        <f t="shared" si="161"/>
        <v>0</v>
      </c>
      <c r="T275" s="9">
        <f t="shared" si="151"/>
        <v>0.83887892930241481</v>
      </c>
      <c r="U275" s="18"/>
      <c r="V275" s="8">
        <f t="shared" si="162"/>
        <v>6688.9632143367044</v>
      </c>
      <c r="W275" s="8">
        <f t="shared" si="152"/>
        <v>6452.4637820404359</v>
      </c>
      <c r="X275" s="18"/>
      <c r="Y275" s="8">
        <f t="shared" si="153"/>
        <v>0</v>
      </c>
      <c r="Z275" s="8">
        <f t="shared" si="154"/>
        <v>0</v>
      </c>
      <c r="AA275" s="8">
        <f t="shared" si="155"/>
        <v>-2347.9408780564781</v>
      </c>
      <c r="AB275" s="8">
        <f t="shared" si="163"/>
        <v>-23649.943229626864</v>
      </c>
      <c r="AC275" s="8">
        <f t="shared" si="156"/>
        <v>-25997.884107683341</v>
      </c>
      <c r="AD275" s="8">
        <f t="shared" si="164"/>
        <v>656.1872913264308</v>
      </c>
      <c r="AE275" s="8">
        <f t="shared" si="157"/>
        <v>-25341.696816356911</v>
      </c>
      <c r="AJ275" s="7"/>
      <c r="AK275" s="6"/>
      <c r="AL275" s="6"/>
      <c r="AM275" s="5"/>
      <c r="AN275" s="5"/>
    </row>
    <row r="276" spans="1:40" x14ac:dyDescent="0.15">
      <c r="A276" s="40"/>
      <c r="B276" s="39" t="s">
        <v>40</v>
      </c>
      <c r="C276" s="38">
        <v>0</v>
      </c>
      <c r="D276" s="17"/>
      <c r="E276" s="37">
        <v>500000</v>
      </c>
      <c r="F276" s="36"/>
      <c r="G276" s="17"/>
      <c r="H276" s="17">
        <f t="shared" si="165"/>
        <v>71</v>
      </c>
      <c r="I276" s="7">
        <f t="shared" si="158"/>
        <v>71</v>
      </c>
      <c r="J276" s="16">
        <v>0</v>
      </c>
      <c r="K276" s="14">
        <v>0</v>
      </c>
      <c r="L276" s="15">
        <f t="shared" si="166"/>
        <v>2798.9031504331042</v>
      </c>
      <c r="M276" s="14">
        <f t="shared" si="150"/>
        <v>769177</v>
      </c>
      <c r="N276" s="13"/>
      <c r="O276" s="12">
        <f>1000*(IF(I11&lt;18,VLOOKUP(I11,'[1]Mortality (No Interventions) H'!$B$10:$O$129,13),VLOOKUP(I11,'[1]Mortality (Interventions) H'!$B$392:$AV$512,10)))</f>
        <v>38.589782336737152</v>
      </c>
      <c r="P276" s="11">
        <v>0</v>
      </c>
      <c r="Q276" s="10">
        <f t="shared" si="159"/>
        <v>0.83887892930241481</v>
      </c>
      <c r="R276" s="10">
        <f t="shared" si="160"/>
        <v>3.2372155288655301E-2</v>
      </c>
      <c r="S276" s="10">
        <f t="shared" si="161"/>
        <v>0</v>
      </c>
      <c r="T276" s="9">
        <f t="shared" si="151"/>
        <v>0.80650677401375948</v>
      </c>
      <c r="U276" s="18"/>
      <c r="V276" s="8">
        <f t="shared" si="162"/>
        <v>6452.4637820404359</v>
      </c>
      <c r="W276" s="8">
        <f t="shared" si="152"/>
        <v>6203.4646091558152</v>
      </c>
      <c r="X276" s="18"/>
      <c r="Y276" s="8">
        <f t="shared" si="153"/>
        <v>0</v>
      </c>
      <c r="Z276" s="8">
        <f t="shared" si="154"/>
        <v>0</v>
      </c>
      <c r="AA276" s="8">
        <f t="shared" si="155"/>
        <v>-2257.334350632751</v>
      </c>
      <c r="AB276" s="8">
        <f t="shared" si="163"/>
        <v>-24899.917288462017</v>
      </c>
      <c r="AC276" s="8">
        <f t="shared" si="156"/>
        <v>-27157.251639094768</v>
      </c>
      <c r="AD276" s="8">
        <f t="shared" si="164"/>
        <v>632.98669701816686</v>
      </c>
      <c r="AE276" s="8">
        <f t="shared" si="157"/>
        <v>-26524.264942076599</v>
      </c>
      <c r="AJ276" s="7"/>
      <c r="AK276" s="6"/>
      <c r="AL276" s="6"/>
      <c r="AM276" s="5"/>
      <c r="AN276" s="5"/>
    </row>
    <row r="277" spans="1:40" x14ac:dyDescent="0.15">
      <c r="A277" s="30" t="s">
        <v>41</v>
      </c>
      <c r="B277" s="35"/>
      <c r="C277" s="34"/>
      <c r="D277" s="17"/>
      <c r="E277" s="17"/>
      <c r="F277" s="17"/>
      <c r="G277" s="17"/>
      <c r="H277" s="17">
        <f t="shared" si="165"/>
        <v>72</v>
      </c>
      <c r="I277" s="7">
        <f t="shared" si="158"/>
        <v>72</v>
      </c>
      <c r="J277" s="16">
        <v>0</v>
      </c>
      <c r="K277" s="14">
        <v>0</v>
      </c>
      <c r="L277" s="15">
        <f t="shared" si="166"/>
        <v>2798.9031504331042</v>
      </c>
      <c r="M277" s="14">
        <f t="shared" si="150"/>
        <v>769177</v>
      </c>
      <c r="N277" s="13"/>
      <c r="O277" s="12">
        <f>1000*(IF(I12&lt;18,VLOOKUP(I12,'[1]Mortality (No Interventions) H'!$B$10:$O$129,13),VLOOKUP(I12,'[1]Mortality (Interventions) H'!$B$392:$AV$512,10)))</f>
        <v>42.294124732801507</v>
      </c>
      <c r="P277" s="11">
        <v>0</v>
      </c>
      <c r="Q277" s="10">
        <f t="shared" si="159"/>
        <v>0.80650677401375948</v>
      </c>
      <c r="R277" s="10">
        <f t="shared" si="160"/>
        <v>3.4110498097987302E-2</v>
      </c>
      <c r="S277" s="10">
        <f t="shared" si="161"/>
        <v>0</v>
      </c>
      <c r="T277" s="9">
        <f t="shared" si="151"/>
        <v>0.7723962759157722</v>
      </c>
      <c r="U277" s="18"/>
      <c r="V277" s="8">
        <f t="shared" si="162"/>
        <v>6203.4646091558152</v>
      </c>
      <c r="W277" s="8">
        <f t="shared" si="152"/>
        <v>5941.0945032006593</v>
      </c>
      <c r="X277" s="18"/>
      <c r="Y277" s="8">
        <f t="shared" si="153"/>
        <v>0</v>
      </c>
      <c r="Z277" s="8">
        <f t="shared" si="154"/>
        <v>0</v>
      </c>
      <c r="AA277" s="8">
        <f t="shared" si="155"/>
        <v>-2161.8623700434518</v>
      </c>
      <c r="AB277" s="8">
        <f t="shared" si="163"/>
        <v>-26237.010595515578</v>
      </c>
      <c r="AC277" s="8">
        <f t="shared" si="156"/>
        <v>-28398.872965559029</v>
      </c>
      <c r="AD277" s="8">
        <f t="shared" si="164"/>
        <v>608.55987815818548</v>
      </c>
      <c r="AE277" s="8">
        <f t="shared" si="157"/>
        <v>-27790.313087400842</v>
      </c>
      <c r="AJ277" s="7"/>
      <c r="AK277" s="6"/>
      <c r="AL277" s="6"/>
      <c r="AM277" s="5"/>
      <c r="AN277" s="5"/>
    </row>
    <row r="278" spans="1:40" x14ac:dyDescent="0.15">
      <c r="A278" s="30"/>
      <c r="B278" s="32" t="s">
        <v>37</v>
      </c>
      <c r="C278" s="32" t="s">
        <v>38</v>
      </c>
      <c r="D278" s="17"/>
      <c r="E278" s="17"/>
      <c r="F278" s="17"/>
      <c r="G278" s="17"/>
      <c r="H278" s="17">
        <f t="shared" si="165"/>
        <v>73</v>
      </c>
      <c r="I278" s="7">
        <f t="shared" si="158"/>
        <v>73</v>
      </c>
      <c r="J278" s="16">
        <v>0</v>
      </c>
      <c r="K278" s="14">
        <v>0</v>
      </c>
      <c r="L278" s="15">
        <f t="shared" si="166"/>
        <v>2798.9031504331042</v>
      </c>
      <c r="M278" s="14">
        <f t="shared" si="150"/>
        <v>769177</v>
      </c>
      <c r="N278" s="13"/>
      <c r="O278" s="12">
        <f>1000*(IF(I13&lt;18,VLOOKUP(I13,'[1]Mortality (No Interventions) H'!$B$10:$O$129,13),VLOOKUP(I13,'[1]Mortality (Interventions) H'!$B$392:$AV$512,10)))</f>
        <v>46.537240520096269</v>
      </c>
      <c r="P278" s="11">
        <v>0</v>
      </c>
      <c r="Q278" s="10">
        <f t="shared" si="159"/>
        <v>0.7723962759157722</v>
      </c>
      <c r="R278" s="10">
        <f t="shared" si="160"/>
        <v>3.594519126911893E-2</v>
      </c>
      <c r="S278" s="10">
        <f t="shared" si="161"/>
        <v>0</v>
      </c>
      <c r="T278" s="9">
        <f t="shared" si="151"/>
        <v>0.73645108464665332</v>
      </c>
      <c r="U278" s="18"/>
      <c r="V278" s="8">
        <f t="shared" si="162"/>
        <v>5941.0945032006593</v>
      </c>
      <c r="W278" s="8">
        <f t="shared" si="152"/>
        <v>5664.612359352589</v>
      </c>
      <c r="X278" s="18"/>
      <c r="Y278" s="8">
        <f t="shared" si="153"/>
        <v>0</v>
      </c>
      <c r="Z278" s="8">
        <f t="shared" si="154"/>
        <v>0</v>
      </c>
      <c r="AA278" s="8">
        <f t="shared" si="155"/>
        <v>-2061.2552609573945</v>
      </c>
      <c r="AB278" s="8">
        <f t="shared" si="163"/>
        <v>-27648.214384807092</v>
      </c>
      <c r="AC278" s="8">
        <f t="shared" si="156"/>
        <v>-29709.469645764486</v>
      </c>
      <c r="AD278" s="8">
        <f t="shared" si="164"/>
        <v>582.82137076398476</v>
      </c>
      <c r="AE278" s="8">
        <f t="shared" si="157"/>
        <v>-29126.648275000502</v>
      </c>
      <c r="AJ278" s="7"/>
      <c r="AK278" s="6"/>
      <c r="AL278" s="6"/>
      <c r="AM278" s="5"/>
      <c r="AN278" s="5"/>
    </row>
    <row r="279" spans="1:40" x14ac:dyDescent="0.15">
      <c r="A279" s="30"/>
      <c r="B279" s="32">
        <v>1</v>
      </c>
      <c r="C279" s="28">
        <f>$H$268*0.01+$B$281</f>
        <v>5602.3777771242412</v>
      </c>
      <c r="D279" s="17"/>
      <c r="E279" s="33" t="s">
        <v>42</v>
      </c>
      <c r="F279" s="32"/>
      <c r="G279" s="31">
        <v>0.01</v>
      </c>
      <c r="H279" s="17">
        <f t="shared" si="165"/>
        <v>74</v>
      </c>
      <c r="I279" s="7">
        <f t="shared" si="158"/>
        <v>74</v>
      </c>
      <c r="J279" s="16">
        <v>0</v>
      </c>
      <c r="K279" s="14">
        <v>0</v>
      </c>
      <c r="L279" s="15">
        <f t="shared" si="166"/>
        <v>2798.9031504331042</v>
      </c>
      <c r="M279" s="14">
        <f t="shared" si="150"/>
        <v>769177</v>
      </c>
      <c r="N279" s="13"/>
      <c r="O279" s="12">
        <f>1000*(IF(I14&lt;18,VLOOKUP(I14,'[1]Mortality (No Interventions) H'!$B$10:$O$129,13),VLOOKUP(I14,'[1]Mortality (Interventions) H'!$B$392:$AV$512,10)))</f>
        <v>51.567480315187758</v>
      </c>
      <c r="P279" s="11">
        <v>0</v>
      </c>
      <c r="Q279" s="10">
        <f t="shared" si="159"/>
        <v>0.73645108464665332</v>
      </c>
      <c r="R279" s="10">
        <f t="shared" si="160"/>
        <v>3.7976926810614972E-2</v>
      </c>
      <c r="S279" s="10">
        <f t="shared" si="161"/>
        <v>0</v>
      </c>
      <c r="T279" s="9">
        <f t="shared" si="151"/>
        <v>0.69847415783603839</v>
      </c>
      <c r="U279" s="18"/>
      <c r="V279" s="8">
        <f t="shared" si="162"/>
        <v>5664.612359352589</v>
      </c>
      <c r="W279" s="8">
        <f t="shared" si="152"/>
        <v>5372.5025730185052</v>
      </c>
      <c r="X279" s="18"/>
      <c r="Y279" s="8">
        <f t="shared" si="153"/>
        <v>0</v>
      </c>
      <c r="Z279" s="8">
        <f t="shared" si="154"/>
        <v>0</v>
      </c>
      <c r="AA279" s="8">
        <f t="shared" si="155"/>
        <v>-1954.961520863397</v>
      </c>
      <c r="AB279" s="8">
        <f t="shared" si="163"/>
        <v>-29210.978633408391</v>
      </c>
      <c r="AC279" s="8">
        <f t="shared" si="156"/>
        <v>-31165.94015427179</v>
      </c>
      <c r="AD279" s="8">
        <f t="shared" si="164"/>
        <v>555.698472452489</v>
      </c>
      <c r="AE279" s="8">
        <f t="shared" si="157"/>
        <v>-30610.241681819301</v>
      </c>
      <c r="AJ279" s="7"/>
      <c r="AK279" s="6"/>
      <c r="AL279" s="6"/>
      <c r="AM279" s="5"/>
      <c r="AN279" s="5"/>
    </row>
    <row r="280" spans="1:40" x14ac:dyDescent="0.15">
      <c r="A280" s="30"/>
      <c r="B280" s="29" t="s">
        <v>40</v>
      </c>
      <c r="C280" s="28">
        <f>$H$268*0.005+$B$281</f>
        <v>2798.9031504331042</v>
      </c>
      <c r="D280" s="17"/>
      <c r="E280" s="17"/>
      <c r="F280" s="17"/>
      <c r="G280" s="17"/>
      <c r="H280" s="17">
        <f t="shared" si="165"/>
        <v>75</v>
      </c>
      <c r="I280" s="7">
        <f t="shared" si="158"/>
        <v>75</v>
      </c>
      <c r="J280" s="16">
        <v>0</v>
      </c>
      <c r="K280" s="14">
        <v>0</v>
      </c>
      <c r="L280" s="15">
        <f t="shared" si="166"/>
        <v>2798.9031504331042</v>
      </c>
      <c r="M280" s="14">
        <f t="shared" si="150"/>
        <v>769177</v>
      </c>
      <c r="N280" s="13"/>
      <c r="O280" s="12">
        <f>1000*(IF(I15&lt;18,VLOOKUP(I15,'[1]Mortality (No Interventions) H'!$B$10:$O$129,13),VLOOKUP(I15,'[1]Mortality (Interventions) H'!$B$392:$AV$512,10)))</f>
        <v>57.318385743783573</v>
      </c>
      <c r="P280" s="11">
        <v>0</v>
      </c>
      <c r="Q280" s="10">
        <f t="shared" si="159"/>
        <v>0.69847415783603839</v>
      </c>
      <c r="R280" s="10">
        <f t="shared" si="160"/>
        <v>4.0035411210910421E-2</v>
      </c>
      <c r="S280" s="10">
        <f t="shared" si="161"/>
        <v>0</v>
      </c>
      <c r="T280" s="9">
        <f t="shared" si="151"/>
        <v>0.65843874662512802</v>
      </c>
      <c r="U280" s="18"/>
      <c r="V280" s="8">
        <f t="shared" si="162"/>
        <v>5372.5025730185052</v>
      </c>
      <c r="W280" s="8">
        <f t="shared" si="152"/>
        <v>5064.5593981287611</v>
      </c>
      <c r="X280" s="18"/>
      <c r="Y280" s="8">
        <f t="shared" si="153"/>
        <v>0</v>
      </c>
      <c r="Z280" s="8">
        <f t="shared" si="154"/>
        <v>0</v>
      </c>
      <c r="AA280" s="8">
        <f t="shared" si="155"/>
        <v>-1842.9062822962953</v>
      </c>
      <c r="AB280" s="8">
        <f t="shared" si="163"/>
        <v>-30794.317488974444</v>
      </c>
      <c r="AC280" s="8">
        <f t="shared" si="156"/>
        <v>-32637.223771270739</v>
      </c>
      <c r="AD280" s="8">
        <f t="shared" si="164"/>
        <v>527.04250241311536</v>
      </c>
      <c r="AE280" s="8">
        <f t="shared" si="157"/>
        <v>-32110.181268857625</v>
      </c>
      <c r="AJ280" s="7"/>
      <c r="AK280" s="6"/>
      <c r="AL280" s="6"/>
      <c r="AM280" s="5"/>
      <c r="AN280" s="5"/>
    </row>
    <row r="281" spans="1:40" x14ac:dyDescent="0.15">
      <c r="A281" s="1" t="s">
        <v>93</v>
      </c>
      <c r="B281" s="54">
        <f>B24</f>
        <v>-4.571476258032213</v>
      </c>
      <c r="D281" s="17"/>
      <c r="E281" s="17"/>
      <c r="F281" s="17"/>
      <c r="G281" s="21"/>
      <c r="H281" s="17">
        <f t="shared" si="165"/>
        <v>76</v>
      </c>
      <c r="I281" s="7">
        <f t="shared" si="158"/>
        <v>76</v>
      </c>
      <c r="J281" s="16">
        <v>0</v>
      </c>
      <c r="K281" s="14">
        <v>0</v>
      </c>
      <c r="L281" s="15">
        <f t="shared" si="166"/>
        <v>2798.9031504331042</v>
      </c>
      <c r="M281" s="14">
        <f t="shared" si="150"/>
        <v>769177</v>
      </c>
      <c r="N281" s="13"/>
      <c r="O281" s="12">
        <f>1000*(IF(I16&lt;18,VLOOKUP(I16,'[1]Mortality (No Interventions) H'!$B$10:$O$129,13),VLOOKUP(I16,'[1]Mortality (Interventions) H'!$B$392:$AV$512,10)))</f>
        <v>63.861249130141672</v>
      </c>
      <c r="P281" s="11">
        <v>0</v>
      </c>
      <c r="Q281" s="10">
        <f t="shared" si="159"/>
        <v>0.65843874662512802</v>
      </c>
      <c r="R281" s="10">
        <f t="shared" si="160"/>
        <v>4.2048720835165532E-2</v>
      </c>
      <c r="S281" s="10">
        <f t="shared" si="161"/>
        <v>0</v>
      </c>
      <c r="T281" s="9">
        <f t="shared" si="151"/>
        <v>0.61639002578996249</v>
      </c>
      <c r="U281" s="18"/>
      <c r="V281" s="8">
        <f t="shared" si="162"/>
        <v>5064.5593981287611</v>
      </c>
      <c r="W281" s="8">
        <f t="shared" si="152"/>
        <v>4741.1303086704602</v>
      </c>
      <c r="X281" s="18"/>
      <c r="Y281" s="8">
        <f t="shared" si="153"/>
        <v>0</v>
      </c>
      <c r="Z281" s="8">
        <f t="shared" si="154"/>
        <v>0</v>
      </c>
      <c r="AA281" s="8">
        <f t="shared" si="155"/>
        <v>-1725.2159850790683</v>
      </c>
      <c r="AB281" s="8">
        <f t="shared" si="163"/>
        <v>-32342.908945830117</v>
      </c>
      <c r="AC281" s="8">
        <f t="shared" si="156"/>
        <v>-34068.124930909187</v>
      </c>
      <c r="AD281" s="8">
        <f t="shared" si="164"/>
        <v>496.83327695643152</v>
      </c>
      <c r="AE281" s="8">
        <f t="shared" si="157"/>
        <v>-33571.291653952758</v>
      </c>
      <c r="AJ281" s="7"/>
      <c r="AK281" s="6"/>
      <c r="AL281" s="6"/>
      <c r="AM281" s="5"/>
      <c r="AN281" s="5"/>
    </row>
    <row r="282" spans="1:40" x14ac:dyDescent="0.15">
      <c r="A282" s="1"/>
      <c r="D282" s="17"/>
      <c r="E282" s="24"/>
      <c r="F282" s="17"/>
      <c r="G282" s="21"/>
      <c r="H282" s="17">
        <f t="shared" si="165"/>
        <v>77</v>
      </c>
      <c r="I282" s="7">
        <f t="shared" si="158"/>
        <v>77</v>
      </c>
      <c r="J282" s="16">
        <v>0</v>
      </c>
      <c r="K282" s="14">
        <v>0</v>
      </c>
      <c r="L282" s="15">
        <f t="shared" si="166"/>
        <v>2798.9031504331042</v>
      </c>
      <c r="M282" s="14">
        <f t="shared" si="150"/>
        <v>769177</v>
      </c>
      <c r="N282" s="13"/>
      <c r="O282" s="12">
        <f>1000*(IF(I17&lt;18,VLOOKUP(I17,'[1]Mortality (No Interventions) H'!$B$10:$O$129,13),VLOOKUP(I17,'[1]Mortality (Interventions) H'!$B$392:$AV$512,10)))</f>
        <v>71.349221660190821</v>
      </c>
      <c r="P282" s="11">
        <v>0</v>
      </c>
      <c r="Q282" s="10">
        <f t="shared" si="159"/>
        <v>0.61639002578996249</v>
      </c>
      <c r="R282" s="10">
        <f t="shared" si="160"/>
        <v>4.3978948579218774E-2</v>
      </c>
      <c r="S282" s="10">
        <f t="shared" si="161"/>
        <v>0</v>
      </c>
      <c r="T282" s="9">
        <f t="shared" si="151"/>
        <v>0.57241107721074369</v>
      </c>
      <c r="U282" s="18"/>
      <c r="V282" s="8">
        <f t="shared" si="162"/>
        <v>4741.1303086704602</v>
      </c>
      <c r="W282" s="8">
        <f t="shared" si="152"/>
        <v>4402.8543513572822</v>
      </c>
      <c r="X282" s="18"/>
      <c r="Y282" s="8">
        <f t="shared" si="153"/>
        <v>0</v>
      </c>
      <c r="Z282" s="8">
        <f t="shared" si="154"/>
        <v>0</v>
      </c>
      <c r="AA282" s="8">
        <f t="shared" si="155"/>
        <v>-1602.1231673479574</v>
      </c>
      <c r="AB282" s="8">
        <f t="shared" si="163"/>
        <v>-33827.595731317757</v>
      </c>
      <c r="AC282" s="8">
        <f t="shared" si="156"/>
        <v>-35429.718898665713</v>
      </c>
      <c r="AD282" s="8">
        <f t="shared" si="164"/>
        <v>465.10488328057215</v>
      </c>
      <c r="AE282" s="8">
        <f t="shared" si="157"/>
        <v>-34964.614015385137</v>
      </c>
      <c r="AJ282" s="7"/>
      <c r="AK282" s="6"/>
      <c r="AL282" s="6"/>
      <c r="AM282" s="5"/>
      <c r="AN282" s="5"/>
    </row>
    <row r="283" spans="1:40" x14ac:dyDescent="0.15">
      <c r="A283" s="1"/>
      <c r="B283" s="1"/>
      <c r="D283" s="17"/>
      <c r="E283" s="17"/>
      <c r="F283" s="17"/>
      <c r="G283" s="17"/>
      <c r="H283" s="17">
        <f t="shared" si="165"/>
        <v>78</v>
      </c>
      <c r="I283" s="7">
        <f t="shared" si="158"/>
        <v>78</v>
      </c>
      <c r="J283" s="16">
        <v>0</v>
      </c>
      <c r="K283" s="14">
        <v>0</v>
      </c>
      <c r="L283" s="15">
        <f t="shared" si="166"/>
        <v>2798.9031504331042</v>
      </c>
      <c r="M283" s="14">
        <f t="shared" si="150"/>
        <v>769177</v>
      </c>
      <c r="N283" s="13"/>
      <c r="O283" s="12">
        <f>1000*(IF(I18&lt;18,VLOOKUP(I18,'[1]Mortality (No Interventions) H'!$B$10:$O$129,13),VLOOKUP(I18,'[1]Mortality (Interventions) H'!$B$392:$AV$512,10)))</f>
        <v>79.616633495544974</v>
      </c>
      <c r="P283" s="11">
        <v>0</v>
      </c>
      <c r="Q283" s="10">
        <f t="shared" si="159"/>
        <v>0.57241107721074369</v>
      </c>
      <c r="R283" s="10">
        <f t="shared" si="160"/>
        <v>4.5573442943077878E-2</v>
      </c>
      <c r="S283" s="10">
        <f t="shared" si="161"/>
        <v>0</v>
      </c>
      <c r="T283" s="9">
        <f t="shared" si="151"/>
        <v>0.52683763426766583</v>
      </c>
      <c r="U283" s="18"/>
      <c r="V283" s="8">
        <f t="shared" si="162"/>
        <v>4402.8543513572822</v>
      </c>
      <c r="W283" s="8">
        <f t="shared" si="152"/>
        <v>4052.3139101310044</v>
      </c>
      <c r="X283" s="18"/>
      <c r="Y283" s="8">
        <f t="shared" si="153"/>
        <v>0</v>
      </c>
      <c r="Z283" s="8">
        <f t="shared" si="154"/>
        <v>0</v>
      </c>
      <c r="AA283" s="8">
        <f t="shared" si="155"/>
        <v>-1474.5675143184935</v>
      </c>
      <c r="AB283" s="8">
        <f t="shared" si="163"/>
        <v>-35054.044122627813</v>
      </c>
      <c r="AC283" s="8">
        <f t="shared" si="156"/>
        <v>-36528.611636946305</v>
      </c>
      <c r="AD283" s="8">
        <f t="shared" si="164"/>
        <v>431.9200118681494</v>
      </c>
      <c r="AE283" s="8">
        <f t="shared" si="157"/>
        <v>-36096.691625078158</v>
      </c>
      <c r="AJ283" s="7"/>
      <c r="AK283" s="6"/>
      <c r="AL283" s="6"/>
      <c r="AM283" s="5"/>
      <c r="AN283" s="5"/>
    </row>
    <row r="284" spans="1:40" x14ac:dyDescent="0.15">
      <c r="A284" s="1"/>
      <c r="D284" s="17"/>
      <c r="E284" s="17"/>
      <c r="F284" s="17"/>
      <c r="G284" s="21"/>
      <c r="H284" s="17">
        <f t="shared" si="165"/>
        <v>79</v>
      </c>
      <c r="I284" s="7">
        <f t="shared" si="158"/>
        <v>79</v>
      </c>
      <c r="J284" s="16">
        <v>0</v>
      </c>
      <c r="K284" s="14">
        <v>0</v>
      </c>
      <c r="L284" s="15">
        <f t="shared" si="166"/>
        <v>2798.9031504331042</v>
      </c>
      <c r="M284" s="14">
        <f t="shared" si="150"/>
        <v>769177</v>
      </c>
      <c r="N284" s="13"/>
      <c r="O284" s="12">
        <f>1000*(IF(I19&lt;18,VLOOKUP(I19,'[1]Mortality (No Interventions) H'!$B$10:$O$129,13),VLOOKUP(I19,'[1]Mortality (Interventions) H'!$B$392:$AV$512,10)))</f>
        <v>88.69618420879651</v>
      </c>
      <c r="P284" s="11">
        <v>0</v>
      </c>
      <c r="Q284" s="10">
        <f t="shared" si="159"/>
        <v>0.52683763426766583</v>
      </c>
      <c r="R284" s="10">
        <f t="shared" si="160"/>
        <v>4.6728487857131455E-2</v>
      </c>
      <c r="S284" s="10">
        <f t="shared" si="161"/>
        <v>0</v>
      </c>
      <c r="T284" s="9">
        <f t="shared" si="151"/>
        <v>0.48010914641053437</v>
      </c>
      <c r="U284" s="18"/>
      <c r="V284" s="8">
        <f t="shared" si="162"/>
        <v>4052.3139101310044</v>
      </c>
      <c r="W284" s="8">
        <f t="shared" si="152"/>
        <v>3692.8891290861561</v>
      </c>
      <c r="X284" s="18"/>
      <c r="Y284" s="8">
        <f t="shared" si="153"/>
        <v>0</v>
      </c>
      <c r="Z284" s="8">
        <f t="shared" si="154"/>
        <v>0</v>
      </c>
      <c r="AA284" s="8">
        <f t="shared" si="155"/>
        <v>-1343.7790024401932</v>
      </c>
      <c r="AB284" s="8">
        <f t="shared" si="163"/>
        <v>-35942.478104484799</v>
      </c>
      <c r="AC284" s="8">
        <f t="shared" si="156"/>
        <v>-37286.25710692499</v>
      </c>
      <c r="AD284" s="8">
        <f t="shared" si="164"/>
        <v>397.53199458385154</v>
      </c>
      <c r="AE284" s="8">
        <f t="shared" si="157"/>
        <v>-36888.725112341141</v>
      </c>
      <c r="AJ284" s="7"/>
      <c r="AK284" s="6"/>
      <c r="AL284" s="6"/>
      <c r="AM284" s="5"/>
      <c r="AN284" s="5"/>
    </row>
    <row r="285" spans="1:40" x14ac:dyDescent="0.15">
      <c r="A285" s="1"/>
      <c r="D285" s="17"/>
      <c r="E285" s="17"/>
      <c r="F285" s="17"/>
      <c r="G285" s="17"/>
      <c r="H285" s="17">
        <f t="shared" si="165"/>
        <v>80</v>
      </c>
      <c r="I285" s="7">
        <f t="shared" si="158"/>
        <v>80</v>
      </c>
      <c r="J285" s="16">
        <v>0</v>
      </c>
      <c r="K285" s="14">
        <v>0</v>
      </c>
      <c r="L285" s="15">
        <f t="shared" si="166"/>
        <v>2798.9031504331042</v>
      </c>
      <c r="M285" s="14">
        <f t="shared" si="150"/>
        <v>769177</v>
      </c>
      <c r="N285" s="13"/>
      <c r="O285" s="12">
        <f>1000*(IF(I20&lt;18,VLOOKUP(I20,'[1]Mortality (No Interventions) H'!$B$10:$O$129,13),VLOOKUP(I20,'[1]Mortality (Interventions) H'!$B$392:$AV$512,10)))</f>
        <v>98.457460927299607</v>
      </c>
      <c r="P285" s="11">
        <v>0</v>
      </c>
      <c r="Q285" s="10">
        <f t="shared" si="159"/>
        <v>0.48010914641053437</v>
      </c>
      <c r="R285" s="10">
        <f t="shared" si="160"/>
        <v>4.727032752355436E-2</v>
      </c>
      <c r="S285" s="10">
        <f t="shared" si="161"/>
        <v>0</v>
      </c>
      <c r="T285" s="9">
        <f t="shared" si="151"/>
        <v>0.43283881888698</v>
      </c>
      <c r="U285" s="18"/>
      <c r="V285" s="8">
        <f t="shared" si="162"/>
        <v>3692.8891290861561</v>
      </c>
      <c r="W285" s="8">
        <f t="shared" si="152"/>
        <v>3329.2966419503064</v>
      </c>
      <c r="X285" s="18"/>
      <c r="Y285" s="8">
        <f t="shared" si="153"/>
        <v>0</v>
      </c>
      <c r="Z285" s="8">
        <f t="shared" si="154"/>
        <v>0</v>
      </c>
      <c r="AA285" s="8">
        <f t="shared" si="155"/>
        <v>-1211.4739338125121</v>
      </c>
      <c r="AB285" s="8">
        <f t="shared" si="163"/>
        <v>-36359.248713584973</v>
      </c>
      <c r="AC285" s="8">
        <f t="shared" si="156"/>
        <v>-37570.722647397488</v>
      </c>
      <c r="AD285" s="8">
        <f t="shared" si="164"/>
        <v>362.27242356335194</v>
      </c>
      <c r="AE285" s="8">
        <f t="shared" si="157"/>
        <v>-37208.450223834137</v>
      </c>
      <c r="AJ285" s="7"/>
      <c r="AK285" s="6"/>
      <c r="AL285" s="6"/>
      <c r="AM285" s="5"/>
      <c r="AN285" s="5"/>
    </row>
    <row r="286" spans="1:40" x14ac:dyDescent="0.15">
      <c r="B286" s="23"/>
      <c r="C286" s="22"/>
      <c r="D286" s="17"/>
      <c r="E286" s="17"/>
      <c r="F286" s="17"/>
      <c r="G286" s="21"/>
      <c r="H286" s="17">
        <f t="shared" si="165"/>
        <v>81</v>
      </c>
      <c r="I286" s="7">
        <f t="shared" si="158"/>
        <v>81</v>
      </c>
      <c r="J286" s="16">
        <v>0</v>
      </c>
      <c r="K286" s="14">
        <v>0</v>
      </c>
      <c r="L286" s="15">
        <f t="shared" si="166"/>
        <v>2798.9031504331042</v>
      </c>
      <c r="M286" s="14">
        <f t="shared" si="150"/>
        <v>769177</v>
      </c>
      <c r="N286" s="13"/>
      <c r="O286" s="12">
        <f>1000*(IF(I21&lt;18,VLOOKUP(I21,'[1]Mortality (No Interventions) H'!$B$10:$O$129,13),VLOOKUP(I21,'[1]Mortality (Interventions) H'!$B$392:$AV$512,10)))</f>
        <v>109.03423762476312</v>
      </c>
      <c r="P286" s="11">
        <v>0</v>
      </c>
      <c r="Q286" s="10">
        <f t="shared" si="159"/>
        <v>0.43283881888698</v>
      </c>
      <c r="R286" s="10">
        <f t="shared" si="160"/>
        <v>4.7194250631744789E-2</v>
      </c>
      <c r="S286" s="10">
        <f t="shared" si="161"/>
        <v>0</v>
      </c>
      <c r="T286" s="9">
        <f t="shared" si="151"/>
        <v>0.38564456825523519</v>
      </c>
      <c r="U286" s="18"/>
      <c r="V286" s="8">
        <f t="shared" si="162"/>
        <v>3329.2966419503064</v>
      </c>
      <c r="W286" s="8">
        <f t="shared" si="152"/>
        <v>2966.2893207685706</v>
      </c>
      <c r="X286" s="18"/>
      <c r="Y286" s="8">
        <f t="shared" si="153"/>
        <v>0</v>
      </c>
      <c r="Z286" s="8">
        <f t="shared" si="154"/>
        <v>0</v>
      </c>
      <c r="AA286" s="8">
        <f t="shared" si="155"/>
        <v>-1079.3817970369921</v>
      </c>
      <c r="AB286" s="8">
        <f t="shared" si="163"/>
        <v>-36300.732118173561</v>
      </c>
      <c r="AC286" s="8">
        <f t="shared" si="156"/>
        <v>-37380.113915210553</v>
      </c>
      <c r="AD286" s="8">
        <f t="shared" si="164"/>
        <v>326.60400057532507</v>
      </c>
      <c r="AE286" s="8">
        <f t="shared" si="157"/>
        <v>-37053.50991463523</v>
      </c>
      <c r="AJ286" s="7"/>
      <c r="AK286" s="6"/>
      <c r="AL286" s="6"/>
      <c r="AM286" s="5"/>
      <c r="AN286" s="5"/>
    </row>
    <row r="287" spans="1:40" x14ac:dyDescent="0.15">
      <c r="B287" s="17"/>
      <c r="C287" s="17"/>
      <c r="D287" s="17"/>
      <c r="F287" s="17"/>
      <c r="G287" s="17"/>
      <c r="H287" s="17">
        <f t="shared" si="165"/>
        <v>82</v>
      </c>
      <c r="I287" s="7">
        <f t="shared" si="158"/>
        <v>82</v>
      </c>
      <c r="J287" s="16">
        <v>0</v>
      </c>
      <c r="K287" s="14">
        <v>0</v>
      </c>
      <c r="L287" s="15">
        <f t="shared" si="166"/>
        <v>2798.9031504331042</v>
      </c>
      <c r="M287" s="14">
        <f t="shared" si="150"/>
        <v>769177</v>
      </c>
      <c r="N287" s="13"/>
      <c r="O287" s="12">
        <f>1000*(IF(I22&lt;18,VLOOKUP(I22,'[1]Mortality (No Interventions) H'!$B$10:$O$129,13),VLOOKUP(I22,'[1]Mortality (Interventions) H'!$B$392:$AV$512,10)))</f>
        <v>120.79228742313791</v>
      </c>
      <c r="P287" s="11">
        <v>0</v>
      </c>
      <c r="Q287" s="10">
        <f t="shared" si="159"/>
        <v>0.38564456825523519</v>
      </c>
      <c r="R287" s="10">
        <f t="shared" si="160"/>
        <v>4.6582889531858289E-2</v>
      </c>
      <c r="S287" s="10">
        <f t="shared" si="161"/>
        <v>0</v>
      </c>
      <c r="T287" s="9">
        <f t="shared" si="151"/>
        <v>0.33906167872337689</v>
      </c>
      <c r="U287" s="18"/>
      <c r="V287" s="8">
        <f t="shared" si="162"/>
        <v>2966.2893207685706</v>
      </c>
      <c r="W287" s="8">
        <f t="shared" si="152"/>
        <v>2607.9844485541089</v>
      </c>
      <c r="X287" s="18"/>
      <c r="Y287" s="8">
        <f t="shared" si="153"/>
        <v>0</v>
      </c>
      <c r="Z287" s="8">
        <f t="shared" si="154"/>
        <v>0</v>
      </c>
      <c r="AA287" s="8">
        <f t="shared" si="155"/>
        <v>-949.00080076999654</v>
      </c>
      <c r="AB287" s="8">
        <f t="shared" si="163"/>
        <v>-35830.487221446165</v>
      </c>
      <c r="AC287" s="8">
        <f t="shared" si="156"/>
        <v>-36779.488022216159</v>
      </c>
      <c r="AD287" s="8">
        <f t="shared" si="164"/>
        <v>290.99298236739679</v>
      </c>
      <c r="AE287" s="8">
        <f t="shared" si="157"/>
        <v>-36488.495039848764</v>
      </c>
      <c r="AJ287" s="7"/>
      <c r="AK287" s="6"/>
      <c r="AL287" s="6"/>
      <c r="AM287" s="5"/>
      <c r="AN287" s="5"/>
    </row>
    <row r="288" spans="1:40" x14ac:dyDescent="0.15">
      <c r="B288" s="17"/>
      <c r="C288" s="17"/>
      <c r="D288" s="17"/>
      <c r="F288" s="17"/>
      <c r="G288" s="17"/>
      <c r="H288" s="17">
        <f t="shared" si="165"/>
        <v>83</v>
      </c>
      <c r="I288" s="7">
        <f t="shared" si="158"/>
        <v>83</v>
      </c>
      <c r="J288" s="16">
        <v>0</v>
      </c>
      <c r="K288" s="14">
        <v>0</v>
      </c>
      <c r="L288" s="15">
        <f t="shared" si="166"/>
        <v>2798.9031504331042</v>
      </c>
      <c r="M288" s="14">
        <f t="shared" si="150"/>
        <v>769177</v>
      </c>
      <c r="N288" s="13"/>
      <c r="O288" s="12">
        <f>1000*(IF(I23&lt;18,VLOOKUP(I23,'[1]Mortality (No Interventions) H'!$B$10:$O$129,13),VLOOKUP(I23,'[1]Mortality (Interventions) H'!$B$392:$AV$512,10)))</f>
        <v>133.84310694292037</v>
      </c>
      <c r="P288" s="11">
        <v>0</v>
      </c>
      <c r="Q288" s="10">
        <f t="shared" si="159"/>
        <v>0.33906167872337689</v>
      </c>
      <c r="R288" s="10">
        <f t="shared" si="160"/>
        <v>4.5381068525619045E-2</v>
      </c>
      <c r="S288" s="10">
        <f t="shared" si="161"/>
        <v>0</v>
      </c>
      <c r="T288" s="9">
        <f t="shared" si="151"/>
        <v>0.29368061019775782</v>
      </c>
      <c r="U288" s="18"/>
      <c r="V288" s="8">
        <f t="shared" si="162"/>
        <v>2607.9844485541089</v>
      </c>
      <c r="W288" s="8">
        <f t="shared" si="152"/>
        <v>2258.9237071008079</v>
      </c>
      <c r="X288" s="18"/>
      <c r="Y288" s="8">
        <f t="shared" si="153"/>
        <v>0</v>
      </c>
      <c r="Z288" s="8">
        <f t="shared" si="154"/>
        <v>0</v>
      </c>
      <c r="AA288" s="8">
        <f t="shared" si="155"/>
        <v>-821.98358510362084</v>
      </c>
      <c r="AB288" s="8">
        <f t="shared" si="163"/>
        <v>-34906.07414533008</v>
      </c>
      <c r="AC288" s="8">
        <f t="shared" si="156"/>
        <v>-35728.057730433698</v>
      </c>
      <c r="AD288" s="8">
        <f t="shared" si="164"/>
        <v>255.84327440315809</v>
      </c>
      <c r="AE288" s="8">
        <f t="shared" si="157"/>
        <v>-35472.214456030539</v>
      </c>
      <c r="AJ288" s="7"/>
      <c r="AK288" s="6"/>
      <c r="AL288" s="6"/>
      <c r="AM288" s="5"/>
      <c r="AN288" s="5"/>
    </row>
    <row r="289" spans="2:40" x14ac:dyDescent="0.15">
      <c r="B289" s="17"/>
      <c r="C289" s="17"/>
      <c r="D289" s="17"/>
      <c r="F289" s="17"/>
      <c r="G289" s="17"/>
      <c r="H289" s="17">
        <f t="shared" si="165"/>
        <v>84</v>
      </c>
      <c r="I289" s="7">
        <f t="shared" si="158"/>
        <v>84</v>
      </c>
      <c r="J289" s="16">
        <v>0</v>
      </c>
      <c r="K289" s="14">
        <v>0</v>
      </c>
      <c r="L289" s="15">
        <f t="shared" si="166"/>
        <v>2798.9031504331042</v>
      </c>
      <c r="M289" s="14">
        <f t="shared" si="150"/>
        <v>769177</v>
      </c>
      <c r="N289" s="13"/>
      <c r="O289" s="12">
        <f>1000*(IF(I24&lt;18,VLOOKUP(I24,'[1]Mortality (No Interventions) H'!$B$10:$O$129,13),VLOOKUP(I24,'[1]Mortality (Interventions) H'!$B$392:$AV$512,10)))</f>
        <v>148.38505363245159</v>
      </c>
      <c r="P289" s="11">
        <v>0</v>
      </c>
      <c r="Q289" s="10">
        <f t="shared" si="159"/>
        <v>0.29368061019775782</v>
      </c>
      <c r="R289" s="10">
        <f t="shared" si="160"/>
        <v>4.3577813095005406E-2</v>
      </c>
      <c r="S289" s="10">
        <f t="shared" si="161"/>
        <v>0</v>
      </c>
      <c r="T289" s="9">
        <f t="shared" si="151"/>
        <v>0.25010279710275241</v>
      </c>
      <c r="U289" s="18"/>
      <c r="V289" s="8">
        <f t="shared" si="162"/>
        <v>2258.9237071008079</v>
      </c>
      <c r="W289" s="8">
        <f t="shared" si="152"/>
        <v>1923.733191671038</v>
      </c>
      <c r="X289" s="18"/>
      <c r="Y289" s="8">
        <f t="shared" si="153"/>
        <v>0</v>
      </c>
      <c r="Z289" s="8">
        <f t="shared" si="154"/>
        <v>0</v>
      </c>
      <c r="AA289" s="8">
        <f t="shared" si="155"/>
        <v>-700.01350674302512</v>
      </c>
      <c r="AB289" s="8">
        <f t="shared" si="163"/>
        <v>-33519.051542976973</v>
      </c>
      <c r="AC289" s="8">
        <f t="shared" si="156"/>
        <v>-34219.065049719997</v>
      </c>
      <c r="AD289" s="8">
        <f t="shared" si="164"/>
        <v>221.60041566658927</v>
      </c>
      <c r="AE289" s="8">
        <f t="shared" si="157"/>
        <v>-33997.464634053409</v>
      </c>
      <c r="AJ289" s="7"/>
      <c r="AK289" s="6"/>
      <c r="AL289" s="6"/>
      <c r="AM289" s="5"/>
      <c r="AN289" s="5"/>
    </row>
    <row r="290" spans="2:40" x14ac:dyDescent="0.15">
      <c r="B290" s="17"/>
      <c r="C290" s="19"/>
      <c r="D290" s="21"/>
      <c r="F290" s="17"/>
      <c r="G290" s="19"/>
      <c r="H290" s="17">
        <f t="shared" si="165"/>
        <v>85</v>
      </c>
      <c r="I290" s="7">
        <f t="shared" si="158"/>
        <v>85</v>
      </c>
      <c r="J290" s="16">
        <v>0</v>
      </c>
      <c r="K290" s="14">
        <v>0</v>
      </c>
      <c r="L290" s="15">
        <f t="shared" si="166"/>
        <v>2798.9031504331042</v>
      </c>
      <c r="M290" s="14">
        <f t="shared" si="150"/>
        <v>769177</v>
      </c>
      <c r="N290" s="13"/>
      <c r="O290" s="12">
        <f>1000*(IF(I25&lt;18,VLOOKUP(I25,'[1]Mortality (No Interventions) H'!$B$10:$O$129,13),VLOOKUP(I25,'[1]Mortality (Interventions) H'!$B$392:$AV$512,10)))</f>
        <v>163.83000049391362</v>
      </c>
      <c r="P290" s="11">
        <v>0</v>
      </c>
      <c r="Q290" s="10">
        <f t="shared" si="159"/>
        <v>0.25010279710275241</v>
      </c>
      <c r="R290" s="10">
        <f t="shared" si="160"/>
        <v>4.0974341372873105E-2</v>
      </c>
      <c r="S290" s="10">
        <f t="shared" si="161"/>
        <v>0</v>
      </c>
      <c r="T290" s="9">
        <f t="shared" si="151"/>
        <v>0.20912845572987931</v>
      </c>
      <c r="U290" s="18"/>
      <c r="V290" s="8">
        <f t="shared" si="162"/>
        <v>1923.733191671038</v>
      </c>
      <c r="W290" s="8">
        <f t="shared" si="152"/>
        <v>1608.5679819294139</v>
      </c>
      <c r="X290" s="18"/>
      <c r="Y290" s="8">
        <f t="shared" si="153"/>
        <v>0</v>
      </c>
      <c r="Z290" s="8">
        <f t="shared" si="154"/>
        <v>0</v>
      </c>
      <c r="AA290" s="8">
        <f t="shared" si="155"/>
        <v>-585.33029358756914</v>
      </c>
      <c r="AB290" s="8">
        <f t="shared" si="163"/>
        <v>-31516.520974162417</v>
      </c>
      <c r="AC290" s="8">
        <f t="shared" si="156"/>
        <v>-32101.851267749986</v>
      </c>
      <c r="AD290" s="8">
        <f t="shared" si="164"/>
        <v>188.71822610292884</v>
      </c>
      <c r="AE290" s="8">
        <f t="shared" si="157"/>
        <v>-31913.133041647056</v>
      </c>
      <c r="AG290" s="20"/>
      <c r="AJ290" s="7"/>
      <c r="AK290" s="6"/>
      <c r="AL290" s="6"/>
      <c r="AM290" s="5"/>
      <c r="AN290" s="5"/>
    </row>
    <row r="291" spans="2:40" x14ac:dyDescent="0.15">
      <c r="B291" s="7"/>
      <c r="C291" s="19"/>
      <c r="D291" s="21"/>
      <c r="E291" s="21"/>
      <c r="F291" s="7"/>
      <c r="G291" s="19"/>
      <c r="H291" s="17">
        <f t="shared" si="165"/>
        <v>86</v>
      </c>
      <c r="I291" s="7">
        <f t="shared" si="158"/>
        <v>86</v>
      </c>
      <c r="J291" s="16">
        <v>0</v>
      </c>
      <c r="K291" s="14">
        <v>0</v>
      </c>
      <c r="L291" s="15">
        <f t="shared" si="166"/>
        <v>2798.9031504331042</v>
      </c>
      <c r="M291" s="14">
        <f t="shared" si="150"/>
        <v>769177</v>
      </c>
      <c r="N291" s="13"/>
      <c r="O291" s="12">
        <f>1000*(IF(I26&lt;18,VLOOKUP(I26,'[1]Mortality (No Interventions) H'!$B$10:$O$129,13),VLOOKUP(I26,'[1]Mortality (Interventions) H'!$B$392:$AV$512,10)))</f>
        <v>179.6345982625123</v>
      </c>
      <c r="P291" s="11">
        <v>0</v>
      </c>
      <c r="Q291" s="10">
        <f t="shared" si="159"/>
        <v>0.20912845572987931</v>
      </c>
      <c r="R291" s="10">
        <f t="shared" si="160"/>
        <v>3.7566706130296459E-2</v>
      </c>
      <c r="S291" s="10">
        <f t="shared" si="161"/>
        <v>0</v>
      </c>
      <c r="T291" s="9">
        <f t="shared" si="151"/>
        <v>0.17156174959958287</v>
      </c>
      <c r="U291" s="18"/>
      <c r="V291" s="8">
        <f t="shared" si="162"/>
        <v>1608.5679819294139</v>
      </c>
      <c r="W291" s="8">
        <f t="shared" si="152"/>
        <v>1319.6135187175837</v>
      </c>
      <c r="X291" s="18"/>
      <c r="Y291" s="8">
        <f t="shared" si="153"/>
        <v>0</v>
      </c>
      <c r="Z291" s="8">
        <f t="shared" si="154"/>
        <v>0</v>
      </c>
      <c r="AA291" s="8">
        <f t="shared" si="155"/>
        <v>-480.18472144808783</v>
      </c>
      <c r="AB291" s="8">
        <f t="shared" si="163"/>
        <v>-28895.446321183041</v>
      </c>
      <c r="AC291" s="8">
        <f t="shared" si="156"/>
        <v>-29375.631042631128</v>
      </c>
      <c r="AD291" s="8">
        <f t="shared" si="164"/>
        <v>157.80051902727553</v>
      </c>
      <c r="AE291" s="8">
        <f t="shared" si="157"/>
        <v>-29217.830523603854</v>
      </c>
      <c r="AG291" s="20"/>
      <c r="AJ291" s="7"/>
      <c r="AK291" s="6"/>
      <c r="AL291" s="6"/>
      <c r="AM291" s="5"/>
      <c r="AN291" s="5"/>
    </row>
    <row r="292" spans="2:40" x14ac:dyDescent="0.15">
      <c r="B292" s="7"/>
      <c r="C292" s="19"/>
      <c r="D292" s="21"/>
      <c r="E292" s="21"/>
      <c r="F292" s="7"/>
      <c r="G292" s="19"/>
      <c r="H292" s="17">
        <f t="shared" si="165"/>
        <v>87</v>
      </c>
      <c r="I292" s="7">
        <f t="shared" si="158"/>
        <v>87</v>
      </c>
      <c r="J292" s="16">
        <v>0</v>
      </c>
      <c r="K292" s="14">
        <v>0</v>
      </c>
      <c r="L292" s="15">
        <f t="shared" si="166"/>
        <v>2798.9031504331042</v>
      </c>
      <c r="M292" s="14">
        <f t="shared" si="150"/>
        <v>769177</v>
      </c>
      <c r="N292" s="13"/>
      <c r="O292" s="12">
        <f>1000*(IF(I27&lt;18,VLOOKUP(I27,'[1]Mortality (No Interventions) H'!$B$10:$O$129,13),VLOOKUP(I27,'[1]Mortality (Interventions) H'!$B$392:$AV$512,10)))</f>
        <v>196.62146079378294</v>
      </c>
      <c r="P292" s="11">
        <v>0</v>
      </c>
      <c r="Q292" s="10">
        <f t="shared" si="159"/>
        <v>0.17156174959958287</v>
      </c>
      <c r="R292" s="10">
        <f t="shared" si="160"/>
        <v>3.3732721822607191E-2</v>
      </c>
      <c r="S292" s="10">
        <f t="shared" si="161"/>
        <v>0</v>
      </c>
      <c r="T292" s="9">
        <f t="shared" si="151"/>
        <v>0.13782902777697567</v>
      </c>
      <c r="U292" s="18"/>
      <c r="V292" s="8">
        <f t="shared" si="162"/>
        <v>1319.6135187175837</v>
      </c>
      <c r="W292" s="8">
        <f t="shared" si="152"/>
        <v>1060.1491809841082</v>
      </c>
      <c r="X292" s="18"/>
      <c r="Y292" s="8">
        <f t="shared" si="153"/>
        <v>0</v>
      </c>
      <c r="Z292" s="8">
        <f t="shared" si="154"/>
        <v>0</v>
      </c>
      <c r="AA292" s="8">
        <f t="shared" si="155"/>
        <v>-385.77010006610902</v>
      </c>
      <c r="AB292" s="8">
        <f t="shared" si="163"/>
        <v>-25946.433773347529</v>
      </c>
      <c r="AC292" s="8">
        <f t="shared" si="156"/>
        <v>-26332.203873413637</v>
      </c>
      <c r="AD292" s="8">
        <f t="shared" si="164"/>
        <v>129.45408618619496</v>
      </c>
      <c r="AE292" s="8">
        <f t="shared" si="157"/>
        <v>-26202.749787227443</v>
      </c>
      <c r="AG292" s="20"/>
      <c r="AJ292" s="7"/>
      <c r="AK292" s="6"/>
      <c r="AL292" s="6"/>
      <c r="AM292" s="5"/>
      <c r="AN292" s="5"/>
    </row>
    <row r="293" spans="2:40" x14ac:dyDescent="0.15">
      <c r="B293" s="7"/>
      <c r="C293" s="19"/>
      <c r="D293" s="21"/>
      <c r="E293" s="21"/>
      <c r="F293" s="7"/>
      <c r="G293" s="19"/>
      <c r="H293" s="17">
        <f t="shared" si="165"/>
        <v>88</v>
      </c>
      <c r="I293" s="7">
        <f t="shared" si="158"/>
        <v>88</v>
      </c>
      <c r="J293" s="16">
        <v>0</v>
      </c>
      <c r="K293" s="14">
        <v>0</v>
      </c>
      <c r="L293" s="15">
        <f t="shared" si="166"/>
        <v>2798.9031504331042</v>
      </c>
      <c r="M293" s="14">
        <f t="shared" si="150"/>
        <v>769177</v>
      </c>
      <c r="N293" s="13"/>
      <c r="O293" s="12">
        <f>1000*(IF(I28&lt;18,VLOOKUP(I28,'[1]Mortality (No Interventions) H'!$B$10:$O$129,13),VLOOKUP(I28,'[1]Mortality (Interventions) H'!$B$392:$AV$512,10)))</f>
        <v>214.66582364951918</v>
      </c>
      <c r="P293" s="11">
        <v>0</v>
      </c>
      <c r="Q293" s="10">
        <f t="shared" si="159"/>
        <v>0.13782902777697567</v>
      </c>
      <c r="R293" s="10">
        <f t="shared" si="160"/>
        <v>2.9587181770556942E-2</v>
      </c>
      <c r="S293" s="10">
        <f t="shared" si="161"/>
        <v>0</v>
      </c>
      <c r="T293" s="9">
        <f t="shared" si="151"/>
        <v>0.10824184600641873</v>
      </c>
      <c r="U293" s="18"/>
      <c r="V293" s="8">
        <f t="shared" si="162"/>
        <v>1060.1491809841082</v>
      </c>
      <c r="W293" s="8">
        <f t="shared" si="152"/>
        <v>832.57138385679139</v>
      </c>
      <c r="X293" s="18"/>
      <c r="Y293" s="8">
        <f t="shared" si="153"/>
        <v>0</v>
      </c>
      <c r="Z293" s="8">
        <f t="shared" si="154"/>
        <v>0</v>
      </c>
      <c r="AA293" s="8">
        <f t="shared" si="155"/>
        <v>-302.95844379606029</v>
      </c>
      <c r="AB293" s="8">
        <f t="shared" si="163"/>
        <v>-22757.779712731677</v>
      </c>
      <c r="AC293" s="8">
        <f t="shared" si="156"/>
        <v>-23060.738156527739</v>
      </c>
      <c r="AD293" s="8">
        <f t="shared" si="164"/>
        <v>104.00063465454102</v>
      </c>
      <c r="AE293" s="8">
        <f t="shared" si="157"/>
        <v>-22956.737521873198</v>
      </c>
      <c r="AG293" s="20"/>
      <c r="AJ293" s="7"/>
      <c r="AK293" s="6"/>
      <c r="AL293" s="6"/>
      <c r="AM293" s="5"/>
      <c r="AN293" s="5"/>
    </row>
    <row r="294" spans="2:40" x14ac:dyDescent="0.15">
      <c r="B294" s="7"/>
      <c r="C294" s="19"/>
      <c r="D294" s="21"/>
      <c r="E294" s="21"/>
      <c r="F294" s="7"/>
      <c r="G294" s="19"/>
      <c r="H294" s="17">
        <f t="shared" si="165"/>
        <v>89</v>
      </c>
      <c r="I294" s="7">
        <f t="shared" si="158"/>
        <v>89</v>
      </c>
      <c r="J294" s="16">
        <v>0</v>
      </c>
      <c r="K294" s="14">
        <v>0</v>
      </c>
      <c r="L294" s="15">
        <f t="shared" si="166"/>
        <v>2798.9031504331042</v>
      </c>
      <c r="M294" s="14">
        <f t="shared" si="150"/>
        <v>769177</v>
      </c>
      <c r="N294" s="13"/>
      <c r="O294" s="12">
        <f>1000*(IF(I29&lt;18,VLOOKUP(I29,'[1]Mortality (No Interventions) H'!$B$10:$O$129,13),VLOOKUP(I29,'[1]Mortality (Interventions) H'!$B$392:$AV$512,10)))</f>
        <v>234.26725325972811</v>
      </c>
      <c r="P294" s="11">
        <v>0</v>
      </c>
      <c r="Q294" s="10">
        <f t="shared" si="159"/>
        <v>0.10824184600641873</v>
      </c>
      <c r="R294" s="10">
        <f t="shared" si="160"/>
        <v>2.5357519951686187E-2</v>
      </c>
      <c r="S294" s="10">
        <f t="shared" si="161"/>
        <v>0</v>
      </c>
      <c r="T294" s="9">
        <f t="shared" si="151"/>
        <v>8.2884326054732546E-2</v>
      </c>
      <c r="U294" s="18"/>
      <c r="V294" s="8">
        <f t="shared" si="162"/>
        <v>832.57138385679139</v>
      </c>
      <c r="W294" s="8">
        <f t="shared" si="152"/>
        <v>637.52717261801024</v>
      </c>
      <c r="X294" s="18"/>
      <c r="Y294" s="8">
        <f t="shared" si="153"/>
        <v>0</v>
      </c>
      <c r="Z294" s="8">
        <f t="shared" si="154"/>
        <v>0</v>
      </c>
      <c r="AA294" s="8">
        <f t="shared" si="155"/>
        <v>-231.98520131611554</v>
      </c>
      <c r="AB294" s="8">
        <f t="shared" si="163"/>
        <v>-19504.421123878124</v>
      </c>
      <c r="AC294" s="8">
        <f t="shared" si="156"/>
        <v>-19736.406325194239</v>
      </c>
      <c r="AD294" s="8">
        <f t="shared" si="164"/>
        <v>81.675252756351242</v>
      </c>
      <c r="AE294" s="8">
        <f t="shared" si="157"/>
        <v>-19654.731072437888</v>
      </c>
      <c r="AG294" s="20"/>
      <c r="AJ294" s="7"/>
      <c r="AK294" s="6"/>
      <c r="AL294" s="6"/>
      <c r="AM294" s="5"/>
      <c r="AN294" s="5"/>
    </row>
    <row r="295" spans="2:40" x14ac:dyDescent="0.15">
      <c r="B295" s="7"/>
      <c r="C295" s="19"/>
      <c r="D295" s="21"/>
      <c r="E295" s="21"/>
      <c r="F295" s="7"/>
      <c r="G295" s="19"/>
      <c r="H295" s="17">
        <f t="shared" si="165"/>
        <v>90</v>
      </c>
      <c r="I295" s="7">
        <f t="shared" si="158"/>
        <v>90</v>
      </c>
      <c r="J295" s="16">
        <v>0</v>
      </c>
      <c r="K295" s="14">
        <v>0</v>
      </c>
      <c r="L295" s="15">
        <f t="shared" si="166"/>
        <v>2798.9031504331042</v>
      </c>
      <c r="M295" s="14">
        <f t="shared" si="150"/>
        <v>769177</v>
      </c>
      <c r="N295" s="13"/>
      <c r="O295" s="12">
        <f>1000*(IF(I30&lt;18,VLOOKUP(I30,'[1]Mortality (No Interventions) H'!$B$10:$O$129,13),VLOOKUP(I30,'[1]Mortality (Interventions) H'!$B$392:$AV$512,10)))</f>
        <v>269.09837780374545</v>
      </c>
      <c r="P295" s="11">
        <v>0</v>
      </c>
      <c r="Q295" s="10">
        <f t="shared" si="159"/>
        <v>8.2884326054732546E-2</v>
      </c>
      <c r="R295" s="10">
        <f t="shared" si="160"/>
        <v>2.2304037686685242E-2</v>
      </c>
      <c r="S295" s="10">
        <f t="shared" si="161"/>
        <v>0</v>
      </c>
      <c r="T295" s="9">
        <f t="shared" si="151"/>
        <v>6.0580288368047304E-2</v>
      </c>
      <c r="U295" s="18"/>
      <c r="V295" s="8">
        <f t="shared" si="162"/>
        <v>637.52717261801024</v>
      </c>
      <c r="W295" s="8">
        <f t="shared" si="152"/>
        <v>465.96964466069522</v>
      </c>
      <c r="X295" s="18"/>
      <c r="Y295" s="8">
        <f t="shared" si="153"/>
        <v>0</v>
      </c>
      <c r="Z295" s="8">
        <f t="shared" si="154"/>
        <v>0</v>
      </c>
      <c r="AA295" s="8">
        <f t="shared" si="155"/>
        <v>-169.55835996747354</v>
      </c>
      <c r="AB295" s="8">
        <f t="shared" si="163"/>
        <v>-17155.752795731496</v>
      </c>
      <c r="AC295" s="8">
        <f t="shared" si="156"/>
        <v>-17325.311155698968</v>
      </c>
      <c r="AD295" s="8">
        <f t="shared" si="164"/>
        <v>62.541415633826809</v>
      </c>
      <c r="AE295" s="8">
        <f t="shared" si="157"/>
        <v>-17262.769740065141</v>
      </c>
      <c r="AG295" s="20"/>
      <c r="AJ295" s="7"/>
      <c r="AK295" s="6"/>
      <c r="AL295" s="6"/>
      <c r="AM295" s="5"/>
      <c r="AN295" s="5"/>
    </row>
    <row r="296" spans="2:40" x14ac:dyDescent="0.15">
      <c r="B296" s="7"/>
      <c r="C296" s="19"/>
      <c r="D296" s="21"/>
      <c r="E296" s="21"/>
      <c r="F296" s="7"/>
      <c r="G296" s="19"/>
      <c r="H296" s="17">
        <f t="shared" si="165"/>
        <v>91</v>
      </c>
      <c r="I296" s="7">
        <f t="shared" si="158"/>
        <v>91</v>
      </c>
      <c r="J296" s="16">
        <v>0</v>
      </c>
      <c r="K296" s="14">
        <v>0</v>
      </c>
      <c r="L296" s="15">
        <f t="shared" si="166"/>
        <v>2798.9031504331042</v>
      </c>
      <c r="M296" s="14">
        <f t="shared" si="150"/>
        <v>769177</v>
      </c>
      <c r="N296" s="13"/>
      <c r="O296" s="12">
        <f>1000*(IF(I31&lt;18,VLOOKUP(I31,'[1]Mortality (No Interventions) H'!$B$10:$O$129,13),VLOOKUP(I31,'[1]Mortality (Interventions) H'!$B$392:$AV$512,10)))</f>
        <v>290.79236521690467</v>
      </c>
      <c r="P296" s="11">
        <v>0</v>
      </c>
      <c r="Q296" s="10">
        <f t="shared" si="159"/>
        <v>6.0580288368047304E-2</v>
      </c>
      <c r="R296" s="10">
        <f t="shared" si="160"/>
        <v>1.7616285340066616E-2</v>
      </c>
      <c r="S296" s="10">
        <f t="shared" si="161"/>
        <v>0</v>
      </c>
      <c r="T296" s="9">
        <f t="shared" si="151"/>
        <v>4.2964003027980688E-2</v>
      </c>
      <c r="U296" s="18"/>
      <c r="V296" s="8">
        <f t="shared" si="162"/>
        <v>465.96964466069522</v>
      </c>
      <c r="W296" s="8">
        <f t="shared" si="152"/>
        <v>330.46922957053101</v>
      </c>
      <c r="X296" s="18"/>
      <c r="Y296" s="8">
        <f t="shared" si="153"/>
        <v>0</v>
      </c>
      <c r="Z296" s="8">
        <f t="shared" si="154"/>
        <v>0</v>
      </c>
      <c r="AA296" s="8">
        <f t="shared" si="155"/>
        <v>-120.25208343023257</v>
      </c>
      <c r="AB296" s="8">
        <f t="shared" si="163"/>
        <v>-13550.041509016419</v>
      </c>
      <c r="AC296" s="8">
        <f t="shared" si="156"/>
        <v>-13670.293592446651</v>
      </c>
      <c r="AD296" s="8">
        <f t="shared" si="164"/>
        <v>45.711622141214207</v>
      </c>
      <c r="AE296" s="8">
        <f t="shared" si="157"/>
        <v>-13624.581970305437</v>
      </c>
      <c r="AG296" s="20"/>
      <c r="AJ296" s="7"/>
      <c r="AK296" s="6"/>
      <c r="AL296" s="6"/>
      <c r="AM296" s="5"/>
      <c r="AN296" s="5"/>
    </row>
    <row r="297" spans="2:40" x14ac:dyDescent="0.15">
      <c r="B297" s="7"/>
      <c r="C297" s="19"/>
      <c r="D297" s="21"/>
      <c r="E297" s="21"/>
      <c r="F297" s="7"/>
      <c r="G297" s="19"/>
      <c r="H297" s="17">
        <f t="shared" si="165"/>
        <v>92</v>
      </c>
      <c r="I297" s="7">
        <f t="shared" si="158"/>
        <v>92</v>
      </c>
      <c r="J297" s="16">
        <v>0</v>
      </c>
      <c r="K297" s="14">
        <v>0</v>
      </c>
      <c r="L297" s="15">
        <f t="shared" si="166"/>
        <v>2798.9031504331042</v>
      </c>
      <c r="M297" s="14">
        <f t="shared" si="150"/>
        <v>769177</v>
      </c>
      <c r="N297" s="13"/>
      <c r="O297" s="12">
        <f>1000*(IF(I32&lt;18,VLOOKUP(I32,'[1]Mortality (No Interventions) H'!$B$10:$O$129,13),VLOOKUP(I32,'[1]Mortality (Interventions) H'!$B$392:$AV$512,10)))</f>
        <v>313.83173289043515</v>
      </c>
      <c r="P297" s="11">
        <v>0</v>
      </c>
      <c r="Q297" s="10">
        <f t="shared" si="159"/>
        <v>4.2964003027980688E-2</v>
      </c>
      <c r="R297" s="10">
        <f t="shared" si="160"/>
        <v>1.3483467522181082E-2</v>
      </c>
      <c r="S297" s="10">
        <f t="shared" si="161"/>
        <v>0</v>
      </c>
      <c r="T297" s="9">
        <f t="shared" si="151"/>
        <v>2.9480535505799606E-2</v>
      </c>
      <c r="U297" s="18"/>
      <c r="V297" s="8">
        <f t="shared" si="162"/>
        <v>330.46922957053101</v>
      </c>
      <c r="W297" s="8">
        <f t="shared" si="152"/>
        <v>226.75749858744425</v>
      </c>
      <c r="X297" s="18"/>
      <c r="Y297" s="8">
        <f t="shared" si="153"/>
        <v>0</v>
      </c>
      <c r="Z297" s="8">
        <f t="shared" si="154"/>
        <v>0</v>
      </c>
      <c r="AA297" s="8">
        <f t="shared" si="155"/>
        <v>-82.513163703637503</v>
      </c>
      <c r="AB297" s="8">
        <f t="shared" si="163"/>
        <v>-10371.173098308678</v>
      </c>
      <c r="AC297" s="8">
        <f t="shared" si="156"/>
        <v>-10453.686262012316</v>
      </c>
      <c r="AD297" s="8">
        <f t="shared" si="164"/>
        <v>32.419031420869096</v>
      </c>
      <c r="AE297" s="8">
        <f t="shared" si="157"/>
        <v>-10421.267230591446</v>
      </c>
      <c r="AG297" s="20"/>
      <c r="AJ297" s="7"/>
      <c r="AK297" s="6"/>
      <c r="AL297" s="6"/>
      <c r="AM297" s="5"/>
      <c r="AN297" s="5"/>
    </row>
    <row r="298" spans="2:40" x14ac:dyDescent="0.15">
      <c r="B298" s="7"/>
      <c r="C298" s="19"/>
      <c r="D298" s="21"/>
      <c r="E298" s="21"/>
      <c r="F298" s="7"/>
      <c r="G298" s="19"/>
      <c r="H298" s="17">
        <f t="shared" si="165"/>
        <v>93</v>
      </c>
      <c r="I298" s="7">
        <f t="shared" si="158"/>
        <v>93</v>
      </c>
      <c r="J298" s="16">
        <v>0</v>
      </c>
      <c r="K298" s="14">
        <v>0</v>
      </c>
      <c r="L298" s="15">
        <f t="shared" si="166"/>
        <v>2798.9031504331042</v>
      </c>
      <c r="M298" s="14">
        <f t="shared" si="150"/>
        <v>769177</v>
      </c>
      <c r="N298" s="13"/>
      <c r="O298" s="12">
        <f>1000*(IF(I33&lt;18,VLOOKUP(I33,'[1]Mortality (No Interventions) H'!$B$10:$O$129,13),VLOOKUP(I33,'[1]Mortality (Interventions) H'!$B$392:$AV$512,10)))</f>
        <v>337.45001301651945</v>
      </c>
      <c r="P298" s="11">
        <v>0</v>
      </c>
      <c r="Q298" s="10">
        <f t="shared" si="159"/>
        <v>2.9480535505799606E-2</v>
      </c>
      <c r="R298" s="10">
        <f t="shared" si="160"/>
        <v>9.9482070901660401E-3</v>
      </c>
      <c r="S298" s="10">
        <f t="shared" si="161"/>
        <v>0</v>
      </c>
      <c r="T298" s="9">
        <f t="shared" si="151"/>
        <v>1.9532328415633564E-2</v>
      </c>
      <c r="U298" s="18"/>
      <c r="V298" s="8">
        <f t="shared" si="162"/>
        <v>226.75749858744425</v>
      </c>
      <c r="W298" s="8">
        <f t="shared" si="152"/>
        <v>150.23817773751779</v>
      </c>
      <c r="X298" s="18"/>
      <c r="Y298" s="8">
        <f t="shared" si="153"/>
        <v>0</v>
      </c>
      <c r="Z298" s="8">
        <f t="shared" si="154"/>
        <v>0</v>
      </c>
      <c r="AA298" s="8">
        <f t="shared" si="155"/>
        <v>-54.669095537810826</v>
      </c>
      <c r="AB298" s="8">
        <f t="shared" si="163"/>
        <v>-7651.9320849926444</v>
      </c>
      <c r="AC298" s="8">
        <f t="shared" si="156"/>
        <v>-7706.6011805304552</v>
      </c>
      <c r="AD298" s="8">
        <f t="shared" si="164"/>
        <v>22.244910611428281</v>
      </c>
      <c r="AE298" s="8">
        <f t="shared" si="157"/>
        <v>-7684.356269919027</v>
      </c>
      <c r="AG298" s="20"/>
      <c r="AJ298" s="7"/>
      <c r="AK298" s="6"/>
      <c r="AL298" s="6"/>
      <c r="AM298" s="5"/>
      <c r="AN298" s="5"/>
    </row>
    <row r="299" spans="2:40" x14ac:dyDescent="0.15">
      <c r="B299" s="7"/>
      <c r="C299" s="19"/>
      <c r="D299" s="21"/>
      <c r="E299" s="21"/>
      <c r="F299" s="7"/>
      <c r="G299" s="19"/>
      <c r="H299" s="17">
        <f t="shared" si="165"/>
        <v>94</v>
      </c>
      <c r="I299" s="7">
        <f t="shared" si="158"/>
        <v>94</v>
      </c>
      <c r="J299" s="16">
        <v>0</v>
      </c>
      <c r="K299" s="14">
        <v>0</v>
      </c>
      <c r="L299" s="15">
        <f t="shared" si="166"/>
        <v>2798.9031504331042</v>
      </c>
      <c r="M299" s="14">
        <f t="shared" si="150"/>
        <v>769177</v>
      </c>
      <c r="N299" s="13"/>
      <c r="O299" s="12">
        <f>1000*(IF(I34&lt;18,VLOOKUP(I34,'[1]Mortality (No Interventions) H'!$B$10:$O$129,13),VLOOKUP(I34,'[1]Mortality (Interventions) H'!$B$392:$AV$512,10)))</f>
        <v>361.25830435423489</v>
      </c>
      <c r="P299" s="11">
        <v>0</v>
      </c>
      <c r="Q299" s="10">
        <f t="shared" si="159"/>
        <v>1.9532328415633564E-2</v>
      </c>
      <c r="R299" s="10">
        <f t="shared" si="160"/>
        <v>7.0562158435218203E-3</v>
      </c>
      <c r="S299" s="10">
        <f t="shared" si="161"/>
        <v>0</v>
      </c>
      <c r="T299" s="9">
        <f t="shared" si="151"/>
        <v>1.2476112572111744E-2</v>
      </c>
      <c r="U299" s="18"/>
      <c r="V299" s="8">
        <f t="shared" si="162"/>
        <v>150.23817773751779</v>
      </c>
      <c r="W299" s="8">
        <f t="shared" si="152"/>
        <v>95.963388398791963</v>
      </c>
      <c r="X299" s="18"/>
      <c r="Y299" s="8">
        <f t="shared" si="153"/>
        <v>0</v>
      </c>
      <c r="Z299" s="8">
        <f t="shared" si="154"/>
        <v>0</v>
      </c>
      <c r="AA299" s="8">
        <f t="shared" si="155"/>
        <v>-34.919430783241623</v>
      </c>
      <c r="AB299" s="8">
        <f t="shared" si="163"/>
        <v>-5427.4789338725832</v>
      </c>
      <c r="AC299" s="8">
        <f t="shared" si="156"/>
        <v>-5462.3983646558245</v>
      </c>
      <c r="AD299" s="8">
        <f t="shared" si="164"/>
        <v>14.738365236050496</v>
      </c>
      <c r="AE299" s="8">
        <f t="shared" si="157"/>
        <v>-5447.6599994197741</v>
      </c>
      <c r="AG299" s="20"/>
      <c r="AJ299" s="7"/>
      <c r="AK299" s="6"/>
      <c r="AL299" s="6"/>
      <c r="AM299" s="5"/>
      <c r="AN299" s="5"/>
    </row>
    <row r="300" spans="2:40" x14ac:dyDescent="0.15">
      <c r="B300" s="7"/>
      <c r="C300" s="19"/>
      <c r="D300" s="21"/>
      <c r="E300" s="21"/>
      <c r="F300" s="7"/>
      <c r="G300" s="19"/>
      <c r="H300" s="17">
        <f t="shared" si="165"/>
        <v>95</v>
      </c>
      <c r="I300" s="7">
        <f t="shared" si="158"/>
        <v>95</v>
      </c>
      <c r="J300" s="16">
        <v>0</v>
      </c>
      <c r="K300" s="14">
        <v>0</v>
      </c>
      <c r="L300" s="15">
        <f t="shared" si="166"/>
        <v>2798.9031504331042</v>
      </c>
      <c r="M300" s="14">
        <f t="shared" si="150"/>
        <v>769177</v>
      </c>
      <c r="N300" s="13"/>
      <c r="O300" s="12">
        <f>1000*(IF(I35&lt;18,VLOOKUP(I35,'[1]Mortality (No Interventions) H'!$B$10:$O$129,13),VLOOKUP(I35,'[1]Mortality (Interventions) H'!$B$392:$AV$512,10)))</f>
        <v>386.35513920626141</v>
      </c>
      <c r="P300" s="11">
        <v>0</v>
      </c>
      <c r="Q300" s="10">
        <f t="shared" si="159"/>
        <v>1.2476112572111744E-2</v>
      </c>
      <c r="R300" s="10">
        <f t="shared" si="160"/>
        <v>4.8202102095512211E-3</v>
      </c>
      <c r="S300" s="10">
        <f t="shared" si="161"/>
        <v>0</v>
      </c>
      <c r="T300" s="9">
        <f t="shared" si="151"/>
        <v>7.6559023625605233E-3</v>
      </c>
      <c r="U300" s="18"/>
      <c r="V300" s="8">
        <f t="shared" si="162"/>
        <v>95.963388398791963</v>
      </c>
      <c r="W300" s="8">
        <f t="shared" si="152"/>
        <v>58.887440115272156</v>
      </c>
      <c r="X300" s="18"/>
      <c r="Y300" s="8">
        <f t="shared" si="153"/>
        <v>0</v>
      </c>
      <c r="Z300" s="8">
        <f t="shared" si="154"/>
        <v>0</v>
      </c>
      <c r="AA300" s="8">
        <f t="shared" si="155"/>
        <v>-21.428129241978894</v>
      </c>
      <c r="AB300" s="8">
        <f t="shared" si="163"/>
        <v>-3707.5948283519797</v>
      </c>
      <c r="AC300" s="8">
        <f t="shared" si="156"/>
        <v>-3729.0229575939584</v>
      </c>
      <c r="AD300" s="8">
        <f t="shared" si="164"/>
        <v>9.4140084019214925</v>
      </c>
      <c r="AE300" s="8">
        <f t="shared" si="157"/>
        <v>-3719.608949192037</v>
      </c>
      <c r="AG300" s="20"/>
      <c r="AJ300" s="7"/>
      <c r="AK300" s="6"/>
      <c r="AL300" s="6"/>
      <c r="AM300" s="5"/>
      <c r="AN300" s="5"/>
    </row>
    <row r="301" spans="2:40" x14ac:dyDescent="0.15">
      <c r="B301" s="7"/>
      <c r="C301" s="19"/>
      <c r="D301" s="21"/>
      <c r="E301" s="21"/>
      <c r="F301" s="7"/>
      <c r="G301" s="19"/>
      <c r="H301" s="17">
        <f t="shared" si="165"/>
        <v>96</v>
      </c>
      <c r="I301" s="7">
        <f t="shared" si="158"/>
        <v>96</v>
      </c>
      <c r="J301" s="16">
        <v>0</v>
      </c>
      <c r="K301" s="14">
        <v>0</v>
      </c>
      <c r="L301" s="15">
        <f t="shared" si="166"/>
        <v>2798.9031504331042</v>
      </c>
      <c r="M301" s="14">
        <f t="shared" ref="M301:M332" si="167">$E$11</f>
        <v>769177</v>
      </c>
      <c r="N301" s="13"/>
      <c r="O301" s="12">
        <f>1000*(IF(I36&lt;18,VLOOKUP(I36,'[1]Mortality (No Interventions) H'!$B$10:$O$129,13),VLOOKUP(I36,'[1]Mortality (Interventions) H'!$B$392:$AV$512,10)))</f>
        <v>411.49780743624814</v>
      </c>
      <c r="P301" s="11">
        <v>0</v>
      </c>
      <c r="Q301" s="10">
        <f t="shared" si="159"/>
        <v>7.6559023625605233E-3</v>
      </c>
      <c r="R301" s="10">
        <f t="shared" si="160"/>
        <v>3.1503870361396474E-3</v>
      </c>
      <c r="S301" s="10">
        <f t="shared" si="161"/>
        <v>0</v>
      </c>
      <c r="T301" s="9">
        <f t="shared" ref="T301:T332" si="168">Q301-SUM(R301:S301)</f>
        <v>4.5055153264208763E-3</v>
      </c>
      <c r="U301" s="18"/>
      <c r="V301" s="8">
        <f t="shared" si="162"/>
        <v>58.887440115272156</v>
      </c>
      <c r="W301" s="8">
        <f t="shared" ref="W301:W332" si="169">$G$14*M301*T301</f>
        <v>34.655387622304303</v>
      </c>
      <c r="X301" s="18"/>
      <c r="Y301" s="8">
        <f t="shared" ref="Y301:Y332" si="170">IFERROR(_xlfn.IFNA($T301*J301,0),0)</f>
        <v>0</v>
      </c>
      <c r="Z301" s="8">
        <f t="shared" ref="Z301:Z332" si="171">IFERROR(_xlfn.IFNA(-$T301*K301,0),0)</f>
        <v>0</v>
      </c>
      <c r="AA301" s="8">
        <f t="shared" ref="AA301:AA332" si="172">IFERROR(_xlfn.IFNA(-$T301*L301,0),0)</f>
        <v>-12.610501041444026</v>
      </c>
      <c r="AB301" s="8">
        <f t="shared" si="163"/>
        <v>-2423.2052492967855</v>
      </c>
      <c r="AC301" s="8">
        <f t="shared" ref="AC301:AC332" si="173">IFERROR(_xlfn.IFNA(SUM(Y301:AB301),0),0)</f>
        <v>-2435.8157503382295</v>
      </c>
      <c r="AD301" s="8">
        <f t="shared" si="164"/>
        <v>5.7768578753081989</v>
      </c>
      <c r="AE301" s="8">
        <f t="shared" ref="AE301:AE332" si="174">IFERROR(_xlfn.IFNA(SUM(AC301:AD301),0),0)</f>
        <v>-2430.0388924629215</v>
      </c>
      <c r="AG301" s="20"/>
      <c r="AJ301" s="7"/>
      <c r="AK301" s="6"/>
      <c r="AL301" s="6"/>
      <c r="AM301" s="5"/>
      <c r="AN301" s="5"/>
    </row>
    <row r="302" spans="2:40" x14ac:dyDescent="0.15">
      <c r="B302" s="7"/>
      <c r="C302" s="19"/>
      <c r="D302" s="21"/>
      <c r="E302" s="21"/>
      <c r="F302" s="7"/>
      <c r="G302" s="19"/>
      <c r="H302" s="17">
        <f t="shared" si="165"/>
        <v>97</v>
      </c>
      <c r="I302" s="7">
        <f t="shared" ref="I302:I333" si="175">IF(H302&lt;121, H302 )</f>
        <v>97</v>
      </c>
      <c r="J302" s="16">
        <v>0</v>
      </c>
      <c r="K302" s="14">
        <v>0</v>
      </c>
      <c r="L302" s="15">
        <f t="shared" si="166"/>
        <v>2798.9031504331042</v>
      </c>
      <c r="M302" s="14">
        <f t="shared" si="167"/>
        <v>769177</v>
      </c>
      <c r="N302" s="13"/>
      <c r="O302" s="12">
        <f>1000*(IF(I37&lt;18,VLOOKUP(I37,'[1]Mortality (No Interventions) H'!$B$10:$O$129,13),VLOOKUP(I37,'[1]Mortality (Interventions) H'!$B$392:$AV$512,10)))</f>
        <v>437.58989575950943</v>
      </c>
      <c r="P302" s="11">
        <v>0</v>
      </c>
      <c r="Q302" s="10">
        <f t="shared" ref="Q302:Q333" si="176">T301</f>
        <v>4.5055153264208763E-3</v>
      </c>
      <c r="R302" s="10">
        <f t="shared" ref="R302:R333" si="177">O302*Q302/1000</f>
        <v>1.9715679820313833E-3</v>
      </c>
      <c r="S302" s="10">
        <f t="shared" ref="S302:S333" si="178">MIN(P302*Q302,Q302-R302)</f>
        <v>0</v>
      </c>
      <c r="T302" s="9">
        <f t="shared" si="168"/>
        <v>2.533947344389493E-3</v>
      </c>
      <c r="U302" s="18"/>
      <c r="V302" s="8">
        <f t="shared" ref="V302:V333" si="179">W301</f>
        <v>34.655387622304303</v>
      </c>
      <c r="W302" s="8">
        <f t="shared" si="169"/>
        <v>19.490540165154773</v>
      </c>
      <c r="X302" s="18"/>
      <c r="Y302" s="8">
        <f t="shared" si="170"/>
        <v>0</v>
      </c>
      <c r="Z302" s="8">
        <f t="shared" si="171"/>
        <v>0</v>
      </c>
      <c r="AA302" s="8">
        <f t="shared" si="172"/>
        <v>-7.0922732052433499</v>
      </c>
      <c r="AB302" s="8">
        <f t="shared" ref="AB302:AB333" si="180">IFERROR(_xlfn.IFNA(-M302*R302,0),0)</f>
        <v>-1516.4847457149533</v>
      </c>
      <c r="AC302" s="8">
        <f t="shared" si="173"/>
        <v>-1523.5770189201967</v>
      </c>
      <c r="AD302" s="8">
        <f t="shared" ref="AD302:AD333" si="181">IFERROR(_xlfn.IFNA($D$6*SUM(V302:V302,Y302:Z302),0),0)</f>
        <v>3.3996935257480523</v>
      </c>
      <c r="AE302" s="8">
        <f t="shared" si="174"/>
        <v>-1520.1773253944486</v>
      </c>
      <c r="AG302" s="20"/>
      <c r="AJ302" s="7"/>
      <c r="AK302" s="6"/>
      <c r="AL302" s="6"/>
      <c r="AM302" s="5"/>
      <c r="AN302" s="5"/>
    </row>
    <row r="303" spans="2:40" x14ac:dyDescent="0.15">
      <c r="B303" s="7"/>
      <c r="C303" s="19"/>
      <c r="D303" s="21"/>
      <c r="E303" s="21"/>
      <c r="F303" s="7"/>
      <c r="G303" s="19"/>
      <c r="H303" s="17">
        <f t="shared" ref="H303:H334" si="182">H302+1</f>
        <v>98</v>
      </c>
      <c r="I303" s="7">
        <f t="shared" si="175"/>
        <v>98</v>
      </c>
      <c r="J303" s="16">
        <v>0</v>
      </c>
      <c r="K303" s="14">
        <v>0</v>
      </c>
      <c r="L303" s="15">
        <f t="shared" ref="L303:L334" si="183">$C$280</f>
        <v>2798.9031504331042</v>
      </c>
      <c r="M303" s="14">
        <f t="shared" si="167"/>
        <v>769177</v>
      </c>
      <c r="N303" s="13"/>
      <c r="O303" s="12">
        <f>1000*(IF(I38&lt;18,VLOOKUP(I38,'[1]Mortality (No Interventions) H'!$B$10:$O$129,13),VLOOKUP(I38,'[1]Mortality (Interventions) H'!$B$392:$AV$512,10)))</f>
        <v>464.64707155198766</v>
      </c>
      <c r="P303" s="11">
        <v>0</v>
      </c>
      <c r="Q303" s="10">
        <f t="shared" si="176"/>
        <v>2.533947344389493E-3</v>
      </c>
      <c r="R303" s="10">
        <f t="shared" si="177"/>
        <v>1.1773912130375139E-3</v>
      </c>
      <c r="S303" s="10">
        <f t="shared" si="178"/>
        <v>0</v>
      </c>
      <c r="T303" s="9">
        <f t="shared" si="168"/>
        <v>1.3565561313519791E-3</v>
      </c>
      <c r="U303" s="18"/>
      <c r="V303" s="8">
        <f t="shared" si="179"/>
        <v>19.490540165154773</v>
      </c>
      <c r="W303" s="8">
        <f t="shared" si="169"/>
        <v>10.434317754449213</v>
      </c>
      <c r="X303" s="18"/>
      <c r="Y303" s="8">
        <f t="shared" si="170"/>
        <v>0</v>
      </c>
      <c r="Z303" s="8">
        <f t="shared" si="171"/>
        <v>0</v>
      </c>
      <c r="AA303" s="8">
        <f t="shared" si="172"/>
        <v>-3.7968692297803983</v>
      </c>
      <c r="AB303" s="8">
        <f t="shared" si="180"/>
        <v>-905.62224107055579</v>
      </c>
      <c r="AC303" s="8">
        <f t="shared" si="173"/>
        <v>-909.41911030033623</v>
      </c>
      <c r="AD303" s="8">
        <f t="shared" si="181"/>
        <v>1.9120219902016833</v>
      </c>
      <c r="AE303" s="8">
        <f t="shared" si="174"/>
        <v>-907.50708831013458</v>
      </c>
      <c r="AG303" s="20"/>
      <c r="AJ303" s="7"/>
      <c r="AK303" s="6"/>
      <c r="AL303" s="6"/>
      <c r="AM303" s="5"/>
      <c r="AN303" s="5"/>
    </row>
    <row r="304" spans="2:40" x14ac:dyDescent="0.15">
      <c r="B304" s="7"/>
      <c r="C304" s="19"/>
      <c r="D304" s="21"/>
      <c r="E304" s="21"/>
      <c r="F304" s="7"/>
      <c r="G304" s="19"/>
      <c r="H304" s="17">
        <f t="shared" si="182"/>
        <v>99</v>
      </c>
      <c r="I304" s="7">
        <f t="shared" si="175"/>
        <v>99</v>
      </c>
      <c r="J304" s="16">
        <v>0</v>
      </c>
      <c r="K304" s="14">
        <v>0</v>
      </c>
      <c r="L304" s="15">
        <f t="shared" si="183"/>
        <v>2798.9031504331042</v>
      </c>
      <c r="M304" s="14">
        <f t="shared" si="167"/>
        <v>769177</v>
      </c>
      <c r="N304" s="13"/>
      <c r="O304" s="12">
        <f>1000*(IF(I39&lt;18,VLOOKUP(I39,'[1]Mortality (No Interventions) H'!$B$10:$O$129,13),VLOOKUP(I39,'[1]Mortality (Interventions) H'!$B$392:$AV$512,10)))</f>
        <v>491.39157549276126</v>
      </c>
      <c r="P304" s="11">
        <v>0</v>
      </c>
      <c r="Q304" s="10">
        <f t="shared" si="176"/>
        <v>1.3565561313519791E-3</v>
      </c>
      <c r="R304" s="10">
        <f t="shared" si="177"/>
        <v>6.6660025462941417E-4</v>
      </c>
      <c r="S304" s="10">
        <f t="shared" si="178"/>
        <v>0</v>
      </c>
      <c r="T304" s="9">
        <f t="shared" si="168"/>
        <v>6.899558767225649E-4</v>
      </c>
      <c r="U304" s="18"/>
      <c r="V304" s="8">
        <f t="shared" si="179"/>
        <v>10.434317754449213</v>
      </c>
      <c r="W304" s="8">
        <f t="shared" si="169"/>
        <v>5.3069819138983236</v>
      </c>
      <c r="X304" s="18"/>
      <c r="Y304" s="8">
        <f t="shared" si="170"/>
        <v>0</v>
      </c>
      <c r="Z304" s="8">
        <f t="shared" si="171"/>
        <v>0</v>
      </c>
      <c r="AA304" s="8">
        <f t="shared" si="172"/>
        <v>-1.9311196770186214</v>
      </c>
      <c r="AB304" s="8">
        <f t="shared" si="180"/>
        <v>-512.73358405508895</v>
      </c>
      <c r="AC304" s="8">
        <f t="shared" si="173"/>
        <v>-514.66470373210757</v>
      </c>
      <c r="AD304" s="8">
        <f t="shared" si="181"/>
        <v>1.0236065717114677</v>
      </c>
      <c r="AE304" s="8">
        <f t="shared" si="174"/>
        <v>-513.64109716039616</v>
      </c>
      <c r="AG304" s="20"/>
      <c r="AJ304" s="7"/>
      <c r="AK304" s="6"/>
      <c r="AL304" s="6"/>
      <c r="AM304" s="5"/>
      <c r="AN304" s="5"/>
    </row>
    <row r="305" spans="2:40" x14ac:dyDescent="0.15">
      <c r="B305" s="7"/>
      <c r="C305" s="19"/>
      <c r="D305" s="21"/>
      <c r="E305" s="21"/>
      <c r="F305" s="7"/>
      <c r="G305" s="19"/>
      <c r="H305" s="17">
        <f t="shared" si="182"/>
        <v>100</v>
      </c>
      <c r="I305" s="7">
        <f t="shared" si="175"/>
        <v>100</v>
      </c>
      <c r="J305" s="16">
        <v>0</v>
      </c>
      <c r="K305" s="14">
        <v>0</v>
      </c>
      <c r="L305" s="15">
        <f t="shared" si="183"/>
        <v>2798.9031504331042</v>
      </c>
      <c r="M305" s="14">
        <f t="shared" si="167"/>
        <v>769177</v>
      </c>
      <c r="N305" s="13"/>
      <c r="O305" s="12">
        <f>1000*(IF(I40&lt;18,VLOOKUP(I40,'[1]Mortality (No Interventions) H'!$B$10:$O$129,13),VLOOKUP(I40,'[1]Mortality (Interventions) H'!$B$392:$AV$512,10)))</f>
        <v>518.678682370361</v>
      </c>
      <c r="P305" s="11">
        <v>0</v>
      </c>
      <c r="Q305" s="10">
        <f t="shared" si="176"/>
        <v>6.899558767225649E-4</v>
      </c>
      <c r="R305" s="10">
        <f t="shared" si="177"/>
        <v>3.5786540503214722E-4</v>
      </c>
      <c r="S305" s="10">
        <f t="shared" si="178"/>
        <v>0</v>
      </c>
      <c r="T305" s="9">
        <f t="shared" si="168"/>
        <v>3.3209047169041768E-4</v>
      </c>
      <c r="U305" s="18"/>
      <c r="V305" s="8">
        <f t="shared" si="179"/>
        <v>5.3069819138983236</v>
      </c>
      <c r="W305" s="8">
        <f t="shared" si="169"/>
        <v>2.5543635274342043</v>
      </c>
      <c r="X305" s="18"/>
      <c r="Y305" s="8">
        <f t="shared" si="170"/>
        <v>0</v>
      </c>
      <c r="Z305" s="8">
        <f t="shared" si="171"/>
        <v>0</v>
      </c>
      <c r="AA305" s="8">
        <f t="shared" si="172"/>
        <v>-0.92948906744312565</v>
      </c>
      <c r="AB305" s="8">
        <f t="shared" si="180"/>
        <v>-275.26183864641189</v>
      </c>
      <c r="AC305" s="8">
        <f t="shared" si="173"/>
        <v>-276.191327713855</v>
      </c>
      <c r="AD305" s="8">
        <f t="shared" si="181"/>
        <v>0.52061492575342561</v>
      </c>
      <c r="AE305" s="8">
        <f t="shared" si="174"/>
        <v>-275.67071278810158</v>
      </c>
      <c r="AG305" s="20"/>
      <c r="AJ305" s="7"/>
      <c r="AK305" s="6"/>
      <c r="AL305" s="6"/>
      <c r="AM305" s="5"/>
      <c r="AN305" s="5"/>
    </row>
    <row r="306" spans="2:40" x14ac:dyDescent="0.15">
      <c r="B306" s="7"/>
      <c r="C306" s="19"/>
      <c r="D306" s="21"/>
      <c r="E306" s="21"/>
      <c r="F306" s="7"/>
      <c r="G306" s="19"/>
      <c r="H306" s="17">
        <f t="shared" si="182"/>
        <v>101</v>
      </c>
      <c r="I306" s="7">
        <f t="shared" si="175"/>
        <v>101</v>
      </c>
      <c r="J306" s="16">
        <v>0</v>
      </c>
      <c r="K306" s="14">
        <v>0</v>
      </c>
      <c r="L306" s="15">
        <f t="shared" si="183"/>
        <v>2798.9031504331042</v>
      </c>
      <c r="M306" s="14">
        <f t="shared" si="167"/>
        <v>769177</v>
      </c>
      <c r="N306" s="13"/>
      <c r="O306" s="12">
        <f>1000*(IF(I41&lt;18,VLOOKUP(I41,'[1]Mortality (No Interventions) H'!$B$10:$O$129,13),VLOOKUP(I41,'[1]Mortality (Interventions) H'!$B$392:$AV$512,10)))</f>
        <v>545.21842085134745</v>
      </c>
      <c r="P306" s="11">
        <v>0</v>
      </c>
      <c r="Q306" s="10">
        <f t="shared" si="176"/>
        <v>3.3209047169041768E-4</v>
      </c>
      <c r="R306" s="10">
        <f t="shared" si="177"/>
        <v>1.8106184255482863E-4</v>
      </c>
      <c r="S306" s="10">
        <f t="shared" si="178"/>
        <v>0</v>
      </c>
      <c r="T306" s="9">
        <f t="shared" si="168"/>
        <v>1.5102862913558905E-4</v>
      </c>
      <c r="U306" s="18"/>
      <c r="V306" s="8">
        <f t="shared" si="179"/>
        <v>2.5543635274342043</v>
      </c>
      <c r="W306" s="8">
        <f t="shared" si="169"/>
        <v>1.1616774787262498</v>
      </c>
      <c r="X306" s="18"/>
      <c r="Y306" s="8">
        <f t="shared" si="170"/>
        <v>0</v>
      </c>
      <c r="Z306" s="8">
        <f t="shared" si="171"/>
        <v>0</v>
      </c>
      <c r="AA306" s="8">
        <f t="shared" si="172"/>
        <v>-0.42271450589319309</v>
      </c>
      <c r="AB306" s="8">
        <f t="shared" si="180"/>
        <v>-139.26860487079543</v>
      </c>
      <c r="AC306" s="8">
        <f t="shared" si="173"/>
        <v>-139.69131937668863</v>
      </c>
      <c r="AD306" s="8">
        <f t="shared" si="181"/>
        <v>0.25058306204129543</v>
      </c>
      <c r="AE306" s="8">
        <f t="shared" si="174"/>
        <v>-139.44073631464732</v>
      </c>
      <c r="AG306" s="20"/>
      <c r="AJ306" s="7"/>
      <c r="AK306" s="6"/>
      <c r="AL306" s="6"/>
      <c r="AM306" s="5"/>
      <c r="AN306" s="5"/>
    </row>
    <row r="307" spans="2:40" x14ac:dyDescent="0.15">
      <c r="B307" s="7"/>
      <c r="C307" s="19"/>
      <c r="D307" s="21"/>
      <c r="E307" s="21"/>
      <c r="F307" s="7"/>
      <c r="G307" s="19"/>
      <c r="H307" s="17">
        <f t="shared" si="182"/>
        <v>102</v>
      </c>
      <c r="I307" s="7">
        <f t="shared" si="175"/>
        <v>102</v>
      </c>
      <c r="J307" s="16">
        <v>0</v>
      </c>
      <c r="K307" s="14">
        <v>0</v>
      </c>
      <c r="L307" s="15">
        <f t="shared" si="183"/>
        <v>2798.9031504331042</v>
      </c>
      <c r="M307" s="14">
        <f t="shared" si="167"/>
        <v>769177</v>
      </c>
      <c r="N307" s="13"/>
      <c r="O307" s="12">
        <f>1000*(IF(I42&lt;18,VLOOKUP(I42,'[1]Mortality (No Interventions) H'!$B$10:$O$129,13),VLOOKUP(I42,'[1]Mortality (Interventions) H'!$B$392:$AV$512,10)))</f>
        <v>570.23194763350079</v>
      </c>
      <c r="P307" s="11">
        <v>0</v>
      </c>
      <c r="Q307" s="10">
        <f t="shared" si="176"/>
        <v>1.5102862913558905E-4</v>
      </c>
      <c r="R307" s="10">
        <f t="shared" si="177"/>
        <v>8.6121349340404624E-5</v>
      </c>
      <c r="S307" s="10">
        <f t="shared" si="178"/>
        <v>0</v>
      </c>
      <c r="T307" s="9">
        <f t="shared" si="168"/>
        <v>6.4907279795184424E-5</v>
      </c>
      <c r="U307" s="18"/>
      <c r="V307" s="8">
        <f t="shared" si="179"/>
        <v>1.1616774787262498</v>
      </c>
      <c r="W307" s="8">
        <f t="shared" si="169"/>
        <v>0.49925186751020573</v>
      </c>
      <c r="X307" s="18"/>
      <c r="Y307" s="8">
        <f t="shared" si="170"/>
        <v>0</v>
      </c>
      <c r="Z307" s="8">
        <f t="shared" si="171"/>
        <v>0</v>
      </c>
      <c r="AA307" s="8">
        <f t="shared" si="172"/>
        <v>-0.18166918990478464</v>
      </c>
      <c r="AB307" s="8">
        <f t="shared" si="180"/>
        <v>-66.24256112160441</v>
      </c>
      <c r="AC307" s="8">
        <f t="shared" si="173"/>
        <v>-66.424230311509191</v>
      </c>
      <c r="AD307" s="8">
        <f t="shared" si="181"/>
        <v>0.11396056066304512</v>
      </c>
      <c r="AE307" s="8">
        <f t="shared" si="174"/>
        <v>-66.310269750846146</v>
      </c>
      <c r="AG307" s="20"/>
      <c r="AJ307" s="7"/>
      <c r="AK307" s="6"/>
      <c r="AL307" s="6"/>
      <c r="AM307" s="5"/>
      <c r="AN307" s="5"/>
    </row>
    <row r="308" spans="2:40" x14ac:dyDescent="0.15">
      <c r="B308" s="7"/>
      <c r="C308" s="19"/>
      <c r="D308" s="21"/>
      <c r="E308" s="21"/>
      <c r="F308" s="7"/>
      <c r="G308" s="19"/>
      <c r="H308" s="17">
        <f t="shared" si="182"/>
        <v>103</v>
      </c>
      <c r="I308" s="7">
        <f t="shared" si="175"/>
        <v>103</v>
      </c>
      <c r="J308" s="16">
        <v>0</v>
      </c>
      <c r="K308" s="14">
        <v>0</v>
      </c>
      <c r="L308" s="15">
        <f t="shared" si="183"/>
        <v>2798.9031504331042</v>
      </c>
      <c r="M308" s="14">
        <f t="shared" si="167"/>
        <v>769177</v>
      </c>
      <c r="N308" s="13"/>
      <c r="O308" s="12">
        <f>1000*(IF(I43&lt;18,VLOOKUP(I43,'[1]Mortality (No Interventions) H'!$B$10:$O$129,13),VLOOKUP(I43,'[1]Mortality (Interventions) H'!$B$392:$AV$512,10)))</f>
        <v>595.05535290612056</v>
      </c>
      <c r="P308" s="11">
        <v>0</v>
      </c>
      <c r="Q308" s="10">
        <f t="shared" si="176"/>
        <v>6.4907279795184424E-5</v>
      </c>
      <c r="R308" s="10">
        <f t="shared" si="177"/>
        <v>3.8623424284699774E-5</v>
      </c>
      <c r="S308" s="10">
        <f t="shared" si="178"/>
        <v>0</v>
      </c>
      <c r="T308" s="9">
        <f t="shared" si="168"/>
        <v>2.6283855510484651E-5</v>
      </c>
      <c r="U308" s="18"/>
      <c r="V308" s="8">
        <f t="shared" si="179"/>
        <v>0.49925186751020573</v>
      </c>
      <c r="W308" s="8">
        <f t="shared" si="169"/>
        <v>0.20216937129988052</v>
      </c>
      <c r="X308" s="18"/>
      <c r="Y308" s="8">
        <f t="shared" si="170"/>
        <v>0</v>
      </c>
      <c r="Z308" s="8">
        <f t="shared" si="171"/>
        <v>0</v>
      </c>
      <c r="AA308" s="8">
        <f t="shared" si="172"/>
        <v>-7.3565965993823992E-2</v>
      </c>
      <c r="AB308" s="8">
        <f t="shared" si="180"/>
        <v>-29.708249621032518</v>
      </c>
      <c r="AC308" s="8">
        <f t="shared" si="173"/>
        <v>-29.781815587026344</v>
      </c>
      <c r="AD308" s="8">
        <f t="shared" si="181"/>
        <v>4.8976608202751182E-2</v>
      </c>
      <c r="AE308" s="8">
        <f t="shared" si="174"/>
        <v>-29.732838978823594</v>
      </c>
      <c r="AG308" s="20"/>
      <c r="AJ308" s="7"/>
      <c r="AK308" s="6"/>
      <c r="AL308" s="6"/>
      <c r="AM308" s="5"/>
      <c r="AN308" s="5"/>
    </row>
    <row r="309" spans="2:40" x14ac:dyDescent="0.15">
      <c r="B309" s="7"/>
      <c r="C309" s="19"/>
      <c r="D309" s="21"/>
      <c r="E309" s="21"/>
      <c r="F309" s="7"/>
      <c r="G309" s="19"/>
      <c r="H309" s="17">
        <f t="shared" si="182"/>
        <v>104</v>
      </c>
      <c r="I309" s="7">
        <f t="shared" si="175"/>
        <v>104</v>
      </c>
      <c r="J309" s="16">
        <v>0</v>
      </c>
      <c r="K309" s="14">
        <v>0</v>
      </c>
      <c r="L309" s="15">
        <f t="shared" si="183"/>
        <v>2798.9031504331042</v>
      </c>
      <c r="M309" s="14">
        <f t="shared" si="167"/>
        <v>769177</v>
      </c>
      <c r="N309" s="13"/>
      <c r="O309" s="12">
        <f>1000*(IF(I44&lt;18,VLOOKUP(I44,'[1]Mortality (No Interventions) H'!$B$10:$O$129,13),VLOOKUP(I44,'[1]Mortality (Interventions) H'!$B$392:$AV$512,10)))</f>
        <v>619.46378710958311</v>
      </c>
      <c r="P309" s="11">
        <v>0</v>
      </c>
      <c r="Q309" s="10">
        <f t="shared" si="176"/>
        <v>2.6283855510484651E-5</v>
      </c>
      <c r="R309" s="10">
        <f t="shared" si="177"/>
        <v>1.6281896674365908E-5</v>
      </c>
      <c r="S309" s="10">
        <f t="shared" si="178"/>
        <v>0</v>
      </c>
      <c r="T309" s="9">
        <f t="shared" si="168"/>
        <v>1.0001958836118743E-5</v>
      </c>
      <c r="U309" s="18"/>
      <c r="V309" s="8">
        <f t="shared" si="179"/>
        <v>0.20216937129988052</v>
      </c>
      <c r="W309" s="8">
        <f t="shared" si="169"/>
        <v>7.6932766916893075E-2</v>
      </c>
      <c r="X309" s="18"/>
      <c r="Y309" s="8">
        <f t="shared" si="170"/>
        <v>0</v>
      </c>
      <c r="Z309" s="8">
        <f t="shared" si="171"/>
        <v>0</v>
      </c>
      <c r="AA309" s="8">
        <f t="shared" si="172"/>
        <v>-2.7994514096914974E-2</v>
      </c>
      <c r="AB309" s="8">
        <f t="shared" si="180"/>
        <v>-12.523660438298746</v>
      </c>
      <c r="AC309" s="8">
        <f t="shared" si="173"/>
        <v>-12.551654952395662</v>
      </c>
      <c r="AD309" s="8">
        <f t="shared" si="181"/>
        <v>1.983281532451828E-2</v>
      </c>
      <c r="AE309" s="8">
        <f t="shared" si="174"/>
        <v>-12.531822137071144</v>
      </c>
      <c r="AG309" s="20"/>
      <c r="AJ309" s="7"/>
      <c r="AK309" s="6"/>
      <c r="AL309" s="6"/>
      <c r="AM309" s="5"/>
      <c r="AN309" s="5"/>
    </row>
    <row r="310" spans="2:40" x14ac:dyDescent="0.15">
      <c r="B310" s="7"/>
      <c r="C310" s="19"/>
      <c r="D310" s="21"/>
      <c r="E310" s="21"/>
      <c r="F310" s="7"/>
      <c r="G310" s="19"/>
      <c r="H310" s="17">
        <f t="shared" si="182"/>
        <v>105</v>
      </c>
      <c r="I310" s="7">
        <f t="shared" si="175"/>
        <v>105</v>
      </c>
      <c r="J310" s="16">
        <v>0</v>
      </c>
      <c r="K310" s="14">
        <v>0</v>
      </c>
      <c r="L310" s="15">
        <f t="shared" si="183"/>
        <v>2798.9031504331042</v>
      </c>
      <c r="M310" s="14">
        <f t="shared" si="167"/>
        <v>769177</v>
      </c>
      <c r="N310" s="13"/>
      <c r="O310" s="12">
        <f>1000*(IF(I45&lt;18,VLOOKUP(I45,'[1]Mortality (No Interventions) H'!$B$10:$O$129,13),VLOOKUP(I45,'[1]Mortality (Interventions) H'!$B$392:$AV$512,10)))</f>
        <v>643.22082343411523</v>
      </c>
      <c r="P310" s="11">
        <v>0</v>
      </c>
      <c r="Q310" s="10">
        <f t="shared" si="176"/>
        <v>1.0001958836118743E-5</v>
      </c>
      <c r="R310" s="10">
        <f t="shared" si="177"/>
        <v>6.4334681985224232E-6</v>
      </c>
      <c r="S310" s="10">
        <f t="shared" si="178"/>
        <v>0</v>
      </c>
      <c r="T310" s="9">
        <f t="shared" si="168"/>
        <v>3.5684906375963201E-6</v>
      </c>
      <c r="U310" s="18"/>
      <c r="V310" s="8">
        <f t="shared" si="179"/>
        <v>7.6932766916893075E-2</v>
      </c>
      <c r="W310" s="8">
        <f t="shared" si="169"/>
        <v>2.7448009231544248E-2</v>
      </c>
      <c r="X310" s="18"/>
      <c r="Y310" s="8">
        <f t="shared" si="170"/>
        <v>0</v>
      </c>
      <c r="Z310" s="8">
        <f t="shared" si="171"/>
        <v>0</v>
      </c>
      <c r="AA310" s="8">
        <f t="shared" si="172"/>
        <v>-9.9878596878593771E-3</v>
      </c>
      <c r="AB310" s="8">
        <f t="shared" si="180"/>
        <v>-4.9484757685348821</v>
      </c>
      <c r="AC310" s="8">
        <f t="shared" si="173"/>
        <v>-4.9584636282227414</v>
      </c>
      <c r="AD310" s="8">
        <f t="shared" si="181"/>
        <v>7.5471044345472114E-3</v>
      </c>
      <c r="AE310" s="8">
        <f t="shared" si="174"/>
        <v>-4.9509165237881945</v>
      </c>
      <c r="AG310" s="20"/>
      <c r="AJ310" s="7"/>
      <c r="AK310" s="6"/>
      <c r="AL310" s="6"/>
      <c r="AM310" s="5"/>
      <c r="AN310" s="5"/>
    </row>
    <row r="311" spans="2:40" x14ac:dyDescent="0.15">
      <c r="B311" s="7"/>
      <c r="C311" s="19"/>
      <c r="D311" s="21"/>
      <c r="E311" s="21"/>
      <c r="F311" s="7"/>
      <c r="G311" s="19"/>
      <c r="H311" s="17">
        <f t="shared" si="182"/>
        <v>106</v>
      </c>
      <c r="I311" s="7">
        <f t="shared" si="175"/>
        <v>106</v>
      </c>
      <c r="J311" s="16">
        <v>0</v>
      </c>
      <c r="K311" s="14">
        <v>0</v>
      </c>
      <c r="L311" s="15">
        <f t="shared" si="183"/>
        <v>2798.9031504331042</v>
      </c>
      <c r="M311" s="14">
        <f t="shared" si="167"/>
        <v>769177</v>
      </c>
      <c r="N311" s="13"/>
      <c r="O311" s="12">
        <f>1000*(IF(I46&lt;18,VLOOKUP(I46,'[1]Mortality (No Interventions) H'!$B$10:$O$129,13),VLOOKUP(I46,'[1]Mortality (Interventions) H'!$B$392:$AV$512,10)))</f>
        <v>666.10294377608659</v>
      </c>
      <c r="P311" s="11">
        <v>0</v>
      </c>
      <c r="Q311" s="10">
        <f t="shared" si="176"/>
        <v>3.5684906375963201E-6</v>
      </c>
      <c r="R311" s="10">
        <f t="shared" si="177"/>
        <v>2.376982118540313E-6</v>
      </c>
      <c r="S311" s="10">
        <f t="shared" si="178"/>
        <v>0</v>
      </c>
      <c r="T311" s="9">
        <f t="shared" si="168"/>
        <v>1.1915085190560071E-6</v>
      </c>
      <c r="U311" s="18"/>
      <c r="V311" s="8">
        <f t="shared" si="179"/>
        <v>2.7448009231544248E-2</v>
      </c>
      <c r="W311" s="8">
        <f t="shared" si="169"/>
        <v>9.1648094816194244E-3</v>
      </c>
      <c r="X311" s="18"/>
      <c r="Y311" s="8">
        <f t="shared" si="170"/>
        <v>0</v>
      </c>
      <c r="Z311" s="8">
        <f t="shared" si="171"/>
        <v>0</v>
      </c>
      <c r="AA311" s="8">
        <f t="shared" si="172"/>
        <v>-3.3349169477537408E-3</v>
      </c>
      <c r="AB311" s="8">
        <f t="shared" si="180"/>
        <v>-1.8283199749924823</v>
      </c>
      <c r="AC311" s="8">
        <f t="shared" si="173"/>
        <v>-1.831654891940236</v>
      </c>
      <c r="AD311" s="8">
        <f t="shared" si="181"/>
        <v>2.692649705614491E-3</v>
      </c>
      <c r="AE311" s="8">
        <f t="shared" si="174"/>
        <v>-1.8289622422346214</v>
      </c>
      <c r="AG311" s="20"/>
      <c r="AJ311" s="7"/>
      <c r="AK311" s="6"/>
      <c r="AL311" s="6"/>
      <c r="AM311" s="5"/>
      <c r="AN311" s="5"/>
    </row>
    <row r="312" spans="2:40" x14ac:dyDescent="0.15">
      <c r="B312" s="7"/>
      <c r="C312" s="19"/>
      <c r="D312" s="21"/>
      <c r="E312" s="21"/>
      <c r="F312" s="7"/>
      <c r="G312" s="19"/>
      <c r="H312" s="17">
        <f t="shared" si="182"/>
        <v>107</v>
      </c>
      <c r="I312" s="7">
        <f t="shared" si="175"/>
        <v>107</v>
      </c>
      <c r="J312" s="16">
        <v>0</v>
      </c>
      <c r="K312" s="14">
        <v>0</v>
      </c>
      <c r="L312" s="15">
        <f t="shared" si="183"/>
        <v>2798.9031504331042</v>
      </c>
      <c r="M312" s="14">
        <f t="shared" si="167"/>
        <v>769177</v>
      </c>
      <c r="N312" s="13"/>
      <c r="O312" s="12">
        <f>1000*(IF(I47&lt;18,VLOOKUP(I47,'[1]Mortality (No Interventions) H'!$B$10:$O$129,13),VLOOKUP(I47,'[1]Mortality (Interventions) H'!$B$392:$AV$512,10)))</f>
        <v>688.13610720553788</v>
      </c>
      <c r="P312" s="11">
        <v>0</v>
      </c>
      <c r="Q312" s="10">
        <f t="shared" si="176"/>
        <v>1.1915085190560071E-6</v>
      </c>
      <c r="R312" s="10">
        <f t="shared" si="177"/>
        <v>8.1992003400543617E-7</v>
      </c>
      <c r="S312" s="10">
        <f t="shared" si="178"/>
        <v>0</v>
      </c>
      <c r="T312" s="9">
        <f t="shared" si="168"/>
        <v>3.7158848505057095E-7</v>
      </c>
      <c r="U312" s="18"/>
      <c r="V312" s="8">
        <f t="shared" si="179"/>
        <v>9.1648094816194244E-3</v>
      </c>
      <c r="W312" s="8">
        <f t="shared" si="169"/>
        <v>2.8581731616574304E-3</v>
      </c>
      <c r="X312" s="18"/>
      <c r="Y312" s="8">
        <f t="shared" si="170"/>
        <v>0</v>
      </c>
      <c r="Z312" s="8">
        <f t="shared" si="171"/>
        <v>0</v>
      </c>
      <c r="AA312" s="8">
        <f t="shared" si="172"/>
        <v>-1.0400401814727074E-3</v>
      </c>
      <c r="AB312" s="8">
        <f t="shared" si="180"/>
        <v>-0.63066363199619935</v>
      </c>
      <c r="AC312" s="8">
        <f t="shared" si="173"/>
        <v>-0.63170367217767209</v>
      </c>
      <c r="AD312" s="8">
        <f t="shared" si="181"/>
        <v>8.9906781014686564E-4</v>
      </c>
      <c r="AE312" s="8">
        <f t="shared" si="174"/>
        <v>-0.63080460436752528</v>
      </c>
      <c r="AG312" s="20"/>
      <c r="AJ312" s="7"/>
      <c r="AK312" s="6"/>
      <c r="AL312" s="6"/>
      <c r="AM312" s="5"/>
      <c r="AN312" s="5"/>
    </row>
    <row r="313" spans="2:40" x14ac:dyDescent="0.15">
      <c r="B313" s="7"/>
      <c r="C313" s="19"/>
      <c r="D313" s="21"/>
      <c r="E313" s="21"/>
      <c r="F313" s="7"/>
      <c r="G313" s="19"/>
      <c r="H313" s="17">
        <f t="shared" si="182"/>
        <v>108</v>
      </c>
      <c r="I313" s="7">
        <f t="shared" si="175"/>
        <v>108</v>
      </c>
      <c r="J313" s="16">
        <v>0</v>
      </c>
      <c r="K313" s="14">
        <v>0</v>
      </c>
      <c r="L313" s="15">
        <f t="shared" si="183"/>
        <v>2798.9031504331042</v>
      </c>
      <c r="M313" s="14">
        <f t="shared" si="167"/>
        <v>769177</v>
      </c>
      <c r="N313" s="13"/>
      <c r="O313" s="12">
        <f>1000*(IF(I48&lt;18,VLOOKUP(I48,'[1]Mortality (No Interventions) H'!$B$10:$O$129,13),VLOOKUP(I48,'[1]Mortality (Interventions) H'!$B$392:$AV$512,10)))</f>
        <v>709.3722595550322</v>
      </c>
      <c r="P313" s="11">
        <v>0</v>
      </c>
      <c r="Q313" s="10">
        <f t="shared" si="176"/>
        <v>3.7158848505057095E-7</v>
      </c>
      <c r="R313" s="10">
        <f t="shared" si="177"/>
        <v>2.6359456326495485E-7</v>
      </c>
      <c r="S313" s="10">
        <f t="shared" si="178"/>
        <v>0</v>
      </c>
      <c r="T313" s="9">
        <f t="shared" si="168"/>
        <v>1.0799392178561611E-7</v>
      </c>
      <c r="U313" s="18"/>
      <c r="V313" s="8">
        <f t="shared" si="179"/>
        <v>2.8581731616574304E-3</v>
      </c>
      <c r="W313" s="8">
        <f t="shared" si="169"/>
        <v>8.3066440777294849E-4</v>
      </c>
      <c r="X313" s="18"/>
      <c r="Y313" s="8">
        <f t="shared" si="170"/>
        <v>0</v>
      </c>
      <c r="Z313" s="8">
        <f t="shared" si="171"/>
        <v>0</v>
      </c>
      <c r="AA313" s="8">
        <f t="shared" si="172"/>
        <v>-3.0226452791338716E-4</v>
      </c>
      <c r="AB313" s="8">
        <f t="shared" si="180"/>
        <v>-0.20275087538844819</v>
      </c>
      <c r="AC313" s="8">
        <f t="shared" si="173"/>
        <v>-0.20305313991636156</v>
      </c>
      <c r="AD313" s="8">
        <f t="shared" si="181"/>
        <v>2.8038678715859393E-4</v>
      </c>
      <c r="AE313" s="8">
        <f t="shared" si="174"/>
        <v>-0.20277275312920298</v>
      </c>
      <c r="AG313" s="20"/>
      <c r="AJ313" s="7"/>
      <c r="AK313" s="6"/>
      <c r="AL313" s="6"/>
      <c r="AM313" s="5"/>
      <c r="AN313" s="5"/>
    </row>
    <row r="314" spans="2:40" x14ac:dyDescent="0.15">
      <c r="B314" s="7"/>
      <c r="C314" s="19"/>
      <c r="F314" s="7"/>
      <c r="G314" s="19"/>
      <c r="H314" s="17">
        <f t="shared" si="182"/>
        <v>109</v>
      </c>
      <c r="I314" s="7">
        <f t="shared" si="175"/>
        <v>109</v>
      </c>
      <c r="J314" s="16">
        <v>0</v>
      </c>
      <c r="K314" s="14">
        <v>0</v>
      </c>
      <c r="L314" s="15">
        <f t="shared" si="183"/>
        <v>2798.9031504331042</v>
      </c>
      <c r="M314" s="14">
        <f t="shared" si="167"/>
        <v>769177</v>
      </c>
      <c r="N314" s="13"/>
      <c r="O314" s="12">
        <f>1000*(IF(I49&lt;18,VLOOKUP(I49,'[1]Mortality (No Interventions) H'!$B$10:$O$129,13),VLOOKUP(I49,'[1]Mortality (Interventions) H'!$B$392:$AV$512,10)))</f>
        <v>729.61871805511771</v>
      </c>
      <c r="P314" s="11">
        <v>0</v>
      </c>
      <c r="Q314" s="10">
        <f t="shared" si="176"/>
        <v>1.0799392178561611E-7</v>
      </c>
      <c r="R314" s="10">
        <f t="shared" si="177"/>
        <v>7.8794386770965876E-8</v>
      </c>
      <c r="S314" s="10">
        <f t="shared" si="178"/>
        <v>0</v>
      </c>
      <c r="T314" s="9">
        <f t="shared" si="168"/>
        <v>2.9199535014650233E-8</v>
      </c>
      <c r="U314" s="18"/>
      <c r="V314" s="8">
        <f t="shared" si="179"/>
        <v>8.3066440777294849E-4</v>
      </c>
      <c r="W314" s="8">
        <f t="shared" si="169"/>
        <v>2.2459610743963624E-4</v>
      </c>
      <c r="X314" s="18"/>
      <c r="Y314" s="8">
        <f t="shared" si="170"/>
        <v>0</v>
      </c>
      <c r="Z314" s="8">
        <f t="shared" si="171"/>
        <v>0</v>
      </c>
      <c r="AA314" s="8">
        <f t="shared" si="172"/>
        <v>-8.1726670543686274E-5</v>
      </c>
      <c r="AB314" s="8">
        <f t="shared" si="180"/>
        <v>-6.060683003333122E-2</v>
      </c>
      <c r="AC314" s="8">
        <f t="shared" si="173"/>
        <v>-6.0688556703874907E-2</v>
      </c>
      <c r="AD314" s="8">
        <f t="shared" si="181"/>
        <v>8.1488178402526248E-5</v>
      </c>
      <c r="AE314" s="8">
        <f t="shared" si="174"/>
        <v>-6.0607068525472381E-2</v>
      </c>
      <c r="AJ314" s="7"/>
      <c r="AK314" s="6"/>
      <c r="AL314" s="6"/>
      <c r="AM314" s="5"/>
      <c r="AN314" s="5"/>
    </row>
    <row r="315" spans="2:40" x14ac:dyDescent="0.15">
      <c r="B315" s="7"/>
      <c r="C315" s="19"/>
      <c r="F315" s="7"/>
      <c r="G315" s="19"/>
      <c r="H315" s="17">
        <f t="shared" si="182"/>
        <v>110</v>
      </c>
      <c r="I315" s="7">
        <f t="shared" si="175"/>
        <v>110</v>
      </c>
      <c r="J315" s="16">
        <v>0</v>
      </c>
      <c r="K315" s="14">
        <v>0</v>
      </c>
      <c r="L315" s="15">
        <f t="shared" si="183"/>
        <v>2798.9031504331042</v>
      </c>
      <c r="M315" s="14">
        <f t="shared" si="167"/>
        <v>769177</v>
      </c>
      <c r="N315" s="13"/>
      <c r="O315" s="12">
        <f>1000*(IF(I50&lt;18,VLOOKUP(I50,'[1]Mortality (No Interventions) H'!$B$10:$O$129,13),VLOOKUP(I50,'[1]Mortality (Interventions) H'!$B$392:$AV$512,10)))</f>
        <v>748.69488001005607</v>
      </c>
      <c r="P315" s="11">
        <v>0</v>
      </c>
      <c r="Q315" s="10">
        <f t="shared" si="176"/>
        <v>2.9199535014650233E-8</v>
      </c>
      <c r="R315" s="10">
        <f t="shared" si="177"/>
        <v>2.1861542364142985E-8</v>
      </c>
      <c r="S315" s="10">
        <f t="shared" si="178"/>
        <v>0</v>
      </c>
      <c r="T315" s="9">
        <f t="shared" si="168"/>
        <v>7.3379926505072481E-9</v>
      </c>
      <c r="U315" s="18"/>
      <c r="V315" s="8">
        <f t="shared" si="179"/>
        <v>2.2459610743963624E-4</v>
      </c>
      <c r="W315" s="8">
        <f t="shared" si="169"/>
        <v>5.6442151729392138E-5</v>
      </c>
      <c r="X315" s="18"/>
      <c r="Y315" s="8">
        <f t="shared" si="170"/>
        <v>0</v>
      </c>
      <c r="Z315" s="8">
        <f t="shared" si="171"/>
        <v>0</v>
      </c>
      <c r="AA315" s="8">
        <f t="shared" si="172"/>
        <v>-2.0538330747359702E-5</v>
      </c>
      <c r="AB315" s="8">
        <f t="shared" si="180"/>
        <v>-1.6815395571024409E-2</v>
      </c>
      <c r="AC315" s="8">
        <f t="shared" si="173"/>
        <v>-1.6835933901771769E-2</v>
      </c>
      <c r="AD315" s="8">
        <f t="shared" si="181"/>
        <v>2.2032878139828318E-5</v>
      </c>
      <c r="AE315" s="8">
        <f t="shared" si="174"/>
        <v>-1.6813901023631939E-2</v>
      </c>
      <c r="AJ315" s="7"/>
      <c r="AK315" s="6"/>
      <c r="AL315" s="6"/>
      <c r="AM315" s="5"/>
      <c r="AN315" s="5"/>
    </row>
    <row r="316" spans="2:40" x14ac:dyDescent="0.15">
      <c r="B316" s="7"/>
      <c r="C316" s="19"/>
      <c r="F316" s="7"/>
      <c r="G316" s="19"/>
      <c r="H316" s="17">
        <f t="shared" si="182"/>
        <v>111</v>
      </c>
      <c r="I316" s="7">
        <f t="shared" si="175"/>
        <v>111</v>
      </c>
      <c r="J316" s="16">
        <v>0</v>
      </c>
      <c r="K316" s="14">
        <v>0</v>
      </c>
      <c r="L316" s="15">
        <f t="shared" si="183"/>
        <v>2798.9031504331042</v>
      </c>
      <c r="M316" s="14">
        <f t="shared" si="167"/>
        <v>769177</v>
      </c>
      <c r="N316" s="13"/>
      <c r="O316" s="12">
        <f>1000*(IF(I51&lt;18,VLOOKUP(I51,'[1]Mortality (No Interventions) H'!$B$10:$O$129,13),VLOOKUP(I51,'[1]Mortality (Interventions) H'!$B$392:$AV$512,10)))</f>
        <v>771.64791907547828</v>
      </c>
      <c r="P316" s="11">
        <v>0</v>
      </c>
      <c r="Q316" s="10">
        <f t="shared" si="176"/>
        <v>7.3379926505072481E-9</v>
      </c>
      <c r="R316" s="10">
        <f t="shared" si="177"/>
        <v>5.6623467589550716E-9</v>
      </c>
      <c r="S316" s="10">
        <f t="shared" si="178"/>
        <v>0</v>
      </c>
      <c r="T316" s="9">
        <f t="shared" si="168"/>
        <v>1.6756458915521765E-9</v>
      </c>
      <c r="U316" s="18"/>
      <c r="V316" s="8">
        <f t="shared" si="179"/>
        <v>5.6442151729392138E-5</v>
      </c>
      <c r="W316" s="8">
        <f t="shared" si="169"/>
        <v>1.2888682799264285E-5</v>
      </c>
      <c r="X316" s="18"/>
      <c r="Y316" s="8">
        <f t="shared" si="170"/>
        <v>0</v>
      </c>
      <c r="Z316" s="8">
        <f t="shared" si="171"/>
        <v>0</v>
      </c>
      <c r="AA316" s="8">
        <f t="shared" si="172"/>
        <v>-4.689970564875674E-6</v>
      </c>
      <c r="AB316" s="8">
        <f t="shared" si="180"/>
        <v>-4.3553468930127848E-3</v>
      </c>
      <c r="AC316" s="8">
        <f t="shared" si="173"/>
        <v>-4.3600368635776602E-3</v>
      </c>
      <c r="AD316" s="8">
        <f t="shared" si="181"/>
        <v>5.5369750846533694E-6</v>
      </c>
      <c r="AE316" s="8">
        <f t="shared" si="174"/>
        <v>-4.354499888493007E-3</v>
      </c>
      <c r="AJ316" s="7"/>
      <c r="AK316" s="6"/>
      <c r="AL316" s="6"/>
      <c r="AM316" s="5"/>
      <c r="AN316" s="5"/>
    </row>
    <row r="317" spans="2:40" x14ac:dyDescent="0.15">
      <c r="B317" s="7"/>
      <c r="C317" s="19"/>
      <c r="F317" s="7"/>
      <c r="G317" s="19"/>
      <c r="H317" s="17">
        <f t="shared" si="182"/>
        <v>112</v>
      </c>
      <c r="I317" s="7">
        <f t="shared" si="175"/>
        <v>112</v>
      </c>
      <c r="J317" s="16">
        <v>0</v>
      </c>
      <c r="K317" s="14">
        <v>0</v>
      </c>
      <c r="L317" s="15">
        <f t="shared" si="183"/>
        <v>2798.9031504331042</v>
      </c>
      <c r="M317" s="14">
        <f t="shared" si="167"/>
        <v>769177</v>
      </c>
      <c r="N317" s="13"/>
      <c r="O317" s="12">
        <f>1000*(IF(I52&lt;18,VLOOKUP(I52,'[1]Mortality (No Interventions) H'!$B$10:$O$129,13),VLOOKUP(I52,'[1]Mortality (Interventions) H'!$B$392:$AV$512,10)))</f>
        <v>793.21703570729801</v>
      </c>
      <c r="P317" s="11">
        <v>0</v>
      </c>
      <c r="Q317" s="10">
        <f t="shared" si="176"/>
        <v>1.6756458915521765E-9</v>
      </c>
      <c r="R317" s="10">
        <f t="shared" si="177"/>
        <v>1.32915086699213E-9</v>
      </c>
      <c r="S317" s="10">
        <f t="shared" si="178"/>
        <v>0</v>
      </c>
      <c r="T317" s="9">
        <f t="shared" si="168"/>
        <v>3.4649502456004647E-10</v>
      </c>
      <c r="U317" s="18"/>
      <c r="V317" s="8">
        <f t="shared" si="179"/>
        <v>1.2888682799264285E-5</v>
      </c>
      <c r="W317" s="8">
        <f t="shared" si="169"/>
        <v>2.665160035060229E-6</v>
      </c>
      <c r="X317" s="18"/>
      <c r="Y317" s="8">
        <f t="shared" si="170"/>
        <v>0</v>
      </c>
      <c r="Z317" s="8">
        <f t="shared" si="171"/>
        <v>0</v>
      </c>
      <c r="AA317" s="8">
        <f t="shared" si="172"/>
        <v>-9.6980601585050994E-7</v>
      </c>
      <c r="AB317" s="8">
        <f t="shared" si="180"/>
        <v>-1.0223522764204057E-3</v>
      </c>
      <c r="AC317" s="8">
        <f t="shared" si="173"/>
        <v>-1.0233220824362563E-3</v>
      </c>
      <c r="AD317" s="8">
        <f t="shared" si="181"/>
        <v>1.2643797826078264E-6</v>
      </c>
      <c r="AE317" s="8">
        <f t="shared" si="174"/>
        <v>-1.0220577026536484E-3</v>
      </c>
      <c r="AJ317" s="7"/>
      <c r="AK317" s="6"/>
      <c r="AL317" s="6"/>
      <c r="AM317" s="5"/>
      <c r="AN317" s="5"/>
    </row>
    <row r="318" spans="2:40" x14ac:dyDescent="0.15">
      <c r="B318" s="7"/>
      <c r="C318" s="19"/>
      <c r="F318" s="7"/>
      <c r="G318" s="19"/>
      <c r="H318" s="17">
        <f t="shared" si="182"/>
        <v>113</v>
      </c>
      <c r="I318" s="7">
        <f t="shared" si="175"/>
        <v>113</v>
      </c>
      <c r="J318" s="16">
        <v>0</v>
      </c>
      <c r="K318" s="14">
        <v>0</v>
      </c>
      <c r="L318" s="15">
        <f t="shared" si="183"/>
        <v>2798.9031504331042</v>
      </c>
      <c r="M318" s="14">
        <f t="shared" si="167"/>
        <v>769177</v>
      </c>
      <c r="N318" s="13"/>
      <c r="O318" s="12">
        <f>1000*(IF(I53&lt;18,VLOOKUP(I53,'[1]Mortality (No Interventions) H'!$B$10:$O$129,13),VLOOKUP(I53,'[1]Mortality (Interventions) H'!$B$392:$AV$512,10)))</f>
        <v>813.36994691051132</v>
      </c>
      <c r="P318" s="11">
        <v>0</v>
      </c>
      <c r="Q318" s="10">
        <f t="shared" si="176"/>
        <v>3.4649502456004647E-10</v>
      </c>
      <c r="R318" s="10">
        <f t="shared" si="177"/>
        <v>2.8182863973116127E-10</v>
      </c>
      <c r="S318" s="10">
        <f t="shared" si="178"/>
        <v>0</v>
      </c>
      <c r="T318" s="9">
        <f t="shared" si="168"/>
        <v>6.46663848288852E-11</v>
      </c>
      <c r="U318" s="18"/>
      <c r="V318" s="8">
        <f t="shared" si="179"/>
        <v>2.665160035060229E-6</v>
      </c>
      <c r="W318" s="8">
        <f t="shared" si="169"/>
        <v>4.9739895883527436E-7</v>
      </c>
      <c r="X318" s="18"/>
      <c r="Y318" s="8">
        <f t="shared" si="170"/>
        <v>0</v>
      </c>
      <c r="Z318" s="8">
        <f t="shared" si="171"/>
        <v>0</v>
      </c>
      <c r="AA318" s="8">
        <f t="shared" si="172"/>
        <v>-1.8099494822468627E-7</v>
      </c>
      <c r="AB318" s="8">
        <f t="shared" si="180"/>
        <v>-2.1677610762249543E-4</v>
      </c>
      <c r="AC318" s="8">
        <f t="shared" si="173"/>
        <v>-2.1695710257072011E-4</v>
      </c>
      <c r="AD318" s="8">
        <f t="shared" si="181"/>
        <v>2.6145219943940849E-7</v>
      </c>
      <c r="AE318" s="8">
        <f t="shared" si="174"/>
        <v>-2.1669565037128071E-4</v>
      </c>
      <c r="AJ318" s="7"/>
      <c r="AK318" s="6"/>
      <c r="AL318" s="6"/>
      <c r="AM318" s="5"/>
      <c r="AN318" s="5"/>
    </row>
    <row r="319" spans="2:40" x14ac:dyDescent="0.15">
      <c r="B319" s="7"/>
      <c r="C319" s="19"/>
      <c r="F319" s="7"/>
      <c r="G319" s="19"/>
      <c r="H319" s="17">
        <f t="shared" si="182"/>
        <v>114</v>
      </c>
      <c r="I319" s="7">
        <f t="shared" si="175"/>
        <v>114</v>
      </c>
      <c r="J319" s="16">
        <v>0</v>
      </c>
      <c r="K319" s="14">
        <v>0</v>
      </c>
      <c r="L319" s="15">
        <f t="shared" si="183"/>
        <v>2798.9031504331042</v>
      </c>
      <c r="M319" s="14">
        <f t="shared" si="167"/>
        <v>769177</v>
      </c>
      <c r="N319" s="13"/>
      <c r="O319" s="12">
        <f>1000*(IF(I54&lt;18,VLOOKUP(I54,'[1]Mortality (No Interventions) H'!$B$10:$O$129,13),VLOOKUP(I54,'[1]Mortality (Interventions) H'!$B$392:$AV$512,10)))</f>
        <v>832.07789709351243</v>
      </c>
      <c r="P319" s="11">
        <v>0</v>
      </c>
      <c r="Q319" s="10">
        <f t="shared" si="176"/>
        <v>6.46663848288852E-11</v>
      </c>
      <c r="R319" s="10">
        <f t="shared" si="177"/>
        <v>5.3807469501058613E-11</v>
      </c>
      <c r="S319" s="10">
        <f t="shared" si="178"/>
        <v>0</v>
      </c>
      <c r="T319" s="9">
        <f t="shared" si="168"/>
        <v>1.0858915327826588E-11</v>
      </c>
      <c r="U319" s="18"/>
      <c r="V319" s="8">
        <f t="shared" si="179"/>
        <v>4.9739895883527436E-7</v>
      </c>
      <c r="W319" s="8">
        <f t="shared" si="169"/>
        <v>8.352427915111672E-8</v>
      </c>
      <c r="X319" s="18"/>
      <c r="Y319" s="8">
        <f t="shared" si="170"/>
        <v>0</v>
      </c>
      <c r="Z319" s="8">
        <f t="shared" si="171"/>
        <v>0</v>
      </c>
      <c r="AA319" s="8">
        <f t="shared" si="172"/>
        <v>-3.0393052321340163E-8</v>
      </c>
      <c r="AB319" s="8">
        <f t="shared" si="180"/>
        <v>-4.1387467968415763E-5</v>
      </c>
      <c r="AC319" s="8">
        <f t="shared" si="173"/>
        <v>-4.1417861020737103E-5</v>
      </c>
      <c r="AD319" s="8">
        <f t="shared" si="181"/>
        <v>4.8794837861740416E-8</v>
      </c>
      <c r="AE319" s="8">
        <f t="shared" si="174"/>
        <v>-4.1369066182875366E-5</v>
      </c>
      <c r="AJ319" s="7"/>
      <c r="AK319" s="6"/>
      <c r="AL319" s="6"/>
      <c r="AM319" s="5"/>
      <c r="AN319" s="5"/>
    </row>
    <row r="320" spans="2:40" x14ac:dyDescent="0.15">
      <c r="B320" s="7"/>
      <c r="C320" s="19"/>
      <c r="F320" s="7"/>
      <c r="G320" s="19"/>
      <c r="H320" s="17">
        <f t="shared" si="182"/>
        <v>115</v>
      </c>
      <c r="I320" s="7">
        <f t="shared" si="175"/>
        <v>115</v>
      </c>
      <c r="J320" s="16">
        <v>0</v>
      </c>
      <c r="K320" s="14">
        <v>0</v>
      </c>
      <c r="L320" s="15">
        <f t="shared" si="183"/>
        <v>2798.9031504331042</v>
      </c>
      <c r="M320" s="14">
        <f t="shared" si="167"/>
        <v>769177</v>
      </c>
      <c r="N320" s="13"/>
      <c r="O320" s="12">
        <f>1000*(IF(I55&lt;18,VLOOKUP(I55,'[1]Mortality (No Interventions) H'!$B$10:$O$129,13),VLOOKUP(I55,'[1]Mortality (Interventions) H'!$B$392:$AV$512,10)))</f>
        <v>849.3148330342824</v>
      </c>
      <c r="P320" s="11">
        <v>0</v>
      </c>
      <c r="Q320" s="10">
        <f t="shared" si="176"/>
        <v>1.0858915327826588E-11</v>
      </c>
      <c r="R320" s="10">
        <f t="shared" si="177"/>
        <v>9.2226378585864473E-12</v>
      </c>
      <c r="S320" s="10">
        <f t="shared" si="178"/>
        <v>0</v>
      </c>
      <c r="T320" s="9">
        <f t="shared" si="168"/>
        <v>1.6362774692401404E-12</v>
      </c>
      <c r="U320" s="18"/>
      <c r="V320" s="8">
        <f t="shared" si="179"/>
        <v>8.352427915111672E-8</v>
      </c>
      <c r="W320" s="8">
        <f t="shared" si="169"/>
        <v>1.2585869949577235E-8</v>
      </c>
      <c r="X320" s="18"/>
      <c r="Y320" s="8">
        <f t="shared" si="170"/>
        <v>0</v>
      </c>
      <c r="Z320" s="8">
        <f t="shared" si="171"/>
        <v>0</v>
      </c>
      <c r="AA320" s="8">
        <f t="shared" si="172"/>
        <v>-4.5797821636389356E-9</v>
      </c>
      <c r="AB320" s="8">
        <f t="shared" si="180"/>
        <v>-7.0938409201539482E-6</v>
      </c>
      <c r="AC320" s="8">
        <f t="shared" si="173"/>
        <v>-7.098420702317587E-6</v>
      </c>
      <c r="AD320" s="8">
        <f t="shared" si="181"/>
        <v>8.1937317847245509E-9</v>
      </c>
      <c r="AE320" s="8">
        <f t="shared" si="174"/>
        <v>-7.0902269705328622E-6</v>
      </c>
      <c r="AJ320" s="7"/>
      <c r="AK320" s="6"/>
      <c r="AL320" s="6"/>
      <c r="AM320" s="5"/>
      <c r="AN320" s="5"/>
    </row>
    <row r="321" spans="2:40" x14ac:dyDescent="0.15">
      <c r="B321" s="7"/>
      <c r="C321" s="19"/>
      <c r="F321" s="7"/>
      <c r="G321" s="19"/>
      <c r="H321" s="17">
        <f t="shared" si="182"/>
        <v>116</v>
      </c>
      <c r="I321" s="7">
        <f t="shared" si="175"/>
        <v>116</v>
      </c>
      <c r="J321" s="16">
        <v>0</v>
      </c>
      <c r="K321" s="14">
        <v>0</v>
      </c>
      <c r="L321" s="15">
        <f t="shared" si="183"/>
        <v>2798.9031504331042</v>
      </c>
      <c r="M321" s="14">
        <f t="shared" si="167"/>
        <v>769177</v>
      </c>
      <c r="N321" s="13"/>
      <c r="O321" s="12">
        <f>1000*(IF(I56&lt;18,VLOOKUP(I56,'[1]Mortality (No Interventions) H'!$B$10:$O$129,13),VLOOKUP(I56,'[1]Mortality (Interventions) H'!$B$392:$AV$512,10)))</f>
        <v>865.23132831749899</v>
      </c>
      <c r="P321" s="11">
        <v>0</v>
      </c>
      <c r="Q321" s="10">
        <f t="shared" si="176"/>
        <v>1.6362774692401404E-12</v>
      </c>
      <c r="R321" s="10">
        <f t="shared" si="177"/>
        <v>1.4157585282066422E-12</v>
      </c>
      <c r="S321" s="10">
        <f t="shared" si="178"/>
        <v>0</v>
      </c>
      <c r="T321" s="9">
        <f t="shared" si="168"/>
        <v>2.2051894103349823E-13</v>
      </c>
      <c r="U321" s="18"/>
      <c r="V321" s="8">
        <f t="shared" si="179"/>
        <v>1.2585869949577235E-8</v>
      </c>
      <c r="W321" s="8">
        <f t="shared" si="169"/>
        <v>1.6961809750732308E-9</v>
      </c>
      <c r="X321" s="18"/>
      <c r="Y321" s="8">
        <f t="shared" si="170"/>
        <v>0</v>
      </c>
      <c r="Z321" s="8">
        <f t="shared" si="171"/>
        <v>0</v>
      </c>
      <c r="AA321" s="8">
        <f t="shared" si="172"/>
        <v>-6.1721115878883013E-10</v>
      </c>
      <c r="AB321" s="8">
        <f t="shared" si="180"/>
        <v>-1.0889688974504005E-6</v>
      </c>
      <c r="AC321" s="8">
        <f t="shared" si="173"/>
        <v>-1.0895861086091894E-6</v>
      </c>
      <c r="AD321" s="8">
        <f t="shared" si="181"/>
        <v>1.2346738420535267E-9</v>
      </c>
      <c r="AE321" s="8">
        <f t="shared" si="174"/>
        <v>-1.088351434767136E-6</v>
      </c>
      <c r="AJ321" s="7"/>
      <c r="AK321" s="6"/>
      <c r="AL321" s="6"/>
      <c r="AM321" s="5"/>
      <c r="AN321" s="5"/>
    </row>
    <row r="322" spans="2:40" x14ac:dyDescent="0.15">
      <c r="H322" s="17">
        <f t="shared" si="182"/>
        <v>117</v>
      </c>
      <c r="I322" s="7">
        <f t="shared" si="175"/>
        <v>117</v>
      </c>
      <c r="J322" s="16">
        <v>0</v>
      </c>
      <c r="K322" s="14">
        <v>0</v>
      </c>
      <c r="L322" s="15">
        <f t="shared" si="183"/>
        <v>2798.9031504331042</v>
      </c>
      <c r="M322" s="14">
        <f t="shared" si="167"/>
        <v>769177</v>
      </c>
      <c r="N322" s="13"/>
      <c r="O322" s="12">
        <f>1000*(IF(I57&lt;18,VLOOKUP(I57,'[1]Mortality (No Interventions) H'!$B$10:$O$129,13),VLOOKUP(I57,'[1]Mortality (Interventions) H'!$B$392:$AV$512,10)))</f>
        <v>879.9937418282334</v>
      </c>
      <c r="P322" s="11">
        <v>0</v>
      </c>
      <c r="Q322" s="10">
        <f t="shared" si="176"/>
        <v>2.2051894103349823E-13</v>
      </c>
      <c r="R322" s="10">
        <f t="shared" si="177"/>
        <v>1.9405528806406767E-13</v>
      </c>
      <c r="S322" s="10">
        <f t="shared" si="178"/>
        <v>0</v>
      </c>
      <c r="T322" s="9">
        <f t="shared" si="168"/>
        <v>2.6463652969430555E-14</v>
      </c>
      <c r="U322" s="18"/>
      <c r="V322" s="8">
        <f t="shared" si="179"/>
        <v>1.6961809750732308E-9</v>
      </c>
      <c r="W322" s="8">
        <f t="shared" si="169"/>
        <v>2.0355233200067688E-10</v>
      </c>
      <c r="X322" s="18"/>
      <c r="Y322" s="8">
        <f t="shared" si="170"/>
        <v>0</v>
      </c>
      <c r="Z322" s="8">
        <f t="shared" si="171"/>
        <v>0</v>
      </c>
      <c r="AA322" s="8">
        <f t="shared" si="172"/>
        <v>-7.4069201668107558E-11</v>
      </c>
      <c r="AB322" s="8">
        <f t="shared" si="180"/>
        <v>-1.4926286430725537E-7</v>
      </c>
      <c r="AC322" s="8">
        <f t="shared" si="173"/>
        <v>-1.4933693350892347E-7</v>
      </c>
      <c r="AD322" s="8">
        <f t="shared" si="181"/>
        <v>1.6639535365468395E-10</v>
      </c>
      <c r="AE322" s="8">
        <f t="shared" si="174"/>
        <v>-1.4917053815526879E-7</v>
      </c>
      <c r="AJ322" s="7"/>
      <c r="AK322" s="6"/>
      <c r="AL322" s="6"/>
      <c r="AM322" s="5"/>
      <c r="AN322" s="5"/>
    </row>
    <row r="323" spans="2:40" x14ac:dyDescent="0.15">
      <c r="H323" s="17">
        <f t="shared" si="182"/>
        <v>118</v>
      </c>
      <c r="I323" s="7">
        <f t="shared" si="175"/>
        <v>118</v>
      </c>
      <c r="J323" s="16">
        <v>0</v>
      </c>
      <c r="K323" s="14">
        <v>0</v>
      </c>
      <c r="L323" s="15">
        <f t="shared" si="183"/>
        <v>2798.9031504331042</v>
      </c>
      <c r="M323" s="14">
        <f t="shared" si="167"/>
        <v>769177</v>
      </c>
      <c r="N323" s="13"/>
      <c r="O323" s="12">
        <f>1000*(IF(I58&lt;18,VLOOKUP(I58,'[1]Mortality (No Interventions) H'!$B$10:$O$129,13),VLOOKUP(I58,'[1]Mortality (Interventions) H'!$B$392:$AV$512,10)))</f>
        <v>893.60207356648607</v>
      </c>
      <c r="P323" s="11">
        <v>0</v>
      </c>
      <c r="Q323" s="10">
        <f t="shared" si="176"/>
        <v>2.6463652969430555E-14</v>
      </c>
      <c r="R323" s="10">
        <f t="shared" si="177"/>
        <v>2.3647975167627039E-14</v>
      </c>
      <c r="S323" s="10">
        <f t="shared" si="178"/>
        <v>0</v>
      </c>
      <c r="T323" s="9">
        <f t="shared" si="168"/>
        <v>2.8156778018035155E-15</v>
      </c>
      <c r="U323" s="18"/>
      <c r="V323" s="8">
        <f t="shared" si="179"/>
        <v>2.0355233200067688E-10</v>
      </c>
      <c r="W323" s="8">
        <f t="shared" si="169"/>
        <v>2.1657546045578228E-11</v>
      </c>
      <c r="X323" s="18"/>
      <c r="Y323" s="8">
        <f t="shared" si="170"/>
        <v>0</v>
      </c>
      <c r="Z323" s="8">
        <f t="shared" si="171"/>
        <v>0</v>
      </c>
      <c r="AA323" s="8">
        <f t="shared" si="172"/>
        <v>-7.880809470072418E-12</v>
      </c>
      <c r="AB323" s="8">
        <f t="shared" si="180"/>
        <v>-1.8189478595509864E-8</v>
      </c>
      <c r="AC323" s="8">
        <f t="shared" si="173"/>
        <v>-1.8197359404979938E-8</v>
      </c>
      <c r="AD323" s="8">
        <f t="shared" si="181"/>
        <v>1.9968483769266402E-11</v>
      </c>
      <c r="AE323" s="8">
        <f t="shared" si="174"/>
        <v>-1.8177390921210673E-8</v>
      </c>
      <c r="AJ323" s="7"/>
      <c r="AK323" s="6"/>
      <c r="AL323" s="6"/>
      <c r="AM323" s="5"/>
      <c r="AN323" s="5"/>
    </row>
    <row r="324" spans="2:40" x14ac:dyDescent="0.15">
      <c r="H324" s="17">
        <f t="shared" si="182"/>
        <v>119</v>
      </c>
      <c r="I324" s="7">
        <f t="shared" si="175"/>
        <v>119</v>
      </c>
      <c r="J324" s="16">
        <v>0</v>
      </c>
      <c r="K324" s="14">
        <v>0</v>
      </c>
      <c r="L324" s="15">
        <f t="shared" si="183"/>
        <v>2798.9031504331042</v>
      </c>
      <c r="M324" s="14">
        <f t="shared" si="167"/>
        <v>769177</v>
      </c>
      <c r="N324" s="13"/>
      <c r="O324" s="12">
        <f>1000*(IF(I59&lt;18,VLOOKUP(I59,'[1]Mortality (No Interventions) H'!$B$10:$O$129,13),VLOOKUP(I59,'[1]Mortality (Interventions) H'!$B$392:$AV$512,10)))</f>
        <v>906.05632353225656</v>
      </c>
      <c r="P324" s="11">
        <v>0</v>
      </c>
      <c r="Q324" s="10">
        <f t="shared" si="176"/>
        <v>2.8156778018035155E-15</v>
      </c>
      <c r="R324" s="10">
        <f t="shared" si="177"/>
        <v>2.5511626773534787E-15</v>
      </c>
      <c r="S324" s="10">
        <f t="shared" si="178"/>
        <v>0</v>
      </c>
      <c r="T324" s="9">
        <f t="shared" si="168"/>
        <v>2.6451512445003684E-16</v>
      </c>
      <c r="U324" s="18"/>
      <c r="V324" s="8">
        <f t="shared" si="179"/>
        <v>2.1657546045578228E-11</v>
      </c>
      <c r="W324" s="8">
        <f t="shared" si="169"/>
        <v>2.03458949879106E-12</v>
      </c>
      <c r="X324" s="18"/>
      <c r="Y324" s="8">
        <f t="shared" si="170"/>
        <v>0</v>
      </c>
      <c r="Z324" s="8">
        <f t="shared" si="171"/>
        <v>0</v>
      </c>
      <c r="AA324" s="8">
        <f t="shared" si="172"/>
        <v>-7.4035221516041271E-13</v>
      </c>
      <c r="AB324" s="8">
        <f t="shared" si="180"/>
        <v>-1.9622956546787168E-9</v>
      </c>
      <c r="AC324" s="8">
        <f t="shared" si="173"/>
        <v>-1.9630360068938773E-9</v>
      </c>
      <c r="AD324" s="8">
        <f t="shared" si="181"/>
        <v>2.1246052670712245E-12</v>
      </c>
      <c r="AE324" s="8">
        <f t="shared" si="174"/>
        <v>-1.9609114016268062E-9</v>
      </c>
      <c r="AJ324" s="7"/>
      <c r="AK324" s="6"/>
      <c r="AL324" s="6"/>
      <c r="AM324" s="5"/>
      <c r="AN324" s="5"/>
    </row>
    <row r="325" spans="2:40" x14ac:dyDescent="0.15">
      <c r="H325" s="17">
        <f t="shared" si="182"/>
        <v>120</v>
      </c>
      <c r="I325" s="7">
        <f t="shared" si="175"/>
        <v>120</v>
      </c>
      <c r="J325" s="16">
        <v>0</v>
      </c>
      <c r="K325" s="14">
        <v>0</v>
      </c>
      <c r="L325" s="15">
        <f t="shared" si="183"/>
        <v>2798.9031504331042</v>
      </c>
      <c r="M325" s="14">
        <f t="shared" si="167"/>
        <v>769177</v>
      </c>
      <c r="N325" s="13"/>
      <c r="O325" s="12">
        <f>1000*(IF(I60&lt;18,VLOOKUP(I60,'[1]Mortality (No Interventions) H'!$B$10:$O$129,13),VLOOKUP(I60,'[1]Mortality (Interventions) H'!$B$392:$AV$512,10)))</f>
        <v>1000</v>
      </c>
      <c r="P325" s="11">
        <v>0</v>
      </c>
      <c r="Q325" s="10">
        <f t="shared" si="176"/>
        <v>2.6451512445003684E-16</v>
      </c>
      <c r="R325" s="10">
        <f t="shared" si="177"/>
        <v>2.6451512445003684E-16</v>
      </c>
      <c r="S325" s="10">
        <f t="shared" si="178"/>
        <v>0</v>
      </c>
      <c r="T325" s="9">
        <f t="shared" si="168"/>
        <v>0</v>
      </c>
      <c r="U325" s="18"/>
      <c r="V325" s="8">
        <f t="shared" si="179"/>
        <v>2.03458949879106E-12</v>
      </c>
      <c r="W325" s="8">
        <f t="shared" si="169"/>
        <v>0</v>
      </c>
      <c r="X325" s="18"/>
      <c r="Y325" s="8">
        <f t="shared" si="170"/>
        <v>0</v>
      </c>
      <c r="Z325" s="8">
        <f t="shared" si="171"/>
        <v>0</v>
      </c>
      <c r="AA325" s="8">
        <f t="shared" si="172"/>
        <v>0</v>
      </c>
      <c r="AB325" s="8">
        <f t="shared" si="180"/>
        <v>-2.0345894987910599E-10</v>
      </c>
      <c r="AC325" s="8">
        <f t="shared" si="173"/>
        <v>-2.0345894987910599E-10</v>
      </c>
      <c r="AD325" s="8">
        <f t="shared" si="181"/>
        <v>1.99593229831403E-13</v>
      </c>
      <c r="AE325" s="8">
        <f t="shared" si="174"/>
        <v>-2.0325935664927458E-10</v>
      </c>
      <c r="AJ325" s="7"/>
      <c r="AK325" s="6"/>
      <c r="AL325" s="6"/>
      <c r="AM325" s="5"/>
      <c r="AN325" s="5"/>
    </row>
    <row r="326" spans="2:40" x14ac:dyDescent="0.15">
      <c r="H326" s="17">
        <f t="shared" si="182"/>
        <v>121</v>
      </c>
      <c r="I326" s="7" t="b">
        <f t="shared" si="175"/>
        <v>0</v>
      </c>
      <c r="J326" s="16">
        <v>0</v>
      </c>
      <c r="K326" s="14">
        <v>0</v>
      </c>
      <c r="L326" s="15">
        <f t="shared" si="183"/>
        <v>2798.9031504331042</v>
      </c>
      <c r="M326" s="14">
        <f t="shared" si="167"/>
        <v>769177</v>
      </c>
      <c r="N326" s="13"/>
      <c r="O326" s="12" t="e">
        <f>1000*(IF(I61&lt;18,VLOOKUP(I61,'[1]Mortality (No Interventions) H'!$B$10:$O$129,13),VLOOKUP(I61,'[1]Mortality (Interventions) H'!$B$392:$AV$512,10)))</f>
        <v>#N/A</v>
      </c>
      <c r="P326" s="11">
        <v>0</v>
      </c>
      <c r="Q326" s="10">
        <f t="shared" si="176"/>
        <v>0</v>
      </c>
      <c r="R326" s="10" t="e">
        <f t="shared" si="177"/>
        <v>#N/A</v>
      </c>
      <c r="S326" s="10" t="e">
        <f t="shared" si="178"/>
        <v>#N/A</v>
      </c>
      <c r="T326" s="9" t="e">
        <f t="shared" si="168"/>
        <v>#N/A</v>
      </c>
      <c r="U326" s="18"/>
      <c r="V326" s="8">
        <f t="shared" si="179"/>
        <v>0</v>
      </c>
      <c r="W326" s="8" t="e">
        <f t="shared" si="169"/>
        <v>#N/A</v>
      </c>
      <c r="X326" s="18"/>
      <c r="Y326" s="8">
        <f t="shared" si="170"/>
        <v>0</v>
      </c>
      <c r="Z326" s="8">
        <f t="shared" si="171"/>
        <v>0</v>
      </c>
      <c r="AA326" s="8">
        <f t="shared" si="172"/>
        <v>0</v>
      </c>
      <c r="AB326" s="8">
        <f t="shared" si="180"/>
        <v>0</v>
      </c>
      <c r="AC326" s="8">
        <f t="shared" si="173"/>
        <v>0</v>
      </c>
      <c r="AD326" s="8">
        <f t="shared" si="181"/>
        <v>0</v>
      </c>
      <c r="AE326" s="8">
        <f t="shared" si="174"/>
        <v>0</v>
      </c>
      <c r="AJ326" s="7"/>
      <c r="AK326" s="6"/>
      <c r="AL326" s="6"/>
      <c r="AM326" s="5"/>
      <c r="AN326" s="5"/>
    </row>
    <row r="327" spans="2:40" x14ac:dyDescent="0.15">
      <c r="H327" s="17">
        <f t="shared" si="182"/>
        <v>122</v>
      </c>
      <c r="I327" s="7" t="b">
        <f t="shared" si="175"/>
        <v>0</v>
      </c>
      <c r="J327" s="16">
        <v>0</v>
      </c>
      <c r="K327" s="14">
        <v>0</v>
      </c>
      <c r="L327" s="15">
        <f t="shared" si="183"/>
        <v>2798.9031504331042</v>
      </c>
      <c r="M327" s="14">
        <f t="shared" si="167"/>
        <v>769177</v>
      </c>
      <c r="N327" s="13"/>
      <c r="O327" s="12" t="e">
        <f>1000*(IF(I62&lt;18,VLOOKUP(I62,'[1]Mortality (No Interventions) H'!$B$10:$O$129,13),VLOOKUP(I62,'[1]Mortality (Interventions) H'!$B$392:$AV$512,10)))</f>
        <v>#N/A</v>
      </c>
      <c r="P327" s="11">
        <v>0</v>
      </c>
      <c r="Q327" s="10" t="e">
        <f t="shared" si="176"/>
        <v>#N/A</v>
      </c>
      <c r="R327" s="10" t="e">
        <f t="shared" si="177"/>
        <v>#N/A</v>
      </c>
      <c r="S327" s="10" t="e">
        <f t="shared" si="178"/>
        <v>#N/A</v>
      </c>
      <c r="T327" s="9" t="e">
        <f t="shared" si="168"/>
        <v>#N/A</v>
      </c>
      <c r="U327" s="18"/>
      <c r="V327" s="8" t="e">
        <f t="shared" si="179"/>
        <v>#N/A</v>
      </c>
      <c r="W327" s="8" t="e">
        <f t="shared" si="169"/>
        <v>#N/A</v>
      </c>
      <c r="X327" s="18"/>
      <c r="Y327" s="8">
        <f t="shared" si="170"/>
        <v>0</v>
      </c>
      <c r="Z327" s="8">
        <f t="shared" si="171"/>
        <v>0</v>
      </c>
      <c r="AA327" s="8">
        <f t="shared" si="172"/>
        <v>0</v>
      </c>
      <c r="AB327" s="8">
        <f t="shared" si="180"/>
        <v>0</v>
      </c>
      <c r="AC327" s="8">
        <f t="shared" si="173"/>
        <v>0</v>
      </c>
      <c r="AD327" s="8">
        <f t="shared" si="181"/>
        <v>0</v>
      </c>
      <c r="AE327" s="8">
        <f t="shared" si="174"/>
        <v>0</v>
      </c>
      <c r="AJ327" s="7"/>
      <c r="AK327" s="6"/>
      <c r="AL327" s="6"/>
      <c r="AM327" s="5"/>
      <c r="AN327" s="5"/>
    </row>
    <row r="328" spans="2:40" x14ac:dyDescent="0.15">
      <c r="H328" s="17">
        <f t="shared" si="182"/>
        <v>123</v>
      </c>
      <c r="I328" s="7" t="b">
        <f t="shared" si="175"/>
        <v>0</v>
      </c>
      <c r="J328" s="16">
        <v>0</v>
      </c>
      <c r="K328" s="14">
        <v>0</v>
      </c>
      <c r="L328" s="15">
        <f t="shared" si="183"/>
        <v>2798.9031504331042</v>
      </c>
      <c r="M328" s="14">
        <f t="shared" si="167"/>
        <v>769177</v>
      </c>
      <c r="N328" s="13"/>
      <c r="O328" s="12" t="e">
        <f>1000*(IF(I63&lt;18,VLOOKUP(I63,'[1]Mortality (No Interventions) H'!$B$10:$O$129,13),VLOOKUP(I63,'[1]Mortality (Interventions) H'!$B$392:$AV$512,10)))</f>
        <v>#N/A</v>
      </c>
      <c r="P328" s="11">
        <v>0</v>
      </c>
      <c r="Q328" s="10" t="e">
        <f t="shared" si="176"/>
        <v>#N/A</v>
      </c>
      <c r="R328" s="10" t="e">
        <f t="shared" si="177"/>
        <v>#N/A</v>
      </c>
      <c r="S328" s="10" t="e">
        <f t="shared" si="178"/>
        <v>#N/A</v>
      </c>
      <c r="T328" s="9" t="e">
        <f t="shared" si="168"/>
        <v>#N/A</v>
      </c>
      <c r="U328" s="18"/>
      <c r="V328" s="8" t="e">
        <f t="shared" si="179"/>
        <v>#N/A</v>
      </c>
      <c r="W328" s="8" t="e">
        <f t="shared" si="169"/>
        <v>#N/A</v>
      </c>
      <c r="X328" s="18"/>
      <c r="Y328" s="8">
        <f t="shared" si="170"/>
        <v>0</v>
      </c>
      <c r="Z328" s="8">
        <f t="shared" si="171"/>
        <v>0</v>
      </c>
      <c r="AA328" s="8">
        <f t="shared" si="172"/>
        <v>0</v>
      </c>
      <c r="AB328" s="8">
        <f t="shared" si="180"/>
        <v>0</v>
      </c>
      <c r="AC328" s="8">
        <f t="shared" si="173"/>
        <v>0</v>
      </c>
      <c r="AD328" s="8">
        <f t="shared" si="181"/>
        <v>0</v>
      </c>
      <c r="AE328" s="8">
        <f t="shared" si="174"/>
        <v>0</v>
      </c>
      <c r="AJ328" s="7"/>
      <c r="AK328" s="6"/>
      <c r="AL328" s="6"/>
      <c r="AM328" s="5"/>
      <c r="AN328" s="5"/>
    </row>
    <row r="329" spans="2:40" x14ac:dyDescent="0.15">
      <c r="H329" s="17">
        <f t="shared" si="182"/>
        <v>124</v>
      </c>
      <c r="I329" s="7" t="b">
        <f t="shared" si="175"/>
        <v>0</v>
      </c>
      <c r="J329" s="16">
        <v>0</v>
      </c>
      <c r="K329" s="14">
        <v>0</v>
      </c>
      <c r="L329" s="15">
        <f t="shared" si="183"/>
        <v>2798.9031504331042</v>
      </c>
      <c r="M329" s="14">
        <f t="shared" si="167"/>
        <v>769177</v>
      </c>
      <c r="N329" s="13"/>
      <c r="O329" s="12" t="e">
        <f>1000*(IF(I64&lt;18,VLOOKUP(I64,'[1]Mortality (No Interventions) H'!$B$10:$O$129,13),VLOOKUP(I64,'[1]Mortality (Interventions) H'!$B$392:$AV$512,10)))</f>
        <v>#N/A</v>
      </c>
      <c r="P329" s="11">
        <v>0</v>
      </c>
      <c r="Q329" s="10" t="e">
        <f t="shared" si="176"/>
        <v>#N/A</v>
      </c>
      <c r="R329" s="10" t="e">
        <f t="shared" si="177"/>
        <v>#N/A</v>
      </c>
      <c r="S329" s="10" t="e">
        <f t="shared" si="178"/>
        <v>#N/A</v>
      </c>
      <c r="T329" s="9" t="e">
        <f t="shared" si="168"/>
        <v>#N/A</v>
      </c>
      <c r="U329" s="18"/>
      <c r="V329" s="8" t="e">
        <f t="shared" si="179"/>
        <v>#N/A</v>
      </c>
      <c r="W329" s="8" t="e">
        <f t="shared" si="169"/>
        <v>#N/A</v>
      </c>
      <c r="X329" s="18"/>
      <c r="Y329" s="8">
        <f t="shared" si="170"/>
        <v>0</v>
      </c>
      <c r="Z329" s="8">
        <f t="shared" si="171"/>
        <v>0</v>
      </c>
      <c r="AA329" s="8">
        <f t="shared" si="172"/>
        <v>0</v>
      </c>
      <c r="AB329" s="8">
        <f t="shared" si="180"/>
        <v>0</v>
      </c>
      <c r="AC329" s="8">
        <f t="shared" si="173"/>
        <v>0</v>
      </c>
      <c r="AD329" s="8">
        <f t="shared" si="181"/>
        <v>0</v>
      </c>
      <c r="AE329" s="8">
        <f t="shared" si="174"/>
        <v>0</v>
      </c>
      <c r="AJ329" s="7"/>
      <c r="AK329" s="6"/>
      <c r="AL329" s="6"/>
      <c r="AM329" s="5"/>
      <c r="AN329" s="5"/>
    </row>
    <row r="330" spans="2:40" x14ac:dyDescent="0.15">
      <c r="H330" s="17">
        <f t="shared" si="182"/>
        <v>125</v>
      </c>
      <c r="I330" s="7" t="b">
        <f t="shared" si="175"/>
        <v>0</v>
      </c>
      <c r="J330" s="16">
        <v>0</v>
      </c>
      <c r="K330" s="14">
        <v>0</v>
      </c>
      <c r="L330" s="15">
        <f t="shared" si="183"/>
        <v>2798.9031504331042</v>
      </c>
      <c r="M330" s="14">
        <f t="shared" si="167"/>
        <v>769177</v>
      </c>
      <c r="N330" s="13"/>
      <c r="O330" s="12" t="e">
        <f>1000*(IF(I65&lt;18,VLOOKUP(I65,'[1]Mortality (No Interventions) H'!$B$10:$O$129,13),VLOOKUP(I65,'[1]Mortality (Interventions) H'!$B$392:$AV$512,10)))</f>
        <v>#N/A</v>
      </c>
      <c r="P330" s="11">
        <v>0</v>
      </c>
      <c r="Q330" s="10" t="e">
        <f t="shared" si="176"/>
        <v>#N/A</v>
      </c>
      <c r="R330" s="10" t="e">
        <f t="shared" si="177"/>
        <v>#N/A</v>
      </c>
      <c r="S330" s="10" t="e">
        <f t="shared" si="178"/>
        <v>#N/A</v>
      </c>
      <c r="T330" s="9" t="e">
        <f t="shared" si="168"/>
        <v>#N/A</v>
      </c>
      <c r="U330" s="18"/>
      <c r="V330" s="8" t="e">
        <f t="shared" si="179"/>
        <v>#N/A</v>
      </c>
      <c r="W330" s="8" t="e">
        <f t="shared" si="169"/>
        <v>#N/A</v>
      </c>
      <c r="X330" s="18"/>
      <c r="Y330" s="8">
        <f t="shared" si="170"/>
        <v>0</v>
      </c>
      <c r="Z330" s="8">
        <f t="shared" si="171"/>
        <v>0</v>
      </c>
      <c r="AA330" s="8">
        <f t="shared" si="172"/>
        <v>0</v>
      </c>
      <c r="AB330" s="8">
        <f t="shared" si="180"/>
        <v>0</v>
      </c>
      <c r="AC330" s="8">
        <f t="shared" si="173"/>
        <v>0</v>
      </c>
      <c r="AD330" s="8">
        <f t="shared" si="181"/>
        <v>0</v>
      </c>
      <c r="AE330" s="8">
        <f t="shared" si="174"/>
        <v>0</v>
      </c>
      <c r="AJ330" s="7"/>
      <c r="AK330" s="6"/>
      <c r="AL330" s="6"/>
      <c r="AM330" s="5"/>
      <c r="AN330" s="5"/>
    </row>
    <row r="331" spans="2:40" x14ac:dyDescent="0.15">
      <c r="H331" s="17">
        <f t="shared" si="182"/>
        <v>126</v>
      </c>
      <c r="I331" s="7" t="b">
        <f t="shared" si="175"/>
        <v>0</v>
      </c>
      <c r="J331" s="16">
        <v>0</v>
      </c>
      <c r="K331" s="14">
        <v>0</v>
      </c>
      <c r="L331" s="15">
        <f t="shared" si="183"/>
        <v>2798.9031504331042</v>
      </c>
      <c r="M331" s="14">
        <f t="shared" si="167"/>
        <v>769177</v>
      </c>
      <c r="N331" s="13"/>
      <c r="O331" s="12" t="e">
        <f>1000*(IF(I66&lt;18,VLOOKUP(I66,'[1]Mortality (No Interventions) H'!$B$10:$O$129,13),VLOOKUP(I66,'[1]Mortality (Interventions) H'!$B$392:$AV$512,10)))</f>
        <v>#N/A</v>
      </c>
      <c r="P331" s="11">
        <v>0</v>
      </c>
      <c r="Q331" s="10" t="e">
        <f t="shared" si="176"/>
        <v>#N/A</v>
      </c>
      <c r="R331" s="10" t="e">
        <f t="shared" si="177"/>
        <v>#N/A</v>
      </c>
      <c r="S331" s="10" t="e">
        <f t="shared" si="178"/>
        <v>#N/A</v>
      </c>
      <c r="T331" s="9" t="e">
        <f t="shared" si="168"/>
        <v>#N/A</v>
      </c>
      <c r="U331" s="18"/>
      <c r="V331" s="8" t="e">
        <f t="shared" si="179"/>
        <v>#N/A</v>
      </c>
      <c r="W331" s="8" t="e">
        <f t="shared" si="169"/>
        <v>#N/A</v>
      </c>
      <c r="X331" s="18"/>
      <c r="Y331" s="8">
        <f t="shared" si="170"/>
        <v>0</v>
      </c>
      <c r="Z331" s="8">
        <f t="shared" si="171"/>
        <v>0</v>
      </c>
      <c r="AA331" s="8">
        <f t="shared" si="172"/>
        <v>0</v>
      </c>
      <c r="AB331" s="8">
        <f t="shared" si="180"/>
        <v>0</v>
      </c>
      <c r="AC331" s="8">
        <f t="shared" si="173"/>
        <v>0</v>
      </c>
      <c r="AD331" s="8">
        <f t="shared" si="181"/>
        <v>0</v>
      </c>
      <c r="AE331" s="8">
        <f t="shared" si="174"/>
        <v>0</v>
      </c>
      <c r="AJ331" s="7"/>
      <c r="AK331" s="6"/>
      <c r="AL331" s="6"/>
      <c r="AM331" s="5"/>
      <c r="AN331" s="5"/>
    </row>
    <row r="332" spans="2:40" x14ac:dyDescent="0.15">
      <c r="H332" s="17">
        <f t="shared" si="182"/>
        <v>127</v>
      </c>
      <c r="I332" s="7" t="b">
        <f t="shared" si="175"/>
        <v>0</v>
      </c>
      <c r="J332" s="16">
        <v>0</v>
      </c>
      <c r="K332" s="14">
        <v>0</v>
      </c>
      <c r="L332" s="15">
        <f t="shared" si="183"/>
        <v>2798.9031504331042</v>
      </c>
      <c r="M332" s="14">
        <f t="shared" si="167"/>
        <v>769177</v>
      </c>
      <c r="N332" s="13"/>
      <c r="O332" s="12" t="e">
        <f>1000*(IF(I67&lt;18,VLOOKUP(I67,'[1]Mortality (No Interventions) H'!$B$10:$O$129,13),VLOOKUP(I67,'[1]Mortality (Interventions) H'!$B$392:$AV$512,10)))</f>
        <v>#N/A</v>
      </c>
      <c r="P332" s="11">
        <v>0</v>
      </c>
      <c r="Q332" s="10" t="e">
        <f t="shared" si="176"/>
        <v>#N/A</v>
      </c>
      <c r="R332" s="10" t="e">
        <f t="shared" si="177"/>
        <v>#N/A</v>
      </c>
      <c r="S332" s="10" t="e">
        <f t="shared" si="178"/>
        <v>#N/A</v>
      </c>
      <c r="T332" s="9" t="e">
        <f t="shared" si="168"/>
        <v>#N/A</v>
      </c>
      <c r="U332" s="18"/>
      <c r="V332" s="8" t="e">
        <f t="shared" si="179"/>
        <v>#N/A</v>
      </c>
      <c r="W332" s="8" t="e">
        <f t="shared" si="169"/>
        <v>#N/A</v>
      </c>
      <c r="X332" s="18"/>
      <c r="Y332" s="8">
        <f t="shared" si="170"/>
        <v>0</v>
      </c>
      <c r="Z332" s="8">
        <f t="shared" si="171"/>
        <v>0</v>
      </c>
      <c r="AA332" s="8">
        <f t="shared" si="172"/>
        <v>0</v>
      </c>
      <c r="AB332" s="8">
        <f t="shared" si="180"/>
        <v>0</v>
      </c>
      <c r="AC332" s="8">
        <f t="shared" si="173"/>
        <v>0</v>
      </c>
      <c r="AD332" s="8">
        <f t="shared" si="181"/>
        <v>0</v>
      </c>
      <c r="AE332" s="8">
        <f t="shared" si="174"/>
        <v>0</v>
      </c>
      <c r="AJ332" s="7"/>
      <c r="AK332" s="6"/>
      <c r="AL332" s="6"/>
      <c r="AM332" s="5"/>
      <c r="AN332" s="5"/>
    </row>
    <row r="333" spans="2:40" x14ac:dyDescent="0.15">
      <c r="H333" s="17">
        <f t="shared" si="182"/>
        <v>128</v>
      </c>
      <c r="I333" s="7" t="b">
        <f t="shared" si="175"/>
        <v>0</v>
      </c>
      <c r="J333" s="16">
        <v>0</v>
      </c>
      <c r="K333" s="14">
        <v>0</v>
      </c>
      <c r="L333" s="15">
        <f t="shared" si="183"/>
        <v>2798.9031504331042</v>
      </c>
      <c r="M333" s="14">
        <f t="shared" ref="M333:M364" si="184">$E$11</f>
        <v>769177</v>
      </c>
      <c r="N333" s="13"/>
      <c r="O333" s="12" t="e">
        <f>1000*(IF(I68&lt;18,VLOOKUP(I68,'[1]Mortality (No Interventions) H'!$B$10:$O$129,13),VLOOKUP(I68,'[1]Mortality (Interventions) H'!$B$392:$AV$512,10)))</f>
        <v>#N/A</v>
      </c>
      <c r="P333" s="11">
        <v>0</v>
      </c>
      <c r="Q333" s="10" t="e">
        <f t="shared" si="176"/>
        <v>#N/A</v>
      </c>
      <c r="R333" s="10" t="e">
        <f t="shared" si="177"/>
        <v>#N/A</v>
      </c>
      <c r="S333" s="10" t="e">
        <f t="shared" si="178"/>
        <v>#N/A</v>
      </c>
      <c r="T333" s="9" t="e">
        <f t="shared" ref="T333:T364" si="185">Q333-SUM(R333:S333)</f>
        <v>#N/A</v>
      </c>
      <c r="U333" s="18"/>
      <c r="V333" s="8" t="e">
        <f t="shared" si="179"/>
        <v>#N/A</v>
      </c>
      <c r="W333" s="8" t="e">
        <f t="shared" ref="W333:W364" si="186">$G$14*M333*T333</f>
        <v>#N/A</v>
      </c>
      <c r="X333" s="18"/>
      <c r="Y333" s="8">
        <f t="shared" ref="Y333:Y364" si="187">IFERROR(_xlfn.IFNA($T333*J333,0),0)</f>
        <v>0</v>
      </c>
      <c r="Z333" s="8">
        <f t="shared" ref="Z333:Z364" si="188">IFERROR(_xlfn.IFNA(-$T333*K333,0),0)</f>
        <v>0</v>
      </c>
      <c r="AA333" s="8">
        <f t="shared" ref="AA333:AA364" si="189">IFERROR(_xlfn.IFNA(-$T333*L333,0),0)</f>
        <v>0</v>
      </c>
      <c r="AB333" s="8">
        <f t="shared" si="180"/>
        <v>0</v>
      </c>
      <c r="AC333" s="8">
        <f t="shared" ref="AC333:AC364" si="190">IFERROR(_xlfn.IFNA(SUM(Y333:AB333),0),0)</f>
        <v>0</v>
      </c>
      <c r="AD333" s="8">
        <f t="shared" si="181"/>
        <v>0</v>
      </c>
      <c r="AE333" s="8">
        <f t="shared" ref="AE333:AE364" si="191">IFERROR(_xlfn.IFNA(SUM(AC333:AD333),0),0)</f>
        <v>0</v>
      </c>
      <c r="AJ333" s="7"/>
      <c r="AK333" s="6"/>
      <c r="AL333" s="6"/>
      <c r="AM333" s="5"/>
      <c r="AN333" s="5"/>
    </row>
    <row r="334" spans="2:40" x14ac:dyDescent="0.15">
      <c r="H334" s="17">
        <f t="shared" si="182"/>
        <v>129</v>
      </c>
      <c r="I334" s="7" t="b">
        <f t="shared" ref="I334:I365" si="192">IF(H334&lt;121, H334 )</f>
        <v>0</v>
      </c>
      <c r="J334" s="16">
        <v>0</v>
      </c>
      <c r="K334" s="14">
        <v>0</v>
      </c>
      <c r="L334" s="15">
        <f t="shared" si="183"/>
        <v>2798.9031504331042</v>
      </c>
      <c r="M334" s="14">
        <f t="shared" si="184"/>
        <v>769177</v>
      </c>
      <c r="N334" s="13"/>
      <c r="O334" s="12" t="e">
        <f>1000*(IF(I69&lt;18,VLOOKUP(I69,'[1]Mortality (No Interventions) H'!$B$10:$O$129,13),VLOOKUP(I69,'[1]Mortality (Interventions) H'!$B$392:$AV$512,10)))</f>
        <v>#N/A</v>
      </c>
      <c r="P334" s="11">
        <v>0</v>
      </c>
      <c r="Q334" s="10" t="e">
        <f t="shared" ref="Q334:Q365" si="193">T333</f>
        <v>#N/A</v>
      </c>
      <c r="R334" s="10" t="e">
        <f t="shared" ref="R334:R365" si="194">O334*Q334/1000</f>
        <v>#N/A</v>
      </c>
      <c r="S334" s="10" t="e">
        <f t="shared" ref="S334:S365" si="195">MIN(P334*Q334,Q334-R334)</f>
        <v>#N/A</v>
      </c>
      <c r="T334" s="9" t="e">
        <f t="shared" si="185"/>
        <v>#N/A</v>
      </c>
      <c r="U334" s="18"/>
      <c r="V334" s="8" t="e">
        <f t="shared" ref="V334:V365" si="196">W333</f>
        <v>#N/A</v>
      </c>
      <c r="W334" s="8" t="e">
        <f t="shared" si="186"/>
        <v>#N/A</v>
      </c>
      <c r="X334" s="18"/>
      <c r="Y334" s="8">
        <f t="shared" si="187"/>
        <v>0</v>
      </c>
      <c r="Z334" s="8">
        <f t="shared" si="188"/>
        <v>0</v>
      </c>
      <c r="AA334" s="8">
        <f t="shared" si="189"/>
        <v>0</v>
      </c>
      <c r="AB334" s="8">
        <f t="shared" ref="AB334:AB365" si="197">IFERROR(_xlfn.IFNA(-M334*R334,0),0)</f>
        <v>0</v>
      </c>
      <c r="AC334" s="8">
        <f t="shared" si="190"/>
        <v>0</v>
      </c>
      <c r="AD334" s="8">
        <f t="shared" ref="AD334:AD365" si="198">IFERROR(_xlfn.IFNA($D$6*SUM(V334:V334,Y334:Z334),0),0)</f>
        <v>0</v>
      </c>
      <c r="AE334" s="8">
        <f t="shared" si="191"/>
        <v>0</v>
      </c>
      <c r="AJ334" s="7"/>
      <c r="AK334" s="6"/>
      <c r="AL334" s="6"/>
      <c r="AM334" s="5"/>
      <c r="AN334" s="5"/>
    </row>
    <row r="335" spans="2:40" x14ac:dyDescent="0.15">
      <c r="H335" s="17">
        <f t="shared" ref="H335:H366" si="199">H334+1</f>
        <v>130</v>
      </c>
      <c r="I335" s="7" t="b">
        <f t="shared" si="192"/>
        <v>0</v>
      </c>
      <c r="J335" s="16">
        <v>0</v>
      </c>
      <c r="K335" s="14">
        <v>0</v>
      </c>
      <c r="L335" s="15">
        <f t="shared" ref="L335:L366" si="200">$C$280</f>
        <v>2798.9031504331042</v>
      </c>
      <c r="M335" s="14">
        <f t="shared" si="184"/>
        <v>769177</v>
      </c>
      <c r="N335" s="13"/>
      <c r="O335" s="12" t="e">
        <f>1000*(IF(I70&lt;18,VLOOKUP(I70,'[1]Mortality (No Interventions) H'!$B$10:$O$129,13),VLOOKUP(I70,'[1]Mortality (Interventions) H'!$B$392:$AV$512,10)))</f>
        <v>#N/A</v>
      </c>
      <c r="P335" s="11">
        <v>0</v>
      </c>
      <c r="Q335" s="10" t="e">
        <f t="shared" si="193"/>
        <v>#N/A</v>
      </c>
      <c r="R335" s="10" t="e">
        <f t="shared" si="194"/>
        <v>#N/A</v>
      </c>
      <c r="S335" s="10" t="e">
        <f t="shared" si="195"/>
        <v>#N/A</v>
      </c>
      <c r="T335" s="9" t="e">
        <f t="shared" si="185"/>
        <v>#N/A</v>
      </c>
      <c r="U335" s="18"/>
      <c r="V335" s="8" t="e">
        <f t="shared" si="196"/>
        <v>#N/A</v>
      </c>
      <c r="W335" s="8" t="e">
        <f t="shared" si="186"/>
        <v>#N/A</v>
      </c>
      <c r="X335" s="18"/>
      <c r="Y335" s="8">
        <f t="shared" si="187"/>
        <v>0</v>
      </c>
      <c r="Z335" s="8">
        <f t="shared" si="188"/>
        <v>0</v>
      </c>
      <c r="AA335" s="8">
        <f t="shared" si="189"/>
        <v>0</v>
      </c>
      <c r="AB335" s="8">
        <f t="shared" si="197"/>
        <v>0</v>
      </c>
      <c r="AC335" s="8">
        <f t="shared" si="190"/>
        <v>0</v>
      </c>
      <c r="AD335" s="8">
        <f t="shared" si="198"/>
        <v>0</v>
      </c>
      <c r="AE335" s="8">
        <f t="shared" si="191"/>
        <v>0</v>
      </c>
      <c r="AJ335" s="7"/>
      <c r="AK335" s="6"/>
      <c r="AL335" s="6"/>
      <c r="AM335" s="5"/>
      <c r="AN335" s="5"/>
    </row>
    <row r="336" spans="2:40" x14ac:dyDescent="0.15">
      <c r="H336" s="17">
        <f t="shared" si="199"/>
        <v>131</v>
      </c>
      <c r="I336" s="7" t="b">
        <f t="shared" si="192"/>
        <v>0</v>
      </c>
      <c r="J336" s="16">
        <v>0</v>
      </c>
      <c r="K336" s="14">
        <v>0</v>
      </c>
      <c r="L336" s="15">
        <f t="shared" si="200"/>
        <v>2798.9031504331042</v>
      </c>
      <c r="M336" s="14">
        <f t="shared" si="184"/>
        <v>769177</v>
      </c>
      <c r="N336" s="13"/>
      <c r="O336" s="12" t="e">
        <f>1000*(IF(I71&lt;18,VLOOKUP(I71,'[1]Mortality (No Interventions) H'!$B$10:$O$129,13),VLOOKUP(I71,'[1]Mortality (Interventions) H'!$B$392:$AV$512,10)))</f>
        <v>#N/A</v>
      </c>
      <c r="P336" s="11">
        <v>0</v>
      </c>
      <c r="Q336" s="10" t="e">
        <f t="shared" si="193"/>
        <v>#N/A</v>
      </c>
      <c r="R336" s="10" t="e">
        <f t="shared" si="194"/>
        <v>#N/A</v>
      </c>
      <c r="S336" s="10" t="e">
        <f t="shared" si="195"/>
        <v>#N/A</v>
      </c>
      <c r="T336" s="9" t="e">
        <f t="shared" si="185"/>
        <v>#N/A</v>
      </c>
      <c r="U336" s="18"/>
      <c r="V336" s="8" t="e">
        <f t="shared" si="196"/>
        <v>#N/A</v>
      </c>
      <c r="W336" s="8" t="e">
        <f t="shared" si="186"/>
        <v>#N/A</v>
      </c>
      <c r="X336" s="18"/>
      <c r="Y336" s="8">
        <f t="shared" si="187"/>
        <v>0</v>
      </c>
      <c r="Z336" s="8">
        <f t="shared" si="188"/>
        <v>0</v>
      </c>
      <c r="AA336" s="8">
        <f t="shared" si="189"/>
        <v>0</v>
      </c>
      <c r="AB336" s="8">
        <f t="shared" si="197"/>
        <v>0</v>
      </c>
      <c r="AC336" s="8">
        <f t="shared" si="190"/>
        <v>0</v>
      </c>
      <c r="AD336" s="8">
        <f t="shared" si="198"/>
        <v>0</v>
      </c>
      <c r="AE336" s="8">
        <f t="shared" si="191"/>
        <v>0</v>
      </c>
      <c r="AJ336" s="7"/>
      <c r="AK336" s="6"/>
      <c r="AL336" s="6"/>
      <c r="AM336" s="5"/>
      <c r="AN336" s="5"/>
    </row>
    <row r="337" spans="8:40" x14ac:dyDescent="0.15">
      <c r="H337" s="17">
        <f t="shared" si="199"/>
        <v>132</v>
      </c>
      <c r="I337" s="7" t="b">
        <f t="shared" si="192"/>
        <v>0</v>
      </c>
      <c r="J337" s="16">
        <v>0</v>
      </c>
      <c r="K337" s="14">
        <v>0</v>
      </c>
      <c r="L337" s="15">
        <f t="shared" si="200"/>
        <v>2798.9031504331042</v>
      </c>
      <c r="M337" s="14">
        <f t="shared" si="184"/>
        <v>769177</v>
      </c>
      <c r="N337" s="13"/>
      <c r="O337" s="12" t="e">
        <f>1000*(IF(I72&lt;18,VLOOKUP(I72,'[1]Mortality (No Interventions) H'!$B$10:$O$129,13),VLOOKUP(I72,'[1]Mortality (Interventions) H'!$B$392:$AV$512,10)))</f>
        <v>#N/A</v>
      </c>
      <c r="P337" s="11">
        <v>0</v>
      </c>
      <c r="Q337" s="10" t="e">
        <f t="shared" si="193"/>
        <v>#N/A</v>
      </c>
      <c r="R337" s="10" t="e">
        <f t="shared" si="194"/>
        <v>#N/A</v>
      </c>
      <c r="S337" s="10" t="e">
        <f t="shared" si="195"/>
        <v>#N/A</v>
      </c>
      <c r="T337" s="9" t="e">
        <f t="shared" si="185"/>
        <v>#N/A</v>
      </c>
      <c r="U337" s="18"/>
      <c r="V337" s="8" t="e">
        <f t="shared" si="196"/>
        <v>#N/A</v>
      </c>
      <c r="W337" s="8" t="e">
        <f t="shared" si="186"/>
        <v>#N/A</v>
      </c>
      <c r="X337" s="18"/>
      <c r="Y337" s="8">
        <f t="shared" si="187"/>
        <v>0</v>
      </c>
      <c r="Z337" s="8">
        <f t="shared" si="188"/>
        <v>0</v>
      </c>
      <c r="AA337" s="8">
        <f t="shared" si="189"/>
        <v>0</v>
      </c>
      <c r="AB337" s="8">
        <f t="shared" si="197"/>
        <v>0</v>
      </c>
      <c r="AC337" s="8">
        <f t="shared" si="190"/>
        <v>0</v>
      </c>
      <c r="AD337" s="8">
        <f t="shared" si="198"/>
        <v>0</v>
      </c>
      <c r="AE337" s="8">
        <f t="shared" si="191"/>
        <v>0</v>
      </c>
      <c r="AJ337" s="7"/>
      <c r="AK337" s="6"/>
      <c r="AL337" s="6"/>
      <c r="AM337" s="5"/>
      <c r="AN337" s="5"/>
    </row>
    <row r="338" spans="8:40" x14ac:dyDescent="0.15">
      <c r="H338" s="17">
        <f t="shared" si="199"/>
        <v>133</v>
      </c>
      <c r="I338" s="7" t="b">
        <f t="shared" si="192"/>
        <v>0</v>
      </c>
      <c r="J338" s="16">
        <v>0</v>
      </c>
      <c r="K338" s="14">
        <v>0</v>
      </c>
      <c r="L338" s="15">
        <f t="shared" si="200"/>
        <v>2798.9031504331042</v>
      </c>
      <c r="M338" s="14">
        <f t="shared" si="184"/>
        <v>769177</v>
      </c>
      <c r="N338" s="13"/>
      <c r="O338" s="12" t="e">
        <f>1000*(IF(I73&lt;18,VLOOKUP(I73,'[1]Mortality (No Interventions) H'!$B$10:$O$129,13),VLOOKUP(I73,'[1]Mortality (Interventions) H'!$B$392:$AV$512,10)))</f>
        <v>#N/A</v>
      </c>
      <c r="P338" s="11">
        <v>0</v>
      </c>
      <c r="Q338" s="10" t="e">
        <f t="shared" si="193"/>
        <v>#N/A</v>
      </c>
      <c r="R338" s="10" t="e">
        <f t="shared" si="194"/>
        <v>#N/A</v>
      </c>
      <c r="S338" s="10" t="e">
        <f t="shared" si="195"/>
        <v>#N/A</v>
      </c>
      <c r="T338" s="9" t="e">
        <f t="shared" si="185"/>
        <v>#N/A</v>
      </c>
      <c r="U338" s="18"/>
      <c r="V338" s="8" t="e">
        <f t="shared" si="196"/>
        <v>#N/A</v>
      </c>
      <c r="W338" s="8" t="e">
        <f t="shared" si="186"/>
        <v>#N/A</v>
      </c>
      <c r="X338" s="18"/>
      <c r="Y338" s="8">
        <f t="shared" si="187"/>
        <v>0</v>
      </c>
      <c r="Z338" s="8">
        <f t="shared" si="188"/>
        <v>0</v>
      </c>
      <c r="AA338" s="8">
        <f t="shared" si="189"/>
        <v>0</v>
      </c>
      <c r="AB338" s="8">
        <f t="shared" si="197"/>
        <v>0</v>
      </c>
      <c r="AC338" s="8">
        <f t="shared" si="190"/>
        <v>0</v>
      </c>
      <c r="AD338" s="8">
        <f t="shared" si="198"/>
        <v>0</v>
      </c>
      <c r="AE338" s="8">
        <f t="shared" si="191"/>
        <v>0</v>
      </c>
      <c r="AJ338" s="7"/>
      <c r="AK338" s="6"/>
      <c r="AL338" s="6"/>
      <c r="AM338" s="5"/>
      <c r="AN338" s="5"/>
    </row>
    <row r="339" spans="8:40" x14ac:dyDescent="0.15">
      <c r="H339" s="17">
        <f t="shared" si="199"/>
        <v>134</v>
      </c>
      <c r="I339" s="7" t="b">
        <f t="shared" si="192"/>
        <v>0</v>
      </c>
      <c r="J339" s="16">
        <v>0</v>
      </c>
      <c r="K339" s="14">
        <v>0</v>
      </c>
      <c r="L339" s="15">
        <f t="shared" si="200"/>
        <v>2798.9031504331042</v>
      </c>
      <c r="M339" s="14">
        <f t="shared" si="184"/>
        <v>769177</v>
      </c>
      <c r="N339" s="13"/>
      <c r="O339" s="12" t="e">
        <f>1000*(IF(I74&lt;18,VLOOKUP(I74,'[1]Mortality (No Interventions) H'!$B$10:$O$129,13),VLOOKUP(I74,'[1]Mortality (Interventions) H'!$B$392:$AV$512,10)))</f>
        <v>#N/A</v>
      </c>
      <c r="P339" s="11">
        <v>0</v>
      </c>
      <c r="Q339" s="10" t="e">
        <f t="shared" si="193"/>
        <v>#N/A</v>
      </c>
      <c r="R339" s="10" t="e">
        <f t="shared" si="194"/>
        <v>#N/A</v>
      </c>
      <c r="S339" s="10" t="e">
        <f t="shared" si="195"/>
        <v>#N/A</v>
      </c>
      <c r="T339" s="9" t="e">
        <f t="shared" si="185"/>
        <v>#N/A</v>
      </c>
      <c r="U339" s="18"/>
      <c r="V339" s="8" t="e">
        <f t="shared" si="196"/>
        <v>#N/A</v>
      </c>
      <c r="W339" s="8" t="e">
        <f t="shared" si="186"/>
        <v>#N/A</v>
      </c>
      <c r="X339" s="18"/>
      <c r="Y339" s="8">
        <f t="shared" si="187"/>
        <v>0</v>
      </c>
      <c r="Z339" s="8">
        <f t="shared" si="188"/>
        <v>0</v>
      </c>
      <c r="AA339" s="8">
        <f t="shared" si="189"/>
        <v>0</v>
      </c>
      <c r="AB339" s="8">
        <f t="shared" si="197"/>
        <v>0</v>
      </c>
      <c r="AC339" s="8">
        <f t="shared" si="190"/>
        <v>0</v>
      </c>
      <c r="AD339" s="8">
        <f t="shared" si="198"/>
        <v>0</v>
      </c>
      <c r="AE339" s="8">
        <f t="shared" si="191"/>
        <v>0</v>
      </c>
      <c r="AJ339" s="7"/>
      <c r="AK339" s="6"/>
      <c r="AL339" s="6"/>
      <c r="AM339" s="5"/>
      <c r="AN339" s="5"/>
    </row>
    <row r="340" spans="8:40" x14ac:dyDescent="0.15">
      <c r="H340" s="17">
        <f t="shared" si="199"/>
        <v>135</v>
      </c>
      <c r="I340" s="7" t="b">
        <f t="shared" si="192"/>
        <v>0</v>
      </c>
      <c r="J340" s="16">
        <v>0</v>
      </c>
      <c r="K340" s="14">
        <v>0</v>
      </c>
      <c r="L340" s="15">
        <f t="shared" si="200"/>
        <v>2798.9031504331042</v>
      </c>
      <c r="M340" s="14">
        <f t="shared" si="184"/>
        <v>769177</v>
      </c>
      <c r="N340" s="13"/>
      <c r="O340" s="12" t="e">
        <f>1000*(IF(I75&lt;18,VLOOKUP(I75,'[1]Mortality (No Interventions) H'!$B$10:$O$129,13),VLOOKUP(I75,'[1]Mortality (Interventions) H'!$B$392:$AV$512,10)))</f>
        <v>#N/A</v>
      </c>
      <c r="P340" s="11">
        <v>0</v>
      </c>
      <c r="Q340" s="10" t="e">
        <f t="shared" si="193"/>
        <v>#N/A</v>
      </c>
      <c r="R340" s="10" t="e">
        <f t="shared" si="194"/>
        <v>#N/A</v>
      </c>
      <c r="S340" s="10" t="e">
        <f t="shared" si="195"/>
        <v>#N/A</v>
      </c>
      <c r="T340" s="9" t="e">
        <f t="shared" si="185"/>
        <v>#N/A</v>
      </c>
      <c r="U340" s="18"/>
      <c r="V340" s="8" t="e">
        <f t="shared" si="196"/>
        <v>#N/A</v>
      </c>
      <c r="W340" s="8" t="e">
        <f t="shared" si="186"/>
        <v>#N/A</v>
      </c>
      <c r="X340" s="18"/>
      <c r="Y340" s="8">
        <f t="shared" si="187"/>
        <v>0</v>
      </c>
      <c r="Z340" s="8">
        <f t="shared" si="188"/>
        <v>0</v>
      </c>
      <c r="AA340" s="8">
        <f t="shared" si="189"/>
        <v>0</v>
      </c>
      <c r="AB340" s="8">
        <f t="shared" si="197"/>
        <v>0</v>
      </c>
      <c r="AC340" s="8">
        <f t="shared" si="190"/>
        <v>0</v>
      </c>
      <c r="AD340" s="8">
        <f t="shared" si="198"/>
        <v>0</v>
      </c>
      <c r="AE340" s="8">
        <f t="shared" si="191"/>
        <v>0</v>
      </c>
      <c r="AJ340" s="7"/>
      <c r="AK340" s="6"/>
      <c r="AL340" s="6"/>
      <c r="AM340" s="5"/>
      <c r="AN340" s="5"/>
    </row>
    <row r="341" spans="8:40" x14ac:dyDescent="0.15">
      <c r="H341" s="17">
        <f t="shared" si="199"/>
        <v>136</v>
      </c>
      <c r="I341" s="7" t="b">
        <f t="shared" si="192"/>
        <v>0</v>
      </c>
      <c r="J341" s="16">
        <v>0</v>
      </c>
      <c r="K341" s="14">
        <v>0</v>
      </c>
      <c r="L341" s="15">
        <f t="shared" si="200"/>
        <v>2798.9031504331042</v>
      </c>
      <c r="M341" s="14">
        <f t="shared" si="184"/>
        <v>769177</v>
      </c>
      <c r="N341" s="13"/>
      <c r="O341" s="12" t="e">
        <f>1000*(IF(I76&lt;18,VLOOKUP(I76,'[1]Mortality (No Interventions) H'!$B$10:$O$129,13),VLOOKUP(I76,'[1]Mortality (Interventions) H'!$B$392:$AV$512,10)))</f>
        <v>#N/A</v>
      </c>
      <c r="P341" s="11">
        <v>0</v>
      </c>
      <c r="Q341" s="10" t="e">
        <f t="shared" si="193"/>
        <v>#N/A</v>
      </c>
      <c r="R341" s="10" t="e">
        <f t="shared" si="194"/>
        <v>#N/A</v>
      </c>
      <c r="S341" s="10" t="e">
        <f t="shared" si="195"/>
        <v>#N/A</v>
      </c>
      <c r="T341" s="9" t="e">
        <f t="shared" si="185"/>
        <v>#N/A</v>
      </c>
      <c r="U341" s="18"/>
      <c r="V341" s="8" t="e">
        <f t="shared" si="196"/>
        <v>#N/A</v>
      </c>
      <c r="W341" s="8" t="e">
        <f t="shared" si="186"/>
        <v>#N/A</v>
      </c>
      <c r="X341" s="18"/>
      <c r="Y341" s="8">
        <f t="shared" si="187"/>
        <v>0</v>
      </c>
      <c r="Z341" s="8">
        <f t="shared" si="188"/>
        <v>0</v>
      </c>
      <c r="AA341" s="8">
        <f t="shared" si="189"/>
        <v>0</v>
      </c>
      <c r="AB341" s="8">
        <f t="shared" si="197"/>
        <v>0</v>
      </c>
      <c r="AC341" s="8">
        <f t="shared" si="190"/>
        <v>0</v>
      </c>
      <c r="AD341" s="8">
        <f t="shared" si="198"/>
        <v>0</v>
      </c>
      <c r="AE341" s="8">
        <f t="shared" si="191"/>
        <v>0</v>
      </c>
      <c r="AJ341" s="7"/>
      <c r="AK341" s="6"/>
      <c r="AL341" s="6"/>
      <c r="AM341" s="5"/>
      <c r="AN341" s="5"/>
    </row>
    <row r="342" spans="8:40" x14ac:dyDescent="0.15">
      <c r="H342" s="17">
        <f t="shared" si="199"/>
        <v>137</v>
      </c>
      <c r="I342" s="7" t="b">
        <f t="shared" si="192"/>
        <v>0</v>
      </c>
      <c r="J342" s="16">
        <v>0</v>
      </c>
      <c r="K342" s="14">
        <v>0</v>
      </c>
      <c r="L342" s="15">
        <f t="shared" si="200"/>
        <v>2798.9031504331042</v>
      </c>
      <c r="M342" s="14">
        <f t="shared" si="184"/>
        <v>769177</v>
      </c>
      <c r="N342" s="13"/>
      <c r="O342" s="12" t="e">
        <f>1000*(IF(I77&lt;18,VLOOKUP(I77,'[1]Mortality (No Interventions) H'!$B$10:$O$129,13),VLOOKUP(I77,'[1]Mortality (Interventions) H'!$B$392:$AV$512,10)))</f>
        <v>#N/A</v>
      </c>
      <c r="P342" s="11">
        <v>0</v>
      </c>
      <c r="Q342" s="10" t="e">
        <f t="shared" si="193"/>
        <v>#N/A</v>
      </c>
      <c r="R342" s="10" t="e">
        <f t="shared" si="194"/>
        <v>#N/A</v>
      </c>
      <c r="S342" s="10" t="e">
        <f t="shared" si="195"/>
        <v>#N/A</v>
      </c>
      <c r="T342" s="9" t="e">
        <f t="shared" si="185"/>
        <v>#N/A</v>
      </c>
      <c r="U342" s="18"/>
      <c r="V342" s="8" t="e">
        <f t="shared" si="196"/>
        <v>#N/A</v>
      </c>
      <c r="W342" s="8" t="e">
        <f t="shared" si="186"/>
        <v>#N/A</v>
      </c>
      <c r="X342" s="18"/>
      <c r="Y342" s="8">
        <f t="shared" si="187"/>
        <v>0</v>
      </c>
      <c r="Z342" s="8">
        <f t="shared" si="188"/>
        <v>0</v>
      </c>
      <c r="AA342" s="8">
        <f t="shared" si="189"/>
        <v>0</v>
      </c>
      <c r="AB342" s="8">
        <f t="shared" si="197"/>
        <v>0</v>
      </c>
      <c r="AC342" s="8">
        <f t="shared" si="190"/>
        <v>0</v>
      </c>
      <c r="AD342" s="8">
        <f t="shared" si="198"/>
        <v>0</v>
      </c>
      <c r="AE342" s="8">
        <f t="shared" si="191"/>
        <v>0</v>
      </c>
      <c r="AJ342" s="7"/>
      <c r="AK342" s="6"/>
      <c r="AL342" s="6"/>
      <c r="AM342" s="5"/>
      <c r="AN342" s="5"/>
    </row>
    <row r="343" spans="8:40" x14ac:dyDescent="0.15">
      <c r="H343" s="17">
        <f t="shared" si="199"/>
        <v>138</v>
      </c>
      <c r="I343" s="7" t="b">
        <f t="shared" si="192"/>
        <v>0</v>
      </c>
      <c r="J343" s="16">
        <v>0</v>
      </c>
      <c r="K343" s="14">
        <v>0</v>
      </c>
      <c r="L343" s="15">
        <f t="shared" si="200"/>
        <v>2798.9031504331042</v>
      </c>
      <c r="M343" s="14">
        <f t="shared" si="184"/>
        <v>769177</v>
      </c>
      <c r="N343" s="13"/>
      <c r="O343" s="12" t="e">
        <f>1000*(IF(I78&lt;18,VLOOKUP(I78,'[1]Mortality (No Interventions) H'!$B$10:$O$129,13),VLOOKUP(I78,'[1]Mortality (Interventions) H'!$B$392:$AV$512,10)))</f>
        <v>#N/A</v>
      </c>
      <c r="P343" s="11">
        <v>0</v>
      </c>
      <c r="Q343" s="10" t="e">
        <f t="shared" si="193"/>
        <v>#N/A</v>
      </c>
      <c r="R343" s="10" t="e">
        <f t="shared" si="194"/>
        <v>#N/A</v>
      </c>
      <c r="S343" s="10" t="e">
        <f t="shared" si="195"/>
        <v>#N/A</v>
      </c>
      <c r="T343" s="9" t="e">
        <f t="shared" si="185"/>
        <v>#N/A</v>
      </c>
      <c r="U343" s="18"/>
      <c r="V343" s="8" t="e">
        <f t="shared" si="196"/>
        <v>#N/A</v>
      </c>
      <c r="W343" s="8" t="e">
        <f t="shared" si="186"/>
        <v>#N/A</v>
      </c>
      <c r="X343" s="18"/>
      <c r="Y343" s="8">
        <f t="shared" si="187"/>
        <v>0</v>
      </c>
      <c r="Z343" s="8">
        <f t="shared" si="188"/>
        <v>0</v>
      </c>
      <c r="AA343" s="8">
        <f t="shared" si="189"/>
        <v>0</v>
      </c>
      <c r="AB343" s="8">
        <f t="shared" si="197"/>
        <v>0</v>
      </c>
      <c r="AC343" s="8">
        <f t="shared" si="190"/>
        <v>0</v>
      </c>
      <c r="AD343" s="8">
        <f t="shared" si="198"/>
        <v>0</v>
      </c>
      <c r="AE343" s="8">
        <f t="shared" si="191"/>
        <v>0</v>
      </c>
      <c r="AJ343" s="7"/>
      <c r="AK343" s="6"/>
      <c r="AL343" s="6"/>
      <c r="AM343" s="5"/>
      <c r="AN343" s="5"/>
    </row>
    <row r="344" spans="8:40" x14ac:dyDescent="0.15">
      <c r="H344" s="17">
        <f t="shared" si="199"/>
        <v>139</v>
      </c>
      <c r="I344" s="7" t="b">
        <f t="shared" si="192"/>
        <v>0</v>
      </c>
      <c r="J344" s="16">
        <v>0</v>
      </c>
      <c r="K344" s="14">
        <v>0</v>
      </c>
      <c r="L344" s="15">
        <f t="shared" si="200"/>
        <v>2798.9031504331042</v>
      </c>
      <c r="M344" s="14">
        <f t="shared" si="184"/>
        <v>769177</v>
      </c>
      <c r="N344" s="13"/>
      <c r="O344" s="12" t="e">
        <f>1000*(IF(I79&lt;18,VLOOKUP(I79,'[1]Mortality (No Interventions) H'!$B$10:$O$129,13),VLOOKUP(I79,'[1]Mortality (Interventions) H'!$B$392:$AV$512,10)))</f>
        <v>#N/A</v>
      </c>
      <c r="P344" s="11">
        <v>0</v>
      </c>
      <c r="Q344" s="10" t="e">
        <f t="shared" si="193"/>
        <v>#N/A</v>
      </c>
      <c r="R344" s="10" t="e">
        <f t="shared" si="194"/>
        <v>#N/A</v>
      </c>
      <c r="S344" s="10" t="e">
        <f t="shared" si="195"/>
        <v>#N/A</v>
      </c>
      <c r="T344" s="9" t="e">
        <f t="shared" si="185"/>
        <v>#N/A</v>
      </c>
      <c r="U344" s="18"/>
      <c r="V344" s="8" t="e">
        <f t="shared" si="196"/>
        <v>#N/A</v>
      </c>
      <c r="W344" s="8" t="e">
        <f t="shared" si="186"/>
        <v>#N/A</v>
      </c>
      <c r="X344" s="18"/>
      <c r="Y344" s="8">
        <f t="shared" si="187"/>
        <v>0</v>
      </c>
      <c r="Z344" s="8">
        <f t="shared" si="188"/>
        <v>0</v>
      </c>
      <c r="AA344" s="8">
        <f t="shared" si="189"/>
        <v>0</v>
      </c>
      <c r="AB344" s="8">
        <f t="shared" si="197"/>
        <v>0</v>
      </c>
      <c r="AC344" s="8">
        <f t="shared" si="190"/>
        <v>0</v>
      </c>
      <c r="AD344" s="8">
        <f t="shared" si="198"/>
        <v>0</v>
      </c>
      <c r="AE344" s="8">
        <f t="shared" si="191"/>
        <v>0</v>
      </c>
      <c r="AJ344" s="7"/>
      <c r="AK344" s="6"/>
      <c r="AL344" s="6"/>
      <c r="AM344" s="5"/>
      <c r="AN344" s="5"/>
    </row>
    <row r="345" spans="8:40" x14ac:dyDescent="0.15">
      <c r="H345" s="17">
        <f t="shared" si="199"/>
        <v>140</v>
      </c>
      <c r="I345" s="7" t="b">
        <f t="shared" si="192"/>
        <v>0</v>
      </c>
      <c r="J345" s="16">
        <v>0</v>
      </c>
      <c r="K345" s="14">
        <v>0</v>
      </c>
      <c r="L345" s="15">
        <f t="shared" si="200"/>
        <v>2798.9031504331042</v>
      </c>
      <c r="M345" s="14">
        <f t="shared" si="184"/>
        <v>769177</v>
      </c>
      <c r="O345" s="12" t="e">
        <f>1000*(IF(I80&lt;18,VLOOKUP(I80,'[1]Mortality (No Interventions) H'!$B$10:$O$129,13),VLOOKUP(I80,'[1]Mortality (Interventions) H'!$B$392:$AV$512,10)))</f>
        <v>#N/A</v>
      </c>
      <c r="P345" s="11">
        <v>0</v>
      </c>
      <c r="Q345" s="10" t="e">
        <f t="shared" si="193"/>
        <v>#N/A</v>
      </c>
      <c r="R345" s="10" t="e">
        <f t="shared" si="194"/>
        <v>#N/A</v>
      </c>
      <c r="S345" s="10" t="e">
        <f t="shared" si="195"/>
        <v>#N/A</v>
      </c>
      <c r="T345" s="9" t="e">
        <f t="shared" si="185"/>
        <v>#N/A</v>
      </c>
      <c r="V345" s="8" t="e">
        <f t="shared" si="196"/>
        <v>#N/A</v>
      </c>
      <c r="W345" s="8" t="e">
        <f t="shared" si="186"/>
        <v>#N/A</v>
      </c>
      <c r="Y345" s="8">
        <f t="shared" si="187"/>
        <v>0</v>
      </c>
      <c r="Z345" s="8">
        <f t="shared" si="188"/>
        <v>0</v>
      </c>
      <c r="AA345" s="8">
        <f t="shared" si="189"/>
        <v>0</v>
      </c>
      <c r="AB345" s="8">
        <f t="shared" si="197"/>
        <v>0</v>
      </c>
      <c r="AC345" s="8">
        <f t="shared" si="190"/>
        <v>0</v>
      </c>
      <c r="AD345" s="8">
        <f t="shared" si="198"/>
        <v>0</v>
      </c>
      <c r="AE345" s="8">
        <f t="shared" si="191"/>
        <v>0</v>
      </c>
      <c r="AJ345" s="7"/>
      <c r="AK345" s="6"/>
      <c r="AL345" s="6"/>
      <c r="AM345" s="5"/>
      <c r="AN345" s="5"/>
    </row>
    <row r="346" spans="8:40" x14ac:dyDescent="0.15">
      <c r="H346" s="17">
        <f t="shared" si="199"/>
        <v>141</v>
      </c>
      <c r="I346" s="7" t="b">
        <f t="shared" si="192"/>
        <v>0</v>
      </c>
      <c r="J346" s="16">
        <v>0</v>
      </c>
      <c r="K346" s="14">
        <v>0</v>
      </c>
      <c r="L346" s="15">
        <f t="shared" si="200"/>
        <v>2798.9031504331042</v>
      </c>
      <c r="M346" s="14">
        <f t="shared" si="184"/>
        <v>769177</v>
      </c>
      <c r="O346" s="12" t="e">
        <f>1000*(IF(I81&lt;18,VLOOKUP(I81,'[1]Mortality (No Interventions) H'!$B$10:$O$129,13),VLOOKUP(I81,'[1]Mortality (Interventions) H'!$B$392:$AV$512,10)))</f>
        <v>#N/A</v>
      </c>
      <c r="P346" s="11">
        <v>0</v>
      </c>
      <c r="Q346" s="10" t="e">
        <f t="shared" si="193"/>
        <v>#N/A</v>
      </c>
      <c r="R346" s="10" t="e">
        <f t="shared" si="194"/>
        <v>#N/A</v>
      </c>
      <c r="S346" s="10" t="e">
        <f t="shared" si="195"/>
        <v>#N/A</v>
      </c>
      <c r="T346" s="9" t="e">
        <f t="shared" si="185"/>
        <v>#N/A</v>
      </c>
      <c r="V346" s="8" t="e">
        <f t="shared" si="196"/>
        <v>#N/A</v>
      </c>
      <c r="W346" s="8" t="e">
        <f t="shared" si="186"/>
        <v>#N/A</v>
      </c>
      <c r="Y346" s="8">
        <f t="shared" si="187"/>
        <v>0</v>
      </c>
      <c r="Z346" s="8">
        <f t="shared" si="188"/>
        <v>0</v>
      </c>
      <c r="AA346" s="8">
        <f t="shared" si="189"/>
        <v>0</v>
      </c>
      <c r="AB346" s="8">
        <f t="shared" si="197"/>
        <v>0</v>
      </c>
      <c r="AC346" s="8">
        <f t="shared" si="190"/>
        <v>0</v>
      </c>
      <c r="AD346" s="8">
        <f t="shared" si="198"/>
        <v>0</v>
      </c>
      <c r="AE346" s="8">
        <f t="shared" si="191"/>
        <v>0</v>
      </c>
      <c r="AJ346" s="7"/>
      <c r="AK346" s="6"/>
      <c r="AL346" s="6"/>
      <c r="AM346" s="5"/>
      <c r="AN346" s="5"/>
    </row>
    <row r="347" spans="8:40" x14ac:dyDescent="0.15">
      <c r="H347" s="17">
        <f t="shared" si="199"/>
        <v>142</v>
      </c>
      <c r="I347" s="7" t="b">
        <f t="shared" si="192"/>
        <v>0</v>
      </c>
      <c r="J347" s="16">
        <v>0</v>
      </c>
      <c r="K347" s="14">
        <v>0</v>
      </c>
      <c r="L347" s="15">
        <f t="shared" si="200"/>
        <v>2798.9031504331042</v>
      </c>
      <c r="M347" s="14">
        <f t="shared" si="184"/>
        <v>769177</v>
      </c>
      <c r="O347" s="12" t="e">
        <f>1000*(IF(I82&lt;18,VLOOKUP(I82,'[1]Mortality (No Interventions) H'!$B$10:$O$129,13),VLOOKUP(I82,'[1]Mortality (Interventions) H'!$B$392:$AV$512,10)))</f>
        <v>#N/A</v>
      </c>
      <c r="P347" s="11">
        <v>0</v>
      </c>
      <c r="Q347" s="10" t="e">
        <f t="shared" si="193"/>
        <v>#N/A</v>
      </c>
      <c r="R347" s="10" t="e">
        <f t="shared" si="194"/>
        <v>#N/A</v>
      </c>
      <c r="S347" s="10" t="e">
        <f t="shared" si="195"/>
        <v>#N/A</v>
      </c>
      <c r="T347" s="9" t="e">
        <f t="shared" si="185"/>
        <v>#N/A</v>
      </c>
      <c r="V347" s="8" t="e">
        <f t="shared" si="196"/>
        <v>#N/A</v>
      </c>
      <c r="W347" s="8" t="e">
        <f t="shared" si="186"/>
        <v>#N/A</v>
      </c>
      <c r="Y347" s="8">
        <f t="shared" si="187"/>
        <v>0</v>
      </c>
      <c r="Z347" s="8">
        <f t="shared" si="188"/>
        <v>0</v>
      </c>
      <c r="AA347" s="8">
        <f t="shared" si="189"/>
        <v>0</v>
      </c>
      <c r="AB347" s="8">
        <f t="shared" si="197"/>
        <v>0</v>
      </c>
      <c r="AC347" s="8">
        <f t="shared" si="190"/>
        <v>0</v>
      </c>
      <c r="AD347" s="8">
        <f t="shared" si="198"/>
        <v>0</v>
      </c>
      <c r="AE347" s="8">
        <f t="shared" si="191"/>
        <v>0</v>
      </c>
      <c r="AJ347" s="7"/>
      <c r="AK347" s="6"/>
      <c r="AL347" s="6"/>
      <c r="AM347" s="5"/>
      <c r="AN347" s="5"/>
    </row>
    <row r="348" spans="8:40" x14ac:dyDescent="0.15">
      <c r="H348" s="17">
        <f t="shared" si="199"/>
        <v>143</v>
      </c>
      <c r="I348" s="7" t="b">
        <f t="shared" si="192"/>
        <v>0</v>
      </c>
      <c r="J348" s="16">
        <v>0</v>
      </c>
      <c r="K348" s="14">
        <v>0</v>
      </c>
      <c r="L348" s="15">
        <f t="shared" si="200"/>
        <v>2798.9031504331042</v>
      </c>
      <c r="M348" s="14">
        <f t="shared" si="184"/>
        <v>769177</v>
      </c>
      <c r="O348" s="12" t="e">
        <f>1000*(IF(I83&lt;18,VLOOKUP(I83,'[1]Mortality (No Interventions) H'!$B$10:$O$129,13),VLOOKUP(I83,'[1]Mortality (Interventions) H'!$B$392:$AV$512,10)))</f>
        <v>#N/A</v>
      </c>
      <c r="P348" s="11">
        <v>0</v>
      </c>
      <c r="Q348" s="10" t="e">
        <f t="shared" si="193"/>
        <v>#N/A</v>
      </c>
      <c r="R348" s="10" t="e">
        <f t="shared" si="194"/>
        <v>#N/A</v>
      </c>
      <c r="S348" s="10" t="e">
        <f t="shared" si="195"/>
        <v>#N/A</v>
      </c>
      <c r="T348" s="9" t="e">
        <f t="shared" si="185"/>
        <v>#N/A</v>
      </c>
      <c r="V348" s="8" t="e">
        <f t="shared" si="196"/>
        <v>#N/A</v>
      </c>
      <c r="W348" s="8" t="e">
        <f t="shared" si="186"/>
        <v>#N/A</v>
      </c>
      <c r="Y348" s="8">
        <f t="shared" si="187"/>
        <v>0</v>
      </c>
      <c r="Z348" s="8">
        <f t="shared" si="188"/>
        <v>0</v>
      </c>
      <c r="AA348" s="8">
        <f t="shared" si="189"/>
        <v>0</v>
      </c>
      <c r="AB348" s="8">
        <f t="shared" si="197"/>
        <v>0</v>
      </c>
      <c r="AC348" s="8">
        <f t="shared" si="190"/>
        <v>0</v>
      </c>
      <c r="AD348" s="8">
        <f t="shared" si="198"/>
        <v>0</v>
      </c>
      <c r="AE348" s="8">
        <f t="shared" si="191"/>
        <v>0</v>
      </c>
      <c r="AJ348" s="7"/>
      <c r="AK348" s="6"/>
      <c r="AL348" s="6"/>
      <c r="AM348" s="5"/>
      <c r="AN348" s="5"/>
    </row>
    <row r="349" spans="8:40" x14ac:dyDescent="0.15">
      <c r="H349" s="17">
        <f t="shared" si="199"/>
        <v>144</v>
      </c>
      <c r="I349" s="7" t="b">
        <f t="shared" si="192"/>
        <v>0</v>
      </c>
      <c r="J349" s="16">
        <v>0</v>
      </c>
      <c r="K349" s="14">
        <v>0</v>
      </c>
      <c r="L349" s="15">
        <f t="shared" si="200"/>
        <v>2798.9031504331042</v>
      </c>
      <c r="M349" s="14">
        <f t="shared" si="184"/>
        <v>769177</v>
      </c>
      <c r="O349" s="12" t="e">
        <f>1000*(IF(I84&lt;18,VLOOKUP(I84,'[1]Mortality (No Interventions) H'!$B$10:$O$129,13),VLOOKUP(I84,'[1]Mortality (Interventions) H'!$B$392:$AV$512,10)))</f>
        <v>#N/A</v>
      </c>
      <c r="P349" s="11">
        <v>0</v>
      </c>
      <c r="Q349" s="10" t="e">
        <f t="shared" si="193"/>
        <v>#N/A</v>
      </c>
      <c r="R349" s="10" t="e">
        <f t="shared" si="194"/>
        <v>#N/A</v>
      </c>
      <c r="S349" s="10" t="e">
        <f t="shared" si="195"/>
        <v>#N/A</v>
      </c>
      <c r="T349" s="9" t="e">
        <f t="shared" si="185"/>
        <v>#N/A</v>
      </c>
      <c r="V349" s="8" t="e">
        <f t="shared" si="196"/>
        <v>#N/A</v>
      </c>
      <c r="W349" s="8" t="e">
        <f t="shared" si="186"/>
        <v>#N/A</v>
      </c>
      <c r="Y349" s="8">
        <f t="shared" si="187"/>
        <v>0</v>
      </c>
      <c r="Z349" s="8">
        <f t="shared" si="188"/>
        <v>0</v>
      </c>
      <c r="AA349" s="8">
        <f t="shared" si="189"/>
        <v>0</v>
      </c>
      <c r="AB349" s="8">
        <f t="shared" si="197"/>
        <v>0</v>
      </c>
      <c r="AC349" s="8">
        <f t="shared" si="190"/>
        <v>0</v>
      </c>
      <c r="AD349" s="8">
        <f t="shared" si="198"/>
        <v>0</v>
      </c>
      <c r="AE349" s="8">
        <f t="shared" si="191"/>
        <v>0</v>
      </c>
      <c r="AJ349" s="7"/>
      <c r="AK349" s="6"/>
      <c r="AL349" s="6"/>
      <c r="AM349" s="5"/>
      <c r="AN349" s="5"/>
    </row>
    <row r="350" spans="8:40" x14ac:dyDescent="0.15">
      <c r="H350" s="17">
        <f t="shared" si="199"/>
        <v>145</v>
      </c>
      <c r="I350" s="7" t="b">
        <f t="shared" si="192"/>
        <v>0</v>
      </c>
      <c r="J350" s="16">
        <v>0</v>
      </c>
      <c r="K350" s="14">
        <v>0</v>
      </c>
      <c r="L350" s="15">
        <f t="shared" si="200"/>
        <v>2798.9031504331042</v>
      </c>
      <c r="M350" s="14">
        <f t="shared" si="184"/>
        <v>769177</v>
      </c>
      <c r="O350" s="12" t="e">
        <f>1000*(IF(I85&lt;18,VLOOKUP(I85,'[1]Mortality (No Interventions) H'!$B$10:$O$129,13),VLOOKUP(I85,'[1]Mortality (Interventions) H'!$B$392:$AV$512,10)))</f>
        <v>#N/A</v>
      </c>
      <c r="P350" s="11">
        <v>0</v>
      </c>
      <c r="Q350" s="10" t="e">
        <f t="shared" si="193"/>
        <v>#N/A</v>
      </c>
      <c r="R350" s="10" t="e">
        <f t="shared" si="194"/>
        <v>#N/A</v>
      </c>
      <c r="S350" s="10" t="e">
        <f t="shared" si="195"/>
        <v>#N/A</v>
      </c>
      <c r="T350" s="9" t="e">
        <f t="shared" si="185"/>
        <v>#N/A</v>
      </c>
      <c r="V350" s="8" t="e">
        <f t="shared" si="196"/>
        <v>#N/A</v>
      </c>
      <c r="W350" s="8" t="e">
        <f t="shared" si="186"/>
        <v>#N/A</v>
      </c>
      <c r="Y350" s="8">
        <f t="shared" si="187"/>
        <v>0</v>
      </c>
      <c r="Z350" s="8">
        <f t="shared" si="188"/>
        <v>0</v>
      </c>
      <c r="AA350" s="8">
        <f t="shared" si="189"/>
        <v>0</v>
      </c>
      <c r="AB350" s="8">
        <f t="shared" si="197"/>
        <v>0</v>
      </c>
      <c r="AC350" s="8">
        <f t="shared" si="190"/>
        <v>0</v>
      </c>
      <c r="AD350" s="8">
        <f t="shared" si="198"/>
        <v>0</v>
      </c>
      <c r="AE350" s="8">
        <f t="shared" si="191"/>
        <v>0</v>
      </c>
      <c r="AJ350" s="7"/>
      <c r="AK350" s="6"/>
      <c r="AL350" s="6"/>
      <c r="AM350" s="5"/>
      <c r="AN350" s="5"/>
    </row>
    <row r="351" spans="8:40" x14ac:dyDescent="0.15">
      <c r="H351" s="17">
        <f t="shared" si="199"/>
        <v>146</v>
      </c>
      <c r="I351" s="7" t="b">
        <f t="shared" si="192"/>
        <v>0</v>
      </c>
      <c r="J351" s="16">
        <v>0</v>
      </c>
      <c r="K351" s="14">
        <v>0</v>
      </c>
      <c r="L351" s="15">
        <f t="shared" si="200"/>
        <v>2798.9031504331042</v>
      </c>
      <c r="M351" s="14">
        <f t="shared" si="184"/>
        <v>769177</v>
      </c>
      <c r="O351" s="12" t="e">
        <f>1000*(IF(I86&lt;18,VLOOKUP(I86,'[1]Mortality (No Interventions) H'!$B$10:$O$129,13),VLOOKUP(I86,'[1]Mortality (Interventions) H'!$B$392:$AV$512,10)))</f>
        <v>#N/A</v>
      </c>
      <c r="P351" s="11">
        <v>0</v>
      </c>
      <c r="Q351" s="10" t="e">
        <f t="shared" si="193"/>
        <v>#N/A</v>
      </c>
      <c r="R351" s="10" t="e">
        <f t="shared" si="194"/>
        <v>#N/A</v>
      </c>
      <c r="S351" s="10" t="e">
        <f t="shared" si="195"/>
        <v>#N/A</v>
      </c>
      <c r="T351" s="9" t="e">
        <f t="shared" si="185"/>
        <v>#N/A</v>
      </c>
      <c r="V351" s="8" t="e">
        <f t="shared" si="196"/>
        <v>#N/A</v>
      </c>
      <c r="W351" s="8" t="e">
        <f t="shared" si="186"/>
        <v>#N/A</v>
      </c>
      <c r="Y351" s="8">
        <f t="shared" si="187"/>
        <v>0</v>
      </c>
      <c r="Z351" s="8">
        <f t="shared" si="188"/>
        <v>0</v>
      </c>
      <c r="AA351" s="8">
        <f t="shared" si="189"/>
        <v>0</v>
      </c>
      <c r="AB351" s="8">
        <f t="shared" si="197"/>
        <v>0</v>
      </c>
      <c r="AC351" s="8">
        <f t="shared" si="190"/>
        <v>0</v>
      </c>
      <c r="AD351" s="8">
        <f t="shared" si="198"/>
        <v>0</v>
      </c>
      <c r="AE351" s="8">
        <f t="shared" si="191"/>
        <v>0</v>
      </c>
      <c r="AJ351" s="7"/>
      <c r="AK351" s="6"/>
      <c r="AL351" s="6"/>
      <c r="AM351" s="5"/>
      <c r="AN351" s="5"/>
    </row>
    <row r="352" spans="8:40" x14ac:dyDescent="0.15">
      <c r="H352" s="17">
        <f t="shared" si="199"/>
        <v>147</v>
      </c>
      <c r="I352" s="7" t="b">
        <f t="shared" si="192"/>
        <v>0</v>
      </c>
      <c r="J352" s="16">
        <v>0</v>
      </c>
      <c r="K352" s="14">
        <v>0</v>
      </c>
      <c r="L352" s="15">
        <f t="shared" si="200"/>
        <v>2798.9031504331042</v>
      </c>
      <c r="M352" s="14">
        <f t="shared" si="184"/>
        <v>769177</v>
      </c>
      <c r="O352" s="12" t="e">
        <f>1000*(IF(I87&lt;18,VLOOKUP(I87,'[1]Mortality (No Interventions) H'!$B$10:$O$129,13),VLOOKUP(I87,'[1]Mortality (Interventions) H'!$B$392:$AV$512,10)))</f>
        <v>#N/A</v>
      </c>
      <c r="P352" s="11">
        <v>0</v>
      </c>
      <c r="Q352" s="10" t="e">
        <f t="shared" si="193"/>
        <v>#N/A</v>
      </c>
      <c r="R352" s="10" t="e">
        <f t="shared" si="194"/>
        <v>#N/A</v>
      </c>
      <c r="S352" s="10" t="e">
        <f t="shared" si="195"/>
        <v>#N/A</v>
      </c>
      <c r="T352" s="9" t="e">
        <f t="shared" si="185"/>
        <v>#N/A</v>
      </c>
      <c r="V352" s="8" t="e">
        <f t="shared" si="196"/>
        <v>#N/A</v>
      </c>
      <c r="W352" s="8" t="e">
        <f t="shared" si="186"/>
        <v>#N/A</v>
      </c>
      <c r="Y352" s="8">
        <f t="shared" si="187"/>
        <v>0</v>
      </c>
      <c r="Z352" s="8">
        <f t="shared" si="188"/>
        <v>0</v>
      </c>
      <c r="AA352" s="8">
        <f t="shared" si="189"/>
        <v>0</v>
      </c>
      <c r="AB352" s="8">
        <f t="shared" si="197"/>
        <v>0</v>
      </c>
      <c r="AC352" s="8">
        <f t="shared" si="190"/>
        <v>0</v>
      </c>
      <c r="AD352" s="8">
        <f t="shared" si="198"/>
        <v>0</v>
      </c>
      <c r="AE352" s="8">
        <f t="shared" si="191"/>
        <v>0</v>
      </c>
      <c r="AJ352" s="7"/>
      <c r="AK352" s="6"/>
      <c r="AL352" s="6"/>
      <c r="AM352" s="5"/>
      <c r="AN352" s="5"/>
    </row>
    <row r="353" spans="8:40" x14ac:dyDescent="0.15">
      <c r="H353" s="17">
        <f t="shared" si="199"/>
        <v>148</v>
      </c>
      <c r="I353" s="7" t="b">
        <f t="shared" si="192"/>
        <v>0</v>
      </c>
      <c r="J353" s="16">
        <v>0</v>
      </c>
      <c r="K353" s="14">
        <v>0</v>
      </c>
      <c r="L353" s="15">
        <f t="shared" si="200"/>
        <v>2798.9031504331042</v>
      </c>
      <c r="M353" s="14">
        <f t="shared" si="184"/>
        <v>769177</v>
      </c>
      <c r="O353" s="12" t="e">
        <f>1000*(IF(I88&lt;18,VLOOKUP(I88,'[1]Mortality (No Interventions) H'!$B$10:$O$129,13),VLOOKUP(I88,'[1]Mortality (Interventions) H'!$B$392:$AV$512,10)))</f>
        <v>#N/A</v>
      </c>
      <c r="P353" s="11">
        <v>0</v>
      </c>
      <c r="Q353" s="10" t="e">
        <f t="shared" si="193"/>
        <v>#N/A</v>
      </c>
      <c r="R353" s="10" t="e">
        <f t="shared" si="194"/>
        <v>#N/A</v>
      </c>
      <c r="S353" s="10" t="e">
        <f t="shared" si="195"/>
        <v>#N/A</v>
      </c>
      <c r="T353" s="9" t="e">
        <f t="shared" si="185"/>
        <v>#N/A</v>
      </c>
      <c r="V353" s="8" t="e">
        <f t="shared" si="196"/>
        <v>#N/A</v>
      </c>
      <c r="W353" s="8" t="e">
        <f t="shared" si="186"/>
        <v>#N/A</v>
      </c>
      <c r="Y353" s="8">
        <f t="shared" si="187"/>
        <v>0</v>
      </c>
      <c r="Z353" s="8">
        <f t="shared" si="188"/>
        <v>0</v>
      </c>
      <c r="AA353" s="8">
        <f t="shared" si="189"/>
        <v>0</v>
      </c>
      <c r="AB353" s="8">
        <f t="shared" si="197"/>
        <v>0</v>
      </c>
      <c r="AC353" s="8">
        <f t="shared" si="190"/>
        <v>0</v>
      </c>
      <c r="AD353" s="8">
        <f t="shared" si="198"/>
        <v>0</v>
      </c>
      <c r="AE353" s="8">
        <f t="shared" si="191"/>
        <v>0</v>
      </c>
      <c r="AJ353" s="7"/>
      <c r="AK353" s="6"/>
      <c r="AL353" s="6"/>
      <c r="AM353" s="5"/>
      <c r="AN353" s="5"/>
    </row>
    <row r="354" spans="8:40" x14ac:dyDescent="0.15">
      <c r="H354" s="17">
        <f t="shared" si="199"/>
        <v>149</v>
      </c>
      <c r="I354" s="7" t="b">
        <f t="shared" si="192"/>
        <v>0</v>
      </c>
      <c r="J354" s="16">
        <v>0</v>
      </c>
      <c r="K354" s="14">
        <v>0</v>
      </c>
      <c r="L354" s="15">
        <f t="shared" si="200"/>
        <v>2798.9031504331042</v>
      </c>
      <c r="M354" s="14">
        <f t="shared" si="184"/>
        <v>769177</v>
      </c>
      <c r="O354" s="12" t="e">
        <f>1000*(IF(I89&lt;18,VLOOKUP(I89,'[1]Mortality (No Interventions) H'!$B$10:$O$129,13),VLOOKUP(I89,'[1]Mortality (Interventions) H'!$B$392:$AV$512,10)))</f>
        <v>#N/A</v>
      </c>
      <c r="P354" s="11">
        <v>0</v>
      </c>
      <c r="Q354" s="10" t="e">
        <f t="shared" si="193"/>
        <v>#N/A</v>
      </c>
      <c r="R354" s="10" t="e">
        <f t="shared" si="194"/>
        <v>#N/A</v>
      </c>
      <c r="S354" s="10" t="e">
        <f t="shared" si="195"/>
        <v>#N/A</v>
      </c>
      <c r="T354" s="9" t="e">
        <f t="shared" si="185"/>
        <v>#N/A</v>
      </c>
      <c r="V354" s="8" t="e">
        <f t="shared" si="196"/>
        <v>#N/A</v>
      </c>
      <c r="W354" s="8" t="e">
        <f t="shared" si="186"/>
        <v>#N/A</v>
      </c>
      <c r="Y354" s="8">
        <f t="shared" si="187"/>
        <v>0</v>
      </c>
      <c r="Z354" s="8">
        <f t="shared" si="188"/>
        <v>0</v>
      </c>
      <c r="AA354" s="8">
        <f t="shared" si="189"/>
        <v>0</v>
      </c>
      <c r="AB354" s="8">
        <f t="shared" si="197"/>
        <v>0</v>
      </c>
      <c r="AC354" s="8">
        <f t="shared" si="190"/>
        <v>0</v>
      </c>
      <c r="AD354" s="8">
        <f t="shared" si="198"/>
        <v>0</v>
      </c>
      <c r="AE354" s="8">
        <f t="shared" si="191"/>
        <v>0</v>
      </c>
      <c r="AJ354" s="7"/>
      <c r="AK354" s="6"/>
      <c r="AL354" s="6"/>
      <c r="AM354" s="5"/>
      <c r="AN354" s="5"/>
    </row>
    <row r="355" spans="8:40" x14ac:dyDescent="0.15">
      <c r="H355" s="17">
        <f t="shared" si="199"/>
        <v>150</v>
      </c>
      <c r="I355" s="7" t="b">
        <f t="shared" si="192"/>
        <v>0</v>
      </c>
      <c r="J355" s="16">
        <v>0</v>
      </c>
      <c r="K355" s="14">
        <v>0</v>
      </c>
      <c r="L355" s="15">
        <f t="shared" si="200"/>
        <v>2798.9031504331042</v>
      </c>
      <c r="M355" s="14">
        <f t="shared" si="184"/>
        <v>769177</v>
      </c>
      <c r="O355" s="12" t="e">
        <f>1000*(IF(I90&lt;18,VLOOKUP(I90,'[1]Mortality (No Interventions) H'!$B$10:$O$129,13),VLOOKUP(I90,'[1]Mortality (Interventions) H'!$B$392:$AV$512,10)))</f>
        <v>#N/A</v>
      </c>
      <c r="P355" s="11">
        <v>0</v>
      </c>
      <c r="Q355" s="10" t="e">
        <f t="shared" si="193"/>
        <v>#N/A</v>
      </c>
      <c r="R355" s="10" t="e">
        <f t="shared" si="194"/>
        <v>#N/A</v>
      </c>
      <c r="S355" s="10" t="e">
        <f t="shared" si="195"/>
        <v>#N/A</v>
      </c>
      <c r="T355" s="9" t="e">
        <f t="shared" si="185"/>
        <v>#N/A</v>
      </c>
      <c r="V355" s="8" t="e">
        <f t="shared" si="196"/>
        <v>#N/A</v>
      </c>
      <c r="W355" s="8" t="e">
        <f t="shared" si="186"/>
        <v>#N/A</v>
      </c>
      <c r="Y355" s="8">
        <f t="shared" si="187"/>
        <v>0</v>
      </c>
      <c r="Z355" s="8">
        <f t="shared" si="188"/>
        <v>0</v>
      </c>
      <c r="AA355" s="8">
        <f t="shared" si="189"/>
        <v>0</v>
      </c>
      <c r="AB355" s="8">
        <f t="shared" si="197"/>
        <v>0</v>
      </c>
      <c r="AC355" s="8">
        <f t="shared" si="190"/>
        <v>0</v>
      </c>
      <c r="AD355" s="8">
        <f t="shared" si="198"/>
        <v>0</v>
      </c>
      <c r="AE355" s="8">
        <f t="shared" si="191"/>
        <v>0</v>
      </c>
      <c r="AJ355" s="7"/>
      <c r="AK355" s="6"/>
      <c r="AL355" s="6"/>
      <c r="AM355" s="5"/>
      <c r="AN355" s="5"/>
    </row>
    <row r="356" spans="8:40" x14ac:dyDescent="0.15">
      <c r="H356" s="17">
        <f t="shared" si="199"/>
        <v>151</v>
      </c>
      <c r="I356" s="7" t="b">
        <f t="shared" si="192"/>
        <v>0</v>
      </c>
      <c r="J356" s="16">
        <v>0</v>
      </c>
      <c r="K356" s="14">
        <v>0</v>
      </c>
      <c r="L356" s="15">
        <f t="shared" si="200"/>
        <v>2798.9031504331042</v>
      </c>
      <c r="M356" s="14">
        <f t="shared" si="184"/>
        <v>769177</v>
      </c>
      <c r="O356" s="12" t="e">
        <f>1000*(IF(I91&lt;18,VLOOKUP(I91,'[1]Mortality (No Interventions) H'!$B$10:$O$129,13),VLOOKUP(I91,'[1]Mortality (Interventions) H'!$B$392:$AV$512,10)))</f>
        <v>#N/A</v>
      </c>
      <c r="P356" s="11">
        <v>0</v>
      </c>
      <c r="Q356" s="10" t="e">
        <f t="shared" si="193"/>
        <v>#N/A</v>
      </c>
      <c r="R356" s="10" t="e">
        <f t="shared" si="194"/>
        <v>#N/A</v>
      </c>
      <c r="S356" s="10" t="e">
        <f t="shared" si="195"/>
        <v>#N/A</v>
      </c>
      <c r="T356" s="9" t="e">
        <f t="shared" si="185"/>
        <v>#N/A</v>
      </c>
      <c r="V356" s="8" t="e">
        <f t="shared" si="196"/>
        <v>#N/A</v>
      </c>
      <c r="W356" s="8" t="e">
        <f t="shared" si="186"/>
        <v>#N/A</v>
      </c>
      <c r="Y356" s="8">
        <f t="shared" si="187"/>
        <v>0</v>
      </c>
      <c r="Z356" s="8">
        <f t="shared" si="188"/>
        <v>0</v>
      </c>
      <c r="AA356" s="8">
        <f t="shared" si="189"/>
        <v>0</v>
      </c>
      <c r="AB356" s="8">
        <f t="shared" si="197"/>
        <v>0</v>
      </c>
      <c r="AC356" s="8">
        <f t="shared" si="190"/>
        <v>0</v>
      </c>
      <c r="AD356" s="8">
        <f t="shared" si="198"/>
        <v>0</v>
      </c>
      <c r="AE356" s="8">
        <f t="shared" si="191"/>
        <v>0</v>
      </c>
      <c r="AJ356" s="7"/>
      <c r="AK356" s="6"/>
      <c r="AL356" s="6"/>
      <c r="AM356" s="5"/>
      <c r="AN356" s="5"/>
    </row>
    <row r="357" spans="8:40" x14ac:dyDescent="0.15">
      <c r="H357" s="17">
        <f t="shared" si="199"/>
        <v>152</v>
      </c>
      <c r="I357" s="7" t="b">
        <f t="shared" si="192"/>
        <v>0</v>
      </c>
      <c r="J357" s="16">
        <v>0</v>
      </c>
      <c r="K357" s="14">
        <v>0</v>
      </c>
      <c r="L357" s="15">
        <f t="shared" si="200"/>
        <v>2798.9031504331042</v>
      </c>
      <c r="M357" s="14">
        <f t="shared" si="184"/>
        <v>769177</v>
      </c>
      <c r="O357" s="12" t="e">
        <f>1000*(IF(I92&lt;18,VLOOKUP(I92,'[1]Mortality (No Interventions) H'!$B$10:$O$129,13),VLOOKUP(I92,'[1]Mortality (Interventions) H'!$B$392:$AV$512,10)))</f>
        <v>#N/A</v>
      </c>
      <c r="P357" s="11">
        <v>0</v>
      </c>
      <c r="Q357" s="10" t="e">
        <f t="shared" si="193"/>
        <v>#N/A</v>
      </c>
      <c r="R357" s="10" t="e">
        <f t="shared" si="194"/>
        <v>#N/A</v>
      </c>
      <c r="S357" s="10" t="e">
        <f t="shared" si="195"/>
        <v>#N/A</v>
      </c>
      <c r="T357" s="9" t="e">
        <f t="shared" si="185"/>
        <v>#N/A</v>
      </c>
      <c r="V357" s="8" t="e">
        <f t="shared" si="196"/>
        <v>#N/A</v>
      </c>
      <c r="W357" s="8" t="e">
        <f t="shared" si="186"/>
        <v>#N/A</v>
      </c>
      <c r="Y357" s="8">
        <f t="shared" si="187"/>
        <v>0</v>
      </c>
      <c r="Z357" s="8">
        <f t="shared" si="188"/>
        <v>0</v>
      </c>
      <c r="AA357" s="8">
        <f t="shared" si="189"/>
        <v>0</v>
      </c>
      <c r="AB357" s="8">
        <f t="shared" si="197"/>
        <v>0</v>
      </c>
      <c r="AC357" s="8">
        <f t="shared" si="190"/>
        <v>0</v>
      </c>
      <c r="AD357" s="8">
        <f t="shared" si="198"/>
        <v>0</v>
      </c>
      <c r="AE357" s="8">
        <f t="shared" si="191"/>
        <v>0</v>
      </c>
      <c r="AJ357" s="7"/>
      <c r="AK357" s="6"/>
      <c r="AL357" s="6"/>
      <c r="AM357" s="5"/>
      <c r="AN357" s="5"/>
    </row>
    <row r="358" spans="8:40" x14ac:dyDescent="0.15">
      <c r="H358" s="17">
        <f t="shared" si="199"/>
        <v>153</v>
      </c>
      <c r="I358" s="7" t="b">
        <f t="shared" si="192"/>
        <v>0</v>
      </c>
      <c r="J358" s="16">
        <v>0</v>
      </c>
      <c r="K358" s="14">
        <v>0</v>
      </c>
      <c r="L358" s="15">
        <f t="shared" si="200"/>
        <v>2798.9031504331042</v>
      </c>
      <c r="M358" s="14">
        <f t="shared" si="184"/>
        <v>769177</v>
      </c>
      <c r="O358" s="12" t="e">
        <f>1000*(IF(I93&lt;18,VLOOKUP(I93,'[1]Mortality (No Interventions) H'!$B$10:$O$129,13),VLOOKUP(I93,'[1]Mortality (Interventions) H'!$B$392:$AV$512,10)))</f>
        <v>#N/A</v>
      </c>
      <c r="P358" s="11">
        <v>0</v>
      </c>
      <c r="Q358" s="10" t="e">
        <f t="shared" si="193"/>
        <v>#N/A</v>
      </c>
      <c r="R358" s="10" t="e">
        <f t="shared" si="194"/>
        <v>#N/A</v>
      </c>
      <c r="S358" s="10" t="e">
        <f t="shared" si="195"/>
        <v>#N/A</v>
      </c>
      <c r="T358" s="9" t="e">
        <f t="shared" si="185"/>
        <v>#N/A</v>
      </c>
      <c r="V358" s="8" t="e">
        <f t="shared" si="196"/>
        <v>#N/A</v>
      </c>
      <c r="W358" s="8" t="e">
        <f t="shared" si="186"/>
        <v>#N/A</v>
      </c>
      <c r="Y358" s="8">
        <f t="shared" si="187"/>
        <v>0</v>
      </c>
      <c r="Z358" s="8">
        <f t="shared" si="188"/>
        <v>0</v>
      </c>
      <c r="AA358" s="8">
        <f t="shared" si="189"/>
        <v>0</v>
      </c>
      <c r="AB358" s="8">
        <f t="shared" si="197"/>
        <v>0</v>
      </c>
      <c r="AC358" s="8">
        <f t="shared" si="190"/>
        <v>0</v>
      </c>
      <c r="AD358" s="8">
        <f t="shared" si="198"/>
        <v>0</v>
      </c>
      <c r="AE358" s="8">
        <f t="shared" si="191"/>
        <v>0</v>
      </c>
      <c r="AJ358" s="7"/>
      <c r="AK358" s="6"/>
      <c r="AL358" s="6"/>
      <c r="AM358" s="5"/>
      <c r="AN358" s="5"/>
    </row>
    <row r="359" spans="8:40" x14ac:dyDescent="0.15">
      <c r="H359" s="17">
        <f t="shared" si="199"/>
        <v>154</v>
      </c>
      <c r="I359" s="7" t="b">
        <f t="shared" si="192"/>
        <v>0</v>
      </c>
      <c r="J359" s="16">
        <v>0</v>
      </c>
      <c r="K359" s="14">
        <v>0</v>
      </c>
      <c r="L359" s="15">
        <f t="shared" si="200"/>
        <v>2798.9031504331042</v>
      </c>
      <c r="M359" s="14">
        <f t="shared" si="184"/>
        <v>769177</v>
      </c>
      <c r="O359" s="12" t="e">
        <f>1000*(IF(I94&lt;18,VLOOKUP(I94,'[1]Mortality (No Interventions) H'!$B$10:$O$129,13),VLOOKUP(I94,'[1]Mortality (Interventions) H'!$B$392:$AV$512,10)))</f>
        <v>#N/A</v>
      </c>
      <c r="P359" s="11">
        <v>0</v>
      </c>
      <c r="Q359" s="10" t="e">
        <f t="shared" si="193"/>
        <v>#N/A</v>
      </c>
      <c r="R359" s="10" t="e">
        <f t="shared" si="194"/>
        <v>#N/A</v>
      </c>
      <c r="S359" s="10" t="e">
        <f t="shared" si="195"/>
        <v>#N/A</v>
      </c>
      <c r="T359" s="9" t="e">
        <f t="shared" si="185"/>
        <v>#N/A</v>
      </c>
      <c r="V359" s="8" t="e">
        <f t="shared" si="196"/>
        <v>#N/A</v>
      </c>
      <c r="W359" s="8" t="e">
        <f t="shared" si="186"/>
        <v>#N/A</v>
      </c>
      <c r="Y359" s="8">
        <f t="shared" si="187"/>
        <v>0</v>
      </c>
      <c r="Z359" s="8">
        <f t="shared" si="188"/>
        <v>0</v>
      </c>
      <c r="AA359" s="8">
        <f t="shared" si="189"/>
        <v>0</v>
      </c>
      <c r="AB359" s="8">
        <f t="shared" si="197"/>
        <v>0</v>
      </c>
      <c r="AC359" s="8">
        <f t="shared" si="190"/>
        <v>0</v>
      </c>
      <c r="AD359" s="8">
        <f t="shared" si="198"/>
        <v>0</v>
      </c>
      <c r="AE359" s="8">
        <f t="shared" si="191"/>
        <v>0</v>
      </c>
      <c r="AJ359" s="7"/>
      <c r="AK359" s="6"/>
      <c r="AL359" s="6"/>
      <c r="AM359" s="5"/>
      <c r="AN359" s="5"/>
    </row>
    <row r="360" spans="8:40" x14ac:dyDescent="0.15">
      <c r="H360" s="17">
        <f t="shared" si="199"/>
        <v>155</v>
      </c>
      <c r="I360" s="7" t="b">
        <f t="shared" si="192"/>
        <v>0</v>
      </c>
      <c r="J360" s="16">
        <v>0</v>
      </c>
      <c r="K360" s="14">
        <v>0</v>
      </c>
      <c r="L360" s="15">
        <f t="shared" si="200"/>
        <v>2798.9031504331042</v>
      </c>
      <c r="M360" s="14">
        <f t="shared" si="184"/>
        <v>769177</v>
      </c>
      <c r="O360" s="12" t="e">
        <f>1000*(IF(I95&lt;18,VLOOKUP(I95,'[1]Mortality (No Interventions) H'!$B$10:$O$129,13),VLOOKUP(I95,'[1]Mortality (Interventions) H'!$B$392:$AV$512,10)))</f>
        <v>#N/A</v>
      </c>
      <c r="P360" s="11">
        <v>0</v>
      </c>
      <c r="Q360" s="10" t="e">
        <f t="shared" si="193"/>
        <v>#N/A</v>
      </c>
      <c r="R360" s="10" t="e">
        <f t="shared" si="194"/>
        <v>#N/A</v>
      </c>
      <c r="S360" s="10" t="e">
        <f t="shared" si="195"/>
        <v>#N/A</v>
      </c>
      <c r="T360" s="9" t="e">
        <f t="shared" si="185"/>
        <v>#N/A</v>
      </c>
      <c r="V360" s="8" t="e">
        <f t="shared" si="196"/>
        <v>#N/A</v>
      </c>
      <c r="W360" s="8" t="e">
        <f t="shared" si="186"/>
        <v>#N/A</v>
      </c>
      <c r="Y360" s="8">
        <f t="shared" si="187"/>
        <v>0</v>
      </c>
      <c r="Z360" s="8">
        <f t="shared" si="188"/>
        <v>0</v>
      </c>
      <c r="AA360" s="8">
        <f t="shared" si="189"/>
        <v>0</v>
      </c>
      <c r="AB360" s="8">
        <f t="shared" si="197"/>
        <v>0</v>
      </c>
      <c r="AC360" s="8">
        <f t="shared" si="190"/>
        <v>0</v>
      </c>
      <c r="AD360" s="8">
        <f t="shared" si="198"/>
        <v>0</v>
      </c>
      <c r="AE360" s="8">
        <f t="shared" si="191"/>
        <v>0</v>
      </c>
      <c r="AJ360" s="7"/>
      <c r="AK360" s="6"/>
      <c r="AL360" s="6"/>
      <c r="AM360" s="5"/>
      <c r="AN360" s="5"/>
    </row>
    <row r="361" spans="8:40" x14ac:dyDescent="0.15">
      <c r="H361" s="17">
        <f t="shared" si="199"/>
        <v>156</v>
      </c>
      <c r="I361" s="7" t="b">
        <f t="shared" si="192"/>
        <v>0</v>
      </c>
      <c r="J361" s="16">
        <v>0</v>
      </c>
      <c r="K361" s="14">
        <v>0</v>
      </c>
      <c r="L361" s="15">
        <f t="shared" si="200"/>
        <v>2798.9031504331042</v>
      </c>
      <c r="M361" s="14">
        <f t="shared" si="184"/>
        <v>769177</v>
      </c>
      <c r="O361" s="12" t="e">
        <f>1000*(IF(I96&lt;18,VLOOKUP(I96,'[1]Mortality (No Interventions) H'!$B$10:$O$129,13),VLOOKUP(I96,'[1]Mortality (Interventions) H'!$B$392:$AV$512,10)))</f>
        <v>#N/A</v>
      </c>
      <c r="P361" s="11">
        <v>0</v>
      </c>
      <c r="Q361" s="10" t="e">
        <f t="shared" si="193"/>
        <v>#N/A</v>
      </c>
      <c r="R361" s="10" t="e">
        <f t="shared" si="194"/>
        <v>#N/A</v>
      </c>
      <c r="S361" s="10" t="e">
        <f t="shared" si="195"/>
        <v>#N/A</v>
      </c>
      <c r="T361" s="9" t="e">
        <f t="shared" si="185"/>
        <v>#N/A</v>
      </c>
      <c r="V361" s="8" t="e">
        <f t="shared" si="196"/>
        <v>#N/A</v>
      </c>
      <c r="W361" s="8" t="e">
        <f t="shared" si="186"/>
        <v>#N/A</v>
      </c>
      <c r="Y361" s="8">
        <f t="shared" si="187"/>
        <v>0</v>
      </c>
      <c r="Z361" s="8">
        <f t="shared" si="188"/>
        <v>0</v>
      </c>
      <c r="AA361" s="8">
        <f t="shared" si="189"/>
        <v>0</v>
      </c>
      <c r="AB361" s="8">
        <f t="shared" si="197"/>
        <v>0</v>
      </c>
      <c r="AC361" s="8">
        <f t="shared" si="190"/>
        <v>0</v>
      </c>
      <c r="AD361" s="8">
        <f t="shared" si="198"/>
        <v>0</v>
      </c>
      <c r="AE361" s="8">
        <f t="shared" si="191"/>
        <v>0</v>
      </c>
      <c r="AJ361" s="7"/>
      <c r="AK361" s="6"/>
      <c r="AL361" s="6"/>
      <c r="AM361" s="5"/>
      <c r="AN361" s="5"/>
    </row>
    <row r="362" spans="8:40" x14ac:dyDescent="0.15">
      <c r="H362" s="17">
        <f t="shared" si="199"/>
        <v>157</v>
      </c>
      <c r="I362" s="7" t="b">
        <f t="shared" si="192"/>
        <v>0</v>
      </c>
      <c r="J362" s="16">
        <v>0</v>
      </c>
      <c r="K362" s="14">
        <v>0</v>
      </c>
      <c r="L362" s="15">
        <f t="shared" si="200"/>
        <v>2798.9031504331042</v>
      </c>
      <c r="M362" s="14">
        <f t="shared" si="184"/>
        <v>769177</v>
      </c>
      <c r="O362" s="12" t="e">
        <f>1000*(IF(I97&lt;18,VLOOKUP(I97,'[1]Mortality (No Interventions) H'!$B$10:$O$129,13),VLOOKUP(I97,'[1]Mortality (Interventions) H'!$B$392:$AV$512,10)))</f>
        <v>#N/A</v>
      </c>
      <c r="P362" s="11">
        <v>0</v>
      </c>
      <c r="Q362" s="10" t="e">
        <f t="shared" si="193"/>
        <v>#N/A</v>
      </c>
      <c r="R362" s="10" t="e">
        <f t="shared" si="194"/>
        <v>#N/A</v>
      </c>
      <c r="S362" s="10" t="e">
        <f t="shared" si="195"/>
        <v>#N/A</v>
      </c>
      <c r="T362" s="9" t="e">
        <f t="shared" si="185"/>
        <v>#N/A</v>
      </c>
      <c r="V362" s="8" t="e">
        <f t="shared" si="196"/>
        <v>#N/A</v>
      </c>
      <c r="W362" s="8" t="e">
        <f t="shared" si="186"/>
        <v>#N/A</v>
      </c>
      <c r="Y362" s="8">
        <f t="shared" si="187"/>
        <v>0</v>
      </c>
      <c r="Z362" s="8">
        <f t="shared" si="188"/>
        <v>0</v>
      </c>
      <c r="AA362" s="8">
        <f t="shared" si="189"/>
        <v>0</v>
      </c>
      <c r="AB362" s="8">
        <f t="shared" si="197"/>
        <v>0</v>
      </c>
      <c r="AC362" s="8">
        <f t="shared" si="190"/>
        <v>0</v>
      </c>
      <c r="AD362" s="8">
        <f t="shared" si="198"/>
        <v>0</v>
      </c>
      <c r="AE362" s="8">
        <f t="shared" si="191"/>
        <v>0</v>
      </c>
      <c r="AJ362" s="7"/>
      <c r="AK362" s="6"/>
      <c r="AL362" s="6"/>
      <c r="AM362" s="5"/>
      <c r="AN362" s="5"/>
    </row>
    <row r="363" spans="8:40" x14ac:dyDescent="0.15">
      <c r="H363" s="17">
        <f t="shared" si="199"/>
        <v>158</v>
      </c>
      <c r="I363" s="7" t="b">
        <f t="shared" si="192"/>
        <v>0</v>
      </c>
      <c r="J363" s="16">
        <v>0</v>
      </c>
      <c r="K363" s="14">
        <v>0</v>
      </c>
      <c r="L363" s="15">
        <f t="shared" si="200"/>
        <v>2798.9031504331042</v>
      </c>
      <c r="M363" s="14">
        <f t="shared" si="184"/>
        <v>769177</v>
      </c>
      <c r="O363" s="12" t="e">
        <f>1000*(IF(I98&lt;18,VLOOKUP(I98,'[1]Mortality (No Interventions) H'!$B$10:$O$129,13),VLOOKUP(I98,'[1]Mortality (Interventions) H'!$B$392:$AV$512,10)))</f>
        <v>#N/A</v>
      </c>
      <c r="P363" s="11">
        <v>0</v>
      </c>
      <c r="Q363" s="10" t="e">
        <f t="shared" si="193"/>
        <v>#N/A</v>
      </c>
      <c r="R363" s="10" t="e">
        <f t="shared" si="194"/>
        <v>#N/A</v>
      </c>
      <c r="S363" s="10" t="e">
        <f t="shared" si="195"/>
        <v>#N/A</v>
      </c>
      <c r="T363" s="9" t="e">
        <f t="shared" si="185"/>
        <v>#N/A</v>
      </c>
      <c r="V363" s="8" t="e">
        <f t="shared" si="196"/>
        <v>#N/A</v>
      </c>
      <c r="W363" s="8" t="e">
        <f t="shared" si="186"/>
        <v>#N/A</v>
      </c>
      <c r="Y363" s="8">
        <f t="shared" si="187"/>
        <v>0</v>
      </c>
      <c r="Z363" s="8">
        <f t="shared" si="188"/>
        <v>0</v>
      </c>
      <c r="AA363" s="8">
        <f t="shared" si="189"/>
        <v>0</v>
      </c>
      <c r="AB363" s="8">
        <f t="shared" si="197"/>
        <v>0</v>
      </c>
      <c r="AC363" s="8">
        <f t="shared" si="190"/>
        <v>0</v>
      </c>
      <c r="AD363" s="8">
        <f t="shared" si="198"/>
        <v>0</v>
      </c>
      <c r="AE363" s="8">
        <f t="shared" si="191"/>
        <v>0</v>
      </c>
      <c r="AJ363" s="7"/>
      <c r="AK363" s="6"/>
      <c r="AL363" s="6"/>
      <c r="AM363" s="5"/>
      <c r="AN363" s="5"/>
    </row>
    <row r="364" spans="8:40" x14ac:dyDescent="0.15">
      <c r="H364" s="17">
        <f t="shared" si="199"/>
        <v>159</v>
      </c>
      <c r="I364" s="7" t="b">
        <f t="shared" si="192"/>
        <v>0</v>
      </c>
      <c r="J364" s="16">
        <v>0</v>
      </c>
      <c r="K364" s="14">
        <v>0</v>
      </c>
      <c r="L364" s="15">
        <f t="shared" si="200"/>
        <v>2798.9031504331042</v>
      </c>
      <c r="M364" s="14">
        <f t="shared" si="184"/>
        <v>769177</v>
      </c>
      <c r="O364" s="12" t="e">
        <f>1000*(IF(I99&lt;18,VLOOKUP(I99,'[1]Mortality (No Interventions) H'!$B$10:$O$129,13),VLOOKUP(I99,'[1]Mortality (Interventions) H'!$B$392:$AV$512,10)))</f>
        <v>#N/A</v>
      </c>
      <c r="P364" s="11">
        <v>0</v>
      </c>
      <c r="Q364" s="10" t="e">
        <f t="shared" si="193"/>
        <v>#N/A</v>
      </c>
      <c r="R364" s="10" t="e">
        <f t="shared" si="194"/>
        <v>#N/A</v>
      </c>
      <c r="S364" s="10" t="e">
        <f t="shared" si="195"/>
        <v>#N/A</v>
      </c>
      <c r="T364" s="9" t="e">
        <f t="shared" si="185"/>
        <v>#N/A</v>
      </c>
      <c r="V364" s="8" t="e">
        <f t="shared" si="196"/>
        <v>#N/A</v>
      </c>
      <c r="W364" s="8" t="e">
        <f t="shared" si="186"/>
        <v>#N/A</v>
      </c>
      <c r="Y364" s="8">
        <f t="shared" si="187"/>
        <v>0</v>
      </c>
      <c r="Z364" s="8">
        <f t="shared" si="188"/>
        <v>0</v>
      </c>
      <c r="AA364" s="8">
        <f t="shared" si="189"/>
        <v>0</v>
      </c>
      <c r="AB364" s="8">
        <f t="shared" si="197"/>
        <v>0</v>
      </c>
      <c r="AC364" s="8">
        <f t="shared" si="190"/>
        <v>0</v>
      </c>
      <c r="AD364" s="8">
        <f t="shared" si="198"/>
        <v>0</v>
      </c>
      <c r="AE364" s="8">
        <f t="shared" si="191"/>
        <v>0</v>
      </c>
      <c r="AJ364" s="7"/>
      <c r="AK364" s="6"/>
      <c r="AL364" s="6"/>
      <c r="AM364" s="5"/>
      <c r="AN364" s="5"/>
    </row>
    <row r="365" spans="8:40" x14ac:dyDescent="0.15">
      <c r="H365" s="17">
        <f t="shared" si="199"/>
        <v>160</v>
      </c>
      <c r="I365" s="7" t="b">
        <f t="shared" si="192"/>
        <v>0</v>
      </c>
      <c r="J365" s="16">
        <v>0</v>
      </c>
      <c r="K365" s="14">
        <v>0</v>
      </c>
      <c r="L365" s="15">
        <f t="shared" si="200"/>
        <v>2798.9031504331042</v>
      </c>
      <c r="M365" s="14">
        <f t="shared" ref="M365:M389" si="201">$E$11</f>
        <v>769177</v>
      </c>
      <c r="O365" s="12" t="e">
        <f>1000*(IF(I100&lt;18,VLOOKUP(I100,'[1]Mortality (No Interventions) H'!$B$10:$O$129,13),VLOOKUP(I100,'[1]Mortality (Interventions) H'!$B$392:$AV$512,10)))</f>
        <v>#N/A</v>
      </c>
      <c r="P365" s="11">
        <v>0</v>
      </c>
      <c r="Q365" s="10" t="e">
        <f t="shared" si="193"/>
        <v>#N/A</v>
      </c>
      <c r="R365" s="10" t="e">
        <f t="shared" si="194"/>
        <v>#N/A</v>
      </c>
      <c r="S365" s="10" t="e">
        <f t="shared" si="195"/>
        <v>#N/A</v>
      </c>
      <c r="T365" s="9" t="e">
        <f t="shared" ref="T365:T389" si="202">Q365-SUM(R365:S365)</f>
        <v>#N/A</v>
      </c>
      <c r="V365" s="8" t="e">
        <f t="shared" si="196"/>
        <v>#N/A</v>
      </c>
      <c r="W365" s="8" t="e">
        <f t="shared" ref="W365:W389" si="203">$G$14*M365*T365</f>
        <v>#N/A</v>
      </c>
      <c r="Y365" s="8">
        <f t="shared" ref="Y365:Y389" si="204">IFERROR(_xlfn.IFNA($T365*J365,0),0)</f>
        <v>0</v>
      </c>
      <c r="Z365" s="8">
        <f t="shared" ref="Z365:Z389" si="205">IFERROR(_xlfn.IFNA(-$T365*K365,0),0)</f>
        <v>0</v>
      </c>
      <c r="AA365" s="8">
        <f t="shared" ref="AA365:AA389" si="206">IFERROR(_xlfn.IFNA(-$T365*L365,0),0)</f>
        <v>0</v>
      </c>
      <c r="AB365" s="8">
        <f t="shared" si="197"/>
        <v>0</v>
      </c>
      <c r="AC365" s="8">
        <f t="shared" ref="AC365:AC389" si="207">IFERROR(_xlfn.IFNA(SUM(Y365:AB365),0),0)</f>
        <v>0</v>
      </c>
      <c r="AD365" s="8">
        <f t="shared" si="198"/>
        <v>0</v>
      </c>
      <c r="AE365" s="8">
        <f t="shared" ref="AE365:AE389" si="208">IFERROR(_xlfn.IFNA(SUM(AC365:AD365),0),0)</f>
        <v>0</v>
      </c>
      <c r="AJ365" s="7"/>
      <c r="AK365" s="6"/>
      <c r="AL365" s="6"/>
      <c r="AM365" s="5"/>
      <c r="AN365" s="5"/>
    </row>
    <row r="366" spans="8:40" x14ac:dyDescent="0.15">
      <c r="H366" s="17">
        <f t="shared" si="199"/>
        <v>161</v>
      </c>
      <c r="I366" s="7" t="b">
        <f t="shared" ref="I366:I389" si="209">IF(H366&lt;121, H366 )</f>
        <v>0</v>
      </c>
      <c r="J366" s="16">
        <v>0</v>
      </c>
      <c r="K366" s="14">
        <v>0</v>
      </c>
      <c r="L366" s="15">
        <f t="shared" si="200"/>
        <v>2798.9031504331042</v>
      </c>
      <c r="M366" s="14">
        <f t="shared" si="201"/>
        <v>769177</v>
      </c>
      <c r="O366" s="12" t="e">
        <f>1000*(IF(I101&lt;18,VLOOKUP(I101,'[1]Mortality (No Interventions) H'!$B$10:$O$129,13),VLOOKUP(I101,'[1]Mortality (Interventions) H'!$B$392:$AV$512,10)))</f>
        <v>#N/A</v>
      </c>
      <c r="P366" s="11">
        <v>0</v>
      </c>
      <c r="Q366" s="10" t="e">
        <f t="shared" ref="Q366:Q389" si="210">T365</f>
        <v>#N/A</v>
      </c>
      <c r="R366" s="10" t="e">
        <f t="shared" ref="R366:R389" si="211">O366*Q366/1000</f>
        <v>#N/A</v>
      </c>
      <c r="S366" s="10" t="e">
        <f t="shared" ref="S366:S389" si="212">MIN(P366*Q366,Q366-R366)</f>
        <v>#N/A</v>
      </c>
      <c r="T366" s="9" t="e">
        <f t="shared" si="202"/>
        <v>#N/A</v>
      </c>
      <c r="V366" s="8" t="e">
        <f t="shared" ref="V366:V389" si="213">W365</f>
        <v>#N/A</v>
      </c>
      <c r="W366" s="8" t="e">
        <f t="shared" si="203"/>
        <v>#N/A</v>
      </c>
      <c r="Y366" s="8">
        <f t="shared" si="204"/>
        <v>0</v>
      </c>
      <c r="Z366" s="8">
        <f t="shared" si="205"/>
        <v>0</v>
      </c>
      <c r="AA366" s="8">
        <f t="shared" si="206"/>
        <v>0</v>
      </c>
      <c r="AB366" s="8">
        <f t="shared" ref="AB366:AB389" si="214">IFERROR(_xlfn.IFNA(-M366*R366,0),0)</f>
        <v>0</v>
      </c>
      <c r="AC366" s="8">
        <f t="shared" si="207"/>
        <v>0</v>
      </c>
      <c r="AD366" s="8">
        <f t="shared" ref="AD366:AD389" si="215">IFERROR(_xlfn.IFNA($D$6*SUM(V366:V366,Y366:Z366),0),0)</f>
        <v>0</v>
      </c>
      <c r="AE366" s="8">
        <f t="shared" si="208"/>
        <v>0</v>
      </c>
      <c r="AJ366" s="7"/>
      <c r="AK366" s="6"/>
      <c r="AL366" s="6"/>
      <c r="AM366" s="5"/>
      <c r="AN366" s="5"/>
    </row>
    <row r="367" spans="8:40" x14ac:dyDescent="0.15">
      <c r="H367" s="17">
        <f t="shared" ref="H367:H389" si="216">H366+1</f>
        <v>162</v>
      </c>
      <c r="I367" s="7" t="b">
        <f t="shared" si="209"/>
        <v>0</v>
      </c>
      <c r="J367" s="16">
        <v>0</v>
      </c>
      <c r="K367" s="14">
        <v>0</v>
      </c>
      <c r="L367" s="15">
        <f t="shared" ref="L367:L389" si="217">$C$280</f>
        <v>2798.9031504331042</v>
      </c>
      <c r="M367" s="14">
        <f t="shared" si="201"/>
        <v>769177</v>
      </c>
      <c r="O367" s="12" t="e">
        <f>1000*(IF(I102&lt;18,VLOOKUP(I102,'[1]Mortality (No Interventions) H'!$B$10:$O$129,13),VLOOKUP(I102,'[1]Mortality (Interventions) H'!$B$392:$AV$512,10)))</f>
        <v>#N/A</v>
      </c>
      <c r="P367" s="11">
        <v>0</v>
      </c>
      <c r="Q367" s="10" t="e">
        <f t="shared" si="210"/>
        <v>#N/A</v>
      </c>
      <c r="R367" s="10" t="e">
        <f t="shared" si="211"/>
        <v>#N/A</v>
      </c>
      <c r="S367" s="10" t="e">
        <f t="shared" si="212"/>
        <v>#N/A</v>
      </c>
      <c r="T367" s="9" t="e">
        <f t="shared" si="202"/>
        <v>#N/A</v>
      </c>
      <c r="V367" s="8" t="e">
        <f t="shared" si="213"/>
        <v>#N/A</v>
      </c>
      <c r="W367" s="8" t="e">
        <f t="shared" si="203"/>
        <v>#N/A</v>
      </c>
      <c r="Y367" s="8">
        <f t="shared" si="204"/>
        <v>0</v>
      </c>
      <c r="Z367" s="8">
        <f t="shared" si="205"/>
        <v>0</v>
      </c>
      <c r="AA367" s="8">
        <f t="shared" si="206"/>
        <v>0</v>
      </c>
      <c r="AB367" s="8">
        <f t="shared" si="214"/>
        <v>0</v>
      </c>
      <c r="AC367" s="8">
        <f t="shared" si="207"/>
        <v>0</v>
      </c>
      <c r="AD367" s="8">
        <f t="shared" si="215"/>
        <v>0</v>
      </c>
      <c r="AE367" s="8">
        <f t="shared" si="208"/>
        <v>0</v>
      </c>
      <c r="AJ367" s="7"/>
      <c r="AK367" s="6"/>
      <c r="AL367" s="6"/>
      <c r="AM367" s="5"/>
      <c r="AN367" s="5"/>
    </row>
    <row r="368" spans="8:40" x14ac:dyDescent="0.15">
      <c r="H368" s="17">
        <f t="shared" si="216"/>
        <v>163</v>
      </c>
      <c r="I368" s="7" t="b">
        <f t="shared" si="209"/>
        <v>0</v>
      </c>
      <c r="J368" s="16">
        <v>0</v>
      </c>
      <c r="K368" s="14">
        <v>0</v>
      </c>
      <c r="L368" s="15">
        <f t="shared" si="217"/>
        <v>2798.9031504331042</v>
      </c>
      <c r="M368" s="14">
        <f t="shared" si="201"/>
        <v>769177</v>
      </c>
      <c r="O368" s="12" t="e">
        <f>1000*(IF(I103&lt;18,VLOOKUP(I103,'[1]Mortality (No Interventions) H'!$B$10:$O$129,13),VLOOKUP(I103,'[1]Mortality (Interventions) H'!$B$392:$AV$512,10)))</f>
        <v>#N/A</v>
      </c>
      <c r="P368" s="11">
        <v>0</v>
      </c>
      <c r="Q368" s="10" t="e">
        <f t="shared" si="210"/>
        <v>#N/A</v>
      </c>
      <c r="R368" s="10" t="e">
        <f t="shared" si="211"/>
        <v>#N/A</v>
      </c>
      <c r="S368" s="10" t="e">
        <f t="shared" si="212"/>
        <v>#N/A</v>
      </c>
      <c r="T368" s="9" t="e">
        <f t="shared" si="202"/>
        <v>#N/A</v>
      </c>
      <c r="V368" s="8" t="e">
        <f t="shared" si="213"/>
        <v>#N/A</v>
      </c>
      <c r="W368" s="8" t="e">
        <f t="shared" si="203"/>
        <v>#N/A</v>
      </c>
      <c r="Y368" s="8">
        <f t="shared" si="204"/>
        <v>0</v>
      </c>
      <c r="Z368" s="8">
        <f t="shared" si="205"/>
        <v>0</v>
      </c>
      <c r="AA368" s="8">
        <f t="shared" si="206"/>
        <v>0</v>
      </c>
      <c r="AB368" s="8">
        <f t="shared" si="214"/>
        <v>0</v>
      </c>
      <c r="AC368" s="8">
        <f t="shared" si="207"/>
        <v>0</v>
      </c>
      <c r="AD368" s="8">
        <f t="shared" si="215"/>
        <v>0</v>
      </c>
      <c r="AE368" s="8">
        <f t="shared" si="208"/>
        <v>0</v>
      </c>
      <c r="AJ368" s="7"/>
      <c r="AK368" s="6"/>
      <c r="AL368" s="6"/>
      <c r="AM368" s="5"/>
      <c r="AN368" s="5"/>
    </row>
    <row r="369" spans="8:40" x14ac:dyDescent="0.15">
      <c r="H369" s="17">
        <f t="shared" si="216"/>
        <v>164</v>
      </c>
      <c r="I369" s="7" t="b">
        <f t="shared" si="209"/>
        <v>0</v>
      </c>
      <c r="J369" s="16">
        <v>0</v>
      </c>
      <c r="K369" s="14">
        <v>0</v>
      </c>
      <c r="L369" s="15">
        <f t="shared" si="217"/>
        <v>2798.9031504331042</v>
      </c>
      <c r="M369" s="14">
        <f t="shared" si="201"/>
        <v>769177</v>
      </c>
      <c r="O369" s="12" t="e">
        <f>1000*(IF(I104&lt;18,VLOOKUP(I104,'[1]Mortality (No Interventions) H'!$B$10:$O$129,13),VLOOKUP(I104,'[1]Mortality (Interventions) H'!$B$392:$AV$512,10)))</f>
        <v>#N/A</v>
      </c>
      <c r="P369" s="11">
        <v>0</v>
      </c>
      <c r="Q369" s="10" t="e">
        <f t="shared" si="210"/>
        <v>#N/A</v>
      </c>
      <c r="R369" s="10" t="e">
        <f t="shared" si="211"/>
        <v>#N/A</v>
      </c>
      <c r="S369" s="10" t="e">
        <f t="shared" si="212"/>
        <v>#N/A</v>
      </c>
      <c r="T369" s="9" t="e">
        <f t="shared" si="202"/>
        <v>#N/A</v>
      </c>
      <c r="V369" s="8" t="e">
        <f t="shared" si="213"/>
        <v>#N/A</v>
      </c>
      <c r="W369" s="8" t="e">
        <f t="shared" si="203"/>
        <v>#N/A</v>
      </c>
      <c r="Y369" s="8">
        <f t="shared" si="204"/>
        <v>0</v>
      </c>
      <c r="Z369" s="8">
        <f t="shared" si="205"/>
        <v>0</v>
      </c>
      <c r="AA369" s="8">
        <f t="shared" si="206"/>
        <v>0</v>
      </c>
      <c r="AB369" s="8">
        <f t="shared" si="214"/>
        <v>0</v>
      </c>
      <c r="AC369" s="8">
        <f t="shared" si="207"/>
        <v>0</v>
      </c>
      <c r="AD369" s="8">
        <f t="shared" si="215"/>
        <v>0</v>
      </c>
      <c r="AE369" s="8">
        <f t="shared" si="208"/>
        <v>0</v>
      </c>
      <c r="AJ369" s="7"/>
      <c r="AK369" s="6"/>
      <c r="AL369" s="6"/>
      <c r="AM369" s="5"/>
      <c r="AN369" s="5"/>
    </row>
    <row r="370" spans="8:40" x14ac:dyDescent="0.15">
      <c r="H370" s="17">
        <f t="shared" si="216"/>
        <v>165</v>
      </c>
      <c r="I370" s="7" t="b">
        <f t="shared" si="209"/>
        <v>0</v>
      </c>
      <c r="J370" s="16">
        <v>0</v>
      </c>
      <c r="K370" s="14">
        <v>0</v>
      </c>
      <c r="L370" s="15">
        <f t="shared" si="217"/>
        <v>2798.9031504331042</v>
      </c>
      <c r="M370" s="14">
        <f t="shared" si="201"/>
        <v>769177</v>
      </c>
      <c r="O370" s="12" t="e">
        <f>1000*(IF(I105&lt;18,VLOOKUP(I105,'[1]Mortality (No Interventions) H'!$B$10:$O$129,13),VLOOKUP(I105,'[1]Mortality (Interventions) H'!$B$392:$AV$512,10)))</f>
        <v>#N/A</v>
      </c>
      <c r="P370" s="11">
        <v>0</v>
      </c>
      <c r="Q370" s="10" t="e">
        <f t="shared" si="210"/>
        <v>#N/A</v>
      </c>
      <c r="R370" s="10" t="e">
        <f t="shared" si="211"/>
        <v>#N/A</v>
      </c>
      <c r="S370" s="10" t="e">
        <f t="shared" si="212"/>
        <v>#N/A</v>
      </c>
      <c r="T370" s="9" t="e">
        <f t="shared" si="202"/>
        <v>#N/A</v>
      </c>
      <c r="V370" s="8" t="e">
        <f t="shared" si="213"/>
        <v>#N/A</v>
      </c>
      <c r="W370" s="8" t="e">
        <f t="shared" si="203"/>
        <v>#N/A</v>
      </c>
      <c r="Y370" s="8">
        <f t="shared" si="204"/>
        <v>0</v>
      </c>
      <c r="Z370" s="8">
        <f t="shared" si="205"/>
        <v>0</v>
      </c>
      <c r="AA370" s="8">
        <f t="shared" si="206"/>
        <v>0</v>
      </c>
      <c r="AB370" s="8">
        <f t="shared" si="214"/>
        <v>0</v>
      </c>
      <c r="AC370" s="8">
        <f t="shared" si="207"/>
        <v>0</v>
      </c>
      <c r="AD370" s="8">
        <f t="shared" si="215"/>
        <v>0</v>
      </c>
      <c r="AE370" s="8">
        <f t="shared" si="208"/>
        <v>0</v>
      </c>
      <c r="AJ370" s="7"/>
      <c r="AK370" s="6"/>
      <c r="AL370" s="6"/>
      <c r="AM370" s="5"/>
      <c r="AN370" s="5"/>
    </row>
    <row r="371" spans="8:40" x14ac:dyDescent="0.15">
      <c r="H371" s="17">
        <f t="shared" si="216"/>
        <v>166</v>
      </c>
      <c r="I371" s="7" t="b">
        <f t="shared" si="209"/>
        <v>0</v>
      </c>
      <c r="J371" s="16">
        <v>0</v>
      </c>
      <c r="K371" s="14">
        <v>0</v>
      </c>
      <c r="L371" s="15">
        <f t="shared" si="217"/>
        <v>2798.9031504331042</v>
      </c>
      <c r="M371" s="14">
        <f t="shared" si="201"/>
        <v>769177</v>
      </c>
      <c r="O371" s="12" t="e">
        <f>1000*(IF(I106&lt;18,VLOOKUP(I106,'[1]Mortality (No Interventions) H'!$B$10:$O$129,13),VLOOKUP(I106,'[1]Mortality (Interventions) H'!$B$392:$AV$512,10)))</f>
        <v>#N/A</v>
      </c>
      <c r="P371" s="11">
        <v>0</v>
      </c>
      <c r="Q371" s="10" t="e">
        <f t="shared" si="210"/>
        <v>#N/A</v>
      </c>
      <c r="R371" s="10" t="e">
        <f t="shared" si="211"/>
        <v>#N/A</v>
      </c>
      <c r="S371" s="10" t="e">
        <f t="shared" si="212"/>
        <v>#N/A</v>
      </c>
      <c r="T371" s="9" t="e">
        <f t="shared" si="202"/>
        <v>#N/A</v>
      </c>
      <c r="V371" s="8" t="e">
        <f t="shared" si="213"/>
        <v>#N/A</v>
      </c>
      <c r="W371" s="8" t="e">
        <f t="shared" si="203"/>
        <v>#N/A</v>
      </c>
      <c r="Y371" s="8">
        <f t="shared" si="204"/>
        <v>0</v>
      </c>
      <c r="Z371" s="8">
        <f t="shared" si="205"/>
        <v>0</v>
      </c>
      <c r="AA371" s="8">
        <f t="shared" si="206"/>
        <v>0</v>
      </c>
      <c r="AB371" s="8">
        <f t="shared" si="214"/>
        <v>0</v>
      </c>
      <c r="AC371" s="8">
        <f t="shared" si="207"/>
        <v>0</v>
      </c>
      <c r="AD371" s="8">
        <f t="shared" si="215"/>
        <v>0</v>
      </c>
      <c r="AE371" s="8">
        <f t="shared" si="208"/>
        <v>0</v>
      </c>
      <c r="AJ371" s="7"/>
      <c r="AK371" s="6"/>
      <c r="AL371" s="6"/>
      <c r="AM371" s="5"/>
      <c r="AN371" s="5"/>
    </row>
    <row r="372" spans="8:40" x14ac:dyDescent="0.15">
      <c r="H372" s="17">
        <f t="shared" si="216"/>
        <v>167</v>
      </c>
      <c r="I372" s="7" t="b">
        <f t="shared" si="209"/>
        <v>0</v>
      </c>
      <c r="J372" s="16">
        <v>0</v>
      </c>
      <c r="K372" s="14">
        <v>0</v>
      </c>
      <c r="L372" s="15">
        <f t="shared" si="217"/>
        <v>2798.9031504331042</v>
      </c>
      <c r="M372" s="14">
        <f t="shared" si="201"/>
        <v>769177</v>
      </c>
      <c r="O372" s="12" t="e">
        <f>1000*(IF(I107&lt;18,VLOOKUP(I107,'[1]Mortality (No Interventions) H'!$B$10:$O$129,13),VLOOKUP(I107,'[1]Mortality (Interventions) H'!$B$392:$AV$512,10)))</f>
        <v>#N/A</v>
      </c>
      <c r="P372" s="11">
        <v>0</v>
      </c>
      <c r="Q372" s="10" t="e">
        <f t="shared" si="210"/>
        <v>#N/A</v>
      </c>
      <c r="R372" s="10" t="e">
        <f t="shared" si="211"/>
        <v>#N/A</v>
      </c>
      <c r="S372" s="10" t="e">
        <f t="shared" si="212"/>
        <v>#N/A</v>
      </c>
      <c r="T372" s="9" t="e">
        <f t="shared" si="202"/>
        <v>#N/A</v>
      </c>
      <c r="V372" s="8" t="e">
        <f t="shared" si="213"/>
        <v>#N/A</v>
      </c>
      <c r="W372" s="8" t="e">
        <f t="shared" si="203"/>
        <v>#N/A</v>
      </c>
      <c r="Y372" s="8">
        <f t="shared" si="204"/>
        <v>0</v>
      </c>
      <c r="Z372" s="8">
        <f t="shared" si="205"/>
        <v>0</v>
      </c>
      <c r="AA372" s="8">
        <f t="shared" si="206"/>
        <v>0</v>
      </c>
      <c r="AB372" s="8">
        <f t="shared" si="214"/>
        <v>0</v>
      </c>
      <c r="AC372" s="8">
        <f t="shared" si="207"/>
        <v>0</v>
      </c>
      <c r="AD372" s="8">
        <f t="shared" si="215"/>
        <v>0</v>
      </c>
      <c r="AE372" s="8">
        <f t="shared" si="208"/>
        <v>0</v>
      </c>
      <c r="AJ372" s="7"/>
      <c r="AK372" s="6"/>
      <c r="AL372" s="6"/>
      <c r="AM372" s="5"/>
      <c r="AN372" s="5"/>
    </row>
    <row r="373" spans="8:40" x14ac:dyDescent="0.15">
      <c r="H373" s="17">
        <f t="shared" si="216"/>
        <v>168</v>
      </c>
      <c r="I373" s="7" t="b">
        <f t="shared" si="209"/>
        <v>0</v>
      </c>
      <c r="J373" s="16">
        <v>0</v>
      </c>
      <c r="K373" s="14">
        <v>0</v>
      </c>
      <c r="L373" s="15">
        <f t="shared" si="217"/>
        <v>2798.9031504331042</v>
      </c>
      <c r="M373" s="14">
        <f t="shared" si="201"/>
        <v>769177</v>
      </c>
      <c r="O373" s="12" t="e">
        <f>1000*(IF(I108&lt;18,VLOOKUP(I108,'[1]Mortality (No Interventions) H'!$B$10:$O$129,13),VLOOKUP(I108,'[1]Mortality (Interventions) H'!$B$392:$AV$512,10)))</f>
        <v>#N/A</v>
      </c>
      <c r="P373" s="11">
        <v>0</v>
      </c>
      <c r="Q373" s="10" t="e">
        <f t="shared" si="210"/>
        <v>#N/A</v>
      </c>
      <c r="R373" s="10" t="e">
        <f t="shared" si="211"/>
        <v>#N/A</v>
      </c>
      <c r="S373" s="10" t="e">
        <f t="shared" si="212"/>
        <v>#N/A</v>
      </c>
      <c r="T373" s="9" t="e">
        <f t="shared" si="202"/>
        <v>#N/A</v>
      </c>
      <c r="V373" s="8" t="e">
        <f t="shared" si="213"/>
        <v>#N/A</v>
      </c>
      <c r="W373" s="8" t="e">
        <f t="shared" si="203"/>
        <v>#N/A</v>
      </c>
      <c r="Y373" s="8">
        <f t="shared" si="204"/>
        <v>0</v>
      </c>
      <c r="Z373" s="8">
        <f t="shared" si="205"/>
        <v>0</v>
      </c>
      <c r="AA373" s="8">
        <f t="shared" si="206"/>
        <v>0</v>
      </c>
      <c r="AB373" s="8">
        <f t="shared" si="214"/>
        <v>0</v>
      </c>
      <c r="AC373" s="8">
        <f t="shared" si="207"/>
        <v>0</v>
      </c>
      <c r="AD373" s="8">
        <f t="shared" si="215"/>
        <v>0</v>
      </c>
      <c r="AE373" s="8">
        <f t="shared" si="208"/>
        <v>0</v>
      </c>
      <c r="AJ373" s="7"/>
      <c r="AK373" s="6"/>
      <c r="AL373" s="6"/>
      <c r="AM373" s="5"/>
      <c r="AN373" s="5"/>
    </row>
    <row r="374" spans="8:40" x14ac:dyDescent="0.15">
      <c r="H374" s="17">
        <f t="shared" si="216"/>
        <v>169</v>
      </c>
      <c r="I374" s="7" t="b">
        <f t="shared" si="209"/>
        <v>0</v>
      </c>
      <c r="J374" s="16">
        <v>0</v>
      </c>
      <c r="K374" s="14">
        <v>0</v>
      </c>
      <c r="L374" s="15">
        <f t="shared" si="217"/>
        <v>2798.9031504331042</v>
      </c>
      <c r="M374" s="14">
        <f t="shared" si="201"/>
        <v>769177</v>
      </c>
      <c r="O374" s="12" t="e">
        <f>1000*(IF(I109&lt;18,VLOOKUP(I109,'[1]Mortality (No Interventions) H'!$B$10:$O$129,13),VLOOKUP(I109,'[1]Mortality (Interventions) H'!$B$392:$AV$512,10)))</f>
        <v>#N/A</v>
      </c>
      <c r="P374" s="11">
        <v>0</v>
      </c>
      <c r="Q374" s="10" t="e">
        <f t="shared" si="210"/>
        <v>#N/A</v>
      </c>
      <c r="R374" s="10" t="e">
        <f t="shared" si="211"/>
        <v>#N/A</v>
      </c>
      <c r="S374" s="10" t="e">
        <f t="shared" si="212"/>
        <v>#N/A</v>
      </c>
      <c r="T374" s="9" t="e">
        <f t="shared" si="202"/>
        <v>#N/A</v>
      </c>
      <c r="V374" s="8" t="e">
        <f t="shared" si="213"/>
        <v>#N/A</v>
      </c>
      <c r="W374" s="8" t="e">
        <f t="shared" si="203"/>
        <v>#N/A</v>
      </c>
      <c r="Y374" s="8">
        <f t="shared" si="204"/>
        <v>0</v>
      </c>
      <c r="Z374" s="8">
        <f t="shared" si="205"/>
        <v>0</v>
      </c>
      <c r="AA374" s="8">
        <f t="shared" si="206"/>
        <v>0</v>
      </c>
      <c r="AB374" s="8">
        <f t="shared" si="214"/>
        <v>0</v>
      </c>
      <c r="AC374" s="8">
        <f t="shared" si="207"/>
        <v>0</v>
      </c>
      <c r="AD374" s="8">
        <f t="shared" si="215"/>
        <v>0</v>
      </c>
      <c r="AE374" s="8">
        <f t="shared" si="208"/>
        <v>0</v>
      </c>
      <c r="AJ374" s="7"/>
      <c r="AK374" s="6"/>
      <c r="AL374" s="6"/>
      <c r="AM374" s="5"/>
      <c r="AN374" s="5"/>
    </row>
    <row r="375" spans="8:40" x14ac:dyDescent="0.15">
      <c r="H375" s="17">
        <f t="shared" si="216"/>
        <v>170</v>
      </c>
      <c r="I375" s="7" t="b">
        <f t="shared" si="209"/>
        <v>0</v>
      </c>
      <c r="J375" s="16">
        <v>0</v>
      </c>
      <c r="K375" s="14">
        <v>0</v>
      </c>
      <c r="L375" s="15">
        <f t="shared" si="217"/>
        <v>2798.9031504331042</v>
      </c>
      <c r="M375" s="14">
        <f t="shared" si="201"/>
        <v>769177</v>
      </c>
      <c r="O375" s="12" t="e">
        <f>1000*(IF(I110&lt;18,VLOOKUP(I110,'[1]Mortality (No Interventions) H'!$B$10:$O$129,13),VLOOKUP(I110,'[1]Mortality (Interventions) H'!$B$392:$AV$512,10)))</f>
        <v>#N/A</v>
      </c>
      <c r="P375" s="11">
        <v>0</v>
      </c>
      <c r="Q375" s="10" t="e">
        <f t="shared" si="210"/>
        <v>#N/A</v>
      </c>
      <c r="R375" s="10" t="e">
        <f t="shared" si="211"/>
        <v>#N/A</v>
      </c>
      <c r="S375" s="10" t="e">
        <f t="shared" si="212"/>
        <v>#N/A</v>
      </c>
      <c r="T375" s="9" t="e">
        <f t="shared" si="202"/>
        <v>#N/A</v>
      </c>
      <c r="V375" s="8" t="e">
        <f t="shared" si="213"/>
        <v>#N/A</v>
      </c>
      <c r="W375" s="8" t="e">
        <f t="shared" si="203"/>
        <v>#N/A</v>
      </c>
      <c r="Y375" s="8">
        <f t="shared" si="204"/>
        <v>0</v>
      </c>
      <c r="Z375" s="8">
        <f t="shared" si="205"/>
        <v>0</v>
      </c>
      <c r="AA375" s="8">
        <f t="shared" si="206"/>
        <v>0</v>
      </c>
      <c r="AB375" s="8">
        <f t="shared" si="214"/>
        <v>0</v>
      </c>
      <c r="AC375" s="8">
        <f t="shared" si="207"/>
        <v>0</v>
      </c>
      <c r="AD375" s="8">
        <f t="shared" si="215"/>
        <v>0</v>
      </c>
      <c r="AE375" s="8">
        <f t="shared" si="208"/>
        <v>0</v>
      </c>
      <c r="AJ375" s="7"/>
      <c r="AK375" s="6"/>
      <c r="AL375" s="6"/>
      <c r="AM375" s="5"/>
      <c r="AN375" s="5"/>
    </row>
    <row r="376" spans="8:40" x14ac:dyDescent="0.15">
      <c r="H376" s="17">
        <f t="shared" si="216"/>
        <v>171</v>
      </c>
      <c r="I376" s="7" t="b">
        <f t="shared" si="209"/>
        <v>0</v>
      </c>
      <c r="J376" s="16">
        <v>0</v>
      </c>
      <c r="K376" s="14">
        <v>0</v>
      </c>
      <c r="L376" s="15">
        <f t="shared" si="217"/>
        <v>2798.9031504331042</v>
      </c>
      <c r="M376" s="14">
        <f t="shared" si="201"/>
        <v>769177</v>
      </c>
      <c r="O376" s="12" t="e">
        <f>1000*(IF(I111&lt;18,VLOOKUP(I111,'[1]Mortality (No Interventions) H'!$B$10:$O$129,13),VLOOKUP(I111,'[1]Mortality (Interventions) H'!$B$392:$AV$512,10)))</f>
        <v>#N/A</v>
      </c>
      <c r="P376" s="11">
        <v>0</v>
      </c>
      <c r="Q376" s="10" t="e">
        <f t="shared" si="210"/>
        <v>#N/A</v>
      </c>
      <c r="R376" s="10" t="e">
        <f t="shared" si="211"/>
        <v>#N/A</v>
      </c>
      <c r="S376" s="10" t="e">
        <f t="shared" si="212"/>
        <v>#N/A</v>
      </c>
      <c r="T376" s="9" t="e">
        <f t="shared" si="202"/>
        <v>#N/A</v>
      </c>
      <c r="V376" s="8" t="e">
        <f t="shared" si="213"/>
        <v>#N/A</v>
      </c>
      <c r="W376" s="8" t="e">
        <f t="shared" si="203"/>
        <v>#N/A</v>
      </c>
      <c r="Y376" s="8">
        <f t="shared" si="204"/>
        <v>0</v>
      </c>
      <c r="Z376" s="8">
        <f t="shared" si="205"/>
        <v>0</v>
      </c>
      <c r="AA376" s="8">
        <f t="shared" si="206"/>
        <v>0</v>
      </c>
      <c r="AB376" s="8">
        <f t="shared" si="214"/>
        <v>0</v>
      </c>
      <c r="AC376" s="8">
        <f t="shared" si="207"/>
        <v>0</v>
      </c>
      <c r="AD376" s="8">
        <f t="shared" si="215"/>
        <v>0</v>
      </c>
      <c r="AE376" s="8">
        <f t="shared" si="208"/>
        <v>0</v>
      </c>
      <c r="AJ376" s="7"/>
      <c r="AK376" s="6"/>
      <c r="AL376" s="6"/>
      <c r="AM376" s="5"/>
      <c r="AN376" s="5"/>
    </row>
    <row r="377" spans="8:40" x14ac:dyDescent="0.15">
      <c r="H377" s="17">
        <f t="shared" si="216"/>
        <v>172</v>
      </c>
      <c r="I377" s="7" t="b">
        <f t="shared" si="209"/>
        <v>0</v>
      </c>
      <c r="J377" s="16">
        <v>0</v>
      </c>
      <c r="K377" s="14">
        <v>0</v>
      </c>
      <c r="L377" s="15">
        <f t="shared" si="217"/>
        <v>2798.9031504331042</v>
      </c>
      <c r="M377" s="14">
        <f t="shared" si="201"/>
        <v>769177</v>
      </c>
      <c r="O377" s="12" t="e">
        <f>1000*(IF(I112&lt;18,VLOOKUP(I112,'[1]Mortality (No Interventions) H'!$B$10:$O$129,13),VLOOKUP(I112,'[1]Mortality (Interventions) H'!$B$392:$AV$512,10)))</f>
        <v>#N/A</v>
      </c>
      <c r="P377" s="11">
        <v>0</v>
      </c>
      <c r="Q377" s="10" t="e">
        <f t="shared" si="210"/>
        <v>#N/A</v>
      </c>
      <c r="R377" s="10" t="e">
        <f t="shared" si="211"/>
        <v>#N/A</v>
      </c>
      <c r="S377" s="10" t="e">
        <f t="shared" si="212"/>
        <v>#N/A</v>
      </c>
      <c r="T377" s="9" t="e">
        <f t="shared" si="202"/>
        <v>#N/A</v>
      </c>
      <c r="V377" s="8" t="e">
        <f t="shared" si="213"/>
        <v>#N/A</v>
      </c>
      <c r="W377" s="8" t="e">
        <f t="shared" si="203"/>
        <v>#N/A</v>
      </c>
      <c r="Y377" s="8">
        <f t="shared" si="204"/>
        <v>0</v>
      </c>
      <c r="Z377" s="8">
        <f t="shared" si="205"/>
        <v>0</v>
      </c>
      <c r="AA377" s="8">
        <f t="shared" si="206"/>
        <v>0</v>
      </c>
      <c r="AB377" s="8">
        <f t="shared" si="214"/>
        <v>0</v>
      </c>
      <c r="AC377" s="8">
        <f t="shared" si="207"/>
        <v>0</v>
      </c>
      <c r="AD377" s="8">
        <f t="shared" si="215"/>
        <v>0</v>
      </c>
      <c r="AE377" s="8">
        <f t="shared" si="208"/>
        <v>0</v>
      </c>
      <c r="AJ377" s="7"/>
      <c r="AK377" s="6"/>
      <c r="AL377" s="6"/>
      <c r="AM377" s="5"/>
      <c r="AN377" s="5"/>
    </row>
    <row r="378" spans="8:40" x14ac:dyDescent="0.15">
      <c r="H378" s="17">
        <f t="shared" si="216"/>
        <v>173</v>
      </c>
      <c r="I378" s="7" t="b">
        <f t="shared" si="209"/>
        <v>0</v>
      </c>
      <c r="J378" s="16">
        <v>0</v>
      </c>
      <c r="K378" s="14">
        <v>0</v>
      </c>
      <c r="L378" s="15">
        <f t="shared" si="217"/>
        <v>2798.9031504331042</v>
      </c>
      <c r="M378" s="14">
        <f t="shared" si="201"/>
        <v>769177</v>
      </c>
      <c r="O378" s="12" t="e">
        <f>1000*(IF(I113&lt;18,VLOOKUP(I113,'[1]Mortality (No Interventions) H'!$B$10:$O$129,13),VLOOKUP(I113,'[1]Mortality (Interventions) H'!$B$392:$AV$512,10)))</f>
        <v>#N/A</v>
      </c>
      <c r="P378" s="11">
        <v>0</v>
      </c>
      <c r="Q378" s="10" t="e">
        <f t="shared" si="210"/>
        <v>#N/A</v>
      </c>
      <c r="R378" s="10" t="e">
        <f t="shared" si="211"/>
        <v>#N/A</v>
      </c>
      <c r="S378" s="10" t="e">
        <f t="shared" si="212"/>
        <v>#N/A</v>
      </c>
      <c r="T378" s="9" t="e">
        <f t="shared" si="202"/>
        <v>#N/A</v>
      </c>
      <c r="V378" s="8" t="e">
        <f t="shared" si="213"/>
        <v>#N/A</v>
      </c>
      <c r="W378" s="8" t="e">
        <f t="shared" si="203"/>
        <v>#N/A</v>
      </c>
      <c r="Y378" s="8">
        <f t="shared" si="204"/>
        <v>0</v>
      </c>
      <c r="Z378" s="8">
        <f t="shared" si="205"/>
        <v>0</v>
      </c>
      <c r="AA378" s="8">
        <f t="shared" si="206"/>
        <v>0</v>
      </c>
      <c r="AB378" s="8">
        <f t="shared" si="214"/>
        <v>0</v>
      </c>
      <c r="AC378" s="8">
        <f t="shared" si="207"/>
        <v>0</v>
      </c>
      <c r="AD378" s="8">
        <f t="shared" si="215"/>
        <v>0</v>
      </c>
      <c r="AE378" s="8">
        <f t="shared" si="208"/>
        <v>0</v>
      </c>
      <c r="AJ378" s="7"/>
      <c r="AK378" s="6"/>
      <c r="AL378" s="6"/>
      <c r="AM378" s="5"/>
      <c r="AN378" s="5"/>
    </row>
    <row r="379" spans="8:40" x14ac:dyDescent="0.15">
      <c r="H379" s="17">
        <f t="shared" si="216"/>
        <v>174</v>
      </c>
      <c r="I379" s="7" t="b">
        <f t="shared" si="209"/>
        <v>0</v>
      </c>
      <c r="J379" s="16">
        <v>0</v>
      </c>
      <c r="K379" s="14">
        <v>0</v>
      </c>
      <c r="L379" s="15">
        <f t="shared" si="217"/>
        <v>2798.9031504331042</v>
      </c>
      <c r="M379" s="14">
        <f t="shared" si="201"/>
        <v>769177</v>
      </c>
      <c r="O379" s="12" t="e">
        <f>1000*(IF(I114&lt;18,VLOOKUP(I114,'[1]Mortality (No Interventions) H'!$B$10:$O$129,13),VLOOKUP(I114,'[1]Mortality (Interventions) H'!$B$392:$AV$512,10)))</f>
        <v>#N/A</v>
      </c>
      <c r="P379" s="11">
        <v>0</v>
      </c>
      <c r="Q379" s="10" t="e">
        <f t="shared" si="210"/>
        <v>#N/A</v>
      </c>
      <c r="R379" s="10" t="e">
        <f t="shared" si="211"/>
        <v>#N/A</v>
      </c>
      <c r="S379" s="10" t="e">
        <f t="shared" si="212"/>
        <v>#N/A</v>
      </c>
      <c r="T379" s="9" t="e">
        <f t="shared" si="202"/>
        <v>#N/A</v>
      </c>
      <c r="V379" s="8" t="e">
        <f t="shared" si="213"/>
        <v>#N/A</v>
      </c>
      <c r="W379" s="8" t="e">
        <f t="shared" si="203"/>
        <v>#N/A</v>
      </c>
      <c r="Y379" s="8">
        <f t="shared" si="204"/>
        <v>0</v>
      </c>
      <c r="Z379" s="8">
        <f t="shared" si="205"/>
        <v>0</v>
      </c>
      <c r="AA379" s="8">
        <f t="shared" si="206"/>
        <v>0</v>
      </c>
      <c r="AB379" s="8">
        <f t="shared" si="214"/>
        <v>0</v>
      </c>
      <c r="AC379" s="8">
        <f t="shared" si="207"/>
        <v>0</v>
      </c>
      <c r="AD379" s="8">
        <f t="shared" si="215"/>
        <v>0</v>
      </c>
      <c r="AE379" s="8">
        <f t="shared" si="208"/>
        <v>0</v>
      </c>
      <c r="AJ379" s="7"/>
      <c r="AK379" s="6"/>
      <c r="AL379" s="6"/>
      <c r="AM379" s="5"/>
      <c r="AN379" s="5"/>
    </row>
    <row r="380" spans="8:40" x14ac:dyDescent="0.15">
      <c r="H380" s="17">
        <f t="shared" si="216"/>
        <v>175</v>
      </c>
      <c r="I380" s="7" t="b">
        <f t="shared" si="209"/>
        <v>0</v>
      </c>
      <c r="J380" s="16">
        <v>0</v>
      </c>
      <c r="K380" s="14">
        <v>0</v>
      </c>
      <c r="L380" s="15">
        <f t="shared" si="217"/>
        <v>2798.9031504331042</v>
      </c>
      <c r="M380" s="14">
        <f t="shared" si="201"/>
        <v>769177</v>
      </c>
      <c r="O380" s="12" t="e">
        <f>1000*(IF(I115&lt;18,VLOOKUP(I115,'[1]Mortality (No Interventions) H'!$B$10:$O$129,13),VLOOKUP(I115,'[1]Mortality (Interventions) H'!$B$392:$AV$512,10)))</f>
        <v>#N/A</v>
      </c>
      <c r="P380" s="11">
        <v>0</v>
      </c>
      <c r="Q380" s="10" t="e">
        <f t="shared" si="210"/>
        <v>#N/A</v>
      </c>
      <c r="R380" s="10" t="e">
        <f t="shared" si="211"/>
        <v>#N/A</v>
      </c>
      <c r="S380" s="10" t="e">
        <f t="shared" si="212"/>
        <v>#N/A</v>
      </c>
      <c r="T380" s="9" t="e">
        <f t="shared" si="202"/>
        <v>#N/A</v>
      </c>
      <c r="V380" s="8" t="e">
        <f t="shared" si="213"/>
        <v>#N/A</v>
      </c>
      <c r="W380" s="8" t="e">
        <f t="shared" si="203"/>
        <v>#N/A</v>
      </c>
      <c r="Y380" s="8">
        <f t="shared" si="204"/>
        <v>0</v>
      </c>
      <c r="Z380" s="8">
        <f t="shared" si="205"/>
        <v>0</v>
      </c>
      <c r="AA380" s="8">
        <f t="shared" si="206"/>
        <v>0</v>
      </c>
      <c r="AB380" s="8">
        <f t="shared" si="214"/>
        <v>0</v>
      </c>
      <c r="AC380" s="8">
        <f t="shared" si="207"/>
        <v>0</v>
      </c>
      <c r="AD380" s="8">
        <f t="shared" si="215"/>
        <v>0</v>
      </c>
      <c r="AE380" s="8">
        <f t="shared" si="208"/>
        <v>0</v>
      </c>
      <c r="AJ380" s="7"/>
      <c r="AK380" s="6"/>
      <c r="AL380" s="6"/>
      <c r="AM380" s="5"/>
      <c r="AN380" s="5"/>
    </row>
    <row r="381" spans="8:40" x14ac:dyDescent="0.15">
      <c r="H381" s="17">
        <f t="shared" si="216"/>
        <v>176</v>
      </c>
      <c r="I381" s="7" t="b">
        <f t="shared" si="209"/>
        <v>0</v>
      </c>
      <c r="J381" s="16">
        <v>0</v>
      </c>
      <c r="K381" s="14">
        <v>0</v>
      </c>
      <c r="L381" s="15">
        <f t="shared" si="217"/>
        <v>2798.9031504331042</v>
      </c>
      <c r="M381" s="14">
        <f t="shared" si="201"/>
        <v>769177</v>
      </c>
      <c r="O381" s="12" t="e">
        <f>1000*(IF(I116&lt;18,VLOOKUP(I116,'[1]Mortality (No Interventions) H'!$B$10:$O$129,13),VLOOKUP(I116,'[1]Mortality (Interventions) H'!$B$392:$AV$512,10)))</f>
        <v>#N/A</v>
      </c>
      <c r="P381" s="11">
        <v>0</v>
      </c>
      <c r="Q381" s="10" t="e">
        <f t="shared" si="210"/>
        <v>#N/A</v>
      </c>
      <c r="R381" s="10" t="e">
        <f t="shared" si="211"/>
        <v>#N/A</v>
      </c>
      <c r="S381" s="10" t="e">
        <f t="shared" si="212"/>
        <v>#N/A</v>
      </c>
      <c r="T381" s="9" t="e">
        <f t="shared" si="202"/>
        <v>#N/A</v>
      </c>
      <c r="V381" s="8" t="e">
        <f t="shared" si="213"/>
        <v>#N/A</v>
      </c>
      <c r="W381" s="8" t="e">
        <f t="shared" si="203"/>
        <v>#N/A</v>
      </c>
      <c r="Y381" s="8">
        <f t="shared" si="204"/>
        <v>0</v>
      </c>
      <c r="Z381" s="8">
        <f t="shared" si="205"/>
        <v>0</v>
      </c>
      <c r="AA381" s="8">
        <f t="shared" si="206"/>
        <v>0</v>
      </c>
      <c r="AB381" s="8">
        <f t="shared" si="214"/>
        <v>0</v>
      </c>
      <c r="AC381" s="8">
        <f t="shared" si="207"/>
        <v>0</v>
      </c>
      <c r="AD381" s="8">
        <f t="shared" si="215"/>
        <v>0</v>
      </c>
      <c r="AE381" s="8">
        <f t="shared" si="208"/>
        <v>0</v>
      </c>
      <c r="AJ381" s="7"/>
      <c r="AK381" s="6"/>
      <c r="AL381" s="6"/>
      <c r="AM381" s="5"/>
      <c r="AN381" s="5"/>
    </row>
    <row r="382" spans="8:40" x14ac:dyDescent="0.15">
      <c r="H382" s="17">
        <f t="shared" si="216"/>
        <v>177</v>
      </c>
      <c r="I382" s="7" t="b">
        <f t="shared" si="209"/>
        <v>0</v>
      </c>
      <c r="J382" s="16">
        <v>0</v>
      </c>
      <c r="K382" s="14">
        <v>0</v>
      </c>
      <c r="L382" s="15">
        <f t="shared" si="217"/>
        <v>2798.9031504331042</v>
      </c>
      <c r="M382" s="14">
        <f t="shared" si="201"/>
        <v>769177</v>
      </c>
      <c r="O382" s="12" t="e">
        <f>1000*(IF(I117&lt;18,VLOOKUP(I117,'[1]Mortality (No Interventions) H'!$B$10:$O$129,13),VLOOKUP(I117,'[1]Mortality (Interventions) H'!$B$392:$AV$512,10)))</f>
        <v>#N/A</v>
      </c>
      <c r="P382" s="11">
        <v>0</v>
      </c>
      <c r="Q382" s="10" t="e">
        <f t="shared" si="210"/>
        <v>#N/A</v>
      </c>
      <c r="R382" s="10" t="e">
        <f t="shared" si="211"/>
        <v>#N/A</v>
      </c>
      <c r="S382" s="10" t="e">
        <f t="shared" si="212"/>
        <v>#N/A</v>
      </c>
      <c r="T382" s="9" t="e">
        <f t="shared" si="202"/>
        <v>#N/A</v>
      </c>
      <c r="V382" s="8" t="e">
        <f t="shared" si="213"/>
        <v>#N/A</v>
      </c>
      <c r="W382" s="8" t="e">
        <f t="shared" si="203"/>
        <v>#N/A</v>
      </c>
      <c r="Y382" s="8">
        <f t="shared" si="204"/>
        <v>0</v>
      </c>
      <c r="Z382" s="8">
        <f t="shared" si="205"/>
        <v>0</v>
      </c>
      <c r="AA382" s="8">
        <f t="shared" si="206"/>
        <v>0</v>
      </c>
      <c r="AB382" s="8">
        <f t="shared" si="214"/>
        <v>0</v>
      </c>
      <c r="AC382" s="8">
        <f t="shared" si="207"/>
        <v>0</v>
      </c>
      <c r="AD382" s="8">
        <f t="shared" si="215"/>
        <v>0</v>
      </c>
      <c r="AE382" s="8">
        <f t="shared" si="208"/>
        <v>0</v>
      </c>
      <c r="AJ382" s="7"/>
      <c r="AK382" s="6"/>
      <c r="AL382" s="6"/>
      <c r="AM382" s="5"/>
      <c r="AN382" s="5"/>
    </row>
    <row r="383" spans="8:40" x14ac:dyDescent="0.15">
      <c r="H383" s="17">
        <f t="shared" si="216"/>
        <v>178</v>
      </c>
      <c r="I383" s="7" t="b">
        <f t="shared" si="209"/>
        <v>0</v>
      </c>
      <c r="J383" s="16">
        <v>0</v>
      </c>
      <c r="K383" s="14">
        <v>0</v>
      </c>
      <c r="L383" s="15">
        <f t="shared" si="217"/>
        <v>2798.9031504331042</v>
      </c>
      <c r="M383" s="14">
        <f t="shared" si="201"/>
        <v>769177</v>
      </c>
      <c r="O383" s="12" t="e">
        <f>1000*(IF(I118&lt;18,VLOOKUP(I118,'[1]Mortality (No Interventions) H'!$B$10:$O$129,13),VLOOKUP(I118,'[1]Mortality (Interventions) H'!$B$392:$AV$512,10)))</f>
        <v>#N/A</v>
      </c>
      <c r="P383" s="11">
        <v>0</v>
      </c>
      <c r="Q383" s="10" t="e">
        <f t="shared" si="210"/>
        <v>#N/A</v>
      </c>
      <c r="R383" s="10" t="e">
        <f t="shared" si="211"/>
        <v>#N/A</v>
      </c>
      <c r="S383" s="10" t="e">
        <f t="shared" si="212"/>
        <v>#N/A</v>
      </c>
      <c r="T383" s="9" t="e">
        <f t="shared" si="202"/>
        <v>#N/A</v>
      </c>
      <c r="V383" s="8" t="e">
        <f t="shared" si="213"/>
        <v>#N/A</v>
      </c>
      <c r="W383" s="8" t="e">
        <f t="shared" si="203"/>
        <v>#N/A</v>
      </c>
      <c r="Y383" s="8">
        <f t="shared" si="204"/>
        <v>0</v>
      </c>
      <c r="Z383" s="8">
        <f t="shared" si="205"/>
        <v>0</v>
      </c>
      <c r="AA383" s="8">
        <f t="shared" si="206"/>
        <v>0</v>
      </c>
      <c r="AB383" s="8">
        <f t="shared" si="214"/>
        <v>0</v>
      </c>
      <c r="AC383" s="8">
        <f t="shared" si="207"/>
        <v>0</v>
      </c>
      <c r="AD383" s="8">
        <f t="shared" si="215"/>
        <v>0</v>
      </c>
      <c r="AE383" s="8">
        <f t="shared" si="208"/>
        <v>0</v>
      </c>
      <c r="AJ383" s="7"/>
      <c r="AK383" s="6"/>
      <c r="AL383" s="6"/>
      <c r="AM383" s="5"/>
      <c r="AN383" s="5"/>
    </row>
    <row r="384" spans="8:40" x14ac:dyDescent="0.15">
      <c r="H384" s="17">
        <f t="shared" si="216"/>
        <v>179</v>
      </c>
      <c r="I384" s="7" t="b">
        <f t="shared" si="209"/>
        <v>0</v>
      </c>
      <c r="J384" s="16">
        <v>0</v>
      </c>
      <c r="K384" s="14">
        <v>0</v>
      </c>
      <c r="L384" s="15">
        <f t="shared" si="217"/>
        <v>2798.9031504331042</v>
      </c>
      <c r="M384" s="14">
        <f t="shared" si="201"/>
        <v>769177</v>
      </c>
      <c r="O384" s="12" t="e">
        <f>1000*(IF(I119&lt;18,VLOOKUP(I119,'[1]Mortality (No Interventions) H'!$B$10:$O$129,13),VLOOKUP(I119,'[1]Mortality (Interventions) H'!$B$392:$AV$512,10)))</f>
        <v>#N/A</v>
      </c>
      <c r="P384" s="11">
        <v>0</v>
      </c>
      <c r="Q384" s="10" t="e">
        <f t="shared" si="210"/>
        <v>#N/A</v>
      </c>
      <c r="R384" s="10" t="e">
        <f t="shared" si="211"/>
        <v>#N/A</v>
      </c>
      <c r="S384" s="10" t="e">
        <f t="shared" si="212"/>
        <v>#N/A</v>
      </c>
      <c r="T384" s="9" t="e">
        <f t="shared" si="202"/>
        <v>#N/A</v>
      </c>
      <c r="V384" s="8" t="e">
        <f t="shared" si="213"/>
        <v>#N/A</v>
      </c>
      <c r="W384" s="8" t="e">
        <f t="shared" si="203"/>
        <v>#N/A</v>
      </c>
      <c r="Y384" s="8">
        <f t="shared" si="204"/>
        <v>0</v>
      </c>
      <c r="Z384" s="8">
        <f t="shared" si="205"/>
        <v>0</v>
      </c>
      <c r="AA384" s="8">
        <f t="shared" si="206"/>
        <v>0</v>
      </c>
      <c r="AB384" s="8">
        <f t="shared" si="214"/>
        <v>0</v>
      </c>
      <c r="AC384" s="8">
        <f t="shared" si="207"/>
        <v>0</v>
      </c>
      <c r="AD384" s="8">
        <f t="shared" si="215"/>
        <v>0</v>
      </c>
      <c r="AE384" s="8">
        <f t="shared" si="208"/>
        <v>0</v>
      </c>
      <c r="AJ384" s="7"/>
      <c r="AK384" s="6"/>
      <c r="AL384" s="6"/>
      <c r="AM384" s="5"/>
      <c r="AN384" s="5"/>
    </row>
    <row r="385" spans="8:40" x14ac:dyDescent="0.15">
      <c r="H385" s="17">
        <f t="shared" si="216"/>
        <v>180</v>
      </c>
      <c r="I385" s="7" t="b">
        <f t="shared" si="209"/>
        <v>0</v>
      </c>
      <c r="J385" s="16">
        <v>0</v>
      </c>
      <c r="K385" s="14">
        <v>0</v>
      </c>
      <c r="L385" s="15">
        <f t="shared" si="217"/>
        <v>2798.9031504331042</v>
      </c>
      <c r="M385" s="14">
        <f t="shared" si="201"/>
        <v>769177</v>
      </c>
      <c r="O385" s="12" t="e">
        <f>1000*(IF(I120&lt;18,VLOOKUP(I120,'[1]Mortality (No Interventions) H'!$B$10:$O$129,13),VLOOKUP(I120,'[1]Mortality (Interventions) H'!$B$392:$AV$512,10)))</f>
        <v>#N/A</v>
      </c>
      <c r="P385" s="11">
        <v>0</v>
      </c>
      <c r="Q385" s="10" t="e">
        <f t="shared" si="210"/>
        <v>#N/A</v>
      </c>
      <c r="R385" s="10" t="e">
        <f t="shared" si="211"/>
        <v>#N/A</v>
      </c>
      <c r="S385" s="10" t="e">
        <f t="shared" si="212"/>
        <v>#N/A</v>
      </c>
      <c r="T385" s="9" t="e">
        <f t="shared" si="202"/>
        <v>#N/A</v>
      </c>
      <c r="V385" s="8" t="e">
        <f t="shared" si="213"/>
        <v>#N/A</v>
      </c>
      <c r="W385" s="8" t="e">
        <f t="shared" si="203"/>
        <v>#N/A</v>
      </c>
      <c r="Y385" s="8">
        <f t="shared" si="204"/>
        <v>0</v>
      </c>
      <c r="Z385" s="8">
        <f t="shared" si="205"/>
        <v>0</v>
      </c>
      <c r="AA385" s="8">
        <f t="shared" si="206"/>
        <v>0</v>
      </c>
      <c r="AB385" s="8">
        <f t="shared" si="214"/>
        <v>0</v>
      </c>
      <c r="AC385" s="8">
        <f t="shared" si="207"/>
        <v>0</v>
      </c>
      <c r="AD385" s="8">
        <f t="shared" si="215"/>
        <v>0</v>
      </c>
      <c r="AE385" s="8">
        <f t="shared" si="208"/>
        <v>0</v>
      </c>
      <c r="AJ385" s="7"/>
      <c r="AK385" s="6"/>
      <c r="AL385" s="6"/>
      <c r="AM385" s="5"/>
      <c r="AN385" s="5"/>
    </row>
    <row r="386" spans="8:40" x14ac:dyDescent="0.15">
      <c r="H386" s="17">
        <f t="shared" si="216"/>
        <v>181</v>
      </c>
      <c r="I386" s="7" t="b">
        <f t="shared" si="209"/>
        <v>0</v>
      </c>
      <c r="J386" s="16">
        <v>0</v>
      </c>
      <c r="K386" s="14">
        <v>0</v>
      </c>
      <c r="L386" s="15">
        <f t="shared" si="217"/>
        <v>2798.9031504331042</v>
      </c>
      <c r="M386" s="14">
        <f t="shared" si="201"/>
        <v>769177</v>
      </c>
      <c r="O386" s="12" t="e">
        <f>1000*(IF(I121&lt;18,VLOOKUP(I121,'[1]Mortality (No Interventions) H'!$B$10:$O$129,13),VLOOKUP(I121,'[1]Mortality (Interventions) H'!$B$392:$AV$512,10)))</f>
        <v>#N/A</v>
      </c>
      <c r="P386" s="11">
        <v>0</v>
      </c>
      <c r="Q386" s="10" t="e">
        <f t="shared" si="210"/>
        <v>#N/A</v>
      </c>
      <c r="R386" s="10" t="e">
        <f t="shared" si="211"/>
        <v>#N/A</v>
      </c>
      <c r="S386" s="10" t="e">
        <f t="shared" si="212"/>
        <v>#N/A</v>
      </c>
      <c r="T386" s="9" t="e">
        <f t="shared" si="202"/>
        <v>#N/A</v>
      </c>
      <c r="V386" s="8" t="e">
        <f t="shared" si="213"/>
        <v>#N/A</v>
      </c>
      <c r="W386" s="8" t="e">
        <f t="shared" si="203"/>
        <v>#N/A</v>
      </c>
      <c r="Y386" s="8">
        <f t="shared" si="204"/>
        <v>0</v>
      </c>
      <c r="Z386" s="8">
        <f t="shared" si="205"/>
        <v>0</v>
      </c>
      <c r="AA386" s="8">
        <f t="shared" si="206"/>
        <v>0</v>
      </c>
      <c r="AB386" s="8">
        <f t="shared" si="214"/>
        <v>0</v>
      </c>
      <c r="AC386" s="8">
        <f t="shared" si="207"/>
        <v>0</v>
      </c>
      <c r="AD386" s="8">
        <f t="shared" si="215"/>
        <v>0</v>
      </c>
      <c r="AE386" s="8">
        <f t="shared" si="208"/>
        <v>0</v>
      </c>
      <c r="AJ386" s="7"/>
      <c r="AK386" s="6"/>
      <c r="AL386" s="6"/>
      <c r="AM386" s="5"/>
      <c r="AN386" s="5"/>
    </row>
    <row r="387" spans="8:40" x14ac:dyDescent="0.15">
      <c r="H387" s="17">
        <f t="shared" si="216"/>
        <v>182</v>
      </c>
      <c r="I387" s="7" t="b">
        <f t="shared" si="209"/>
        <v>0</v>
      </c>
      <c r="J387" s="16">
        <v>0</v>
      </c>
      <c r="K387" s="14">
        <v>0</v>
      </c>
      <c r="L387" s="15">
        <f t="shared" si="217"/>
        <v>2798.9031504331042</v>
      </c>
      <c r="M387" s="14">
        <f t="shared" si="201"/>
        <v>769177</v>
      </c>
      <c r="O387" s="12" t="e">
        <f>1000*(IF(I122&lt;18,VLOOKUP(I122,'[1]Mortality (No Interventions) H'!$B$10:$O$129,13),VLOOKUP(I122,'[1]Mortality (Interventions) H'!$B$392:$AV$512,10)))</f>
        <v>#N/A</v>
      </c>
      <c r="P387" s="11">
        <v>0</v>
      </c>
      <c r="Q387" s="10" t="e">
        <f t="shared" si="210"/>
        <v>#N/A</v>
      </c>
      <c r="R387" s="10" t="e">
        <f t="shared" si="211"/>
        <v>#N/A</v>
      </c>
      <c r="S387" s="10" t="e">
        <f t="shared" si="212"/>
        <v>#N/A</v>
      </c>
      <c r="T387" s="9" t="e">
        <f t="shared" si="202"/>
        <v>#N/A</v>
      </c>
      <c r="V387" s="8" t="e">
        <f t="shared" si="213"/>
        <v>#N/A</v>
      </c>
      <c r="W387" s="8" t="e">
        <f t="shared" si="203"/>
        <v>#N/A</v>
      </c>
      <c r="Y387" s="8">
        <f t="shared" si="204"/>
        <v>0</v>
      </c>
      <c r="Z387" s="8">
        <f t="shared" si="205"/>
        <v>0</v>
      </c>
      <c r="AA387" s="8">
        <f t="shared" si="206"/>
        <v>0</v>
      </c>
      <c r="AB387" s="8">
        <f t="shared" si="214"/>
        <v>0</v>
      </c>
      <c r="AC387" s="8">
        <f t="shared" si="207"/>
        <v>0</v>
      </c>
      <c r="AD387" s="8">
        <f t="shared" si="215"/>
        <v>0</v>
      </c>
      <c r="AE387" s="8">
        <f t="shared" si="208"/>
        <v>0</v>
      </c>
      <c r="AJ387" s="7"/>
      <c r="AK387" s="6"/>
      <c r="AL387" s="6"/>
      <c r="AM387" s="5"/>
      <c r="AN387" s="5"/>
    </row>
    <row r="388" spans="8:40" x14ac:dyDescent="0.15">
      <c r="H388" s="17">
        <f t="shared" si="216"/>
        <v>183</v>
      </c>
      <c r="I388" s="7" t="b">
        <f t="shared" si="209"/>
        <v>0</v>
      </c>
      <c r="J388" s="16">
        <v>0</v>
      </c>
      <c r="K388" s="14">
        <v>0</v>
      </c>
      <c r="L388" s="15">
        <f t="shared" si="217"/>
        <v>2798.9031504331042</v>
      </c>
      <c r="M388" s="14">
        <f t="shared" si="201"/>
        <v>769177</v>
      </c>
      <c r="O388" s="12" t="e">
        <f>1000*(IF(I123&lt;18,VLOOKUP(I123,'[1]Mortality (No Interventions) H'!$B$10:$O$129,13),VLOOKUP(I123,'[1]Mortality (Interventions) H'!$B$392:$AV$512,10)))</f>
        <v>#N/A</v>
      </c>
      <c r="P388" s="11">
        <v>0</v>
      </c>
      <c r="Q388" s="10" t="e">
        <f t="shared" si="210"/>
        <v>#N/A</v>
      </c>
      <c r="R388" s="10" t="e">
        <f t="shared" si="211"/>
        <v>#N/A</v>
      </c>
      <c r="S388" s="10" t="e">
        <f t="shared" si="212"/>
        <v>#N/A</v>
      </c>
      <c r="T388" s="9" t="e">
        <f t="shared" si="202"/>
        <v>#N/A</v>
      </c>
      <c r="V388" s="8" t="e">
        <f t="shared" si="213"/>
        <v>#N/A</v>
      </c>
      <c r="W388" s="8" t="e">
        <f t="shared" si="203"/>
        <v>#N/A</v>
      </c>
      <c r="Y388" s="8">
        <f t="shared" si="204"/>
        <v>0</v>
      </c>
      <c r="Z388" s="8">
        <f t="shared" si="205"/>
        <v>0</v>
      </c>
      <c r="AA388" s="8">
        <f t="shared" si="206"/>
        <v>0</v>
      </c>
      <c r="AB388" s="8">
        <f t="shared" si="214"/>
        <v>0</v>
      </c>
      <c r="AC388" s="8">
        <f t="shared" si="207"/>
        <v>0</v>
      </c>
      <c r="AD388" s="8">
        <f t="shared" si="215"/>
        <v>0</v>
      </c>
      <c r="AE388" s="8">
        <f t="shared" si="208"/>
        <v>0</v>
      </c>
      <c r="AJ388" s="7"/>
      <c r="AK388" s="6"/>
      <c r="AL388" s="6"/>
      <c r="AM388" s="5"/>
      <c r="AN388" s="5"/>
    </row>
    <row r="389" spans="8:40" x14ac:dyDescent="0.15">
      <c r="H389" s="17">
        <f t="shared" si="216"/>
        <v>184</v>
      </c>
      <c r="I389" s="7" t="b">
        <f t="shared" si="209"/>
        <v>0</v>
      </c>
      <c r="J389" s="16">
        <v>0</v>
      </c>
      <c r="K389" s="14">
        <v>0</v>
      </c>
      <c r="L389" s="15">
        <f t="shared" si="217"/>
        <v>2798.9031504331042</v>
      </c>
      <c r="M389" s="14">
        <f t="shared" si="201"/>
        <v>769177</v>
      </c>
      <c r="O389" s="12" t="e">
        <f>1000*(IF(I124&lt;18,VLOOKUP(I124,'[1]Mortality (No Interventions) H'!$B$10:$O$129,13),VLOOKUP(I124,'[1]Mortality (Interventions) H'!$B$392:$AV$512,10)))</f>
        <v>#N/A</v>
      </c>
      <c r="P389" s="11">
        <v>0</v>
      </c>
      <c r="Q389" s="10" t="e">
        <f t="shared" si="210"/>
        <v>#N/A</v>
      </c>
      <c r="R389" s="10" t="e">
        <f t="shared" si="211"/>
        <v>#N/A</v>
      </c>
      <c r="S389" s="10" t="e">
        <f t="shared" si="212"/>
        <v>#N/A</v>
      </c>
      <c r="T389" s="9" t="e">
        <f t="shared" si="202"/>
        <v>#N/A</v>
      </c>
      <c r="V389" s="8" t="e">
        <f t="shared" si="213"/>
        <v>#N/A</v>
      </c>
      <c r="W389" s="8" t="e">
        <f t="shared" si="203"/>
        <v>#N/A</v>
      </c>
      <c r="Y389" s="8">
        <f t="shared" si="204"/>
        <v>0</v>
      </c>
      <c r="Z389" s="8">
        <f t="shared" si="205"/>
        <v>0</v>
      </c>
      <c r="AA389" s="8">
        <f t="shared" si="206"/>
        <v>0</v>
      </c>
      <c r="AB389" s="8">
        <f t="shared" si="214"/>
        <v>0</v>
      </c>
      <c r="AC389" s="8">
        <f t="shared" si="207"/>
        <v>0</v>
      </c>
      <c r="AD389" s="8">
        <f t="shared" si="215"/>
        <v>0</v>
      </c>
      <c r="AE389" s="8">
        <f t="shared" si="208"/>
        <v>0</v>
      </c>
      <c r="AJ389" s="7"/>
      <c r="AK389" s="6"/>
      <c r="AL389" s="6"/>
      <c r="AM389" s="5"/>
      <c r="AN389" s="5"/>
    </row>
    <row r="394" spans="8:40" x14ac:dyDescent="0.15">
      <c r="X394" s="3" t="s">
        <v>43</v>
      </c>
      <c r="Y394" s="2">
        <f t="shared" ref="Y394:AE394" si="218">SUM(Y269:Y389)</f>
        <v>560694.9253382273</v>
      </c>
      <c r="Z394" s="2">
        <f t="shared" si="218"/>
        <v>-14017.373133455683</v>
      </c>
      <c r="AA394" s="2">
        <f t="shared" si="218"/>
        <v>-41838.345289643381</v>
      </c>
      <c r="AB394" s="2">
        <f t="shared" si="218"/>
        <v>-769176.99999999977</v>
      </c>
      <c r="AC394" s="2">
        <f t="shared" si="218"/>
        <v>-264337.79308487172</v>
      </c>
      <c r="AD394" s="2">
        <f t="shared" si="218"/>
        <v>11260.535773888982</v>
      </c>
      <c r="AE394" s="2">
        <f t="shared" si="218"/>
        <v>-253077.25731098274</v>
      </c>
    </row>
    <row r="395" spans="8:40" x14ac:dyDescent="0.15">
      <c r="X395" s="4"/>
    </row>
    <row r="396" spans="8:40" x14ac:dyDescent="0.15">
      <c r="X396" s="3" t="str">
        <f>"Present Value at "&amp;TEXT(D271,"0.00%")&amp;":"</f>
        <v>Present Value at 9.81%:</v>
      </c>
      <c r="Y396" s="2">
        <f t="shared" ref="Y396:AE396" si="219">Y269+NPV($D$6,Y270:Y389)</f>
        <v>560694.9253382273</v>
      </c>
      <c r="Z396" s="2">
        <f t="shared" si="219"/>
        <v>-14017.373133455683</v>
      </c>
      <c r="AA396" s="2">
        <f t="shared" si="219"/>
        <v>-21829.722451600192</v>
      </c>
      <c r="AB396" s="2">
        <f t="shared" si="219"/>
        <v>-240944.43032467135</v>
      </c>
      <c r="AC396" s="2">
        <f t="shared" si="219"/>
        <v>283903.39942850021</v>
      </c>
      <c r="AD396" s="2">
        <f t="shared" si="219"/>
        <v>5282.3256967532807</v>
      </c>
      <c r="AE396" s="2">
        <f t="shared" si="219"/>
        <v>289185.72512525338</v>
      </c>
    </row>
    <row r="398" spans="8:40" x14ac:dyDescent="0.15">
      <c r="X398" s="3" t="str">
        <f>"Present Value at "&amp;TEXT(D272,"0.00%")&amp;":"</f>
        <v>Present Value at 3.64%:</v>
      </c>
      <c r="Y398" s="2">
        <f t="shared" ref="Y398:AE398" si="220">Y269+NPV($D$7,Y270:Y389)</f>
        <v>560694.9253382273</v>
      </c>
      <c r="Z398" s="2">
        <f t="shared" si="220"/>
        <v>-14017.373133455683</v>
      </c>
      <c r="AA398" s="2">
        <f t="shared" si="220"/>
        <v>-31419.128992218393</v>
      </c>
      <c r="AB398" s="2">
        <f t="shared" si="220"/>
        <v>-467318.48121253744</v>
      </c>
      <c r="AC398" s="2">
        <f t="shared" si="220"/>
        <v>47939.942000015639</v>
      </c>
      <c r="AD398" s="2">
        <f t="shared" si="220"/>
        <v>8129.5691075987361</v>
      </c>
      <c r="AE398" s="2">
        <f t="shared" si="220"/>
        <v>56069.511107614613</v>
      </c>
    </row>
    <row r="401" spans="1:40" ht="19" customHeight="1" x14ac:dyDescent="0.15">
      <c r="A401" s="1"/>
      <c r="G401" s="1" t="s">
        <v>11</v>
      </c>
      <c r="H401" s="50">
        <v>557744.07886407664</v>
      </c>
    </row>
    <row r="402" spans="1:40" ht="15" customHeight="1" x14ac:dyDescent="0.15">
      <c r="A402" s="49" t="s">
        <v>32</v>
      </c>
      <c r="B402" s="40">
        <v>1</v>
      </c>
      <c r="C402" s="40"/>
      <c r="D402" s="40"/>
      <c r="E402" s="1"/>
      <c r="H402" s="17">
        <v>0</v>
      </c>
      <c r="I402" s="17">
        <v>0</v>
      </c>
      <c r="J402" s="14">
        <f>$H$401</f>
        <v>557744.07886407664</v>
      </c>
      <c r="K402" s="14">
        <f>J402*$C$10</f>
        <v>13943.601971601916</v>
      </c>
      <c r="L402" s="15">
        <f>$C$412</f>
        <v>5576.3208687542601</v>
      </c>
      <c r="M402" s="14">
        <f t="shared" ref="M402:M433" si="221">$E$11</f>
        <v>769177</v>
      </c>
      <c r="Q402" s="48">
        <v>1</v>
      </c>
      <c r="R402" s="9"/>
      <c r="S402" s="9"/>
      <c r="T402" s="9">
        <f t="shared" ref="T402:T433" si="222">Q402-SUM(R402:S402)</f>
        <v>1</v>
      </c>
      <c r="U402" s="47"/>
      <c r="V402" s="8"/>
      <c r="W402" s="8">
        <f t="shared" ref="W402:W433" si="223">$G$14*M402*T402</f>
        <v>7691.77</v>
      </c>
      <c r="X402" s="47"/>
      <c r="Y402" s="8">
        <f t="shared" ref="Y402:Y433" si="224">IFERROR(_xlfn.IFNA($T402*J402,0),0)</f>
        <v>557744.07886407664</v>
      </c>
      <c r="Z402" s="8">
        <f t="shared" ref="Z402:Z433" si="225">IFERROR(_xlfn.IFNA(-$T402*K402,0),0)</f>
        <v>-13943.601971601916</v>
      </c>
      <c r="AA402" s="8">
        <f t="shared" ref="AA402:AA433" si="226">IFERROR(_xlfn.IFNA(-$T402*L402,0),0)</f>
        <v>-5576.3208687542601</v>
      </c>
      <c r="AB402" s="8"/>
      <c r="AC402" s="8">
        <f t="shared" ref="AC402:AC433" si="227">IFERROR(_xlfn.IFNA(SUM(Y402:AB402),0),0)</f>
        <v>538224.1560237204</v>
      </c>
      <c r="AD402" s="8"/>
      <c r="AE402" s="8">
        <f t="shared" ref="AE402:AE433" si="228">IFERROR(_xlfn.IFNA(SUM(AC402:AD402),0),0)</f>
        <v>538224.1560237204</v>
      </c>
      <c r="AG402" s="46">
        <f>AE531</f>
        <v>55774.426446510362</v>
      </c>
      <c r="AJ402" s="17"/>
      <c r="AK402" s="6"/>
      <c r="AL402" s="6"/>
      <c r="AM402" s="5"/>
      <c r="AN402" s="5"/>
    </row>
    <row r="403" spans="1:40" x14ac:dyDescent="0.15">
      <c r="H403" s="17">
        <f>$B$4</f>
        <v>65</v>
      </c>
      <c r="I403" s="7">
        <f t="shared" ref="I403:I434" si="229">IF(H403&lt;121, H403 )</f>
        <v>65</v>
      </c>
      <c r="J403" s="14"/>
      <c r="K403" s="14"/>
      <c r="L403" s="15"/>
      <c r="M403" s="14">
        <f t="shared" si="221"/>
        <v>769177</v>
      </c>
      <c r="N403" s="13"/>
      <c r="O403" s="12">
        <f>1000*(IF(I5&lt;18,VLOOKUP(I5,'[1]Mortality (No Interventions) H'!$B$10:$O$129,13),VLOOKUP(I5,'[1]Mortality (Interventions) H'!$B$392:$AV$512,13)))</f>
        <v>22.856086596746444</v>
      </c>
      <c r="P403" s="11">
        <v>0</v>
      </c>
      <c r="Q403" s="10">
        <f t="shared" ref="Q403:Q434" si="230">T402</f>
        <v>1</v>
      </c>
      <c r="R403" s="10">
        <f t="shared" ref="R403:R434" si="231">O403*Q403/1000</f>
        <v>2.2856086596746445E-2</v>
      </c>
      <c r="S403" s="10">
        <f t="shared" ref="S403:S434" si="232">MIN(P403*Q403,Q403-R403)</f>
        <v>0</v>
      </c>
      <c r="T403" s="9">
        <f t="shared" si="222"/>
        <v>0.97714391340325357</v>
      </c>
      <c r="U403" s="18"/>
      <c r="V403" s="8">
        <f t="shared" ref="V403:V434" si="233">W402</f>
        <v>7691.77</v>
      </c>
      <c r="W403" s="8">
        <f t="shared" si="223"/>
        <v>7515.9662387977442</v>
      </c>
      <c r="X403" s="18"/>
      <c r="Y403" s="8">
        <f t="shared" si="224"/>
        <v>0</v>
      </c>
      <c r="Z403" s="8">
        <f t="shared" si="225"/>
        <v>0</v>
      </c>
      <c r="AA403" s="8">
        <f t="shared" si="226"/>
        <v>0</v>
      </c>
      <c r="AB403" s="8">
        <f t="shared" ref="AB403:AB434" si="234">IFERROR(_xlfn.IFNA(-M403*R403,0),0)</f>
        <v>-17580.376120225639</v>
      </c>
      <c r="AC403" s="8">
        <f t="shared" si="227"/>
        <v>-17580.376120225639</v>
      </c>
      <c r="AD403" s="8">
        <f t="shared" ref="AD403:AD434" si="235">IFERROR(_xlfn.IFNA($D$6*SUM(V403:V403,Y403:Z403),0),0)</f>
        <v>754.56263700000011</v>
      </c>
      <c r="AE403" s="8">
        <f t="shared" si="228"/>
        <v>-16825.81348322564</v>
      </c>
      <c r="AG403" s="8"/>
      <c r="AJ403" s="7"/>
      <c r="AK403" s="6"/>
      <c r="AL403" s="6"/>
      <c r="AM403" s="5"/>
      <c r="AN403" s="5"/>
    </row>
    <row r="404" spans="1:40" x14ac:dyDescent="0.15">
      <c r="A404" s="30" t="s">
        <v>33</v>
      </c>
      <c r="B404" s="30"/>
      <c r="C404" s="30"/>
      <c r="D404" s="45">
        <v>9.8100000000000007E-2</v>
      </c>
      <c r="E404" s="42"/>
      <c r="F404" s="42"/>
      <c r="G404" s="42"/>
      <c r="H404" s="17">
        <f t="shared" ref="H404:H435" si="236">H403+1</f>
        <v>66</v>
      </c>
      <c r="I404" s="7">
        <f t="shared" si="229"/>
        <v>66</v>
      </c>
      <c r="J404" s="16">
        <v>0</v>
      </c>
      <c r="K404" s="14">
        <v>0</v>
      </c>
      <c r="L404" s="15">
        <f t="shared" ref="L404:L435" si="237">$C$413</f>
        <v>2787.600474433877</v>
      </c>
      <c r="M404" s="14">
        <f t="shared" si="221"/>
        <v>769177</v>
      </c>
      <c r="N404" s="13"/>
      <c r="O404" s="12">
        <f>1000*(IF(I6&lt;18,VLOOKUP(I6,'[1]Mortality (No Interventions) H'!$B$10:$O$129,13),VLOOKUP(I6,'[1]Mortality (Interventions) H'!$B$392:$AV$512,13)))</f>
        <v>24.860881293593913</v>
      </c>
      <c r="P404" s="11">
        <v>0</v>
      </c>
      <c r="Q404" s="10">
        <f t="shared" si="230"/>
        <v>0.97714391340325357</v>
      </c>
      <c r="R404" s="10">
        <f t="shared" si="231"/>
        <v>2.4292658837876097E-2</v>
      </c>
      <c r="S404" s="10">
        <f t="shared" si="232"/>
        <v>0</v>
      </c>
      <c r="T404" s="9">
        <f t="shared" si="222"/>
        <v>0.95285125456537745</v>
      </c>
      <c r="U404" s="18"/>
      <c r="V404" s="8">
        <f t="shared" si="233"/>
        <v>7515.9662387977442</v>
      </c>
      <c r="W404" s="8">
        <f t="shared" si="223"/>
        <v>7329.1126943283334</v>
      </c>
      <c r="X404" s="18"/>
      <c r="Y404" s="8">
        <f t="shared" si="224"/>
        <v>0</v>
      </c>
      <c r="Z404" s="8">
        <f t="shared" si="225"/>
        <v>0</v>
      </c>
      <c r="AA404" s="8">
        <f t="shared" si="226"/>
        <v>-2656.168609291361</v>
      </c>
      <c r="AB404" s="8">
        <f t="shared" si="234"/>
        <v>-18685.354446941023</v>
      </c>
      <c r="AC404" s="8">
        <f t="shared" si="227"/>
        <v>-21341.523056232385</v>
      </c>
      <c r="AD404" s="8">
        <f t="shared" si="235"/>
        <v>737.31628802605871</v>
      </c>
      <c r="AE404" s="8">
        <f t="shared" si="228"/>
        <v>-20604.206768206328</v>
      </c>
      <c r="AF404" s="1" t="s">
        <v>34</v>
      </c>
      <c r="AG404" s="44">
        <f>AE531/Y531</f>
        <v>0.100000033277095</v>
      </c>
      <c r="AJ404" s="7"/>
      <c r="AK404" s="6"/>
      <c r="AL404" s="6"/>
      <c r="AM404" s="5"/>
      <c r="AN404" s="5"/>
    </row>
    <row r="405" spans="1:40" x14ac:dyDescent="0.15">
      <c r="A405" s="40" t="s">
        <v>35</v>
      </c>
      <c r="B405" s="40"/>
      <c r="C405" s="38"/>
      <c r="D405" s="43">
        <f>(1.067)/(1.0295)- 1</f>
        <v>3.6425449247207142E-2</v>
      </c>
      <c r="E405" s="42"/>
      <c r="F405" s="42"/>
      <c r="G405" s="42"/>
      <c r="H405" s="17">
        <f t="shared" si="236"/>
        <v>67</v>
      </c>
      <c r="I405" s="7">
        <f t="shared" si="229"/>
        <v>67</v>
      </c>
      <c r="J405" s="16">
        <v>0</v>
      </c>
      <c r="K405" s="14">
        <v>0</v>
      </c>
      <c r="L405" s="15">
        <f t="shared" si="237"/>
        <v>2787.600474433877</v>
      </c>
      <c r="M405" s="14">
        <f t="shared" si="221"/>
        <v>769177</v>
      </c>
      <c r="N405" s="13"/>
      <c r="O405" s="12">
        <f>1000*(IF(I7&lt;18,VLOOKUP(I7,'[1]Mortality (No Interventions) H'!$B$10:$O$129,13),VLOOKUP(I7,'[1]Mortality (Interventions) H'!$B$392:$AV$512,13)))</f>
        <v>26.972283117753438</v>
      </c>
      <c r="P405" s="11">
        <v>0</v>
      </c>
      <c r="Q405" s="10">
        <f t="shared" si="230"/>
        <v>0.95285125456537745</v>
      </c>
      <c r="R405" s="10">
        <f t="shared" si="231"/>
        <v>2.5700573807243911E-2</v>
      </c>
      <c r="S405" s="10">
        <f t="shared" si="232"/>
        <v>0</v>
      </c>
      <c r="T405" s="9">
        <f t="shared" si="222"/>
        <v>0.92715068075813356</v>
      </c>
      <c r="U405" s="18"/>
      <c r="V405" s="8">
        <f t="shared" si="233"/>
        <v>7329.1126943283334</v>
      </c>
      <c r="W405" s="8">
        <f t="shared" si="223"/>
        <v>7131.4297917349895</v>
      </c>
      <c r="X405" s="18"/>
      <c r="Y405" s="8">
        <f t="shared" si="224"/>
        <v>0</v>
      </c>
      <c r="Z405" s="8">
        <f t="shared" si="225"/>
        <v>0</v>
      </c>
      <c r="AA405" s="8">
        <f t="shared" si="226"/>
        <v>-2584.5256775530652</v>
      </c>
      <c r="AB405" s="8">
        <f t="shared" si="234"/>
        <v>-19768.290259334452</v>
      </c>
      <c r="AC405" s="8">
        <f t="shared" si="227"/>
        <v>-22352.815936887517</v>
      </c>
      <c r="AD405" s="8">
        <f t="shared" si="235"/>
        <v>718.98595531360957</v>
      </c>
      <c r="AE405" s="8">
        <f t="shared" si="228"/>
        <v>-21633.829981573908</v>
      </c>
      <c r="AJ405" s="7"/>
      <c r="AK405" s="6"/>
      <c r="AL405" s="6"/>
      <c r="AM405" s="5"/>
      <c r="AN405" s="5"/>
    </row>
    <row r="406" spans="1:40" x14ac:dyDescent="0.15">
      <c r="A406" s="40" t="s">
        <v>36</v>
      </c>
      <c r="B406" s="36"/>
      <c r="C406" s="38"/>
      <c r="D406" s="17"/>
      <c r="E406" s="17"/>
      <c r="F406" s="17"/>
      <c r="G406" s="17"/>
      <c r="H406" s="17">
        <f t="shared" si="236"/>
        <v>68</v>
      </c>
      <c r="I406" s="7">
        <f t="shared" si="229"/>
        <v>68</v>
      </c>
      <c r="J406" s="16">
        <v>0</v>
      </c>
      <c r="K406" s="14">
        <v>0</v>
      </c>
      <c r="L406" s="15">
        <f t="shared" si="237"/>
        <v>2787.600474433877</v>
      </c>
      <c r="M406" s="14">
        <f t="shared" si="221"/>
        <v>769177</v>
      </c>
      <c r="N406" s="13"/>
      <c r="O406" s="12">
        <f>1000*(IF(I8&lt;18,VLOOKUP(I8,'[1]Mortality (No Interventions) H'!$B$10:$O$129,13),VLOOKUP(I8,'[1]Mortality (Interventions) H'!$B$392:$AV$512,13)))</f>
        <v>29.186339231407146</v>
      </c>
      <c r="P406" s="11">
        <v>0</v>
      </c>
      <c r="Q406" s="10">
        <f t="shared" si="230"/>
        <v>0.92715068075813356</v>
      </c>
      <c r="R406" s="10">
        <f t="shared" si="231"/>
        <v>2.7060134287236956E-2</v>
      </c>
      <c r="S406" s="10">
        <f t="shared" si="232"/>
        <v>0</v>
      </c>
      <c r="T406" s="9">
        <f t="shared" si="222"/>
        <v>0.90009054647089659</v>
      </c>
      <c r="U406" s="18"/>
      <c r="V406" s="8">
        <f t="shared" si="233"/>
        <v>7131.4297917349895</v>
      </c>
      <c r="W406" s="8">
        <f t="shared" si="223"/>
        <v>6923.2894626284487</v>
      </c>
      <c r="X406" s="18"/>
      <c r="Y406" s="8">
        <f t="shared" si="224"/>
        <v>0</v>
      </c>
      <c r="Z406" s="8">
        <f t="shared" si="225"/>
        <v>0</v>
      </c>
      <c r="AA406" s="8">
        <f t="shared" si="226"/>
        <v>-2509.0928343757191</v>
      </c>
      <c r="AB406" s="8">
        <f t="shared" si="234"/>
        <v>-20814.032910654059</v>
      </c>
      <c r="AC406" s="8">
        <f t="shared" si="227"/>
        <v>-23323.125745029778</v>
      </c>
      <c r="AD406" s="8">
        <f t="shared" si="235"/>
        <v>699.59326256920247</v>
      </c>
      <c r="AE406" s="8">
        <f t="shared" si="228"/>
        <v>-22623.532482460574</v>
      </c>
      <c r="AJ406" s="7"/>
      <c r="AK406" s="6"/>
      <c r="AL406" s="6"/>
      <c r="AM406" s="5"/>
      <c r="AN406" s="5"/>
    </row>
    <row r="407" spans="1:40" x14ac:dyDescent="0.15">
      <c r="A407" s="40"/>
      <c r="B407" s="36" t="s">
        <v>37</v>
      </c>
      <c r="C407" s="36" t="s">
        <v>38</v>
      </c>
      <c r="E407" s="17"/>
      <c r="F407" s="17"/>
      <c r="G407" s="17"/>
      <c r="H407" s="17">
        <f t="shared" si="236"/>
        <v>69</v>
      </c>
      <c r="I407" s="7">
        <f t="shared" si="229"/>
        <v>69</v>
      </c>
      <c r="J407" s="16">
        <v>0</v>
      </c>
      <c r="K407" s="14">
        <v>0</v>
      </c>
      <c r="L407" s="15">
        <f t="shared" si="237"/>
        <v>2787.600474433877</v>
      </c>
      <c r="M407" s="14">
        <f t="shared" si="221"/>
        <v>769177</v>
      </c>
      <c r="N407" s="13"/>
      <c r="O407" s="12">
        <f>1000*(IF(I9&lt;18,VLOOKUP(I9,'[1]Mortality (No Interventions) H'!$B$10:$O$129,13),VLOOKUP(I9,'[1]Mortality (Interventions) H'!$B$392:$AV$512,13)))</f>
        <v>31.659650339605371</v>
      </c>
      <c r="P407" s="11">
        <v>0</v>
      </c>
      <c r="Q407" s="10">
        <f t="shared" si="230"/>
        <v>0.90009054647089659</v>
      </c>
      <c r="R407" s="10">
        <f t="shared" si="231"/>
        <v>2.8496551975252905E-2</v>
      </c>
      <c r="S407" s="10">
        <f t="shared" si="232"/>
        <v>0</v>
      </c>
      <c r="T407" s="9">
        <f t="shared" si="222"/>
        <v>0.87159399449564368</v>
      </c>
      <c r="U407" s="18"/>
      <c r="V407" s="8">
        <f t="shared" si="233"/>
        <v>6923.2894626284487</v>
      </c>
      <c r="W407" s="8">
        <f t="shared" si="223"/>
        <v>6704.1005390417577</v>
      </c>
      <c r="X407" s="18"/>
      <c r="Y407" s="8">
        <f t="shared" si="224"/>
        <v>0</v>
      </c>
      <c r="Z407" s="8">
        <f t="shared" si="225"/>
        <v>0</v>
      </c>
      <c r="AA407" s="8">
        <f t="shared" si="226"/>
        <v>-2429.6558325697742</v>
      </c>
      <c r="AB407" s="8">
        <f t="shared" si="234"/>
        <v>-21918.892358669102</v>
      </c>
      <c r="AC407" s="8">
        <f t="shared" si="227"/>
        <v>-24348.548191238875</v>
      </c>
      <c r="AD407" s="8">
        <f t="shared" si="235"/>
        <v>679.17469628385084</v>
      </c>
      <c r="AE407" s="8">
        <f t="shared" si="228"/>
        <v>-23669.373494955023</v>
      </c>
      <c r="AJ407" s="7"/>
      <c r="AK407" s="6"/>
      <c r="AL407" s="6"/>
      <c r="AM407" s="5"/>
      <c r="AN407" s="5"/>
    </row>
    <row r="408" spans="1:40" x14ac:dyDescent="0.15">
      <c r="A408" s="40"/>
      <c r="B408" s="36">
        <v>1</v>
      </c>
      <c r="C408" s="38">
        <v>2.5000000000000001E-2</v>
      </c>
      <c r="D408" s="17"/>
      <c r="E408" s="41" t="s">
        <v>39</v>
      </c>
      <c r="F408" s="36"/>
      <c r="G408" s="17"/>
      <c r="H408" s="17">
        <f t="shared" si="236"/>
        <v>70</v>
      </c>
      <c r="I408" s="7">
        <f t="shared" si="229"/>
        <v>70</v>
      </c>
      <c r="J408" s="16">
        <v>0</v>
      </c>
      <c r="K408" s="14">
        <v>0</v>
      </c>
      <c r="L408" s="15">
        <f t="shared" si="237"/>
        <v>2787.600474433877</v>
      </c>
      <c r="M408" s="14">
        <f t="shared" si="221"/>
        <v>769177</v>
      </c>
      <c r="N408" s="13"/>
      <c r="O408" s="12">
        <f>1000*(IF(I10&lt;18,VLOOKUP(I10,'[1]Mortality (No Interventions) H'!$B$10:$O$129,13),VLOOKUP(I10,'[1]Mortality (Interventions) H'!$B$392:$AV$512,13)))</f>
        <v>34.426226553579426</v>
      </c>
      <c r="P408" s="11">
        <v>0</v>
      </c>
      <c r="Q408" s="10">
        <f t="shared" si="230"/>
        <v>0.87159399449564368</v>
      </c>
      <c r="R408" s="10">
        <f t="shared" si="231"/>
        <v>3.0005692317246289E-2</v>
      </c>
      <c r="S408" s="10">
        <f t="shared" si="232"/>
        <v>0</v>
      </c>
      <c r="T408" s="9">
        <f t="shared" si="222"/>
        <v>0.84158830217839742</v>
      </c>
      <c r="U408" s="18"/>
      <c r="V408" s="8">
        <f t="shared" si="233"/>
        <v>6704.1005390417577</v>
      </c>
      <c r="W408" s="8">
        <f t="shared" si="223"/>
        <v>6473.3036550467323</v>
      </c>
      <c r="X408" s="18"/>
      <c r="Y408" s="8">
        <f t="shared" si="224"/>
        <v>0</v>
      </c>
      <c r="Z408" s="8">
        <f t="shared" si="225"/>
        <v>0</v>
      </c>
      <c r="AA408" s="8">
        <f t="shared" si="226"/>
        <v>-2346.0119504305017</v>
      </c>
      <c r="AB408" s="8">
        <f t="shared" si="234"/>
        <v>-23079.688399502549</v>
      </c>
      <c r="AC408" s="8">
        <f t="shared" si="227"/>
        <v>-25425.700349933049</v>
      </c>
      <c r="AD408" s="8">
        <f t="shared" si="235"/>
        <v>657.67226287999642</v>
      </c>
      <c r="AE408" s="8">
        <f t="shared" si="228"/>
        <v>-24768.028087053051</v>
      </c>
      <c r="AJ408" s="7"/>
      <c r="AK408" s="6"/>
      <c r="AL408" s="6"/>
      <c r="AM408" s="5"/>
      <c r="AN408" s="5"/>
    </row>
    <row r="409" spans="1:40" x14ac:dyDescent="0.15">
      <c r="A409" s="40"/>
      <c r="B409" s="39" t="s">
        <v>40</v>
      </c>
      <c r="C409" s="38">
        <v>0</v>
      </c>
      <c r="D409" s="17"/>
      <c r="E409" s="37">
        <v>500000</v>
      </c>
      <c r="F409" s="36"/>
      <c r="G409" s="17"/>
      <c r="H409" s="17">
        <f t="shared" si="236"/>
        <v>71</v>
      </c>
      <c r="I409" s="7">
        <f t="shared" si="229"/>
        <v>71</v>
      </c>
      <c r="J409" s="16">
        <v>0</v>
      </c>
      <c r="K409" s="14">
        <v>0</v>
      </c>
      <c r="L409" s="15">
        <f t="shared" si="237"/>
        <v>2787.600474433877</v>
      </c>
      <c r="M409" s="14">
        <f t="shared" si="221"/>
        <v>769177</v>
      </c>
      <c r="N409" s="13"/>
      <c r="O409" s="12">
        <f>1000*(IF(I11&lt;18,VLOOKUP(I11,'[1]Mortality (No Interventions) H'!$B$10:$O$129,13),VLOOKUP(I11,'[1]Mortality (Interventions) H'!$B$392:$AV$512,13)))</f>
        <v>37.574261748928279</v>
      </c>
      <c r="P409" s="11">
        <v>0</v>
      </c>
      <c r="Q409" s="10">
        <f t="shared" si="230"/>
        <v>0.84158830217839742</v>
      </c>
      <c r="R409" s="10">
        <f t="shared" si="231"/>
        <v>3.1622059150887255E-2</v>
      </c>
      <c r="S409" s="10">
        <f t="shared" si="232"/>
        <v>0</v>
      </c>
      <c r="T409" s="9">
        <f t="shared" si="222"/>
        <v>0.80996624302751019</v>
      </c>
      <c r="U409" s="18"/>
      <c r="V409" s="8">
        <f t="shared" si="233"/>
        <v>6473.3036550467323</v>
      </c>
      <c r="W409" s="8">
        <f t="shared" si="223"/>
        <v>6230.0740491317129</v>
      </c>
      <c r="X409" s="18"/>
      <c r="Y409" s="8">
        <f t="shared" si="224"/>
        <v>0</v>
      </c>
      <c r="Z409" s="8">
        <f t="shared" si="225"/>
        <v>0</v>
      </c>
      <c r="AA409" s="8">
        <f t="shared" si="226"/>
        <v>-2257.8622833389122</v>
      </c>
      <c r="AB409" s="8">
        <f t="shared" si="234"/>
        <v>-24322.960591502007</v>
      </c>
      <c r="AC409" s="8">
        <f t="shared" si="227"/>
        <v>-26580.82287484092</v>
      </c>
      <c r="AD409" s="8">
        <f t="shared" si="235"/>
        <v>635.03108856008453</v>
      </c>
      <c r="AE409" s="8">
        <f t="shared" si="228"/>
        <v>-25945.791786280835</v>
      </c>
      <c r="AJ409" s="7"/>
      <c r="AK409" s="6"/>
      <c r="AL409" s="6"/>
      <c r="AM409" s="5"/>
      <c r="AN409" s="5"/>
    </row>
    <row r="410" spans="1:40" x14ac:dyDescent="0.15">
      <c r="A410" s="30" t="s">
        <v>41</v>
      </c>
      <c r="B410" s="35"/>
      <c r="C410" s="34"/>
      <c r="D410" s="17"/>
      <c r="E410" s="17"/>
      <c r="F410" s="17"/>
      <c r="G410" s="17"/>
      <c r="H410" s="17">
        <f t="shared" si="236"/>
        <v>72</v>
      </c>
      <c r="I410" s="7">
        <f t="shared" si="229"/>
        <v>72</v>
      </c>
      <c r="J410" s="16">
        <v>0</v>
      </c>
      <c r="K410" s="14">
        <v>0</v>
      </c>
      <c r="L410" s="15">
        <f t="shared" si="237"/>
        <v>2787.600474433877</v>
      </c>
      <c r="M410" s="14">
        <f t="shared" si="221"/>
        <v>769177</v>
      </c>
      <c r="N410" s="13"/>
      <c r="O410" s="12">
        <f>1000*(IF(I12&lt;18,VLOOKUP(I12,'[1]Mortality (No Interventions) H'!$B$10:$O$129,13),VLOOKUP(I12,'[1]Mortality (Interventions) H'!$B$392:$AV$512,13)))</f>
        <v>41.18112145035937</v>
      </c>
      <c r="P410" s="11">
        <v>0</v>
      </c>
      <c r="Q410" s="10">
        <f t="shared" si="230"/>
        <v>0.80996624302751019</v>
      </c>
      <c r="R410" s="10">
        <f t="shared" si="231"/>
        <v>3.3355318224807189E-2</v>
      </c>
      <c r="S410" s="10">
        <f t="shared" si="232"/>
        <v>0</v>
      </c>
      <c r="T410" s="9">
        <f t="shared" si="222"/>
        <v>0.776610924802703</v>
      </c>
      <c r="U410" s="18"/>
      <c r="V410" s="8">
        <f t="shared" si="233"/>
        <v>6230.0740491317129</v>
      </c>
      <c r="W410" s="8">
        <f t="shared" si="223"/>
        <v>5973.5126130696872</v>
      </c>
      <c r="X410" s="18"/>
      <c r="Y410" s="8">
        <f t="shared" si="224"/>
        <v>0</v>
      </c>
      <c r="Z410" s="8">
        <f t="shared" si="225"/>
        <v>0</v>
      </c>
      <c r="AA410" s="8">
        <f t="shared" si="226"/>
        <v>-2164.8809824305467</v>
      </c>
      <c r="AB410" s="8">
        <f t="shared" si="234"/>
        <v>-25656.14360620252</v>
      </c>
      <c r="AC410" s="8">
        <f t="shared" si="227"/>
        <v>-27821.024588633067</v>
      </c>
      <c r="AD410" s="8">
        <f t="shared" si="235"/>
        <v>611.17026421982109</v>
      </c>
      <c r="AE410" s="8">
        <f t="shared" si="228"/>
        <v>-27209.854324413245</v>
      </c>
      <c r="AJ410" s="7"/>
      <c r="AK410" s="6"/>
      <c r="AL410" s="6"/>
      <c r="AM410" s="5"/>
      <c r="AN410" s="5"/>
    </row>
    <row r="411" spans="1:40" x14ac:dyDescent="0.15">
      <c r="A411" s="30"/>
      <c r="B411" s="32" t="s">
        <v>37</v>
      </c>
      <c r="C411" s="32" t="s">
        <v>38</v>
      </c>
      <c r="D411" s="17"/>
      <c r="E411" s="17"/>
      <c r="F411" s="17"/>
      <c r="G411" s="17"/>
      <c r="H411" s="17">
        <f t="shared" si="236"/>
        <v>73</v>
      </c>
      <c r="I411" s="7">
        <f t="shared" si="229"/>
        <v>73</v>
      </c>
      <c r="J411" s="16">
        <v>0</v>
      </c>
      <c r="K411" s="14">
        <v>0</v>
      </c>
      <c r="L411" s="15">
        <f t="shared" si="237"/>
        <v>2787.600474433877</v>
      </c>
      <c r="M411" s="14">
        <f t="shared" si="221"/>
        <v>769177</v>
      </c>
      <c r="N411" s="13"/>
      <c r="O411" s="12">
        <f>1000*(IF(I13&lt;18,VLOOKUP(I13,'[1]Mortality (No Interventions) H'!$B$10:$O$129,13),VLOOKUP(I13,'[1]Mortality (Interventions) H'!$B$392:$AV$512,13)))</f>
        <v>45.312576295883218</v>
      </c>
      <c r="P411" s="11">
        <v>0</v>
      </c>
      <c r="Q411" s="10">
        <f t="shared" si="230"/>
        <v>0.776610924802703</v>
      </c>
      <c r="R411" s="10">
        <f t="shared" si="231"/>
        <v>3.5190241782338899E-2</v>
      </c>
      <c r="S411" s="10">
        <f t="shared" si="232"/>
        <v>0</v>
      </c>
      <c r="T411" s="9">
        <f t="shared" si="222"/>
        <v>0.74142068302036412</v>
      </c>
      <c r="U411" s="18"/>
      <c r="V411" s="8">
        <f t="shared" si="233"/>
        <v>5973.5126130696872</v>
      </c>
      <c r="W411" s="8">
        <f t="shared" si="223"/>
        <v>5702.8373670355468</v>
      </c>
      <c r="X411" s="18"/>
      <c r="Y411" s="8">
        <f t="shared" si="224"/>
        <v>0</v>
      </c>
      <c r="Z411" s="8">
        <f t="shared" si="225"/>
        <v>0</v>
      </c>
      <c r="AA411" s="8">
        <f t="shared" si="226"/>
        <v>-2066.784647742656</v>
      </c>
      <c r="AB411" s="8">
        <f t="shared" si="234"/>
        <v>-27067.524603414087</v>
      </c>
      <c r="AC411" s="8">
        <f t="shared" si="227"/>
        <v>-29134.309251156745</v>
      </c>
      <c r="AD411" s="8">
        <f t="shared" si="235"/>
        <v>586.0015873421363</v>
      </c>
      <c r="AE411" s="8">
        <f t="shared" si="228"/>
        <v>-28548.307663814609</v>
      </c>
      <c r="AJ411" s="7"/>
      <c r="AK411" s="6"/>
      <c r="AL411" s="6"/>
      <c r="AM411" s="5"/>
      <c r="AN411" s="5"/>
    </row>
    <row r="412" spans="1:40" x14ac:dyDescent="0.15">
      <c r="A412" s="30"/>
      <c r="B412" s="32">
        <v>1</v>
      </c>
      <c r="C412" s="28">
        <f>$H$401*0.01+$B$414</f>
        <v>5576.3208687542601</v>
      </c>
      <c r="D412" s="17"/>
      <c r="E412" s="33" t="s">
        <v>42</v>
      </c>
      <c r="F412" s="32"/>
      <c r="G412" s="31">
        <v>0.01</v>
      </c>
      <c r="H412" s="17">
        <f t="shared" si="236"/>
        <v>74</v>
      </c>
      <c r="I412" s="7">
        <f t="shared" si="229"/>
        <v>74</v>
      </c>
      <c r="J412" s="16">
        <v>0</v>
      </c>
      <c r="K412" s="14">
        <v>0</v>
      </c>
      <c r="L412" s="15">
        <f t="shared" si="237"/>
        <v>2787.600474433877</v>
      </c>
      <c r="M412" s="14">
        <f t="shared" si="221"/>
        <v>769177</v>
      </c>
      <c r="N412" s="13"/>
      <c r="O412" s="12">
        <f>1000*(IF(I14&lt;18,VLOOKUP(I14,'[1]Mortality (No Interventions) H'!$B$10:$O$129,13),VLOOKUP(I14,'[1]Mortality (Interventions) H'!$B$392:$AV$512,13)))</f>
        <v>50.210441359524928</v>
      </c>
      <c r="P412" s="11">
        <v>0</v>
      </c>
      <c r="Q412" s="10">
        <f t="shared" si="230"/>
        <v>0.74142068302036412</v>
      </c>
      <c r="R412" s="10">
        <f t="shared" si="231"/>
        <v>3.7227059727532909E-2</v>
      </c>
      <c r="S412" s="10">
        <f t="shared" si="232"/>
        <v>0</v>
      </c>
      <c r="T412" s="9">
        <f t="shared" si="222"/>
        <v>0.70419362329283119</v>
      </c>
      <c r="U412" s="18"/>
      <c r="V412" s="8">
        <f t="shared" si="233"/>
        <v>5702.8373670355468</v>
      </c>
      <c r="W412" s="8">
        <f t="shared" si="223"/>
        <v>5416.4953858351009</v>
      </c>
      <c r="X412" s="18"/>
      <c r="Y412" s="8">
        <f t="shared" si="224"/>
        <v>0</v>
      </c>
      <c r="Z412" s="8">
        <f t="shared" si="225"/>
        <v>0</v>
      </c>
      <c r="AA412" s="8">
        <f t="shared" si="226"/>
        <v>-1963.0104783844072</v>
      </c>
      <c r="AB412" s="8">
        <f t="shared" si="234"/>
        <v>-28634.198120044581</v>
      </c>
      <c r="AC412" s="8">
        <f t="shared" si="227"/>
        <v>-30597.208598428988</v>
      </c>
      <c r="AD412" s="8">
        <f t="shared" si="235"/>
        <v>559.44834570618718</v>
      </c>
      <c r="AE412" s="8">
        <f t="shared" si="228"/>
        <v>-30037.760252722801</v>
      </c>
      <c r="AJ412" s="7"/>
      <c r="AK412" s="6"/>
      <c r="AL412" s="6"/>
      <c r="AM412" s="5"/>
      <c r="AN412" s="5"/>
    </row>
    <row r="413" spans="1:40" x14ac:dyDescent="0.15">
      <c r="A413" s="30"/>
      <c r="B413" s="29" t="s">
        <v>40</v>
      </c>
      <c r="C413" s="28">
        <f>$H$401*0.005+$B$414</f>
        <v>2787.600474433877</v>
      </c>
      <c r="D413" s="17"/>
      <c r="E413" s="17"/>
      <c r="F413" s="17"/>
      <c r="G413" s="17"/>
      <c r="H413" s="17">
        <f t="shared" si="236"/>
        <v>75</v>
      </c>
      <c r="I413" s="7">
        <f t="shared" si="229"/>
        <v>75</v>
      </c>
      <c r="J413" s="16">
        <v>0</v>
      </c>
      <c r="K413" s="14">
        <v>0</v>
      </c>
      <c r="L413" s="15">
        <f t="shared" si="237"/>
        <v>2787.600474433877</v>
      </c>
      <c r="M413" s="14">
        <f t="shared" si="221"/>
        <v>769177</v>
      </c>
      <c r="N413" s="13"/>
      <c r="O413" s="12">
        <f>1000*(IF(I15&lt;18,VLOOKUP(I15,'[1]Mortality (No Interventions) H'!$B$10:$O$129,13),VLOOKUP(I15,'[1]Mortality (Interventions) H'!$B$392:$AV$512,13)))</f>
        <v>55.810007171578754</v>
      </c>
      <c r="P413" s="11">
        <v>0</v>
      </c>
      <c r="Q413" s="10">
        <f t="shared" si="230"/>
        <v>0.70419362329283119</v>
      </c>
      <c r="R413" s="10">
        <f t="shared" si="231"/>
        <v>3.9301051166152935E-2</v>
      </c>
      <c r="S413" s="10">
        <f t="shared" si="232"/>
        <v>0</v>
      </c>
      <c r="T413" s="9">
        <f t="shared" si="222"/>
        <v>0.66489257212667829</v>
      </c>
      <c r="U413" s="18"/>
      <c r="V413" s="8">
        <f t="shared" si="233"/>
        <v>5416.4953858351009</v>
      </c>
      <c r="W413" s="8">
        <f t="shared" si="223"/>
        <v>5114.2007395068204</v>
      </c>
      <c r="X413" s="18"/>
      <c r="Y413" s="8">
        <f t="shared" si="224"/>
        <v>0</v>
      </c>
      <c r="Z413" s="8">
        <f t="shared" si="225"/>
        <v>0</v>
      </c>
      <c r="AA413" s="8">
        <f t="shared" si="226"/>
        <v>-1853.4548495078893</v>
      </c>
      <c r="AB413" s="8">
        <f t="shared" si="234"/>
        <v>-30229.464632828018</v>
      </c>
      <c r="AC413" s="8">
        <f t="shared" si="227"/>
        <v>-32082.919482335907</v>
      </c>
      <c r="AD413" s="8">
        <f t="shared" si="235"/>
        <v>531.35819735042344</v>
      </c>
      <c r="AE413" s="8">
        <f t="shared" si="228"/>
        <v>-31551.561284985484</v>
      </c>
      <c r="AJ413" s="7"/>
      <c r="AK413" s="6"/>
      <c r="AL413" s="6"/>
      <c r="AM413" s="5"/>
      <c r="AN413" s="5"/>
    </row>
    <row r="414" spans="1:40" x14ac:dyDescent="0.15">
      <c r="A414" s="1" t="s">
        <v>94</v>
      </c>
      <c r="B414" s="53">
        <f>B25</f>
        <v>-1.1199198865058835</v>
      </c>
      <c r="D414" s="17"/>
      <c r="E414" s="17"/>
      <c r="F414" s="17"/>
      <c r="G414" s="21"/>
      <c r="H414" s="17">
        <f t="shared" si="236"/>
        <v>76</v>
      </c>
      <c r="I414" s="7">
        <f t="shared" si="229"/>
        <v>76</v>
      </c>
      <c r="J414" s="16">
        <v>0</v>
      </c>
      <c r="K414" s="14">
        <v>0</v>
      </c>
      <c r="L414" s="15">
        <f t="shared" si="237"/>
        <v>2787.600474433877</v>
      </c>
      <c r="M414" s="14">
        <f t="shared" si="221"/>
        <v>769177</v>
      </c>
      <c r="N414" s="13"/>
      <c r="O414" s="12">
        <f>1000*(IF(I16&lt;18,VLOOKUP(I16,'[1]Mortality (No Interventions) H'!$B$10:$O$129,13),VLOOKUP(I16,'[1]Mortality (Interventions) H'!$B$392:$AV$512,13)))</f>
        <v>62.180689942506369</v>
      </c>
      <c r="P414" s="11">
        <v>0</v>
      </c>
      <c r="Q414" s="10">
        <f t="shared" si="230"/>
        <v>0.66489257212667829</v>
      </c>
      <c r="R414" s="10">
        <f t="shared" si="231"/>
        <v>4.1343478872484539E-2</v>
      </c>
      <c r="S414" s="10">
        <f t="shared" si="232"/>
        <v>0</v>
      </c>
      <c r="T414" s="9">
        <f t="shared" si="222"/>
        <v>0.62354909325419372</v>
      </c>
      <c r="U414" s="18"/>
      <c r="V414" s="8">
        <f t="shared" si="233"/>
        <v>5114.2007395068204</v>
      </c>
      <c r="W414" s="8">
        <f t="shared" si="223"/>
        <v>4796.1962090198103</v>
      </c>
      <c r="X414" s="18"/>
      <c r="Y414" s="8">
        <f t="shared" si="224"/>
        <v>0</v>
      </c>
      <c r="Z414" s="8">
        <f t="shared" si="225"/>
        <v>0</v>
      </c>
      <c r="AA414" s="8">
        <f t="shared" si="226"/>
        <v>-1738.2057481882043</v>
      </c>
      <c r="AB414" s="8">
        <f t="shared" si="234"/>
        <v>-31800.453048701042</v>
      </c>
      <c r="AC414" s="8">
        <f t="shared" si="227"/>
        <v>-33538.658796889249</v>
      </c>
      <c r="AD414" s="8">
        <f t="shared" si="235"/>
        <v>501.70309254561909</v>
      </c>
      <c r="AE414" s="8">
        <f t="shared" si="228"/>
        <v>-33036.955704343629</v>
      </c>
      <c r="AJ414" s="7"/>
      <c r="AK414" s="6"/>
      <c r="AL414" s="6"/>
      <c r="AM414" s="5"/>
      <c r="AN414" s="5"/>
    </row>
    <row r="415" spans="1:40" x14ac:dyDescent="0.15">
      <c r="A415" s="1"/>
      <c r="D415" s="17"/>
      <c r="E415" s="24"/>
      <c r="F415" s="17"/>
      <c r="G415" s="21"/>
      <c r="H415" s="17">
        <f t="shared" si="236"/>
        <v>77</v>
      </c>
      <c r="I415" s="7">
        <f t="shared" si="229"/>
        <v>77</v>
      </c>
      <c r="J415" s="16">
        <v>0</v>
      </c>
      <c r="K415" s="14">
        <v>0</v>
      </c>
      <c r="L415" s="15">
        <f t="shared" si="237"/>
        <v>2787.600474433877</v>
      </c>
      <c r="M415" s="14">
        <f t="shared" si="221"/>
        <v>769177</v>
      </c>
      <c r="N415" s="13"/>
      <c r="O415" s="12">
        <f>1000*(IF(I17&lt;18,VLOOKUP(I17,'[1]Mortality (No Interventions) H'!$B$10:$O$129,13),VLOOKUP(I17,'[1]Mortality (Interventions) H'!$B$392:$AV$512,13)))</f>
        <v>69.47161056387003</v>
      </c>
      <c r="P415" s="11">
        <v>0</v>
      </c>
      <c r="Q415" s="10">
        <f t="shared" si="230"/>
        <v>0.62354909325419372</v>
      </c>
      <c r="R415" s="10">
        <f t="shared" si="231"/>
        <v>4.3318959774009617E-2</v>
      </c>
      <c r="S415" s="10">
        <f t="shared" si="232"/>
        <v>0</v>
      </c>
      <c r="T415" s="9">
        <f t="shared" si="222"/>
        <v>0.58023013348018415</v>
      </c>
      <c r="U415" s="18"/>
      <c r="V415" s="8">
        <f t="shared" si="233"/>
        <v>4796.1962090198103</v>
      </c>
      <c r="W415" s="8">
        <f t="shared" si="223"/>
        <v>4462.9967337988764</v>
      </c>
      <c r="X415" s="18"/>
      <c r="Y415" s="8">
        <f t="shared" si="224"/>
        <v>0</v>
      </c>
      <c r="Z415" s="8">
        <f t="shared" si="225"/>
        <v>0</v>
      </c>
      <c r="AA415" s="8">
        <f t="shared" si="226"/>
        <v>-1617.4497953701932</v>
      </c>
      <c r="AB415" s="8">
        <f t="shared" si="234"/>
        <v>-33319.947522093396</v>
      </c>
      <c r="AC415" s="8">
        <f t="shared" si="227"/>
        <v>-34937.39731746359</v>
      </c>
      <c r="AD415" s="8">
        <f t="shared" si="235"/>
        <v>470.50684810484341</v>
      </c>
      <c r="AE415" s="8">
        <f t="shared" si="228"/>
        <v>-34466.890469358746</v>
      </c>
      <c r="AJ415" s="7"/>
      <c r="AK415" s="6"/>
      <c r="AL415" s="6"/>
      <c r="AM415" s="5"/>
      <c r="AN415" s="5"/>
    </row>
    <row r="416" spans="1:40" x14ac:dyDescent="0.15">
      <c r="A416" s="1"/>
      <c r="B416" s="1"/>
      <c r="D416" s="17"/>
      <c r="E416" s="17"/>
      <c r="F416" s="17"/>
      <c r="G416" s="17"/>
      <c r="H416" s="17">
        <f t="shared" si="236"/>
        <v>78</v>
      </c>
      <c r="I416" s="7">
        <f t="shared" si="229"/>
        <v>78</v>
      </c>
      <c r="J416" s="16">
        <v>0</v>
      </c>
      <c r="K416" s="14">
        <v>0</v>
      </c>
      <c r="L416" s="15">
        <f t="shared" si="237"/>
        <v>2787.600474433877</v>
      </c>
      <c r="M416" s="14">
        <f t="shared" si="221"/>
        <v>769177</v>
      </c>
      <c r="N416" s="13"/>
      <c r="O416" s="12">
        <f>1000*(IF(I18&lt;18,VLOOKUP(I18,'[1]Mortality (No Interventions) H'!$B$10:$O$129,13),VLOOKUP(I18,'[1]Mortality (Interventions) H'!$B$392:$AV$512,13)))</f>
        <v>77.521458929872736</v>
      </c>
      <c r="P416" s="11">
        <v>0</v>
      </c>
      <c r="Q416" s="10">
        <f t="shared" si="230"/>
        <v>0.58023013348018415</v>
      </c>
      <c r="R416" s="10">
        <f t="shared" si="231"/>
        <v>4.498028646245867E-2</v>
      </c>
      <c r="S416" s="10">
        <f t="shared" si="232"/>
        <v>0</v>
      </c>
      <c r="T416" s="9">
        <f t="shared" si="222"/>
        <v>0.53524984701772549</v>
      </c>
      <c r="U416" s="18"/>
      <c r="V416" s="8">
        <f t="shared" si="233"/>
        <v>4462.9967337988764</v>
      </c>
      <c r="W416" s="8">
        <f t="shared" si="223"/>
        <v>4117.0187157955306</v>
      </c>
      <c r="X416" s="18"/>
      <c r="Y416" s="8">
        <f t="shared" si="224"/>
        <v>0</v>
      </c>
      <c r="Z416" s="8">
        <f t="shared" si="225"/>
        <v>0</v>
      </c>
      <c r="AA416" s="8">
        <f t="shared" si="226"/>
        <v>-1492.0627274872716</v>
      </c>
      <c r="AB416" s="8">
        <f t="shared" si="234"/>
        <v>-34597.801800334571</v>
      </c>
      <c r="AC416" s="8">
        <f t="shared" si="227"/>
        <v>-36089.864527821846</v>
      </c>
      <c r="AD416" s="8">
        <f t="shared" si="235"/>
        <v>437.81997958566978</v>
      </c>
      <c r="AE416" s="8">
        <f t="shared" si="228"/>
        <v>-35652.044548236176</v>
      </c>
      <c r="AJ416" s="7"/>
      <c r="AK416" s="6"/>
      <c r="AL416" s="6"/>
      <c r="AM416" s="5"/>
      <c r="AN416" s="5"/>
    </row>
    <row r="417" spans="1:40" x14ac:dyDescent="0.15">
      <c r="A417" s="1"/>
      <c r="D417" s="17"/>
      <c r="E417" s="17"/>
      <c r="F417" s="17"/>
      <c r="G417" s="21"/>
      <c r="H417" s="17">
        <f t="shared" si="236"/>
        <v>79</v>
      </c>
      <c r="I417" s="7">
        <f t="shared" si="229"/>
        <v>79</v>
      </c>
      <c r="J417" s="16">
        <v>0</v>
      </c>
      <c r="K417" s="14">
        <v>0</v>
      </c>
      <c r="L417" s="15">
        <f t="shared" si="237"/>
        <v>2787.600474433877</v>
      </c>
      <c r="M417" s="14">
        <f t="shared" si="221"/>
        <v>769177</v>
      </c>
      <c r="N417" s="13"/>
      <c r="O417" s="12">
        <f>1000*(IF(I19&lt;18,VLOOKUP(I19,'[1]Mortality (No Interventions) H'!$B$10:$O$129,13),VLOOKUP(I19,'[1]Mortality (Interventions) H'!$B$392:$AV$512,13)))</f>
        <v>86.362074098038718</v>
      </c>
      <c r="P417" s="11">
        <v>0</v>
      </c>
      <c r="Q417" s="10">
        <f t="shared" si="230"/>
        <v>0.53524984701772549</v>
      </c>
      <c r="R417" s="10">
        <f t="shared" si="231"/>
        <v>4.6225286949108699E-2</v>
      </c>
      <c r="S417" s="10">
        <f t="shared" si="232"/>
        <v>0</v>
      </c>
      <c r="T417" s="9">
        <f t="shared" si="222"/>
        <v>0.48902456006861678</v>
      </c>
      <c r="U417" s="18"/>
      <c r="V417" s="8">
        <f t="shared" si="233"/>
        <v>4117.0187157955306</v>
      </c>
      <c r="W417" s="8">
        <f t="shared" si="223"/>
        <v>3761.4644403989846</v>
      </c>
      <c r="X417" s="18"/>
      <c r="Y417" s="8">
        <f t="shared" si="224"/>
        <v>0</v>
      </c>
      <c r="Z417" s="8">
        <f t="shared" si="225"/>
        <v>0</v>
      </c>
      <c r="AA417" s="8">
        <f t="shared" si="226"/>
        <v>-1363.205095657094</v>
      </c>
      <c r="AB417" s="8">
        <f t="shared" si="234"/>
        <v>-35555.427539654578</v>
      </c>
      <c r="AC417" s="8">
        <f t="shared" si="227"/>
        <v>-36918.632635311675</v>
      </c>
      <c r="AD417" s="8">
        <f t="shared" si="235"/>
        <v>403.8795360195416</v>
      </c>
      <c r="AE417" s="8">
        <f t="shared" si="228"/>
        <v>-36514.753099292131</v>
      </c>
      <c r="AJ417" s="7"/>
      <c r="AK417" s="6"/>
      <c r="AL417" s="6"/>
      <c r="AM417" s="5"/>
      <c r="AN417" s="5"/>
    </row>
    <row r="418" spans="1:40" x14ac:dyDescent="0.15">
      <c r="A418" s="1"/>
      <c r="D418" s="17"/>
      <c r="E418" s="17"/>
      <c r="F418" s="17"/>
      <c r="G418" s="17"/>
      <c r="H418" s="17">
        <f t="shared" si="236"/>
        <v>80</v>
      </c>
      <c r="I418" s="7">
        <f t="shared" si="229"/>
        <v>80</v>
      </c>
      <c r="J418" s="16">
        <v>0</v>
      </c>
      <c r="K418" s="14">
        <v>0</v>
      </c>
      <c r="L418" s="15">
        <f t="shared" si="237"/>
        <v>2787.600474433877</v>
      </c>
      <c r="M418" s="14">
        <f t="shared" si="221"/>
        <v>769177</v>
      </c>
      <c r="N418" s="13"/>
      <c r="O418" s="12">
        <f>1000*(IF(I20&lt;18,VLOOKUP(I20,'[1]Mortality (No Interventions) H'!$B$10:$O$129,13),VLOOKUP(I20,'[1]Mortality (Interventions) H'!$B$392:$AV$512,13)))</f>
        <v>95.86647511342332</v>
      </c>
      <c r="P418" s="11">
        <v>0</v>
      </c>
      <c r="Q418" s="10">
        <f t="shared" si="230"/>
        <v>0.48902456006861678</v>
      </c>
      <c r="R418" s="10">
        <f t="shared" si="231"/>
        <v>4.6881060817670836E-2</v>
      </c>
      <c r="S418" s="10">
        <f t="shared" si="232"/>
        <v>0</v>
      </c>
      <c r="T418" s="9">
        <f t="shared" si="222"/>
        <v>0.44214349925094593</v>
      </c>
      <c r="U418" s="18"/>
      <c r="V418" s="8">
        <f t="shared" si="233"/>
        <v>3761.4644403989846</v>
      </c>
      <c r="W418" s="8">
        <f t="shared" si="223"/>
        <v>3400.8661032334485</v>
      </c>
      <c r="X418" s="18"/>
      <c r="Y418" s="8">
        <f t="shared" si="224"/>
        <v>0</v>
      </c>
      <c r="Z418" s="8">
        <f t="shared" si="225"/>
        <v>0</v>
      </c>
      <c r="AA418" s="8">
        <f t="shared" si="226"/>
        <v>-1232.5194282797913</v>
      </c>
      <c r="AB418" s="8">
        <f t="shared" si="234"/>
        <v>-36059.8337165536</v>
      </c>
      <c r="AC418" s="8">
        <f t="shared" si="227"/>
        <v>-37292.353144833389</v>
      </c>
      <c r="AD418" s="8">
        <f t="shared" si="235"/>
        <v>368.9996616031404</v>
      </c>
      <c r="AE418" s="8">
        <f t="shared" si="228"/>
        <v>-36923.353483230247</v>
      </c>
      <c r="AJ418" s="7"/>
      <c r="AK418" s="6"/>
      <c r="AL418" s="6"/>
      <c r="AM418" s="5"/>
      <c r="AN418" s="5"/>
    </row>
    <row r="419" spans="1:40" x14ac:dyDescent="0.15">
      <c r="B419" s="23"/>
      <c r="C419" s="22"/>
      <c r="D419" s="17"/>
      <c r="E419" s="17"/>
      <c r="F419" s="17"/>
      <c r="G419" s="21"/>
      <c r="H419" s="17">
        <f t="shared" si="236"/>
        <v>81</v>
      </c>
      <c r="I419" s="7">
        <f t="shared" si="229"/>
        <v>81</v>
      </c>
      <c r="J419" s="16">
        <v>0</v>
      </c>
      <c r="K419" s="14">
        <v>0</v>
      </c>
      <c r="L419" s="15">
        <f t="shared" si="237"/>
        <v>2787.600474433877</v>
      </c>
      <c r="M419" s="14">
        <f t="shared" si="221"/>
        <v>769177</v>
      </c>
      <c r="N419" s="13"/>
      <c r="O419" s="12">
        <f>1000*(IF(I21&lt;18,VLOOKUP(I21,'[1]Mortality (No Interventions) H'!$B$10:$O$129,13),VLOOKUP(I21,'[1]Mortality (Interventions) H'!$B$392:$AV$512,13)))</f>
        <v>106.16491558200622</v>
      </c>
      <c r="P419" s="11">
        <v>0</v>
      </c>
      <c r="Q419" s="10">
        <f t="shared" si="230"/>
        <v>0.44214349925094593</v>
      </c>
      <c r="R419" s="10">
        <f t="shared" si="231"/>
        <v>4.6940127273109505E-2</v>
      </c>
      <c r="S419" s="10">
        <f t="shared" si="232"/>
        <v>0</v>
      </c>
      <c r="T419" s="9">
        <f t="shared" si="222"/>
        <v>0.39520337197783639</v>
      </c>
      <c r="U419" s="18"/>
      <c r="V419" s="8">
        <f t="shared" si="233"/>
        <v>3400.8661032334485</v>
      </c>
      <c r="W419" s="8">
        <f t="shared" si="223"/>
        <v>3039.813440477963</v>
      </c>
      <c r="X419" s="18"/>
      <c r="Y419" s="8">
        <f t="shared" si="224"/>
        <v>0</v>
      </c>
      <c r="Z419" s="8">
        <f t="shared" si="225"/>
        <v>0</v>
      </c>
      <c r="AA419" s="8">
        <f t="shared" si="226"/>
        <v>-1101.6691072232848</v>
      </c>
      <c r="AB419" s="8">
        <f t="shared" si="234"/>
        <v>-36105.266275548551</v>
      </c>
      <c r="AC419" s="8">
        <f t="shared" si="227"/>
        <v>-37206.935382771837</v>
      </c>
      <c r="AD419" s="8">
        <f t="shared" si="235"/>
        <v>333.6249647272013</v>
      </c>
      <c r="AE419" s="8">
        <f t="shared" si="228"/>
        <v>-36873.310418044639</v>
      </c>
      <c r="AJ419" s="7"/>
      <c r="AK419" s="6"/>
      <c r="AL419" s="6"/>
      <c r="AM419" s="5"/>
      <c r="AN419" s="5"/>
    </row>
    <row r="420" spans="1:40" x14ac:dyDescent="0.15">
      <c r="B420" s="17"/>
      <c r="C420" s="17"/>
      <c r="D420" s="17"/>
      <c r="F420" s="17"/>
      <c r="G420" s="17"/>
      <c r="H420" s="17">
        <f t="shared" si="236"/>
        <v>82</v>
      </c>
      <c r="I420" s="7">
        <f t="shared" si="229"/>
        <v>82</v>
      </c>
      <c r="J420" s="16">
        <v>0</v>
      </c>
      <c r="K420" s="14">
        <v>0</v>
      </c>
      <c r="L420" s="15">
        <f t="shared" si="237"/>
        <v>2787.600474433877</v>
      </c>
      <c r="M420" s="14">
        <f t="shared" si="221"/>
        <v>769177</v>
      </c>
      <c r="N420" s="13"/>
      <c r="O420" s="12">
        <f>1000*(IF(I22&lt;18,VLOOKUP(I22,'[1]Mortality (No Interventions) H'!$B$10:$O$129,13),VLOOKUP(I22,'[1]Mortality (Interventions) H'!$B$392:$AV$512,13)))</f>
        <v>117.61354301726587</v>
      </c>
      <c r="P420" s="11">
        <v>0</v>
      </c>
      <c r="Q420" s="10">
        <f t="shared" si="230"/>
        <v>0.39520337197783639</v>
      </c>
      <c r="R420" s="10">
        <f t="shared" si="231"/>
        <v>4.6481268790683788E-2</v>
      </c>
      <c r="S420" s="10">
        <f t="shared" si="232"/>
        <v>0</v>
      </c>
      <c r="T420" s="9">
        <f t="shared" si="222"/>
        <v>0.34872210318715258</v>
      </c>
      <c r="U420" s="18"/>
      <c r="V420" s="8">
        <f t="shared" si="233"/>
        <v>3039.813440477963</v>
      </c>
      <c r="W420" s="8">
        <f t="shared" si="223"/>
        <v>2682.2902116318446</v>
      </c>
      <c r="X420" s="18"/>
      <c r="Y420" s="8">
        <f t="shared" si="224"/>
        <v>0</v>
      </c>
      <c r="Z420" s="8">
        <f t="shared" si="225"/>
        <v>0</v>
      </c>
      <c r="AA420" s="8">
        <f t="shared" si="226"/>
        <v>-972.09790029008593</v>
      </c>
      <c r="AB420" s="8">
        <f t="shared" si="234"/>
        <v>-35752.322884611785</v>
      </c>
      <c r="AC420" s="8">
        <f t="shared" si="227"/>
        <v>-36724.420784901871</v>
      </c>
      <c r="AD420" s="8">
        <f t="shared" si="235"/>
        <v>298.20569851088817</v>
      </c>
      <c r="AE420" s="8">
        <f t="shared" si="228"/>
        <v>-36426.215086390985</v>
      </c>
      <c r="AJ420" s="7"/>
      <c r="AK420" s="6"/>
      <c r="AL420" s="6"/>
      <c r="AM420" s="5"/>
      <c r="AN420" s="5"/>
    </row>
    <row r="421" spans="1:40" x14ac:dyDescent="0.15">
      <c r="B421" s="17"/>
      <c r="C421" s="17"/>
      <c r="D421" s="17"/>
      <c r="F421" s="17"/>
      <c r="G421" s="17"/>
      <c r="H421" s="17">
        <f t="shared" si="236"/>
        <v>83</v>
      </c>
      <c r="I421" s="7">
        <f t="shared" si="229"/>
        <v>83</v>
      </c>
      <c r="J421" s="16">
        <v>0</v>
      </c>
      <c r="K421" s="14">
        <v>0</v>
      </c>
      <c r="L421" s="15">
        <f t="shared" si="237"/>
        <v>2787.600474433877</v>
      </c>
      <c r="M421" s="14">
        <f t="shared" si="221"/>
        <v>769177</v>
      </c>
      <c r="N421" s="13"/>
      <c r="O421" s="12">
        <f>1000*(IF(I23&lt;18,VLOOKUP(I23,'[1]Mortality (No Interventions) H'!$B$10:$O$129,13),VLOOKUP(I23,'[1]Mortality (Interventions) H'!$B$392:$AV$512,13)))</f>
        <v>130.32091991810671</v>
      </c>
      <c r="P421" s="11">
        <v>0</v>
      </c>
      <c r="Q421" s="10">
        <f t="shared" si="230"/>
        <v>0.34872210318715258</v>
      </c>
      <c r="R421" s="10">
        <f t="shared" si="231"/>
        <v>4.5445785283126656E-2</v>
      </c>
      <c r="S421" s="10">
        <f t="shared" si="232"/>
        <v>0</v>
      </c>
      <c r="T421" s="9">
        <f t="shared" si="222"/>
        <v>0.30327631790402593</v>
      </c>
      <c r="U421" s="18"/>
      <c r="V421" s="8">
        <f t="shared" si="233"/>
        <v>2682.2902116318446</v>
      </c>
      <c r="W421" s="8">
        <f t="shared" si="223"/>
        <v>2332.7316837646495</v>
      </c>
      <c r="X421" s="18"/>
      <c r="Y421" s="8">
        <f t="shared" si="224"/>
        <v>0</v>
      </c>
      <c r="Z421" s="8">
        <f t="shared" si="225"/>
        <v>0</v>
      </c>
      <c r="AA421" s="8">
        <f t="shared" si="226"/>
        <v>-845.41320767382194</v>
      </c>
      <c r="AB421" s="8">
        <f t="shared" si="234"/>
        <v>-34955.852786719515</v>
      </c>
      <c r="AC421" s="8">
        <f t="shared" si="227"/>
        <v>-35801.265994393339</v>
      </c>
      <c r="AD421" s="8">
        <f t="shared" si="235"/>
        <v>263.13266976108395</v>
      </c>
      <c r="AE421" s="8">
        <f t="shared" si="228"/>
        <v>-35538.133324632254</v>
      </c>
      <c r="AJ421" s="7"/>
      <c r="AK421" s="6"/>
      <c r="AL421" s="6"/>
      <c r="AM421" s="5"/>
      <c r="AN421" s="5"/>
    </row>
    <row r="422" spans="1:40" x14ac:dyDescent="0.15">
      <c r="B422" s="17"/>
      <c r="C422" s="17"/>
      <c r="D422" s="17"/>
      <c r="F422" s="17"/>
      <c r="G422" s="17"/>
      <c r="H422" s="17">
        <f t="shared" si="236"/>
        <v>84</v>
      </c>
      <c r="I422" s="7">
        <f t="shared" si="229"/>
        <v>84</v>
      </c>
      <c r="J422" s="16">
        <v>0</v>
      </c>
      <c r="K422" s="14">
        <v>0</v>
      </c>
      <c r="L422" s="15">
        <f t="shared" si="237"/>
        <v>2787.600474433877</v>
      </c>
      <c r="M422" s="14">
        <f t="shared" si="221"/>
        <v>769177</v>
      </c>
      <c r="N422" s="13"/>
      <c r="O422" s="12">
        <f>1000*(IF(I24&lt;18,VLOOKUP(I24,'[1]Mortality (No Interventions) H'!$B$10:$O$129,13),VLOOKUP(I24,'[1]Mortality (Interventions) H'!$B$392:$AV$512,13)))</f>
        <v>144.48018380001864</v>
      </c>
      <c r="P422" s="11">
        <v>0</v>
      </c>
      <c r="Q422" s="10">
        <f t="shared" si="230"/>
        <v>0.30327631790402593</v>
      </c>
      <c r="R422" s="10">
        <f t="shared" si="231"/>
        <v>4.3817418152966546E-2</v>
      </c>
      <c r="S422" s="10">
        <f t="shared" si="232"/>
        <v>0</v>
      </c>
      <c r="T422" s="9">
        <f t="shared" si="222"/>
        <v>0.2594588997510594</v>
      </c>
      <c r="U422" s="18"/>
      <c r="V422" s="8">
        <f t="shared" si="233"/>
        <v>2332.7316837646495</v>
      </c>
      <c r="W422" s="8">
        <f t="shared" si="223"/>
        <v>1995.6981813382063</v>
      </c>
      <c r="X422" s="18"/>
      <c r="Y422" s="8">
        <f t="shared" si="224"/>
        <v>0</v>
      </c>
      <c r="Z422" s="8">
        <f t="shared" si="225"/>
        <v>0</v>
      </c>
      <c r="AA422" s="8">
        <f t="shared" si="226"/>
        <v>-723.26775204214493</v>
      </c>
      <c r="AB422" s="8">
        <f t="shared" si="234"/>
        <v>-33703.350242644352</v>
      </c>
      <c r="AC422" s="8">
        <f t="shared" si="227"/>
        <v>-34426.617994686494</v>
      </c>
      <c r="AD422" s="8">
        <f t="shared" si="235"/>
        <v>228.84097817731214</v>
      </c>
      <c r="AE422" s="8">
        <f t="shared" si="228"/>
        <v>-34197.777016509179</v>
      </c>
      <c r="AJ422" s="7"/>
      <c r="AK422" s="6"/>
      <c r="AL422" s="6"/>
      <c r="AM422" s="5"/>
      <c r="AN422" s="5"/>
    </row>
    <row r="423" spans="1:40" x14ac:dyDescent="0.15">
      <c r="B423" s="17"/>
      <c r="C423" s="19"/>
      <c r="D423" s="21"/>
      <c r="F423" s="17"/>
      <c r="G423" s="19"/>
      <c r="H423" s="17">
        <f t="shared" si="236"/>
        <v>85</v>
      </c>
      <c r="I423" s="7">
        <f t="shared" si="229"/>
        <v>85</v>
      </c>
      <c r="J423" s="16">
        <v>0</v>
      </c>
      <c r="K423" s="14">
        <v>0</v>
      </c>
      <c r="L423" s="15">
        <f t="shared" si="237"/>
        <v>2787.600474433877</v>
      </c>
      <c r="M423" s="14">
        <f t="shared" si="221"/>
        <v>769177</v>
      </c>
      <c r="N423" s="13"/>
      <c r="O423" s="12">
        <f>1000*(IF(I25&lt;18,VLOOKUP(I25,'[1]Mortality (No Interventions) H'!$B$10:$O$129,13),VLOOKUP(I25,'[1]Mortality (Interventions) H'!$B$392:$AV$512,13)))</f>
        <v>159.51868469144222</v>
      </c>
      <c r="P423" s="11">
        <v>0</v>
      </c>
      <c r="Q423" s="10">
        <f t="shared" si="230"/>
        <v>0.2594588997510594</v>
      </c>
      <c r="R423" s="10">
        <f t="shared" si="231"/>
        <v>4.1388542419777762E-2</v>
      </c>
      <c r="S423" s="10">
        <f t="shared" si="232"/>
        <v>0</v>
      </c>
      <c r="T423" s="9">
        <f t="shared" si="222"/>
        <v>0.21807035733128163</v>
      </c>
      <c r="U423" s="18"/>
      <c r="V423" s="8">
        <f t="shared" si="233"/>
        <v>1995.6981813382063</v>
      </c>
      <c r="W423" s="8">
        <f t="shared" si="223"/>
        <v>1677.3470324100322</v>
      </c>
      <c r="X423" s="18"/>
      <c r="Y423" s="8">
        <f t="shared" si="224"/>
        <v>0</v>
      </c>
      <c r="Z423" s="8">
        <f t="shared" si="225"/>
        <v>0</v>
      </c>
      <c r="AA423" s="8">
        <f t="shared" si="226"/>
        <v>-607.89303155664572</v>
      </c>
      <c r="AB423" s="8">
        <f t="shared" si="234"/>
        <v>-31835.114892817401</v>
      </c>
      <c r="AC423" s="8">
        <f t="shared" si="227"/>
        <v>-32443.007924374047</v>
      </c>
      <c r="AD423" s="8">
        <f t="shared" si="235"/>
        <v>195.77799158927806</v>
      </c>
      <c r="AE423" s="8">
        <f t="shared" si="228"/>
        <v>-32247.229932784769</v>
      </c>
      <c r="AG423" s="20"/>
      <c r="AJ423" s="7"/>
      <c r="AK423" s="6"/>
      <c r="AL423" s="6"/>
      <c r="AM423" s="5"/>
      <c r="AN423" s="5"/>
    </row>
    <row r="424" spans="1:40" x14ac:dyDescent="0.15">
      <c r="B424" s="7"/>
      <c r="C424" s="19"/>
      <c r="D424" s="21"/>
      <c r="E424" s="21"/>
      <c r="F424" s="7"/>
      <c r="G424" s="19"/>
      <c r="H424" s="17">
        <f t="shared" si="236"/>
        <v>86</v>
      </c>
      <c r="I424" s="7">
        <f t="shared" si="229"/>
        <v>86</v>
      </c>
      <c r="J424" s="16">
        <v>0</v>
      </c>
      <c r="K424" s="14">
        <v>0</v>
      </c>
      <c r="L424" s="15">
        <f t="shared" si="237"/>
        <v>2787.600474433877</v>
      </c>
      <c r="M424" s="14">
        <f t="shared" si="221"/>
        <v>769177</v>
      </c>
      <c r="N424" s="13"/>
      <c r="O424" s="12">
        <f>1000*(IF(I26&lt;18,VLOOKUP(I26,'[1]Mortality (No Interventions) H'!$B$10:$O$129,13),VLOOKUP(I26,'[1]Mortality (Interventions) H'!$B$392:$AV$512,13)))</f>
        <v>174.9073719924462</v>
      </c>
      <c r="P424" s="11">
        <v>0</v>
      </c>
      <c r="Q424" s="10">
        <f t="shared" si="230"/>
        <v>0.21807035733128163</v>
      </c>
      <c r="R424" s="10">
        <f t="shared" si="231"/>
        <v>3.814211311026814E-2</v>
      </c>
      <c r="S424" s="10">
        <f t="shared" si="232"/>
        <v>0</v>
      </c>
      <c r="T424" s="9">
        <f t="shared" si="222"/>
        <v>0.1799282442210135</v>
      </c>
      <c r="U424" s="18"/>
      <c r="V424" s="8">
        <f t="shared" si="233"/>
        <v>1677.3470324100322</v>
      </c>
      <c r="W424" s="8">
        <f t="shared" si="223"/>
        <v>1383.966671051865</v>
      </c>
      <c r="X424" s="18"/>
      <c r="Y424" s="8">
        <f t="shared" si="224"/>
        <v>0</v>
      </c>
      <c r="Z424" s="8">
        <f t="shared" si="225"/>
        <v>0</v>
      </c>
      <c r="AA424" s="8">
        <f t="shared" si="226"/>
        <v>-501.5680589545517</v>
      </c>
      <c r="AB424" s="8">
        <f t="shared" si="234"/>
        <v>-29338.036135816717</v>
      </c>
      <c r="AC424" s="8">
        <f t="shared" si="227"/>
        <v>-29839.604194771269</v>
      </c>
      <c r="AD424" s="8">
        <f t="shared" si="235"/>
        <v>164.54774387942416</v>
      </c>
      <c r="AE424" s="8">
        <f t="shared" si="228"/>
        <v>-29675.056450891847</v>
      </c>
      <c r="AG424" s="20"/>
      <c r="AJ424" s="7"/>
      <c r="AK424" s="6"/>
      <c r="AL424" s="6"/>
      <c r="AM424" s="5"/>
      <c r="AN424" s="5"/>
    </row>
    <row r="425" spans="1:40" x14ac:dyDescent="0.15">
      <c r="B425" s="7"/>
      <c r="C425" s="19"/>
      <c r="D425" s="21"/>
      <c r="E425" s="21"/>
      <c r="F425" s="7"/>
      <c r="G425" s="19"/>
      <c r="H425" s="17">
        <f t="shared" si="236"/>
        <v>87</v>
      </c>
      <c r="I425" s="7">
        <f t="shared" si="229"/>
        <v>87</v>
      </c>
      <c r="J425" s="16">
        <v>0</v>
      </c>
      <c r="K425" s="14">
        <v>0</v>
      </c>
      <c r="L425" s="15">
        <f t="shared" si="237"/>
        <v>2787.600474433877</v>
      </c>
      <c r="M425" s="14">
        <f t="shared" si="221"/>
        <v>769177</v>
      </c>
      <c r="N425" s="13"/>
      <c r="O425" s="12">
        <f>1000*(IF(I27&lt;18,VLOOKUP(I27,'[1]Mortality (No Interventions) H'!$B$10:$O$129,13),VLOOKUP(I27,'[1]Mortality (Interventions) H'!$B$392:$AV$512,13)))</f>
        <v>191.44721182552556</v>
      </c>
      <c r="P425" s="11">
        <v>0</v>
      </c>
      <c r="Q425" s="10">
        <f t="shared" si="230"/>
        <v>0.1799282442210135</v>
      </c>
      <c r="R425" s="10">
        <f t="shared" si="231"/>
        <v>3.4446760684775264E-2</v>
      </c>
      <c r="S425" s="10">
        <f t="shared" si="232"/>
        <v>0</v>
      </c>
      <c r="T425" s="9">
        <f t="shared" si="222"/>
        <v>0.14548148353623824</v>
      </c>
      <c r="U425" s="18"/>
      <c r="V425" s="8">
        <f t="shared" si="233"/>
        <v>1383.966671051865</v>
      </c>
      <c r="W425" s="8">
        <f t="shared" si="223"/>
        <v>1119.0101106195314</v>
      </c>
      <c r="X425" s="18"/>
      <c r="Y425" s="8">
        <f t="shared" si="224"/>
        <v>0</v>
      </c>
      <c r="Z425" s="8">
        <f t="shared" si="225"/>
        <v>0</v>
      </c>
      <c r="AA425" s="8">
        <f t="shared" si="226"/>
        <v>-405.544252526962</v>
      </c>
      <c r="AB425" s="8">
        <f t="shared" si="234"/>
        <v>-26495.656043233383</v>
      </c>
      <c r="AC425" s="8">
        <f t="shared" si="227"/>
        <v>-26901.200295760344</v>
      </c>
      <c r="AD425" s="8">
        <f t="shared" si="235"/>
        <v>135.76713043018796</v>
      </c>
      <c r="AE425" s="8">
        <f t="shared" si="228"/>
        <v>-26765.433165330156</v>
      </c>
      <c r="AG425" s="20"/>
      <c r="AJ425" s="7"/>
      <c r="AK425" s="6"/>
      <c r="AL425" s="6"/>
      <c r="AM425" s="5"/>
      <c r="AN425" s="5"/>
    </row>
    <row r="426" spans="1:40" x14ac:dyDescent="0.15">
      <c r="B426" s="7"/>
      <c r="C426" s="19"/>
      <c r="D426" s="21"/>
      <c r="E426" s="21"/>
      <c r="F426" s="7"/>
      <c r="G426" s="19"/>
      <c r="H426" s="17">
        <f t="shared" si="236"/>
        <v>88</v>
      </c>
      <c r="I426" s="7">
        <f t="shared" si="229"/>
        <v>88</v>
      </c>
      <c r="J426" s="16">
        <v>0</v>
      </c>
      <c r="K426" s="14">
        <v>0</v>
      </c>
      <c r="L426" s="15">
        <f t="shared" si="237"/>
        <v>2787.600474433877</v>
      </c>
      <c r="M426" s="14">
        <f t="shared" si="221"/>
        <v>769177</v>
      </c>
      <c r="N426" s="13"/>
      <c r="O426" s="12">
        <f>1000*(IF(I28&lt;18,VLOOKUP(I28,'[1]Mortality (No Interventions) H'!$B$10:$O$129,13),VLOOKUP(I28,'[1]Mortality (Interventions) H'!$B$392:$AV$512,13)))</f>
        <v>209.01672302716344</v>
      </c>
      <c r="P426" s="11">
        <v>0</v>
      </c>
      <c r="Q426" s="10">
        <f t="shared" si="230"/>
        <v>0.14548148353623824</v>
      </c>
      <c r="R426" s="10">
        <f t="shared" si="231"/>
        <v>3.0408062949874748E-2</v>
      </c>
      <c r="S426" s="10">
        <f t="shared" si="232"/>
        <v>0</v>
      </c>
      <c r="T426" s="9">
        <f t="shared" si="222"/>
        <v>0.1150734205863635</v>
      </c>
      <c r="U426" s="18"/>
      <c r="V426" s="8">
        <f t="shared" si="233"/>
        <v>1119.0101106195314</v>
      </c>
      <c r="W426" s="8">
        <f t="shared" si="223"/>
        <v>885.11828426357317</v>
      </c>
      <c r="X426" s="18"/>
      <c r="Y426" s="8">
        <f t="shared" si="224"/>
        <v>0</v>
      </c>
      <c r="Z426" s="8">
        <f t="shared" si="225"/>
        <v>0</v>
      </c>
      <c r="AA426" s="8">
        <f t="shared" si="226"/>
        <v>-320.77872182127595</v>
      </c>
      <c r="AB426" s="8">
        <f t="shared" si="234"/>
        <v>-23389.182635595807</v>
      </c>
      <c r="AC426" s="8">
        <f t="shared" si="227"/>
        <v>-23709.961357417083</v>
      </c>
      <c r="AD426" s="8">
        <f t="shared" si="235"/>
        <v>109.77489185177603</v>
      </c>
      <c r="AE426" s="8">
        <f t="shared" si="228"/>
        <v>-23600.186465565308</v>
      </c>
      <c r="AG426" s="20"/>
      <c r="AJ426" s="7"/>
      <c r="AK426" s="6"/>
      <c r="AL426" s="6"/>
      <c r="AM426" s="5"/>
      <c r="AN426" s="5"/>
    </row>
    <row r="427" spans="1:40" x14ac:dyDescent="0.15">
      <c r="B427" s="7"/>
      <c r="C427" s="19"/>
      <c r="D427" s="21"/>
      <c r="E427" s="21"/>
      <c r="F427" s="7"/>
      <c r="G427" s="19"/>
      <c r="H427" s="17">
        <f t="shared" si="236"/>
        <v>89</v>
      </c>
      <c r="I427" s="7">
        <f t="shared" si="229"/>
        <v>89</v>
      </c>
      <c r="J427" s="16">
        <v>0</v>
      </c>
      <c r="K427" s="14">
        <v>0</v>
      </c>
      <c r="L427" s="15">
        <f t="shared" si="237"/>
        <v>2787.600474433877</v>
      </c>
      <c r="M427" s="14">
        <f t="shared" si="221"/>
        <v>769177</v>
      </c>
      <c r="N427" s="13"/>
      <c r="O427" s="12">
        <f>1000*(IF(I29&lt;18,VLOOKUP(I29,'[1]Mortality (No Interventions) H'!$B$10:$O$129,13),VLOOKUP(I29,'[1]Mortality (Interventions) H'!$B$392:$AV$512,13)))</f>
        <v>228.10232554236686</v>
      </c>
      <c r="P427" s="11">
        <v>0</v>
      </c>
      <c r="Q427" s="10">
        <f t="shared" si="230"/>
        <v>0.1150734205863635</v>
      </c>
      <c r="R427" s="10">
        <f t="shared" si="231"/>
        <v>2.6248514843864385E-2</v>
      </c>
      <c r="S427" s="10">
        <f t="shared" si="232"/>
        <v>0</v>
      </c>
      <c r="T427" s="9">
        <f t="shared" si="222"/>
        <v>8.8824905742499113E-2</v>
      </c>
      <c r="U427" s="18"/>
      <c r="V427" s="8">
        <f t="shared" si="233"/>
        <v>885.11828426357317</v>
      </c>
      <c r="W427" s="8">
        <f t="shared" si="223"/>
        <v>683.22074524298239</v>
      </c>
      <c r="X427" s="18"/>
      <c r="Y427" s="8">
        <f t="shared" si="224"/>
        <v>0</v>
      </c>
      <c r="Z427" s="8">
        <f t="shared" si="225"/>
        <v>0</v>
      </c>
      <c r="AA427" s="8">
        <f t="shared" si="226"/>
        <v>-247.60834938933493</v>
      </c>
      <c r="AB427" s="8">
        <f t="shared" si="234"/>
        <v>-20189.753902059078</v>
      </c>
      <c r="AC427" s="8">
        <f t="shared" si="227"/>
        <v>-20437.362251448412</v>
      </c>
      <c r="AD427" s="8">
        <f t="shared" si="235"/>
        <v>86.830103686256535</v>
      </c>
      <c r="AE427" s="8">
        <f t="shared" si="228"/>
        <v>-20350.532147762155</v>
      </c>
      <c r="AG427" s="20"/>
      <c r="AJ427" s="7"/>
      <c r="AK427" s="6"/>
      <c r="AL427" s="6"/>
      <c r="AM427" s="5"/>
      <c r="AN427" s="5"/>
    </row>
    <row r="428" spans="1:40" x14ac:dyDescent="0.15">
      <c r="B428" s="7"/>
      <c r="C428" s="19"/>
      <c r="D428" s="21"/>
      <c r="E428" s="21"/>
      <c r="F428" s="7"/>
      <c r="G428" s="19"/>
      <c r="H428" s="17">
        <f t="shared" si="236"/>
        <v>90</v>
      </c>
      <c r="I428" s="7">
        <f t="shared" si="229"/>
        <v>90</v>
      </c>
      <c r="J428" s="16">
        <v>0</v>
      </c>
      <c r="K428" s="14">
        <v>0</v>
      </c>
      <c r="L428" s="15">
        <f t="shared" si="237"/>
        <v>2787.600474433877</v>
      </c>
      <c r="M428" s="14">
        <f t="shared" si="221"/>
        <v>769177</v>
      </c>
      <c r="N428" s="13"/>
      <c r="O428" s="12">
        <f>1000*(IF(I30&lt;18,VLOOKUP(I30,'[1]Mortality (No Interventions) H'!$B$10:$O$129,13),VLOOKUP(I30,'[1]Mortality (Interventions) H'!$B$392:$AV$512,13)))</f>
        <v>248.91599946846458</v>
      </c>
      <c r="P428" s="11">
        <v>0</v>
      </c>
      <c r="Q428" s="10">
        <f t="shared" si="230"/>
        <v>8.8824905742499113E-2</v>
      </c>
      <c r="R428" s="10">
        <f t="shared" si="231"/>
        <v>2.2109940190586326E-2</v>
      </c>
      <c r="S428" s="10">
        <f t="shared" si="232"/>
        <v>0</v>
      </c>
      <c r="T428" s="9">
        <f t="shared" si="222"/>
        <v>6.671496555191278E-2</v>
      </c>
      <c r="U428" s="18"/>
      <c r="V428" s="8">
        <f t="shared" si="233"/>
        <v>683.22074524298239</v>
      </c>
      <c r="W428" s="8">
        <f t="shared" si="223"/>
        <v>513.15617058323619</v>
      </c>
      <c r="X428" s="18"/>
      <c r="Y428" s="8">
        <f t="shared" si="224"/>
        <v>0</v>
      </c>
      <c r="Z428" s="8">
        <f t="shared" si="225"/>
        <v>0</v>
      </c>
      <c r="AA428" s="8">
        <f t="shared" si="226"/>
        <v>-185.97466962435183</v>
      </c>
      <c r="AB428" s="8">
        <f t="shared" si="234"/>
        <v>-17006.457465974618</v>
      </c>
      <c r="AC428" s="8">
        <f t="shared" si="227"/>
        <v>-17192.43213559897</v>
      </c>
      <c r="AD428" s="8">
        <f t="shared" si="235"/>
        <v>67.02395510833658</v>
      </c>
      <c r="AE428" s="8">
        <f t="shared" si="228"/>
        <v>-17125.408180490635</v>
      </c>
      <c r="AG428" s="20"/>
      <c r="AJ428" s="7"/>
      <c r="AK428" s="6"/>
      <c r="AL428" s="6"/>
      <c r="AM428" s="5"/>
      <c r="AN428" s="5"/>
    </row>
    <row r="429" spans="1:40" x14ac:dyDescent="0.15">
      <c r="B429" s="7"/>
      <c r="C429" s="19"/>
      <c r="D429" s="21"/>
      <c r="E429" s="21"/>
      <c r="F429" s="7"/>
      <c r="G429" s="19"/>
      <c r="H429" s="17">
        <f t="shared" si="236"/>
        <v>91</v>
      </c>
      <c r="I429" s="7">
        <f t="shared" si="229"/>
        <v>91</v>
      </c>
      <c r="J429" s="16">
        <v>0</v>
      </c>
      <c r="K429" s="14">
        <v>0</v>
      </c>
      <c r="L429" s="15">
        <f t="shared" si="237"/>
        <v>2787.600474433877</v>
      </c>
      <c r="M429" s="14">
        <f t="shared" si="221"/>
        <v>769177</v>
      </c>
      <c r="N429" s="13"/>
      <c r="O429" s="12">
        <f>1000*(IF(I31&lt;18,VLOOKUP(I31,'[1]Mortality (No Interventions) H'!$B$10:$O$129,13),VLOOKUP(I31,'[1]Mortality (Interventions) H'!$B$392:$AV$512,13)))</f>
        <v>268.98293782563684</v>
      </c>
      <c r="P429" s="11">
        <v>0</v>
      </c>
      <c r="Q429" s="10">
        <f t="shared" si="230"/>
        <v>6.671496555191278E-2</v>
      </c>
      <c r="R429" s="10">
        <f t="shared" si="231"/>
        <v>1.7945187431089662E-2</v>
      </c>
      <c r="S429" s="10">
        <f t="shared" si="232"/>
        <v>0</v>
      </c>
      <c r="T429" s="9">
        <f t="shared" si="222"/>
        <v>4.8769778120823115E-2</v>
      </c>
      <c r="U429" s="18"/>
      <c r="V429" s="8">
        <f t="shared" si="233"/>
        <v>513.15617058323619</v>
      </c>
      <c r="W429" s="8">
        <f t="shared" si="223"/>
        <v>375.12591625640363</v>
      </c>
      <c r="X429" s="18"/>
      <c r="Y429" s="8">
        <f t="shared" si="224"/>
        <v>0</v>
      </c>
      <c r="Z429" s="8">
        <f t="shared" si="225"/>
        <v>0</v>
      </c>
      <c r="AA429" s="8">
        <f t="shared" si="226"/>
        <v>-135.95065662764142</v>
      </c>
      <c r="AB429" s="8">
        <f t="shared" si="234"/>
        <v>-13803.025432683253</v>
      </c>
      <c r="AC429" s="8">
        <f t="shared" si="227"/>
        <v>-13938.976089310894</v>
      </c>
      <c r="AD429" s="8">
        <f t="shared" si="235"/>
        <v>50.340620334215473</v>
      </c>
      <c r="AE429" s="8">
        <f t="shared" si="228"/>
        <v>-13888.635468976679</v>
      </c>
      <c r="AG429" s="20"/>
      <c r="AJ429" s="7"/>
      <c r="AK429" s="6"/>
      <c r="AL429" s="6"/>
      <c r="AM429" s="5"/>
      <c r="AN429" s="5"/>
    </row>
    <row r="430" spans="1:40" x14ac:dyDescent="0.15">
      <c r="B430" s="7"/>
      <c r="C430" s="19"/>
      <c r="D430" s="21"/>
      <c r="E430" s="21"/>
      <c r="F430" s="7"/>
      <c r="G430" s="19"/>
      <c r="H430" s="17">
        <f t="shared" si="236"/>
        <v>92</v>
      </c>
      <c r="I430" s="7">
        <f t="shared" si="229"/>
        <v>92</v>
      </c>
      <c r="J430" s="16">
        <v>0</v>
      </c>
      <c r="K430" s="14">
        <v>0</v>
      </c>
      <c r="L430" s="15">
        <f t="shared" si="237"/>
        <v>2787.600474433877</v>
      </c>
      <c r="M430" s="14">
        <f t="shared" si="221"/>
        <v>769177</v>
      </c>
      <c r="N430" s="13"/>
      <c r="O430" s="12">
        <f>1000*(IF(I32&lt;18,VLOOKUP(I32,'[1]Mortality (No Interventions) H'!$B$10:$O$129,13),VLOOKUP(I32,'[1]Mortality (Interventions) H'!$B$392:$AV$512,13)))</f>
        <v>290.29435292365253</v>
      </c>
      <c r="P430" s="11">
        <v>0</v>
      </c>
      <c r="Q430" s="10">
        <f t="shared" si="230"/>
        <v>4.8769778120823115E-2</v>
      </c>
      <c r="R430" s="10">
        <f t="shared" si="231"/>
        <v>1.4157591181814453E-2</v>
      </c>
      <c r="S430" s="10">
        <f t="shared" si="232"/>
        <v>0</v>
      </c>
      <c r="T430" s="9">
        <f t="shared" si="222"/>
        <v>3.4612186939008666E-2</v>
      </c>
      <c r="U430" s="18"/>
      <c r="V430" s="8">
        <f t="shared" si="233"/>
        <v>375.12591625640363</v>
      </c>
      <c r="W430" s="8">
        <f t="shared" si="223"/>
        <v>266.22898113185869</v>
      </c>
      <c r="X430" s="18"/>
      <c r="Y430" s="8">
        <f t="shared" si="224"/>
        <v>0</v>
      </c>
      <c r="Z430" s="8">
        <f t="shared" si="225"/>
        <v>0</v>
      </c>
      <c r="AA430" s="8">
        <f t="shared" si="226"/>
        <v>-96.484948732374605</v>
      </c>
      <c r="AB430" s="8">
        <f t="shared" si="234"/>
        <v>-10889.693512454496</v>
      </c>
      <c r="AC430" s="8">
        <f t="shared" si="227"/>
        <v>-10986.178461186872</v>
      </c>
      <c r="AD430" s="8">
        <f t="shared" si="235"/>
        <v>36.799852384753201</v>
      </c>
      <c r="AE430" s="8">
        <f t="shared" si="228"/>
        <v>-10949.378608802119</v>
      </c>
      <c r="AG430" s="20"/>
      <c r="AJ430" s="7"/>
      <c r="AK430" s="6"/>
      <c r="AL430" s="6"/>
      <c r="AM430" s="5"/>
      <c r="AN430" s="5"/>
    </row>
    <row r="431" spans="1:40" x14ac:dyDescent="0.15">
      <c r="B431" s="7"/>
      <c r="C431" s="19"/>
      <c r="D431" s="21"/>
      <c r="E431" s="21"/>
      <c r="F431" s="7"/>
      <c r="G431" s="19"/>
      <c r="H431" s="17">
        <f t="shared" si="236"/>
        <v>93</v>
      </c>
      <c r="I431" s="7">
        <f t="shared" si="229"/>
        <v>93</v>
      </c>
      <c r="J431" s="16">
        <v>0</v>
      </c>
      <c r="K431" s="14">
        <v>0</v>
      </c>
      <c r="L431" s="15">
        <f t="shared" si="237"/>
        <v>2787.600474433877</v>
      </c>
      <c r="M431" s="14">
        <f t="shared" si="221"/>
        <v>769177</v>
      </c>
      <c r="N431" s="13"/>
      <c r="O431" s="12">
        <f>1000*(IF(I33&lt;18,VLOOKUP(I33,'[1]Mortality (No Interventions) H'!$B$10:$O$129,13),VLOOKUP(I33,'[1]Mortality (Interventions) H'!$B$392:$AV$512,13)))</f>
        <v>312.14126204028048</v>
      </c>
      <c r="P431" s="11">
        <v>0</v>
      </c>
      <c r="Q431" s="10">
        <f t="shared" si="230"/>
        <v>3.4612186939008666E-2</v>
      </c>
      <c r="R431" s="10">
        <f t="shared" si="231"/>
        <v>1.0803891713116277E-2</v>
      </c>
      <c r="S431" s="10">
        <f t="shared" si="232"/>
        <v>0</v>
      </c>
      <c r="T431" s="9">
        <f t="shared" si="222"/>
        <v>2.3808295225892388E-2</v>
      </c>
      <c r="U431" s="18"/>
      <c r="V431" s="8">
        <f t="shared" si="233"/>
        <v>266.22898113185869</v>
      </c>
      <c r="W431" s="8">
        <f t="shared" si="223"/>
        <v>183.12793096966232</v>
      </c>
      <c r="X431" s="18"/>
      <c r="Y431" s="8">
        <f t="shared" si="224"/>
        <v>0</v>
      </c>
      <c r="Z431" s="8">
        <f t="shared" si="225"/>
        <v>0</v>
      </c>
      <c r="AA431" s="8">
        <f t="shared" si="226"/>
        <v>-66.368015067159433</v>
      </c>
      <c r="AB431" s="8">
        <f t="shared" si="234"/>
        <v>-8310.1050162196389</v>
      </c>
      <c r="AC431" s="8">
        <f t="shared" si="227"/>
        <v>-8376.4730312867978</v>
      </c>
      <c r="AD431" s="8">
        <f t="shared" si="235"/>
        <v>26.117063049035337</v>
      </c>
      <c r="AE431" s="8">
        <f t="shared" si="228"/>
        <v>-8350.3559682377618</v>
      </c>
      <c r="AG431" s="20"/>
      <c r="AJ431" s="7"/>
      <c r="AK431" s="6"/>
      <c r="AL431" s="6"/>
      <c r="AM431" s="5"/>
      <c r="AN431" s="5"/>
    </row>
    <row r="432" spans="1:40" x14ac:dyDescent="0.15">
      <c r="B432" s="7"/>
      <c r="C432" s="19"/>
      <c r="D432" s="21"/>
      <c r="E432" s="21"/>
      <c r="F432" s="7"/>
      <c r="G432" s="19"/>
      <c r="H432" s="17">
        <f t="shared" si="236"/>
        <v>94</v>
      </c>
      <c r="I432" s="7">
        <f t="shared" si="229"/>
        <v>94</v>
      </c>
      <c r="J432" s="16">
        <v>0</v>
      </c>
      <c r="K432" s="14">
        <v>0</v>
      </c>
      <c r="L432" s="15">
        <f t="shared" si="237"/>
        <v>2787.600474433877</v>
      </c>
      <c r="M432" s="14">
        <f t="shared" si="221"/>
        <v>769177</v>
      </c>
      <c r="N432" s="13"/>
      <c r="O432" s="12">
        <f>1000*(IF(I34&lt;18,VLOOKUP(I34,'[1]Mortality (No Interventions) H'!$B$10:$O$129,13),VLOOKUP(I34,'[1]Mortality (Interventions) H'!$B$392:$AV$512,13)))</f>
        <v>334.16393152766727</v>
      </c>
      <c r="P432" s="11">
        <v>0</v>
      </c>
      <c r="Q432" s="10">
        <f t="shared" si="230"/>
        <v>2.3808295225892388E-2</v>
      </c>
      <c r="R432" s="10">
        <f t="shared" si="231"/>
        <v>7.9558735356555915E-3</v>
      </c>
      <c r="S432" s="10">
        <f t="shared" si="232"/>
        <v>0</v>
      </c>
      <c r="T432" s="9">
        <f t="shared" si="222"/>
        <v>1.5852421690236797E-2</v>
      </c>
      <c r="U432" s="18"/>
      <c r="V432" s="8">
        <f t="shared" si="233"/>
        <v>183.12793096966232</v>
      </c>
      <c r="W432" s="8">
        <f t="shared" si="223"/>
        <v>121.93318158431269</v>
      </c>
      <c r="X432" s="18"/>
      <c r="Y432" s="8">
        <f t="shared" si="224"/>
        <v>0</v>
      </c>
      <c r="Z432" s="8">
        <f t="shared" si="225"/>
        <v>0</v>
      </c>
      <c r="AA432" s="8">
        <f t="shared" si="226"/>
        <v>-44.19021822462998</v>
      </c>
      <c r="AB432" s="8">
        <f t="shared" si="234"/>
        <v>-6119.4749385349605</v>
      </c>
      <c r="AC432" s="8">
        <f t="shared" si="227"/>
        <v>-6163.6651567595909</v>
      </c>
      <c r="AD432" s="8">
        <f t="shared" si="235"/>
        <v>17.964850028123873</v>
      </c>
      <c r="AE432" s="8">
        <f t="shared" si="228"/>
        <v>-6145.7003067314672</v>
      </c>
      <c r="AG432" s="20"/>
      <c r="AJ432" s="7"/>
      <c r="AK432" s="6"/>
      <c r="AL432" s="6"/>
      <c r="AM432" s="5"/>
      <c r="AN432" s="5"/>
    </row>
    <row r="433" spans="2:40" x14ac:dyDescent="0.15">
      <c r="B433" s="7"/>
      <c r="C433" s="19"/>
      <c r="D433" s="21"/>
      <c r="E433" s="21"/>
      <c r="F433" s="7"/>
      <c r="G433" s="19"/>
      <c r="H433" s="17">
        <f t="shared" si="236"/>
        <v>95</v>
      </c>
      <c r="I433" s="7">
        <f t="shared" si="229"/>
        <v>95</v>
      </c>
      <c r="J433" s="16">
        <v>0</v>
      </c>
      <c r="K433" s="14">
        <v>0</v>
      </c>
      <c r="L433" s="15">
        <f t="shared" si="237"/>
        <v>2787.600474433877</v>
      </c>
      <c r="M433" s="14">
        <f t="shared" si="221"/>
        <v>769177</v>
      </c>
      <c r="N433" s="13"/>
      <c r="O433" s="12">
        <f>1000*(IF(I35&lt;18,VLOOKUP(I35,'[1]Mortality (No Interventions) H'!$B$10:$O$129,13),VLOOKUP(I35,'[1]Mortality (Interventions) H'!$B$392:$AV$512,13)))</f>
        <v>357.37850376579183</v>
      </c>
      <c r="P433" s="11">
        <v>0</v>
      </c>
      <c r="Q433" s="10">
        <f t="shared" si="230"/>
        <v>1.5852421690236797E-2</v>
      </c>
      <c r="R433" s="10">
        <f t="shared" si="231"/>
        <v>5.6653147447212112E-3</v>
      </c>
      <c r="S433" s="10">
        <f t="shared" si="232"/>
        <v>0</v>
      </c>
      <c r="T433" s="9">
        <f t="shared" si="222"/>
        <v>1.0187106945515586E-2</v>
      </c>
      <c r="U433" s="18"/>
      <c r="V433" s="8">
        <f t="shared" si="233"/>
        <v>121.93318158431269</v>
      </c>
      <c r="W433" s="8">
        <f t="shared" si="223"/>
        <v>78.356883590308414</v>
      </c>
      <c r="X433" s="18"/>
      <c r="Y433" s="8">
        <f t="shared" si="224"/>
        <v>0</v>
      </c>
      <c r="Z433" s="8">
        <f t="shared" si="225"/>
        <v>0</v>
      </c>
      <c r="AA433" s="8">
        <f t="shared" si="226"/>
        <v>-28.397584154427889</v>
      </c>
      <c r="AB433" s="8">
        <f t="shared" si="234"/>
        <v>-4357.6297994004271</v>
      </c>
      <c r="AC433" s="8">
        <f t="shared" si="227"/>
        <v>-4386.0273835548551</v>
      </c>
      <c r="AD433" s="8">
        <f t="shared" si="235"/>
        <v>11.961645113421076</v>
      </c>
      <c r="AE433" s="8">
        <f t="shared" si="228"/>
        <v>-4374.0657384414344</v>
      </c>
      <c r="AG433" s="20"/>
      <c r="AJ433" s="7"/>
      <c r="AK433" s="6"/>
      <c r="AL433" s="6"/>
      <c r="AM433" s="5"/>
      <c r="AN433" s="5"/>
    </row>
    <row r="434" spans="2:40" x14ac:dyDescent="0.15">
      <c r="B434" s="7"/>
      <c r="C434" s="19"/>
      <c r="D434" s="21"/>
      <c r="E434" s="21"/>
      <c r="F434" s="7"/>
      <c r="G434" s="19"/>
      <c r="H434" s="17">
        <f t="shared" si="236"/>
        <v>96</v>
      </c>
      <c r="I434" s="7">
        <f t="shared" si="229"/>
        <v>96</v>
      </c>
      <c r="J434" s="16">
        <v>0</v>
      </c>
      <c r="K434" s="14">
        <v>0</v>
      </c>
      <c r="L434" s="15">
        <f t="shared" si="237"/>
        <v>2787.600474433877</v>
      </c>
      <c r="M434" s="14">
        <f t="shared" ref="M434:M465" si="238">$E$11</f>
        <v>769177</v>
      </c>
      <c r="N434" s="13"/>
      <c r="O434" s="12">
        <f>1000*(IF(I36&lt;18,VLOOKUP(I36,'[1]Mortality (No Interventions) H'!$B$10:$O$129,13),VLOOKUP(I36,'[1]Mortality (Interventions) H'!$B$392:$AV$512,13)))</f>
        <v>380.63547187852953</v>
      </c>
      <c r="P434" s="11">
        <v>0</v>
      </c>
      <c r="Q434" s="10">
        <f t="shared" si="230"/>
        <v>1.0187106945515586E-2</v>
      </c>
      <c r="R434" s="10">
        <f t="shared" si="231"/>
        <v>3.8775742592833703E-3</v>
      </c>
      <c r="S434" s="10">
        <f t="shared" si="232"/>
        <v>0</v>
      </c>
      <c r="T434" s="9">
        <f t="shared" ref="T434:T465" si="239">Q434-SUM(R434:S434)</f>
        <v>6.3095326862322148E-3</v>
      </c>
      <c r="U434" s="18"/>
      <c r="V434" s="8">
        <f t="shared" si="233"/>
        <v>78.356883590308414</v>
      </c>
      <c r="W434" s="8">
        <f t="shared" ref="W434:W465" si="240">$G$14*M434*T434</f>
        <v>48.531474229980368</v>
      </c>
      <c r="X434" s="18"/>
      <c r="Y434" s="8">
        <f t="shared" ref="Y434:Y465" si="241">IFERROR(_xlfn.IFNA($T434*J434,0),0)</f>
        <v>0</v>
      </c>
      <c r="Z434" s="8">
        <f t="shared" ref="Z434:Z465" si="242">IFERROR(_xlfn.IFNA(-$T434*K434,0),0)</f>
        <v>0</v>
      </c>
      <c r="AA434" s="8">
        <f t="shared" ref="AA434:AA465" si="243">IFERROR(_xlfn.IFNA(-$T434*L434,0),0)</f>
        <v>-17.588456309596978</v>
      </c>
      <c r="AB434" s="8">
        <f t="shared" si="234"/>
        <v>-2982.5409360328049</v>
      </c>
      <c r="AC434" s="8">
        <f t="shared" ref="AC434:AC465" si="244">IFERROR(_xlfn.IFNA(SUM(Y434:AB434),0),0)</f>
        <v>-3000.1293923424018</v>
      </c>
      <c r="AD434" s="8">
        <f t="shared" si="235"/>
        <v>7.6868102802092562</v>
      </c>
      <c r="AE434" s="8">
        <f t="shared" ref="AE434:AE465" si="245">IFERROR(_xlfn.IFNA(SUM(AC434:AD434),0),0)</f>
        <v>-2992.4425820621927</v>
      </c>
      <c r="AG434" s="20"/>
      <c r="AJ434" s="7"/>
      <c r="AK434" s="6"/>
      <c r="AL434" s="6"/>
      <c r="AM434" s="5"/>
      <c r="AN434" s="5"/>
    </row>
    <row r="435" spans="2:40" x14ac:dyDescent="0.15">
      <c r="B435" s="7"/>
      <c r="C435" s="19"/>
      <c r="D435" s="21"/>
      <c r="E435" s="21"/>
      <c r="F435" s="7"/>
      <c r="G435" s="19"/>
      <c r="H435" s="17">
        <f t="shared" si="236"/>
        <v>97</v>
      </c>
      <c r="I435" s="7">
        <f t="shared" ref="I435:I466" si="246">IF(H435&lt;121, H435 )</f>
        <v>97</v>
      </c>
      <c r="J435" s="16">
        <v>0</v>
      </c>
      <c r="K435" s="14">
        <v>0</v>
      </c>
      <c r="L435" s="15">
        <f t="shared" si="237"/>
        <v>2787.600474433877</v>
      </c>
      <c r="M435" s="14">
        <f t="shared" si="238"/>
        <v>769177</v>
      </c>
      <c r="N435" s="13"/>
      <c r="O435" s="12">
        <f>1000*(IF(I37&lt;18,VLOOKUP(I37,'[1]Mortality (No Interventions) H'!$B$10:$O$129,13),VLOOKUP(I37,'[1]Mortality (Interventions) H'!$B$392:$AV$512,13)))</f>
        <v>404.77065357754623</v>
      </c>
      <c r="P435" s="11">
        <v>0</v>
      </c>
      <c r="Q435" s="10">
        <f t="shared" ref="Q435:Q466" si="247">T434</f>
        <v>6.3095326862322148E-3</v>
      </c>
      <c r="R435" s="10">
        <f t="shared" ref="R435:R466" si="248">O435*Q435/1000</f>
        <v>2.5539136691751043E-3</v>
      </c>
      <c r="S435" s="10">
        <f t="shared" ref="S435:S466" si="249">MIN(P435*Q435,Q435-R435)</f>
        <v>0</v>
      </c>
      <c r="T435" s="9">
        <f t="shared" si="239"/>
        <v>3.7556190170571105E-3</v>
      </c>
      <c r="U435" s="18"/>
      <c r="V435" s="8">
        <f t="shared" ref="V435:V466" si="250">W434</f>
        <v>48.531474229980368</v>
      </c>
      <c r="W435" s="8">
        <f t="shared" si="240"/>
        <v>28.887357686829372</v>
      </c>
      <c r="X435" s="18"/>
      <c r="Y435" s="8">
        <f t="shared" si="241"/>
        <v>0</v>
      </c>
      <c r="Z435" s="8">
        <f t="shared" si="242"/>
        <v>0</v>
      </c>
      <c r="AA435" s="8">
        <f t="shared" si="243"/>
        <v>-10.469165353741293</v>
      </c>
      <c r="AB435" s="8">
        <f t="shared" ref="AB435:AB466" si="251">IFERROR(_xlfn.IFNA(-M435*R435,0),0)</f>
        <v>-1964.4116543150992</v>
      </c>
      <c r="AC435" s="8">
        <f t="shared" si="244"/>
        <v>-1974.8808196688406</v>
      </c>
      <c r="AD435" s="8">
        <f t="shared" ref="AD435:AD466" si="252">IFERROR(_xlfn.IFNA($D$6*SUM(V435:V435,Y435:Z435),0),0)</f>
        <v>4.7609376219610748</v>
      </c>
      <c r="AE435" s="8">
        <f t="shared" si="245"/>
        <v>-1970.1198820468794</v>
      </c>
      <c r="AG435" s="20"/>
      <c r="AJ435" s="7"/>
      <c r="AK435" s="6"/>
      <c r="AL435" s="6"/>
      <c r="AM435" s="5"/>
      <c r="AN435" s="5"/>
    </row>
    <row r="436" spans="2:40" x14ac:dyDescent="0.15">
      <c r="B436" s="7"/>
      <c r="C436" s="19"/>
      <c r="D436" s="21"/>
      <c r="E436" s="21"/>
      <c r="F436" s="7"/>
      <c r="G436" s="19"/>
      <c r="H436" s="17">
        <f t="shared" ref="H436:H467" si="253">H435+1</f>
        <v>98</v>
      </c>
      <c r="I436" s="7">
        <f t="shared" si="246"/>
        <v>98</v>
      </c>
      <c r="J436" s="16">
        <v>0</v>
      </c>
      <c r="K436" s="14">
        <v>0</v>
      </c>
      <c r="L436" s="15">
        <f t="shared" ref="L436:L467" si="254">$C$413</f>
        <v>2787.600474433877</v>
      </c>
      <c r="M436" s="14">
        <f t="shared" si="238"/>
        <v>769177</v>
      </c>
      <c r="N436" s="13"/>
      <c r="O436" s="12">
        <f>1000*(IF(I38&lt;18,VLOOKUP(I38,'[1]Mortality (No Interventions) H'!$B$10:$O$129,13),VLOOKUP(I38,'[1]Mortality (Interventions) H'!$B$392:$AV$512,13)))</f>
        <v>429.79854118558859</v>
      </c>
      <c r="P436" s="11">
        <v>0</v>
      </c>
      <c r="Q436" s="10">
        <f t="shared" si="247"/>
        <v>3.7556190170571105E-3</v>
      </c>
      <c r="R436" s="10">
        <f t="shared" si="248"/>
        <v>1.6141595747800001E-3</v>
      </c>
      <c r="S436" s="10">
        <f t="shared" si="249"/>
        <v>0</v>
      </c>
      <c r="T436" s="9">
        <f t="shared" si="239"/>
        <v>2.1414594422771104E-3</v>
      </c>
      <c r="U436" s="18"/>
      <c r="V436" s="8">
        <f t="shared" si="250"/>
        <v>28.887357686829372</v>
      </c>
      <c r="W436" s="8">
        <f t="shared" si="240"/>
        <v>16.471613494323812</v>
      </c>
      <c r="X436" s="18"/>
      <c r="Y436" s="8">
        <f t="shared" si="241"/>
        <v>0</v>
      </c>
      <c r="Z436" s="8">
        <f t="shared" si="242"/>
        <v>0</v>
      </c>
      <c r="AA436" s="8">
        <f t="shared" si="243"/>
        <v>-5.9695333572725788</v>
      </c>
      <c r="AB436" s="8">
        <f t="shared" si="251"/>
        <v>-1241.574419250556</v>
      </c>
      <c r="AC436" s="8">
        <f t="shared" si="244"/>
        <v>-1247.5439526078287</v>
      </c>
      <c r="AD436" s="8">
        <f t="shared" si="252"/>
        <v>2.8338497890779615</v>
      </c>
      <c r="AE436" s="8">
        <f t="shared" si="245"/>
        <v>-1244.7101028187508</v>
      </c>
      <c r="AG436" s="20"/>
      <c r="AJ436" s="7"/>
      <c r="AK436" s="6"/>
      <c r="AL436" s="6"/>
      <c r="AM436" s="5"/>
      <c r="AN436" s="5"/>
    </row>
    <row r="437" spans="2:40" x14ac:dyDescent="0.15">
      <c r="B437" s="7"/>
      <c r="C437" s="19"/>
      <c r="D437" s="21"/>
      <c r="E437" s="21"/>
      <c r="F437" s="7"/>
      <c r="G437" s="19"/>
      <c r="H437" s="17">
        <f t="shared" si="253"/>
        <v>99</v>
      </c>
      <c r="I437" s="7">
        <f t="shared" si="246"/>
        <v>99</v>
      </c>
      <c r="J437" s="16">
        <v>0</v>
      </c>
      <c r="K437" s="14">
        <v>0</v>
      </c>
      <c r="L437" s="15">
        <f t="shared" si="254"/>
        <v>2787.600474433877</v>
      </c>
      <c r="M437" s="14">
        <f t="shared" si="238"/>
        <v>769177</v>
      </c>
      <c r="N437" s="13"/>
      <c r="O437" s="12">
        <f>1000*(IF(I39&lt;18,VLOOKUP(I39,'[1]Mortality (No Interventions) H'!$B$10:$O$129,13),VLOOKUP(I39,'[1]Mortality (Interventions) H'!$B$392:$AV$512,13)))</f>
        <v>454.53720733080416</v>
      </c>
      <c r="P437" s="11">
        <v>0</v>
      </c>
      <c r="Q437" s="10">
        <f t="shared" si="247"/>
        <v>2.1414594422771104E-3</v>
      </c>
      <c r="R437" s="10">
        <f t="shared" si="248"/>
        <v>9.7337299450481923E-4</v>
      </c>
      <c r="S437" s="10">
        <f t="shared" si="249"/>
        <v>0</v>
      </c>
      <c r="T437" s="9">
        <f t="shared" si="239"/>
        <v>1.1680864477722911E-3</v>
      </c>
      <c r="U437" s="18"/>
      <c r="V437" s="8">
        <f t="shared" si="250"/>
        <v>16.471613494323812</v>
      </c>
      <c r="W437" s="8">
        <f t="shared" si="240"/>
        <v>8.9846522963814763</v>
      </c>
      <c r="X437" s="18"/>
      <c r="Y437" s="8">
        <f t="shared" si="241"/>
        <v>0</v>
      </c>
      <c r="Z437" s="8">
        <f t="shared" si="242"/>
        <v>0</v>
      </c>
      <c r="AA437" s="8">
        <f t="shared" si="243"/>
        <v>-3.2561583359898205</v>
      </c>
      <c r="AB437" s="8">
        <f t="shared" si="251"/>
        <v>-748.69611979423337</v>
      </c>
      <c r="AC437" s="8">
        <f t="shared" si="244"/>
        <v>-751.95227813022314</v>
      </c>
      <c r="AD437" s="8">
        <f t="shared" si="252"/>
        <v>1.615865283793166</v>
      </c>
      <c r="AE437" s="8">
        <f t="shared" si="245"/>
        <v>-750.33641284642999</v>
      </c>
      <c r="AG437" s="20"/>
      <c r="AJ437" s="7"/>
      <c r="AK437" s="6"/>
      <c r="AL437" s="6"/>
      <c r="AM437" s="5"/>
      <c r="AN437" s="5"/>
    </row>
    <row r="438" spans="2:40" x14ac:dyDescent="0.15">
      <c r="B438" s="7"/>
      <c r="C438" s="19"/>
      <c r="D438" s="21"/>
      <c r="E438" s="21"/>
      <c r="F438" s="7"/>
      <c r="G438" s="19"/>
      <c r="H438" s="17">
        <f t="shared" si="253"/>
        <v>100</v>
      </c>
      <c r="I438" s="7">
        <f t="shared" si="246"/>
        <v>100</v>
      </c>
      <c r="J438" s="16">
        <v>0</v>
      </c>
      <c r="K438" s="14">
        <v>0</v>
      </c>
      <c r="L438" s="15">
        <f t="shared" si="254"/>
        <v>2787.600474433877</v>
      </c>
      <c r="M438" s="14">
        <f t="shared" si="238"/>
        <v>769177</v>
      </c>
      <c r="N438" s="13"/>
      <c r="O438" s="12">
        <f>1000*(IF(I40&lt;18,VLOOKUP(I40,'[1]Mortality (No Interventions) H'!$B$10:$O$129,13),VLOOKUP(I40,'[1]Mortality (Interventions) H'!$B$392:$AV$512,13)))</f>
        <v>479.77778119258392</v>
      </c>
      <c r="P438" s="11">
        <v>0</v>
      </c>
      <c r="Q438" s="10">
        <f t="shared" si="247"/>
        <v>1.1680864477722911E-3</v>
      </c>
      <c r="R438" s="10">
        <f t="shared" si="248"/>
        <v>5.6042192415331677E-4</v>
      </c>
      <c r="S438" s="10">
        <f t="shared" si="249"/>
        <v>0</v>
      </c>
      <c r="T438" s="9">
        <f t="shared" si="239"/>
        <v>6.076645236189743E-4</v>
      </c>
      <c r="U438" s="18"/>
      <c r="V438" s="8">
        <f t="shared" si="250"/>
        <v>8.9846522963814763</v>
      </c>
      <c r="W438" s="8">
        <f t="shared" si="240"/>
        <v>4.6740157528367181</v>
      </c>
      <c r="X438" s="18"/>
      <c r="Y438" s="8">
        <f t="shared" si="241"/>
        <v>0</v>
      </c>
      <c r="Z438" s="8">
        <f t="shared" si="242"/>
        <v>0</v>
      </c>
      <c r="AA438" s="8">
        <f t="shared" si="243"/>
        <v>-1.6939259143368885</v>
      </c>
      <c r="AB438" s="8">
        <f t="shared" si="251"/>
        <v>-431.06365435447572</v>
      </c>
      <c r="AC438" s="8">
        <f t="shared" si="244"/>
        <v>-432.7575802688126</v>
      </c>
      <c r="AD438" s="8">
        <f t="shared" si="252"/>
        <v>0.88139439027502287</v>
      </c>
      <c r="AE438" s="8">
        <f t="shared" si="245"/>
        <v>-431.87618587853757</v>
      </c>
      <c r="AG438" s="20"/>
      <c r="AJ438" s="7"/>
      <c r="AK438" s="6"/>
      <c r="AL438" s="6"/>
      <c r="AM438" s="5"/>
      <c r="AN438" s="5"/>
    </row>
    <row r="439" spans="2:40" x14ac:dyDescent="0.15">
      <c r="B439" s="7"/>
      <c r="C439" s="19"/>
      <c r="D439" s="21"/>
      <c r="E439" s="21"/>
      <c r="F439" s="7"/>
      <c r="G439" s="19"/>
      <c r="H439" s="17">
        <f t="shared" si="253"/>
        <v>101</v>
      </c>
      <c r="I439" s="7">
        <f t="shared" si="246"/>
        <v>101</v>
      </c>
      <c r="J439" s="16">
        <v>0</v>
      </c>
      <c r="K439" s="14">
        <v>0</v>
      </c>
      <c r="L439" s="15">
        <f t="shared" si="254"/>
        <v>2787.600474433877</v>
      </c>
      <c r="M439" s="14">
        <f t="shared" si="238"/>
        <v>769177</v>
      </c>
      <c r="N439" s="13"/>
      <c r="O439" s="12">
        <f>1000*(IF(I41&lt;18,VLOOKUP(I41,'[1]Mortality (No Interventions) H'!$B$10:$O$129,13),VLOOKUP(I41,'[1]Mortality (Interventions) H'!$B$392:$AV$512,13)))</f>
        <v>504.32703928749635</v>
      </c>
      <c r="P439" s="11">
        <v>0</v>
      </c>
      <c r="Q439" s="10">
        <f t="shared" si="247"/>
        <v>6.076645236189743E-4</v>
      </c>
      <c r="R439" s="10">
        <f t="shared" si="248"/>
        <v>3.0646165007680419E-4</v>
      </c>
      <c r="S439" s="10">
        <f t="shared" si="249"/>
        <v>0</v>
      </c>
      <c r="T439" s="9">
        <f t="shared" si="239"/>
        <v>3.0120287354217011E-4</v>
      </c>
      <c r="U439" s="18"/>
      <c r="V439" s="8">
        <f t="shared" si="250"/>
        <v>4.6740157528367181</v>
      </c>
      <c r="W439" s="8">
        <f t="shared" si="240"/>
        <v>2.316783226625458</v>
      </c>
      <c r="X439" s="18"/>
      <c r="Y439" s="8">
        <f t="shared" si="241"/>
        <v>0</v>
      </c>
      <c r="Z439" s="8">
        <f t="shared" si="242"/>
        <v>0</v>
      </c>
      <c r="AA439" s="8">
        <f t="shared" si="243"/>
        <v>-0.83963327318700043</v>
      </c>
      <c r="AB439" s="8">
        <f t="shared" si="251"/>
        <v>-235.72325262112602</v>
      </c>
      <c r="AC439" s="8">
        <f t="shared" si="244"/>
        <v>-236.56288589431301</v>
      </c>
      <c r="AD439" s="8">
        <f t="shared" si="252"/>
        <v>0.45852094535328208</v>
      </c>
      <c r="AE439" s="8">
        <f t="shared" si="245"/>
        <v>-236.10436494895973</v>
      </c>
      <c r="AG439" s="20"/>
      <c r="AJ439" s="7"/>
      <c r="AK439" s="6"/>
      <c r="AL439" s="6"/>
      <c r="AM439" s="5"/>
      <c r="AN439" s="5"/>
    </row>
    <row r="440" spans="2:40" x14ac:dyDescent="0.15">
      <c r="B440" s="7"/>
      <c r="C440" s="19"/>
      <c r="D440" s="21"/>
      <c r="E440" s="21"/>
      <c r="F440" s="7"/>
      <c r="G440" s="19"/>
      <c r="H440" s="17">
        <f t="shared" si="253"/>
        <v>102</v>
      </c>
      <c r="I440" s="7">
        <f t="shared" si="246"/>
        <v>102</v>
      </c>
      <c r="J440" s="16">
        <v>0</v>
      </c>
      <c r="K440" s="14">
        <v>0</v>
      </c>
      <c r="L440" s="15">
        <f t="shared" si="254"/>
        <v>2787.600474433877</v>
      </c>
      <c r="M440" s="14">
        <f t="shared" si="238"/>
        <v>769177</v>
      </c>
      <c r="N440" s="13"/>
      <c r="O440" s="12">
        <f>1000*(IF(I42&lt;18,VLOOKUP(I42,'[1]Mortality (No Interventions) H'!$B$10:$O$129,13),VLOOKUP(I42,'[1]Mortality (Interventions) H'!$B$392:$AV$512,13)))</f>
        <v>527.4645515609883</v>
      </c>
      <c r="P440" s="11">
        <v>0</v>
      </c>
      <c r="Q440" s="10">
        <f t="shared" si="247"/>
        <v>3.0120287354217011E-4</v>
      </c>
      <c r="R440" s="10">
        <f t="shared" si="248"/>
        <v>1.5887383862180183E-4</v>
      </c>
      <c r="S440" s="10">
        <f t="shared" si="249"/>
        <v>0</v>
      </c>
      <c r="T440" s="9">
        <f t="shared" si="239"/>
        <v>1.4232903492036829E-4</v>
      </c>
      <c r="U440" s="18"/>
      <c r="V440" s="8">
        <f t="shared" si="250"/>
        <v>2.316783226625458</v>
      </c>
      <c r="W440" s="8">
        <f t="shared" si="240"/>
        <v>1.0947622009294413</v>
      </c>
      <c r="X440" s="18"/>
      <c r="Y440" s="8">
        <f t="shared" si="241"/>
        <v>0</v>
      </c>
      <c r="Z440" s="8">
        <f t="shared" si="242"/>
        <v>0</v>
      </c>
      <c r="AA440" s="8">
        <f t="shared" si="243"/>
        <v>-0.3967564852697345</v>
      </c>
      <c r="AB440" s="8">
        <f t="shared" si="251"/>
        <v>-122.20210256960166</v>
      </c>
      <c r="AC440" s="8">
        <f t="shared" si="244"/>
        <v>-122.5988590548714</v>
      </c>
      <c r="AD440" s="8">
        <f t="shared" si="252"/>
        <v>0.22727643453195745</v>
      </c>
      <c r="AE440" s="8">
        <f t="shared" si="245"/>
        <v>-122.37158262033944</v>
      </c>
      <c r="AG440" s="20"/>
      <c r="AJ440" s="7"/>
      <c r="AK440" s="6"/>
      <c r="AL440" s="6"/>
      <c r="AM440" s="5"/>
      <c r="AN440" s="5"/>
    </row>
    <row r="441" spans="2:40" x14ac:dyDescent="0.15">
      <c r="B441" s="7"/>
      <c r="C441" s="19"/>
      <c r="D441" s="21"/>
      <c r="E441" s="21"/>
      <c r="F441" s="7"/>
      <c r="G441" s="19"/>
      <c r="H441" s="17">
        <f t="shared" si="253"/>
        <v>103</v>
      </c>
      <c r="I441" s="7">
        <f t="shared" si="246"/>
        <v>103</v>
      </c>
      <c r="J441" s="16">
        <v>0</v>
      </c>
      <c r="K441" s="14">
        <v>0</v>
      </c>
      <c r="L441" s="15">
        <f t="shared" si="254"/>
        <v>2787.600474433877</v>
      </c>
      <c r="M441" s="14">
        <f t="shared" si="238"/>
        <v>769177</v>
      </c>
      <c r="N441" s="13"/>
      <c r="O441" s="12">
        <f>1000*(IF(I43&lt;18,VLOOKUP(I43,'[1]Mortality (No Interventions) H'!$B$10:$O$129,13),VLOOKUP(I43,'[1]Mortality (Interventions) H'!$B$392:$AV$512,13)))</f>
        <v>550.42620143816157</v>
      </c>
      <c r="P441" s="11">
        <v>0</v>
      </c>
      <c r="Q441" s="10">
        <f t="shared" si="247"/>
        <v>1.4232903492036829E-4</v>
      </c>
      <c r="R441" s="10">
        <f t="shared" si="248"/>
        <v>7.8341630045577777E-5</v>
      </c>
      <c r="S441" s="10">
        <f t="shared" si="249"/>
        <v>0</v>
      </c>
      <c r="T441" s="9">
        <f t="shared" si="239"/>
        <v>6.3987404874790509E-5</v>
      </c>
      <c r="U441" s="18"/>
      <c r="V441" s="8">
        <f t="shared" si="250"/>
        <v>1.0947622009294413</v>
      </c>
      <c r="W441" s="8">
        <f t="shared" si="240"/>
        <v>0.49217640119376743</v>
      </c>
      <c r="X441" s="18"/>
      <c r="Y441" s="8">
        <f t="shared" si="241"/>
        <v>0</v>
      </c>
      <c r="Z441" s="8">
        <f t="shared" si="242"/>
        <v>0</v>
      </c>
      <c r="AA441" s="8">
        <f t="shared" si="243"/>
        <v>-0.17837132018675861</v>
      </c>
      <c r="AB441" s="8">
        <f t="shared" si="251"/>
        <v>-60.258579973567379</v>
      </c>
      <c r="AC441" s="8">
        <f t="shared" si="244"/>
        <v>-60.436951293754134</v>
      </c>
      <c r="AD441" s="8">
        <f t="shared" si="252"/>
        <v>0.1073961719111782</v>
      </c>
      <c r="AE441" s="8">
        <f t="shared" si="245"/>
        <v>-60.329555121842958</v>
      </c>
      <c r="AG441" s="20"/>
      <c r="AJ441" s="7"/>
      <c r="AK441" s="6"/>
      <c r="AL441" s="6"/>
      <c r="AM441" s="5"/>
      <c r="AN441" s="5"/>
    </row>
    <row r="442" spans="2:40" x14ac:dyDescent="0.15">
      <c r="B442" s="7"/>
      <c r="C442" s="19"/>
      <c r="D442" s="21"/>
      <c r="E442" s="21"/>
      <c r="F442" s="7"/>
      <c r="G442" s="19"/>
      <c r="H442" s="17">
        <f t="shared" si="253"/>
        <v>104</v>
      </c>
      <c r="I442" s="7">
        <f t="shared" si="246"/>
        <v>104</v>
      </c>
      <c r="J442" s="16">
        <v>0</v>
      </c>
      <c r="K442" s="14">
        <v>0</v>
      </c>
      <c r="L442" s="15">
        <f t="shared" si="254"/>
        <v>2787.600474433877</v>
      </c>
      <c r="M442" s="14">
        <f t="shared" si="238"/>
        <v>769177</v>
      </c>
      <c r="N442" s="13"/>
      <c r="O442" s="12">
        <f>1000*(IF(I44&lt;18,VLOOKUP(I44,'[1]Mortality (No Interventions) H'!$B$10:$O$129,13),VLOOKUP(I44,'[1]Mortality (Interventions) H'!$B$392:$AV$512,13)))</f>
        <v>573.00400307636448</v>
      </c>
      <c r="P442" s="11">
        <v>0</v>
      </c>
      <c r="Q442" s="10">
        <f t="shared" si="247"/>
        <v>6.3987404874790509E-5</v>
      </c>
      <c r="R442" s="10">
        <f t="shared" si="248"/>
        <v>3.666503913972304E-5</v>
      </c>
      <c r="S442" s="10">
        <f t="shared" si="249"/>
        <v>0</v>
      </c>
      <c r="T442" s="9">
        <f t="shared" si="239"/>
        <v>2.7322365735067469E-5</v>
      </c>
      <c r="U442" s="18"/>
      <c r="V442" s="8">
        <f t="shared" si="250"/>
        <v>0.49217640119376743</v>
      </c>
      <c r="W442" s="8">
        <f t="shared" si="240"/>
        <v>0.21015735309001993</v>
      </c>
      <c r="X442" s="18"/>
      <c r="Y442" s="8">
        <f t="shared" si="241"/>
        <v>0</v>
      </c>
      <c r="Z442" s="8">
        <f t="shared" si="242"/>
        <v>0</v>
      </c>
      <c r="AA442" s="8">
        <f t="shared" si="243"/>
        <v>-7.6163839685729984E-2</v>
      </c>
      <c r="AB442" s="8">
        <f t="shared" si="251"/>
        <v>-28.201904810374749</v>
      </c>
      <c r="AC442" s="8">
        <f t="shared" si="244"/>
        <v>-28.278068650060479</v>
      </c>
      <c r="AD442" s="8">
        <f t="shared" si="252"/>
        <v>4.8282504957108591E-2</v>
      </c>
      <c r="AE442" s="8">
        <f t="shared" si="245"/>
        <v>-28.229786145103372</v>
      </c>
      <c r="AG442" s="20"/>
      <c r="AJ442" s="7"/>
      <c r="AK442" s="6"/>
      <c r="AL442" s="6"/>
      <c r="AM442" s="5"/>
      <c r="AN442" s="5"/>
    </row>
    <row r="443" spans="2:40" x14ac:dyDescent="0.15">
      <c r="B443" s="7"/>
      <c r="C443" s="19"/>
      <c r="D443" s="21"/>
      <c r="E443" s="21"/>
      <c r="F443" s="7"/>
      <c r="G443" s="19"/>
      <c r="H443" s="17">
        <f t="shared" si="253"/>
        <v>105</v>
      </c>
      <c r="I443" s="7">
        <f t="shared" si="246"/>
        <v>105</v>
      </c>
      <c r="J443" s="16">
        <v>0</v>
      </c>
      <c r="K443" s="14">
        <v>0</v>
      </c>
      <c r="L443" s="15">
        <f t="shared" si="254"/>
        <v>2787.600474433877</v>
      </c>
      <c r="M443" s="14">
        <f t="shared" si="238"/>
        <v>769177</v>
      </c>
      <c r="N443" s="13"/>
      <c r="O443" s="12">
        <f>1000*(IF(I45&lt;18,VLOOKUP(I45,'[1]Mortality (No Interventions) H'!$B$10:$O$129,13),VLOOKUP(I45,'[1]Mortality (Interventions) H'!$B$392:$AV$512,13)))</f>
        <v>594.97926167655669</v>
      </c>
      <c r="P443" s="11">
        <v>0</v>
      </c>
      <c r="Q443" s="10">
        <f t="shared" si="247"/>
        <v>2.7322365735067469E-5</v>
      </c>
      <c r="R443" s="10">
        <f t="shared" si="248"/>
        <v>1.6256240992307295E-5</v>
      </c>
      <c r="S443" s="10">
        <f t="shared" si="249"/>
        <v>0</v>
      </c>
      <c r="T443" s="9">
        <f t="shared" si="239"/>
        <v>1.1066124742760174E-5</v>
      </c>
      <c r="U443" s="18"/>
      <c r="V443" s="8">
        <f t="shared" si="250"/>
        <v>0.21015735309001993</v>
      </c>
      <c r="W443" s="8">
        <f t="shared" si="240"/>
        <v>8.5118086312620425E-2</v>
      </c>
      <c r="X443" s="18"/>
      <c r="Y443" s="8">
        <f t="shared" si="241"/>
        <v>0</v>
      </c>
      <c r="Z443" s="8">
        <f t="shared" si="242"/>
        <v>0</v>
      </c>
      <c r="AA443" s="8">
        <f t="shared" si="243"/>
        <v>-3.0847934583062727E-2</v>
      </c>
      <c r="AB443" s="8">
        <f t="shared" si="251"/>
        <v>-12.503926677739948</v>
      </c>
      <c r="AC443" s="8">
        <f t="shared" si="244"/>
        <v>-12.534774612323011</v>
      </c>
      <c r="AD443" s="8">
        <f t="shared" si="252"/>
        <v>2.0616436338130956E-2</v>
      </c>
      <c r="AE443" s="8">
        <f t="shared" si="245"/>
        <v>-12.51415817598488</v>
      </c>
      <c r="AG443" s="20"/>
      <c r="AJ443" s="7"/>
      <c r="AK443" s="6"/>
      <c r="AL443" s="6"/>
      <c r="AM443" s="5"/>
      <c r="AN443" s="5"/>
    </row>
    <row r="444" spans="2:40" x14ac:dyDescent="0.15">
      <c r="B444" s="7"/>
      <c r="C444" s="19"/>
      <c r="D444" s="21"/>
      <c r="E444" s="21"/>
      <c r="F444" s="7"/>
      <c r="G444" s="19"/>
      <c r="H444" s="17">
        <f t="shared" si="253"/>
        <v>106</v>
      </c>
      <c r="I444" s="7">
        <f t="shared" si="246"/>
        <v>106</v>
      </c>
      <c r="J444" s="16">
        <v>0</v>
      </c>
      <c r="K444" s="14">
        <v>0</v>
      </c>
      <c r="L444" s="15">
        <f t="shared" si="254"/>
        <v>2787.600474433877</v>
      </c>
      <c r="M444" s="14">
        <f t="shared" si="238"/>
        <v>769177</v>
      </c>
      <c r="N444" s="13"/>
      <c r="O444" s="12">
        <f>1000*(IF(I46&lt;18,VLOOKUP(I46,'[1]Mortality (No Interventions) H'!$B$10:$O$129,13),VLOOKUP(I46,'[1]Mortality (Interventions) H'!$B$392:$AV$512,13)))</f>
        <v>616.14522299288012</v>
      </c>
      <c r="P444" s="11">
        <v>0</v>
      </c>
      <c r="Q444" s="10">
        <f t="shared" si="247"/>
        <v>1.1066124742760174E-5</v>
      </c>
      <c r="R444" s="10">
        <f t="shared" si="248"/>
        <v>6.818339897294996E-6</v>
      </c>
      <c r="S444" s="10">
        <f t="shared" si="249"/>
        <v>0</v>
      </c>
      <c r="T444" s="9">
        <f t="shared" si="239"/>
        <v>4.247784845465178E-6</v>
      </c>
      <c r="U444" s="18"/>
      <c r="V444" s="8">
        <f t="shared" si="250"/>
        <v>8.5118086312620425E-2</v>
      </c>
      <c r="W444" s="8">
        <f t="shared" si="240"/>
        <v>3.2672984040803696E-2</v>
      </c>
      <c r="X444" s="18"/>
      <c r="Y444" s="8">
        <f t="shared" si="241"/>
        <v>0</v>
      </c>
      <c r="Z444" s="8">
        <f t="shared" si="242"/>
        <v>0</v>
      </c>
      <c r="AA444" s="8">
        <f t="shared" si="243"/>
        <v>-1.1841127050511763E-2</v>
      </c>
      <c r="AB444" s="8">
        <f t="shared" si="251"/>
        <v>-5.2445102271816735</v>
      </c>
      <c r="AC444" s="8">
        <f t="shared" si="244"/>
        <v>-5.2563513542321854</v>
      </c>
      <c r="AD444" s="8">
        <f t="shared" si="252"/>
        <v>8.3500842672680643E-3</v>
      </c>
      <c r="AE444" s="8">
        <f t="shared" si="245"/>
        <v>-5.2480012699649174</v>
      </c>
      <c r="AG444" s="20"/>
      <c r="AJ444" s="7"/>
      <c r="AK444" s="6"/>
      <c r="AL444" s="6"/>
      <c r="AM444" s="5"/>
      <c r="AN444" s="5"/>
    </row>
    <row r="445" spans="2:40" x14ac:dyDescent="0.15">
      <c r="B445" s="7"/>
      <c r="C445" s="19"/>
      <c r="D445" s="21"/>
      <c r="E445" s="21"/>
      <c r="F445" s="7"/>
      <c r="G445" s="19"/>
      <c r="H445" s="17">
        <f t="shared" si="253"/>
        <v>107</v>
      </c>
      <c r="I445" s="7">
        <f t="shared" si="246"/>
        <v>107</v>
      </c>
      <c r="J445" s="16">
        <v>0</v>
      </c>
      <c r="K445" s="14">
        <v>0</v>
      </c>
      <c r="L445" s="15">
        <f t="shared" si="254"/>
        <v>2787.600474433877</v>
      </c>
      <c r="M445" s="14">
        <f t="shared" si="238"/>
        <v>769177</v>
      </c>
      <c r="N445" s="13"/>
      <c r="O445" s="12">
        <f>1000*(IF(I47&lt;18,VLOOKUP(I47,'[1]Mortality (No Interventions) H'!$B$10:$O$129,13),VLOOKUP(I47,'[1]Mortality (Interventions) H'!$B$392:$AV$512,13)))</f>
        <v>636.52589916512261</v>
      </c>
      <c r="P445" s="11">
        <v>0</v>
      </c>
      <c r="Q445" s="10">
        <f t="shared" si="247"/>
        <v>4.247784845465178E-6</v>
      </c>
      <c r="R445" s="10">
        <f t="shared" si="248"/>
        <v>2.7038250682197036E-6</v>
      </c>
      <c r="S445" s="10">
        <f t="shared" si="249"/>
        <v>0</v>
      </c>
      <c r="T445" s="9">
        <f t="shared" si="239"/>
        <v>1.5439597772454744E-6</v>
      </c>
      <c r="U445" s="18"/>
      <c r="V445" s="8">
        <f t="shared" si="250"/>
        <v>3.2672984040803696E-2</v>
      </c>
      <c r="W445" s="8">
        <f t="shared" si="240"/>
        <v>1.1875783495823423E-2</v>
      </c>
      <c r="X445" s="18"/>
      <c r="Y445" s="8">
        <f t="shared" si="241"/>
        <v>0</v>
      </c>
      <c r="Z445" s="8">
        <f t="shared" si="242"/>
        <v>0</v>
      </c>
      <c r="AA445" s="8">
        <f t="shared" si="243"/>
        <v>-4.3039430075563073E-3</v>
      </c>
      <c r="AB445" s="8">
        <f t="shared" si="251"/>
        <v>-2.079720054498027</v>
      </c>
      <c r="AC445" s="8">
        <f t="shared" si="244"/>
        <v>-2.0840239975055832</v>
      </c>
      <c r="AD445" s="8">
        <f t="shared" si="252"/>
        <v>3.2052197344028428E-3</v>
      </c>
      <c r="AE445" s="8">
        <f t="shared" si="245"/>
        <v>-2.0808187777711802</v>
      </c>
      <c r="AG445" s="20"/>
      <c r="AJ445" s="7"/>
      <c r="AK445" s="6"/>
      <c r="AL445" s="6"/>
      <c r="AM445" s="5"/>
      <c r="AN445" s="5"/>
    </row>
    <row r="446" spans="2:40" x14ac:dyDescent="0.15">
      <c r="B446" s="7"/>
      <c r="C446" s="19"/>
      <c r="D446" s="21"/>
      <c r="E446" s="21"/>
      <c r="F446" s="7"/>
      <c r="G446" s="19"/>
      <c r="H446" s="17">
        <f t="shared" si="253"/>
        <v>108</v>
      </c>
      <c r="I446" s="7">
        <f t="shared" si="246"/>
        <v>108</v>
      </c>
      <c r="J446" s="16">
        <v>0</v>
      </c>
      <c r="K446" s="14">
        <v>0</v>
      </c>
      <c r="L446" s="15">
        <f t="shared" si="254"/>
        <v>2787.600474433877</v>
      </c>
      <c r="M446" s="14">
        <f t="shared" si="238"/>
        <v>769177</v>
      </c>
      <c r="N446" s="13"/>
      <c r="O446" s="12">
        <f>1000*(IF(I48&lt;18,VLOOKUP(I48,'[1]Mortality (No Interventions) H'!$B$10:$O$129,13),VLOOKUP(I48,'[1]Mortality (Interventions) H'!$B$392:$AV$512,13)))</f>
        <v>656.16934008840485</v>
      </c>
      <c r="P446" s="11">
        <v>0</v>
      </c>
      <c r="Q446" s="10">
        <f t="shared" si="247"/>
        <v>1.5439597772454744E-6</v>
      </c>
      <c r="R446" s="10">
        <f t="shared" si="248"/>
        <v>1.0130990681582034E-6</v>
      </c>
      <c r="S446" s="10">
        <f t="shared" si="249"/>
        <v>0</v>
      </c>
      <c r="T446" s="9">
        <f t="shared" si="239"/>
        <v>5.3086070908727103E-7</v>
      </c>
      <c r="U446" s="18"/>
      <c r="V446" s="8">
        <f t="shared" si="250"/>
        <v>1.1875783495823423E-2</v>
      </c>
      <c r="W446" s="8">
        <f t="shared" si="240"/>
        <v>4.083258476336199E-3</v>
      </c>
      <c r="X446" s="18"/>
      <c r="Y446" s="8">
        <f t="shared" si="241"/>
        <v>0</v>
      </c>
      <c r="Z446" s="8">
        <f t="shared" si="242"/>
        <v>0</v>
      </c>
      <c r="AA446" s="8">
        <f t="shared" si="243"/>
        <v>-1.479827564509981E-3</v>
      </c>
      <c r="AB446" s="8">
        <f t="shared" si="251"/>
        <v>-0.77925250194872242</v>
      </c>
      <c r="AC446" s="8">
        <f t="shared" si="244"/>
        <v>-0.78073232951323235</v>
      </c>
      <c r="AD446" s="8">
        <f t="shared" si="252"/>
        <v>1.1650143609402779E-3</v>
      </c>
      <c r="AE446" s="8">
        <f t="shared" si="245"/>
        <v>-0.77956731515229205</v>
      </c>
      <c r="AG446" s="20"/>
      <c r="AJ446" s="7"/>
      <c r="AK446" s="6"/>
      <c r="AL446" s="6"/>
      <c r="AM446" s="5"/>
      <c r="AN446" s="5"/>
    </row>
    <row r="447" spans="2:40" x14ac:dyDescent="0.15">
      <c r="B447" s="7"/>
      <c r="C447" s="19"/>
      <c r="F447" s="7"/>
      <c r="G447" s="19"/>
      <c r="H447" s="17">
        <f t="shared" si="253"/>
        <v>109</v>
      </c>
      <c r="I447" s="7">
        <f t="shared" si="246"/>
        <v>109</v>
      </c>
      <c r="J447" s="16">
        <v>0</v>
      </c>
      <c r="K447" s="14">
        <v>0</v>
      </c>
      <c r="L447" s="15">
        <f t="shared" si="254"/>
        <v>2787.600474433877</v>
      </c>
      <c r="M447" s="14">
        <f t="shared" si="238"/>
        <v>769177</v>
      </c>
      <c r="N447" s="13"/>
      <c r="O447" s="12">
        <f>1000*(IF(I49&lt;18,VLOOKUP(I49,'[1]Mortality (No Interventions) H'!$B$10:$O$129,13),VLOOKUP(I49,'[1]Mortality (Interventions) H'!$B$392:$AV$512,13)))</f>
        <v>674.89731420098383</v>
      </c>
      <c r="P447" s="11">
        <v>0</v>
      </c>
      <c r="Q447" s="10">
        <f t="shared" si="247"/>
        <v>5.3086070908727103E-7</v>
      </c>
      <c r="R447" s="10">
        <f t="shared" si="248"/>
        <v>3.5827646677782903E-7</v>
      </c>
      <c r="S447" s="10">
        <f t="shared" si="249"/>
        <v>0</v>
      </c>
      <c r="T447" s="9">
        <f t="shared" si="239"/>
        <v>1.72584242309442E-7</v>
      </c>
      <c r="U447" s="18"/>
      <c r="V447" s="8">
        <f t="shared" si="250"/>
        <v>4.083258476336199E-3</v>
      </c>
      <c r="W447" s="8">
        <f t="shared" si="240"/>
        <v>1.3274782974684969E-3</v>
      </c>
      <c r="X447" s="18"/>
      <c r="Y447" s="8">
        <f t="shared" si="241"/>
        <v>0</v>
      </c>
      <c r="Z447" s="8">
        <f t="shared" si="242"/>
        <v>0</v>
      </c>
      <c r="AA447" s="8">
        <f t="shared" si="243"/>
        <v>-4.8109591574161173E-4</v>
      </c>
      <c r="AB447" s="8">
        <f t="shared" si="251"/>
        <v>-0.27557801788677022</v>
      </c>
      <c r="AC447" s="8">
        <f t="shared" si="244"/>
        <v>-0.27605911380251186</v>
      </c>
      <c r="AD447" s="8">
        <f t="shared" si="252"/>
        <v>4.0056765652858112E-4</v>
      </c>
      <c r="AE447" s="8">
        <f t="shared" si="245"/>
        <v>-0.27565854614598329</v>
      </c>
      <c r="AJ447" s="7"/>
      <c r="AK447" s="6"/>
      <c r="AL447" s="6"/>
      <c r="AM447" s="5"/>
      <c r="AN447" s="5"/>
    </row>
    <row r="448" spans="2:40" x14ac:dyDescent="0.15">
      <c r="B448" s="7"/>
      <c r="C448" s="19"/>
      <c r="F448" s="7"/>
      <c r="G448" s="19"/>
      <c r="H448" s="17">
        <f t="shared" si="253"/>
        <v>110</v>
      </c>
      <c r="I448" s="7">
        <f t="shared" si="246"/>
        <v>110</v>
      </c>
      <c r="J448" s="16">
        <v>0</v>
      </c>
      <c r="K448" s="14">
        <v>0</v>
      </c>
      <c r="L448" s="15">
        <f t="shared" si="254"/>
        <v>2787.600474433877</v>
      </c>
      <c r="M448" s="14">
        <f t="shared" si="238"/>
        <v>769177</v>
      </c>
      <c r="N448" s="13"/>
      <c r="O448" s="12">
        <f>1000*(IF(I50&lt;18,VLOOKUP(I50,'[1]Mortality (No Interventions) H'!$B$10:$O$129,13),VLOOKUP(I50,'[1]Mortality (Interventions) H'!$B$392:$AV$512,13)))</f>
        <v>692.54276400930178</v>
      </c>
      <c r="P448" s="11">
        <v>0</v>
      </c>
      <c r="Q448" s="10">
        <f t="shared" si="247"/>
        <v>1.72584242309442E-7</v>
      </c>
      <c r="R448" s="10">
        <f t="shared" si="248"/>
        <v>1.1952196819343206E-7</v>
      </c>
      <c r="S448" s="10">
        <f t="shared" si="249"/>
        <v>0</v>
      </c>
      <c r="T448" s="9">
        <f t="shared" si="239"/>
        <v>5.306227411600994E-8</v>
      </c>
      <c r="U448" s="18"/>
      <c r="V448" s="8">
        <f t="shared" si="250"/>
        <v>1.3274782974684969E-3</v>
      </c>
      <c r="W448" s="8">
        <f t="shared" si="240"/>
        <v>4.0814280817730178E-4</v>
      </c>
      <c r="X448" s="18"/>
      <c r="Y448" s="8">
        <f t="shared" si="241"/>
        <v>0</v>
      </c>
      <c r="Z448" s="8">
        <f t="shared" si="242"/>
        <v>0</v>
      </c>
      <c r="AA448" s="8">
        <f t="shared" si="243"/>
        <v>-1.4791642050032973E-4</v>
      </c>
      <c r="AB448" s="8">
        <f t="shared" si="251"/>
        <v>-9.1933548929119493E-2</v>
      </c>
      <c r="AC448" s="8">
        <f t="shared" si="244"/>
        <v>-9.208146534961982E-2</v>
      </c>
      <c r="AD448" s="8">
        <f t="shared" si="252"/>
        <v>1.3022562098165955E-4</v>
      </c>
      <c r="AE448" s="8">
        <f t="shared" si="245"/>
        <v>-9.1951239728638168E-2</v>
      </c>
      <c r="AJ448" s="7"/>
      <c r="AK448" s="6"/>
      <c r="AL448" s="6"/>
      <c r="AM448" s="5"/>
      <c r="AN448" s="5"/>
    </row>
    <row r="449" spans="2:40" x14ac:dyDescent="0.15">
      <c r="B449" s="7"/>
      <c r="C449" s="19"/>
      <c r="F449" s="7"/>
      <c r="G449" s="19"/>
      <c r="H449" s="17">
        <f t="shared" si="253"/>
        <v>111</v>
      </c>
      <c r="I449" s="7">
        <f t="shared" si="246"/>
        <v>111</v>
      </c>
      <c r="J449" s="16">
        <v>0</v>
      </c>
      <c r="K449" s="14">
        <v>0</v>
      </c>
      <c r="L449" s="15">
        <f t="shared" si="254"/>
        <v>2787.600474433877</v>
      </c>
      <c r="M449" s="14">
        <f t="shared" si="238"/>
        <v>769177</v>
      </c>
      <c r="N449" s="13"/>
      <c r="O449" s="12">
        <f>1000*(IF(I51&lt;18,VLOOKUP(I51,'[1]Mortality (No Interventions) H'!$B$10:$O$129,13),VLOOKUP(I51,'[1]Mortality (Interventions) H'!$B$392:$AV$512,13)))</f>
        <v>713.77432514481745</v>
      </c>
      <c r="P449" s="11">
        <v>0</v>
      </c>
      <c r="Q449" s="10">
        <f t="shared" si="247"/>
        <v>5.306227411600994E-8</v>
      </c>
      <c r="R449" s="10">
        <f t="shared" si="248"/>
        <v>3.7874488897804309E-8</v>
      </c>
      <c r="S449" s="10">
        <f t="shared" si="249"/>
        <v>0</v>
      </c>
      <c r="T449" s="9">
        <f t="shared" si="239"/>
        <v>1.5187785218205631E-8</v>
      </c>
      <c r="U449" s="18"/>
      <c r="V449" s="8">
        <f t="shared" si="250"/>
        <v>4.0814280817730178E-4</v>
      </c>
      <c r="W449" s="8">
        <f t="shared" si="240"/>
        <v>1.1682095070783754E-4</v>
      </c>
      <c r="X449" s="18"/>
      <c r="Y449" s="8">
        <f t="shared" si="241"/>
        <v>0</v>
      </c>
      <c r="Z449" s="8">
        <f t="shared" si="242"/>
        <v>0</v>
      </c>
      <c r="AA449" s="8">
        <f t="shared" si="243"/>
        <v>-4.233747727986984E-5</v>
      </c>
      <c r="AB449" s="8">
        <f t="shared" si="251"/>
        <v>-2.9132185746946426E-2</v>
      </c>
      <c r="AC449" s="8">
        <f t="shared" si="244"/>
        <v>-2.9174523224226295E-2</v>
      </c>
      <c r="AD449" s="8">
        <f t="shared" si="252"/>
        <v>4.003880948219331E-5</v>
      </c>
      <c r="AE449" s="8">
        <f t="shared" si="245"/>
        <v>-2.9134484414744102E-2</v>
      </c>
      <c r="AJ449" s="7"/>
      <c r="AK449" s="6"/>
      <c r="AL449" s="6"/>
      <c r="AM449" s="5"/>
      <c r="AN449" s="5"/>
    </row>
    <row r="450" spans="2:40" x14ac:dyDescent="0.15">
      <c r="B450" s="7"/>
      <c r="C450" s="19"/>
      <c r="F450" s="7"/>
      <c r="G450" s="19"/>
      <c r="H450" s="17">
        <f t="shared" si="253"/>
        <v>112</v>
      </c>
      <c r="I450" s="7">
        <f t="shared" si="246"/>
        <v>112</v>
      </c>
      <c r="J450" s="16">
        <v>0</v>
      </c>
      <c r="K450" s="14">
        <v>0</v>
      </c>
      <c r="L450" s="15">
        <f t="shared" si="254"/>
        <v>2787.600474433877</v>
      </c>
      <c r="M450" s="14">
        <f t="shared" si="238"/>
        <v>769177</v>
      </c>
      <c r="N450" s="13"/>
      <c r="O450" s="12">
        <f>1000*(IF(I52&lt;18,VLOOKUP(I52,'[1]Mortality (No Interventions) H'!$B$10:$O$129,13),VLOOKUP(I52,'[1]Mortality (Interventions) H'!$B$392:$AV$512,13)))</f>
        <v>733.72575802925064</v>
      </c>
      <c r="P450" s="11">
        <v>0</v>
      </c>
      <c r="Q450" s="10">
        <f t="shared" si="247"/>
        <v>1.5187785218205631E-8</v>
      </c>
      <c r="R450" s="10">
        <f t="shared" si="248"/>
        <v>1.1143669222013375E-8</v>
      </c>
      <c r="S450" s="10">
        <f t="shared" si="249"/>
        <v>0</v>
      </c>
      <c r="T450" s="9">
        <f t="shared" si="239"/>
        <v>4.0441159961922563E-9</v>
      </c>
      <c r="U450" s="18"/>
      <c r="V450" s="8">
        <f t="shared" si="250"/>
        <v>1.1682095070783754E-4</v>
      </c>
      <c r="W450" s="8">
        <f t="shared" si="240"/>
        <v>3.1106410096031715E-5</v>
      </c>
      <c r="X450" s="18"/>
      <c r="Y450" s="8">
        <f t="shared" si="241"/>
        <v>0</v>
      </c>
      <c r="Z450" s="8">
        <f t="shared" si="242"/>
        <v>0</v>
      </c>
      <c r="AA450" s="8">
        <f t="shared" si="243"/>
        <v>-1.1273379669651165E-5</v>
      </c>
      <c r="AB450" s="8">
        <f t="shared" si="251"/>
        <v>-8.5714540611805806E-3</v>
      </c>
      <c r="AC450" s="8">
        <f t="shared" si="244"/>
        <v>-8.5827274408502314E-3</v>
      </c>
      <c r="AD450" s="8">
        <f t="shared" si="252"/>
        <v>1.1460135264438863E-5</v>
      </c>
      <c r="AE450" s="8">
        <f t="shared" si="245"/>
        <v>-8.5712673055857933E-3</v>
      </c>
      <c r="AJ450" s="7"/>
      <c r="AK450" s="6"/>
      <c r="AL450" s="6"/>
      <c r="AM450" s="5"/>
      <c r="AN450" s="5"/>
    </row>
    <row r="451" spans="2:40" x14ac:dyDescent="0.15">
      <c r="B451" s="7"/>
      <c r="C451" s="19"/>
      <c r="F451" s="7"/>
      <c r="G451" s="19"/>
      <c r="H451" s="17">
        <f t="shared" si="253"/>
        <v>113</v>
      </c>
      <c r="I451" s="7">
        <f t="shared" si="246"/>
        <v>113</v>
      </c>
      <c r="J451" s="16">
        <v>0</v>
      </c>
      <c r="K451" s="14">
        <v>0</v>
      </c>
      <c r="L451" s="15">
        <f t="shared" si="254"/>
        <v>2787.600474433877</v>
      </c>
      <c r="M451" s="14">
        <f t="shared" si="238"/>
        <v>769177</v>
      </c>
      <c r="N451" s="13"/>
      <c r="O451" s="12">
        <f>1000*(IF(I53&lt;18,VLOOKUP(I53,'[1]Mortality (No Interventions) H'!$B$10:$O$129,13),VLOOKUP(I53,'[1]Mortality (Interventions) H'!$B$392:$AV$512,13)))</f>
        <v>752.36720089222297</v>
      </c>
      <c r="P451" s="11">
        <v>0</v>
      </c>
      <c r="Q451" s="10">
        <f t="shared" si="247"/>
        <v>4.0441159961922563E-9</v>
      </c>
      <c r="R451" s="10">
        <f t="shared" si="248"/>
        <v>3.0426602321386315E-9</v>
      </c>
      <c r="S451" s="10">
        <f t="shared" si="249"/>
        <v>0</v>
      </c>
      <c r="T451" s="9">
        <f t="shared" si="239"/>
        <v>1.0014557640536248E-9</v>
      </c>
      <c r="U451" s="18"/>
      <c r="V451" s="8">
        <f t="shared" si="250"/>
        <v>3.1106410096031715E-5</v>
      </c>
      <c r="W451" s="8">
        <f t="shared" si="240"/>
        <v>7.7029674022747494E-6</v>
      </c>
      <c r="X451" s="18"/>
      <c r="Y451" s="8">
        <f t="shared" si="241"/>
        <v>0</v>
      </c>
      <c r="Z451" s="8">
        <f t="shared" si="242"/>
        <v>0</v>
      </c>
      <c r="AA451" s="8">
        <f t="shared" si="243"/>
        <v>-2.7916585630004252E-6</v>
      </c>
      <c r="AB451" s="8">
        <f t="shared" si="251"/>
        <v>-2.3403442693756961E-3</v>
      </c>
      <c r="AC451" s="8">
        <f t="shared" si="244"/>
        <v>-2.3431359279386965E-3</v>
      </c>
      <c r="AD451" s="8">
        <f t="shared" si="252"/>
        <v>3.0515388304207115E-6</v>
      </c>
      <c r="AE451" s="8">
        <f t="shared" si="245"/>
        <v>-2.3400843891082756E-3</v>
      </c>
      <c r="AJ451" s="7"/>
      <c r="AK451" s="6"/>
      <c r="AL451" s="6"/>
      <c r="AM451" s="5"/>
      <c r="AN451" s="5"/>
    </row>
    <row r="452" spans="2:40" x14ac:dyDescent="0.15">
      <c r="B452" s="7"/>
      <c r="C452" s="19"/>
      <c r="F452" s="7"/>
      <c r="G452" s="19"/>
      <c r="H452" s="17">
        <f t="shared" si="253"/>
        <v>114</v>
      </c>
      <c r="I452" s="7">
        <f t="shared" si="246"/>
        <v>114</v>
      </c>
      <c r="J452" s="16">
        <v>0</v>
      </c>
      <c r="K452" s="14">
        <v>0</v>
      </c>
      <c r="L452" s="15">
        <f t="shared" si="254"/>
        <v>2787.600474433877</v>
      </c>
      <c r="M452" s="14">
        <f t="shared" si="238"/>
        <v>769177</v>
      </c>
      <c r="N452" s="13"/>
      <c r="O452" s="12">
        <f>1000*(IF(I54&lt;18,VLOOKUP(I54,'[1]Mortality (No Interventions) H'!$B$10:$O$129,13),VLOOKUP(I54,'[1]Mortality (Interventions) H'!$B$392:$AV$512,13)))</f>
        <v>769.67205481149904</v>
      </c>
      <c r="P452" s="11">
        <v>0</v>
      </c>
      <c r="Q452" s="10">
        <f t="shared" si="247"/>
        <v>1.0014557640536248E-9</v>
      </c>
      <c r="R452" s="10">
        <f t="shared" si="248"/>
        <v>7.7079251572197318E-10</v>
      </c>
      <c r="S452" s="10">
        <f t="shared" si="249"/>
        <v>0</v>
      </c>
      <c r="T452" s="9">
        <f t="shared" si="239"/>
        <v>2.3066324833165157E-10</v>
      </c>
      <c r="U452" s="18"/>
      <c r="V452" s="8">
        <f t="shared" si="250"/>
        <v>7.7029674022747494E-6</v>
      </c>
      <c r="W452" s="8">
        <f t="shared" si="240"/>
        <v>1.7742086536199477E-6</v>
      </c>
      <c r="X452" s="18"/>
      <c r="Y452" s="8">
        <f t="shared" si="241"/>
        <v>0</v>
      </c>
      <c r="Z452" s="8">
        <f t="shared" si="242"/>
        <v>0</v>
      </c>
      <c r="AA452" s="8">
        <f t="shared" si="243"/>
        <v>-6.4299698048377109E-7</v>
      </c>
      <c r="AB452" s="8">
        <f t="shared" si="251"/>
        <v>-5.9287587486548017E-4</v>
      </c>
      <c r="AC452" s="8">
        <f t="shared" si="244"/>
        <v>-5.9351887184596393E-4</v>
      </c>
      <c r="AD452" s="8">
        <f t="shared" si="252"/>
        <v>7.55661102163153E-7</v>
      </c>
      <c r="AE452" s="8">
        <f t="shared" si="245"/>
        <v>-5.9276321074380083E-4</v>
      </c>
      <c r="AJ452" s="7"/>
      <c r="AK452" s="6"/>
      <c r="AL452" s="6"/>
      <c r="AM452" s="5"/>
      <c r="AN452" s="5"/>
    </row>
    <row r="453" spans="2:40" x14ac:dyDescent="0.15">
      <c r="B453" s="7"/>
      <c r="C453" s="19"/>
      <c r="F453" s="7"/>
      <c r="G453" s="19"/>
      <c r="H453" s="17">
        <f t="shared" si="253"/>
        <v>115</v>
      </c>
      <c r="I453" s="7">
        <f t="shared" si="246"/>
        <v>115</v>
      </c>
      <c r="J453" s="16">
        <v>0</v>
      </c>
      <c r="K453" s="14">
        <v>0</v>
      </c>
      <c r="L453" s="15">
        <f t="shared" si="254"/>
        <v>2787.600474433877</v>
      </c>
      <c r="M453" s="14">
        <f t="shared" si="238"/>
        <v>769177</v>
      </c>
      <c r="N453" s="13"/>
      <c r="O453" s="12">
        <f>1000*(IF(I55&lt;18,VLOOKUP(I55,'[1]Mortality (No Interventions) H'!$B$10:$O$129,13),VLOOKUP(I55,'[1]Mortality (Interventions) H'!$B$392:$AV$512,13)))</f>
        <v>785.61622055671126</v>
      </c>
      <c r="P453" s="11">
        <v>0</v>
      </c>
      <c r="Q453" s="10">
        <f t="shared" si="247"/>
        <v>2.3066324833165157E-10</v>
      </c>
      <c r="R453" s="10">
        <f t="shared" si="248"/>
        <v>1.8121278937564625E-10</v>
      </c>
      <c r="S453" s="10">
        <f t="shared" si="249"/>
        <v>0</v>
      </c>
      <c r="T453" s="9">
        <f t="shared" si="239"/>
        <v>4.9450458956005321E-11</v>
      </c>
      <c r="U453" s="18"/>
      <c r="V453" s="8">
        <f t="shared" si="250"/>
        <v>1.7742086536199477E-6</v>
      </c>
      <c r="W453" s="8">
        <f t="shared" si="240"/>
        <v>3.8036155668403308E-7</v>
      </c>
      <c r="X453" s="18"/>
      <c r="Y453" s="8">
        <f t="shared" si="241"/>
        <v>0</v>
      </c>
      <c r="Z453" s="8">
        <f t="shared" si="242"/>
        <v>0</v>
      </c>
      <c r="AA453" s="8">
        <f t="shared" si="243"/>
        <v>-1.3784812284673339E-7</v>
      </c>
      <c r="AB453" s="8">
        <f t="shared" si="251"/>
        <v>-1.3938470969359146E-4</v>
      </c>
      <c r="AC453" s="8">
        <f t="shared" si="244"/>
        <v>-1.3952255781643819E-4</v>
      </c>
      <c r="AD453" s="8">
        <f t="shared" si="252"/>
        <v>1.7404986892011688E-7</v>
      </c>
      <c r="AE453" s="8">
        <f t="shared" si="245"/>
        <v>-1.3934850794751808E-4</v>
      </c>
      <c r="AJ453" s="7"/>
      <c r="AK453" s="6"/>
      <c r="AL453" s="6"/>
      <c r="AM453" s="5"/>
      <c r="AN453" s="5"/>
    </row>
    <row r="454" spans="2:40" x14ac:dyDescent="0.15">
      <c r="B454" s="7"/>
      <c r="C454" s="19"/>
      <c r="F454" s="7"/>
      <c r="G454" s="19"/>
      <c r="H454" s="17">
        <f t="shared" si="253"/>
        <v>116</v>
      </c>
      <c r="I454" s="7">
        <f t="shared" si="246"/>
        <v>116</v>
      </c>
      <c r="J454" s="16">
        <v>0</v>
      </c>
      <c r="K454" s="14">
        <v>0</v>
      </c>
      <c r="L454" s="15">
        <f t="shared" si="254"/>
        <v>2787.600474433877</v>
      </c>
      <c r="M454" s="14">
        <f t="shared" si="238"/>
        <v>769177</v>
      </c>
      <c r="N454" s="13"/>
      <c r="O454" s="12">
        <f>1000*(IF(I56&lt;18,VLOOKUP(I56,'[1]Mortality (No Interventions) H'!$B$10:$O$129,13),VLOOKUP(I56,'[1]Mortality (Interventions) H'!$B$392:$AV$512,13)))</f>
        <v>800.33897869368661</v>
      </c>
      <c r="P454" s="11">
        <v>0</v>
      </c>
      <c r="Q454" s="10">
        <f t="shared" si="247"/>
        <v>4.9450458956005321E-11</v>
      </c>
      <c r="R454" s="10">
        <f t="shared" si="248"/>
        <v>3.9577129816783363E-11</v>
      </c>
      <c r="S454" s="10">
        <f t="shared" si="249"/>
        <v>0</v>
      </c>
      <c r="T454" s="9">
        <f t="shared" si="239"/>
        <v>9.8733291392219576E-12</v>
      </c>
      <c r="U454" s="18"/>
      <c r="V454" s="8">
        <f t="shared" si="250"/>
        <v>3.8036155668403308E-7</v>
      </c>
      <c r="W454" s="8">
        <f t="shared" si="240"/>
        <v>7.5943376873193277E-8</v>
      </c>
      <c r="X454" s="18"/>
      <c r="Y454" s="8">
        <f t="shared" si="241"/>
        <v>0</v>
      </c>
      <c r="Z454" s="8">
        <f t="shared" si="242"/>
        <v>0</v>
      </c>
      <c r="AA454" s="8">
        <f t="shared" si="243"/>
        <v>-2.7522896992736952E-8</v>
      </c>
      <c r="AB454" s="8">
        <f t="shared" si="251"/>
        <v>-3.0441817981083979E-5</v>
      </c>
      <c r="AC454" s="8">
        <f t="shared" si="244"/>
        <v>-3.0469340878076714E-5</v>
      </c>
      <c r="AD454" s="8">
        <f t="shared" si="252"/>
        <v>3.7313468710703651E-8</v>
      </c>
      <c r="AE454" s="8">
        <f t="shared" si="245"/>
        <v>-3.0432027409366009E-5</v>
      </c>
      <c r="AJ454" s="7"/>
      <c r="AK454" s="6"/>
      <c r="AL454" s="6"/>
      <c r="AM454" s="5"/>
      <c r="AN454" s="5"/>
    </row>
    <row r="455" spans="2:40" x14ac:dyDescent="0.15">
      <c r="H455" s="17">
        <f t="shared" si="253"/>
        <v>117</v>
      </c>
      <c r="I455" s="7">
        <f t="shared" si="246"/>
        <v>117</v>
      </c>
      <c r="J455" s="16">
        <v>0</v>
      </c>
      <c r="K455" s="14">
        <v>0</v>
      </c>
      <c r="L455" s="15">
        <f t="shared" si="254"/>
        <v>2787.600474433877</v>
      </c>
      <c r="M455" s="14">
        <f t="shared" si="238"/>
        <v>769177</v>
      </c>
      <c r="N455" s="13"/>
      <c r="O455" s="12">
        <f>1000*(IF(I57&lt;18,VLOOKUP(I57,'[1]Mortality (No Interventions) H'!$B$10:$O$129,13),VLOOKUP(I57,'[1]Mortality (Interventions) H'!$B$392:$AV$512,13)))</f>
        <v>813.99421119111594</v>
      </c>
      <c r="P455" s="11">
        <v>0</v>
      </c>
      <c r="Q455" s="10">
        <f t="shared" si="247"/>
        <v>9.8733291392219576E-12</v>
      </c>
      <c r="R455" s="10">
        <f t="shared" si="248"/>
        <v>8.0368327645112369E-12</v>
      </c>
      <c r="S455" s="10">
        <f t="shared" si="249"/>
        <v>0</v>
      </c>
      <c r="T455" s="9">
        <f t="shared" si="239"/>
        <v>1.8364963747107207E-12</v>
      </c>
      <c r="U455" s="18"/>
      <c r="V455" s="8">
        <f t="shared" si="250"/>
        <v>7.5943376873193277E-8</v>
      </c>
      <c r="W455" s="8">
        <f t="shared" si="240"/>
        <v>1.412590772010868E-8</v>
      </c>
      <c r="X455" s="18"/>
      <c r="Y455" s="8">
        <f t="shared" si="241"/>
        <v>0</v>
      </c>
      <c r="Z455" s="8">
        <f t="shared" si="242"/>
        <v>0</v>
      </c>
      <c r="AA455" s="8">
        <f t="shared" si="243"/>
        <v>-5.1194181654397003E-9</v>
      </c>
      <c r="AB455" s="8">
        <f t="shared" si="251"/>
        <v>-6.1817469153084594E-6</v>
      </c>
      <c r="AC455" s="8">
        <f t="shared" si="244"/>
        <v>-6.1868663334738994E-6</v>
      </c>
      <c r="AD455" s="8">
        <f t="shared" si="252"/>
        <v>7.4500452712602607E-9</v>
      </c>
      <c r="AE455" s="8">
        <f t="shared" si="245"/>
        <v>-6.1794162882026394E-6</v>
      </c>
      <c r="AJ455" s="7"/>
      <c r="AK455" s="6"/>
      <c r="AL455" s="6"/>
      <c r="AM455" s="5"/>
      <c r="AN455" s="5"/>
    </row>
    <row r="456" spans="2:40" x14ac:dyDescent="0.15">
      <c r="H456" s="17">
        <f t="shared" si="253"/>
        <v>118</v>
      </c>
      <c r="I456" s="7">
        <f t="shared" si="246"/>
        <v>118</v>
      </c>
      <c r="J456" s="16">
        <v>0</v>
      </c>
      <c r="K456" s="14">
        <v>0</v>
      </c>
      <c r="L456" s="15">
        <f t="shared" si="254"/>
        <v>2787.600474433877</v>
      </c>
      <c r="M456" s="14">
        <f t="shared" si="238"/>
        <v>769177</v>
      </c>
      <c r="N456" s="13"/>
      <c r="O456" s="12">
        <f>1000*(IF(I58&lt;18,VLOOKUP(I58,'[1]Mortality (No Interventions) H'!$B$10:$O$129,13),VLOOKUP(I58,'[1]Mortality (Interventions) H'!$B$392:$AV$512,13)))</f>
        <v>826.58191804899957</v>
      </c>
      <c r="P456" s="11">
        <v>0</v>
      </c>
      <c r="Q456" s="10">
        <f t="shared" si="247"/>
        <v>1.8364963747107207E-12</v>
      </c>
      <c r="R456" s="10">
        <f t="shared" si="248"/>
        <v>1.5180146958984217E-12</v>
      </c>
      <c r="S456" s="10">
        <f t="shared" si="249"/>
        <v>0</v>
      </c>
      <c r="T456" s="9">
        <f t="shared" si="239"/>
        <v>3.1848167881229897E-13</v>
      </c>
      <c r="U456" s="18"/>
      <c r="V456" s="8">
        <f t="shared" si="250"/>
        <v>1.412590772010868E-8</v>
      </c>
      <c r="W456" s="8">
        <f t="shared" si="240"/>
        <v>2.4496878226380769E-9</v>
      </c>
      <c r="X456" s="18"/>
      <c r="Y456" s="8">
        <f t="shared" si="241"/>
        <v>0</v>
      </c>
      <c r="Z456" s="8">
        <f t="shared" si="242"/>
        <v>0</v>
      </c>
      <c r="AA456" s="8">
        <f t="shared" si="243"/>
        <v>-8.8779967895566224E-10</v>
      </c>
      <c r="AB456" s="8">
        <f t="shared" si="251"/>
        <v>-1.1676219897470603E-6</v>
      </c>
      <c r="AC456" s="8">
        <f t="shared" si="244"/>
        <v>-1.168509789426016E-6</v>
      </c>
      <c r="AD456" s="8">
        <f t="shared" si="252"/>
        <v>1.3857515473426616E-9</v>
      </c>
      <c r="AE456" s="8">
        <f t="shared" si="245"/>
        <v>-1.1671240378786733E-6</v>
      </c>
      <c r="AJ456" s="7"/>
      <c r="AK456" s="6"/>
      <c r="AL456" s="6"/>
      <c r="AM456" s="5"/>
      <c r="AN456" s="5"/>
    </row>
    <row r="457" spans="2:40" x14ac:dyDescent="0.15">
      <c r="H457" s="17">
        <f t="shared" si="253"/>
        <v>119</v>
      </c>
      <c r="I457" s="7">
        <f t="shared" si="246"/>
        <v>119</v>
      </c>
      <c r="J457" s="16">
        <v>0</v>
      </c>
      <c r="K457" s="14">
        <v>0</v>
      </c>
      <c r="L457" s="15">
        <f t="shared" si="254"/>
        <v>2787.600474433877</v>
      </c>
      <c r="M457" s="14">
        <f t="shared" si="238"/>
        <v>769177</v>
      </c>
      <c r="N457" s="13"/>
      <c r="O457" s="12">
        <f>1000*(IF(I59&lt;18,VLOOKUP(I59,'[1]Mortality (No Interventions) H'!$B$10:$O$129,13),VLOOKUP(I59,'[1]Mortality (Interventions) H'!$B$392:$AV$512,13)))</f>
        <v>838.10209926733739</v>
      </c>
      <c r="P457" s="11">
        <v>0</v>
      </c>
      <c r="Q457" s="10">
        <f t="shared" si="247"/>
        <v>3.1848167881229897E-13</v>
      </c>
      <c r="R457" s="10">
        <f t="shared" si="248"/>
        <v>2.6692016359077363E-13</v>
      </c>
      <c r="S457" s="10">
        <f t="shared" si="249"/>
        <v>0</v>
      </c>
      <c r="T457" s="9">
        <f t="shared" si="239"/>
        <v>5.156151522152534E-14</v>
      </c>
      <c r="U457" s="18"/>
      <c r="V457" s="8">
        <f t="shared" si="250"/>
        <v>2.4496878226380769E-9</v>
      </c>
      <c r="W457" s="8">
        <f t="shared" si="240"/>
        <v>3.96599315935472E-10</v>
      </c>
      <c r="X457" s="18"/>
      <c r="Y457" s="8">
        <f t="shared" si="241"/>
        <v>0</v>
      </c>
      <c r="Z457" s="8">
        <f t="shared" si="242"/>
        <v>0</v>
      </c>
      <c r="AA457" s="8">
        <f t="shared" si="243"/>
        <v>-1.4373290429405361E-10</v>
      </c>
      <c r="AB457" s="8">
        <f t="shared" si="251"/>
        <v>-2.0530885067026049E-7</v>
      </c>
      <c r="AC457" s="8">
        <f t="shared" si="244"/>
        <v>-2.0545258357455455E-7</v>
      </c>
      <c r="AD457" s="8">
        <f t="shared" si="252"/>
        <v>2.4031437540079534E-10</v>
      </c>
      <c r="AE457" s="8">
        <f t="shared" si="245"/>
        <v>-2.0521226919915375E-7</v>
      </c>
      <c r="AJ457" s="7"/>
      <c r="AK457" s="6"/>
      <c r="AL457" s="6"/>
      <c r="AM457" s="5"/>
      <c r="AN457" s="5"/>
    </row>
    <row r="458" spans="2:40" x14ac:dyDescent="0.15">
      <c r="H458" s="17">
        <f t="shared" si="253"/>
        <v>120</v>
      </c>
      <c r="I458" s="7">
        <f t="shared" si="246"/>
        <v>120</v>
      </c>
      <c r="J458" s="16">
        <v>0</v>
      </c>
      <c r="K458" s="14">
        <v>0</v>
      </c>
      <c r="L458" s="15">
        <f t="shared" si="254"/>
        <v>2787.600474433877</v>
      </c>
      <c r="M458" s="14">
        <f t="shared" si="238"/>
        <v>769177</v>
      </c>
      <c r="N458" s="13"/>
      <c r="O458" s="12">
        <f>1000*(IF(I60&lt;18,VLOOKUP(I60,'[1]Mortality (No Interventions) H'!$B$10:$O$129,13),VLOOKUP(I60,'[1]Mortality (Interventions) H'!$B$392:$AV$512,13)))</f>
        <v>1000</v>
      </c>
      <c r="P458" s="11">
        <v>0</v>
      </c>
      <c r="Q458" s="10">
        <f t="shared" si="247"/>
        <v>5.156151522152534E-14</v>
      </c>
      <c r="R458" s="10">
        <f t="shared" si="248"/>
        <v>5.156151522152534E-14</v>
      </c>
      <c r="S458" s="10">
        <f t="shared" si="249"/>
        <v>0</v>
      </c>
      <c r="T458" s="9">
        <f t="shared" si="239"/>
        <v>0</v>
      </c>
      <c r="U458" s="18"/>
      <c r="V458" s="8">
        <f t="shared" si="250"/>
        <v>3.96599315935472E-10</v>
      </c>
      <c r="W458" s="8">
        <f t="shared" si="240"/>
        <v>0</v>
      </c>
      <c r="X458" s="18"/>
      <c r="Y458" s="8">
        <f t="shared" si="241"/>
        <v>0</v>
      </c>
      <c r="Z458" s="8">
        <f t="shared" si="242"/>
        <v>0</v>
      </c>
      <c r="AA458" s="8">
        <f t="shared" si="243"/>
        <v>0</v>
      </c>
      <c r="AB458" s="8">
        <f t="shared" si="251"/>
        <v>-3.9659931593547194E-8</v>
      </c>
      <c r="AC458" s="8">
        <f t="shared" si="244"/>
        <v>-3.9659931593547194E-8</v>
      </c>
      <c r="AD458" s="8">
        <f t="shared" si="252"/>
        <v>3.8906392893269806E-11</v>
      </c>
      <c r="AE458" s="8">
        <f t="shared" si="245"/>
        <v>-3.9621025200653925E-8</v>
      </c>
      <c r="AJ458" s="7"/>
      <c r="AK458" s="6"/>
      <c r="AL458" s="6"/>
      <c r="AM458" s="5"/>
      <c r="AN458" s="5"/>
    </row>
    <row r="459" spans="2:40" x14ac:dyDescent="0.15">
      <c r="H459" s="17">
        <f t="shared" si="253"/>
        <v>121</v>
      </c>
      <c r="I459" s="7" t="b">
        <f t="shared" si="246"/>
        <v>0</v>
      </c>
      <c r="J459" s="16">
        <v>0</v>
      </c>
      <c r="K459" s="14">
        <v>0</v>
      </c>
      <c r="L459" s="15">
        <f t="shared" si="254"/>
        <v>2787.600474433877</v>
      </c>
      <c r="M459" s="14">
        <f t="shared" si="238"/>
        <v>769177</v>
      </c>
      <c r="N459" s="13"/>
      <c r="O459" s="12" t="e">
        <f>1000*(IF(I61&lt;18,VLOOKUP(I61,'[1]Mortality (No Interventions) H'!$B$10:$O$129,13),VLOOKUP(I61,'[1]Mortality (Interventions) H'!$B$392:$AV$512,13)))</f>
        <v>#N/A</v>
      </c>
      <c r="P459" s="11">
        <v>0</v>
      </c>
      <c r="Q459" s="10">
        <f t="shared" si="247"/>
        <v>0</v>
      </c>
      <c r="R459" s="10" t="e">
        <f t="shared" si="248"/>
        <v>#N/A</v>
      </c>
      <c r="S459" s="10" t="e">
        <f t="shared" si="249"/>
        <v>#N/A</v>
      </c>
      <c r="T459" s="9" t="e">
        <f t="shared" si="239"/>
        <v>#N/A</v>
      </c>
      <c r="U459" s="18"/>
      <c r="V459" s="8">
        <f t="shared" si="250"/>
        <v>0</v>
      </c>
      <c r="W459" s="8" t="e">
        <f t="shared" si="240"/>
        <v>#N/A</v>
      </c>
      <c r="X459" s="18"/>
      <c r="Y459" s="8">
        <f t="shared" si="241"/>
        <v>0</v>
      </c>
      <c r="Z459" s="8">
        <f t="shared" si="242"/>
        <v>0</v>
      </c>
      <c r="AA459" s="8">
        <f t="shared" si="243"/>
        <v>0</v>
      </c>
      <c r="AB459" s="8">
        <f t="shared" si="251"/>
        <v>0</v>
      </c>
      <c r="AC459" s="8">
        <f t="shared" si="244"/>
        <v>0</v>
      </c>
      <c r="AD459" s="8">
        <f t="shared" si="252"/>
        <v>0</v>
      </c>
      <c r="AE459" s="8">
        <f t="shared" si="245"/>
        <v>0</v>
      </c>
      <c r="AJ459" s="7"/>
      <c r="AK459" s="6"/>
      <c r="AL459" s="6"/>
      <c r="AM459" s="5"/>
      <c r="AN459" s="5"/>
    </row>
    <row r="460" spans="2:40" x14ac:dyDescent="0.15">
      <c r="H460" s="17">
        <f t="shared" si="253"/>
        <v>122</v>
      </c>
      <c r="I460" s="7" t="b">
        <f t="shared" si="246"/>
        <v>0</v>
      </c>
      <c r="J460" s="16">
        <v>0</v>
      </c>
      <c r="K460" s="14">
        <v>0</v>
      </c>
      <c r="L460" s="15">
        <f t="shared" si="254"/>
        <v>2787.600474433877</v>
      </c>
      <c r="M460" s="14">
        <f t="shared" si="238"/>
        <v>769177</v>
      </c>
      <c r="N460" s="13"/>
      <c r="O460" s="12" t="e">
        <f>1000*(IF(I62&lt;18,VLOOKUP(I62,'[1]Mortality (No Interventions) H'!$B$10:$O$129,13),VLOOKUP(I62,'[1]Mortality (Interventions) H'!$B$392:$AV$512,13)))</f>
        <v>#N/A</v>
      </c>
      <c r="P460" s="11">
        <v>0</v>
      </c>
      <c r="Q460" s="10" t="e">
        <f t="shared" si="247"/>
        <v>#N/A</v>
      </c>
      <c r="R460" s="10" t="e">
        <f t="shared" si="248"/>
        <v>#N/A</v>
      </c>
      <c r="S460" s="10" t="e">
        <f t="shared" si="249"/>
        <v>#N/A</v>
      </c>
      <c r="T460" s="9" t="e">
        <f t="shared" si="239"/>
        <v>#N/A</v>
      </c>
      <c r="U460" s="18"/>
      <c r="V460" s="8" t="e">
        <f t="shared" si="250"/>
        <v>#N/A</v>
      </c>
      <c r="W460" s="8" t="e">
        <f t="shared" si="240"/>
        <v>#N/A</v>
      </c>
      <c r="X460" s="18"/>
      <c r="Y460" s="8">
        <f t="shared" si="241"/>
        <v>0</v>
      </c>
      <c r="Z460" s="8">
        <f t="shared" si="242"/>
        <v>0</v>
      </c>
      <c r="AA460" s="8">
        <f t="shared" si="243"/>
        <v>0</v>
      </c>
      <c r="AB460" s="8">
        <f t="shared" si="251"/>
        <v>0</v>
      </c>
      <c r="AC460" s="8">
        <f t="shared" si="244"/>
        <v>0</v>
      </c>
      <c r="AD460" s="8">
        <f t="shared" si="252"/>
        <v>0</v>
      </c>
      <c r="AE460" s="8">
        <f t="shared" si="245"/>
        <v>0</v>
      </c>
      <c r="AJ460" s="7"/>
      <c r="AK460" s="6"/>
      <c r="AL460" s="6"/>
      <c r="AM460" s="5"/>
      <c r="AN460" s="5"/>
    </row>
    <row r="461" spans="2:40" x14ac:dyDescent="0.15">
      <c r="H461" s="17">
        <f t="shared" si="253"/>
        <v>123</v>
      </c>
      <c r="I461" s="7" t="b">
        <f t="shared" si="246"/>
        <v>0</v>
      </c>
      <c r="J461" s="16">
        <v>0</v>
      </c>
      <c r="K461" s="14">
        <v>0</v>
      </c>
      <c r="L461" s="15">
        <f t="shared" si="254"/>
        <v>2787.600474433877</v>
      </c>
      <c r="M461" s="14">
        <f t="shared" si="238"/>
        <v>769177</v>
      </c>
      <c r="N461" s="13"/>
      <c r="O461" s="12" t="e">
        <f>1000*(IF(I63&lt;18,VLOOKUP(I63,'[1]Mortality (No Interventions) H'!$B$10:$O$129,13),VLOOKUP(I63,'[1]Mortality (Interventions) H'!$B$392:$AV$512,13)))</f>
        <v>#N/A</v>
      </c>
      <c r="P461" s="11">
        <v>0</v>
      </c>
      <c r="Q461" s="10" t="e">
        <f t="shared" si="247"/>
        <v>#N/A</v>
      </c>
      <c r="R461" s="10" t="e">
        <f t="shared" si="248"/>
        <v>#N/A</v>
      </c>
      <c r="S461" s="10" t="e">
        <f t="shared" si="249"/>
        <v>#N/A</v>
      </c>
      <c r="T461" s="9" t="e">
        <f t="shared" si="239"/>
        <v>#N/A</v>
      </c>
      <c r="U461" s="18"/>
      <c r="V461" s="8" t="e">
        <f t="shared" si="250"/>
        <v>#N/A</v>
      </c>
      <c r="W461" s="8" t="e">
        <f t="shared" si="240"/>
        <v>#N/A</v>
      </c>
      <c r="X461" s="18"/>
      <c r="Y461" s="8">
        <f t="shared" si="241"/>
        <v>0</v>
      </c>
      <c r="Z461" s="8">
        <f t="shared" si="242"/>
        <v>0</v>
      </c>
      <c r="AA461" s="8">
        <f t="shared" si="243"/>
        <v>0</v>
      </c>
      <c r="AB461" s="8">
        <f t="shared" si="251"/>
        <v>0</v>
      </c>
      <c r="AC461" s="8">
        <f t="shared" si="244"/>
        <v>0</v>
      </c>
      <c r="AD461" s="8">
        <f t="shared" si="252"/>
        <v>0</v>
      </c>
      <c r="AE461" s="8">
        <f t="shared" si="245"/>
        <v>0</v>
      </c>
      <c r="AJ461" s="7"/>
      <c r="AK461" s="6"/>
      <c r="AL461" s="6"/>
      <c r="AM461" s="5"/>
      <c r="AN461" s="5"/>
    </row>
    <row r="462" spans="2:40" x14ac:dyDescent="0.15">
      <c r="H462" s="17">
        <f t="shared" si="253"/>
        <v>124</v>
      </c>
      <c r="I462" s="7" t="b">
        <f t="shared" si="246"/>
        <v>0</v>
      </c>
      <c r="J462" s="16">
        <v>0</v>
      </c>
      <c r="K462" s="14">
        <v>0</v>
      </c>
      <c r="L462" s="15">
        <f t="shared" si="254"/>
        <v>2787.600474433877</v>
      </c>
      <c r="M462" s="14">
        <f t="shared" si="238"/>
        <v>769177</v>
      </c>
      <c r="N462" s="13"/>
      <c r="O462" s="12" t="e">
        <f>1000*(IF(I64&lt;18,VLOOKUP(I64,'[1]Mortality (No Interventions) H'!$B$10:$O$129,13),VLOOKUP(I64,'[1]Mortality (Interventions) H'!$B$392:$AV$512,13)))</f>
        <v>#N/A</v>
      </c>
      <c r="P462" s="11">
        <v>0</v>
      </c>
      <c r="Q462" s="10" t="e">
        <f t="shared" si="247"/>
        <v>#N/A</v>
      </c>
      <c r="R462" s="10" t="e">
        <f t="shared" si="248"/>
        <v>#N/A</v>
      </c>
      <c r="S462" s="10" t="e">
        <f t="shared" si="249"/>
        <v>#N/A</v>
      </c>
      <c r="T462" s="9" t="e">
        <f t="shared" si="239"/>
        <v>#N/A</v>
      </c>
      <c r="U462" s="18"/>
      <c r="V462" s="8" t="e">
        <f t="shared" si="250"/>
        <v>#N/A</v>
      </c>
      <c r="W462" s="8" t="e">
        <f t="shared" si="240"/>
        <v>#N/A</v>
      </c>
      <c r="X462" s="18"/>
      <c r="Y462" s="8">
        <f t="shared" si="241"/>
        <v>0</v>
      </c>
      <c r="Z462" s="8">
        <f t="shared" si="242"/>
        <v>0</v>
      </c>
      <c r="AA462" s="8">
        <f t="shared" si="243"/>
        <v>0</v>
      </c>
      <c r="AB462" s="8">
        <f t="shared" si="251"/>
        <v>0</v>
      </c>
      <c r="AC462" s="8">
        <f t="shared" si="244"/>
        <v>0</v>
      </c>
      <c r="AD462" s="8">
        <f t="shared" si="252"/>
        <v>0</v>
      </c>
      <c r="AE462" s="8">
        <f t="shared" si="245"/>
        <v>0</v>
      </c>
      <c r="AJ462" s="7"/>
      <c r="AK462" s="6"/>
      <c r="AL462" s="6"/>
      <c r="AM462" s="5"/>
      <c r="AN462" s="5"/>
    </row>
    <row r="463" spans="2:40" x14ac:dyDescent="0.15">
      <c r="H463" s="17">
        <f t="shared" si="253"/>
        <v>125</v>
      </c>
      <c r="I463" s="7" t="b">
        <f t="shared" si="246"/>
        <v>0</v>
      </c>
      <c r="J463" s="16">
        <v>0</v>
      </c>
      <c r="K463" s="14">
        <v>0</v>
      </c>
      <c r="L463" s="15">
        <f t="shared" si="254"/>
        <v>2787.600474433877</v>
      </c>
      <c r="M463" s="14">
        <f t="shared" si="238"/>
        <v>769177</v>
      </c>
      <c r="N463" s="13"/>
      <c r="O463" s="12" t="e">
        <f>1000*(IF(I65&lt;18,VLOOKUP(I65,'[1]Mortality (No Interventions) H'!$B$10:$O$129,13),VLOOKUP(I65,'[1]Mortality (Interventions) H'!$B$392:$AV$512,13)))</f>
        <v>#N/A</v>
      </c>
      <c r="P463" s="11">
        <v>0</v>
      </c>
      <c r="Q463" s="10" t="e">
        <f t="shared" si="247"/>
        <v>#N/A</v>
      </c>
      <c r="R463" s="10" t="e">
        <f t="shared" si="248"/>
        <v>#N/A</v>
      </c>
      <c r="S463" s="10" t="e">
        <f t="shared" si="249"/>
        <v>#N/A</v>
      </c>
      <c r="T463" s="9" t="e">
        <f t="shared" si="239"/>
        <v>#N/A</v>
      </c>
      <c r="U463" s="18"/>
      <c r="V463" s="8" t="e">
        <f t="shared" si="250"/>
        <v>#N/A</v>
      </c>
      <c r="W463" s="8" t="e">
        <f t="shared" si="240"/>
        <v>#N/A</v>
      </c>
      <c r="X463" s="18"/>
      <c r="Y463" s="8">
        <f t="shared" si="241"/>
        <v>0</v>
      </c>
      <c r="Z463" s="8">
        <f t="shared" si="242"/>
        <v>0</v>
      </c>
      <c r="AA463" s="8">
        <f t="shared" si="243"/>
        <v>0</v>
      </c>
      <c r="AB463" s="8">
        <f t="shared" si="251"/>
        <v>0</v>
      </c>
      <c r="AC463" s="8">
        <f t="shared" si="244"/>
        <v>0</v>
      </c>
      <c r="AD463" s="8">
        <f t="shared" si="252"/>
        <v>0</v>
      </c>
      <c r="AE463" s="8">
        <f t="shared" si="245"/>
        <v>0</v>
      </c>
      <c r="AJ463" s="7"/>
      <c r="AK463" s="6"/>
      <c r="AL463" s="6"/>
      <c r="AM463" s="5"/>
      <c r="AN463" s="5"/>
    </row>
    <row r="464" spans="2:40" x14ac:dyDescent="0.15">
      <c r="H464" s="17">
        <f t="shared" si="253"/>
        <v>126</v>
      </c>
      <c r="I464" s="7" t="b">
        <f t="shared" si="246"/>
        <v>0</v>
      </c>
      <c r="J464" s="16">
        <v>0</v>
      </c>
      <c r="K464" s="14">
        <v>0</v>
      </c>
      <c r="L464" s="15">
        <f t="shared" si="254"/>
        <v>2787.600474433877</v>
      </c>
      <c r="M464" s="14">
        <f t="shared" si="238"/>
        <v>769177</v>
      </c>
      <c r="N464" s="13"/>
      <c r="O464" s="12" t="e">
        <f>1000*(IF(I66&lt;18,VLOOKUP(I66,'[1]Mortality (No Interventions) H'!$B$10:$O$129,13),VLOOKUP(I66,'[1]Mortality (Interventions) H'!$B$392:$AV$512,13)))</f>
        <v>#N/A</v>
      </c>
      <c r="P464" s="11">
        <v>0</v>
      </c>
      <c r="Q464" s="10" t="e">
        <f t="shared" si="247"/>
        <v>#N/A</v>
      </c>
      <c r="R464" s="10" t="e">
        <f t="shared" si="248"/>
        <v>#N/A</v>
      </c>
      <c r="S464" s="10" t="e">
        <f t="shared" si="249"/>
        <v>#N/A</v>
      </c>
      <c r="T464" s="9" t="e">
        <f t="shared" si="239"/>
        <v>#N/A</v>
      </c>
      <c r="U464" s="18"/>
      <c r="V464" s="8" t="e">
        <f t="shared" si="250"/>
        <v>#N/A</v>
      </c>
      <c r="W464" s="8" t="e">
        <f t="shared" si="240"/>
        <v>#N/A</v>
      </c>
      <c r="X464" s="18"/>
      <c r="Y464" s="8">
        <f t="shared" si="241"/>
        <v>0</v>
      </c>
      <c r="Z464" s="8">
        <f t="shared" si="242"/>
        <v>0</v>
      </c>
      <c r="AA464" s="8">
        <f t="shared" si="243"/>
        <v>0</v>
      </c>
      <c r="AB464" s="8">
        <f t="shared" si="251"/>
        <v>0</v>
      </c>
      <c r="AC464" s="8">
        <f t="shared" si="244"/>
        <v>0</v>
      </c>
      <c r="AD464" s="8">
        <f t="shared" si="252"/>
        <v>0</v>
      </c>
      <c r="AE464" s="8">
        <f t="shared" si="245"/>
        <v>0</v>
      </c>
      <c r="AJ464" s="7"/>
      <c r="AK464" s="6"/>
      <c r="AL464" s="6"/>
      <c r="AM464" s="5"/>
      <c r="AN464" s="5"/>
    </row>
    <row r="465" spans="8:40" x14ac:dyDescent="0.15">
      <c r="H465" s="17">
        <f t="shared" si="253"/>
        <v>127</v>
      </c>
      <c r="I465" s="7" t="b">
        <f t="shared" si="246"/>
        <v>0</v>
      </c>
      <c r="J465" s="16">
        <v>0</v>
      </c>
      <c r="K465" s="14">
        <v>0</v>
      </c>
      <c r="L465" s="15">
        <f t="shared" si="254"/>
        <v>2787.600474433877</v>
      </c>
      <c r="M465" s="14">
        <f t="shared" si="238"/>
        <v>769177</v>
      </c>
      <c r="N465" s="13"/>
      <c r="O465" s="12" t="e">
        <f>1000*(IF(I67&lt;18,VLOOKUP(I67,'[1]Mortality (No Interventions) H'!$B$10:$O$129,13),VLOOKUP(I67,'[1]Mortality (Interventions) H'!$B$392:$AV$512,13)))</f>
        <v>#N/A</v>
      </c>
      <c r="P465" s="11">
        <v>0</v>
      </c>
      <c r="Q465" s="10" t="e">
        <f t="shared" si="247"/>
        <v>#N/A</v>
      </c>
      <c r="R465" s="10" t="e">
        <f t="shared" si="248"/>
        <v>#N/A</v>
      </c>
      <c r="S465" s="10" t="e">
        <f t="shared" si="249"/>
        <v>#N/A</v>
      </c>
      <c r="T465" s="9" t="e">
        <f t="shared" si="239"/>
        <v>#N/A</v>
      </c>
      <c r="U465" s="18"/>
      <c r="V465" s="8" t="e">
        <f t="shared" si="250"/>
        <v>#N/A</v>
      </c>
      <c r="W465" s="8" t="e">
        <f t="shared" si="240"/>
        <v>#N/A</v>
      </c>
      <c r="X465" s="18"/>
      <c r="Y465" s="8">
        <f t="shared" si="241"/>
        <v>0</v>
      </c>
      <c r="Z465" s="8">
        <f t="shared" si="242"/>
        <v>0</v>
      </c>
      <c r="AA465" s="8">
        <f t="shared" si="243"/>
        <v>0</v>
      </c>
      <c r="AB465" s="8">
        <f t="shared" si="251"/>
        <v>0</v>
      </c>
      <c r="AC465" s="8">
        <f t="shared" si="244"/>
        <v>0</v>
      </c>
      <c r="AD465" s="8">
        <f t="shared" si="252"/>
        <v>0</v>
      </c>
      <c r="AE465" s="8">
        <f t="shared" si="245"/>
        <v>0</v>
      </c>
      <c r="AJ465" s="7"/>
      <c r="AK465" s="6"/>
      <c r="AL465" s="6"/>
      <c r="AM465" s="5"/>
      <c r="AN465" s="5"/>
    </row>
    <row r="466" spans="8:40" x14ac:dyDescent="0.15">
      <c r="H466" s="17">
        <f t="shared" si="253"/>
        <v>128</v>
      </c>
      <c r="I466" s="7" t="b">
        <f t="shared" si="246"/>
        <v>0</v>
      </c>
      <c r="J466" s="16">
        <v>0</v>
      </c>
      <c r="K466" s="14">
        <v>0</v>
      </c>
      <c r="L466" s="15">
        <f t="shared" si="254"/>
        <v>2787.600474433877</v>
      </c>
      <c r="M466" s="14">
        <f t="shared" ref="M466:M497" si="255">$E$11</f>
        <v>769177</v>
      </c>
      <c r="N466" s="13"/>
      <c r="O466" s="12" t="e">
        <f>1000*(IF(I68&lt;18,VLOOKUP(I68,'[1]Mortality (No Interventions) H'!$B$10:$O$129,13),VLOOKUP(I68,'[1]Mortality (Interventions) H'!$B$392:$AV$512,13)))</f>
        <v>#N/A</v>
      </c>
      <c r="P466" s="11">
        <v>0</v>
      </c>
      <c r="Q466" s="10" t="e">
        <f t="shared" si="247"/>
        <v>#N/A</v>
      </c>
      <c r="R466" s="10" t="e">
        <f t="shared" si="248"/>
        <v>#N/A</v>
      </c>
      <c r="S466" s="10" t="e">
        <f t="shared" si="249"/>
        <v>#N/A</v>
      </c>
      <c r="T466" s="9" t="e">
        <f t="shared" ref="T466:T497" si="256">Q466-SUM(R466:S466)</f>
        <v>#N/A</v>
      </c>
      <c r="U466" s="18"/>
      <c r="V466" s="8" t="e">
        <f t="shared" si="250"/>
        <v>#N/A</v>
      </c>
      <c r="W466" s="8" t="e">
        <f t="shared" ref="W466:W497" si="257">$G$14*M466*T466</f>
        <v>#N/A</v>
      </c>
      <c r="X466" s="18"/>
      <c r="Y466" s="8">
        <f t="shared" ref="Y466:Y497" si="258">IFERROR(_xlfn.IFNA($T466*J466,0),0)</f>
        <v>0</v>
      </c>
      <c r="Z466" s="8">
        <f t="shared" ref="Z466:Z497" si="259">IFERROR(_xlfn.IFNA(-$T466*K466,0),0)</f>
        <v>0</v>
      </c>
      <c r="AA466" s="8">
        <f t="shared" ref="AA466:AA497" si="260">IFERROR(_xlfn.IFNA(-$T466*L466,0),0)</f>
        <v>0</v>
      </c>
      <c r="AB466" s="8">
        <f t="shared" si="251"/>
        <v>0</v>
      </c>
      <c r="AC466" s="8">
        <f t="shared" ref="AC466:AC497" si="261">IFERROR(_xlfn.IFNA(SUM(Y466:AB466),0),0)</f>
        <v>0</v>
      </c>
      <c r="AD466" s="8">
        <f t="shared" si="252"/>
        <v>0</v>
      </c>
      <c r="AE466" s="8">
        <f t="shared" ref="AE466:AE497" si="262">IFERROR(_xlfn.IFNA(SUM(AC466:AD466),0),0)</f>
        <v>0</v>
      </c>
      <c r="AJ466" s="7"/>
      <c r="AK466" s="6"/>
      <c r="AL466" s="6"/>
      <c r="AM466" s="5"/>
      <c r="AN466" s="5"/>
    </row>
    <row r="467" spans="8:40" x14ac:dyDescent="0.15">
      <c r="H467" s="17">
        <f t="shared" si="253"/>
        <v>129</v>
      </c>
      <c r="I467" s="7" t="b">
        <f t="shared" ref="I467:I498" si="263">IF(H467&lt;121, H467 )</f>
        <v>0</v>
      </c>
      <c r="J467" s="16">
        <v>0</v>
      </c>
      <c r="K467" s="14">
        <v>0</v>
      </c>
      <c r="L467" s="15">
        <f t="shared" si="254"/>
        <v>2787.600474433877</v>
      </c>
      <c r="M467" s="14">
        <f t="shared" si="255"/>
        <v>769177</v>
      </c>
      <c r="N467" s="13"/>
      <c r="O467" s="12" t="e">
        <f>1000*(IF(I69&lt;18,VLOOKUP(I69,'[1]Mortality (No Interventions) H'!$B$10:$O$129,13),VLOOKUP(I69,'[1]Mortality (Interventions) H'!$B$392:$AV$512,13)))</f>
        <v>#N/A</v>
      </c>
      <c r="P467" s="11">
        <v>0</v>
      </c>
      <c r="Q467" s="10" t="e">
        <f t="shared" ref="Q467:Q498" si="264">T466</f>
        <v>#N/A</v>
      </c>
      <c r="R467" s="10" t="e">
        <f t="shared" ref="R467:R498" si="265">O467*Q467/1000</f>
        <v>#N/A</v>
      </c>
      <c r="S467" s="10" t="e">
        <f t="shared" ref="S467:S498" si="266">MIN(P467*Q467,Q467-R467)</f>
        <v>#N/A</v>
      </c>
      <c r="T467" s="9" t="e">
        <f t="shared" si="256"/>
        <v>#N/A</v>
      </c>
      <c r="U467" s="18"/>
      <c r="V467" s="8" t="e">
        <f t="shared" ref="V467:V498" si="267">W466</f>
        <v>#N/A</v>
      </c>
      <c r="W467" s="8" t="e">
        <f t="shared" si="257"/>
        <v>#N/A</v>
      </c>
      <c r="X467" s="18"/>
      <c r="Y467" s="8">
        <f t="shared" si="258"/>
        <v>0</v>
      </c>
      <c r="Z467" s="8">
        <f t="shared" si="259"/>
        <v>0</v>
      </c>
      <c r="AA467" s="8">
        <f t="shared" si="260"/>
        <v>0</v>
      </c>
      <c r="AB467" s="8">
        <f t="shared" ref="AB467:AB498" si="268">IFERROR(_xlfn.IFNA(-M467*R467,0),0)</f>
        <v>0</v>
      </c>
      <c r="AC467" s="8">
        <f t="shared" si="261"/>
        <v>0</v>
      </c>
      <c r="AD467" s="8">
        <f t="shared" ref="AD467:AD498" si="269">IFERROR(_xlfn.IFNA($D$6*SUM(V467:V467,Y467:Z467),0),0)</f>
        <v>0</v>
      </c>
      <c r="AE467" s="8">
        <f t="shared" si="262"/>
        <v>0</v>
      </c>
      <c r="AJ467" s="7"/>
      <c r="AK467" s="6"/>
      <c r="AL467" s="6"/>
      <c r="AM467" s="5"/>
      <c r="AN467" s="5"/>
    </row>
    <row r="468" spans="8:40" x14ac:dyDescent="0.15">
      <c r="H468" s="17">
        <f t="shared" ref="H468:H499" si="270">H467+1</f>
        <v>130</v>
      </c>
      <c r="I468" s="7" t="b">
        <f t="shared" si="263"/>
        <v>0</v>
      </c>
      <c r="J468" s="16">
        <v>0</v>
      </c>
      <c r="K468" s="14">
        <v>0</v>
      </c>
      <c r="L468" s="15">
        <f t="shared" ref="L468:L499" si="271">$C$413</f>
        <v>2787.600474433877</v>
      </c>
      <c r="M468" s="14">
        <f t="shared" si="255"/>
        <v>769177</v>
      </c>
      <c r="N468" s="13"/>
      <c r="O468" s="12" t="e">
        <f>1000*(IF(I70&lt;18,VLOOKUP(I70,'[1]Mortality (No Interventions) H'!$B$10:$O$129,13),VLOOKUP(I70,'[1]Mortality (Interventions) H'!$B$392:$AV$512,13)))</f>
        <v>#N/A</v>
      </c>
      <c r="P468" s="11">
        <v>0</v>
      </c>
      <c r="Q468" s="10" t="e">
        <f t="shared" si="264"/>
        <v>#N/A</v>
      </c>
      <c r="R468" s="10" t="e">
        <f t="shared" si="265"/>
        <v>#N/A</v>
      </c>
      <c r="S468" s="10" t="e">
        <f t="shared" si="266"/>
        <v>#N/A</v>
      </c>
      <c r="T468" s="9" t="e">
        <f t="shared" si="256"/>
        <v>#N/A</v>
      </c>
      <c r="U468" s="18"/>
      <c r="V468" s="8" t="e">
        <f t="shared" si="267"/>
        <v>#N/A</v>
      </c>
      <c r="W468" s="8" t="e">
        <f t="shared" si="257"/>
        <v>#N/A</v>
      </c>
      <c r="X468" s="18"/>
      <c r="Y468" s="8">
        <f t="shared" si="258"/>
        <v>0</v>
      </c>
      <c r="Z468" s="8">
        <f t="shared" si="259"/>
        <v>0</v>
      </c>
      <c r="AA468" s="8">
        <f t="shared" si="260"/>
        <v>0</v>
      </c>
      <c r="AB468" s="8">
        <f t="shared" si="268"/>
        <v>0</v>
      </c>
      <c r="AC468" s="8">
        <f t="shared" si="261"/>
        <v>0</v>
      </c>
      <c r="AD468" s="8">
        <f t="shared" si="269"/>
        <v>0</v>
      </c>
      <c r="AE468" s="8">
        <f t="shared" si="262"/>
        <v>0</v>
      </c>
      <c r="AJ468" s="7"/>
      <c r="AK468" s="6"/>
      <c r="AL468" s="6"/>
      <c r="AM468" s="5"/>
      <c r="AN468" s="5"/>
    </row>
    <row r="469" spans="8:40" x14ac:dyDescent="0.15">
      <c r="H469" s="17">
        <f t="shared" si="270"/>
        <v>131</v>
      </c>
      <c r="I469" s="7" t="b">
        <f t="shared" si="263"/>
        <v>0</v>
      </c>
      <c r="J469" s="16">
        <v>0</v>
      </c>
      <c r="K469" s="14">
        <v>0</v>
      </c>
      <c r="L469" s="15">
        <f t="shared" si="271"/>
        <v>2787.600474433877</v>
      </c>
      <c r="M469" s="14">
        <f t="shared" si="255"/>
        <v>769177</v>
      </c>
      <c r="N469" s="13"/>
      <c r="O469" s="12" t="e">
        <f>1000*(IF(I71&lt;18,VLOOKUP(I71,'[1]Mortality (No Interventions) H'!$B$10:$O$129,13),VLOOKUP(I71,'[1]Mortality (Interventions) H'!$B$392:$AV$512,13)))</f>
        <v>#N/A</v>
      </c>
      <c r="P469" s="11">
        <v>0</v>
      </c>
      <c r="Q469" s="10" t="e">
        <f t="shared" si="264"/>
        <v>#N/A</v>
      </c>
      <c r="R469" s="10" t="e">
        <f t="shared" si="265"/>
        <v>#N/A</v>
      </c>
      <c r="S469" s="10" t="e">
        <f t="shared" si="266"/>
        <v>#N/A</v>
      </c>
      <c r="T469" s="9" t="e">
        <f t="shared" si="256"/>
        <v>#N/A</v>
      </c>
      <c r="U469" s="18"/>
      <c r="V469" s="8" t="e">
        <f t="shared" si="267"/>
        <v>#N/A</v>
      </c>
      <c r="W469" s="8" t="e">
        <f t="shared" si="257"/>
        <v>#N/A</v>
      </c>
      <c r="X469" s="18"/>
      <c r="Y469" s="8">
        <f t="shared" si="258"/>
        <v>0</v>
      </c>
      <c r="Z469" s="8">
        <f t="shared" si="259"/>
        <v>0</v>
      </c>
      <c r="AA469" s="8">
        <f t="shared" si="260"/>
        <v>0</v>
      </c>
      <c r="AB469" s="8">
        <f t="shared" si="268"/>
        <v>0</v>
      </c>
      <c r="AC469" s="8">
        <f t="shared" si="261"/>
        <v>0</v>
      </c>
      <c r="AD469" s="8">
        <f t="shared" si="269"/>
        <v>0</v>
      </c>
      <c r="AE469" s="8">
        <f t="shared" si="262"/>
        <v>0</v>
      </c>
      <c r="AJ469" s="7"/>
      <c r="AK469" s="6"/>
      <c r="AL469" s="6"/>
      <c r="AM469" s="5"/>
      <c r="AN469" s="5"/>
    </row>
    <row r="470" spans="8:40" x14ac:dyDescent="0.15">
      <c r="H470" s="17">
        <f t="shared" si="270"/>
        <v>132</v>
      </c>
      <c r="I470" s="7" t="b">
        <f t="shared" si="263"/>
        <v>0</v>
      </c>
      <c r="J470" s="16">
        <v>0</v>
      </c>
      <c r="K470" s="14">
        <v>0</v>
      </c>
      <c r="L470" s="15">
        <f t="shared" si="271"/>
        <v>2787.600474433877</v>
      </c>
      <c r="M470" s="14">
        <f t="shared" si="255"/>
        <v>769177</v>
      </c>
      <c r="N470" s="13"/>
      <c r="O470" s="12" t="e">
        <f>1000*(IF(I72&lt;18,VLOOKUP(I72,'[1]Mortality (No Interventions) H'!$B$10:$O$129,13),VLOOKUP(I72,'[1]Mortality (Interventions) H'!$B$392:$AV$512,13)))</f>
        <v>#N/A</v>
      </c>
      <c r="P470" s="11">
        <v>0</v>
      </c>
      <c r="Q470" s="10" t="e">
        <f t="shared" si="264"/>
        <v>#N/A</v>
      </c>
      <c r="R470" s="10" t="e">
        <f t="shared" si="265"/>
        <v>#N/A</v>
      </c>
      <c r="S470" s="10" t="e">
        <f t="shared" si="266"/>
        <v>#N/A</v>
      </c>
      <c r="T470" s="9" t="e">
        <f t="shared" si="256"/>
        <v>#N/A</v>
      </c>
      <c r="U470" s="18"/>
      <c r="V470" s="8" t="e">
        <f t="shared" si="267"/>
        <v>#N/A</v>
      </c>
      <c r="W470" s="8" t="e">
        <f t="shared" si="257"/>
        <v>#N/A</v>
      </c>
      <c r="X470" s="18"/>
      <c r="Y470" s="8">
        <f t="shared" si="258"/>
        <v>0</v>
      </c>
      <c r="Z470" s="8">
        <f t="shared" si="259"/>
        <v>0</v>
      </c>
      <c r="AA470" s="8">
        <f t="shared" si="260"/>
        <v>0</v>
      </c>
      <c r="AB470" s="8">
        <f t="shared" si="268"/>
        <v>0</v>
      </c>
      <c r="AC470" s="8">
        <f t="shared" si="261"/>
        <v>0</v>
      </c>
      <c r="AD470" s="8">
        <f t="shared" si="269"/>
        <v>0</v>
      </c>
      <c r="AE470" s="8">
        <f t="shared" si="262"/>
        <v>0</v>
      </c>
      <c r="AJ470" s="7"/>
      <c r="AK470" s="6"/>
      <c r="AL470" s="6"/>
      <c r="AM470" s="5"/>
      <c r="AN470" s="5"/>
    </row>
    <row r="471" spans="8:40" x14ac:dyDescent="0.15">
      <c r="H471" s="17">
        <f t="shared" si="270"/>
        <v>133</v>
      </c>
      <c r="I471" s="7" t="b">
        <f t="shared" si="263"/>
        <v>0</v>
      </c>
      <c r="J471" s="16">
        <v>0</v>
      </c>
      <c r="K471" s="14">
        <v>0</v>
      </c>
      <c r="L471" s="15">
        <f t="shared" si="271"/>
        <v>2787.600474433877</v>
      </c>
      <c r="M471" s="14">
        <f t="shared" si="255"/>
        <v>769177</v>
      </c>
      <c r="N471" s="13"/>
      <c r="O471" s="12" t="e">
        <f>1000*(IF(I73&lt;18,VLOOKUP(I73,'[1]Mortality (No Interventions) H'!$B$10:$O$129,13),VLOOKUP(I73,'[1]Mortality (Interventions) H'!$B$392:$AV$512,13)))</f>
        <v>#N/A</v>
      </c>
      <c r="P471" s="11">
        <v>0</v>
      </c>
      <c r="Q471" s="10" t="e">
        <f t="shared" si="264"/>
        <v>#N/A</v>
      </c>
      <c r="R471" s="10" t="e">
        <f t="shared" si="265"/>
        <v>#N/A</v>
      </c>
      <c r="S471" s="10" t="e">
        <f t="shared" si="266"/>
        <v>#N/A</v>
      </c>
      <c r="T471" s="9" t="e">
        <f t="shared" si="256"/>
        <v>#N/A</v>
      </c>
      <c r="U471" s="18"/>
      <c r="V471" s="8" t="e">
        <f t="shared" si="267"/>
        <v>#N/A</v>
      </c>
      <c r="W471" s="8" t="e">
        <f t="shared" si="257"/>
        <v>#N/A</v>
      </c>
      <c r="X471" s="18"/>
      <c r="Y471" s="8">
        <f t="shared" si="258"/>
        <v>0</v>
      </c>
      <c r="Z471" s="8">
        <f t="shared" si="259"/>
        <v>0</v>
      </c>
      <c r="AA471" s="8">
        <f t="shared" si="260"/>
        <v>0</v>
      </c>
      <c r="AB471" s="8">
        <f t="shared" si="268"/>
        <v>0</v>
      </c>
      <c r="AC471" s="8">
        <f t="shared" si="261"/>
        <v>0</v>
      </c>
      <c r="AD471" s="8">
        <f t="shared" si="269"/>
        <v>0</v>
      </c>
      <c r="AE471" s="8">
        <f t="shared" si="262"/>
        <v>0</v>
      </c>
      <c r="AJ471" s="7"/>
      <c r="AK471" s="6"/>
      <c r="AL471" s="6"/>
      <c r="AM471" s="5"/>
      <c r="AN471" s="5"/>
    </row>
    <row r="472" spans="8:40" x14ac:dyDescent="0.15">
      <c r="H472" s="17">
        <f t="shared" si="270"/>
        <v>134</v>
      </c>
      <c r="I472" s="7" t="b">
        <f t="shared" si="263"/>
        <v>0</v>
      </c>
      <c r="J472" s="16">
        <v>0</v>
      </c>
      <c r="K472" s="14">
        <v>0</v>
      </c>
      <c r="L472" s="15">
        <f t="shared" si="271"/>
        <v>2787.600474433877</v>
      </c>
      <c r="M472" s="14">
        <f t="shared" si="255"/>
        <v>769177</v>
      </c>
      <c r="N472" s="13"/>
      <c r="O472" s="12" t="e">
        <f>1000*(IF(I74&lt;18,VLOOKUP(I74,'[1]Mortality (No Interventions) H'!$B$10:$O$129,13),VLOOKUP(I74,'[1]Mortality (Interventions) H'!$B$392:$AV$512,13)))</f>
        <v>#N/A</v>
      </c>
      <c r="P472" s="11">
        <v>0</v>
      </c>
      <c r="Q472" s="10" t="e">
        <f t="shared" si="264"/>
        <v>#N/A</v>
      </c>
      <c r="R472" s="10" t="e">
        <f t="shared" si="265"/>
        <v>#N/A</v>
      </c>
      <c r="S472" s="10" t="e">
        <f t="shared" si="266"/>
        <v>#N/A</v>
      </c>
      <c r="T472" s="9" t="e">
        <f t="shared" si="256"/>
        <v>#N/A</v>
      </c>
      <c r="U472" s="18"/>
      <c r="V472" s="8" t="e">
        <f t="shared" si="267"/>
        <v>#N/A</v>
      </c>
      <c r="W472" s="8" t="e">
        <f t="shared" si="257"/>
        <v>#N/A</v>
      </c>
      <c r="X472" s="18"/>
      <c r="Y472" s="8">
        <f t="shared" si="258"/>
        <v>0</v>
      </c>
      <c r="Z472" s="8">
        <f t="shared" si="259"/>
        <v>0</v>
      </c>
      <c r="AA472" s="8">
        <f t="shared" si="260"/>
        <v>0</v>
      </c>
      <c r="AB472" s="8">
        <f t="shared" si="268"/>
        <v>0</v>
      </c>
      <c r="AC472" s="8">
        <f t="shared" si="261"/>
        <v>0</v>
      </c>
      <c r="AD472" s="8">
        <f t="shared" si="269"/>
        <v>0</v>
      </c>
      <c r="AE472" s="8">
        <f t="shared" si="262"/>
        <v>0</v>
      </c>
      <c r="AJ472" s="7"/>
      <c r="AK472" s="6"/>
      <c r="AL472" s="6"/>
      <c r="AM472" s="5"/>
      <c r="AN472" s="5"/>
    </row>
    <row r="473" spans="8:40" x14ac:dyDescent="0.15">
      <c r="H473" s="17">
        <f t="shared" si="270"/>
        <v>135</v>
      </c>
      <c r="I473" s="7" t="b">
        <f t="shared" si="263"/>
        <v>0</v>
      </c>
      <c r="J473" s="16">
        <v>0</v>
      </c>
      <c r="K473" s="14">
        <v>0</v>
      </c>
      <c r="L473" s="15">
        <f t="shared" si="271"/>
        <v>2787.600474433877</v>
      </c>
      <c r="M473" s="14">
        <f t="shared" si="255"/>
        <v>769177</v>
      </c>
      <c r="N473" s="13"/>
      <c r="O473" s="12" t="e">
        <f>1000*(IF(I75&lt;18,VLOOKUP(I75,'[1]Mortality (No Interventions) H'!$B$10:$O$129,13),VLOOKUP(I75,'[1]Mortality (Interventions) H'!$B$392:$AV$512,13)))</f>
        <v>#N/A</v>
      </c>
      <c r="P473" s="11">
        <v>0</v>
      </c>
      <c r="Q473" s="10" t="e">
        <f t="shared" si="264"/>
        <v>#N/A</v>
      </c>
      <c r="R473" s="10" t="e">
        <f t="shared" si="265"/>
        <v>#N/A</v>
      </c>
      <c r="S473" s="10" t="e">
        <f t="shared" si="266"/>
        <v>#N/A</v>
      </c>
      <c r="T473" s="9" t="e">
        <f t="shared" si="256"/>
        <v>#N/A</v>
      </c>
      <c r="U473" s="18"/>
      <c r="V473" s="8" t="e">
        <f t="shared" si="267"/>
        <v>#N/A</v>
      </c>
      <c r="W473" s="8" t="e">
        <f t="shared" si="257"/>
        <v>#N/A</v>
      </c>
      <c r="X473" s="18"/>
      <c r="Y473" s="8">
        <f t="shared" si="258"/>
        <v>0</v>
      </c>
      <c r="Z473" s="8">
        <f t="shared" si="259"/>
        <v>0</v>
      </c>
      <c r="AA473" s="8">
        <f t="shared" si="260"/>
        <v>0</v>
      </c>
      <c r="AB473" s="8">
        <f t="shared" si="268"/>
        <v>0</v>
      </c>
      <c r="AC473" s="8">
        <f t="shared" si="261"/>
        <v>0</v>
      </c>
      <c r="AD473" s="8">
        <f t="shared" si="269"/>
        <v>0</v>
      </c>
      <c r="AE473" s="8">
        <f t="shared" si="262"/>
        <v>0</v>
      </c>
      <c r="AJ473" s="7"/>
      <c r="AK473" s="6"/>
      <c r="AL473" s="6"/>
      <c r="AM473" s="5"/>
      <c r="AN473" s="5"/>
    </row>
    <row r="474" spans="8:40" x14ac:dyDescent="0.15">
      <c r="H474" s="17">
        <f t="shared" si="270"/>
        <v>136</v>
      </c>
      <c r="I474" s="7" t="b">
        <f t="shared" si="263"/>
        <v>0</v>
      </c>
      <c r="J474" s="16">
        <v>0</v>
      </c>
      <c r="K474" s="14">
        <v>0</v>
      </c>
      <c r="L474" s="15">
        <f t="shared" si="271"/>
        <v>2787.600474433877</v>
      </c>
      <c r="M474" s="14">
        <f t="shared" si="255"/>
        <v>769177</v>
      </c>
      <c r="N474" s="13"/>
      <c r="O474" s="12" t="e">
        <f>1000*(IF(I76&lt;18,VLOOKUP(I76,'[1]Mortality (No Interventions) H'!$B$10:$O$129,13),VLOOKUP(I76,'[1]Mortality (Interventions) H'!$B$392:$AV$512,13)))</f>
        <v>#N/A</v>
      </c>
      <c r="P474" s="11">
        <v>0</v>
      </c>
      <c r="Q474" s="10" t="e">
        <f t="shared" si="264"/>
        <v>#N/A</v>
      </c>
      <c r="R474" s="10" t="e">
        <f t="shared" si="265"/>
        <v>#N/A</v>
      </c>
      <c r="S474" s="10" t="e">
        <f t="shared" si="266"/>
        <v>#N/A</v>
      </c>
      <c r="T474" s="9" t="e">
        <f t="shared" si="256"/>
        <v>#N/A</v>
      </c>
      <c r="U474" s="18"/>
      <c r="V474" s="8" t="e">
        <f t="shared" si="267"/>
        <v>#N/A</v>
      </c>
      <c r="W474" s="8" t="e">
        <f t="shared" si="257"/>
        <v>#N/A</v>
      </c>
      <c r="X474" s="18"/>
      <c r="Y474" s="8">
        <f t="shared" si="258"/>
        <v>0</v>
      </c>
      <c r="Z474" s="8">
        <f t="shared" si="259"/>
        <v>0</v>
      </c>
      <c r="AA474" s="8">
        <f t="shared" si="260"/>
        <v>0</v>
      </c>
      <c r="AB474" s="8">
        <f t="shared" si="268"/>
        <v>0</v>
      </c>
      <c r="AC474" s="8">
        <f t="shared" si="261"/>
        <v>0</v>
      </c>
      <c r="AD474" s="8">
        <f t="shared" si="269"/>
        <v>0</v>
      </c>
      <c r="AE474" s="8">
        <f t="shared" si="262"/>
        <v>0</v>
      </c>
      <c r="AJ474" s="7"/>
      <c r="AK474" s="6"/>
      <c r="AL474" s="6"/>
      <c r="AM474" s="5"/>
      <c r="AN474" s="5"/>
    </row>
    <row r="475" spans="8:40" x14ac:dyDescent="0.15">
      <c r="H475" s="17">
        <f t="shared" si="270"/>
        <v>137</v>
      </c>
      <c r="I475" s="7" t="b">
        <f t="shared" si="263"/>
        <v>0</v>
      </c>
      <c r="J475" s="16">
        <v>0</v>
      </c>
      <c r="K475" s="14">
        <v>0</v>
      </c>
      <c r="L475" s="15">
        <f t="shared" si="271"/>
        <v>2787.600474433877</v>
      </c>
      <c r="M475" s="14">
        <f t="shared" si="255"/>
        <v>769177</v>
      </c>
      <c r="N475" s="13"/>
      <c r="O475" s="12" t="e">
        <f>1000*(IF(I77&lt;18,VLOOKUP(I77,'[1]Mortality (No Interventions) H'!$B$10:$O$129,13),VLOOKUP(I77,'[1]Mortality (Interventions) H'!$B$392:$AV$512,13)))</f>
        <v>#N/A</v>
      </c>
      <c r="P475" s="11">
        <v>0</v>
      </c>
      <c r="Q475" s="10" t="e">
        <f t="shared" si="264"/>
        <v>#N/A</v>
      </c>
      <c r="R475" s="10" t="e">
        <f t="shared" si="265"/>
        <v>#N/A</v>
      </c>
      <c r="S475" s="10" t="e">
        <f t="shared" si="266"/>
        <v>#N/A</v>
      </c>
      <c r="T475" s="9" t="e">
        <f t="shared" si="256"/>
        <v>#N/A</v>
      </c>
      <c r="U475" s="18"/>
      <c r="V475" s="8" t="e">
        <f t="shared" si="267"/>
        <v>#N/A</v>
      </c>
      <c r="W475" s="8" t="e">
        <f t="shared" si="257"/>
        <v>#N/A</v>
      </c>
      <c r="X475" s="18"/>
      <c r="Y475" s="8">
        <f t="shared" si="258"/>
        <v>0</v>
      </c>
      <c r="Z475" s="8">
        <f t="shared" si="259"/>
        <v>0</v>
      </c>
      <c r="AA475" s="8">
        <f t="shared" si="260"/>
        <v>0</v>
      </c>
      <c r="AB475" s="8">
        <f t="shared" si="268"/>
        <v>0</v>
      </c>
      <c r="AC475" s="8">
        <f t="shared" si="261"/>
        <v>0</v>
      </c>
      <c r="AD475" s="8">
        <f t="shared" si="269"/>
        <v>0</v>
      </c>
      <c r="AE475" s="8">
        <f t="shared" si="262"/>
        <v>0</v>
      </c>
      <c r="AJ475" s="7"/>
      <c r="AK475" s="6"/>
      <c r="AL475" s="6"/>
      <c r="AM475" s="5"/>
      <c r="AN475" s="5"/>
    </row>
    <row r="476" spans="8:40" x14ac:dyDescent="0.15">
      <c r="H476" s="17">
        <f t="shared" si="270"/>
        <v>138</v>
      </c>
      <c r="I476" s="7" t="b">
        <f t="shared" si="263"/>
        <v>0</v>
      </c>
      <c r="J476" s="16">
        <v>0</v>
      </c>
      <c r="K476" s="14">
        <v>0</v>
      </c>
      <c r="L476" s="15">
        <f t="shared" si="271"/>
        <v>2787.600474433877</v>
      </c>
      <c r="M476" s="14">
        <f t="shared" si="255"/>
        <v>769177</v>
      </c>
      <c r="N476" s="13"/>
      <c r="O476" s="12" t="e">
        <f>1000*(IF(I78&lt;18,VLOOKUP(I78,'[1]Mortality (No Interventions) H'!$B$10:$O$129,13),VLOOKUP(I78,'[1]Mortality (Interventions) H'!$B$392:$AV$512,13)))</f>
        <v>#N/A</v>
      </c>
      <c r="P476" s="11">
        <v>0</v>
      </c>
      <c r="Q476" s="10" t="e">
        <f t="shared" si="264"/>
        <v>#N/A</v>
      </c>
      <c r="R476" s="10" t="e">
        <f t="shared" si="265"/>
        <v>#N/A</v>
      </c>
      <c r="S476" s="10" t="e">
        <f t="shared" si="266"/>
        <v>#N/A</v>
      </c>
      <c r="T476" s="9" t="e">
        <f t="shared" si="256"/>
        <v>#N/A</v>
      </c>
      <c r="U476" s="18"/>
      <c r="V476" s="8" t="e">
        <f t="shared" si="267"/>
        <v>#N/A</v>
      </c>
      <c r="W476" s="8" t="e">
        <f t="shared" si="257"/>
        <v>#N/A</v>
      </c>
      <c r="X476" s="18"/>
      <c r="Y476" s="8">
        <f t="shared" si="258"/>
        <v>0</v>
      </c>
      <c r="Z476" s="8">
        <f t="shared" si="259"/>
        <v>0</v>
      </c>
      <c r="AA476" s="8">
        <f t="shared" si="260"/>
        <v>0</v>
      </c>
      <c r="AB476" s="8">
        <f t="shared" si="268"/>
        <v>0</v>
      </c>
      <c r="AC476" s="8">
        <f t="shared" si="261"/>
        <v>0</v>
      </c>
      <c r="AD476" s="8">
        <f t="shared" si="269"/>
        <v>0</v>
      </c>
      <c r="AE476" s="8">
        <f t="shared" si="262"/>
        <v>0</v>
      </c>
      <c r="AJ476" s="7"/>
      <c r="AK476" s="6"/>
      <c r="AL476" s="6"/>
      <c r="AM476" s="5"/>
      <c r="AN476" s="5"/>
    </row>
    <row r="477" spans="8:40" x14ac:dyDescent="0.15">
      <c r="H477" s="17">
        <f t="shared" si="270"/>
        <v>139</v>
      </c>
      <c r="I477" s="7" t="b">
        <f t="shared" si="263"/>
        <v>0</v>
      </c>
      <c r="J477" s="16">
        <v>0</v>
      </c>
      <c r="K477" s="14">
        <v>0</v>
      </c>
      <c r="L477" s="15">
        <f t="shared" si="271"/>
        <v>2787.600474433877</v>
      </c>
      <c r="M477" s="14">
        <f t="shared" si="255"/>
        <v>769177</v>
      </c>
      <c r="N477" s="13"/>
      <c r="O477" s="12" t="e">
        <f>1000*(IF(I79&lt;18,VLOOKUP(I79,'[1]Mortality (No Interventions) H'!$B$10:$O$129,13),VLOOKUP(I79,'[1]Mortality (Interventions) H'!$B$392:$AV$512,13)))</f>
        <v>#N/A</v>
      </c>
      <c r="P477" s="11">
        <v>0</v>
      </c>
      <c r="Q477" s="10" t="e">
        <f t="shared" si="264"/>
        <v>#N/A</v>
      </c>
      <c r="R477" s="10" t="e">
        <f t="shared" si="265"/>
        <v>#N/A</v>
      </c>
      <c r="S477" s="10" t="e">
        <f t="shared" si="266"/>
        <v>#N/A</v>
      </c>
      <c r="T477" s="9" t="e">
        <f t="shared" si="256"/>
        <v>#N/A</v>
      </c>
      <c r="U477" s="18"/>
      <c r="V477" s="8" t="e">
        <f t="shared" si="267"/>
        <v>#N/A</v>
      </c>
      <c r="W477" s="8" t="e">
        <f t="shared" si="257"/>
        <v>#N/A</v>
      </c>
      <c r="X477" s="18"/>
      <c r="Y477" s="8">
        <f t="shared" si="258"/>
        <v>0</v>
      </c>
      <c r="Z477" s="8">
        <f t="shared" si="259"/>
        <v>0</v>
      </c>
      <c r="AA477" s="8">
        <f t="shared" si="260"/>
        <v>0</v>
      </c>
      <c r="AB477" s="8">
        <f t="shared" si="268"/>
        <v>0</v>
      </c>
      <c r="AC477" s="8">
        <f t="shared" si="261"/>
        <v>0</v>
      </c>
      <c r="AD477" s="8">
        <f t="shared" si="269"/>
        <v>0</v>
      </c>
      <c r="AE477" s="8">
        <f t="shared" si="262"/>
        <v>0</v>
      </c>
      <c r="AJ477" s="7"/>
      <c r="AK477" s="6"/>
      <c r="AL477" s="6"/>
      <c r="AM477" s="5"/>
      <c r="AN477" s="5"/>
    </row>
    <row r="478" spans="8:40" x14ac:dyDescent="0.15">
      <c r="H478" s="17">
        <f t="shared" si="270"/>
        <v>140</v>
      </c>
      <c r="I478" s="7" t="b">
        <f t="shared" si="263"/>
        <v>0</v>
      </c>
      <c r="J478" s="16">
        <v>0</v>
      </c>
      <c r="K478" s="14">
        <v>0</v>
      </c>
      <c r="L478" s="15">
        <f t="shared" si="271"/>
        <v>2787.600474433877</v>
      </c>
      <c r="M478" s="14">
        <f t="shared" si="255"/>
        <v>769177</v>
      </c>
      <c r="O478" s="12" t="e">
        <f>1000*(IF(I80&lt;18,VLOOKUP(I80,'[1]Mortality (No Interventions) H'!$B$10:$O$129,13),VLOOKUP(I80,'[1]Mortality (Interventions) H'!$B$392:$AV$512,13)))</f>
        <v>#N/A</v>
      </c>
      <c r="P478" s="11">
        <v>0</v>
      </c>
      <c r="Q478" s="10" t="e">
        <f t="shared" si="264"/>
        <v>#N/A</v>
      </c>
      <c r="R478" s="10" t="e">
        <f t="shared" si="265"/>
        <v>#N/A</v>
      </c>
      <c r="S478" s="10" t="e">
        <f t="shared" si="266"/>
        <v>#N/A</v>
      </c>
      <c r="T478" s="9" t="e">
        <f t="shared" si="256"/>
        <v>#N/A</v>
      </c>
      <c r="V478" s="8" t="e">
        <f t="shared" si="267"/>
        <v>#N/A</v>
      </c>
      <c r="W478" s="8" t="e">
        <f t="shared" si="257"/>
        <v>#N/A</v>
      </c>
      <c r="Y478" s="8">
        <f t="shared" si="258"/>
        <v>0</v>
      </c>
      <c r="Z478" s="8">
        <f t="shared" si="259"/>
        <v>0</v>
      </c>
      <c r="AA478" s="8">
        <f t="shared" si="260"/>
        <v>0</v>
      </c>
      <c r="AB478" s="8">
        <f t="shared" si="268"/>
        <v>0</v>
      </c>
      <c r="AC478" s="8">
        <f t="shared" si="261"/>
        <v>0</v>
      </c>
      <c r="AD478" s="8">
        <f t="shared" si="269"/>
        <v>0</v>
      </c>
      <c r="AE478" s="8">
        <f t="shared" si="262"/>
        <v>0</v>
      </c>
      <c r="AJ478" s="7"/>
      <c r="AK478" s="6"/>
      <c r="AL478" s="6"/>
      <c r="AM478" s="5"/>
      <c r="AN478" s="5"/>
    </row>
    <row r="479" spans="8:40" x14ac:dyDescent="0.15">
      <c r="H479" s="17">
        <f t="shared" si="270"/>
        <v>141</v>
      </c>
      <c r="I479" s="7" t="b">
        <f t="shared" si="263"/>
        <v>0</v>
      </c>
      <c r="J479" s="16">
        <v>0</v>
      </c>
      <c r="K479" s="14">
        <v>0</v>
      </c>
      <c r="L479" s="15">
        <f t="shared" si="271"/>
        <v>2787.600474433877</v>
      </c>
      <c r="M479" s="14">
        <f t="shared" si="255"/>
        <v>769177</v>
      </c>
      <c r="O479" s="12" t="e">
        <f>1000*(IF(I81&lt;18,VLOOKUP(I81,'[1]Mortality (No Interventions) H'!$B$10:$O$129,13),VLOOKUP(I81,'[1]Mortality (Interventions) H'!$B$392:$AV$512,13)))</f>
        <v>#N/A</v>
      </c>
      <c r="P479" s="11">
        <v>0</v>
      </c>
      <c r="Q479" s="10" t="e">
        <f t="shared" si="264"/>
        <v>#N/A</v>
      </c>
      <c r="R479" s="10" t="e">
        <f t="shared" si="265"/>
        <v>#N/A</v>
      </c>
      <c r="S479" s="10" t="e">
        <f t="shared" si="266"/>
        <v>#N/A</v>
      </c>
      <c r="T479" s="9" t="e">
        <f t="shared" si="256"/>
        <v>#N/A</v>
      </c>
      <c r="V479" s="8" t="e">
        <f t="shared" si="267"/>
        <v>#N/A</v>
      </c>
      <c r="W479" s="8" t="e">
        <f t="shared" si="257"/>
        <v>#N/A</v>
      </c>
      <c r="Y479" s="8">
        <f t="shared" si="258"/>
        <v>0</v>
      </c>
      <c r="Z479" s="8">
        <f t="shared" si="259"/>
        <v>0</v>
      </c>
      <c r="AA479" s="8">
        <f t="shared" si="260"/>
        <v>0</v>
      </c>
      <c r="AB479" s="8">
        <f t="shared" si="268"/>
        <v>0</v>
      </c>
      <c r="AC479" s="8">
        <f t="shared" si="261"/>
        <v>0</v>
      </c>
      <c r="AD479" s="8">
        <f t="shared" si="269"/>
        <v>0</v>
      </c>
      <c r="AE479" s="8">
        <f t="shared" si="262"/>
        <v>0</v>
      </c>
      <c r="AJ479" s="7"/>
      <c r="AK479" s="6"/>
      <c r="AL479" s="6"/>
      <c r="AM479" s="5"/>
      <c r="AN479" s="5"/>
    </row>
    <row r="480" spans="8:40" x14ac:dyDescent="0.15">
      <c r="H480" s="17">
        <f t="shared" si="270"/>
        <v>142</v>
      </c>
      <c r="I480" s="7" t="b">
        <f t="shared" si="263"/>
        <v>0</v>
      </c>
      <c r="J480" s="16">
        <v>0</v>
      </c>
      <c r="K480" s="14">
        <v>0</v>
      </c>
      <c r="L480" s="15">
        <f t="shared" si="271"/>
        <v>2787.600474433877</v>
      </c>
      <c r="M480" s="14">
        <f t="shared" si="255"/>
        <v>769177</v>
      </c>
      <c r="O480" s="12" t="e">
        <f>1000*(IF(I82&lt;18,VLOOKUP(I82,'[1]Mortality (No Interventions) H'!$B$10:$O$129,13),VLOOKUP(I82,'[1]Mortality (Interventions) H'!$B$392:$AV$512,13)))</f>
        <v>#N/A</v>
      </c>
      <c r="P480" s="11">
        <v>0</v>
      </c>
      <c r="Q480" s="10" t="e">
        <f t="shared" si="264"/>
        <v>#N/A</v>
      </c>
      <c r="R480" s="10" t="e">
        <f t="shared" si="265"/>
        <v>#N/A</v>
      </c>
      <c r="S480" s="10" t="e">
        <f t="shared" si="266"/>
        <v>#N/A</v>
      </c>
      <c r="T480" s="9" t="e">
        <f t="shared" si="256"/>
        <v>#N/A</v>
      </c>
      <c r="V480" s="8" t="e">
        <f t="shared" si="267"/>
        <v>#N/A</v>
      </c>
      <c r="W480" s="8" t="e">
        <f t="shared" si="257"/>
        <v>#N/A</v>
      </c>
      <c r="Y480" s="8">
        <f t="shared" si="258"/>
        <v>0</v>
      </c>
      <c r="Z480" s="8">
        <f t="shared" si="259"/>
        <v>0</v>
      </c>
      <c r="AA480" s="8">
        <f t="shared" si="260"/>
        <v>0</v>
      </c>
      <c r="AB480" s="8">
        <f t="shared" si="268"/>
        <v>0</v>
      </c>
      <c r="AC480" s="8">
        <f t="shared" si="261"/>
        <v>0</v>
      </c>
      <c r="AD480" s="8">
        <f t="shared" si="269"/>
        <v>0</v>
      </c>
      <c r="AE480" s="8">
        <f t="shared" si="262"/>
        <v>0</v>
      </c>
      <c r="AJ480" s="7"/>
      <c r="AK480" s="6"/>
      <c r="AL480" s="6"/>
      <c r="AM480" s="5"/>
      <c r="AN480" s="5"/>
    </row>
    <row r="481" spans="8:40" x14ac:dyDescent="0.15">
      <c r="H481" s="17">
        <f t="shared" si="270"/>
        <v>143</v>
      </c>
      <c r="I481" s="7" t="b">
        <f t="shared" si="263"/>
        <v>0</v>
      </c>
      <c r="J481" s="16">
        <v>0</v>
      </c>
      <c r="K481" s="14">
        <v>0</v>
      </c>
      <c r="L481" s="15">
        <f t="shared" si="271"/>
        <v>2787.600474433877</v>
      </c>
      <c r="M481" s="14">
        <f t="shared" si="255"/>
        <v>769177</v>
      </c>
      <c r="O481" s="12" t="e">
        <f>1000*(IF(I83&lt;18,VLOOKUP(I83,'[1]Mortality (No Interventions) H'!$B$10:$O$129,13),VLOOKUP(I83,'[1]Mortality (Interventions) H'!$B$392:$AV$512,13)))</f>
        <v>#N/A</v>
      </c>
      <c r="P481" s="11">
        <v>0</v>
      </c>
      <c r="Q481" s="10" t="e">
        <f t="shared" si="264"/>
        <v>#N/A</v>
      </c>
      <c r="R481" s="10" t="e">
        <f t="shared" si="265"/>
        <v>#N/A</v>
      </c>
      <c r="S481" s="10" t="e">
        <f t="shared" si="266"/>
        <v>#N/A</v>
      </c>
      <c r="T481" s="9" t="e">
        <f t="shared" si="256"/>
        <v>#N/A</v>
      </c>
      <c r="V481" s="8" t="e">
        <f t="shared" si="267"/>
        <v>#N/A</v>
      </c>
      <c r="W481" s="8" t="e">
        <f t="shared" si="257"/>
        <v>#N/A</v>
      </c>
      <c r="Y481" s="8">
        <f t="shared" si="258"/>
        <v>0</v>
      </c>
      <c r="Z481" s="8">
        <f t="shared" si="259"/>
        <v>0</v>
      </c>
      <c r="AA481" s="8">
        <f t="shared" si="260"/>
        <v>0</v>
      </c>
      <c r="AB481" s="8">
        <f t="shared" si="268"/>
        <v>0</v>
      </c>
      <c r="AC481" s="8">
        <f t="shared" si="261"/>
        <v>0</v>
      </c>
      <c r="AD481" s="8">
        <f t="shared" si="269"/>
        <v>0</v>
      </c>
      <c r="AE481" s="8">
        <f t="shared" si="262"/>
        <v>0</v>
      </c>
      <c r="AJ481" s="7"/>
      <c r="AK481" s="6"/>
      <c r="AL481" s="6"/>
      <c r="AM481" s="5"/>
      <c r="AN481" s="5"/>
    </row>
    <row r="482" spans="8:40" x14ac:dyDescent="0.15">
      <c r="H482" s="17">
        <f t="shared" si="270"/>
        <v>144</v>
      </c>
      <c r="I482" s="7" t="b">
        <f t="shared" si="263"/>
        <v>0</v>
      </c>
      <c r="J482" s="16">
        <v>0</v>
      </c>
      <c r="K482" s="14">
        <v>0</v>
      </c>
      <c r="L482" s="15">
        <f t="shared" si="271"/>
        <v>2787.600474433877</v>
      </c>
      <c r="M482" s="14">
        <f t="shared" si="255"/>
        <v>769177</v>
      </c>
      <c r="O482" s="12" t="e">
        <f>1000*(IF(I84&lt;18,VLOOKUP(I84,'[1]Mortality (No Interventions) H'!$B$10:$O$129,13),VLOOKUP(I84,'[1]Mortality (Interventions) H'!$B$392:$AV$512,13)))</f>
        <v>#N/A</v>
      </c>
      <c r="P482" s="11">
        <v>0</v>
      </c>
      <c r="Q482" s="10" t="e">
        <f t="shared" si="264"/>
        <v>#N/A</v>
      </c>
      <c r="R482" s="10" t="e">
        <f t="shared" si="265"/>
        <v>#N/A</v>
      </c>
      <c r="S482" s="10" t="e">
        <f t="shared" si="266"/>
        <v>#N/A</v>
      </c>
      <c r="T482" s="9" t="e">
        <f t="shared" si="256"/>
        <v>#N/A</v>
      </c>
      <c r="V482" s="8" t="e">
        <f t="shared" si="267"/>
        <v>#N/A</v>
      </c>
      <c r="W482" s="8" t="e">
        <f t="shared" si="257"/>
        <v>#N/A</v>
      </c>
      <c r="Y482" s="8">
        <f t="shared" si="258"/>
        <v>0</v>
      </c>
      <c r="Z482" s="8">
        <f t="shared" si="259"/>
        <v>0</v>
      </c>
      <c r="AA482" s="8">
        <f t="shared" si="260"/>
        <v>0</v>
      </c>
      <c r="AB482" s="8">
        <f t="shared" si="268"/>
        <v>0</v>
      </c>
      <c r="AC482" s="8">
        <f t="shared" si="261"/>
        <v>0</v>
      </c>
      <c r="AD482" s="8">
        <f t="shared" si="269"/>
        <v>0</v>
      </c>
      <c r="AE482" s="8">
        <f t="shared" si="262"/>
        <v>0</v>
      </c>
      <c r="AJ482" s="7"/>
      <c r="AK482" s="6"/>
      <c r="AL482" s="6"/>
      <c r="AM482" s="5"/>
      <c r="AN482" s="5"/>
    </row>
    <row r="483" spans="8:40" x14ac:dyDescent="0.15">
      <c r="H483" s="17">
        <f t="shared" si="270"/>
        <v>145</v>
      </c>
      <c r="I483" s="7" t="b">
        <f t="shared" si="263"/>
        <v>0</v>
      </c>
      <c r="J483" s="16">
        <v>0</v>
      </c>
      <c r="K483" s="14">
        <v>0</v>
      </c>
      <c r="L483" s="15">
        <f t="shared" si="271"/>
        <v>2787.600474433877</v>
      </c>
      <c r="M483" s="14">
        <f t="shared" si="255"/>
        <v>769177</v>
      </c>
      <c r="O483" s="12" t="e">
        <f>1000*(IF(I85&lt;18,VLOOKUP(I85,'[1]Mortality (No Interventions) H'!$B$10:$O$129,13),VLOOKUP(I85,'[1]Mortality (Interventions) H'!$B$392:$AV$512,13)))</f>
        <v>#N/A</v>
      </c>
      <c r="P483" s="11">
        <v>0</v>
      </c>
      <c r="Q483" s="10" t="e">
        <f t="shared" si="264"/>
        <v>#N/A</v>
      </c>
      <c r="R483" s="10" t="e">
        <f t="shared" si="265"/>
        <v>#N/A</v>
      </c>
      <c r="S483" s="10" t="e">
        <f t="shared" si="266"/>
        <v>#N/A</v>
      </c>
      <c r="T483" s="9" t="e">
        <f t="shared" si="256"/>
        <v>#N/A</v>
      </c>
      <c r="V483" s="8" t="e">
        <f t="shared" si="267"/>
        <v>#N/A</v>
      </c>
      <c r="W483" s="8" t="e">
        <f t="shared" si="257"/>
        <v>#N/A</v>
      </c>
      <c r="Y483" s="8">
        <f t="shared" si="258"/>
        <v>0</v>
      </c>
      <c r="Z483" s="8">
        <f t="shared" si="259"/>
        <v>0</v>
      </c>
      <c r="AA483" s="8">
        <f t="shared" si="260"/>
        <v>0</v>
      </c>
      <c r="AB483" s="8">
        <f t="shared" si="268"/>
        <v>0</v>
      </c>
      <c r="AC483" s="8">
        <f t="shared" si="261"/>
        <v>0</v>
      </c>
      <c r="AD483" s="8">
        <f t="shared" si="269"/>
        <v>0</v>
      </c>
      <c r="AE483" s="8">
        <f t="shared" si="262"/>
        <v>0</v>
      </c>
      <c r="AJ483" s="7"/>
      <c r="AK483" s="6"/>
      <c r="AL483" s="6"/>
      <c r="AM483" s="5"/>
      <c r="AN483" s="5"/>
    </row>
    <row r="484" spans="8:40" x14ac:dyDescent="0.15">
      <c r="H484" s="17">
        <f t="shared" si="270"/>
        <v>146</v>
      </c>
      <c r="I484" s="7" t="b">
        <f t="shared" si="263"/>
        <v>0</v>
      </c>
      <c r="J484" s="16">
        <v>0</v>
      </c>
      <c r="K484" s="14">
        <v>0</v>
      </c>
      <c r="L484" s="15">
        <f t="shared" si="271"/>
        <v>2787.600474433877</v>
      </c>
      <c r="M484" s="14">
        <f t="shared" si="255"/>
        <v>769177</v>
      </c>
      <c r="O484" s="12" t="e">
        <f>1000*(IF(I86&lt;18,VLOOKUP(I86,'[1]Mortality (No Interventions) H'!$B$10:$O$129,13),VLOOKUP(I86,'[1]Mortality (Interventions) H'!$B$392:$AV$512,13)))</f>
        <v>#N/A</v>
      </c>
      <c r="P484" s="11">
        <v>0</v>
      </c>
      <c r="Q484" s="10" t="e">
        <f t="shared" si="264"/>
        <v>#N/A</v>
      </c>
      <c r="R484" s="10" t="e">
        <f t="shared" si="265"/>
        <v>#N/A</v>
      </c>
      <c r="S484" s="10" t="e">
        <f t="shared" si="266"/>
        <v>#N/A</v>
      </c>
      <c r="T484" s="9" t="e">
        <f t="shared" si="256"/>
        <v>#N/A</v>
      </c>
      <c r="V484" s="8" t="e">
        <f t="shared" si="267"/>
        <v>#N/A</v>
      </c>
      <c r="W484" s="8" t="e">
        <f t="shared" si="257"/>
        <v>#N/A</v>
      </c>
      <c r="Y484" s="8">
        <f t="shared" si="258"/>
        <v>0</v>
      </c>
      <c r="Z484" s="8">
        <f t="shared" si="259"/>
        <v>0</v>
      </c>
      <c r="AA484" s="8">
        <f t="shared" si="260"/>
        <v>0</v>
      </c>
      <c r="AB484" s="8">
        <f t="shared" si="268"/>
        <v>0</v>
      </c>
      <c r="AC484" s="8">
        <f t="shared" si="261"/>
        <v>0</v>
      </c>
      <c r="AD484" s="8">
        <f t="shared" si="269"/>
        <v>0</v>
      </c>
      <c r="AE484" s="8">
        <f t="shared" si="262"/>
        <v>0</v>
      </c>
      <c r="AJ484" s="7"/>
      <c r="AK484" s="6"/>
      <c r="AL484" s="6"/>
      <c r="AM484" s="5"/>
      <c r="AN484" s="5"/>
    </row>
    <row r="485" spans="8:40" x14ac:dyDescent="0.15">
      <c r="H485" s="17">
        <f t="shared" si="270"/>
        <v>147</v>
      </c>
      <c r="I485" s="7" t="b">
        <f t="shared" si="263"/>
        <v>0</v>
      </c>
      <c r="J485" s="16">
        <v>0</v>
      </c>
      <c r="K485" s="14">
        <v>0</v>
      </c>
      <c r="L485" s="15">
        <f t="shared" si="271"/>
        <v>2787.600474433877</v>
      </c>
      <c r="M485" s="14">
        <f t="shared" si="255"/>
        <v>769177</v>
      </c>
      <c r="O485" s="12" t="e">
        <f>1000*(IF(I87&lt;18,VLOOKUP(I87,'[1]Mortality (No Interventions) H'!$B$10:$O$129,13),VLOOKUP(I87,'[1]Mortality (Interventions) H'!$B$392:$AV$512,13)))</f>
        <v>#N/A</v>
      </c>
      <c r="P485" s="11">
        <v>0</v>
      </c>
      <c r="Q485" s="10" t="e">
        <f t="shared" si="264"/>
        <v>#N/A</v>
      </c>
      <c r="R485" s="10" t="e">
        <f t="shared" si="265"/>
        <v>#N/A</v>
      </c>
      <c r="S485" s="10" t="e">
        <f t="shared" si="266"/>
        <v>#N/A</v>
      </c>
      <c r="T485" s="9" t="e">
        <f t="shared" si="256"/>
        <v>#N/A</v>
      </c>
      <c r="V485" s="8" t="e">
        <f t="shared" si="267"/>
        <v>#N/A</v>
      </c>
      <c r="W485" s="8" t="e">
        <f t="shared" si="257"/>
        <v>#N/A</v>
      </c>
      <c r="Y485" s="8">
        <f t="shared" si="258"/>
        <v>0</v>
      </c>
      <c r="Z485" s="8">
        <f t="shared" si="259"/>
        <v>0</v>
      </c>
      <c r="AA485" s="8">
        <f t="shared" si="260"/>
        <v>0</v>
      </c>
      <c r="AB485" s="8">
        <f t="shared" si="268"/>
        <v>0</v>
      </c>
      <c r="AC485" s="8">
        <f t="shared" si="261"/>
        <v>0</v>
      </c>
      <c r="AD485" s="8">
        <f t="shared" si="269"/>
        <v>0</v>
      </c>
      <c r="AE485" s="8">
        <f t="shared" si="262"/>
        <v>0</v>
      </c>
      <c r="AJ485" s="7"/>
      <c r="AK485" s="6"/>
      <c r="AL485" s="6"/>
      <c r="AM485" s="5"/>
      <c r="AN485" s="5"/>
    </row>
    <row r="486" spans="8:40" x14ac:dyDescent="0.15">
      <c r="H486" s="17">
        <f t="shared" si="270"/>
        <v>148</v>
      </c>
      <c r="I486" s="7" t="b">
        <f t="shared" si="263"/>
        <v>0</v>
      </c>
      <c r="J486" s="16">
        <v>0</v>
      </c>
      <c r="K486" s="14">
        <v>0</v>
      </c>
      <c r="L486" s="15">
        <f t="shared" si="271"/>
        <v>2787.600474433877</v>
      </c>
      <c r="M486" s="14">
        <f t="shared" si="255"/>
        <v>769177</v>
      </c>
      <c r="O486" s="12" t="e">
        <f>1000*(IF(I88&lt;18,VLOOKUP(I88,'[1]Mortality (No Interventions) H'!$B$10:$O$129,13),VLOOKUP(I88,'[1]Mortality (Interventions) H'!$B$392:$AV$512,13)))</f>
        <v>#N/A</v>
      </c>
      <c r="P486" s="11">
        <v>0</v>
      </c>
      <c r="Q486" s="10" t="e">
        <f t="shared" si="264"/>
        <v>#N/A</v>
      </c>
      <c r="R486" s="10" t="e">
        <f t="shared" si="265"/>
        <v>#N/A</v>
      </c>
      <c r="S486" s="10" t="e">
        <f t="shared" si="266"/>
        <v>#N/A</v>
      </c>
      <c r="T486" s="9" t="e">
        <f t="shared" si="256"/>
        <v>#N/A</v>
      </c>
      <c r="V486" s="8" t="e">
        <f t="shared" si="267"/>
        <v>#N/A</v>
      </c>
      <c r="W486" s="8" t="e">
        <f t="shared" si="257"/>
        <v>#N/A</v>
      </c>
      <c r="Y486" s="8">
        <f t="shared" si="258"/>
        <v>0</v>
      </c>
      <c r="Z486" s="8">
        <f t="shared" si="259"/>
        <v>0</v>
      </c>
      <c r="AA486" s="8">
        <f t="shared" si="260"/>
        <v>0</v>
      </c>
      <c r="AB486" s="8">
        <f t="shared" si="268"/>
        <v>0</v>
      </c>
      <c r="AC486" s="8">
        <f t="shared" si="261"/>
        <v>0</v>
      </c>
      <c r="AD486" s="8">
        <f t="shared" si="269"/>
        <v>0</v>
      </c>
      <c r="AE486" s="8">
        <f t="shared" si="262"/>
        <v>0</v>
      </c>
      <c r="AJ486" s="7"/>
      <c r="AK486" s="6"/>
      <c r="AL486" s="6"/>
      <c r="AM486" s="5"/>
      <c r="AN486" s="5"/>
    </row>
    <row r="487" spans="8:40" x14ac:dyDescent="0.15">
      <c r="H487" s="17">
        <f t="shared" si="270"/>
        <v>149</v>
      </c>
      <c r="I487" s="7" t="b">
        <f t="shared" si="263"/>
        <v>0</v>
      </c>
      <c r="J487" s="16">
        <v>0</v>
      </c>
      <c r="K487" s="14">
        <v>0</v>
      </c>
      <c r="L487" s="15">
        <f t="shared" si="271"/>
        <v>2787.600474433877</v>
      </c>
      <c r="M487" s="14">
        <f t="shared" si="255"/>
        <v>769177</v>
      </c>
      <c r="O487" s="12" t="e">
        <f>1000*(IF(I89&lt;18,VLOOKUP(I89,'[1]Mortality (No Interventions) H'!$B$10:$O$129,13),VLOOKUP(I89,'[1]Mortality (Interventions) H'!$B$392:$AV$512,13)))</f>
        <v>#N/A</v>
      </c>
      <c r="P487" s="11">
        <v>0</v>
      </c>
      <c r="Q487" s="10" t="e">
        <f t="shared" si="264"/>
        <v>#N/A</v>
      </c>
      <c r="R487" s="10" t="e">
        <f t="shared" si="265"/>
        <v>#N/A</v>
      </c>
      <c r="S487" s="10" t="e">
        <f t="shared" si="266"/>
        <v>#N/A</v>
      </c>
      <c r="T487" s="9" t="e">
        <f t="shared" si="256"/>
        <v>#N/A</v>
      </c>
      <c r="V487" s="8" t="e">
        <f t="shared" si="267"/>
        <v>#N/A</v>
      </c>
      <c r="W487" s="8" t="e">
        <f t="shared" si="257"/>
        <v>#N/A</v>
      </c>
      <c r="Y487" s="8">
        <f t="shared" si="258"/>
        <v>0</v>
      </c>
      <c r="Z487" s="8">
        <f t="shared" si="259"/>
        <v>0</v>
      </c>
      <c r="AA487" s="8">
        <f t="shared" si="260"/>
        <v>0</v>
      </c>
      <c r="AB487" s="8">
        <f t="shared" si="268"/>
        <v>0</v>
      </c>
      <c r="AC487" s="8">
        <f t="shared" si="261"/>
        <v>0</v>
      </c>
      <c r="AD487" s="8">
        <f t="shared" si="269"/>
        <v>0</v>
      </c>
      <c r="AE487" s="8">
        <f t="shared" si="262"/>
        <v>0</v>
      </c>
      <c r="AJ487" s="7"/>
      <c r="AK487" s="6"/>
      <c r="AL487" s="6"/>
      <c r="AM487" s="5"/>
      <c r="AN487" s="5"/>
    </row>
    <row r="488" spans="8:40" x14ac:dyDescent="0.15">
      <c r="H488" s="17">
        <f t="shared" si="270"/>
        <v>150</v>
      </c>
      <c r="I488" s="7" t="b">
        <f t="shared" si="263"/>
        <v>0</v>
      </c>
      <c r="J488" s="16">
        <v>0</v>
      </c>
      <c r="K488" s="14">
        <v>0</v>
      </c>
      <c r="L488" s="15">
        <f t="shared" si="271"/>
        <v>2787.600474433877</v>
      </c>
      <c r="M488" s="14">
        <f t="shared" si="255"/>
        <v>769177</v>
      </c>
      <c r="O488" s="12" t="e">
        <f>1000*(IF(I90&lt;18,VLOOKUP(I90,'[1]Mortality (No Interventions) H'!$B$10:$O$129,13),VLOOKUP(I90,'[1]Mortality (Interventions) H'!$B$392:$AV$512,13)))</f>
        <v>#N/A</v>
      </c>
      <c r="P488" s="11">
        <v>0</v>
      </c>
      <c r="Q488" s="10" t="e">
        <f t="shared" si="264"/>
        <v>#N/A</v>
      </c>
      <c r="R488" s="10" t="e">
        <f t="shared" si="265"/>
        <v>#N/A</v>
      </c>
      <c r="S488" s="10" t="e">
        <f t="shared" si="266"/>
        <v>#N/A</v>
      </c>
      <c r="T488" s="9" t="e">
        <f t="shared" si="256"/>
        <v>#N/A</v>
      </c>
      <c r="V488" s="8" t="e">
        <f t="shared" si="267"/>
        <v>#N/A</v>
      </c>
      <c r="W488" s="8" t="e">
        <f t="shared" si="257"/>
        <v>#N/A</v>
      </c>
      <c r="Y488" s="8">
        <f t="shared" si="258"/>
        <v>0</v>
      </c>
      <c r="Z488" s="8">
        <f t="shared" si="259"/>
        <v>0</v>
      </c>
      <c r="AA488" s="8">
        <f t="shared" si="260"/>
        <v>0</v>
      </c>
      <c r="AB488" s="8">
        <f t="shared" si="268"/>
        <v>0</v>
      </c>
      <c r="AC488" s="8">
        <f t="shared" si="261"/>
        <v>0</v>
      </c>
      <c r="AD488" s="8">
        <f t="shared" si="269"/>
        <v>0</v>
      </c>
      <c r="AE488" s="8">
        <f t="shared" si="262"/>
        <v>0</v>
      </c>
      <c r="AJ488" s="7"/>
      <c r="AK488" s="6"/>
      <c r="AL488" s="6"/>
      <c r="AM488" s="5"/>
      <c r="AN488" s="5"/>
    </row>
    <row r="489" spans="8:40" x14ac:dyDescent="0.15">
      <c r="H489" s="17">
        <f t="shared" si="270"/>
        <v>151</v>
      </c>
      <c r="I489" s="7" t="b">
        <f t="shared" si="263"/>
        <v>0</v>
      </c>
      <c r="J489" s="16">
        <v>0</v>
      </c>
      <c r="K489" s="14">
        <v>0</v>
      </c>
      <c r="L489" s="15">
        <f t="shared" si="271"/>
        <v>2787.600474433877</v>
      </c>
      <c r="M489" s="14">
        <f t="shared" si="255"/>
        <v>769177</v>
      </c>
      <c r="O489" s="12" t="e">
        <f>1000*(IF(I91&lt;18,VLOOKUP(I91,'[1]Mortality (No Interventions) H'!$B$10:$O$129,13),VLOOKUP(I91,'[1]Mortality (Interventions) H'!$B$392:$AV$512,13)))</f>
        <v>#N/A</v>
      </c>
      <c r="P489" s="11">
        <v>0</v>
      </c>
      <c r="Q489" s="10" t="e">
        <f t="shared" si="264"/>
        <v>#N/A</v>
      </c>
      <c r="R489" s="10" t="e">
        <f t="shared" si="265"/>
        <v>#N/A</v>
      </c>
      <c r="S489" s="10" t="e">
        <f t="shared" si="266"/>
        <v>#N/A</v>
      </c>
      <c r="T489" s="9" t="e">
        <f t="shared" si="256"/>
        <v>#N/A</v>
      </c>
      <c r="V489" s="8" t="e">
        <f t="shared" si="267"/>
        <v>#N/A</v>
      </c>
      <c r="W489" s="8" t="e">
        <f t="shared" si="257"/>
        <v>#N/A</v>
      </c>
      <c r="Y489" s="8">
        <f t="shared" si="258"/>
        <v>0</v>
      </c>
      <c r="Z489" s="8">
        <f t="shared" si="259"/>
        <v>0</v>
      </c>
      <c r="AA489" s="8">
        <f t="shared" si="260"/>
        <v>0</v>
      </c>
      <c r="AB489" s="8">
        <f t="shared" si="268"/>
        <v>0</v>
      </c>
      <c r="AC489" s="8">
        <f t="shared" si="261"/>
        <v>0</v>
      </c>
      <c r="AD489" s="8">
        <f t="shared" si="269"/>
        <v>0</v>
      </c>
      <c r="AE489" s="8">
        <f t="shared" si="262"/>
        <v>0</v>
      </c>
      <c r="AJ489" s="7"/>
      <c r="AK489" s="6"/>
      <c r="AL489" s="6"/>
      <c r="AM489" s="5"/>
      <c r="AN489" s="5"/>
    </row>
    <row r="490" spans="8:40" x14ac:dyDescent="0.15">
      <c r="H490" s="17">
        <f t="shared" si="270"/>
        <v>152</v>
      </c>
      <c r="I490" s="7" t="b">
        <f t="shared" si="263"/>
        <v>0</v>
      </c>
      <c r="J490" s="16">
        <v>0</v>
      </c>
      <c r="K490" s="14">
        <v>0</v>
      </c>
      <c r="L490" s="15">
        <f t="shared" si="271"/>
        <v>2787.600474433877</v>
      </c>
      <c r="M490" s="14">
        <f t="shared" si="255"/>
        <v>769177</v>
      </c>
      <c r="O490" s="12" t="e">
        <f>1000*(IF(I92&lt;18,VLOOKUP(I92,'[1]Mortality (No Interventions) H'!$B$10:$O$129,13),VLOOKUP(I92,'[1]Mortality (Interventions) H'!$B$392:$AV$512,13)))</f>
        <v>#N/A</v>
      </c>
      <c r="P490" s="11">
        <v>0</v>
      </c>
      <c r="Q490" s="10" t="e">
        <f t="shared" si="264"/>
        <v>#N/A</v>
      </c>
      <c r="R490" s="10" t="e">
        <f t="shared" si="265"/>
        <v>#N/A</v>
      </c>
      <c r="S490" s="10" t="e">
        <f t="shared" si="266"/>
        <v>#N/A</v>
      </c>
      <c r="T490" s="9" t="e">
        <f t="shared" si="256"/>
        <v>#N/A</v>
      </c>
      <c r="V490" s="8" t="e">
        <f t="shared" si="267"/>
        <v>#N/A</v>
      </c>
      <c r="W490" s="8" t="e">
        <f t="shared" si="257"/>
        <v>#N/A</v>
      </c>
      <c r="Y490" s="8">
        <f t="shared" si="258"/>
        <v>0</v>
      </c>
      <c r="Z490" s="8">
        <f t="shared" si="259"/>
        <v>0</v>
      </c>
      <c r="AA490" s="8">
        <f t="shared" si="260"/>
        <v>0</v>
      </c>
      <c r="AB490" s="8">
        <f t="shared" si="268"/>
        <v>0</v>
      </c>
      <c r="AC490" s="8">
        <f t="shared" si="261"/>
        <v>0</v>
      </c>
      <c r="AD490" s="8">
        <f t="shared" si="269"/>
        <v>0</v>
      </c>
      <c r="AE490" s="8">
        <f t="shared" si="262"/>
        <v>0</v>
      </c>
      <c r="AJ490" s="7"/>
      <c r="AK490" s="6"/>
      <c r="AL490" s="6"/>
      <c r="AM490" s="5"/>
      <c r="AN490" s="5"/>
    </row>
    <row r="491" spans="8:40" x14ac:dyDescent="0.15">
      <c r="H491" s="17">
        <f t="shared" si="270"/>
        <v>153</v>
      </c>
      <c r="I491" s="7" t="b">
        <f t="shared" si="263"/>
        <v>0</v>
      </c>
      <c r="J491" s="16">
        <v>0</v>
      </c>
      <c r="K491" s="14">
        <v>0</v>
      </c>
      <c r="L491" s="15">
        <f t="shared" si="271"/>
        <v>2787.600474433877</v>
      </c>
      <c r="M491" s="14">
        <f t="shared" si="255"/>
        <v>769177</v>
      </c>
      <c r="O491" s="12" t="e">
        <f>1000*(IF(I93&lt;18,VLOOKUP(I93,'[1]Mortality (No Interventions) H'!$B$10:$O$129,13),VLOOKUP(I93,'[1]Mortality (Interventions) H'!$B$392:$AV$512,13)))</f>
        <v>#N/A</v>
      </c>
      <c r="P491" s="11">
        <v>0</v>
      </c>
      <c r="Q491" s="10" t="e">
        <f t="shared" si="264"/>
        <v>#N/A</v>
      </c>
      <c r="R491" s="10" t="e">
        <f t="shared" si="265"/>
        <v>#N/A</v>
      </c>
      <c r="S491" s="10" t="e">
        <f t="shared" si="266"/>
        <v>#N/A</v>
      </c>
      <c r="T491" s="9" t="e">
        <f t="shared" si="256"/>
        <v>#N/A</v>
      </c>
      <c r="V491" s="8" t="e">
        <f t="shared" si="267"/>
        <v>#N/A</v>
      </c>
      <c r="W491" s="8" t="e">
        <f t="shared" si="257"/>
        <v>#N/A</v>
      </c>
      <c r="Y491" s="8">
        <f t="shared" si="258"/>
        <v>0</v>
      </c>
      <c r="Z491" s="8">
        <f t="shared" si="259"/>
        <v>0</v>
      </c>
      <c r="AA491" s="8">
        <f t="shared" si="260"/>
        <v>0</v>
      </c>
      <c r="AB491" s="8">
        <f t="shared" si="268"/>
        <v>0</v>
      </c>
      <c r="AC491" s="8">
        <f t="shared" si="261"/>
        <v>0</v>
      </c>
      <c r="AD491" s="8">
        <f t="shared" si="269"/>
        <v>0</v>
      </c>
      <c r="AE491" s="8">
        <f t="shared" si="262"/>
        <v>0</v>
      </c>
      <c r="AJ491" s="7"/>
      <c r="AK491" s="6"/>
      <c r="AL491" s="6"/>
      <c r="AM491" s="5"/>
      <c r="AN491" s="5"/>
    </row>
    <row r="492" spans="8:40" x14ac:dyDescent="0.15">
      <c r="H492" s="17">
        <f t="shared" si="270"/>
        <v>154</v>
      </c>
      <c r="I492" s="7" t="b">
        <f t="shared" si="263"/>
        <v>0</v>
      </c>
      <c r="J492" s="16">
        <v>0</v>
      </c>
      <c r="K492" s="14">
        <v>0</v>
      </c>
      <c r="L492" s="15">
        <f t="shared" si="271"/>
        <v>2787.600474433877</v>
      </c>
      <c r="M492" s="14">
        <f t="shared" si="255"/>
        <v>769177</v>
      </c>
      <c r="O492" s="12" t="e">
        <f>1000*(IF(I94&lt;18,VLOOKUP(I94,'[1]Mortality (No Interventions) H'!$B$10:$O$129,13),VLOOKUP(I94,'[1]Mortality (Interventions) H'!$B$392:$AV$512,13)))</f>
        <v>#N/A</v>
      </c>
      <c r="P492" s="11">
        <v>0</v>
      </c>
      <c r="Q492" s="10" t="e">
        <f t="shared" si="264"/>
        <v>#N/A</v>
      </c>
      <c r="R492" s="10" t="e">
        <f t="shared" si="265"/>
        <v>#N/A</v>
      </c>
      <c r="S492" s="10" t="e">
        <f t="shared" si="266"/>
        <v>#N/A</v>
      </c>
      <c r="T492" s="9" t="e">
        <f t="shared" si="256"/>
        <v>#N/A</v>
      </c>
      <c r="V492" s="8" t="e">
        <f t="shared" si="267"/>
        <v>#N/A</v>
      </c>
      <c r="W492" s="8" t="e">
        <f t="shared" si="257"/>
        <v>#N/A</v>
      </c>
      <c r="Y492" s="8">
        <f t="shared" si="258"/>
        <v>0</v>
      </c>
      <c r="Z492" s="8">
        <f t="shared" si="259"/>
        <v>0</v>
      </c>
      <c r="AA492" s="8">
        <f t="shared" si="260"/>
        <v>0</v>
      </c>
      <c r="AB492" s="8">
        <f t="shared" si="268"/>
        <v>0</v>
      </c>
      <c r="AC492" s="8">
        <f t="shared" si="261"/>
        <v>0</v>
      </c>
      <c r="AD492" s="8">
        <f t="shared" si="269"/>
        <v>0</v>
      </c>
      <c r="AE492" s="8">
        <f t="shared" si="262"/>
        <v>0</v>
      </c>
      <c r="AJ492" s="7"/>
      <c r="AK492" s="6"/>
      <c r="AL492" s="6"/>
      <c r="AM492" s="5"/>
      <c r="AN492" s="5"/>
    </row>
    <row r="493" spans="8:40" x14ac:dyDescent="0.15">
      <c r="H493" s="17">
        <f t="shared" si="270"/>
        <v>155</v>
      </c>
      <c r="I493" s="7" t="b">
        <f t="shared" si="263"/>
        <v>0</v>
      </c>
      <c r="J493" s="16">
        <v>0</v>
      </c>
      <c r="K493" s="14">
        <v>0</v>
      </c>
      <c r="L493" s="15">
        <f t="shared" si="271"/>
        <v>2787.600474433877</v>
      </c>
      <c r="M493" s="14">
        <f t="shared" si="255"/>
        <v>769177</v>
      </c>
      <c r="O493" s="12" t="e">
        <f>1000*(IF(I95&lt;18,VLOOKUP(I95,'[1]Mortality (No Interventions) H'!$B$10:$O$129,13),VLOOKUP(I95,'[1]Mortality (Interventions) H'!$B$392:$AV$512,13)))</f>
        <v>#N/A</v>
      </c>
      <c r="P493" s="11">
        <v>0</v>
      </c>
      <c r="Q493" s="10" t="e">
        <f t="shared" si="264"/>
        <v>#N/A</v>
      </c>
      <c r="R493" s="10" t="e">
        <f t="shared" si="265"/>
        <v>#N/A</v>
      </c>
      <c r="S493" s="10" t="e">
        <f t="shared" si="266"/>
        <v>#N/A</v>
      </c>
      <c r="T493" s="9" t="e">
        <f t="shared" si="256"/>
        <v>#N/A</v>
      </c>
      <c r="V493" s="8" t="e">
        <f t="shared" si="267"/>
        <v>#N/A</v>
      </c>
      <c r="W493" s="8" t="e">
        <f t="shared" si="257"/>
        <v>#N/A</v>
      </c>
      <c r="Y493" s="8">
        <f t="shared" si="258"/>
        <v>0</v>
      </c>
      <c r="Z493" s="8">
        <f t="shared" si="259"/>
        <v>0</v>
      </c>
      <c r="AA493" s="8">
        <f t="shared" si="260"/>
        <v>0</v>
      </c>
      <c r="AB493" s="8">
        <f t="shared" si="268"/>
        <v>0</v>
      </c>
      <c r="AC493" s="8">
        <f t="shared" si="261"/>
        <v>0</v>
      </c>
      <c r="AD493" s="8">
        <f t="shared" si="269"/>
        <v>0</v>
      </c>
      <c r="AE493" s="8">
        <f t="shared" si="262"/>
        <v>0</v>
      </c>
      <c r="AJ493" s="7"/>
      <c r="AK493" s="6"/>
      <c r="AL493" s="6"/>
      <c r="AM493" s="5"/>
      <c r="AN493" s="5"/>
    </row>
    <row r="494" spans="8:40" x14ac:dyDescent="0.15">
      <c r="H494" s="17">
        <f t="shared" si="270"/>
        <v>156</v>
      </c>
      <c r="I494" s="7" t="b">
        <f t="shared" si="263"/>
        <v>0</v>
      </c>
      <c r="J494" s="16">
        <v>0</v>
      </c>
      <c r="K494" s="14">
        <v>0</v>
      </c>
      <c r="L494" s="15">
        <f t="shared" si="271"/>
        <v>2787.600474433877</v>
      </c>
      <c r="M494" s="14">
        <f t="shared" si="255"/>
        <v>769177</v>
      </c>
      <c r="O494" s="12" t="e">
        <f>1000*(IF(I96&lt;18,VLOOKUP(I96,'[1]Mortality (No Interventions) H'!$B$10:$O$129,13),VLOOKUP(I96,'[1]Mortality (Interventions) H'!$B$392:$AV$512,13)))</f>
        <v>#N/A</v>
      </c>
      <c r="P494" s="11">
        <v>0</v>
      </c>
      <c r="Q494" s="10" t="e">
        <f t="shared" si="264"/>
        <v>#N/A</v>
      </c>
      <c r="R494" s="10" t="e">
        <f t="shared" si="265"/>
        <v>#N/A</v>
      </c>
      <c r="S494" s="10" t="e">
        <f t="shared" si="266"/>
        <v>#N/A</v>
      </c>
      <c r="T494" s="9" t="e">
        <f t="shared" si="256"/>
        <v>#N/A</v>
      </c>
      <c r="V494" s="8" t="e">
        <f t="shared" si="267"/>
        <v>#N/A</v>
      </c>
      <c r="W494" s="8" t="e">
        <f t="shared" si="257"/>
        <v>#N/A</v>
      </c>
      <c r="Y494" s="8">
        <f t="shared" si="258"/>
        <v>0</v>
      </c>
      <c r="Z494" s="8">
        <f t="shared" si="259"/>
        <v>0</v>
      </c>
      <c r="AA494" s="8">
        <f t="shared" si="260"/>
        <v>0</v>
      </c>
      <c r="AB494" s="8">
        <f t="shared" si="268"/>
        <v>0</v>
      </c>
      <c r="AC494" s="8">
        <f t="shared" si="261"/>
        <v>0</v>
      </c>
      <c r="AD494" s="8">
        <f t="shared" si="269"/>
        <v>0</v>
      </c>
      <c r="AE494" s="8">
        <f t="shared" si="262"/>
        <v>0</v>
      </c>
      <c r="AJ494" s="7"/>
      <c r="AK494" s="6"/>
      <c r="AL494" s="6"/>
      <c r="AM494" s="5"/>
      <c r="AN494" s="5"/>
    </row>
    <row r="495" spans="8:40" x14ac:dyDescent="0.15">
      <c r="H495" s="17">
        <f t="shared" si="270"/>
        <v>157</v>
      </c>
      <c r="I495" s="7" t="b">
        <f t="shared" si="263"/>
        <v>0</v>
      </c>
      <c r="J495" s="16">
        <v>0</v>
      </c>
      <c r="K495" s="14">
        <v>0</v>
      </c>
      <c r="L495" s="15">
        <f t="shared" si="271"/>
        <v>2787.600474433877</v>
      </c>
      <c r="M495" s="14">
        <f t="shared" si="255"/>
        <v>769177</v>
      </c>
      <c r="O495" s="12" t="e">
        <f>1000*(IF(I97&lt;18,VLOOKUP(I97,'[1]Mortality (No Interventions) H'!$B$10:$O$129,13),VLOOKUP(I97,'[1]Mortality (Interventions) H'!$B$392:$AV$512,13)))</f>
        <v>#N/A</v>
      </c>
      <c r="P495" s="11">
        <v>0</v>
      </c>
      <c r="Q495" s="10" t="e">
        <f t="shared" si="264"/>
        <v>#N/A</v>
      </c>
      <c r="R495" s="10" t="e">
        <f t="shared" si="265"/>
        <v>#N/A</v>
      </c>
      <c r="S495" s="10" t="e">
        <f t="shared" si="266"/>
        <v>#N/A</v>
      </c>
      <c r="T495" s="9" t="e">
        <f t="shared" si="256"/>
        <v>#N/A</v>
      </c>
      <c r="V495" s="8" t="e">
        <f t="shared" si="267"/>
        <v>#N/A</v>
      </c>
      <c r="W495" s="8" t="e">
        <f t="shared" si="257"/>
        <v>#N/A</v>
      </c>
      <c r="Y495" s="8">
        <f t="shared" si="258"/>
        <v>0</v>
      </c>
      <c r="Z495" s="8">
        <f t="shared" si="259"/>
        <v>0</v>
      </c>
      <c r="AA495" s="8">
        <f t="shared" si="260"/>
        <v>0</v>
      </c>
      <c r="AB495" s="8">
        <f t="shared" si="268"/>
        <v>0</v>
      </c>
      <c r="AC495" s="8">
        <f t="shared" si="261"/>
        <v>0</v>
      </c>
      <c r="AD495" s="8">
        <f t="shared" si="269"/>
        <v>0</v>
      </c>
      <c r="AE495" s="8">
        <f t="shared" si="262"/>
        <v>0</v>
      </c>
      <c r="AJ495" s="7"/>
      <c r="AK495" s="6"/>
      <c r="AL495" s="6"/>
      <c r="AM495" s="5"/>
      <c r="AN495" s="5"/>
    </row>
    <row r="496" spans="8:40" x14ac:dyDescent="0.15">
      <c r="H496" s="17">
        <f t="shared" si="270"/>
        <v>158</v>
      </c>
      <c r="I496" s="7" t="b">
        <f t="shared" si="263"/>
        <v>0</v>
      </c>
      <c r="J496" s="16">
        <v>0</v>
      </c>
      <c r="K496" s="14">
        <v>0</v>
      </c>
      <c r="L496" s="15">
        <f t="shared" si="271"/>
        <v>2787.600474433877</v>
      </c>
      <c r="M496" s="14">
        <f t="shared" si="255"/>
        <v>769177</v>
      </c>
      <c r="O496" s="12" t="e">
        <f>1000*(IF(I98&lt;18,VLOOKUP(I98,'[1]Mortality (No Interventions) H'!$B$10:$O$129,13),VLOOKUP(I98,'[1]Mortality (Interventions) H'!$B$392:$AV$512,13)))</f>
        <v>#N/A</v>
      </c>
      <c r="P496" s="11">
        <v>0</v>
      </c>
      <c r="Q496" s="10" t="e">
        <f t="shared" si="264"/>
        <v>#N/A</v>
      </c>
      <c r="R496" s="10" t="e">
        <f t="shared" si="265"/>
        <v>#N/A</v>
      </c>
      <c r="S496" s="10" t="e">
        <f t="shared" si="266"/>
        <v>#N/A</v>
      </c>
      <c r="T496" s="9" t="e">
        <f t="shared" si="256"/>
        <v>#N/A</v>
      </c>
      <c r="V496" s="8" t="e">
        <f t="shared" si="267"/>
        <v>#N/A</v>
      </c>
      <c r="W496" s="8" t="e">
        <f t="shared" si="257"/>
        <v>#N/A</v>
      </c>
      <c r="Y496" s="8">
        <f t="shared" si="258"/>
        <v>0</v>
      </c>
      <c r="Z496" s="8">
        <f t="shared" si="259"/>
        <v>0</v>
      </c>
      <c r="AA496" s="8">
        <f t="shared" si="260"/>
        <v>0</v>
      </c>
      <c r="AB496" s="8">
        <f t="shared" si="268"/>
        <v>0</v>
      </c>
      <c r="AC496" s="8">
        <f t="shared" si="261"/>
        <v>0</v>
      </c>
      <c r="AD496" s="8">
        <f t="shared" si="269"/>
        <v>0</v>
      </c>
      <c r="AE496" s="8">
        <f t="shared" si="262"/>
        <v>0</v>
      </c>
      <c r="AJ496" s="7"/>
      <c r="AK496" s="6"/>
      <c r="AL496" s="6"/>
      <c r="AM496" s="5"/>
      <c r="AN496" s="5"/>
    </row>
    <row r="497" spans="8:40" x14ac:dyDescent="0.15">
      <c r="H497" s="17">
        <f t="shared" si="270"/>
        <v>159</v>
      </c>
      <c r="I497" s="7" t="b">
        <f t="shared" si="263"/>
        <v>0</v>
      </c>
      <c r="J497" s="16">
        <v>0</v>
      </c>
      <c r="K497" s="14">
        <v>0</v>
      </c>
      <c r="L497" s="15">
        <f t="shared" si="271"/>
        <v>2787.600474433877</v>
      </c>
      <c r="M497" s="14">
        <f t="shared" si="255"/>
        <v>769177</v>
      </c>
      <c r="O497" s="12" t="e">
        <f>1000*(IF(I99&lt;18,VLOOKUP(I99,'[1]Mortality (No Interventions) H'!$B$10:$O$129,13),VLOOKUP(I99,'[1]Mortality (Interventions) H'!$B$392:$AV$512,13)))</f>
        <v>#N/A</v>
      </c>
      <c r="P497" s="11">
        <v>0</v>
      </c>
      <c r="Q497" s="10" t="e">
        <f t="shared" si="264"/>
        <v>#N/A</v>
      </c>
      <c r="R497" s="10" t="e">
        <f t="shared" si="265"/>
        <v>#N/A</v>
      </c>
      <c r="S497" s="10" t="e">
        <f t="shared" si="266"/>
        <v>#N/A</v>
      </c>
      <c r="T497" s="9" t="e">
        <f t="shared" si="256"/>
        <v>#N/A</v>
      </c>
      <c r="V497" s="8" t="e">
        <f t="shared" si="267"/>
        <v>#N/A</v>
      </c>
      <c r="W497" s="8" t="e">
        <f t="shared" si="257"/>
        <v>#N/A</v>
      </c>
      <c r="Y497" s="8">
        <f t="shared" si="258"/>
        <v>0</v>
      </c>
      <c r="Z497" s="8">
        <f t="shared" si="259"/>
        <v>0</v>
      </c>
      <c r="AA497" s="8">
        <f t="shared" si="260"/>
        <v>0</v>
      </c>
      <c r="AB497" s="8">
        <f t="shared" si="268"/>
        <v>0</v>
      </c>
      <c r="AC497" s="8">
        <f t="shared" si="261"/>
        <v>0</v>
      </c>
      <c r="AD497" s="8">
        <f t="shared" si="269"/>
        <v>0</v>
      </c>
      <c r="AE497" s="8">
        <f t="shared" si="262"/>
        <v>0</v>
      </c>
      <c r="AJ497" s="7"/>
      <c r="AK497" s="6"/>
      <c r="AL497" s="6"/>
      <c r="AM497" s="5"/>
      <c r="AN497" s="5"/>
    </row>
    <row r="498" spans="8:40" x14ac:dyDescent="0.15">
      <c r="H498" s="17">
        <f t="shared" si="270"/>
        <v>160</v>
      </c>
      <c r="I498" s="7" t="b">
        <f t="shared" si="263"/>
        <v>0</v>
      </c>
      <c r="J498" s="16">
        <v>0</v>
      </c>
      <c r="K498" s="14">
        <v>0</v>
      </c>
      <c r="L498" s="15">
        <f t="shared" si="271"/>
        <v>2787.600474433877</v>
      </c>
      <c r="M498" s="14">
        <f t="shared" ref="M498:M522" si="272">$E$11</f>
        <v>769177</v>
      </c>
      <c r="O498" s="12" t="e">
        <f>1000*(IF(I100&lt;18,VLOOKUP(I100,'[1]Mortality (No Interventions) H'!$B$10:$O$129,13),VLOOKUP(I100,'[1]Mortality (Interventions) H'!$B$392:$AV$512,13)))</f>
        <v>#N/A</v>
      </c>
      <c r="P498" s="11">
        <v>0</v>
      </c>
      <c r="Q498" s="10" t="e">
        <f t="shared" si="264"/>
        <v>#N/A</v>
      </c>
      <c r="R498" s="10" t="e">
        <f t="shared" si="265"/>
        <v>#N/A</v>
      </c>
      <c r="S498" s="10" t="e">
        <f t="shared" si="266"/>
        <v>#N/A</v>
      </c>
      <c r="T498" s="9" t="e">
        <f t="shared" ref="T498:T522" si="273">Q498-SUM(R498:S498)</f>
        <v>#N/A</v>
      </c>
      <c r="V498" s="8" t="e">
        <f t="shared" si="267"/>
        <v>#N/A</v>
      </c>
      <c r="W498" s="8" t="e">
        <f t="shared" ref="W498:W522" si="274">$G$14*M498*T498</f>
        <v>#N/A</v>
      </c>
      <c r="Y498" s="8">
        <f t="shared" ref="Y498:Y522" si="275">IFERROR(_xlfn.IFNA($T498*J498,0),0)</f>
        <v>0</v>
      </c>
      <c r="Z498" s="8">
        <f t="shared" ref="Z498:Z522" si="276">IFERROR(_xlfn.IFNA(-$T498*K498,0),0)</f>
        <v>0</v>
      </c>
      <c r="AA498" s="8">
        <f t="shared" ref="AA498:AA522" si="277">IFERROR(_xlfn.IFNA(-$T498*L498,0),0)</f>
        <v>0</v>
      </c>
      <c r="AB498" s="8">
        <f t="shared" si="268"/>
        <v>0</v>
      </c>
      <c r="AC498" s="8">
        <f t="shared" ref="AC498:AC522" si="278">IFERROR(_xlfn.IFNA(SUM(Y498:AB498),0),0)</f>
        <v>0</v>
      </c>
      <c r="AD498" s="8">
        <f t="shared" si="269"/>
        <v>0</v>
      </c>
      <c r="AE498" s="8">
        <f t="shared" ref="AE498:AE522" si="279">IFERROR(_xlfn.IFNA(SUM(AC498:AD498),0),0)</f>
        <v>0</v>
      </c>
      <c r="AJ498" s="7"/>
      <c r="AK498" s="6"/>
      <c r="AL498" s="6"/>
      <c r="AM498" s="5"/>
      <c r="AN498" s="5"/>
    </row>
    <row r="499" spans="8:40" x14ac:dyDescent="0.15">
      <c r="H499" s="17">
        <f t="shared" si="270"/>
        <v>161</v>
      </c>
      <c r="I499" s="7" t="b">
        <f t="shared" ref="I499:I522" si="280">IF(H499&lt;121, H499 )</f>
        <v>0</v>
      </c>
      <c r="J499" s="16">
        <v>0</v>
      </c>
      <c r="K499" s="14">
        <v>0</v>
      </c>
      <c r="L499" s="15">
        <f t="shared" si="271"/>
        <v>2787.600474433877</v>
      </c>
      <c r="M499" s="14">
        <f t="shared" si="272"/>
        <v>769177</v>
      </c>
      <c r="O499" s="12" t="e">
        <f>1000*(IF(I101&lt;18,VLOOKUP(I101,'[1]Mortality (No Interventions) H'!$B$10:$O$129,13),VLOOKUP(I101,'[1]Mortality (Interventions) H'!$B$392:$AV$512,13)))</f>
        <v>#N/A</v>
      </c>
      <c r="P499" s="11">
        <v>0</v>
      </c>
      <c r="Q499" s="10" t="e">
        <f t="shared" ref="Q499:Q522" si="281">T498</f>
        <v>#N/A</v>
      </c>
      <c r="R499" s="10" t="e">
        <f t="shared" ref="R499:R522" si="282">O499*Q499/1000</f>
        <v>#N/A</v>
      </c>
      <c r="S499" s="10" t="e">
        <f t="shared" ref="S499:S522" si="283">MIN(P499*Q499,Q499-R499)</f>
        <v>#N/A</v>
      </c>
      <c r="T499" s="9" t="e">
        <f t="shared" si="273"/>
        <v>#N/A</v>
      </c>
      <c r="V499" s="8" t="e">
        <f t="shared" ref="V499:V522" si="284">W498</f>
        <v>#N/A</v>
      </c>
      <c r="W499" s="8" t="e">
        <f t="shared" si="274"/>
        <v>#N/A</v>
      </c>
      <c r="Y499" s="8">
        <f t="shared" si="275"/>
        <v>0</v>
      </c>
      <c r="Z499" s="8">
        <f t="shared" si="276"/>
        <v>0</v>
      </c>
      <c r="AA499" s="8">
        <f t="shared" si="277"/>
        <v>0</v>
      </c>
      <c r="AB499" s="8">
        <f t="shared" ref="AB499:AB522" si="285">IFERROR(_xlfn.IFNA(-M499*R499,0),0)</f>
        <v>0</v>
      </c>
      <c r="AC499" s="8">
        <f t="shared" si="278"/>
        <v>0</v>
      </c>
      <c r="AD499" s="8">
        <f t="shared" ref="AD499:AD522" si="286">IFERROR(_xlfn.IFNA($D$6*SUM(V499:V499,Y499:Z499),0),0)</f>
        <v>0</v>
      </c>
      <c r="AE499" s="8">
        <f t="shared" si="279"/>
        <v>0</v>
      </c>
      <c r="AJ499" s="7"/>
      <c r="AK499" s="6"/>
      <c r="AL499" s="6"/>
      <c r="AM499" s="5"/>
      <c r="AN499" s="5"/>
    </row>
    <row r="500" spans="8:40" x14ac:dyDescent="0.15">
      <c r="H500" s="17">
        <f t="shared" ref="H500:H522" si="287">H499+1</f>
        <v>162</v>
      </c>
      <c r="I500" s="7" t="b">
        <f t="shared" si="280"/>
        <v>0</v>
      </c>
      <c r="J500" s="16">
        <v>0</v>
      </c>
      <c r="K500" s="14">
        <v>0</v>
      </c>
      <c r="L500" s="15">
        <f t="shared" ref="L500:L522" si="288">$C$413</f>
        <v>2787.600474433877</v>
      </c>
      <c r="M500" s="14">
        <f t="shared" si="272"/>
        <v>769177</v>
      </c>
      <c r="O500" s="12" t="e">
        <f>1000*(IF(I102&lt;18,VLOOKUP(I102,'[1]Mortality (No Interventions) H'!$B$10:$O$129,13),VLOOKUP(I102,'[1]Mortality (Interventions) H'!$B$392:$AV$512,13)))</f>
        <v>#N/A</v>
      </c>
      <c r="P500" s="11">
        <v>0</v>
      </c>
      <c r="Q500" s="10" t="e">
        <f t="shared" si="281"/>
        <v>#N/A</v>
      </c>
      <c r="R500" s="10" t="e">
        <f t="shared" si="282"/>
        <v>#N/A</v>
      </c>
      <c r="S500" s="10" t="e">
        <f t="shared" si="283"/>
        <v>#N/A</v>
      </c>
      <c r="T500" s="9" t="e">
        <f t="shared" si="273"/>
        <v>#N/A</v>
      </c>
      <c r="V500" s="8" t="e">
        <f t="shared" si="284"/>
        <v>#N/A</v>
      </c>
      <c r="W500" s="8" t="e">
        <f t="shared" si="274"/>
        <v>#N/A</v>
      </c>
      <c r="Y500" s="8">
        <f t="shared" si="275"/>
        <v>0</v>
      </c>
      <c r="Z500" s="8">
        <f t="shared" si="276"/>
        <v>0</v>
      </c>
      <c r="AA500" s="8">
        <f t="shared" si="277"/>
        <v>0</v>
      </c>
      <c r="AB500" s="8">
        <f t="shared" si="285"/>
        <v>0</v>
      </c>
      <c r="AC500" s="8">
        <f t="shared" si="278"/>
        <v>0</v>
      </c>
      <c r="AD500" s="8">
        <f t="shared" si="286"/>
        <v>0</v>
      </c>
      <c r="AE500" s="8">
        <f t="shared" si="279"/>
        <v>0</v>
      </c>
      <c r="AJ500" s="7"/>
      <c r="AK500" s="6"/>
      <c r="AL500" s="6"/>
      <c r="AM500" s="5"/>
      <c r="AN500" s="5"/>
    </row>
    <row r="501" spans="8:40" x14ac:dyDescent="0.15">
      <c r="H501" s="17">
        <f t="shared" si="287"/>
        <v>163</v>
      </c>
      <c r="I501" s="7" t="b">
        <f t="shared" si="280"/>
        <v>0</v>
      </c>
      <c r="J501" s="16">
        <v>0</v>
      </c>
      <c r="K501" s="14">
        <v>0</v>
      </c>
      <c r="L501" s="15">
        <f t="shared" si="288"/>
        <v>2787.600474433877</v>
      </c>
      <c r="M501" s="14">
        <f t="shared" si="272"/>
        <v>769177</v>
      </c>
      <c r="O501" s="12" t="e">
        <f>1000*(IF(I103&lt;18,VLOOKUP(I103,'[1]Mortality (No Interventions) H'!$B$10:$O$129,13),VLOOKUP(I103,'[1]Mortality (Interventions) H'!$B$392:$AV$512,13)))</f>
        <v>#N/A</v>
      </c>
      <c r="P501" s="11">
        <v>0</v>
      </c>
      <c r="Q501" s="10" t="e">
        <f t="shared" si="281"/>
        <v>#N/A</v>
      </c>
      <c r="R501" s="10" t="e">
        <f t="shared" si="282"/>
        <v>#N/A</v>
      </c>
      <c r="S501" s="10" t="e">
        <f t="shared" si="283"/>
        <v>#N/A</v>
      </c>
      <c r="T501" s="9" t="e">
        <f t="shared" si="273"/>
        <v>#N/A</v>
      </c>
      <c r="V501" s="8" t="e">
        <f t="shared" si="284"/>
        <v>#N/A</v>
      </c>
      <c r="W501" s="8" t="e">
        <f t="shared" si="274"/>
        <v>#N/A</v>
      </c>
      <c r="Y501" s="8">
        <f t="shared" si="275"/>
        <v>0</v>
      </c>
      <c r="Z501" s="8">
        <f t="shared" si="276"/>
        <v>0</v>
      </c>
      <c r="AA501" s="8">
        <f t="shared" si="277"/>
        <v>0</v>
      </c>
      <c r="AB501" s="8">
        <f t="shared" si="285"/>
        <v>0</v>
      </c>
      <c r="AC501" s="8">
        <f t="shared" si="278"/>
        <v>0</v>
      </c>
      <c r="AD501" s="8">
        <f t="shared" si="286"/>
        <v>0</v>
      </c>
      <c r="AE501" s="8">
        <f t="shared" si="279"/>
        <v>0</v>
      </c>
      <c r="AJ501" s="7"/>
      <c r="AK501" s="6"/>
      <c r="AL501" s="6"/>
      <c r="AM501" s="5"/>
      <c r="AN501" s="5"/>
    </row>
    <row r="502" spans="8:40" x14ac:dyDescent="0.15">
      <c r="H502" s="17">
        <f t="shared" si="287"/>
        <v>164</v>
      </c>
      <c r="I502" s="7" t="b">
        <f t="shared" si="280"/>
        <v>0</v>
      </c>
      <c r="J502" s="16">
        <v>0</v>
      </c>
      <c r="K502" s="14">
        <v>0</v>
      </c>
      <c r="L502" s="15">
        <f t="shared" si="288"/>
        <v>2787.600474433877</v>
      </c>
      <c r="M502" s="14">
        <f t="shared" si="272"/>
        <v>769177</v>
      </c>
      <c r="O502" s="12" t="e">
        <f>1000*(IF(I104&lt;18,VLOOKUP(I104,'[1]Mortality (No Interventions) H'!$B$10:$O$129,13),VLOOKUP(I104,'[1]Mortality (Interventions) H'!$B$392:$AV$512,13)))</f>
        <v>#N/A</v>
      </c>
      <c r="P502" s="11">
        <v>0</v>
      </c>
      <c r="Q502" s="10" t="e">
        <f t="shared" si="281"/>
        <v>#N/A</v>
      </c>
      <c r="R502" s="10" t="e">
        <f t="shared" si="282"/>
        <v>#N/A</v>
      </c>
      <c r="S502" s="10" t="e">
        <f t="shared" si="283"/>
        <v>#N/A</v>
      </c>
      <c r="T502" s="9" t="e">
        <f t="shared" si="273"/>
        <v>#N/A</v>
      </c>
      <c r="V502" s="8" t="e">
        <f t="shared" si="284"/>
        <v>#N/A</v>
      </c>
      <c r="W502" s="8" t="e">
        <f t="shared" si="274"/>
        <v>#N/A</v>
      </c>
      <c r="Y502" s="8">
        <f t="shared" si="275"/>
        <v>0</v>
      </c>
      <c r="Z502" s="8">
        <f t="shared" si="276"/>
        <v>0</v>
      </c>
      <c r="AA502" s="8">
        <f t="shared" si="277"/>
        <v>0</v>
      </c>
      <c r="AB502" s="8">
        <f t="shared" si="285"/>
        <v>0</v>
      </c>
      <c r="AC502" s="8">
        <f t="shared" si="278"/>
        <v>0</v>
      </c>
      <c r="AD502" s="8">
        <f t="shared" si="286"/>
        <v>0</v>
      </c>
      <c r="AE502" s="8">
        <f t="shared" si="279"/>
        <v>0</v>
      </c>
      <c r="AJ502" s="7"/>
      <c r="AK502" s="6"/>
      <c r="AL502" s="6"/>
      <c r="AM502" s="5"/>
      <c r="AN502" s="5"/>
    </row>
    <row r="503" spans="8:40" x14ac:dyDescent="0.15">
      <c r="H503" s="17">
        <f t="shared" si="287"/>
        <v>165</v>
      </c>
      <c r="I503" s="7" t="b">
        <f t="shared" si="280"/>
        <v>0</v>
      </c>
      <c r="J503" s="16">
        <v>0</v>
      </c>
      <c r="K503" s="14">
        <v>0</v>
      </c>
      <c r="L503" s="15">
        <f t="shared" si="288"/>
        <v>2787.600474433877</v>
      </c>
      <c r="M503" s="14">
        <f t="shared" si="272"/>
        <v>769177</v>
      </c>
      <c r="O503" s="12" t="e">
        <f>1000*(IF(I105&lt;18,VLOOKUP(I105,'[1]Mortality (No Interventions) H'!$B$10:$O$129,13),VLOOKUP(I105,'[1]Mortality (Interventions) H'!$B$392:$AV$512,13)))</f>
        <v>#N/A</v>
      </c>
      <c r="P503" s="11">
        <v>0</v>
      </c>
      <c r="Q503" s="10" t="e">
        <f t="shared" si="281"/>
        <v>#N/A</v>
      </c>
      <c r="R503" s="10" t="e">
        <f t="shared" si="282"/>
        <v>#N/A</v>
      </c>
      <c r="S503" s="10" t="e">
        <f t="shared" si="283"/>
        <v>#N/A</v>
      </c>
      <c r="T503" s="9" t="e">
        <f t="shared" si="273"/>
        <v>#N/A</v>
      </c>
      <c r="V503" s="8" t="e">
        <f t="shared" si="284"/>
        <v>#N/A</v>
      </c>
      <c r="W503" s="8" t="e">
        <f t="shared" si="274"/>
        <v>#N/A</v>
      </c>
      <c r="Y503" s="8">
        <f t="shared" si="275"/>
        <v>0</v>
      </c>
      <c r="Z503" s="8">
        <f t="shared" si="276"/>
        <v>0</v>
      </c>
      <c r="AA503" s="8">
        <f t="shared" si="277"/>
        <v>0</v>
      </c>
      <c r="AB503" s="8">
        <f t="shared" si="285"/>
        <v>0</v>
      </c>
      <c r="AC503" s="8">
        <f t="shared" si="278"/>
        <v>0</v>
      </c>
      <c r="AD503" s="8">
        <f t="shared" si="286"/>
        <v>0</v>
      </c>
      <c r="AE503" s="8">
        <f t="shared" si="279"/>
        <v>0</v>
      </c>
      <c r="AJ503" s="7"/>
      <c r="AK503" s="6"/>
      <c r="AL503" s="6"/>
      <c r="AM503" s="5"/>
      <c r="AN503" s="5"/>
    </row>
    <row r="504" spans="8:40" x14ac:dyDescent="0.15">
      <c r="H504" s="17">
        <f t="shared" si="287"/>
        <v>166</v>
      </c>
      <c r="I504" s="7" t="b">
        <f t="shared" si="280"/>
        <v>0</v>
      </c>
      <c r="J504" s="16">
        <v>0</v>
      </c>
      <c r="K504" s="14">
        <v>0</v>
      </c>
      <c r="L504" s="15">
        <f t="shared" si="288"/>
        <v>2787.600474433877</v>
      </c>
      <c r="M504" s="14">
        <f t="shared" si="272"/>
        <v>769177</v>
      </c>
      <c r="O504" s="12" t="e">
        <f>1000*(IF(I106&lt;18,VLOOKUP(I106,'[1]Mortality (No Interventions) H'!$B$10:$O$129,13),VLOOKUP(I106,'[1]Mortality (Interventions) H'!$B$392:$AV$512,13)))</f>
        <v>#N/A</v>
      </c>
      <c r="P504" s="11">
        <v>0</v>
      </c>
      <c r="Q504" s="10" t="e">
        <f t="shared" si="281"/>
        <v>#N/A</v>
      </c>
      <c r="R504" s="10" t="e">
        <f t="shared" si="282"/>
        <v>#N/A</v>
      </c>
      <c r="S504" s="10" t="e">
        <f t="shared" si="283"/>
        <v>#N/A</v>
      </c>
      <c r="T504" s="9" t="e">
        <f t="shared" si="273"/>
        <v>#N/A</v>
      </c>
      <c r="V504" s="8" t="e">
        <f t="shared" si="284"/>
        <v>#N/A</v>
      </c>
      <c r="W504" s="8" t="e">
        <f t="shared" si="274"/>
        <v>#N/A</v>
      </c>
      <c r="Y504" s="8">
        <f t="shared" si="275"/>
        <v>0</v>
      </c>
      <c r="Z504" s="8">
        <f t="shared" si="276"/>
        <v>0</v>
      </c>
      <c r="AA504" s="8">
        <f t="shared" si="277"/>
        <v>0</v>
      </c>
      <c r="AB504" s="8">
        <f t="shared" si="285"/>
        <v>0</v>
      </c>
      <c r="AC504" s="8">
        <f t="shared" si="278"/>
        <v>0</v>
      </c>
      <c r="AD504" s="8">
        <f t="shared" si="286"/>
        <v>0</v>
      </c>
      <c r="AE504" s="8">
        <f t="shared" si="279"/>
        <v>0</v>
      </c>
      <c r="AJ504" s="7"/>
      <c r="AK504" s="6"/>
      <c r="AL504" s="6"/>
      <c r="AM504" s="5"/>
      <c r="AN504" s="5"/>
    </row>
    <row r="505" spans="8:40" x14ac:dyDescent="0.15">
      <c r="H505" s="17">
        <f t="shared" si="287"/>
        <v>167</v>
      </c>
      <c r="I505" s="7" t="b">
        <f t="shared" si="280"/>
        <v>0</v>
      </c>
      <c r="J505" s="16">
        <v>0</v>
      </c>
      <c r="K505" s="14">
        <v>0</v>
      </c>
      <c r="L505" s="15">
        <f t="shared" si="288"/>
        <v>2787.600474433877</v>
      </c>
      <c r="M505" s="14">
        <f t="shared" si="272"/>
        <v>769177</v>
      </c>
      <c r="O505" s="12" t="e">
        <f>1000*(IF(I107&lt;18,VLOOKUP(I107,'[1]Mortality (No Interventions) H'!$B$10:$O$129,13),VLOOKUP(I107,'[1]Mortality (Interventions) H'!$B$392:$AV$512,13)))</f>
        <v>#N/A</v>
      </c>
      <c r="P505" s="11">
        <v>0</v>
      </c>
      <c r="Q505" s="10" t="e">
        <f t="shared" si="281"/>
        <v>#N/A</v>
      </c>
      <c r="R505" s="10" t="e">
        <f t="shared" si="282"/>
        <v>#N/A</v>
      </c>
      <c r="S505" s="10" t="e">
        <f t="shared" si="283"/>
        <v>#N/A</v>
      </c>
      <c r="T505" s="9" t="e">
        <f t="shared" si="273"/>
        <v>#N/A</v>
      </c>
      <c r="V505" s="8" t="e">
        <f t="shared" si="284"/>
        <v>#N/A</v>
      </c>
      <c r="W505" s="8" t="e">
        <f t="shared" si="274"/>
        <v>#N/A</v>
      </c>
      <c r="Y505" s="8">
        <f t="shared" si="275"/>
        <v>0</v>
      </c>
      <c r="Z505" s="8">
        <f t="shared" si="276"/>
        <v>0</v>
      </c>
      <c r="AA505" s="8">
        <f t="shared" si="277"/>
        <v>0</v>
      </c>
      <c r="AB505" s="8">
        <f t="shared" si="285"/>
        <v>0</v>
      </c>
      <c r="AC505" s="8">
        <f t="shared" si="278"/>
        <v>0</v>
      </c>
      <c r="AD505" s="8">
        <f t="shared" si="286"/>
        <v>0</v>
      </c>
      <c r="AE505" s="8">
        <f t="shared" si="279"/>
        <v>0</v>
      </c>
      <c r="AJ505" s="7"/>
      <c r="AK505" s="6"/>
      <c r="AL505" s="6"/>
      <c r="AM505" s="5"/>
      <c r="AN505" s="5"/>
    </row>
    <row r="506" spans="8:40" x14ac:dyDescent="0.15">
      <c r="H506" s="17">
        <f t="shared" si="287"/>
        <v>168</v>
      </c>
      <c r="I506" s="7" t="b">
        <f t="shared" si="280"/>
        <v>0</v>
      </c>
      <c r="J506" s="16">
        <v>0</v>
      </c>
      <c r="K506" s="14">
        <v>0</v>
      </c>
      <c r="L506" s="15">
        <f t="shared" si="288"/>
        <v>2787.600474433877</v>
      </c>
      <c r="M506" s="14">
        <f t="shared" si="272"/>
        <v>769177</v>
      </c>
      <c r="O506" s="12" t="e">
        <f>1000*(IF(I108&lt;18,VLOOKUP(I108,'[1]Mortality (No Interventions) H'!$B$10:$O$129,13),VLOOKUP(I108,'[1]Mortality (Interventions) H'!$B$392:$AV$512,13)))</f>
        <v>#N/A</v>
      </c>
      <c r="P506" s="11">
        <v>0</v>
      </c>
      <c r="Q506" s="10" t="e">
        <f t="shared" si="281"/>
        <v>#N/A</v>
      </c>
      <c r="R506" s="10" t="e">
        <f t="shared" si="282"/>
        <v>#N/A</v>
      </c>
      <c r="S506" s="10" t="e">
        <f t="shared" si="283"/>
        <v>#N/A</v>
      </c>
      <c r="T506" s="9" t="e">
        <f t="shared" si="273"/>
        <v>#N/A</v>
      </c>
      <c r="V506" s="8" t="e">
        <f t="shared" si="284"/>
        <v>#N/A</v>
      </c>
      <c r="W506" s="8" t="e">
        <f t="shared" si="274"/>
        <v>#N/A</v>
      </c>
      <c r="Y506" s="8">
        <f t="shared" si="275"/>
        <v>0</v>
      </c>
      <c r="Z506" s="8">
        <f t="shared" si="276"/>
        <v>0</v>
      </c>
      <c r="AA506" s="8">
        <f t="shared" si="277"/>
        <v>0</v>
      </c>
      <c r="AB506" s="8">
        <f t="shared" si="285"/>
        <v>0</v>
      </c>
      <c r="AC506" s="8">
        <f t="shared" si="278"/>
        <v>0</v>
      </c>
      <c r="AD506" s="8">
        <f t="shared" si="286"/>
        <v>0</v>
      </c>
      <c r="AE506" s="8">
        <f t="shared" si="279"/>
        <v>0</v>
      </c>
      <c r="AJ506" s="7"/>
      <c r="AK506" s="6"/>
      <c r="AL506" s="6"/>
      <c r="AM506" s="5"/>
      <c r="AN506" s="5"/>
    </row>
    <row r="507" spans="8:40" x14ac:dyDescent="0.15">
      <c r="H507" s="17">
        <f t="shared" si="287"/>
        <v>169</v>
      </c>
      <c r="I507" s="7" t="b">
        <f t="shared" si="280"/>
        <v>0</v>
      </c>
      <c r="J507" s="16">
        <v>0</v>
      </c>
      <c r="K507" s="14">
        <v>0</v>
      </c>
      <c r="L507" s="15">
        <f t="shared" si="288"/>
        <v>2787.600474433877</v>
      </c>
      <c r="M507" s="14">
        <f t="shared" si="272"/>
        <v>769177</v>
      </c>
      <c r="O507" s="12" t="e">
        <f>1000*(IF(I109&lt;18,VLOOKUP(I109,'[1]Mortality (No Interventions) H'!$B$10:$O$129,13),VLOOKUP(I109,'[1]Mortality (Interventions) H'!$B$392:$AV$512,13)))</f>
        <v>#N/A</v>
      </c>
      <c r="P507" s="11">
        <v>0</v>
      </c>
      <c r="Q507" s="10" t="e">
        <f t="shared" si="281"/>
        <v>#N/A</v>
      </c>
      <c r="R507" s="10" t="e">
        <f t="shared" si="282"/>
        <v>#N/A</v>
      </c>
      <c r="S507" s="10" t="e">
        <f t="shared" si="283"/>
        <v>#N/A</v>
      </c>
      <c r="T507" s="9" t="e">
        <f t="shared" si="273"/>
        <v>#N/A</v>
      </c>
      <c r="V507" s="8" t="e">
        <f t="shared" si="284"/>
        <v>#N/A</v>
      </c>
      <c r="W507" s="8" t="e">
        <f t="shared" si="274"/>
        <v>#N/A</v>
      </c>
      <c r="Y507" s="8">
        <f t="shared" si="275"/>
        <v>0</v>
      </c>
      <c r="Z507" s="8">
        <f t="shared" si="276"/>
        <v>0</v>
      </c>
      <c r="AA507" s="8">
        <f t="shared" si="277"/>
        <v>0</v>
      </c>
      <c r="AB507" s="8">
        <f t="shared" si="285"/>
        <v>0</v>
      </c>
      <c r="AC507" s="8">
        <f t="shared" si="278"/>
        <v>0</v>
      </c>
      <c r="AD507" s="8">
        <f t="shared" si="286"/>
        <v>0</v>
      </c>
      <c r="AE507" s="8">
        <f t="shared" si="279"/>
        <v>0</v>
      </c>
      <c r="AJ507" s="7"/>
      <c r="AK507" s="6"/>
      <c r="AL507" s="6"/>
      <c r="AM507" s="5"/>
      <c r="AN507" s="5"/>
    </row>
    <row r="508" spans="8:40" x14ac:dyDescent="0.15">
      <c r="H508" s="17">
        <f t="shared" si="287"/>
        <v>170</v>
      </c>
      <c r="I508" s="7" t="b">
        <f t="shared" si="280"/>
        <v>0</v>
      </c>
      <c r="J508" s="16">
        <v>0</v>
      </c>
      <c r="K508" s="14">
        <v>0</v>
      </c>
      <c r="L508" s="15">
        <f t="shared" si="288"/>
        <v>2787.600474433877</v>
      </c>
      <c r="M508" s="14">
        <f t="shared" si="272"/>
        <v>769177</v>
      </c>
      <c r="O508" s="12" t="e">
        <f>1000*(IF(I110&lt;18,VLOOKUP(I110,'[1]Mortality (No Interventions) H'!$B$10:$O$129,13),VLOOKUP(I110,'[1]Mortality (Interventions) H'!$B$392:$AV$512,13)))</f>
        <v>#N/A</v>
      </c>
      <c r="P508" s="11">
        <v>0</v>
      </c>
      <c r="Q508" s="10" t="e">
        <f t="shared" si="281"/>
        <v>#N/A</v>
      </c>
      <c r="R508" s="10" t="e">
        <f t="shared" si="282"/>
        <v>#N/A</v>
      </c>
      <c r="S508" s="10" t="e">
        <f t="shared" si="283"/>
        <v>#N/A</v>
      </c>
      <c r="T508" s="9" t="e">
        <f t="shared" si="273"/>
        <v>#N/A</v>
      </c>
      <c r="V508" s="8" t="e">
        <f t="shared" si="284"/>
        <v>#N/A</v>
      </c>
      <c r="W508" s="8" t="e">
        <f t="shared" si="274"/>
        <v>#N/A</v>
      </c>
      <c r="Y508" s="8">
        <f t="shared" si="275"/>
        <v>0</v>
      </c>
      <c r="Z508" s="8">
        <f t="shared" si="276"/>
        <v>0</v>
      </c>
      <c r="AA508" s="8">
        <f t="shared" si="277"/>
        <v>0</v>
      </c>
      <c r="AB508" s="8">
        <f t="shared" si="285"/>
        <v>0</v>
      </c>
      <c r="AC508" s="8">
        <f t="shared" si="278"/>
        <v>0</v>
      </c>
      <c r="AD508" s="8">
        <f t="shared" si="286"/>
        <v>0</v>
      </c>
      <c r="AE508" s="8">
        <f t="shared" si="279"/>
        <v>0</v>
      </c>
      <c r="AJ508" s="7"/>
      <c r="AK508" s="6"/>
      <c r="AL508" s="6"/>
      <c r="AM508" s="5"/>
      <c r="AN508" s="5"/>
    </row>
    <row r="509" spans="8:40" x14ac:dyDescent="0.15">
      <c r="H509" s="17">
        <f t="shared" si="287"/>
        <v>171</v>
      </c>
      <c r="I509" s="7" t="b">
        <f t="shared" si="280"/>
        <v>0</v>
      </c>
      <c r="J509" s="16">
        <v>0</v>
      </c>
      <c r="K509" s="14">
        <v>0</v>
      </c>
      <c r="L509" s="15">
        <f t="shared" si="288"/>
        <v>2787.600474433877</v>
      </c>
      <c r="M509" s="14">
        <f t="shared" si="272"/>
        <v>769177</v>
      </c>
      <c r="O509" s="12" t="e">
        <f>1000*(IF(I111&lt;18,VLOOKUP(I111,'[1]Mortality (No Interventions) H'!$B$10:$O$129,13),VLOOKUP(I111,'[1]Mortality (Interventions) H'!$B$392:$AV$512,13)))</f>
        <v>#N/A</v>
      </c>
      <c r="P509" s="11">
        <v>0</v>
      </c>
      <c r="Q509" s="10" t="e">
        <f t="shared" si="281"/>
        <v>#N/A</v>
      </c>
      <c r="R509" s="10" t="e">
        <f t="shared" si="282"/>
        <v>#N/A</v>
      </c>
      <c r="S509" s="10" t="e">
        <f t="shared" si="283"/>
        <v>#N/A</v>
      </c>
      <c r="T509" s="9" t="e">
        <f t="shared" si="273"/>
        <v>#N/A</v>
      </c>
      <c r="V509" s="8" t="e">
        <f t="shared" si="284"/>
        <v>#N/A</v>
      </c>
      <c r="W509" s="8" t="e">
        <f t="shared" si="274"/>
        <v>#N/A</v>
      </c>
      <c r="Y509" s="8">
        <f t="shared" si="275"/>
        <v>0</v>
      </c>
      <c r="Z509" s="8">
        <f t="shared" si="276"/>
        <v>0</v>
      </c>
      <c r="AA509" s="8">
        <f t="shared" si="277"/>
        <v>0</v>
      </c>
      <c r="AB509" s="8">
        <f t="shared" si="285"/>
        <v>0</v>
      </c>
      <c r="AC509" s="8">
        <f t="shared" si="278"/>
        <v>0</v>
      </c>
      <c r="AD509" s="8">
        <f t="shared" si="286"/>
        <v>0</v>
      </c>
      <c r="AE509" s="8">
        <f t="shared" si="279"/>
        <v>0</v>
      </c>
      <c r="AJ509" s="7"/>
      <c r="AK509" s="6"/>
      <c r="AL509" s="6"/>
      <c r="AM509" s="5"/>
      <c r="AN509" s="5"/>
    </row>
    <row r="510" spans="8:40" x14ac:dyDescent="0.15">
      <c r="H510" s="17">
        <f t="shared" si="287"/>
        <v>172</v>
      </c>
      <c r="I510" s="7" t="b">
        <f t="shared" si="280"/>
        <v>0</v>
      </c>
      <c r="J510" s="16">
        <v>0</v>
      </c>
      <c r="K510" s="14">
        <v>0</v>
      </c>
      <c r="L510" s="15">
        <f t="shared" si="288"/>
        <v>2787.600474433877</v>
      </c>
      <c r="M510" s="14">
        <f t="shared" si="272"/>
        <v>769177</v>
      </c>
      <c r="O510" s="12" t="e">
        <f>1000*(IF(I112&lt;18,VLOOKUP(I112,'[1]Mortality (No Interventions) H'!$B$10:$O$129,13),VLOOKUP(I112,'[1]Mortality (Interventions) H'!$B$392:$AV$512,13)))</f>
        <v>#N/A</v>
      </c>
      <c r="P510" s="11">
        <v>0</v>
      </c>
      <c r="Q510" s="10" t="e">
        <f t="shared" si="281"/>
        <v>#N/A</v>
      </c>
      <c r="R510" s="10" t="e">
        <f t="shared" si="282"/>
        <v>#N/A</v>
      </c>
      <c r="S510" s="10" t="e">
        <f t="shared" si="283"/>
        <v>#N/A</v>
      </c>
      <c r="T510" s="9" t="e">
        <f t="shared" si="273"/>
        <v>#N/A</v>
      </c>
      <c r="V510" s="8" t="e">
        <f t="shared" si="284"/>
        <v>#N/A</v>
      </c>
      <c r="W510" s="8" t="e">
        <f t="shared" si="274"/>
        <v>#N/A</v>
      </c>
      <c r="Y510" s="8">
        <f t="shared" si="275"/>
        <v>0</v>
      </c>
      <c r="Z510" s="8">
        <f t="shared" si="276"/>
        <v>0</v>
      </c>
      <c r="AA510" s="8">
        <f t="shared" si="277"/>
        <v>0</v>
      </c>
      <c r="AB510" s="8">
        <f t="shared" si="285"/>
        <v>0</v>
      </c>
      <c r="AC510" s="8">
        <f t="shared" si="278"/>
        <v>0</v>
      </c>
      <c r="AD510" s="8">
        <f t="shared" si="286"/>
        <v>0</v>
      </c>
      <c r="AE510" s="8">
        <f t="shared" si="279"/>
        <v>0</v>
      </c>
      <c r="AJ510" s="7"/>
      <c r="AK510" s="6"/>
      <c r="AL510" s="6"/>
      <c r="AM510" s="5"/>
      <c r="AN510" s="5"/>
    </row>
    <row r="511" spans="8:40" x14ac:dyDescent="0.15">
      <c r="H511" s="17">
        <f t="shared" si="287"/>
        <v>173</v>
      </c>
      <c r="I511" s="7" t="b">
        <f t="shared" si="280"/>
        <v>0</v>
      </c>
      <c r="J511" s="16">
        <v>0</v>
      </c>
      <c r="K511" s="14">
        <v>0</v>
      </c>
      <c r="L511" s="15">
        <f t="shared" si="288"/>
        <v>2787.600474433877</v>
      </c>
      <c r="M511" s="14">
        <f t="shared" si="272"/>
        <v>769177</v>
      </c>
      <c r="O511" s="12" t="e">
        <f>1000*(IF(I113&lt;18,VLOOKUP(I113,'[1]Mortality (No Interventions) H'!$B$10:$O$129,13),VLOOKUP(I113,'[1]Mortality (Interventions) H'!$B$392:$AV$512,13)))</f>
        <v>#N/A</v>
      </c>
      <c r="P511" s="11">
        <v>0</v>
      </c>
      <c r="Q511" s="10" t="e">
        <f t="shared" si="281"/>
        <v>#N/A</v>
      </c>
      <c r="R511" s="10" t="e">
        <f t="shared" si="282"/>
        <v>#N/A</v>
      </c>
      <c r="S511" s="10" t="e">
        <f t="shared" si="283"/>
        <v>#N/A</v>
      </c>
      <c r="T511" s="9" t="e">
        <f t="shared" si="273"/>
        <v>#N/A</v>
      </c>
      <c r="V511" s="8" t="e">
        <f t="shared" si="284"/>
        <v>#N/A</v>
      </c>
      <c r="W511" s="8" t="e">
        <f t="shared" si="274"/>
        <v>#N/A</v>
      </c>
      <c r="Y511" s="8">
        <f t="shared" si="275"/>
        <v>0</v>
      </c>
      <c r="Z511" s="8">
        <f t="shared" si="276"/>
        <v>0</v>
      </c>
      <c r="AA511" s="8">
        <f t="shared" si="277"/>
        <v>0</v>
      </c>
      <c r="AB511" s="8">
        <f t="shared" si="285"/>
        <v>0</v>
      </c>
      <c r="AC511" s="8">
        <f t="shared" si="278"/>
        <v>0</v>
      </c>
      <c r="AD511" s="8">
        <f t="shared" si="286"/>
        <v>0</v>
      </c>
      <c r="AE511" s="8">
        <f t="shared" si="279"/>
        <v>0</v>
      </c>
      <c r="AJ511" s="7"/>
      <c r="AK511" s="6"/>
      <c r="AL511" s="6"/>
      <c r="AM511" s="5"/>
      <c r="AN511" s="5"/>
    </row>
    <row r="512" spans="8:40" x14ac:dyDescent="0.15">
      <c r="H512" s="17">
        <f t="shared" si="287"/>
        <v>174</v>
      </c>
      <c r="I512" s="7" t="b">
        <f t="shared" si="280"/>
        <v>0</v>
      </c>
      <c r="J512" s="16">
        <v>0</v>
      </c>
      <c r="K512" s="14">
        <v>0</v>
      </c>
      <c r="L512" s="15">
        <f t="shared" si="288"/>
        <v>2787.600474433877</v>
      </c>
      <c r="M512" s="14">
        <f t="shared" si="272"/>
        <v>769177</v>
      </c>
      <c r="O512" s="12" t="e">
        <f>1000*(IF(I114&lt;18,VLOOKUP(I114,'[1]Mortality (No Interventions) H'!$B$10:$O$129,13),VLOOKUP(I114,'[1]Mortality (Interventions) H'!$B$392:$AV$512,13)))</f>
        <v>#N/A</v>
      </c>
      <c r="P512" s="11">
        <v>0</v>
      </c>
      <c r="Q512" s="10" t="e">
        <f t="shared" si="281"/>
        <v>#N/A</v>
      </c>
      <c r="R512" s="10" t="e">
        <f t="shared" si="282"/>
        <v>#N/A</v>
      </c>
      <c r="S512" s="10" t="e">
        <f t="shared" si="283"/>
        <v>#N/A</v>
      </c>
      <c r="T512" s="9" t="e">
        <f t="shared" si="273"/>
        <v>#N/A</v>
      </c>
      <c r="V512" s="8" t="e">
        <f t="shared" si="284"/>
        <v>#N/A</v>
      </c>
      <c r="W512" s="8" t="e">
        <f t="shared" si="274"/>
        <v>#N/A</v>
      </c>
      <c r="Y512" s="8">
        <f t="shared" si="275"/>
        <v>0</v>
      </c>
      <c r="Z512" s="8">
        <f t="shared" si="276"/>
        <v>0</v>
      </c>
      <c r="AA512" s="8">
        <f t="shared" si="277"/>
        <v>0</v>
      </c>
      <c r="AB512" s="8">
        <f t="shared" si="285"/>
        <v>0</v>
      </c>
      <c r="AC512" s="8">
        <f t="shared" si="278"/>
        <v>0</v>
      </c>
      <c r="AD512" s="8">
        <f t="shared" si="286"/>
        <v>0</v>
      </c>
      <c r="AE512" s="8">
        <f t="shared" si="279"/>
        <v>0</v>
      </c>
      <c r="AJ512" s="7"/>
      <c r="AK512" s="6"/>
      <c r="AL512" s="6"/>
      <c r="AM512" s="5"/>
      <c r="AN512" s="5"/>
    </row>
    <row r="513" spans="8:40" x14ac:dyDescent="0.15">
      <c r="H513" s="17">
        <f t="shared" si="287"/>
        <v>175</v>
      </c>
      <c r="I513" s="7" t="b">
        <f t="shared" si="280"/>
        <v>0</v>
      </c>
      <c r="J513" s="16">
        <v>0</v>
      </c>
      <c r="K513" s="14">
        <v>0</v>
      </c>
      <c r="L513" s="15">
        <f t="shared" si="288"/>
        <v>2787.600474433877</v>
      </c>
      <c r="M513" s="14">
        <f t="shared" si="272"/>
        <v>769177</v>
      </c>
      <c r="O513" s="12" t="e">
        <f>1000*(IF(I115&lt;18,VLOOKUP(I115,'[1]Mortality (No Interventions) H'!$B$10:$O$129,13),VLOOKUP(I115,'[1]Mortality (Interventions) H'!$B$392:$AV$512,13)))</f>
        <v>#N/A</v>
      </c>
      <c r="P513" s="11">
        <v>0</v>
      </c>
      <c r="Q513" s="10" t="e">
        <f t="shared" si="281"/>
        <v>#N/A</v>
      </c>
      <c r="R513" s="10" t="e">
        <f t="shared" si="282"/>
        <v>#N/A</v>
      </c>
      <c r="S513" s="10" t="e">
        <f t="shared" si="283"/>
        <v>#N/A</v>
      </c>
      <c r="T513" s="9" t="e">
        <f t="shared" si="273"/>
        <v>#N/A</v>
      </c>
      <c r="V513" s="8" t="e">
        <f t="shared" si="284"/>
        <v>#N/A</v>
      </c>
      <c r="W513" s="8" t="e">
        <f t="shared" si="274"/>
        <v>#N/A</v>
      </c>
      <c r="Y513" s="8">
        <f t="shared" si="275"/>
        <v>0</v>
      </c>
      <c r="Z513" s="8">
        <f t="shared" si="276"/>
        <v>0</v>
      </c>
      <c r="AA513" s="8">
        <f t="shared" si="277"/>
        <v>0</v>
      </c>
      <c r="AB513" s="8">
        <f t="shared" si="285"/>
        <v>0</v>
      </c>
      <c r="AC513" s="8">
        <f t="shared" si="278"/>
        <v>0</v>
      </c>
      <c r="AD513" s="8">
        <f t="shared" si="286"/>
        <v>0</v>
      </c>
      <c r="AE513" s="8">
        <f t="shared" si="279"/>
        <v>0</v>
      </c>
      <c r="AJ513" s="7"/>
      <c r="AK513" s="6"/>
      <c r="AL513" s="6"/>
      <c r="AM513" s="5"/>
      <c r="AN513" s="5"/>
    </row>
    <row r="514" spans="8:40" x14ac:dyDescent="0.15">
      <c r="H514" s="17">
        <f t="shared" si="287"/>
        <v>176</v>
      </c>
      <c r="I514" s="7" t="b">
        <f t="shared" si="280"/>
        <v>0</v>
      </c>
      <c r="J514" s="16">
        <v>0</v>
      </c>
      <c r="K514" s="14">
        <v>0</v>
      </c>
      <c r="L514" s="15">
        <f t="shared" si="288"/>
        <v>2787.600474433877</v>
      </c>
      <c r="M514" s="14">
        <f t="shared" si="272"/>
        <v>769177</v>
      </c>
      <c r="O514" s="12" t="e">
        <f>1000*(IF(I116&lt;18,VLOOKUP(I116,'[1]Mortality (No Interventions) H'!$B$10:$O$129,13),VLOOKUP(I116,'[1]Mortality (Interventions) H'!$B$392:$AV$512,13)))</f>
        <v>#N/A</v>
      </c>
      <c r="P514" s="11">
        <v>0</v>
      </c>
      <c r="Q514" s="10" t="e">
        <f t="shared" si="281"/>
        <v>#N/A</v>
      </c>
      <c r="R514" s="10" t="e">
        <f t="shared" si="282"/>
        <v>#N/A</v>
      </c>
      <c r="S514" s="10" t="e">
        <f t="shared" si="283"/>
        <v>#N/A</v>
      </c>
      <c r="T514" s="9" t="e">
        <f t="shared" si="273"/>
        <v>#N/A</v>
      </c>
      <c r="V514" s="8" t="e">
        <f t="shared" si="284"/>
        <v>#N/A</v>
      </c>
      <c r="W514" s="8" t="e">
        <f t="shared" si="274"/>
        <v>#N/A</v>
      </c>
      <c r="Y514" s="8">
        <f t="shared" si="275"/>
        <v>0</v>
      </c>
      <c r="Z514" s="8">
        <f t="shared" si="276"/>
        <v>0</v>
      </c>
      <c r="AA514" s="8">
        <f t="shared" si="277"/>
        <v>0</v>
      </c>
      <c r="AB514" s="8">
        <f t="shared" si="285"/>
        <v>0</v>
      </c>
      <c r="AC514" s="8">
        <f t="shared" si="278"/>
        <v>0</v>
      </c>
      <c r="AD514" s="8">
        <f t="shared" si="286"/>
        <v>0</v>
      </c>
      <c r="AE514" s="8">
        <f t="shared" si="279"/>
        <v>0</v>
      </c>
      <c r="AJ514" s="7"/>
      <c r="AK514" s="6"/>
      <c r="AL514" s="6"/>
      <c r="AM514" s="5"/>
      <c r="AN514" s="5"/>
    </row>
    <row r="515" spans="8:40" x14ac:dyDescent="0.15">
      <c r="H515" s="17">
        <f t="shared" si="287"/>
        <v>177</v>
      </c>
      <c r="I515" s="7" t="b">
        <f t="shared" si="280"/>
        <v>0</v>
      </c>
      <c r="J515" s="16">
        <v>0</v>
      </c>
      <c r="K515" s="14">
        <v>0</v>
      </c>
      <c r="L515" s="15">
        <f t="shared" si="288"/>
        <v>2787.600474433877</v>
      </c>
      <c r="M515" s="14">
        <f t="shared" si="272"/>
        <v>769177</v>
      </c>
      <c r="O515" s="12" t="e">
        <f>1000*(IF(I117&lt;18,VLOOKUP(I117,'[1]Mortality (No Interventions) H'!$B$10:$O$129,13),VLOOKUP(I117,'[1]Mortality (Interventions) H'!$B$392:$AV$512,13)))</f>
        <v>#N/A</v>
      </c>
      <c r="P515" s="11">
        <v>0</v>
      </c>
      <c r="Q515" s="10" t="e">
        <f t="shared" si="281"/>
        <v>#N/A</v>
      </c>
      <c r="R515" s="10" t="e">
        <f t="shared" si="282"/>
        <v>#N/A</v>
      </c>
      <c r="S515" s="10" t="e">
        <f t="shared" si="283"/>
        <v>#N/A</v>
      </c>
      <c r="T515" s="9" t="e">
        <f t="shared" si="273"/>
        <v>#N/A</v>
      </c>
      <c r="V515" s="8" t="e">
        <f t="shared" si="284"/>
        <v>#N/A</v>
      </c>
      <c r="W515" s="8" t="e">
        <f t="shared" si="274"/>
        <v>#N/A</v>
      </c>
      <c r="Y515" s="8">
        <f t="shared" si="275"/>
        <v>0</v>
      </c>
      <c r="Z515" s="8">
        <f t="shared" si="276"/>
        <v>0</v>
      </c>
      <c r="AA515" s="8">
        <f t="shared" si="277"/>
        <v>0</v>
      </c>
      <c r="AB515" s="8">
        <f t="shared" si="285"/>
        <v>0</v>
      </c>
      <c r="AC515" s="8">
        <f t="shared" si="278"/>
        <v>0</v>
      </c>
      <c r="AD515" s="8">
        <f t="shared" si="286"/>
        <v>0</v>
      </c>
      <c r="AE515" s="8">
        <f t="shared" si="279"/>
        <v>0</v>
      </c>
      <c r="AJ515" s="7"/>
      <c r="AK515" s="6"/>
      <c r="AL515" s="6"/>
      <c r="AM515" s="5"/>
      <c r="AN515" s="5"/>
    </row>
    <row r="516" spans="8:40" x14ac:dyDescent="0.15">
      <c r="H516" s="17">
        <f t="shared" si="287"/>
        <v>178</v>
      </c>
      <c r="I516" s="7" t="b">
        <f t="shared" si="280"/>
        <v>0</v>
      </c>
      <c r="J516" s="16">
        <v>0</v>
      </c>
      <c r="K516" s="14">
        <v>0</v>
      </c>
      <c r="L516" s="15">
        <f t="shared" si="288"/>
        <v>2787.600474433877</v>
      </c>
      <c r="M516" s="14">
        <f t="shared" si="272"/>
        <v>769177</v>
      </c>
      <c r="O516" s="12" t="e">
        <f>1000*(IF(I118&lt;18,VLOOKUP(I118,'[1]Mortality (No Interventions) H'!$B$10:$O$129,13),VLOOKUP(I118,'[1]Mortality (Interventions) H'!$B$392:$AV$512,13)))</f>
        <v>#N/A</v>
      </c>
      <c r="P516" s="11">
        <v>0</v>
      </c>
      <c r="Q516" s="10" t="e">
        <f t="shared" si="281"/>
        <v>#N/A</v>
      </c>
      <c r="R516" s="10" t="e">
        <f t="shared" si="282"/>
        <v>#N/A</v>
      </c>
      <c r="S516" s="10" t="e">
        <f t="shared" si="283"/>
        <v>#N/A</v>
      </c>
      <c r="T516" s="9" t="e">
        <f t="shared" si="273"/>
        <v>#N/A</v>
      </c>
      <c r="V516" s="8" t="e">
        <f t="shared" si="284"/>
        <v>#N/A</v>
      </c>
      <c r="W516" s="8" t="e">
        <f t="shared" si="274"/>
        <v>#N/A</v>
      </c>
      <c r="Y516" s="8">
        <f t="shared" si="275"/>
        <v>0</v>
      </c>
      <c r="Z516" s="8">
        <f t="shared" si="276"/>
        <v>0</v>
      </c>
      <c r="AA516" s="8">
        <f t="shared" si="277"/>
        <v>0</v>
      </c>
      <c r="AB516" s="8">
        <f t="shared" si="285"/>
        <v>0</v>
      </c>
      <c r="AC516" s="8">
        <f t="shared" si="278"/>
        <v>0</v>
      </c>
      <c r="AD516" s="8">
        <f t="shared" si="286"/>
        <v>0</v>
      </c>
      <c r="AE516" s="8">
        <f t="shared" si="279"/>
        <v>0</v>
      </c>
      <c r="AJ516" s="7"/>
      <c r="AK516" s="6"/>
      <c r="AL516" s="6"/>
      <c r="AM516" s="5"/>
      <c r="AN516" s="5"/>
    </row>
    <row r="517" spans="8:40" x14ac:dyDescent="0.15">
      <c r="H517" s="17">
        <f t="shared" si="287"/>
        <v>179</v>
      </c>
      <c r="I517" s="7" t="b">
        <f t="shared" si="280"/>
        <v>0</v>
      </c>
      <c r="J517" s="16">
        <v>0</v>
      </c>
      <c r="K517" s="14">
        <v>0</v>
      </c>
      <c r="L517" s="15">
        <f t="shared" si="288"/>
        <v>2787.600474433877</v>
      </c>
      <c r="M517" s="14">
        <f t="shared" si="272"/>
        <v>769177</v>
      </c>
      <c r="O517" s="12" t="e">
        <f>1000*(IF(I119&lt;18,VLOOKUP(I119,'[1]Mortality (No Interventions) H'!$B$10:$O$129,13),VLOOKUP(I119,'[1]Mortality (Interventions) H'!$B$392:$AV$512,13)))</f>
        <v>#N/A</v>
      </c>
      <c r="P517" s="11">
        <v>0</v>
      </c>
      <c r="Q517" s="10" t="e">
        <f t="shared" si="281"/>
        <v>#N/A</v>
      </c>
      <c r="R517" s="10" t="e">
        <f t="shared" si="282"/>
        <v>#N/A</v>
      </c>
      <c r="S517" s="10" t="e">
        <f t="shared" si="283"/>
        <v>#N/A</v>
      </c>
      <c r="T517" s="9" t="e">
        <f t="shared" si="273"/>
        <v>#N/A</v>
      </c>
      <c r="V517" s="8" t="e">
        <f t="shared" si="284"/>
        <v>#N/A</v>
      </c>
      <c r="W517" s="8" t="e">
        <f t="shared" si="274"/>
        <v>#N/A</v>
      </c>
      <c r="Y517" s="8">
        <f t="shared" si="275"/>
        <v>0</v>
      </c>
      <c r="Z517" s="8">
        <f t="shared" si="276"/>
        <v>0</v>
      </c>
      <c r="AA517" s="8">
        <f t="shared" si="277"/>
        <v>0</v>
      </c>
      <c r="AB517" s="8">
        <f t="shared" si="285"/>
        <v>0</v>
      </c>
      <c r="AC517" s="8">
        <f t="shared" si="278"/>
        <v>0</v>
      </c>
      <c r="AD517" s="8">
        <f t="shared" si="286"/>
        <v>0</v>
      </c>
      <c r="AE517" s="8">
        <f t="shared" si="279"/>
        <v>0</v>
      </c>
      <c r="AJ517" s="7"/>
      <c r="AK517" s="6"/>
      <c r="AL517" s="6"/>
      <c r="AM517" s="5"/>
      <c r="AN517" s="5"/>
    </row>
    <row r="518" spans="8:40" x14ac:dyDescent="0.15">
      <c r="H518" s="17">
        <f t="shared" si="287"/>
        <v>180</v>
      </c>
      <c r="I518" s="7" t="b">
        <f t="shared" si="280"/>
        <v>0</v>
      </c>
      <c r="J518" s="16">
        <v>0</v>
      </c>
      <c r="K518" s="14">
        <v>0</v>
      </c>
      <c r="L518" s="15">
        <f t="shared" si="288"/>
        <v>2787.600474433877</v>
      </c>
      <c r="M518" s="14">
        <f t="shared" si="272"/>
        <v>769177</v>
      </c>
      <c r="O518" s="12" t="e">
        <f>1000*(IF(I120&lt;18,VLOOKUP(I120,'[1]Mortality (No Interventions) H'!$B$10:$O$129,13),VLOOKUP(I120,'[1]Mortality (Interventions) H'!$B$392:$AV$512,13)))</f>
        <v>#N/A</v>
      </c>
      <c r="P518" s="11">
        <v>0</v>
      </c>
      <c r="Q518" s="10" t="e">
        <f t="shared" si="281"/>
        <v>#N/A</v>
      </c>
      <c r="R518" s="10" t="e">
        <f t="shared" si="282"/>
        <v>#N/A</v>
      </c>
      <c r="S518" s="10" t="e">
        <f t="shared" si="283"/>
        <v>#N/A</v>
      </c>
      <c r="T518" s="9" t="e">
        <f t="shared" si="273"/>
        <v>#N/A</v>
      </c>
      <c r="V518" s="8" t="e">
        <f t="shared" si="284"/>
        <v>#N/A</v>
      </c>
      <c r="W518" s="8" t="e">
        <f t="shared" si="274"/>
        <v>#N/A</v>
      </c>
      <c r="Y518" s="8">
        <f t="shared" si="275"/>
        <v>0</v>
      </c>
      <c r="Z518" s="8">
        <f t="shared" si="276"/>
        <v>0</v>
      </c>
      <c r="AA518" s="8">
        <f t="shared" si="277"/>
        <v>0</v>
      </c>
      <c r="AB518" s="8">
        <f t="shared" si="285"/>
        <v>0</v>
      </c>
      <c r="AC518" s="8">
        <f t="shared" si="278"/>
        <v>0</v>
      </c>
      <c r="AD518" s="8">
        <f t="shared" si="286"/>
        <v>0</v>
      </c>
      <c r="AE518" s="8">
        <f t="shared" si="279"/>
        <v>0</v>
      </c>
      <c r="AJ518" s="7"/>
      <c r="AK518" s="6"/>
      <c r="AL518" s="6"/>
      <c r="AM518" s="5"/>
      <c r="AN518" s="5"/>
    </row>
    <row r="519" spans="8:40" x14ac:dyDescent="0.15">
      <c r="H519" s="17">
        <f t="shared" si="287"/>
        <v>181</v>
      </c>
      <c r="I519" s="7" t="b">
        <f t="shared" si="280"/>
        <v>0</v>
      </c>
      <c r="J519" s="16">
        <v>0</v>
      </c>
      <c r="K519" s="14">
        <v>0</v>
      </c>
      <c r="L519" s="15">
        <f t="shared" si="288"/>
        <v>2787.600474433877</v>
      </c>
      <c r="M519" s="14">
        <f t="shared" si="272"/>
        <v>769177</v>
      </c>
      <c r="O519" s="12" t="e">
        <f>1000*(IF(I121&lt;18,VLOOKUP(I121,'[1]Mortality (No Interventions) H'!$B$10:$O$129,13),VLOOKUP(I121,'[1]Mortality (Interventions) H'!$B$392:$AV$512,13)))</f>
        <v>#N/A</v>
      </c>
      <c r="P519" s="11">
        <v>0</v>
      </c>
      <c r="Q519" s="10" t="e">
        <f t="shared" si="281"/>
        <v>#N/A</v>
      </c>
      <c r="R519" s="10" t="e">
        <f t="shared" si="282"/>
        <v>#N/A</v>
      </c>
      <c r="S519" s="10" t="e">
        <f t="shared" si="283"/>
        <v>#N/A</v>
      </c>
      <c r="T519" s="9" t="e">
        <f t="shared" si="273"/>
        <v>#N/A</v>
      </c>
      <c r="V519" s="8" t="e">
        <f t="shared" si="284"/>
        <v>#N/A</v>
      </c>
      <c r="W519" s="8" t="e">
        <f t="shared" si="274"/>
        <v>#N/A</v>
      </c>
      <c r="Y519" s="8">
        <f t="shared" si="275"/>
        <v>0</v>
      </c>
      <c r="Z519" s="8">
        <f t="shared" si="276"/>
        <v>0</v>
      </c>
      <c r="AA519" s="8">
        <f t="shared" si="277"/>
        <v>0</v>
      </c>
      <c r="AB519" s="8">
        <f t="shared" si="285"/>
        <v>0</v>
      </c>
      <c r="AC519" s="8">
        <f t="shared" si="278"/>
        <v>0</v>
      </c>
      <c r="AD519" s="8">
        <f t="shared" si="286"/>
        <v>0</v>
      </c>
      <c r="AE519" s="8">
        <f t="shared" si="279"/>
        <v>0</v>
      </c>
      <c r="AJ519" s="7"/>
      <c r="AK519" s="6"/>
      <c r="AL519" s="6"/>
      <c r="AM519" s="5"/>
      <c r="AN519" s="5"/>
    </row>
    <row r="520" spans="8:40" x14ac:dyDescent="0.15">
      <c r="H520" s="17">
        <f t="shared" si="287"/>
        <v>182</v>
      </c>
      <c r="I520" s="7" t="b">
        <f t="shared" si="280"/>
        <v>0</v>
      </c>
      <c r="J520" s="16">
        <v>0</v>
      </c>
      <c r="K520" s="14">
        <v>0</v>
      </c>
      <c r="L520" s="15">
        <f t="shared" si="288"/>
        <v>2787.600474433877</v>
      </c>
      <c r="M520" s="14">
        <f t="shared" si="272"/>
        <v>769177</v>
      </c>
      <c r="O520" s="12" t="e">
        <f>1000*(IF(I122&lt;18,VLOOKUP(I122,'[1]Mortality (No Interventions) H'!$B$10:$O$129,13),VLOOKUP(I122,'[1]Mortality (Interventions) H'!$B$392:$AV$512,13)))</f>
        <v>#N/A</v>
      </c>
      <c r="P520" s="11">
        <v>0</v>
      </c>
      <c r="Q520" s="10" t="e">
        <f t="shared" si="281"/>
        <v>#N/A</v>
      </c>
      <c r="R520" s="10" t="e">
        <f t="shared" si="282"/>
        <v>#N/A</v>
      </c>
      <c r="S520" s="10" t="e">
        <f t="shared" si="283"/>
        <v>#N/A</v>
      </c>
      <c r="T520" s="9" t="e">
        <f t="shared" si="273"/>
        <v>#N/A</v>
      </c>
      <c r="V520" s="8" t="e">
        <f t="shared" si="284"/>
        <v>#N/A</v>
      </c>
      <c r="W520" s="8" t="e">
        <f t="shared" si="274"/>
        <v>#N/A</v>
      </c>
      <c r="Y520" s="8">
        <f t="shared" si="275"/>
        <v>0</v>
      </c>
      <c r="Z520" s="8">
        <f t="shared" si="276"/>
        <v>0</v>
      </c>
      <c r="AA520" s="8">
        <f t="shared" si="277"/>
        <v>0</v>
      </c>
      <c r="AB520" s="8">
        <f t="shared" si="285"/>
        <v>0</v>
      </c>
      <c r="AC520" s="8">
        <f t="shared" si="278"/>
        <v>0</v>
      </c>
      <c r="AD520" s="8">
        <f t="shared" si="286"/>
        <v>0</v>
      </c>
      <c r="AE520" s="8">
        <f t="shared" si="279"/>
        <v>0</v>
      </c>
      <c r="AJ520" s="7"/>
      <c r="AK520" s="6"/>
      <c r="AL520" s="6"/>
      <c r="AM520" s="5"/>
      <c r="AN520" s="5"/>
    </row>
    <row r="521" spans="8:40" x14ac:dyDescent="0.15">
      <c r="H521" s="17">
        <f t="shared" si="287"/>
        <v>183</v>
      </c>
      <c r="I521" s="7" t="b">
        <f t="shared" si="280"/>
        <v>0</v>
      </c>
      <c r="J521" s="16">
        <v>0</v>
      </c>
      <c r="K521" s="14">
        <v>0</v>
      </c>
      <c r="L521" s="15">
        <f t="shared" si="288"/>
        <v>2787.600474433877</v>
      </c>
      <c r="M521" s="14">
        <f t="shared" si="272"/>
        <v>769177</v>
      </c>
      <c r="O521" s="12" t="e">
        <f>1000*(IF(I123&lt;18,VLOOKUP(I123,'[1]Mortality (No Interventions) H'!$B$10:$O$129,13),VLOOKUP(I123,'[1]Mortality (Interventions) H'!$B$392:$AV$512,13)))</f>
        <v>#N/A</v>
      </c>
      <c r="P521" s="11">
        <v>0</v>
      </c>
      <c r="Q521" s="10" t="e">
        <f t="shared" si="281"/>
        <v>#N/A</v>
      </c>
      <c r="R521" s="10" t="e">
        <f t="shared" si="282"/>
        <v>#N/A</v>
      </c>
      <c r="S521" s="10" t="e">
        <f t="shared" si="283"/>
        <v>#N/A</v>
      </c>
      <c r="T521" s="9" t="e">
        <f t="shared" si="273"/>
        <v>#N/A</v>
      </c>
      <c r="V521" s="8" t="e">
        <f t="shared" si="284"/>
        <v>#N/A</v>
      </c>
      <c r="W521" s="8" t="e">
        <f t="shared" si="274"/>
        <v>#N/A</v>
      </c>
      <c r="Y521" s="8">
        <f t="shared" si="275"/>
        <v>0</v>
      </c>
      <c r="Z521" s="8">
        <f t="shared" si="276"/>
        <v>0</v>
      </c>
      <c r="AA521" s="8">
        <f t="shared" si="277"/>
        <v>0</v>
      </c>
      <c r="AB521" s="8">
        <f t="shared" si="285"/>
        <v>0</v>
      </c>
      <c r="AC521" s="8">
        <f t="shared" si="278"/>
        <v>0</v>
      </c>
      <c r="AD521" s="8">
        <f t="shared" si="286"/>
        <v>0</v>
      </c>
      <c r="AE521" s="8">
        <f t="shared" si="279"/>
        <v>0</v>
      </c>
      <c r="AJ521" s="7"/>
      <c r="AK521" s="6"/>
      <c r="AL521" s="6"/>
      <c r="AM521" s="5"/>
      <c r="AN521" s="5"/>
    </row>
    <row r="522" spans="8:40" x14ac:dyDescent="0.15">
      <c r="H522" s="17">
        <f t="shared" si="287"/>
        <v>184</v>
      </c>
      <c r="I522" s="7" t="b">
        <f t="shared" si="280"/>
        <v>0</v>
      </c>
      <c r="J522" s="16">
        <v>0</v>
      </c>
      <c r="K522" s="14">
        <v>0</v>
      </c>
      <c r="L522" s="15">
        <f t="shared" si="288"/>
        <v>2787.600474433877</v>
      </c>
      <c r="M522" s="14">
        <f t="shared" si="272"/>
        <v>769177</v>
      </c>
      <c r="O522" s="12" t="e">
        <f>1000*(IF(I124&lt;18,VLOOKUP(I124,'[1]Mortality (No Interventions) H'!$B$10:$O$129,13),VLOOKUP(I124,'[1]Mortality (Interventions) H'!$B$392:$AV$512,13)))</f>
        <v>#N/A</v>
      </c>
      <c r="P522" s="11">
        <v>0</v>
      </c>
      <c r="Q522" s="10" t="e">
        <f t="shared" si="281"/>
        <v>#N/A</v>
      </c>
      <c r="R522" s="10" t="e">
        <f t="shared" si="282"/>
        <v>#N/A</v>
      </c>
      <c r="S522" s="10" t="e">
        <f t="shared" si="283"/>
        <v>#N/A</v>
      </c>
      <c r="T522" s="9" t="e">
        <f t="shared" si="273"/>
        <v>#N/A</v>
      </c>
      <c r="V522" s="8" t="e">
        <f t="shared" si="284"/>
        <v>#N/A</v>
      </c>
      <c r="W522" s="8" t="e">
        <f t="shared" si="274"/>
        <v>#N/A</v>
      </c>
      <c r="Y522" s="8">
        <f t="shared" si="275"/>
        <v>0</v>
      </c>
      <c r="Z522" s="8">
        <f t="shared" si="276"/>
        <v>0</v>
      </c>
      <c r="AA522" s="8">
        <f t="shared" si="277"/>
        <v>0</v>
      </c>
      <c r="AB522" s="8">
        <f t="shared" si="285"/>
        <v>0</v>
      </c>
      <c r="AC522" s="8">
        <f t="shared" si="278"/>
        <v>0</v>
      </c>
      <c r="AD522" s="8">
        <f t="shared" si="286"/>
        <v>0</v>
      </c>
      <c r="AE522" s="8">
        <f t="shared" si="279"/>
        <v>0</v>
      </c>
      <c r="AJ522" s="7"/>
      <c r="AK522" s="6"/>
      <c r="AL522" s="6"/>
      <c r="AM522" s="5"/>
      <c r="AN522" s="5"/>
    </row>
    <row r="527" spans="8:40" x14ac:dyDescent="0.15">
      <c r="X527" s="3" t="s">
        <v>43</v>
      </c>
      <c r="Y527" s="2">
        <f t="shared" ref="Y527:AE527" si="289">SUM(Y402:Y522)</f>
        <v>557744.07886407664</v>
      </c>
      <c r="Z527" s="2">
        <f t="shared" si="289"/>
        <v>-13943.601971601916</v>
      </c>
      <c r="AA527" s="2">
        <f t="shared" si="289"/>
        <v>-42174.935606521227</v>
      </c>
      <c r="AB527" s="2">
        <f t="shared" si="289"/>
        <v>-769177.00000000035</v>
      </c>
      <c r="AC527" s="2">
        <f t="shared" si="289"/>
        <v>-267551.45871404657</v>
      </c>
      <c r="AD527" s="2">
        <f t="shared" si="289"/>
        <v>11398.588118238144</v>
      </c>
      <c r="AE527" s="2">
        <f t="shared" si="289"/>
        <v>-256152.8705958084</v>
      </c>
    </row>
    <row r="528" spans="8:40" x14ac:dyDescent="0.15">
      <c r="X528" s="4"/>
    </row>
    <row r="529" spans="1:40" x14ac:dyDescent="0.15">
      <c r="X529" s="3" t="str">
        <f>"Present Value at "&amp;TEXT(D404,"0.00%")&amp;":"</f>
        <v>Present Value at 9.81%:</v>
      </c>
      <c r="Y529" s="2">
        <f t="shared" ref="Y529:AE529" si="290">Y402+NPV($D$6,Y403:Y522)</f>
        <v>557744.07886407664</v>
      </c>
      <c r="Z529" s="2">
        <f t="shared" si="290"/>
        <v>-13943.601971601916</v>
      </c>
      <c r="AA529" s="2">
        <f t="shared" si="290"/>
        <v>-21851.128116893055</v>
      </c>
      <c r="AB529" s="2">
        <f t="shared" si="290"/>
        <v>-238135.92928796454</v>
      </c>
      <c r="AC529" s="2">
        <f t="shared" si="290"/>
        <v>283813.41948761721</v>
      </c>
      <c r="AD529" s="2">
        <f t="shared" si="290"/>
        <v>5310.4107071203498</v>
      </c>
      <c r="AE529" s="2">
        <f t="shared" si="290"/>
        <v>289123.83019473741</v>
      </c>
    </row>
    <row r="531" spans="1:40" x14ac:dyDescent="0.15">
      <c r="X531" s="3" t="str">
        <f>"Present Value at "&amp;TEXT(D405,"0.00%")&amp;":"</f>
        <v>Present Value at 3.64%:</v>
      </c>
      <c r="Y531" s="2">
        <f t="shared" ref="Y531:AE531" si="291">Y402+NPV($D$7,Y403:Y522)</f>
        <v>557744.07886407664</v>
      </c>
      <c r="Z531" s="2">
        <f t="shared" si="291"/>
        <v>-13943.601971601916</v>
      </c>
      <c r="AA531" s="2">
        <f t="shared" si="291"/>
        <v>-31561.37292848598</v>
      </c>
      <c r="AB531" s="2">
        <f t="shared" si="291"/>
        <v>-464665.69083280273</v>
      </c>
      <c r="AC531" s="2">
        <f t="shared" si="291"/>
        <v>47573.413131185982</v>
      </c>
      <c r="AD531" s="2">
        <f t="shared" si="291"/>
        <v>8201.0133153244387</v>
      </c>
      <c r="AE531" s="2">
        <f t="shared" si="291"/>
        <v>55774.426446510362</v>
      </c>
    </row>
    <row r="536" spans="1:40" ht="19" customHeight="1" x14ac:dyDescent="0.15">
      <c r="A536" s="1"/>
      <c r="G536" s="1" t="s">
        <v>11</v>
      </c>
      <c r="H536" s="50">
        <v>545084.90702734515</v>
      </c>
    </row>
    <row r="537" spans="1:40" ht="15" customHeight="1" x14ac:dyDescent="0.15">
      <c r="A537" s="49" t="s">
        <v>32</v>
      </c>
      <c r="B537" s="40">
        <v>1</v>
      </c>
      <c r="C537" s="40"/>
      <c r="D537" s="40"/>
      <c r="E537" s="1"/>
      <c r="H537" s="17">
        <v>0</v>
      </c>
      <c r="I537" s="17">
        <v>0</v>
      </c>
      <c r="J537" s="14">
        <f>$H$536</f>
        <v>545084.90702734515</v>
      </c>
      <c r="K537" s="14">
        <f>J537*$C$10</f>
        <v>13627.122675683629</v>
      </c>
      <c r="L537" s="15">
        <f>$C$547</f>
        <v>5654.9210993041615</v>
      </c>
      <c r="M537" s="14">
        <f t="shared" ref="M537:M568" si="292">$E$11</f>
        <v>769177</v>
      </c>
      <c r="Q537" s="48">
        <v>1</v>
      </c>
      <c r="R537" s="9"/>
      <c r="S537" s="9"/>
      <c r="T537" s="9">
        <f t="shared" ref="T537:T568" si="293">Q537-SUM(R537:S537)</f>
        <v>1</v>
      </c>
      <c r="U537" s="47"/>
      <c r="V537" s="8"/>
      <c r="W537" s="8">
        <f t="shared" ref="W537:W568" si="294">$G$14*M537*T537</f>
        <v>7691.77</v>
      </c>
      <c r="X537" s="47"/>
      <c r="Y537" s="8">
        <f t="shared" ref="Y537:Y568" si="295">IFERROR(_xlfn.IFNA($T537*J537,0),0)</f>
        <v>545084.90702734515</v>
      </c>
      <c r="Z537" s="8">
        <f t="shared" ref="Z537:Z568" si="296">IFERROR(_xlfn.IFNA(-$T537*K537,0),0)</f>
        <v>-13627.122675683629</v>
      </c>
      <c r="AA537" s="8">
        <f t="shared" ref="AA537:AA568" si="297">IFERROR(_xlfn.IFNA(-$T537*L537,0),0)</f>
        <v>-5654.9210993041615</v>
      </c>
      <c r="AB537" s="8"/>
      <c r="AC537" s="8">
        <f t="shared" ref="AC537:AC568" si="298">IFERROR(_xlfn.IFNA(SUM(Y537:AB537),0),0)</f>
        <v>525802.86325235746</v>
      </c>
      <c r="AD537" s="8"/>
      <c r="AE537" s="8">
        <f t="shared" ref="AE537:AE568" si="299">IFERROR(_xlfn.IFNA(SUM(AC537:AD537),0),0)</f>
        <v>525802.86325235746</v>
      </c>
      <c r="AG537" s="46">
        <f>AE666</f>
        <v>54508.511570994218</v>
      </c>
      <c r="AJ537" s="17"/>
      <c r="AK537" s="6"/>
      <c r="AL537" s="6"/>
      <c r="AM537" s="5"/>
      <c r="AN537" s="5"/>
    </row>
    <row r="538" spans="1:40" x14ac:dyDescent="0.15">
      <c r="H538" s="17">
        <f>$B$4</f>
        <v>65</v>
      </c>
      <c r="I538" s="7">
        <f t="shared" ref="I538:I569" si="300">IF(H538&lt;121, H538 )</f>
        <v>65</v>
      </c>
      <c r="J538" s="14"/>
      <c r="K538" s="14"/>
      <c r="L538" s="15"/>
      <c r="M538" s="14">
        <f t="shared" si="292"/>
        <v>769177</v>
      </c>
      <c r="N538" s="13"/>
      <c r="O538" s="12">
        <f>1000*(IF(I5&lt;18,VLOOKUP(I5,'[1]Mortality (No Interventions) H'!$B$10:$O$129,13),VLOOKUP(I5,'[1]Mortality (Interventions) H'!$B$392:$AV$512,16)))</f>
        <v>19.344400901695177</v>
      </c>
      <c r="P538" s="11">
        <v>0</v>
      </c>
      <c r="Q538" s="10">
        <f t="shared" ref="Q538:Q569" si="301">T537</f>
        <v>1</v>
      </c>
      <c r="R538" s="10">
        <f t="shared" ref="R538:R569" si="302">O538*Q538/1000</f>
        <v>1.9344400901695178E-2</v>
      </c>
      <c r="S538" s="10">
        <f t="shared" ref="S538:S569" si="303">MIN(P538*Q538,Q538-R538)</f>
        <v>0</v>
      </c>
      <c r="T538" s="9">
        <f t="shared" si="293"/>
        <v>0.9806555990983048</v>
      </c>
      <c r="U538" s="18"/>
      <c r="V538" s="8">
        <f t="shared" ref="V538:V569" si="304">W537</f>
        <v>7691.77</v>
      </c>
      <c r="W538" s="8">
        <f t="shared" si="294"/>
        <v>7542.9773174763686</v>
      </c>
      <c r="X538" s="18"/>
      <c r="Y538" s="8">
        <f t="shared" si="295"/>
        <v>0</v>
      </c>
      <c r="Z538" s="8">
        <f t="shared" si="296"/>
        <v>0</v>
      </c>
      <c r="AA538" s="8">
        <f t="shared" si="297"/>
        <v>0</v>
      </c>
      <c r="AB538" s="8">
        <f t="shared" ref="AB538:AB569" si="305">IFERROR(_xlfn.IFNA(-M538*R538,0),0)</f>
        <v>-14879.268252363192</v>
      </c>
      <c r="AC538" s="8">
        <f t="shared" si="298"/>
        <v>-14879.268252363192</v>
      </c>
      <c r="AD538" s="8">
        <f t="shared" ref="AD538:AD569" si="306">IFERROR(_xlfn.IFNA($D$6*SUM(V538:V538,Y538:Z538),0),0)</f>
        <v>754.56263700000011</v>
      </c>
      <c r="AE538" s="8">
        <f t="shared" si="299"/>
        <v>-14124.705615363191</v>
      </c>
      <c r="AG538" s="8"/>
      <c r="AJ538" s="7"/>
      <c r="AK538" s="6"/>
      <c r="AL538" s="6"/>
      <c r="AM538" s="5"/>
      <c r="AN538" s="5"/>
    </row>
    <row r="539" spans="1:40" x14ac:dyDescent="0.15">
      <c r="A539" s="30" t="s">
        <v>33</v>
      </c>
      <c r="B539" s="30"/>
      <c r="C539" s="30"/>
      <c r="D539" s="45">
        <v>9.8100000000000007E-2</v>
      </c>
      <c r="E539" s="42"/>
      <c r="F539" s="42"/>
      <c r="G539" s="42"/>
      <c r="H539" s="17">
        <f t="shared" ref="H539:H570" si="307">H538+1</f>
        <v>66</v>
      </c>
      <c r="I539" s="7">
        <f t="shared" si="300"/>
        <v>66</v>
      </c>
      <c r="J539" s="16">
        <v>0</v>
      </c>
      <c r="K539" s="14">
        <v>0</v>
      </c>
      <c r="L539" s="15">
        <f t="shared" ref="L539:L570" si="308">$C$548</f>
        <v>2929.4965641674362</v>
      </c>
      <c r="M539" s="14">
        <f t="shared" si="292"/>
        <v>769177</v>
      </c>
      <c r="N539" s="13"/>
      <c r="O539" s="12">
        <f>1000*(IF(I6&lt;18,VLOOKUP(I6,'[1]Mortality (No Interventions) H'!$B$10:$O$129,13),VLOOKUP(I6,'[1]Mortality (Interventions) H'!$B$392:$AV$512,16)))</f>
        <v>21.130168121412137</v>
      </c>
      <c r="P539" s="11">
        <v>0</v>
      </c>
      <c r="Q539" s="10">
        <f t="shared" si="301"/>
        <v>0.9806555990983048</v>
      </c>
      <c r="R539" s="10">
        <f t="shared" si="302"/>
        <v>2.0721417678151319E-2</v>
      </c>
      <c r="S539" s="10">
        <f t="shared" si="303"/>
        <v>0</v>
      </c>
      <c r="T539" s="9">
        <f t="shared" si="293"/>
        <v>0.95993418142015352</v>
      </c>
      <c r="U539" s="18"/>
      <c r="V539" s="8">
        <f t="shared" si="304"/>
        <v>7542.9773174763686</v>
      </c>
      <c r="W539" s="8">
        <f t="shared" si="294"/>
        <v>7383.5929386220951</v>
      </c>
      <c r="X539" s="18"/>
      <c r="Y539" s="8">
        <f t="shared" si="295"/>
        <v>0</v>
      </c>
      <c r="Z539" s="8">
        <f t="shared" si="296"/>
        <v>0</v>
      </c>
      <c r="AA539" s="8">
        <f t="shared" si="297"/>
        <v>-2812.12388629722</v>
      </c>
      <c r="AB539" s="8">
        <f t="shared" si="305"/>
        <v>-15938.437885427396</v>
      </c>
      <c r="AC539" s="8">
        <f t="shared" si="298"/>
        <v>-18750.561771724617</v>
      </c>
      <c r="AD539" s="8">
        <f t="shared" si="306"/>
        <v>739.96607484443177</v>
      </c>
      <c r="AE539" s="8">
        <f t="shared" si="299"/>
        <v>-18010.595696880184</v>
      </c>
      <c r="AF539" s="1" t="s">
        <v>34</v>
      </c>
      <c r="AG539" s="44">
        <f>AE666/Y666</f>
        <v>0.10000003828442035</v>
      </c>
      <c r="AJ539" s="7"/>
      <c r="AK539" s="6"/>
      <c r="AL539" s="6"/>
      <c r="AM539" s="5"/>
      <c r="AN539" s="5"/>
    </row>
    <row r="540" spans="1:40" x14ac:dyDescent="0.15">
      <c r="A540" s="40" t="s">
        <v>35</v>
      </c>
      <c r="B540" s="40"/>
      <c r="C540" s="38"/>
      <c r="D540" s="43">
        <f>(1.067)/(1.0295)- 1</f>
        <v>3.6425449247207142E-2</v>
      </c>
      <c r="E540" s="42"/>
      <c r="F540" s="42"/>
      <c r="G540" s="42"/>
      <c r="H540" s="17">
        <f t="shared" si="307"/>
        <v>67</v>
      </c>
      <c r="I540" s="7">
        <f t="shared" si="300"/>
        <v>67</v>
      </c>
      <c r="J540" s="16">
        <v>0</v>
      </c>
      <c r="K540" s="14">
        <v>0</v>
      </c>
      <c r="L540" s="15">
        <f t="shared" si="308"/>
        <v>2929.4965641674362</v>
      </c>
      <c r="M540" s="14">
        <f t="shared" si="292"/>
        <v>769177</v>
      </c>
      <c r="N540" s="13"/>
      <c r="O540" s="12">
        <f>1000*(IF(I7&lt;18,VLOOKUP(I7,'[1]Mortality (No Interventions) H'!$B$10:$O$129,13),VLOOKUP(I7,'[1]Mortality (Interventions) H'!$B$392:$AV$512,16)))</f>
        <v>23.021279600003652</v>
      </c>
      <c r="P540" s="11">
        <v>0</v>
      </c>
      <c r="Q540" s="10">
        <f t="shared" si="301"/>
        <v>0.95993418142015352</v>
      </c>
      <c r="R540" s="10">
        <f t="shared" si="302"/>
        <v>2.2098913188073985E-2</v>
      </c>
      <c r="S540" s="10">
        <f t="shared" si="303"/>
        <v>0</v>
      </c>
      <c r="T540" s="9">
        <f t="shared" si="293"/>
        <v>0.93783526823207952</v>
      </c>
      <c r="U540" s="18"/>
      <c r="V540" s="8">
        <f t="shared" si="304"/>
        <v>7383.5929386220951</v>
      </c>
      <c r="W540" s="8">
        <f t="shared" si="294"/>
        <v>7213.6131811294626</v>
      </c>
      <c r="X540" s="18"/>
      <c r="Y540" s="8">
        <f t="shared" si="295"/>
        <v>0</v>
      </c>
      <c r="Z540" s="8">
        <f t="shared" si="296"/>
        <v>0</v>
      </c>
      <c r="AA540" s="8">
        <f t="shared" si="297"/>
        <v>-2747.3851960409229</v>
      </c>
      <c r="AB540" s="8">
        <f t="shared" si="305"/>
        <v>-16997.975749263183</v>
      </c>
      <c r="AC540" s="8">
        <f t="shared" si="298"/>
        <v>-19745.360945304106</v>
      </c>
      <c r="AD540" s="8">
        <f t="shared" si="306"/>
        <v>724.33046727882754</v>
      </c>
      <c r="AE540" s="8">
        <f t="shared" si="299"/>
        <v>-19021.030478025277</v>
      </c>
      <c r="AJ540" s="7"/>
      <c r="AK540" s="6"/>
      <c r="AL540" s="6"/>
      <c r="AM540" s="5"/>
      <c r="AN540" s="5"/>
    </row>
    <row r="541" spans="1:40" x14ac:dyDescent="0.15">
      <c r="A541" s="40" t="s">
        <v>36</v>
      </c>
      <c r="B541" s="36"/>
      <c r="C541" s="38"/>
      <c r="D541" s="17"/>
      <c r="E541" s="17"/>
      <c r="F541" s="17"/>
      <c r="G541" s="17"/>
      <c r="H541" s="17">
        <f t="shared" si="307"/>
        <v>68</v>
      </c>
      <c r="I541" s="7">
        <f t="shared" si="300"/>
        <v>68</v>
      </c>
      <c r="J541" s="16">
        <v>0</v>
      </c>
      <c r="K541" s="14">
        <v>0</v>
      </c>
      <c r="L541" s="15">
        <f t="shared" si="308"/>
        <v>2929.4965641674362</v>
      </c>
      <c r="M541" s="14">
        <f t="shared" si="292"/>
        <v>769177</v>
      </c>
      <c r="N541" s="13"/>
      <c r="O541" s="12">
        <f>1000*(IF(I8&lt;18,VLOOKUP(I8,'[1]Mortality (No Interventions) H'!$B$10:$O$129,13),VLOOKUP(I8,'[1]Mortality (Interventions) H'!$B$392:$AV$512,16)))</f>
        <v>25.015492258889239</v>
      </c>
      <c r="P541" s="11">
        <v>0</v>
      </c>
      <c r="Q541" s="10">
        <f t="shared" si="301"/>
        <v>0.93783526823207952</v>
      </c>
      <c r="R541" s="10">
        <f t="shared" si="302"/>
        <v>2.3460410892572899E-2</v>
      </c>
      <c r="S541" s="10">
        <f t="shared" si="303"/>
        <v>0</v>
      </c>
      <c r="T541" s="9">
        <f t="shared" si="293"/>
        <v>0.91437485733950663</v>
      </c>
      <c r="U541" s="18"/>
      <c r="V541" s="8">
        <f t="shared" si="304"/>
        <v>7213.6131811294626</v>
      </c>
      <c r="W541" s="8">
        <f t="shared" si="294"/>
        <v>7033.1610964382971</v>
      </c>
      <c r="X541" s="18"/>
      <c r="Y541" s="8">
        <f t="shared" si="295"/>
        <v>0</v>
      </c>
      <c r="Z541" s="8">
        <f t="shared" si="296"/>
        <v>0</v>
      </c>
      <c r="AA541" s="8">
        <f t="shared" si="297"/>
        <v>-2678.6580029371744</v>
      </c>
      <c r="AB541" s="8">
        <f t="shared" si="305"/>
        <v>-18045.208469116544</v>
      </c>
      <c r="AC541" s="8">
        <f t="shared" si="298"/>
        <v>-20723.86647205372</v>
      </c>
      <c r="AD541" s="8">
        <f t="shared" si="306"/>
        <v>707.65545306880028</v>
      </c>
      <c r="AE541" s="8">
        <f t="shared" si="299"/>
        <v>-20016.211018984919</v>
      </c>
      <c r="AJ541" s="7"/>
      <c r="AK541" s="6"/>
      <c r="AL541" s="6"/>
      <c r="AM541" s="5"/>
      <c r="AN541" s="5"/>
    </row>
    <row r="542" spans="1:40" x14ac:dyDescent="0.15">
      <c r="A542" s="40"/>
      <c r="B542" s="36" t="s">
        <v>37</v>
      </c>
      <c r="C542" s="36" t="s">
        <v>38</v>
      </c>
      <c r="E542" s="17"/>
      <c r="F542" s="17"/>
      <c r="G542" s="17"/>
      <c r="H542" s="17">
        <f t="shared" si="307"/>
        <v>69</v>
      </c>
      <c r="I542" s="7">
        <f t="shared" si="300"/>
        <v>69</v>
      </c>
      <c r="J542" s="16">
        <v>0</v>
      </c>
      <c r="K542" s="14">
        <v>0</v>
      </c>
      <c r="L542" s="15">
        <f t="shared" si="308"/>
        <v>2929.4965641674362</v>
      </c>
      <c r="M542" s="14">
        <f t="shared" si="292"/>
        <v>769177</v>
      </c>
      <c r="N542" s="13"/>
      <c r="O542" s="12">
        <f>1000*(IF(I9&lt;18,VLOOKUP(I9,'[1]Mortality (No Interventions) H'!$B$10:$O$129,13),VLOOKUP(I9,'[1]Mortality (Interventions) H'!$B$392:$AV$512,16)))</f>
        <v>27.248690947695465</v>
      </c>
      <c r="P542" s="11">
        <v>0</v>
      </c>
      <c r="Q542" s="10">
        <f t="shared" si="301"/>
        <v>0.91437485733950663</v>
      </c>
      <c r="R542" s="10">
        <f t="shared" si="302"/>
        <v>2.4915517897987346E-2</v>
      </c>
      <c r="S542" s="10">
        <f t="shared" si="303"/>
        <v>0</v>
      </c>
      <c r="T542" s="9">
        <f t="shared" si="293"/>
        <v>0.88945933944151934</v>
      </c>
      <c r="U542" s="18"/>
      <c r="V542" s="8">
        <f t="shared" si="304"/>
        <v>7033.1610964382971</v>
      </c>
      <c r="W542" s="8">
        <f t="shared" si="294"/>
        <v>6841.5166633360959</v>
      </c>
      <c r="X542" s="18"/>
      <c r="Y542" s="8">
        <f t="shared" si="295"/>
        <v>0</v>
      </c>
      <c r="Z542" s="8">
        <f t="shared" si="296"/>
        <v>0</v>
      </c>
      <c r="AA542" s="8">
        <f t="shared" si="297"/>
        <v>-2605.6680788605681</v>
      </c>
      <c r="AB542" s="8">
        <f t="shared" si="305"/>
        <v>-19164.443310220213</v>
      </c>
      <c r="AC542" s="8">
        <f t="shared" si="298"/>
        <v>-21770.111389080783</v>
      </c>
      <c r="AD542" s="8">
        <f t="shared" si="306"/>
        <v>689.95310356059701</v>
      </c>
      <c r="AE542" s="8">
        <f t="shared" si="299"/>
        <v>-21080.158285520185</v>
      </c>
      <c r="AJ542" s="7"/>
      <c r="AK542" s="6"/>
      <c r="AL542" s="6"/>
      <c r="AM542" s="5"/>
      <c r="AN542" s="5"/>
    </row>
    <row r="543" spans="1:40" x14ac:dyDescent="0.15">
      <c r="A543" s="40"/>
      <c r="B543" s="36">
        <v>1</v>
      </c>
      <c r="C543" s="38">
        <v>2.5000000000000001E-2</v>
      </c>
      <c r="D543" s="17"/>
      <c r="E543" s="41" t="s">
        <v>39</v>
      </c>
      <c r="F543" s="36"/>
      <c r="G543" s="17"/>
      <c r="H543" s="17">
        <f t="shared" si="307"/>
        <v>70</v>
      </c>
      <c r="I543" s="7">
        <f t="shared" si="300"/>
        <v>70</v>
      </c>
      <c r="J543" s="16">
        <v>0</v>
      </c>
      <c r="K543" s="14">
        <v>0</v>
      </c>
      <c r="L543" s="15">
        <f t="shared" si="308"/>
        <v>2929.4965641674362</v>
      </c>
      <c r="M543" s="14">
        <f t="shared" si="292"/>
        <v>769177</v>
      </c>
      <c r="N543" s="13"/>
      <c r="O543" s="12">
        <f>1000*(IF(I10&lt;18,VLOOKUP(I10,'[1]Mortality (No Interventions) H'!$B$10:$O$129,13),VLOOKUP(I10,'[1]Mortality (Interventions) H'!$B$392:$AV$512,16)))</f>
        <v>29.75305329883675</v>
      </c>
      <c r="P543" s="11">
        <v>0</v>
      </c>
      <c r="Q543" s="10">
        <f t="shared" si="301"/>
        <v>0.88945933944151934</v>
      </c>
      <c r="R543" s="10">
        <f t="shared" si="302"/>
        <v>2.6464131133551654E-2</v>
      </c>
      <c r="S543" s="10">
        <f t="shared" si="303"/>
        <v>0</v>
      </c>
      <c r="T543" s="9">
        <f t="shared" si="293"/>
        <v>0.86299520830796772</v>
      </c>
      <c r="U543" s="18"/>
      <c r="V543" s="8">
        <f t="shared" si="304"/>
        <v>6841.5166633360959</v>
      </c>
      <c r="W543" s="8">
        <f t="shared" si="294"/>
        <v>6637.9606534069771</v>
      </c>
      <c r="X543" s="18"/>
      <c r="Y543" s="8">
        <f t="shared" si="295"/>
        <v>0</v>
      </c>
      <c r="Z543" s="8">
        <f t="shared" si="296"/>
        <v>0</v>
      </c>
      <c r="AA543" s="8">
        <f t="shared" si="297"/>
        <v>-2528.1414976311521</v>
      </c>
      <c r="AB543" s="8">
        <f t="shared" si="305"/>
        <v>-20355.600992911859</v>
      </c>
      <c r="AC543" s="8">
        <f t="shared" si="298"/>
        <v>-22883.742490543013</v>
      </c>
      <c r="AD543" s="8">
        <f t="shared" si="306"/>
        <v>671.15278467327107</v>
      </c>
      <c r="AE543" s="8">
        <f t="shared" si="299"/>
        <v>-22212.589705869741</v>
      </c>
      <c r="AJ543" s="7"/>
      <c r="AK543" s="6"/>
      <c r="AL543" s="6"/>
      <c r="AM543" s="5"/>
      <c r="AN543" s="5"/>
    </row>
    <row r="544" spans="1:40" x14ac:dyDescent="0.15">
      <c r="A544" s="40"/>
      <c r="B544" s="39" t="s">
        <v>40</v>
      </c>
      <c r="C544" s="38">
        <v>0</v>
      </c>
      <c r="D544" s="17"/>
      <c r="E544" s="37">
        <v>500000</v>
      </c>
      <c r="F544" s="36"/>
      <c r="G544" s="17"/>
      <c r="H544" s="17">
        <f t="shared" si="307"/>
        <v>71</v>
      </c>
      <c r="I544" s="7">
        <f t="shared" si="300"/>
        <v>71</v>
      </c>
      <c r="J544" s="16">
        <v>0</v>
      </c>
      <c r="K544" s="14">
        <v>0</v>
      </c>
      <c r="L544" s="15">
        <f t="shared" si="308"/>
        <v>2929.4965641674362</v>
      </c>
      <c r="M544" s="14">
        <f t="shared" si="292"/>
        <v>769177</v>
      </c>
      <c r="N544" s="13"/>
      <c r="O544" s="12">
        <f>1000*(IF(I11&lt;18,VLOOKUP(I11,'[1]Mortality (No Interventions) H'!$B$10:$O$129,13),VLOOKUP(I11,'[1]Mortality (Interventions) H'!$B$392:$AV$512,16)))</f>
        <v>32.608266513700926</v>
      </c>
      <c r="P544" s="11">
        <v>0</v>
      </c>
      <c r="Q544" s="10">
        <f t="shared" si="301"/>
        <v>0.86299520830796772</v>
      </c>
      <c r="R544" s="10">
        <f t="shared" si="302"/>
        <v>2.814077775255306E-2</v>
      </c>
      <c r="S544" s="10">
        <f t="shared" si="303"/>
        <v>0</v>
      </c>
      <c r="T544" s="9">
        <f t="shared" si="293"/>
        <v>0.83485443055541464</v>
      </c>
      <c r="U544" s="18"/>
      <c r="V544" s="8">
        <f t="shared" si="304"/>
        <v>6637.9606534069771</v>
      </c>
      <c r="W544" s="8">
        <f t="shared" si="294"/>
        <v>6421.5082633132224</v>
      </c>
      <c r="X544" s="18"/>
      <c r="Y544" s="8">
        <f t="shared" si="295"/>
        <v>0</v>
      </c>
      <c r="Z544" s="8">
        <f t="shared" si="296"/>
        <v>0</v>
      </c>
      <c r="AA544" s="8">
        <f t="shared" si="297"/>
        <v>-2445.7031858920486</v>
      </c>
      <c r="AB544" s="8">
        <f t="shared" si="305"/>
        <v>-21645.239009375506</v>
      </c>
      <c r="AC544" s="8">
        <f t="shared" si="298"/>
        <v>-24090.942195267555</v>
      </c>
      <c r="AD544" s="8">
        <f t="shared" si="306"/>
        <v>651.18394009922451</v>
      </c>
      <c r="AE544" s="8">
        <f t="shared" si="299"/>
        <v>-23439.75825516833</v>
      </c>
      <c r="AJ544" s="7"/>
      <c r="AK544" s="6"/>
      <c r="AL544" s="6"/>
      <c r="AM544" s="5"/>
      <c r="AN544" s="5"/>
    </row>
    <row r="545" spans="1:40" x14ac:dyDescent="0.15">
      <c r="A545" s="30" t="s">
        <v>41</v>
      </c>
      <c r="B545" s="35"/>
      <c r="C545" s="34"/>
      <c r="D545" s="17"/>
      <c r="E545" s="17"/>
      <c r="F545" s="17"/>
      <c r="G545" s="17"/>
      <c r="H545" s="17">
        <f t="shared" si="307"/>
        <v>72</v>
      </c>
      <c r="I545" s="7">
        <f t="shared" si="300"/>
        <v>72</v>
      </c>
      <c r="J545" s="16">
        <v>0</v>
      </c>
      <c r="K545" s="14">
        <v>0</v>
      </c>
      <c r="L545" s="15">
        <f t="shared" si="308"/>
        <v>2929.4965641674362</v>
      </c>
      <c r="M545" s="14">
        <f t="shared" si="292"/>
        <v>769177</v>
      </c>
      <c r="N545" s="13"/>
      <c r="O545" s="12">
        <f>1000*(IF(I12&lt;18,VLOOKUP(I12,'[1]Mortality (No Interventions) H'!$B$10:$O$129,13),VLOOKUP(I12,'[1]Mortality (Interventions) H'!$B$392:$AV$512,16)))</f>
        <v>35.885844657187533</v>
      </c>
      <c r="P545" s="11">
        <v>0</v>
      </c>
      <c r="Q545" s="10">
        <f t="shared" si="301"/>
        <v>0.83485443055541464</v>
      </c>
      <c r="R545" s="10">
        <f t="shared" si="302"/>
        <v>2.9959456406276366E-2</v>
      </c>
      <c r="S545" s="10">
        <f t="shared" si="303"/>
        <v>0</v>
      </c>
      <c r="T545" s="9">
        <f t="shared" si="293"/>
        <v>0.80489497414913824</v>
      </c>
      <c r="U545" s="18"/>
      <c r="V545" s="8">
        <f t="shared" si="304"/>
        <v>6421.5082633132224</v>
      </c>
      <c r="W545" s="8">
        <f t="shared" si="294"/>
        <v>6191.0670153111178</v>
      </c>
      <c r="X545" s="18"/>
      <c r="Y545" s="8">
        <f t="shared" si="295"/>
        <v>0</v>
      </c>
      <c r="Z545" s="8">
        <f t="shared" si="296"/>
        <v>0</v>
      </c>
      <c r="AA545" s="8">
        <f t="shared" si="297"/>
        <v>-2357.9370612855378</v>
      </c>
      <c r="AB545" s="8">
        <f t="shared" si="305"/>
        <v>-23044.124800210437</v>
      </c>
      <c r="AC545" s="8">
        <f t="shared" si="298"/>
        <v>-25402.061861495975</v>
      </c>
      <c r="AD545" s="8">
        <f t="shared" si="306"/>
        <v>629.94996063102712</v>
      </c>
      <c r="AE545" s="8">
        <f t="shared" si="299"/>
        <v>-24772.111900864948</v>
      </c>
      <c r="AJ545" s="7"/>
      <c r="AK545" s="6"/>
      <c r="AL545" s="6"/>
      <c r="AM545" s="5"/>
      <c r="AN545" s="5"/>
    </row>
    <row r="546" spans="1:40" x14ac:dyDescent="0.15">
      <c r="A546" s="30"/>
      <c r="B546" s="32" t="s">
        <v>37</v>
      </c>
      <c r="C546" s="32" t="s">
        <v>38</v>
      </c>
      <c r="D546" s="17"/>
      <c r="E546" s="17"/>
      <c r="F546" s="17"/>
      <c r="G546" s="17"/>
      <c r="H546" s="17">
        <f t="shared" si="307"/>
        <v>73</v>
      </c>
      <c r="I546" s="7">
        <f t="shared" si="300"/>
        <v>73</v>
      </c>
      <c r="J546" s="16">
        <v>0</v>
      </c>
      <c r="K546" s="14">
        <v>0</v>
      </c>
      <c r="L546" s="15">
        <f t="shared" si="308"/>
        <v>2929.4965641674362</v>
      </c>
      <c r="M546" s="14">
        <f t="shared" si="292"/>
        <v>769177</v>
      </c>
      <c r="N546" s="13"/>
      <c r="O546" s="12">
        <f>1000*(IF(I13&lt;18,VLOOKUP(I13,'[1]Mortality (No Interventions) H'!$B$10:$O$129,13),VLOOKUP(I13,'[1]Mortality (Interventions) H'!$B$392:$AV$512,16)))</f>
        <v>39.648264128657743</v>
      </c>
      <c r="P546" s="11">
        <v>0</v>
      </c>
      <c r="Q546" s="10">
        <f t="shared" si="301"/>
        <v>0.80489497414913824</v>
      </c>
      <c r="R546" s="10">
        <f t="shared" si="302"/>
        <v>3.1912688530894177E-2</v>
      </c>
      <c r="S546" s="10">
        <f t="shared" si="303"/>
        <v>0</v>
      </c>
      <c r="T546" s="9">
        <f t="shared" si="293"/>
        <v>0.77298228561824411</v>
      </c>
      <c r="U546" s="18"/>
      <c r="V546" s="8">
        <f t="shared" si="304"/>
        <v>6191.0670153111178</v>
      </c>
      <c r="W546" s="8">
        <f t="shared" si="294"/>
        <v>5945.6019550498422</v>
      </c>
      <c r="X546" s="18"/>
      <c r="Y546" s="8">
        <f t="shared" si="295"/>
        <v>0</v>
      </c>
      <c r="Z546" s="8">
        <f t="shared" si="296"/>
        <v>0</v>
      </c>
      <c r="AA546" s="8">
        <f t="shared" si="297"/>
        <v>-2264.448949880938</v>
      </c>
      <c r="AB546" s="8">
        <f t="shared" si="305"/>
        <v>-24546.50602612759</v>
      </c>
      <c r="AC546" s="8">
        <f t="shared" si="298"/>
        <v>-26810.954976008528</v>
      </c>
      <c r="AD546" s="8">
        <f t="shared" si="306"/>
        <v>607.34367420202068</v>
      </c>
      <c r="AE546" s="8">
        <f t="shared" si="299"/>
        <v>-26203.611301806508</v>
      </c>
      <c r="AJ546" s="7"/>
      <c r="AK546" s="6"/>
      <c r="AL546" s="6"/>
      <c r="AM546" s="5"/>
      <c r="AN546" s="5"/>
    </row>
    <row r="547" spans="1:40" x14ac:dyDescent="0.15">
      <c r="A547" s="30"/>
      <c r="B547" s="32">
        <v>1</v>
      </c>
      <c r="C547" s="28">
        <f>$H$536*0.01+$B$549</f>
        <v>5654.9210993041615</v>
      </c>
      <c r="D547" s="17"/>
      <c r="E547" s="33" t="s">
        <v>42</v>
      </c>
      <c r="F547" s="32"/>
      <c r="G547" s="31">
        <v>0.01</v>
      </c>
      <c r="H547" s="17">
        <f t="shared" si="307"/>
        <v>74</v>
      </c>
      <c r="I547" s="7">
        <f t="shared" si="300"/>
        <v>74</v>
      </c>
      <c r="J547" s="16">
        <v>0</v>
      </c>
      <c r="K547" s="14">
        <v>0</v>
      </c>
      <c r="L547" s="15">
        <f t="shared" si="308"/>
        <v>2929.4965641674362</v>
      </c>
      <c r="M547" s="14">
        <f t="shared" si="292"/>
        <v>769177</v>
      </c>
      <c r="N547" s="13"/>
      <c r="O547" s="12">
        <f>1000*(IF(I14&lt;18,VLOOKUP(I14,'[1]Mortality (No Interventions) H'!$B$10:$O$129,13),VLOOKUP(I14,'[1]Mortality (Interventions) H'!$B$392:$AV$512,16)))</f>
        <v>44.113611243622429</v>
      </c>
      <c r="P547" s="11">
        <v>0</v>
      </c>
      <c r="Q547" s="10">
        <f t="shared" si="301"/>
        <v>0.77298228561824411</v>
      </c>
      <c r="R547" s="10">
        <f t="shared" si="302"/>
        <v>3.4099040045969933E-2</v>
      </c>
      <c r="S547" s="10">
        <f t="shared" si="303"/>
        <v>0</v>
      </c>
      <c r="T547" s="9">
        <f t="shared" si="293"/>
        <v>0.73888324557227414</v>
      </c>
      <c r="U547" s="18"/>
      <c r="V547" s="8">
        <f t="shared" si="304"/>
        <v>5945.6019550498422</v>
      </c>
      <c r="W547" s="8">
        <f t="shared" si="294"/>
        <v>5683.319981795451</v>
      </c>
      <c r="X547" s="18"/>
      <c r="Y547" s="8">
        <f t="shared" si="295"/>
        <v>0</v>
      </c>
      <c r="Z547" s="8">
        <f t="shared" si="296"/>
        <v>0</v>
      </c>
      <c r="AA547" s="8">
        <f t="shared" si="297"/>
        <v>-2164.5559292248613</v>
      </c>
      <c r="AB547" s="8">
        <f t="shared" si="305"/>
        <v>-26228.197325439014</v>
      </c>
      <c r="AC547" s="8">
        <f t="shared" si="298"/>
        <v>-28392.753254663876</v>
      </c>
      <c r="AD547" s="8">
        <f t="shared" si="306"/>
        <v>583.26355179038956</v>
      </c>
      <c r="AE547" s="8">
        <f t="shared" si="299"/>
        <v>-27809.489702873485</v>
      </c>
      <c r="AJ547" s="7"/>
      <c r="AK547" s="6"/>
      <c r="AL547" s="6"/>
      <c r="AM547" s="5"/>
      <c r="AN547" s="5"/>
    </row>
    <row r="548" spans="1:40" x14ac:dyDescent="0.15">
      <c r="A548" s="30"/>
      <c r="B548" s="29" t="s">
        <v>40</v>
      </c>
      <c r="C548" s="28">
        <f>$H$536*0.005+$B$549</f>
        <v>2929.4965641674362</v>
      </c>
      <c r="D548" s="17"/>
      <c r="E548" s="17"/>
      <c r="F548" s="17"/>
      <c r="G548" s="17"/>
      <c r="H548" s="17">
        <f t="shared" si="307"/>
        <v>75</v>
      </c>
      <c r="I548" s="7">
        <f t="shared" si="300"/>
        <v>75</v>
      </c>
      <c r="J548" s="16">
        <v>0</v>
      </c>
      <c r="K548" s="14">
        <v>0</v>
      </c>
      <c r="L548" s="15">
        <f t="shared" si="308"/>
        <v>2929.4965641674362</v>
      </c>
      <c r="M548" s="14">
        <f t="shared" si="292"/>
        <v>769177</v>
      </c>
      <c r="N548" s="13"/>
      <c r="O548" s="12">
        <f>1000*(IF(I15&lt;18,VLOOKUP(I15,'[1]Mortality (No Interventions) H'!$B$10:$O$129,13),VLOOKUP(I15,'[1]Mortality (Interventions) H'!$B$392:$AV$512,16)))</f>
        <v>49.233032956009112</v>
      </c>
      <c r="P548" s="11">
        <v>0</v>
      </c>
      <c r="Q548" s="10">
        <f t="shared" si="301"/>
        <v>0.73888324557227414</v>
      </c>
      <c r="R548" s="10">
        <f t="shared" si="302"/>
        <v>3.6377463179902744E-2</v>
      </c>
      <c r="S548" s="10">
        <f t="shared" si="303"/>
        <v>0</v>
      </c>
      <c r="T548" s="9">
        <f t="shared" si="293"/>
        <v>0.70250578239237138</v>
      </c>
      <c r="U548" s="18"/>
      <c r="V548" s="8">
        <f t="shared" si="304"/>
        <v>5683.319981795451</v>
      </c>
      <c r="W548" s="8">
        <f t="shared" si="294"/>
        <v>5403.5129018321704</v>
      </c>
      <c r="X548" s="18"/>
      <c r="Y548" s="8">
        <f t="shared" si="295"/>
        <v>0</v>
      </c>
      <c r="Z548" s="8">
        <f t="shared" si="296"/>
        <v>0</v>
      </c>
      <c r="AA548" s="8">
        <f t="shared" si="297"/>
        <v>-2057.9882758262083</v>
      </c>
      <c r="AB548" s="8">
        <f t="shared" si="305"/>
        <v>-27980.707996328052</v>
      </c>
      <c r="AC548" s="8">
        <f t="shared" si="298"/>
        <v>-30038.696272154259</v>
      </c>
      <c r="AD548" s="8">
        <f t="shared" si="306"/>
        <v>557.5336902141338</v>
      </c>
      <c r="AE548" s="8">
        <f t="shared" si="299"/>
        <v>-29481.162581940123</v>
      </c>
      <c r="AJ548" s="7"/>
      <c r="AK548" s="6"/>
      <c r="AL548" s="6"/>
      <c r="AM548" s="5"/>
      <c r="AN548" s="5"/>
    </row>
    <row r="549" spans="1:40" ht="15" x14ac:dyDescent="0.2">
      <c r="A549" s="52" t="s">
        <v>95</v>
      </c>
      <c r="B549" s="51">
        <f>B23+B22</f>
        <v>204.07202903071018</v>
      </c>
      <c r="D549" s="17"/>
      <c r="E549" s="17"/>
      <c r="F549" s="17"/>
      <c r="G549" s="21"/>
      <c r="H549" s="17">
        <f t="shared" si="307"/>
        <v>76</v>
      </c>
      <c r="I549" s="7">
        <f t="shared" si="300"/>
        <v>76</v>
      </c>
      <c r="J549" s="16">
        <v>0</v>
      </c>
      <c r="K549" s="14">
        <v>0</v>
      </c>
      <c r="L549" s="15">
        <f t="shared" si="308"/>
        <v>2929.4965641674362</v>
      </c>
      <c r="M549" s="14">
        <f t="shared" si="292"/>
        <v>769177</v>
      </c>
      <c r="N549" s="13"/>
      <c r="O549" s="12">
        <f>1000*(IF(I16&lt;18,VLOOKUP(I16,'[1]Mortality (No Interventions) H'!$B$10:$O$129,13),VLOOKUP(I16,'[1]Mortality (Interventions) H'!$B$392:$AV$512,16)))</f>
        <v>55.075549314311708</v>
      </c>
      <c r="P549" s="11">
        <v>0</v>
      </c>
      <c r="Q549" s="10">
        <f t="shared" si="301"/>
        <v>0.70250578239237138</v>
      </c>
      <c r="R549" s="10">
        <f t="shared" si="302"/>
        <v>3.8690891861740177E-2</v>
      </c>
      <c r="S549" s="10">
        <f t="shared" si="303"/>
        <v>0</v>
      </c>
      <c r="T549" s="9">
        <f t="shared" si="293"/>
        <v>0.66381489053063125</v>
      </c>
      <c r="U549" s="18"/>
      <c r="V549" s="8">
        <f t="shared" si="304"/>
        <v>5403.5129018321704</v>
      </c>
      <c r="W549" s="8">
        <f t="shared" si="294"/>
        <v>5105.911460536794</v>
      </c>
      <c r="X549" s="18"/>
      <c r="Y549" s="8">
        <f t="shared" si="295"/>
        <v>0</v>
      </c>
      <c r="Z549" s="8">
        <f t="shared" si="296"/>
        <v>0</v>
      </c>
      <c r="AA549" s="8">
        <f t="shared" si="297"/>
        <v>-1944.643441052667</v>
      </c>
      <c r="AB549" s="8">
        <f t="shared" si="305"/>
        <v>-29760.144129537723</v>
      </c>
      <c r="AC549" s="8">
        <f t="shared" si="298"/>
        <v>-31704.78757059039</v>
      </c>
      <c r="AD549" s="8">
        <f t="shared" si="306"/>
        <v>530.08461566973597</v>
      </c>
      <c r="AE549" s="8">
        <f t="shared" si="299"/>
        <v>-31174.702954920653</v>
      </c>
      <c r="AJ549" s="7"/>
      <c r="AK549" s="6"/>
      <c r="AL549" s="6"/>
      <c r="AM549" s="5"/>
      <c r="AN549" s="5"/>
    </row>
    <row r="550" spans="1:40" x14ac:dyDescent="0.15">
      <c r="A550" s="1"/>
      <c r="D550" s="17"/>
      <c r="E550" s="24"/>
      <c r="F550" s="17"/>
      <c r="G550" s="21"/>
      <c r="H550" s="17">
        <f t="shared" si="307"/>
        <v>77</v>
      </c>
      <c r="I550" s="7">
        <f t="shared" si="300"/>
        <v>77</v>
      </c>
      <c r="J550" s="16">
        <v>0</v>
      </c>
      <c r="K550" s="14">
        <v>0</v>
      </c>
      <c r="L550" s="15">
        <f t="shared" si="308"/>
        <v>2929.4965641674362</v>
      </c>
      <c r="M550" s="14">
        <f t="shared" si="292"/>
        <v>769177</v>
      </c>
      <c r="N550" s="13"/>
      <c r="O550" s="12">
        <f>1000*(IF(I17&lt;18,VLOOKUP(I17,'[1]Mortality (No Interventions) H'!$B$10:$O$129,13),VLOOKUP(I17,'[1]Mortality (Interventions) H'!$B$392:$AV$512,16)))</f>
        <v>61.78205680635925</v>
      </c>
      <c r="P550" s="11">
        <v>0</v>
      </c>
      <c r="Q550" s="10">
        <f t="shared" si="301"/>
        <v>0.66381489053063125</v>
      </c>
      <c r="R550" s="10">
        <f t="shared" si="302"/>
        <v>4.1011849275670607E-2</v>
      </c>
      <c r="S550" s="10">
        <f t="shared" si="303"/>
        <v>0</v>
      </c>
      <c r="T550" s="9">
        <f t="shared" si="293"/>
        <v>0.62280304125496067</v>
      </c>
      <c r="U550" s="18"/>
      <c r="V550" s="8">
        <f t="shared" si="304"/>
        <v>5105.911460536794</v>
      </c>
      <c r="W550" s="8">
        <f t="shared" si="294"/>
        <v>4790.4577486336693</v>
      </c>
      <c r="X550" s="18"/>
      <c r="Y550" s="8">
        <f t="shared" si="295"/>
        <v>0</v>
      </c>
      <c r="Z550" s="8">
        <f t="shared" si="296"/>
        <v>0</v>
      </c>
      <c r="AA550" s="8">
        <f t="shared" si="297"/>
        <v>-1824.4993695094372</v>
      </c>
      <c r="AB550" s="8">
        <f t="shared" si="305"/>
        <v>-31545.371190312489</v>
      </c>
      <c r="AC550" s="8">
        <f t="shared" si="298"/>
        <v>-33369.870559821924</v>
      </c>
      <c r="AD550" s="8">
        <f t="shared" si="306"/>
        <v>500.88991427865955</v>
      </c>
      <c r="AE550" s="8">
        <f t="shared" si="299"/>
        <v>-32868.980645543263</v>
      </c>
      <c r="AJ550" s="7"/>
      <c r="AK550" s="6"/>
      <c r="AL550" s="6"/>
      <c r="AM550" s="5"/>
      <c r="AN550" s="5"/>
    </row>
    <row r="551" spans="1:40" x14ac:dyDescent="0.15">
      <c r="A551" s="1"/>
      <c r="B551" s="1"/>
      <c r="D551" s="17"/>
      <c r="E551" s="17"/>
      <c r="F551" s="17"/>
      <c r="G551" s="17"/>
      <c r="H551" s="17">
        <f t="shared" si="307"/>
        <v>78</v>
      </c>
      <c r="I551" s="7">
        <f t="shared" si="300"/>
        <v>78</v>
      </c>
      <c r="J551" s="16">
        <v>0</v>
      </c>
      <c r="K551" s="14">
        <v>0</v>
      </c>
      <c r="L551" s="15">
        <f t="shared" si="308"/>
        <v>2929.4965641674362</v>
      </c>
      <c r="M551" s="14">
        <f t="shared" si="292"/>
        <v>769177</v>
      </c>
      <c r="N551" s="13"/>
      <c r="O551" s="12">
        <f>1000*(IF(I18&lt;18,VLOOKUP(I18,'[1]Mortality (No Interventions) H'!$B$10:$O$129,13),VLOOKUP(I18,'[1]Mortality (Interventions) H'!$B$392:$AV$512,16)))</f>
        <v>69.218405371676283</v>
      </c>
      <c r="P551" s="11">
        <v>0</v>
      </c>
      <c r="Q551" s="10">
        <f t="shared" si="301"/>
        <v>0.62280304125496067</v>
      </c>
      <c r="R551" s="10">
        <f t="shared" si="302"/>
        <v>4.3109433376298696E-2</v>
      </c>
      <c r="S551" s="10">
        <f t="shared" si="303"/>
        <v>0</v>
      </c>
      <c r="T551" s="9">
        <f t="shared" si="293"/>
        <v>0.57969360787866198</v>
      </c>
      <c r="U551" s="18"/>
      <c r="V551" s="8">
        <f t="shared" si="304"/>
        <v>4790.4577486336693</v>
      </c>
      <c r="W551" s="8">
        <f t="shared" si="294"/>
        <v>4458.8699022728561</v>
      </c>
      <c r="X551" s="18"/>
      <c r="Y551" s="8">
        <f t="shared" si="295"/>
        <v>0</v>
      </c>
      <c r="Z551" s="8">
        <f t="shared" si="296"/>
        <v>0</v>
      </c>
      <c r="AA551" s="8">
        <f t="shared" si="297"/>
        <v>-1698.2104325503653</v>
      </c>
      <c r="AB551" s="8">
        <f t="shared" si="305"/>
        <v>-33158.784636081306</v>
      </c>
      <c r="AC551" s="8">
        <f t="shared" si="298"/>
        <v>-34856.995068631673</v>
      </c>
      <c r="AD551" s="8">
        <f t="shared" si="306"/>
        <v>469.94390514096301</v>
      </c>
      <c r="AE551" s="8">
        <f t="shared" si="299"/>
        <v>-34387.051163490709</v>
      </c>
      <c r="AJ551" s="7"/>
      <c r="AK551" s="6"/>
      <c r="AL551" s="6"/>
      <c r="AM551" s="5"/>
      <c r="AN551" s="5"/>
    </row>
    <row r="552" spans="1:40" x14ac:dyDescent="0.15">
      <c r="A552" s="1"/>
      <c r="D552" s="17"/>
      <c r="E552" s="17"/>
      <c r="F552" s="17"/>
      <c r="G552" s="21"/>
      <c r="H552" s="17">
        <f t="shared" si="307"/>
        <v>79</v>
      </c>
      <c r="I552" s="7">
        <f t="shared" si="300"/>
        <v>79</v>
      </c>
      <c r="J552" s="16">
        <v>0</v>
      </c>
      <c r="K552" s="14">
        <v>0</v>
      </c>
      <c r="L552" s="15">
        <f t="shared" si="308"/>
        <v>2929.4965641674362</v>
      </c>
      <c r="M552" s="14">
        <f t="shared" si="292"/>
        <v>769177</v>
      </c>
      <c r="N552" s="13"/>
      <c r="O552" s="12">
        <f>1000*(IF(I19&lt;18,VLOOKUP(I19,'[1]Mortality (No Interventions) H'!$B$10:$O$129,13),VLOOKUP(I19,'[1]Mortality (Interventions) H'!$B$392:$AV$512,16)))</f>
        <v>77.421288202213333</v>
      </c>
      <c r="P552" s="11">
        <v>0</v>
      </c>
      <c r="Q552" s="10">
        <f t="shared" si="301"/>
        <v>0.57969360787866198</v>
      </c>
      <c r="R552" s="10">
        <f t="shared" si="302"/>
        <v>4.4880625884554728E-2</v>
      </c>
      <c r="S552" s="10">
        <f t="shared" si="303"/>
        <v>0</v>
      </c>
      <c r="T552" s="9">
        <f t="shared" si="293"/>
        <v>0.53481298199410721</v>
      </c>
      <c r="U552" s="18"/>
      <c r="V552" s="8">
        <f t="shared" si="304"/>
        <v>4458.8699022728561</v>
      </c>
      <c r="W552" s="8">
        <f t="shared" si="294"/>
        <v>4113.6584505128139</v>
      </c>
      <c r="X552" s="18"/>
      <c r="Y552" s="8">
        <f t="shared" si="295"/>
        <v>0</v>
      </c>
      <c r="Z552" s="8">
        <f t="shared" si="296"/>
        <v>0</v>
      </c>
      <c r="AA552" s="8">
        <f t="shared" si="297"/>
        <v>-1566.7327932238779</v>
      </c>
      <c r="AB552" s="8">
        <f t="shared" si="305"/>
        <v>-34521.145176004153</v>
      </c>
      <c r="AC552" s="8">
        <f t="shared" si="298"/>
        <v>-36087.87796922803</v>
      </c>
      <c r="AD552" s="8">
        <f t="shared" si="306"/>
        <v>437.41513741296723</v>
      </c>
      <c r="AE552" s="8">
        <f t="shared" si="299"/>
        <v>-35650.462831815064</v>
      </c>
      <c r="AJ552" s="7"/>
      <c r="AK552" s="6"/>
      <c r="AL552" s="6"/>
      <c r="AM552" s="5"/>
      <c r="AN552" s="5"/>
    </row>
    <row r="553" spans="1:40" x14ac:dyDescent="0.15">
      <c r="A553" s="1"/>
      <c r="D553" s="17"/>
      <c r="E553" s="17"/>
      <c r="F553" s="17"/>
      <c r="G553" s="17"/>
      <c r="H553" s="17">
        <f t="shared" si="307"/>
        <v>80</v>
      </c>
      <c r="I553" s="7">
        <f t="shared" si="300"/>
        <v>80</v>
      </c>
      <c r="J553" s="16">
        <v>0</v>
      </c>
      <c r="K553" s="14">
        <v>0</v>
      </c>
      <c r="L553" s="15">
        <f t="shared" si="308"/>
        <v>2929.4965641674362</v>
      </c>
      <c r="M553" s="14">
        <f t="shared" si="292"/>
        <v>769177</v>
      </c>
      <c r="N553" s="13"/>
      <c r="O553" s="12">
        <f>1000*(IF(I20&lt;18,VLOOKUP(I20,'[1]Mortality (No Interventions) H'!$B$10:$O$129,13),VLOOKUP(I20,'[1]Mortality (Interventions) H'!$B$392:$AV$512,16)))</f>
        <v>86.284907966421841</v>
      </c>
      <c r="P553" s="11">
        <v>0</v>
      </c>
      <c r="Q553" s="10">
        <f t="shared" si="301"/>
        <v>0.53481298199410721</v>
      </c>
      <c r="R553" s="10">
        <f t="shared" si="302"/>
        <v>4.614628893060916E-2</v>
      </c>
      <c r="S553" s="10">
        <f t="shared" si="303"/>
        <v>0</v>
      </c>
      <c r="T553" s="9">
        <f t="shared" si="293"/>
        <v>0.48866669306349803</v>
      </c>
      <c r="U553" s="18"/>
      <c r="V553" s="8">
        <f t="shared" si="304"/>
        <v>4113.6584505128139</v>
      </c>
      <c r="W553" s="8">
        <f t="shared" si="294"/>
        <v>3758.7118097050225</v>
      </c>
      <c r="X553" s="18"/>
      <c r="Y553" s="8">
        <f t="shared" si="295"/>
        <v>0</v>
      </c>
      <c r="Z553" s="8">
        <f t="shared" si="296"/>
        <v>0</v>
      </c>
      <c r="AA553" s="8">
        <f t="shared" si="297"/>
        <v>-1431.5473983525806</v>
      </c>
      <c r="AB553" s="8">
        <f t="shared" si="305"/>
        <v>-35494.664080779163</v>
      </c>
      <c r="AC553" s="8">
        <f t="shared" si="298"/>
        <v>-36926.211479131744</v>
      </c>
      <c r="AD553" s="8">
        <f t="shared" si="306"/>
        <v>403.54989399530706</v>
      </c>
      <c r="AE553" s="8">
        <f t="shared" si="299"/>
        <v>-36522.661585136433</v>
      </c>
      <c r="AJ553" s="7"/>
      <c r="AK553" s="6"/>
      <c r="AL553" s="6"/>
      <c r="AM553" s="5"/>
      <c r="AN553" s="5"/>
    </row>
    <row r="554" spans="1:40" x14ac:dyDescent="0.15">
      <c r="B554" s="23"/>
      <c r="C554" s="22"/>
      <c r="D554" s="17"/>
      <c r="E554" s="17"/>
      <c r="F554" s="17"/>
      <c r="G554" s="21"/>
      <c r="H554" s="17">
        <f t="shared" si="307"/>
        <v>81</v>
      </c>
      <c r="I554" s="7">
        <f t="shared" si="300"/>
        <v>81</v>
      </c>
      <c r="J554" s="16">
        <v>0</v>
      </c>
      <c r="K554" s="14">
        <v>0</v>
      </c>
      <c r="L554" s="15">
        <f t="shared" si="308"/>
        <v>2929.4965641674362</v>
      </c>
      <c r="M554" s="14">
        <f t="shared" si="292"/>
        <v>769177</v>
      </c>
      <c r="N554" s="13"/>
      <c r="O554" s="12">
        <f>1000*(IF(I21&lt;18,VLOOKUP(I21,'[1]Mortality (No Interventions) H'!$B$10:$O$129,13),VLOOKUP(I21,'[1]Mortality (Interventions) H'!$B$392:$AV$512,16)))</f>
        <v>95.93409466308195</v>
      </c>
      <c r="P554" s="11">
        <v>0</v>
      </c>
      <c r="Q554" s="10">
        <f t="shared" si="301"/>
        <v>0.48866669306349803</v>
      </c>
      <c r="R554" s="10">
        <f t="shared" si="302"/>
        <v>4.6879796791048832E-2</v>
      </c>
      <c r="S554" s="10">
        <f t="shared" si="303"/>
        <v>0</v>
      </c>
      <c r="T554" s="9">
        <f t="shared" si="293"/>
        <v>0.44178689627244921</v>
      </c>
      <c r="U554" s="18"/>
      <c r="V554" s="8">
        <f t="shared" si="304"/>
        <v>3758.7118097050225</v>
      </c>
      <c r="W554" s="8">
        <f t="shared" si="294"/>
        <v>3398.1231951415371</v>
      </c>
      <c r="X554" s="18"/>
      <c r="Y554" s="8">
        <f t="shared" si="295"/>
        <v>0</v>
      </c>
      <c r="Z554" s="8">
        <f t="shared" si="296"/>
        <v>0</v>
      </c>
      <c r="AA554" s="8">
        <f t="shared" si="297"/>
        <v>-1294.2131947243356</v>
      </c>
      <c r="AB554" s="8">
        <f t="shared" si="305"/>
        <v>-36058.861456348568</v>
      </c>
      <c r="AC554" s="8">
        <f t="shared" si="298"/>
        <v>-37353.0746510729</v>
      </c>
      <c r="AD554" s="8">
        <f t="shared" si="306"/>
        <v>368.72962853206275</v>
      </c>
      <c r="AE554" s="8">
        <f t="shared" si="299"/>
        <v>-36984.345022540838</v>
      </c>
      <c r="AJ554" s="7"/>
      <c r="AK554" s="6"/>
      <c r="AL554" s="6"/>
      <c r="AM554" s="5"/>
      <c r="AN554" s="5"/>
    </row>
    <row r="555" spans="1:40" x14ac:dyDescent="0.15">
      <c r="B555" s="17"/>
      <c r="C555" s="17"/>
      <c r="D555" s="17"/>
      <c r="F555" s="17"/>
      <c r="G555" s="17"/>
      <c r="H555" s="17">
        <f t="shared" si="307"/>
        <v>82</v>
      </c>
      <c r="I555" s="7">
        <f t="shared" si="300"/>
        <v>82</v>
      </c>
      <c r="J555" s="16">
        <v>0</v>
      </c>
      <c r="K555" s="14">
        <v>0</v>
      </c>
      <c r="L555" s="15">
        <f t="shared" si="308"/>
        <v>2929.4965641674362</v>
      </c>
      <c r="M555" s="14">
        <f t="shared" si="292"/>
        <v>769177</v>
      </c>
      <c r="N555" s="13"/>
      <c r="O555" s="12">
        <f>1000*(IF(I22&lt;18,VLOOKUP(I22,'[1]Mortality (No Interventions) H'!$B$10:$O$129,13),VLOOKUP(I22,'[1]Mortality (Interventions) H'!$B$392:$AV$512,16)))</f>
        <v>106.70047717365524</v>
      </c>
      <c r="P555" s="11">
        <v>0</v>
      </c>
      <c r="Q555" s="10">
        <f t="shared" si="301"/>
        <v>0.44178689627244921</v>
      </c>
      <c r="R555" s="10">
        <f t="shared" si="302"/>
        <v>4.7138872641338467E-2</v>
      </c>
      <c r="S555" s="10">
        <f t="shared" si="303"/>
        <v>0</v>
      </c>
      <c r="T555" s="9">
        <f t="shared" si="293"/>
        <v>0.39464802363111073</v>
      </c>
      <c r="U555" s="18"/>
      <c r="V555" s="8">
        <f t="shared" si="304"/>
        <v>3398.1231951415371</v>
      </c>
      <c r="W555" s="8">
        <f t="shared" si="294"/>
        <v>3035.5418287250686</v>
      </c>
      <c r="X555" s="18"/>
      <c r="Y555" s="8">
        <f t="shared" si="295"/>
        <v>0</v>
      </c>
      <c r="Z555" s="8">
        <f t="shared" si="296"/>
        <v>0</v>
      </c>
      <c r="AA555" s="8">
        <f t="shared" si="297"/>
        <v>-1156.120029282808</v>
      </c>
      <c r="AB555" s="8">
        <f t="shared" si="305"/>
        <v>-36258.136641646801</v>
      </c>
      <c r="AC555" s="8">
        <f t="shared" si="298"/>
        <v>-37414.256670929608</v>
      </c>
      <c r="AD555" s="8">
        <f t="shared" si="306"/>
        <v>333.35588544338481</v>
      </c>
      <c r="AE555" s="8">
        <f t="shared" si="299"/>
        <v>-37080.900785486221</v>
      </c>
      <c r="AJ555" s="7"/>
      <c r="AK555" s="6"/>
      <c r="AL555" s="6"/>
      <c r="AM555" s="5"/>
      <c r="AN555" s="5"/>
    </row>
    <row r="556" spans="1:40" x14ac:dyDescent="0.15">
      <c r="B556" s="17"/>
      <c r="C556" s="17"/>
      <c r="D556" s="17"/>
      <c r="F556" s="17"/>
      <c r="G556" s="17"/>
      <c r="H556" s="17">
        <f t="shared" si="307"/>
        <v>83</v>
      </c>
      <c r="I556" s="7">
        <f t="shared" si="300"/>
        <v>83</v>
      </c>
      <c r="J556" s="16">
        <v>0</v>
      </c>
      <c r="K556" s="14">
        <v>0</v>
      </c>
      <c r="L556" s="15">
        <f t="shared" si="308"/>
        <v>2929.4965641674362</v>
      </c>
      <c r="M556" s="14">
        <f t="shared" si="292"/>
        <v>769177</v>
      </c>
      <c r="N556" s="13"/>
      <c r="O556" s="12">
        <f>1000*(IF(I23&lt;18,VLOOKUP(I23,'[1]Mortality (No Interventions) H'!$B$10:$O$129,13),VLOOKUP(I23,'[1]Mortality (Interventions) H'!$B$392:$AV$512,16)))</f>
        <v>118.6952855490475</v>
      </c>
      <c r="P556" s="11">
        <v>0</v>
      </c>
      <c r="Q556" s="10">
        <f t="shared" si="301"/>
        <v>0.39464802363111073</v>
      </c>
      <c r="R556" s="10">
        <f t="shared" si="302"/>
        <v>4.684285985626193E-2</v>
      </c>
      <c r="S556" s="10">
        <f t="shared" si="303"/>
        <v>0</v>
      </c>
      <c r="T556" s="9">
        <f t="shared" si="293"/>
        <v>0.34780516377484882</v>
      </c>
      <c r="U556" s="18"/>
      <c r="V556" s="8">
        <f t="shared" si="304"/>
        <v>3035.5418287250686</v>
      </c>
      <c r="W556" s="8">
        <f t="shared" si="294"/>
        <v>2675.2373245684689</v>
      </c>
      <c r="X556" s="18"/>
      <c r="Y556" s="8">
        <f t="shared" si="295"/>
        <v>0</v>
      </c>
      <c r="Z556" s="8">
        <f t="shared" si="296"/>
        <v>0</v>
      </c>
      <c r="AA556" s="8">
        <f t="shared" si="297"/>
        <v>-1018.894032278112</v>
      </c>
      <c r="AB556" s="8">
        <f t="shared" si="305"/>
        <v>-36030.45041565998</v>
      </c>
      <c r="AC556" s="8">
        <f t="shared" si="298"/>
        <v>-37049.344447938092</v>
      </c>
      <c r="AD556" s="8">
        <f t="shared" si="306"/>
        <v>297.78665339792923</v>
      </c>
      <c r="AE556" s="8">
        <f t="shared" si="299"/>
        <v>-36751.55779454016</v>
      </c>
      <c r="AJ556" s="7"/>
      <c r="AK556" s="6"/>
      <c r="AL556" s="6"/>
      <c r="AM556" s="5"/>
      <c r="AN556" s="5"/>
    </row>
    <row r="557" spans="1:40" x14ac:dyDescent="0.15">
      <c r="B557" s="17"/>
      <c r="C557" s="17"/>
      <c r="D557" s="17"/>
      <c r="F557" s="17"/>
      <c r="G557" s="17"/>
      <c r="H557" s="17">
        <f t="shared" si="307"/>
        <v>84</v>
      </c>
      <c r="I557" s="7">
        <f t="shared" si="300"/>
        <v>84</v>
      </c>
      <c r="J557" s="16">
        <v>0</v>
      </c>
      <c r="K557" s="14">
        <v>0</v>
      </c>
      <c r="L557" s="15">
        <f t="shared" si="308"/>
        <v>2929.4965641674362</v>
      </c>
      <c r="M557" s="14">
        <f t="shared" si="292"/>
        <v>769177</v>
      </c>
      <c r="N557" s="13"/>
      <c r="O557" s="12">
        <f>1000*(IF(I24&lt;18,VLOOKUP(I24,'[1]Mortality (No Interventions) H'!$B$10:$O$129,13),VLOOKUP(I24,'[1]Mortality (Interventions) H'!$B$392:$AV$512,16)))</f>
        <v>132.10863737796922</v>
      </c>
      <c r="P557" s="11">
        <v>0</v>
      </c>
      <c r="Q557" s="10">
        <f t="shared" si="301"/>
        <v>0.34780516377484882</v>
      </c>
      <c r="R557" s="10">
        <f t="shared" si="302"/>
        <v>4.5948066259316696E-2</v>
      </c>
      <c r="S557" s="10">
        <f t="shared" si="303"/>
        <v>0</v>
      </c>
      <c r="T557" s="9">
        <f t="shared" si="293"/>
        <v>0.30185709751553214</v>
      </c>
      <c r="U557" s="18"/>
      <c r="V557" s="8">
        <f t="shared" si="304"/>
        <v>2675.2373245684689</v>
      </c>
      <c r="W557" s="8">
        <f t="shared" si="294"/>
        <v>2321.8153669570447</v>
      </c>
      <c r="X557" s="18"/>
      <c r="Y557" s="8">
        <f t="shared" si="295"/>
        <v>0</v>
      </c>
      <c r="Z557" s="8">
        <f t="shared" si="296"/>
        <v>0</v>
      </c>
      <c r="AA557" s="8">
        <f t="shared" si="297"/>
        <v>-884.28933004130613</v>
      </c>
      <c r="AB557" s="8">
        <f t="shared" si="305"/>
        <v>-35342.195761142437</v>
      </c>
      <c r="AC557" s="8">
        <f t="shared" si="298"/>
        <v>-36226.485091183742</v>
      </c>
      <c r="AD557" s="8">
        <f t="shared" si="306"/>
        <v>262.44078154016682</v>
      </c>
      <c r="AE557" s="8">
        <f t="shared" si="299"/>
        <v>-35964.044309643577</v>
      </c>
      <c r="AJ557" s="7"/>
      <c r="AK557" s="6"/>
      <c r="AL557" s="6"/>
      <c r="AM557" s="5"/>
      <c r="AN557" s="5"/>
    </row>
    <row r="558" spans="1:40" x14ac:dyDescent="0.15">
      <c r="B558" s="17"/>
      <c r="C558" s="19"/>
      <c r="D558" s="21"/>
      <c r="F558" s="17"/>
      <c r="G558" s="19"/>
      <c r="H558" s="17">
        <f t="shared" si="307"/>
        <v>85</v>
      </c>
      <c r="I558" s="7">
        <f t="shared" si="300"/>
        <v>85</v>
      </c>
      <c r="J558" s="16">
        <v>0</v>
      </c>
      <c r="K558" s="14">
        <v>0</v>
      </c>
      <c r="L558" s="15">
        <f t="shared" si="308"/>
        <v>2929.4965641674362</v>
      </c>
      <c r="M558" s="14">
        <f t="shared" si="292"/>
        <v>769177</v>
      </c>
      <c r="N558" s="13"/>
      <c r="O558" s="12">
        <f>1000*(IF(I25&lt;18,VLOOKUP(I25,'[1]Mortality (No Interventions) H'!$B$10:$O$129,13),VLOOKUP(I25,'[1]Mortality (Interventions) H'!$B$392:$AV$512,16)))</f>
        <v>146.43045980678255</v>
      </c>
      <c r="P558" s="11">
        <v>0</v>
      </c>
      <c r="Q558" s="10">
        <f t="shared" si="301"/>
        <v>0.30185709751553214</v>
      </c>
      <c r="R558" s="10">
        <f t="shared" si="302"/>
        <v>4.4201073585140173E-2</v>
      </c>
      <c r="S558" s="10">
        <f t="shared" si="303"/>
        <v>0</v>
      </c>
      <c r="T558" s="9">
        <f t="shared" si="293"/>
        <v>0.25765602393039194</v>
      </c>
      <c r="U558" s="18"/>
      <c r="V558" s="8">
        <f t="shared" si="304"/>
        <v>2321.8153669570447</v>
      </c>
      <c r="W558" s="8">
        <f t="shared" si="294"/>
        <v>1981.8308751870709</v>
      </c>
      <c r="X558" s="18"/>
      <c r="Y558" s="8">
        <f t="shared" si="295"/>
        <v>0</v>
      </c>
      <c r="Z558" s="8">
        <f t="shared" si="296"/>
        <v>0</v>
      </c>
      <c r="AA558" s="8">
        <f t="shared" si="297"/>
        <v>-754.80243684112588</v>
      </c>
      <c r="AB558" s="8">
        <f t="shared" si="305"/>
        <v>-33998.449176997361</v>
      </c>
      <c r="AC558" s="8">
        <f t="shared" si="298"/>
        <v>-34753.251613838489</v>
      </c>
      <c r="AD558" s="8">
        <f t="shared" si="306"/>
        <v>227.77008749848611</v>
      </c>
      <c r="AE558" s="8">
        <f t="shared" si="299"/>
        <v>-34525.481526340001</v>
      </c>
      <c r="AG558" s="20"/>
      <c r="AJ558" s="7"/>
      <c r="AK558" s="6"/>
      <c r="AL558" s="6"/>
      <c r="AM558" s="5"/>
      <c r="AN558" s="5"/>
    </row>
    <row r="559" spans="1:40" x14ac:dyDescent="0.15">
      <c r="B559" s="7"/>
      <c r="C559" s="19"/>
      <c r="D559" s="21"/>
      <c r="E559" s="21"/>
      <c r="F559" s="7"/>
      <c r="G559" s="19"/>
      <c r="H559" s="17">
        <f t="shared" si="307"/>
        <v>86</v>
      </c>
      <c r="I559" s="7">
        <f t="shared" si="300"/>
        <v>86</v>
      </c>
      <c r="J559" s="16">
        <v>0</v>
      </c>
      <c r="K559" s="14">
        <v>0</v>
      </c>
      <c r="L559" s="15">
        <f t="shared" si="308"/>
        <v>2929.4965641674362</v>
      </c>
      <c r="M559" s="14">
        <f t="shared" si="292"/>
        <v>769177</v>
      </c>
      <c r="N559" s="13"/>
      <c r="O559" s="12">
        <f>1000*(IF(I26&lt;18,VLOOKUP(I26,'[1]Mortality (No Interventions) H'!$B$10:$O$129,13),VLOOKUP(I26,'[1]Mortality (Interventions) H'!$B$392:$AV$512,16)))</f>
        <v>161.1826583883541</v>
      </c>
      <c r="P559" s="11">
        <v>0</v>
      </c>
      <c r="Q559" s="10">
        <f t="shared" si="301"/>
        <v>0.25765602393039194</v>
      </c>
      <c r="R559" s="10">
        <f t="shared" si="302"/>
        <v>4.1529682886873955E-2</v>
      </c>
      <c r="S559" s="10">
        <f t="shared" si="303"/>
        <v>0</v>
      </c>
      <c r="T559" s="9">
        <f t="shared" si="293"/>
        <v>0.21612634104351799</v>
      </c>
      <c r="U559" s="18"/>
      <c r="V559" s="8">
        <f t="shared" si="304"/>
        <v>1981.8308751870709</v>
      </c>
      <c r="W559" s="8">
        <f t="shared" si="294"/>
        <v>1662.3941062483004</v>
      </c>
      <c r="X559" s="18"/>
      <c r="Y559" s="8">
        <f t="shared" si="295"/>
        <v>0</v>
      </c>
      <c r="Z559" s="8">
        <f t="shared" si="296"/>
        <v>0</v>
      </c>
      <c r="AA559" s="8">
        <f t="shared" si="297"/>
        <v>-633.14137351306556</v>
      </c>
      <c r="AB559" s="8">
        <f t="shared" si="305"/>
        <v>-31943.676893877047</v>
      </c>
      <c r="AC559" s="8">
        <f t="shared" si="298"/>
        <v>-32576.818267390114</v>
      </c>
      <c r="AD559" s="8">
        <f t="shared" si="306"/>
        <v>194.41760885585165</v>
      </c>
      <c r="AE559" s="8">
        <f t="shared" si="299"/>
        <v>-32382.400658534261</v>
      </c>
      <c r="AG559" s="20"/>
      <c r="AJ559" s="7"/>
      <c r="AK559" s="6"/>
      <c r="AL559" s="6"/>
      <c r="AM559" s="5"/>
      <c r="AN559" s="5"/>
    </row>
    <row r="560" spans="1:40" x14ac:dyDescent="0.15">
      <c r="B560" s="7"/>
      <c r="C560" s="19"/>
      <c r="D560" s="21"/>
      <c r="E560" s="21"/>
      <c r="F560" s="7"/>
      <c r="G560" s="19"/>
      <c r="H560" s="17">
        <f t="shared" si="307"/>
        <v>87</v>
      </c>
      <c r="I560" s="7">
        <f t="shared" si="300"/>
        <v>87</v>
      </c>
      <c r="J560" s="16">
        <v>0</v>
      </c>
      <c r="K560" s="14">
        <v>0</v>
      </c>
      <c r="L560" s="15">
        <f t="shared" si="308"/>
        <v>2929.4965641674362</v>
      </c>
      <c r="M560" s="14">
        <f t="shared" si="292"/>
        <v>769177</v>
      </c>
      <c r="N560" s="13"/>
      <c r="O560" s="12">
        <f>1000*(IF(I27&lt;18,VLOOKUP(I27,'[1]Mortality (No Interventions) H'!$B$10:$O$129,13),VLOOKUP(I27,'[1]Mortality (Interventions) H'!$B$392:$AV$512,16)))</f>
        <v>177.1099766696567</v>
      </c>
      <c r="P560" s="11">
        <v>0</v>
      </c>
      <c r="Q560" s="10">
        <f t="shared" si="301"/>
        <v>0.21612634104351799</v>
      </c>
      <c r="R560" s="10">
        <f t="shared" si="302"/>
        <v>3.8278131219915745E-2</v>
      </c>
      <c r="S560" s="10">
        <f t="shared" si="303"/>
        <v>0</v>
      </c>
      <c r="T560" s="9">
        <f t="shared" si="293"/>
        <v>0.17784820982360225</v>
      </c>
      <c r="U560" s="18"/>
      <c r="V560" s="8">
        <f t="shared" si="304"/>
        <v>1662.3941062483004</v>
      </c>
      <c r="W560" s="8">
        <f t="shared" si="294"/>
        <v>1367.9675248748892</v>
      </c>
      <c r="X560" s="18"/>
      <c r="Y560" s="8">
        <f t="shared" si="295"/>
        <v>0</v>
      </c>
      <c r="Z560" s="8">
        <f t="shared" si="296"/>
        <v>0</v>
      </c>
      <c r="AA560" s="8">
        <f t="shared" si="297"/>
        <v>-521.0057196215721</v>
      </c>
      <c r="AB560" s="8">
        <f t="shared" si="305"/>
        <v>-29442.658137341132</v>
      </c>
      <c r="AC560" s="8">
        <f t="shared" si="298"/>
        <v>-29963.663856962703</v>
      </c>
      <c r="AD560" s="8">
        <f t="shared" si="306"/>
        <v>163.0808618229583</v>
      </c>
      <c r="AE560" s="8">
        <f t="shared" si="299"/>
        <v>-29800.582995139746</v>
      </c>
      <c r="AG560" s="20"/>
      <c r="AJ560" s="7"/>
      <c r="AK560" s="6"/>
      <c r="AL560" s="6"/>
      <c r="AM560" s="5"/>
      <c r="AN560" s="5"/>
    </row>
    <row r="561" spans="2:40" x14ac:dyDescent="0.15">
      <c r="B561" s="7"/>
      <c r="C561" s="19"/>
      <c r="D561" s="21"/>
      <c r="E561" s="21"/>
      <c r="F561" s="7"/>
      <c r="G561" s="19"/>
      <c r="H561" s="17">
        <f t="shared" si="307"/>
        <v>88</v>
      </c>
      <c r="I561" s="7">
        <f t="shared" si="300"/>
        <v>88</v>
      </c>
      <c r="J561" s="16">
        <v>0</v>
      </c>
      <c r="K561" s="14">
        <v>0</v>
      </c>
      <c r="L561" s="15">
        <f t="shared" si="308"/>
        <v>2929.4965641674362</v>
      </c>
      <c r="M561" s="14">
        <f t="shared" si="292"/>
        <v>769177</v>
      </c>
      <c r="N561" s="13"/>
      <c r="O561" s="12">
        <f>1000*(IF(I28&lt;18,VLOOKUP(I28,'[1]Mortality (No Interventions) H'!$B$10:$O$129,13),VLOOKUP(I28,'[1]Mortality (Interventions) H'!$B$392:$AV$512,16)))</f>
        <v>194.11195871845359</v>
      </c>
      <c r="P561" s="11">
        <v>0</v>
      </c>
      <c r="Q561" s="10">
        <f t="shared" si="301"/>
        <v>0.17784820982360225</v>
      </c>
      <c r="R561" s="10">
        <f t="shared" si="302"/>
        <v>3.4522464363429956E-2</v>
      </c>
      <c r="S561" s="10">
        <f t="shared" si="303"/>
        <v>0</v>
      </c>
      <c r="T561" s="9">
        <f t="shared" si="293"/>
        <v>0.14332574546017229</v>
      </c>
      <c r="U561" s="18"/>
      <c r="V561" s="8">
        <f t="shared" si="304"/>
        <v>1367.9675248748892</v>
      </c>
      <c r="W561" s="8">
        <f t="shared" si="294"/>
        <v>1102.4286691581895</v>
      </c>
      <c r="X561" s="18"/>
      <c r="Y561" s="8">
        <f t="shared" si="295"/>
        <v>0</v>
      </c>
      <c r="Z561" s="8">
        <f t="shared" si="296"/>
        <v>0</v>
      </c>
      <c r="AA561" s="8">
        <f t="shared" si="297"/>
        <v>-419.87227888231126</v>
      </c>
      <c r="AB561" s="8">
        <f t="shared" si="305"/>
        <v>-26553.885571669962</v>
      </c>
      <c r="AC561" s="8">
        <f t="shared" si="298"/>
        <v>-26973.757850552272</v>
      </c>
      <c r="AD561" s="8">
        <f t="shared" si="306"/>
        <v>134.19761419022663</v>
      </c>
      <c r="AE561" s="8">
        <f t="shared" si="299"/>
        <v>-26839.560236362046</v>
      </c>
      <c r="AG561" s="20"/>
      <c r="AJ561" s="7"/>
      <c r="AK561" s="6"/>
      <c r="AL561" s="6"/>
      <c r="AM561" s="5"/>
      <c r="AN561" s="5"/>
    </row>
    <row r="562" spans="2:40" x14ac:dyDescent="0.15">
      <c r="B562" s="7"/>
      <c r="C562" s="19"/>
      <c r="D562" s="21"/>
      <c r="E562" s="21"/>
      <c r="F562" s="7"/>
      <c r="G562" s="19"/>
      <c r="H562" s="17">
        <f t="shared" si="307"/>
        <v>89</v>
      </c>
      <c r="I562" s="7">
        <f t="shared" si="300"/>
        <v>89</v>
      </c>
      <c r="J562" s="16">
        <v>0</v>
      </c>
      <c r="K562" s="14">
        <v>0</v>
      </c>
      <c r="L562" s="15">
        <f t="shared" si="308"/>
        <v>2929.4965641674362</v>
      </c>
      <c r="M562" s="14">
        <f t="shared" si="292"/>
        <v>769177</v>
      </c>
      <c r="N562" s="13"/>
      <c r="O562" s="12">
        <f>1000*(IF(I29&lt;18,VLOOKUP(I29,'[1]Mortality (No Interventions) H'!$B$10:$O$129,13),VLOOKUP(I29,'[1]Mortality (Interventions) H'!$B$392:$AV$512,16)))</f>
        <v>212.65313756359495</v>
      </c>
      <c r="P562" s="11">
        <v>0</v>
      </c>
      <c r="Q562" s="10">
        <f t="shared" si="301"/>
        <v>0.14332574546017229</v>
      </c>
      <c r="R562" s="10">
        <f t="shared" si="302"/>
        <v>3.0478669465746813E-2</v>
      </c>
      <c r="S562" s="10">
        <f t="shared" si="303"/>
        <v>0</v>
      </c>
      <c r="T562" s="9">
        <f t="shared" si="293"/>
        <v>0.11284707599442548</v>
      </c>
      <c r="U562" s="18"/>
      <c r="V562" s="8">
        <f t="shared" si="304"/>
        <v>1102.4286691581895</v>
      </c>
      <c r="W562" s="8">
        <f t="shared" si="294"/>
        <v>867.99375372164207</v>
      </c>
      <c r="X562" s="18"/>
      <c r="Y562" s="8">
        <f t="shared" si="295"/>
        <v>0</v>
      </c>
      <c r="Z562" s="8">
        <f t="shared" si="296"/>
        <v>0</v>
      </c>
      <c r="AA562" s="8">
        <f t="shared" si="297"/>
        <v>-330.585121402011</v>
      </c>
      <c r="AB562" s="8">
        <f t="shared" si="305"/>
        <v>-23443.491543654734</v>
      </c>
      <c r="AC562" s="8">
        <f t="shared" si="298"/>
        <v>-23774.076665056746</v>
      </c>
      <c r="AD562" s="8">
        <f t="shared" si="306"/>
        <v>108.14825244441839</v>
      </c>
      <c r="AE562" s="8">
        <f t="shared" si="299"/>
        <v>-23665.928412612328</v>
      </c>
      <c r="AG562" s="20"/>
      <c r="AJ562" s="7"/>
      <c r="AK562" s="6"/>
      <c r="AL562" s="6"/>
      <c r="AM562" s="5"/>
      <c r="AN562" s="5"/>
    </row>
    <row r="563" spans="2:40" x14ac:dyDescent="0.15">
      <c r="B563" s="7"/>
      <c r="C563" s="19"/>
      <c r="D563" s="21"/>
      <c r="E563" s="21"/>
      <c r="F563" s="7"/>
      <c r="G563" s="19"/>
      <c r="H563" s="17">
        <f t="shared" si="307"/>
        <v>90</v>
      </c>
      <c r="I563" s="7">
        <f t="shared" si="300"/>
        <v>90</v>
      </c>
      <c r="J563" s="16">
        <v>0</v>
      </c>
      <c r="K563" s="14">
        <v>0</v>
      </c>
      <c r="L563" s="15">
        <f t="shared" si="308"/>
        <v>2929.4965641674362</v>
      </c>
      <c r="M563" s="14">
        <f t="shared" si="292"/>
        <v>769177</v>
      </c>
      <c r="N563" s="13"/>
      <c r="O563" s="12">
        <f>1000*(IF(I30&lt;18,VLOOKUP(I30,'[1]Mortality (No Interventions) H'!$B$10:$O$129,13),VLOOKUP(I30,'[1]Mortality (Interventions) H'!$B$392:$AV$512,16)))</f>
        <v>232.94817660908032</v>
      </c>
      <c r="P563" s="11">
        <v>0</v>
      </c>
      <c r="Q563" s="10">
        <f t="shared" si="301"/>
        <v>0.11284707599442548</v>
      </c>
      <c r="R563" s="10">
        <f t="shared" si="302"/>
        <v>2.6287520588567734E-2</v>
      </c>
      <c r="S563" s="10">
        <f t="shared" si="303"/>
        <v>0</v>
      </c>
      <c r="T563" s="9">
        <f t="shared" si="293"/>
        <v>8.6559555405857747E-2</v>
      </c>
      <c r="U563" s="18"/>
      <c r="V563" s="8">
        <f t="shared" si="304"/>
        <v>867.99375372164207</v>
      </c>
      <c r="W563" s="8">
        <f t="shared" si="294"/>
        <v>665.7961914841145</v>
      </c>
      <c r="X563" s="18"/>
      <c r="Y563" s="8">
        <f t="shared" si="295"/>
        <v>0</v>
      </c>
      <c r="Z563" s="8">
        <f t="shared" si="296"/>
        <v>0</v>
      </c>
      <c r="AA563" s="8">
        <f t="shared" si="297"/>
        <v>-253.57592015732109</v>
      </c>
      <c r="AB563" s="8">
        <f t="shared" si="305"/>
        <v>-20219.756223752764</v>
      </c>
      <c r="AC563" s="8">
        <f t="shared" si="298"/>
        <v>-20473.332143910084</v>
      </c>
      <c r="AD563" s="8">
        <f t="shared" si="306"/>
        <v>85.150187240093089</v>
      </c>
      <c r="AE563" s="8">
        <f t="shared" si="299"/>
        <v>-20388.181956669992</v>
      </c>
      <c r="AG563" s="20"/>
      <c r="AJ563" s="7"/>
      <c r="AK563" s="6"/>
      <c r="AL563" s="6"/>
      <c r="AM563" s="5"/>
      <c r="AN563" s="5"/>
    </row>
    <row r="564" spans="2:40" x14ac:dyDescent="0.15">
      <c r="B564" s="7"/>
      <c r="C564" s="19"/>
      <c r="D564" s="21"/>
      <c r="E564" s="21"/>
      <c r="F564" s="7"/>
      <c r="G564" s="19"/>
      <c r="H564" s="17">
        <f t="shared" si="307"/>
        <v>91</v>
      </c>
      <c r="I564" s="7">
        <f t="shared" si="300"/>
        <v>91</v>
      </c>
      <c r="J564" s="16">
        <v>0</v>
      </c>
      <c r="K564" s="14">
        <v>0</v>
      </c>
      <c r="L564" s="15">
        <f t="shared" si="308"/>
        <v>2929.4965641674362</v>
      </c>
      <c r="M564" s="14">
        <f t="shared" si="292"/>
        <v>769177</v>
      </c>
      <c r="N564" s="13"/>
      <c r="O564" s="12">
        <f>1000*(IF(I31&lt;18,VLOOKUP(I31,'[1]Mortality (No Interventions) H'!$B$10:$O$129,13),VLOOKUP(I31,'[1]Mortality (Interventions) H'!$B$392:$AV$512,16)))</f>
        <v>252.69072538325122</v>
      </c>
      <c r="P564" s="11">
        <v>0</v>
      </c>
      <c r="Q564" s="10">
        <f t="shared" si="301"/>
        <v>8.6559555405857747E-2</v>
      </c>
      <c r="R564" s="10">
        <f t="shared" si="302"/>
        <v>2.1872796844357917E-2</v>
      </c>
      <c r="S564" s="10">
        <f t="shared" si="303"/>
        <v>0</v>
      </c>
      <c r="T564" s="9">
        <f t="shared" si="293"/>
        <v>6.468675856149983E-2</v>
      </c>
      <c r="U564" s="18"/>
      <c r="V564" s="8">
        <f t="shared" si="304"/>
        <v>665.7961914841145</v>
      </c>
      <c r="W564" s="8">
        <f t="shared" si="294"/>
        <v>497.55566890058759</v>
      </c>
      <c r="X564" s="18"/>
      <c r="Y564" s="8">
        <f t="shared" si="295"/>
        <v>0</v>
      </c>
      <c r="Z564" s="8">
        <f t="shared" si="296"/>
        <v>0</v>
      </c>
      <c r="AA564" s="8">
        <f t="shared" si="297"/>
        <v>-189.49963695304223</v>
      </c>
      <c r="AB564" s="8">
        <f t="shared" si="305"/>
        <v>-16824.052258352691</v>
      </c>
      <c r="AC564" s="8">
        <f t="shared" si="298"/>
        <v>-17013.551895305733</v>
      </c>
      <c r="AD564" s="8">
        <f t="shared" si="306"/>
        <v>65.314606384591642</v>
      </c>
      <c r="AE564" s="8">
        <f t="shared" si="299"/>
        <v>-16948.23728892114</v>
      </c>
      <c r="AG564" s="20"/>
      <c r="AJ564" s="7"/>
      <c r="AK564" s="6"/>
      <c r="AL564" s="6"/>
      <c r="AM564" s="5"/>
      <c r="AN564" s="5"/>
    </row>
    <row r="565" spans="2:40" x14ac:dyDescent="0.15">
      <c r="B565" s="7"/>
      <c r="C565" s="19"/>
      <c r="D565" s="21"/>
      <c r="E565" s="21"/>
      <c r="F565" s="7"/>
      <c r="G565" s="19"/>
      <c r="H565" s="17">
        <f t="shared" si="307"/>
        <v>92</v>
      </c>
      <c r="I565" s="7">
        <f t="shared" si="300"/>
        <v>92</v>
      </c>
      <c r="J565" s="16">
        <v>0</v>
      </c>
      <c r="K565" s="14">
        <v>0</v>
      </c>
      <c r="L565" s="15">
        <f t="shared" si="308"/>
        <v>2929.4965641674362</v>
      </c>
      <c r="M565" s="14">
        <f t="shared" si="292"/>
        <v>769177</v>
      </c>
      <c r="N565" s="13"/>
      <c r="O565" s="12">
        <f>1000*(IF(I32&lt;18,VLOOKUP(I32,'[1]Mortality (No Interventions) H'!$B$10:$O$129,13),VLOOKUP(I32,'[1]Mortality (Interventions) H'!$B$392:$AV$512,16)))</f>
        <v>273.75049774961428</v>
      </c>
      <c r="P565" s="11">
        <v>0</v>
      </c>
      <c r="Q565" s="10">
        <f t="shared" si="301"/>
        <v>6.468675856149983E-2</v>
      </c>
      <c r="R565" s="10">
        <f t="shared" si="302"/>
        <v>1.7708032354019701E-2</v>
      </c>
      <c r="S565" s="10">
        <f t="shared" si="303"/>
        <v>0</v>
      </c>
      <c r="T565" s="9">
        <f t="shared" si="293"/>
        <v>4.6978726207480129E-2</v>
      </c>
      <c r="U565" s="18"/>
      <c r="V565" s="8">
        <f t="shared" si="304"/>
        <v>497.55566890058759</v>
      </c>
      <c r="W565" s="8">
        <f t="shared" si="294"/>
        <v>361.34955688090946</v>
      </c>
      <c r="X565" s="18"/>
      <c r="Y565" s="8">
        <f t="shared" si="295"/>
        <v>0</v>
      </c>
      <c r="Z565" s="8">
        <f t="shared" si="296"/>
        <v>0</v>
      </c>
      <c r="AA565" s="8">
        <f t="shared" si="297"/>
        <v>-137.62401701377573</v>
      </c>
      <c r="AB565" s="8">
        <f t="shared" si="305"/>
        <v>-13620.611201967811</v>
      </c>
      <c r="AC565" s="8">
        <f t="shared" si="298"/>
        <v>-13758.235218981587</v>
      </c>
      <c r="AD565" s="8">
        <f t="shared" si="306"/>
        <v>48.810211119147645</v>
      </c>
      <c r="AE565" s="8">
        <f t="shared" si="299"/>
        <v>-13709.425007862439</v>
      </c>
      <c r="AG565" s="20"/>
      <c r="AJ565" s="7"/>
      <c r="AK565" s="6"/>
      <c r="AL565" s="6"/>
      <c r="AM565" s="5"/>
      <c r="AN565" s="5"/>
    </row>
    <row r="566" spans="2:40" x14ac:dyDescent="0.15">
      <c r="B566" s="7"/>
      <c r="C566" s="19"/>
      <c r="D566" s="21"/>
      <c r="E566" s="21"/>
      <c r="F566" s="7"/>
      <c r="G566" s="19"/>
      <c r="H566" s="17">
        <f t="shared" si="307"/>
        <v>93</v>
      </c>
      <c r="I566" s="7">
        <f t="shared" si="300"/>
        <v>93</v>
      </c>
      <c r="J566" s="16">
        <v>0</v>
      </c>
      <c r="K566" s="14">
        <v>0</v>
      </c>
      <c r="L566" s="15">
        <f t="shared" si="308"/>
        <v>2929.4965641674362</v>
      </c>
      <c r="M566" s="14">
        <f t="shared" si="292"/>
        <v>769177</v>
      </c>
      <c r="N566" s="13"/>
      <c r="O566" s="12">
        <f>1000*(IF(I33&lt;18,VLOOKUP(I33,'[1]Mortality (No Interventions) H'!$B$10:$O$129,13),VLOOKUP(I33,'[1]Mortality (Interventions) H'!$B$392:$AV$512,16)))</f>
        <v>295.46974264720671</v>
      </c>
      <c r="P566" s="11">
        <v>0</v>
      </c>
      <c r="Q566" s="10">
        <f t="shared" si="301"/>
        <v>4.6978726207480129E-2</v>
      </c>
      <c r="R566" s="10">
        <f t="shared" si="302"/>
        <v>1.388079214241774E-2</v>
      </c>
      <c r="S566" s="10">
        <f t="shared" si="303"/>
        <v>0</v>
      </c>
      <c r="T566" s="9">
        <f t="shared" si="293"/>
        <v>3.3097934065062388E-2</v>
      </c>
      <c r="U566" s="18"/>
      <c r="V566" s="8">
        <f t="shared" si="304"/>
        <v>361.34955688090946</v>
      </c>
      <c r="W566" s="8">
        <f t="shared" si="294"/>
        <v>254.58169630362494</v>
      </c>
      <c r="X566" s="18"/>
      <c r="Y566" s="8">
        <f t="shared" si="295"/>
        <v>0</v>
      </c>
      <c r="Z566" s="8">
        <f t="shared" si="296"/>
        <v>0</v>
      </c>
      <c r="AA566" s="8">
        <f t="shared" si="297"/>
        <v>-96.960284124640609</v>
      </c>
      <c r="AB566" s="8">
        <f t="shared" si="305"/>
        <v>-10676.78605772845</v>
      </c>
      <c r="AC566" s="8">
        <f t="shared" si="298"/>
        <v>-10773.746341853092</v>
      </c>
      <c r="AD566" s="8">
        <f t="shared" si="306"/>
        <v>35.448391530017219</v>
      </c>
      <c r="AE566" s="8">
        <f t="shared" si="299"/>
        <v>-10738.297950323074</v>
      </c>
      <c r="AG566" s="20"/>
      <c r="AJ566" s="7"/>
      <c r="AK566" s="6"/>
      <c r="AL566" s="6"/>
      <c r="AM566" s="5"/>
      <c r="AN566" s="5"/>
    </row>
    <row r="567" spans="2:40" x14ac:dyDescent="0.15">
      <c r="B567" s="7"/>
      <c r="C567" s="19"/>
      <c r="D567" s="21"/>
      <c r="E567" s="21"/>
      <c r="F567" s="7"/>
      <c r="G567" s="19"/>
      <c r="H567" s="17">
        <f t="shared" si="307"/>
        <v>94</v>
      </c>
      <c r="I567" s="7">
        <f t="shared" si="300"/>
        <v>94</v>
      </c>
      <c r="J567" s="16">
        <v>0</v>
      </c>
      <c r="K567" s="14">
        <v>0</v>
      </c>
      <c r="L567" s="15">
        <f t="shared" si="308"/>
        <v>2929.4965641674362</v>
      </c>
      <c r="M567" s="14">
        <f t="shared" si="292"/>
        <v>769177</v>
      </c>
      <c r="N567" s="13"/>
      <c r="O567" s="12">
        <f>1000*(IF(I34&lt;18,VLOOKUP(I34,'[1]Mortality (No Interventions) H'!$B$10:$O$129,13),VLOOKUP(I34,'[1]Mortality (Interventions) H'!$B$392:$AV$512,16)))</f>
        <v>317.51240292059401</v>
      </c>
      <c r="P567" s="11">
        <v>0</v>
      </c>
      <c r="Q567" s="10">
        <f t="shared" si="301"/>
        <v>3.3097934065062388E-2</v>
      </c>
      <c r="R567" s="10">
        <f t="shared" si="302"/>
        <v>1.0509004576705344E-2</v>
      </c>
      <c r="S567" s="10">
        <f t="shared" si="303"/>
        <v>0</v>
      </c>
      <c r="T567" s="9">
        <f t="shared" si="293"/>
        <v>2.2588929488357043E-2</v>
      </c>
      <c r="U567" s="18"/>
      <c r="V567" s="8">
        <f t="shared" si="304"/>
        <v>254.58169630362494</v>
      </c>
      <c r="W567" s="8">
        <f t="shared" si="294"/>
        <v>173.74885017066006</v>
      </c>
      <c r="X567" s="18"/>
      <c r="Y567" s="8">
        <f t="shared" si="295"/>
        <v>0</v>
      </c>
      <c r="Z567" s="8">
        <f t="shared" si="296"/>
        <v>0</v>
      </c>
      <c r="AA567" s="8">
        <f t="shared" si="297"/>
        <v>-66.17419132436244</v>
      </c>
      <c r="AB567" s="8">
        <f t="shared" si="305"/>
        <v>-8083.284613296486</v>
      </c>
      <c r="AC567" s="8">
        <f t="shared" si="298"/>
        <v>-8149.4588046208482</v>
      </c>
      <c r="AD567" s="8">
        <f t="shared" si="306"/>
        <v>24.974464407385607</v>
      </c>
      <c r="AE567" s="8">
        <f t="shared" si="299"/>
        <v>-8124.4843402134629</v>
      </c>
      <c r="AG567" s="20"/>
      <c r="AJ567" s="7"/>
      <c r="AK567" s="6"/>
      <c r="AL567" s="6"/>
      <c r="AM567" s="5"/>
      <c r="AN567" s="5"/>
    </row>
    <row r="568" spans="2:40" x14ac:dyDescent="0.15">
      <c r="B568" s="7"/>
      <c r="C568" s="19"/>
      <c r="D568" s="21"/>
      <c r="E568" s="21"/>
      <c r="F568" s="7"/>
      <c r="G568" s="19"/>
      <c r="H568" s="17">
        <f t="shared" si="307"/>
        <v>95</v>
      </c>
      <c r="I568" s="7">
        <f t="shared" si="300"/>
        <v>95</v>
      </c>
      <c r="J568" s="16">
        <v>0</v>
      </c>
      <c r="K568" s="14">
        <v>0</v>
      </c>
      <c r="L568" s="15">
        <f t="shared" si="308"/>
        <v>2929.4965641674362</v>
      </c>
      <c r="M568" s="14">
        <f t="shared" si="292"/>
        <v>769177</v>
      </c>
      <c r="N568" s="13"/>
      <c r="O568" s="12">
        <f>1000*(IF(I35&lt;18,VLOOKUP(I35,'[1]Mortality (No Interventions) H'!$B$10:$O$129,13),VLOOKUP(I35,'[1]Mortality (Interventions) H'!$B$392:$AV$512,16)))</f>
        <v>340.84951122940595</v>
      </c>
      <c r="P568" s="11">
        <v>0</v>
      </c>
      <c r="Q568" s="10">
        <f t="shared" si="301"/>
        <v>2.2588929488357043E-2</v>
      </c>
      <c r="R568" s="10">
        <f t="shared" si="302"/>
        <v>7.6994255753020128E-3</v>
      </c>
      <c r="S568" s="10">
        <f t="shared" si="303"/>
        <v>0</v>
      </c>
      <c r="T568" s="9">
        <f t="shared" si="293"/>
        <v>1.4889503913055029E-2</v>
      </c>
      <c r="U568" s="18"/>
      <c r="V568" s="8">
        <f t="shared" si="304"/>
        <v>173.74885017066006</v>
      </c>
      <c r="W568" s="8">
        <f t="shared" si="294"/>
        <v>114.5266395133193</v>
      </c>
      <c r="X568" s="18"/>
      <c r="Y568" s="8">
        <f t="shared" si="295"/>
        <v>0</v>
      </c>
      <c r="Z568" s="8">
        <f t="shared" si="296"/>
        <v>0</v>
      </c>
      <c r="AA568" s="8">
        <f t="shared" si="297"/>
        <v>-43.618750555452301</v>
      </c>
      <c r="AB568" s="8">
        <f t="shared" si="305"/>
        <v>-5922.2210657340765</v>
      </c>
      <c r="AC568" s="8">
        <f t="shared" si="298"/>
        <v>-5965.8398162895292</v>
      </c>
      <c r="AD568" s="8">
        <f t="shared" si="306"/>
        <v>17.044762201741754</v>
      </c>
      <c r="AE568" s="8">
        <f t="shared" si="299"/>
        <v>-5948.7950540877873</v>
      </c>
      <c r="AG568" s="20"/>
      <c r="AJ568" s="7"/>
      <c r="AK568" s="6"/>
      <c r="AL568" s="6"/>
      <c r="AM568" s="5"/>
      <c r="AN568" s="5"/>
    </row>
    <row r="569" spans="2:40" x14ac:dyDescent="0.15">
      <c r="B569" s="7"/>
      <c r="C569" s="19"/>
      <c r="D569" s="21"/>
      <c r="E569" s="21"/>
      <c r="F569" s="7"/>
      <c r="G569" s="19"/>
      <c r="H569" s="17">
        <f t="shared" si="307"/>
        <v>96</v>
      </c>
      <c r="I569" s="7">
        <f t="shared" si="300"/>
        <v>96</v>
      </c>
      <c r="J569" s="16">
        <v>0</v>
      </c>
      <c r="K569" s="14">
        <v>0</v>
      </c>
      <c r="L569" s="15">
        <f t="shared" si="308"/>
        <v>2929.4965641674362</v>
      </c>
      <c r="M569" s="14">
        <f t="shared" ref="M569:M600" si="309">$E$11</f>
        <v>769177</v>
      </c>
      <c r="N569" s="13"/>
      <c r="O569" s="12">
        <f>1000*(IF(I36&lt;18,VLOOKUP(I36,'[1]Mortality (No Interventions) H'!$B$10:$O$129,13),VLOOKUP(I36,'[1]Mortality (Interventions) H'!$B$392:$AV$512,16)))</f>
        <v>364.3934113614867</v>
      </c>
      <c r="P569" s="11">
        <v>0</v>
      </c>
      <c r="Q569" s="10">
        <f t="shared" si="301"/>
        <v>1.4889503913055029E-2</v>
      </c>
      <c r="R569" s="10">
        <f t="shared" si="302"/>
        <v>5.4256371243583271E-3</v>
      </c>
      <c r="S569" s="10">
        <f t="shared" si="303"/>
        <v>0</v>
      </c>
      <c r="T569" s="9">
        <f t="shared" ref="T569:T600" si="310">Q569-SUM(R569:S569)</f>
        <v>9.463866788696703E-3</v>
      </c>
      <c r="U569" s="18"/>
      <c r="V569" s="8">
        <f t="shared" si="304"/>
        <v>114.5266395133193</v>
      </c>
      <c r="W569" s="8">
        <f t="shared" ref="W569:W600" si="311">$G$14*M569*T569</f>
        <v>72.79388664929364</v>
      </c>
      <c r="X569" s="18"/>
      <c r="Y569" s="8">
        <f t="shared" ref="Y569:Y600" si="312">IFERROR(_xlfn.IFNA($T569*J569,0),0)</f>
        <v>0</v>
      </c>
      <c r="Z569" s="8">
        <f t="shared" ref="Z569:Z600" si="313">IFERROR(_xlfn.IFNA(-$T569*K569,0),0)</f>
        <v>0</v>
      </c>
      <c r="AA569" s="8">
        <f t="shared" ref="AA569:AA600" si="314">IFERROR(_xlfn.IFNA(-$T569*L569,0),0)</f>
        <v>-27.7243652412253</v>
      </c>
      <c r="AB569" s="8">
        <f t="shared" si="305"/>
        <v>-4173.2752864025651</v>
      </c>
      <c r="AC569" s="8">
        <f t="shared" ref="AC569:AC600" si="315">IFERROR(_xlfn.IFNA(SUM(Y569:AB569),0),0)</f>
        <v>-4200.9996516437905</v>
      </c>
      <c r="AD569" s="8">
        <f t="shared" si="306"/>
        <v>11.235063336256625</v>
      </c>
      <c r="AE569" s="8">
        <f t="shared" ref="AE569:AE600" si="316">IFERROR(_xlfn.IFNA(SUM(AC569:AD569),0),0)</f>
        <v>-4189.7645883075338</v>
      </c>
      <c r="AG569" s="20"/>
      <c r="AJ569" s="7"/>
      <c r="AK569" s="6"/>
      <c r="AL569" s="6"/>
      <c r="AM569" s="5"/>
      <c r="AN569" s="5"/>
    </row>
    <row r="570" spans="2:40" x14ac:dyDescent="0.15">
      <c r="B570" s="7"/>
      <c r="C570" s="19"/>
      <c r="D570" s="21"/>
      <c r="E570" s="21"/>
      <c r="F570" s="7"/>
      <c r="G570" s="19"/>
      <c r="H570" s="17">
        <f t="shared" si="307"/>
        <v>97</v>
      </c>
      <c r="I570" s="7">
        <f t="shared" ref="I570:I601" si="317">IF(H570&lt;121, H570 )</f>
        <v>97</v>
      </c>
      <c r="J570" s="16">
        <v>0</v>
      </c>
      <c r="K570" s="14">
        <v>0</v>
      </c>
      <c r="L570" s="15">
        <f t="shared" si="308"/>
        <v>2929.4965641674362</v>
      </c>
      <c r="M570" s="14">
        <f t="shared" si="309"/>
        <v>769177</v>
      </c>
      <c r="N570" s="13"/>
      <c r="O570" s="12">
        <f>1000*(IF(I37&lt;18,VLOOKUP(I37,'[1]Mortality (No Interventions) H'!$B$10:$O$129,13),VLOOKUP(I37,'[1]Mortality (Interventions) H'!$B$392:$AV$512,16)))</f>
        <v>388.94770325367313</v>
      </c>
      <c r="P570" s="11">
        <v>0</v>
      </c>
      <c r="Q570" s="10">
        <f t="shared" ref="Q570:Q601" si="318">T569</f>
        <v>9.463866788696703E-3</v>
      </c>
      <c r="R570" s="10">
        <f t="shared" ref="R570:R601" si="319">O570*Q570/1000</f>
        <v>3.6809492513622975E-3</v>
      </c>
      <c r="S570" s="10">
        <f t="shared" ref="S570:S601" si="320">MIN(P570*Q570,Q570-R570)</f>
        <v>0</v>
      </c>
      <c r="T570" s="9">
        <f t="shared" si="310"/>
        <v>5.7829175373344055E-3</v>
      </c>
      <c r="U570" s="18"/>
      <c r="V570" s="8">
        <f t="shared" ref="V570:V601" si="321">W569</f>
        <v>72.79388664929364</v>
      </c>
      <c r="W570" s="8">
        <f t="shared" si="311"/>
        <v>44.480871626142665</v>
      </c>
      <c r="X570" s="18"/>
      <c r="Y570" s="8">
        <f t="shared" si="312"/>
        <v>0</v>
      </c>
      <c r="Z570" s="8">
        <f t="shared" si="313"/>
        <v>0</v>
      </c>
      <c r="AA570" s="8">
        <f t="shared" si="314"/>
        <v>-16.941037056484753</v>
      </c>
      <c r="AB570" s="8">
        <f t="shared" ref="AB570:AB601" si="322">IFERROR(_xlfn.IFNA(-M570*R570,0),0)</f>
        <v>-2831.3015023150979</v>
      </c>
      <c r="AC570" s="8">
        <f t="shared" si="315"/>
        <v>-2848.2425393715826</v>
      </c>
      <c r="AD570" s="8">
        <f t="shared" ref="AD570:AD601" si="323">IFERROR(_xlfn.IFNA($D$6*SUM(V570:V570,Y570:Z570),0),0)</f>
        <v>7.1410802802957063</v>
      </c>
      <c r="AE570" s="8">
        <f t="shared" si="316"/>
        <v>-2841.1014590912869</v>
      </c>
      <c r="AG570" s="20"/>
      <c r="AJ570" s="7"/>
      <c r="AK570" s="6"/>
      <c r="AL570" s="6"/>
      <c r="AM570" s="5"/>
      <c r="AN570" s="5"/>
    </row>
    <row r="571" spans="2:40" x14ac:dyDescent="0.15">
      <c r="B571" s="7"/>
      <c r="C571" s="19"/>
      <c r="D571" s="21"/>
      <c r="E571" s="21"/>
      <c r="F571" s="7"/>
      <c r="G571" s="19"/>
      <c r="H571" s="17">
        <f t="shared" ref="H571:H602" si="324">H570+1</f>
        <v>98</v>
      </c>
      <c r="I571" s="7">
        <f t="shared" si="317"/>
        <v>98</v>
      </c>
      <c r="J571" s="16">
        <v>0</v>
      </c>
      <c r="K571" s="14">
        <v>0</v>
      </c>
      <c r="L571" s="15">
        <f t="shared" ref="L571:L602" si="325">$C$548</f>
        <v>2929.4965641674362</v>
      </c>
      <c r="M571" s="14">
        <f t="shared" si="309"/>
        <v>769177</v>
      </c>
      <c r="N571" s="13"/>
      <c r="O571" s="12">
        <f>1000*(IF(I38&lt;18,VLOOKUP(I38,'[1]Mortality (No Interventions) H'!$B$10:$O$129,13),VLOOKUP(I38,'[1]Mortality (Interventions) H'!$B$392:$AV$512,16)))</f>
        <v>414.53579595779468</v>
      </c>
      <c r="P571" s="11">
        <v>0</v>
      </c>
      <c r="Q571" s="10">
        <f t="shared" si="318"/>
        <v>5.7829175373344055E-3</v>
      </c>
      <c r="R571" s="10">
        <f t="shared" si="319"/>
        <v>2.3972263242972077E-3</v>
      </c>
      <c r="S571" s="10">
        <f t="shared" si="320"/>
        <v>0</v>
      </c>
      <c r="T571" s="9">
        <f t="shared" si="310"/>
        <v>3.3856912130371978E-3</v>
      </c>
      <c r="U571" s="18"/>
      <c r="V571" s="8">
        <f t="shared" si="321"/>
        <v>44.480871626142665</v>
      </c>
      <c r="W571" s="8">
        <f t="shared" si="311"/>
        <v>26.041958101703127</v>
      </c>
      <c r="X571" s="18"/>
      <c r="Y571" s="8">
        <f t="shared" si="312"/>
        <v>0</v>
      </c>
      <c r="Z571" s="8">
        <f t="shared" si="313"/>
        <v>0</v>
      </c>
      <c r="AA571" s="8">
        <f t="shared" si="314"/>
        <v>-9.91837077592435</v>
      </c>
      <c r="AB571" s="8">
        <f t="shared" si="322"/>
        <v>-1843.8913524439533</v>
      </c>
      <c r="AC571" s="8">
        <f t="shared" si="315"/>
        <v>-1853.8097232198777</v>
      </c>
      <c r="AD571" s="8">
        <f t="shared" si="323"/>
        <v>4.3635735065245962</v>
      </c>
      <c r="AE571" s="8">
        <f t="shared" si="316"/>
        <v>-1849.4461497133532</v>
      </c>
      <c r="AG571" s="20"/>
      <c r="AJ571" s="7"/>
      <c r="AK571" s="6"/>
      <c r="AL571" s="6"/>
      <c r="AM571" s="5"/>
      <c r="AN571" s="5"/>
    </row>
    <row r="572" spans="2:40" x14ac:dyDescent="0.15">
      <c r="B572" s="7"/>
      <c r="C572" s="19"/>
      <c r="D572" s="21"/>
      <c r="E572" s="21"/>
      <c r="F572" s="7"/>
      <c r="G572" s="19"/>
      <c r="H572" s="17">
        <f t="shared" si="324"/>
        <v>99</v>
      </c>
      <c r="I572" s="7">
        <f t="shared" si="317"/>
        <v>99</v>
      </c>
      <c r="J572" s="16">
        <v>0</v>
      </c>
      <c r="K572" s="14">
        <v>0</v>
      </c>
      <c r="L572" s="15">
        <f t="shared" si="325"/>
        <v>2929.4965641674362</v>
      </c>
      <c r="M572" s="14">
        <f t="shared" si="309"/>
        <v>769177</v>
      </c>
      <c r="N572" s="13"/>
      <c r="O572" s="12">
        <f>1000*(IF(I39&lt;18,VLOOKUP(I39,'[1]Mortality (No Interventions) H'!$B$10:$O$129,13),VLOOKUP(I39,'[1]Mortality (Interventions) H'!$B$392:$AV$512,16)))</f>
        <v>440.02308998702114</v>
      </c>
      <c r="P572" s="11">
        <v>0</v>
      </c>
      <c r="Q572" s="10">
        <f t="shared" si="318"/>
        <v>3.3856912130371978E-3</v>
      </c>
      <c r="R572" s="10">
        <f t="shared" si="319"/>
        <v>1.4897823093025337E-3</v>
      </c>
      <c r="S572" s="10">
        <f t="shared" si="320"/>
        <v>0</v>
      </c>
      <c r="T572" s="9">
        <f t="shared" si="310"/>
        <v>1.8959089037346641E-3</v>
      </c>
      <c r="U572" s="18"/>
      <c r="V572" s="8">
        <f t="shared" si="321"/>
        <v>26.041958101703127</v>
      </c>
      <c r="W572" s="8">
        <f t="shared" si="311"/>
        <v>14.582895228479178</v>
      </c>
      <c r="X572" s="18"/>
      <c r="Y572" s="8">
        <f t="shared" si="312"/>
        <v>0</v>
      </c>
      <c r="Z572" s="8">
        <f t="shared" si="313"/>
        <v>0</v>
      </c>
      <c r="AA572" s="8">
        <f t="shared" si="314"/>
        <v>-5.5540586194651489</v>
      </c>
      <c r="AB572" s="8">
        <f t="shared" si="322"/>
        <v>-1145.906287322395</v>
      </c>
      <c r="AC572" s="8">
        <f t="shared" si="315"/>
        <v>-1151.4603459418602</v>
      </c>
      <c r="AD572" s="8">
        <f t="shared" si="323"/>
        <v>2.5547160897770769</v>
      </c>
      <c r="AE572" s="8">
        <f t="shared" si="316"/>
        <v>-1148.9056298520832</v>
      </c>
      <c r="AG572" s="20"/>
      <c r="AJ572" s="7"/>
      <c r="AK572" s="6"/>
      <c r="AL572" s="6"/>
      <c r="AM572" s="5"/>
      <c r="AN572" s="5"/>
    </row>
    <row r="573" spans="2:40" x14ac:dyDescent="0.15">
      <c r="B573" s="7"/>
      <c r="C573" s="19"/>
      <c r="D573" s="21"/>
      <c r="E573" s="21"/>
      <c r="F573" s="7"/>
      <c r="G573" s="19"/>
      <c r="H573" s="17">
        <f t="shared" si="324"/>
        <v>100</v>
      </c>
      <c r="I573" s="7">
        <f t="shared" si="317"/>
        <v>100</v>
      </c>
      <c r="J573" s="16">
        <v>0</v>
      </c>
      <c r="K573" s="14">
        <v>0</v>
      </c>
      <c r="L573" s="15">
        <f t="shared" si="325"/>
        <v>2929.4965641674362</v>
      </c>
      <c r="M573" s="14">
        <f t="shared" si="309"/>
        <v>769177</v>
      </c>
      <c r="N573" s="13"/>
      <c r="O573" s="12">
        <f>1000*(IF(I40&lt;18,VLOOKUP(I40,'[1]Mortality (No Interventions) H'!$B$10:$O$129,13),VLOOKUP(I40,'[1]Mortality (Interventions) H'!$B$392:$AV$512,16)))</f>
        <v>466.17517849316459</v>
      </c>
      <c r="P573" s="11">
        <v>0</v>
      </c>
      <c r="Q573" s="10">
        <f t="shared" si="318"/>
        <v>1.8959089037346641E-3</v>
      </c>
      <c r="R573" s="10">
        <f t="shared" si="319"/>
        <v>8.8382567160528698E-4</v>
      </c>
      <c r="S573" s="10">
        <f t="shared" si="320"/>
        <v>0</v>
      </c>
      <c r="T573" s="9">
        <f t="shared" si="310"/>
        <v>1.0120832321293771E-3</v>
      </c>
      <c r="U573" s="18"/>
      <c r="V573" s="8">
        <f t="shared" si="321"/>
        <v>14.582895228479178</v>
      </c>
      <c r="W573" s="8">
        <f t="shared" si="311"/>
        <v>7.7847114423957793</v>
      </c>
      <c r="X573" s="18"/>
      <c r="Y573" s="8">
        <f t="shared" si="312"/>
        <v>0</v>
      </c>
      <c r="Z573" s="8">
        <f t="shared" si="313"/>
        <v>0</v>
      </c>
      <c r="AA573" s="8">
        <f t="shared" si="314"/>
        <v>-2.9648943511744839</v>
      </c>
      <c r="AB573" s="8">
        <f t="shared" si="322"/>
        <v>-679.8183786083398</v>
      </c>
      <c r="AC573" s="8">
        <f t="shared" si="315"/>
        <v>-682.78327295951431</v>
      </c>
      <c r="AD573" s="8">
        <f t="shared" si="323"/>
        <v>1.4305820219138075</v>
      </c>
      <c r="AE573" s="8">
        <f t="shared" si="316"/>
        <v>-681.35269093760053</v>
      </c>
      <c r="AG573" s="20"/>
      <c r="AJ573" s="7"/>
      <c r="AK573" s="6"/>
      <c r="AL573" s="6"/>
      <c r="AM573" s="5"/>
      <c r="AN573" s="5"/>
    </row>
    <row r="574" spans="2:40" x14ac:dyDescent="0.15">
      <c r="B574" s="7"/>
      <c r="C574" s="19"/>
      <c r="D574" s="21"/>
      <c r="E574" s="21"/>
      <c r="F574" s="7"/>
      <c r="G574" s="19"/>
      <c r="H574" s="17">
        <f t="shared" si="324"/>
        <v>101</v>
      </c>
      <c r="I574" s="7">
        <f t="shared" si="317"/>
        <v>101</v>
      </c>
      <c r="J574" s="16">
        <v>0</v>
      </c>
      <c r="K574" s="14">
        <v>0</v>
      </c>
      <c r="L574" s="15">
        <f t="shared" si="325"/>
        <v>2929.4965641674362</v>
      </c>
      <c r="M574" s="14">
        <f t="shared" si="309"/>
        <v>769177</v>
      </c>
      <c r="N574" s="13"/>
      <c r="O574" s="12">
        <f>1000*(IF(I41&lt;18,VLOOKUP(I41,'[1]Mortality (No Interventions) H'!$B$10:$O$129,13),VLOOKUP(I41,'[1]Mortality (Interventions) H'!$B$392:$AV$512,16)))</f>
        <v>491.83378679597809</v>
      </c>
      <c r="P574" s="11">
        <v>0</v>
      </c>
      <c r="Q574" s="10">
        <f t="shared" si="318"/>
        <v>1.0120832321293771E-3</v>
      </c>
      <c r="R574" s="10">
        <f t="shared" si="319"/>
        <v>4.9777672861090448E-4</v>
      </c>
      <c r="S574" s="10">
        <f t="shared" si="320"/>
        <v>0</v>
      </c>
      <c r="T574" s="9">
        <f t="shared" si="310"/>
        <v>5.1430650351847265E-4</v>
      </c>
      <c r="U574" s="18"/>
      <c r="V574" s="8">
        <f t="shared" si="321"/>
        <v>7.7847114423957793</v>
      </c>
      <c r="W574" s="8">
        <f t="shared" si="311"/>
        <v>3.9559273345682824</v>
      </c>
      <c r="X574" s="18"/>
      <c r="Y574" s="8">
        <f t="shared" si="312"/>
        <v>0</v>
      </c>
      <c r="Z574" s="8">
        <f t="shared" si="313"/>
        <v>0</v>
      </c>
      <c r="AA574" s="8">
        <f t="shared" si="314"/>
        <v>-1.506659134986333</v>
      </c>
      <c r="AB574" s="8">
        <f t="shared" si="322"/>
        <v>-382.87841078274965</v>
      </c>
      <c r="AC574" s="8">
        <f t="shared" si="315"/>
        <v>-384.38506991773596</v>
      </c>
      <c r="AD574" s="8">
        <f t="shared" si="323"/>
        <v>0.76368019249902597</v>
      </c>
      <c r="AE574" s="8">
        <f t="shared" si="316"/>
        <v>-383.62138972523695</v>
      </c>
      <c r="AG574" s="20"/>
      <c r="AJ574" s="7"/>
      <c r="AK574" s="6"/>
      <c r="AL574" s="6"/>
      <c r="AM574" s="5"/>
      <c r="AN574" s="5"/>
    </row>
    <row r="575" spans="2:40" x14ac:dyDescent="0.15">
      <c r="B575" s="7"/>
      <c r="C575" s="19"/>
      <c r="D575" s="21"/>
      <c r="E575" s="21"/>
      <c r="F575" s="7"/>
      <c r="G575" s="19"/>
      <c r="H575" s="17">
        <f t="shared" si="324"/>
        <v>102</v>
      </c>
      <c r="I575" s="7">
        <f t="shared" si="317"/>
        <v>102</v>
      </c>
      <c r="J575" s="16">
        <v>0</v>
      </c>
      <c r="K575" s="14">
        <v>0</v>
      </c>
      <c r="L575" s="15">
        <f t="shared" si="325"/>
        <v>2929.4965641674362</v>
      </c>
      <c r="M575" s="14">
        <f t="shared" si="309"/>
        <v>769177</v>
      </c>
      <c r="N575" s="13"/>
      <c r="O575" s="12">
        <f>1000*(IF(I42&lt;18,VLOOKUP(I42,'[1]Mortality (No Interventions) H'!$B$10:$O$129,13),VLOOKUP(I42,'[1]Mortality (Interventions) H'!$B$392:$AV$512,16)))</f>
        <v>516.28632823458383</v>
      </c>
      <c r="P575" s="11">
        <v>0</v>
      </c>
      <c r="Q575" s="10">
        <f t="shared" si="318"/>
        <v>5.1430650351847265E-4</v>
      </c>
      <c r="R575" s="10">
        <f t="shared" si="319"/>
        <v>2.6552941628871929E-4</v>
      </c>
      <c r="S575" s="10">
        <f t="shared" si="320"/>
        <v>0</v>
      </c>
      <c r="T575" s="9">
        <f t="shared" si="310"/>
        <v>2.4877708722975336E-4</v>
      </c>
      <c r="U575" s="18"/>
      <c r="V575" s="8">
        <f t="shared" si="321"/>
        <v>3.9559273345682824</v>
      </c>
      <c r="W575" s="8">
        <f t="shared" si="311"/>
        <v>1.9135361362412002</v>
      </c>
      <c r="X575" s="18"/>
      <c r="Y575" s="8">
        <f t="shared" si="312"/>
        <v>0</v>
      </c>
      <c r="Z575" s="8">
        <f t="shared" si="313"/>
        <v>0</v>
      </c>
      <c r="AA575" s="8">
        <f t="shared" si="314"/>
        <v>-0.72879162228314509</v>
      </c>
      <c r="AB575" s="8">
        <f t="shared" si="322"/>
        <v>-204.23911983270824</v>
      </c>
      <c r="AC575" s="8">
        <f t="shared" si="315"/>
        <v>-204.96791145499139</v>
      </c>
      <c r="AD575" s="8">
        <f t="shared" si="323"/>
        <v>0.38807647152114855</v>
      </c>
      <c r="AE575" s="8">
        <f t="shared" si="316"/>
        <v>-204.57983498347025</v>
      </c>
      <c r="AG575" s="20"/>
      <c r="AJ575" s="7"/>
      <c r="AK575" s="6"/>
      <c r="AL575" s="6"/>
      <c r="AM575" s="5"/>
      <c r="AN575" s="5"/>
    </row>
    <row r="576" spans="2:40" x14ac:dyDescent="0.15">
      <c r="B576" s="7"/>
      <c r="C576" s="19"/>
      <c r="D576" s="21"/>
      <c r="E576" s="21"/>
      <c r="F576" s="7"/>
      <c r="G576" s="19"/>
      <c r="H576" s="17">
        <f t="shared" si="324"/>
        <v>103</v>
      </c>
      <c r="I576" s="7">
        <f t="shared" si="317"/>
        <v>103</v>
      </c>
      <c r="J576" s="16">
        <v>0</v>
      </c>
      <c r="K576" s="14">
        <v>0</v>
      </c>
      <c r="L576" s="15">
        <f t="shared" si="325"/>
        <v>2929.4965641674362</v>
      </c>
      <c r="M576" s="14">
        <f t="shared" si="309"/>
        <v>769177</v>
      </c>
      <c r="N576" s="13"/>
      <c r="O576" s="12">
        <f>1000*(IF(I43&lt;18,VLOOKUP(I43,'[1]Mortality (No Interventions) H'!$B$10:$O$129,13),VLOOKUP(I43,'[1]Mortality (Interventions) H'!$B$392:$AV$512,16)))</f>
        <v>540.7317579803987</v>
      </c>
      <c r="P576" s="11">
        <v>0</v>
      </c>
      <c r="Q576" s="10">
        <f t="shared" si="318"/>
        <v>2.4877708722975336E-4</v>
      </c>
      <c r="R576" s="10">
        <f t="shared" si="319"/>
        <v>1.3452167172298753E-4</v>
      </c>
      <c r="S576" s="10">
        <f t="shared" si="320"/>
        <v>0</v>
      </c>
      <c r="T576" s="9">
        <f t="shared" si="310"/>
        <v>1.1425541550676583E-4</v>
      </c>
      <c r="U576" s="18"/>
      <c r="V576" s="8">
        <f t="shared" si="321"/>
        <v>1.9135361362412002</v>
      </c>
      <c r="W576" s="8">
        <f t="shared" si="311"/>
        <v>0.87882637733247626</v>
      </c>
      <c r="X576" s="18"/>
      <c r="Y576" s="8">
        <f t="shared" si="312"/>
        <v>0</v>
      </c>
      <c r="Z576" s="8">
        <f t="shared" si="313"/>
        <v>0</v>
      </c>
      <c r="AA576" s="8">
        <f t="shared" si="314"/>
        <v>-0.33471084716459332</v>
      </c>
      <c r="AB576" s="8">
        <f t="shared" si="322"/>
        <v>-103.47097589087238</v>
      </c>
      <c r="AC576" s="8">
        <f t="shared" si="315"/>
        <v>-103.80568673803697</v>
      </c>
      <c r="AD576" s="8">
        <f t="shared" si="323"/>
        <v>0.18771789496526176</v>
      </c>
      <c r="AE576" s="8">
        <f t="shared" si="316"/>
        <v>-103.61796884307171</v>
      </c>
      <c r="AG576" s="20"/>
      <c r="AJ576" s="7"/>
      <c r="AK576" s="6"/>
      <c r="AL576" s="6"/>
      <c r="AM576" s="5"/>
      <c r="AN576" s="5"/>
    </row>
    <row r="577" spans="2:40" x14ac:dyDescent="0.15">
      <c r="B577" s="7"/>
      <c r="C577" s="19"/>
      <c r="D577" s="21"/>
      <c r="E577" s="21"/>
      <c r="F577" s="7"/>
      <c r="G577" s="19"/>
      <c r="H577" s="17">
        <f t="shared" si="324"/>
        <v>104</v>
      </c>
      <c r="I577" s="7">
        <f t="shared" si="317"/>
        <v>104</v>
      </c>
      <c r="J577" s="16">
        <v>0</v>
      </c>
      <c r="K577" s="14">
        <v>0</v>
      </c>
      <c r="L577" s="15">
        <f t="shared" si="325"/>
        <v>2929.4965641674362</v>
      </c>
      <c r="M577" s="14">
        <f t="shared" si="309"/>
        <v>769177</v>
      </c>
      <c r="N577" s="13"/>
      <c r="O577" s="12">
        <f>1000*(IF(I44&lt;18,VLOOKUP(I44,'[1]Mortality (No Interventions) H'!$B$10:$O$129,13),VLOOKUP(I44,'[1]Mortality (Interventions) H'!$B$392:$AV$512,16)))</f>
        <v>564.96312019270601</v>
      </c>
      <c r="P577" s="11">
        <v>0</v>
      </c>
      <c r="Q577" s="10">
        <f t="shared" si="318"/>
        <v>1.1425541550676583E-4</v>
      </c>
      <c r="R577" s="10">
        <f t="shared" si="319"/>
        <v>6.4550096043616511E-5</v>
      </c>
      <c r="S577" s="10">
        <f t="shared" si="320"/>
        <v>0</v>
      </c>
      <c r="T577" s="9">
        <f t="shared" si="310"/>
        <v>4.970531946314932E-5</v>
      </c>
      <c r="U577" s="18"/>
      <c r="V577" s="8">
        <f t="shared" si="321"/>
        <v>0.87882637733247626</v>
      </c>
      <c r="W577" s="8">
        <f t="shared" si="311"/>
        <v>0.38232188508706805</v>
      </c>
      <c r="X577" s="18"/>
      <c r="Y577" s="8">
        <f t="shared" si="312"/>
        <v>0</v>
      </c>
      <c r="Z577" s="8">
        <f t="shared" si="313"/>
        <v>0</v>
      </c>
      <c r="AA577" s="8">
        <f t="shared" si="314"/>
        <v>-0.14561156258814073</v>
      </c>
      <c r="AB577" s="8">
        <f t="shared" si="322"/>
        <v>-49.650449224540814</v>
      </c>
      <c r="AC577" s="8">
        <f t="shared" si="315"/>
        <v>-49.796060787128958</v>
      </c>
      <c r="AD577" s="8">
        <f t="shared" si="323"/>
        <v>8.6212867616315927E-2</v>
      </c>
      <c r="AE577" s="8">
        <f t="shared" si="316"/>
        <v>-49.70984791951264</v>
      </c>
      <c r="AG577" s="20"/>
      <c r="AJ577" s="7"/>
      <c r="AK577" s="6"/>
      <c r="AL577" s="6"/>
      <c r="AM577" s="5"/>
      <c r="AN577" s="5"/>
    </row>
    <row r="578" spans="2:40" x14ac:dyDescent="0.15">
      <c r="B578" s="7"/>
      <c r="C578" s="19"/>
      <c r="D578" s="21"/>
      <c r="E578" s="21"/>
      <c r="F578" s="7"/>
      <c r="G578" s="19"/>
      <c r="H578" s="17">
        <f t="shared" si="324"/>
        <v>105</v>
      </c>
      <c r="I578" s="7">
        <f t="shared" si="317"/>
        <v>105</v>
      </c>
      <c r="J578" s="16">
        <v>0</v>
      </c>
      <c r="K578" s="14">
        <v>0</v>
      </c>
      <c r="L578" s="15">
        <f t="shared" si="325"/>
        <v>2929.4965641674362</v>
      </c>
      <c r="M578" s="14">
        <f t="shared" si="309"/>
        <v>769177</v>
      </c>
      <c r="N578" s="13"/>
      <c r="O578" s="12">
        <f>1000*(IF(I45&lt;18,VLOOKUP(I45,'[1]Mortality (No Interventions) H'!$B$10:$O$129,13),VLOOKUP(I45,'[1]Mortality (Interventions) H'!$B$392:$AV$512,16)))</f>
        <v>588.75988386173344</v>
      </c>
      <c r="P578" s="11">
        <v>0</v>
      </c>
      <c r="Q578" s="10">
        <f t="shared" si="318"/>
        <v>4.970531946314932E-5</v>
      </c>
      <c r="R578" s="10">
        <f t="shared" si="319"/>
        <v>2.9264498114434153E-5</v>
      </c>
      <c r="S578" s="10">
        <f t="shared" si="320"/>
        <v>0</v>
      </c>
      <c r="T578" s="9">
        <f t="shared" si="310"/>
        <v>2.0440821348715167E-5</v>
      </c>
      <c r="U578" s="18"/>
      <c r="V578" s="8">
        <f t="shared" si="321"/>
        <v>0.38232188508706805</v>
      </c>
      <c r="W578" s="8">
        <f t="shared" si="311"/>
        <v>0.15722609642540686</v>
      </c>
      <c r="X578" s="18"/>
      <c r="Y578" s="8">
        <f t="shared" si="312"/>
        <v>0</v>
      </c>
      <c r="Z578" s="8">
        <f t="shared" si="313"/>
        <v>0</v>
      </c>
      <c r="AA578" s="8">
        <f t="shared" si="314"/>
        <v>-5.9881315909821459E-2</v>
      </c>
      <c r="AB578" s="8">
        <f t="shared" si="322"/>
        <v>-22.50957886616612</v>
      </c>
      <c r="AC578" s="8">
        <f t="shared" si="315"/>
        <v>-22.56946018207594</v>
      </c>
      <c r="AD578" s="8">
        <f t="shared" si="323"/>
        <v>3.7505776927041379E-2</v>
      </c>
      <c r="AE578" s="8">
        <f t="shared" si="316"/>
        <v>-22.531954405148898</v>
      </c>
      <c r="AG578" s="20"/>
      <c r="AJ578" s="7"/>
      <c r="AK578" s="6"/>
      <c r="AL578" s="6"/>
      <c r="AM578" s="5"/>
      <c r="AN578" s="5"/>
    </row>
    <row r="579" spans="2:40" x14ac:dyDescent="0.15">
      <c r="B579" s="7"/>
      <c r="C579" s="19"/>
      <c r="D579" s="21"/>
      <c r="E579" s="21"/>
      <c r="F579" s="7"/>
      <c r="G579" s="19"/>
      <c r="H579" s="17">
        <f t="shared" si="324"/>
        <v>106</v>
      </c>
      <c r="I579" s="7">
        <f t="shared" si="317"/>
        <v>106</v>
      </c>
      <c r="J579" s="16">
        <v>0</v>
      </c>
      <c r="K579" s="14">
        <v>0</v>
      </c>
      <c r="L579" s="15">
        <f t="shared" si="325"/>
        <v>2929.4965641674362</v>
      </c>
      <c r="M579" s="14">
        <f t="shared" si="309"/>
        <v>769177</v>
      </c>
      <c r="N579" s="13"/>
      <c r="O579" s="12">
        <f>1000*(IF(I46&lt;18,VLOOKUP(I46,'[1]Mortality (No Interventions) H'!$B$10:$O$129,13),VLOOKUP(I46,'[1]Mortality (Interventions) H'!$B$392:$AV$512,16)))</f>
        <v>611.91024496308728</v>
      </c>
      <c r="P579" s="11">
        <v>0</v>
      </c>
      <c r="Q579" s="10">
        <f t="shared" si="318"/>
        <v>2.0440821348715167E-5</v>
      </c>
      <c r="R579" s="10">
        <f t="shared" si="319"/>
        <v>1.2507947998739001E-5</v>
      </c>
      <c r="S579" s="10">
        <f t="shared" si="320"/>
        <v>0</v>
      </c>
      <c r="T579" s="9">
        <f t="shared" si="310"/>
        <v>7.9328733499761662E-6</v>
      </c>
      <c r="U579" s="18"/>
      <c r="V579" s="8">
        <f t="shared" si="321"/>
        <v>0.15722609642540686</v>
      </c>
      <c r="W579" s="8">
        <f t="shared" si="311"/>
        <v>6.1017837247146177E-2</v>
      </c>
      <c r="X579" s="18"/>
      <c r="Y579" s="8">
        <f t="shared" si="312"/>
        <v>0</v>
      </c>
      <c r="Z579" s="8">
        <f t="shared" si="313"/>
        <v>0</v>
      </c>
      <c r="AA579" s="8">
        <f t="shared" si="314"/>
        <v>-2.32393252227306E-2</v>
      </c>
      <c r="AB579" s="8">
        <f t="shared" si="322"/>
        <v>-9.6208259178260676</v>
      </c>
      <c r="AC579" s="8">
        <f t="shared" si="315"/>
        <v>-9.6440652430487983</v>
      </c>
      <c r="AD579" s="8">
        <f t="shared" si="323"/>
        <v>1.5423880059332413E-2</v>
      </c>
      <c r="AE579" s="8">
        <f t="shared" si="316"/>
        <v>-9.628641362989466</v>
      </c>
      <c r="AG579" s="20"/>
      <c r="AJ579" s="7"/>
      <c r="AK579" s="6"/>
      <c r="AL579" s="6"/>
      <c r="AM579" s="5"/>
      <c r="AN579" s="5"/>
    </row>
    <row r="580" spans="2:40" x14ac:dyDescent="0.15">
      <c r="B580" s="7"/>
      <c r="C580" s="19"/>
      <c r="D580" s="21"/>
      <c r="E580" s="21"/>
      <c r="F580" s="7"/>
      <c r="G580" s="19"/>
      <c r="H580" s="17">
        <f t="shared" si="324"/>
        <v>107</v>
      </c>
      <c r="I580" s="7">
        <f t="shared" si="317"/>
        <v>107</v>
      </c>
      <c r="J580" s="16">
        <v>0</v>
      </c>
      <c r="K580" s="14">
        <v>0</v>
      </c>
      <c r="L580" s="15">
        <f t="shared" si="325"/>
        <v>2929.4965641674362</v>
      </c>
      <c r="M580" s="14">
        <f t="shared" si="309"/>
        <v>769177</v>
      </c>
      <c r="N580" s="13"/>
      <c r="O580" s="12">
        <f>1000*(IF(I47&lt;18,VLOOKUP(I47,'[1]Mortality (No Interventions) H'!$B$10:$O$129,13),VLOOKUP(I47,'[1]Mortality (Interventions) H'!$B$392:$AV$512,16)))</f>
        <v>634.42944528949317</v>
      </c>
      <c r="P580" s="11">
        <v>0</v>
      </c>
      <c r="Q580" s="10">
        <f t="shared" si="318"/>
        <v>7.9328733499761662E-6</v>
      </c>
      <c r="R580" s="10">
        <f t="shared" si="319"/>
        <v>5.0328484389771822E-6</v>
      </c>
      <c r="S580" s="10">
        <f t="shared" si="320"/>
        <v>0</v>
      </c>
      <c r="T580" s="9">
        <f t="shared" si="310"/>
        <v>2.900024910998984E-6</v>
      </c>
      <c r="U580" s="18"/>
      <c r="V580" s="8">
        <f t="shared" si="321"/>
        <v>6.1017837247146177E-2</v>
      </c>
      <c r="W580" s="8">
        <f t="shared" si="311"/>
        <v>2.2306324609674657E-2</v>
      </c>
      <c r="X580" s="18"/>
      <c r="Y580" s="8">
        <f t="shared" si="312"/>
        <v>0</v>
      </c>
      <c r="Z580" s="8">
        <f t="shared" si="313"/>
        <v>0</v>
      </c>
      <c r="AA580" s="8">
        <f t="shared" si="314"/>
        <v>-8.4956130127714982E-3</v>
      </c>
      <c r="AB580" s="8">
        <f t="shared" si="322"/>
        <v>-3.8711512637471519</v>
      </c>
      <c r="AC580" s="8">
        <f t="shared" si="315"/>
        <v>-3.8796468767599235</v>
      </c>
      <c r="AD580" s="8">
        <f t="shared" si="323"/>
        <v>5.9858498339450403E-3</v>
      </c>
      <c r="AE580" s="8">
        <f t="shared" si="316"/>
        <v>-3.8736610269259786</v>
      </c>
      <c r="AG580" s="20"/>
      <c r="AJ580" s="7"/>
      <c r="AK580" s="6"/>
      <c r="AL580" s="6"/>
      <c r="AM580" s="5"/>
      <c r="AN580" s="5"/>
    </row>
    <row r="581" spans="2:40" x14ac:dyDescent="0.15">
      <c r="B581" s="7"/>
      <c r="C581" s="19"/>
      <c r="D581" s="21"/>
      <c r="E581" s="21"/>
      <c r="F581" s="7"/>
      <c r="G581" s="19"/>
      <c r="H581" s="17">
        <f t="shared" si="324"/>
        <v>108</v>
      </c>
      <c r="I581" s="7">
        <f t="shared" si="317"/>
        <v>108</v>
      </c>
      <c r="J581" s="16">
        <v>0</v>
      </c>
      <c r="K581" s="14">
        <v>0</v>
      </c>
      <c r="L581" s="15">
        <f t="shared" si="325"/>
        <v>2929.4965641674362</v>
      </c>
      <c r="M581" s="14">
        <f t="shared" si="309"/>
        <v>769177</v>
      </c>
      <c r="N581" s="13"/>
      <c r="O581" s="12">
        <f>1000*(IF(I48&lt;18,VLOOKUP(I48,'[1]Mortality (No Interventions) H'!$B$10:$O$129,13),VLOOKUP(I48,'[1]Mortality (Interventions) H'!$B$392:$AV$512,16)))</f>
        <v>656.35711509828627</v>
      </c>
      <c r="P581" s="11">
        <v>0</v>
      </c>
      <c r="Q581" s="10">
        <f t="shared" si="318"/>
        <v>2.900024910998984E-6</v>
      </c>
      <c r="R581" s="10">
        <f t="shared" si="319"/>
        <v>1.9034519842964575E-6</v>
      </c>
      <c r="S581" s="10">
        <f t="shared" si="320"/>
        <v>0</v>
      </c>
      <c r="T581" s="9">
        <f t="shared" si="310"/>
        <v>9.9657292670252654E-7</v>
      </c>
      <c r="U581" s="18"/>
      <c r="V581" s="8">
        <f t="shared" si="321"/>
        <v>2.2306324609674657E-2</v>
      </c>
      <c r="W581" s="8">
        <f t="shared" si="311"/>
        <v>7.6654097404226934E-3</v>
      </c>
      <c r="X581" s="18"/>
      <c r="Y581" s="8">
        <f t="shared" si="312"/>
        <v>0</v>
      </c>
      <c r="Z581" s="8">
        <f t="shared" si="313"/>
        <v>0</v>
      </c>
      <c r="AA581" s="8">
        <f t="shared" si="314"/>
        <v>-2.9194569647173377E-3</v>
      </c>
      <c r="AB581" s="8">
        <f t="shared" si="322"/>
        <v>-1.4640914869251962</v>
      </c>
      <c r="AC581" s="8">
        <f t="shared" si="315"/>
        <v>-1.4670109438899135</v>
      </c>
      <c r="AD581" s="8">
        <f t="shared" si="323"/>
        <v>2.1882504442090841E-3</v>
      </c>
      <c r="AE581" s="8">
        <f t="shared" si="316"/>
        <v>-1.4648226934457045</v>
      </c>
      <c r="AG581" s="20"/>
      <c r="AJ581" s="7"/>
      <c r="AK581" s="6"/>
      <c r="AL581" s="6"/>
      <c r="AM581" s="5"/>
      <c r="AN581" s="5"/>
    </row>
    <row r="582" spans="2:40" x14ac:dyDescent="0.15">
      <c r="B582" s="7"/>
      <c r="C582" s="19"/>
      <c r="F582" s="7"/>
      <c r="G582" s="19"/>
      <c r="H582" s="17">
        <f t="shared" si="324"/>
        <v>109</v>
      </c>
      <c r="I582" s="7">
        <f t="shared" si="317"/>
        <v>109</v>
      </c>
      <c r="J582" s="16">
        <v>0</v>
      </c>
      <c r="K582" s="14">
        <v>0</v>
      </c>
      <c r="L582" s="15">
        <f t="shared" si="325"/>
        <v>2929.4965641674362</v>
      </c>
      <c r="M582" s="14">
        <f t="shared" si="309"/>
        <v>769177</v>
      </c>
      <c r="N582" s="13"/>
      <c r="O582" s="12">
        <f>1000*(IF(I49&lt;18,VLOOKUP(I49,'[1]Mortality (No Interventions) H'!$B$10:$O$129,13),VLOOKUP(I49,'[1]Mortality (Interventions) H'!$B$392:$AV$512,16)))</f>
        <v>677.5064164304988</v>
      </c>
      <c r="P582" s="11">
        <v>0</v>
      </c>
      <c r="Q582" s="10">
        <f t="shared" si="318"/>
        <v>9.9657292670252654E-7</v>
      </c>
      <c r="R582" s="10">
        <f t="shared" si="319"/>
        <v>6.7518455228188291E-7</v>
      </c>
      <c r="S582" s="10">
        <f t="shared" si="320"/>
        <v>0</v>
      </c>
      <c r="T582" s="9">
        <f t="shared" si="310"/>
        <v>3.2138837442064363E-7</v>
      </c>
      <c r="U582" s="18"/>
      <c r="V582" s="8">
        <f t="shared" si="321"/>
        <v>7.6654097404226934E-3</v>
      </c>
      <c r="W582" s="8">
        <f t="shared" si="311"/>
        <v>2.4720454567174741E-3</v>
      </c>
      <c r="X582" s="18"/>
      <c r="Y582" s="8">
        <f t="shared" si="312"/>
        <v>0</v>
      </c>
      <c r="Z582" s="8">
        <f t="shared" si="313"/>
        <v>0</v>
      </c>
      <c r="AA582" s="8">
        <f t="shared" si="314"/>
        <v>-9.4150613862863304E-4</v>
      </c>
      <c r="AB582" s="8">
        <f t="shared" si="322"/>
        <v>-0.51933642837052185</v>
      </c>
      <c r="AC582" s="8">
        <f t="shared" si="315"/>
        <v>-0.5202779345091505</v>
      </c>
      <c r="AD582" s="8">
        <f t="shared" si="323"/>
        <v>7.5197669553546626E-4</v>
      </c>
      <c r="AE582" s="8">
        <f t="shared" si="316"/>
        <v>-0.51952595781361499</v>
      </c>
      <c r="AJ582" s="7"/>
      <c r="AK582" s="6"/>
      <c r="AL582" s="6"/>
      <c r="AM582" s="5"/>
      <c r="AN582" s="5"/>
    </row>
    <row r="583" spans="2:40" x14ac:dyDescent="0.15">
      <c r="B583" s="7"/>
      <c r="C583" s="19"/>
      <c r="F583" s="7"/>
      <c r="G583" s="19"/>
      <c r="H583" s="17">
        <f t="shared" si="324"/>
        <v>110</v>
      </c>
      <c r="I583" s="7">
        <f t="shared" si="317"/>
        <v>110</v>
      </c>
      <c r="J583" s="16">
        <v>0</v>
      </c>
      <c r="K583" s="14">
        <v>0</v>
      </c>
      <c r="L583" s="15">
        <f t="shared" si="325"/>
        <v>2929.4965641674362</v>
      </c>
      <c r="M583" s="14">
        <f t="shared" si="309"/>
        <v>769177</v>
      </c>
      <c r="N583" s="13"/>
      <c r="O583" s="12">
        <f>1000*(IF(I50&lt;18,VLOOKUP(I50,'[1]Mortality (No Interventions) H'!$B$10:$O$129,13),VLOOKUP(I50,'[1]Mortality (Interventions) H'!$B$392:$AV$512,16)))</f>
        <v>697.69921649172318</v>
      </c>
      <c r="P583" s="11">
        <v>0</v>
      </c>
      <c r="Q583" s="10">
        <f t="shared" si="318"/>
        <v>3.2138837442064363E-7</v>
      </c>
      <c r="R583" s="10">
        <f t="shared" si="319"/>
        <v>2.2423241702283161E-7</v>
      </c>
      <c r="S583" s="10">
        <f t="shared" si="320"/>
        <v>0</v>
      </c>
      <c r="T583" s="9">
        <f t="shared" si="310"/>
        <v>9.7155957397812018E-8</v>
      </c>
      <c r="U583" s="18"/>
      <c r="V583" s="8">
        <f t="shared" si="321"/>
        <v>2.4720454567174741E-3</v>
      </c>
      <c r="W583" s="8">
        <f t="shared" si="311"/>
        <v>7.4730127843376857E-4</v>
      </c>
      <c r="X583" s="18"/>
      <c r="Y583" s="8">
        <f t="shared" si="312"/>
        <v>0</v>
      </c>
      <c r="Z583" s="8">
        <f t="shared" si="313"/>
        <v>0</v>
      </c>
      <c r="AA583" s="8">
        <f t="shared" si="314"/>
        <v>-2.8461804338528808E-4</v>
      </c>
      <c r="AB583" s="8">
        <f t="shared" si="322"/>
        <v>-0.17247441782837056</v>
      </c>
      <c r="AC583" s="8">
        <f t="shared" si="315"/>
        <v>-0.17275903587175584</v>
      </c>
      <c r="AD583" s="8">
        <f t="shared" si="323"/>
        <v>2.4250765930398422E-4</v>
      </c>
      <c r="AE583" s="8">
        <f t="shared" si="316"/>
        <v>-0.17251652821245186</v>
      </c>
      <c r="AJ583" s="7"/>
      <c r="AK583" s="6"/>
      <c r="AL583" s="6"/>
      <c r="AM583" s="5"/>
      <c r="AN583" s="5"/>
    </row>
    <row r="584" spans="2:40" x14ac:dyDescent="0.15">
      <c r="B584" s="7"/>
      <c r="C584" s="19"/>
      <c r="F584" s="7"/>
      <c r="G584" s="19"/>
      <c r="H584" s="17">
        <f t="shared" si="324"/>
        <v>111</v>
      </c>
      <c r="I584" s="7">
        <f t="shared" si="317"/>
        <v>111</v>
      </c>
      <c r="J584" s="16">
        <v>0</v>
      </c>
      <c r="K584" s="14">
        <v>0</v>
      </c>
      <c r="L584" s="15">
        <f t="shared" si="325"/>
        <v>2929.4965641674362</v>
      </c>
      <c r="M584" s="14">
        <f t="shared" si="309"/>
        <v>769177</v>
      </c>
      <c r="N584" s="13"/>
      <c r="O584" s="12">
        <f>1000*(IF(I51&lt;18,VLOOKUP(I51,'[1]Mortality (No Interventions) H'!$B$10:$O$129,13),VLOOKUP(I51,'[1]Mortality (Interventions) H'!$B$392:$AV$512,16)))</f>
        <v>721.64399914303488</v>
      </c>
      <c r="P584" s="11">
        <v>0</v>
      </c>
      <c r="Q584" s="10">
        <f t="shared" si="318"/>
        <v>9.7155957397812018E-8</v>
      </c>
      <c r="R584" s="10">
        <f t="shared" si="319"/>
        <v>7.011201363712739E-8</v>
      </c>
      <c r="S584" s="10">
        <f t="shared" si="320"/>
        <v>0</v>
      </c>
      <c r="T584" s="9">
        <f t="shared" si="310"/>
        <v>2.7043943760684627E-8</v>
      </c>
      <c r="U584" s="18"/>
      <c r="V584" s="8">
        <f t="shared" si="321"/>
        <v>7.4730127843376857E-4</v>
      </c>
      <c r="W584" s="8">
        <f t="shared" si="311"/>
        <v>2.080157953001212E-4</v>
      </c>
      <c r="X584" s="18"/>
      <c r="Y584" s="8">
        <f t="shared" si="312"/>
        <v>0</v>
      </c>
      <c r="Z584" s="8">
        <f t="shared" si="313"/>
        <v>0</v>
      </c>
      <c r="AA584" s="8">
        <f t="shared" si="314"/>
        <v>-7.9225140328462989E-5</v>
      </c>
      <c r="AB584" s="8">
        <f t="shared" si="322"/>
        <v>-5.3928548313364737E-2</v>
      </c>
      <c r="AC584" s="8">
        <f t="shared" si="315"/>
        <v>-5.4007773453693203E-2</v>
      </c>
      <c r="AD584" s="8">
        <f t="shared" si="323"/>
        <v>7.3310255414352701E-5</v>
      </c>
      <c r="AE584" s="8">
        <f t="shared" si="316"/>
        <v>-5.3934463198278854E-2</v>
      </c>
      <c r="AJ584" s="7"/>
      <c r="AK584" s="6"/>
      <c r="AL584" s="6"/>
      <c r="AM584" s="5"/>
      <c r="AN584" s="5"/>
    </row>
    <row r="585" spans="2:40" x14ac:dyDescent="0.15">
      <c r="B585" s="7"/>
      <c r="C585" s="19"/>
      <c r="F585" s="7"/>
      <c r="G585" s="19"/>
      <c r="H585" s="17">
        <f t="shared" si="324"/>
        <v>112</v>
      </c>
      <c r="I585" s="7">
        <f t="shared" si="317"/>
        <v>112</v>
      </c>
      <c r="J585" s="16">
        <v>0</v>
      </c>
      <c r="K585" s="14">
        <v>0</v>
      </c>
      <c r="L585" s="15">
        <f t="shared" si="325"/>
        <v>2929.4965641674362</v>
      </c>
      <c r="M585" s="14">
        <f t="shared" si="309"/>
        <v>769177</v>
      </c>
      <c r="N585" s="13"/>
      <c r="O585" s="12">
        <f>1000*(IF(I52&lt;18,VLOOKUP(I52,'[1]Mortality (No Interventions) H'!$B$10:$O$129,13),VLOOKUP(I52,'[1]Mortality (Interventions) H'!$B$392:$AV$512,16)))</f>
        <v>744.44196464890319</v>
      </c>
      <c r="P585" s="11">
        <v>0</v>
      </c>
      <c r="Q585" s="10">
        <f t="shared" si="318"/>
        <v>2.7043943760684627E-8</v>
      </c>
      <c r="R585" s="10">
        <f t="shared" si="319"/>
        <v>2.0132646625058509E-8</v>
      </c>
      <c r="S585" s="10">
        <f t="shared" si="320"/>
        <v>0</v>
      </c>
      <c r="T585" s="9">
        <f t="shared" si="310"/>
        <v>6.9112971356261183E-9</v>
      </c>
      <c r="U585" s="18"/>
      <c r="V585" s="8">
        <f t="shared" si="321"/>
        <v>2.080157953001212E-4</v>
      </c>
      <c r="W585" s="8">
        <f t="shared" si="311"/>
        <v>5.3160107968894912E-5</v>
      </c>
      <c r="X585" s="18"/>
      <c r="Y585" s="8">
        <f t="shared" si="312"/>
        <v>0</v>
      </c>
      <c r="Z585" s="8">
        <f t="shared" si="313"/>
        <v>0</v>
      </c>
      <c r="AA585" s="8">
        <f t="shared" si="314"/>
        <v>-2.0246621212756957E-5</v>
      </c>
      <c r="AB585" s="8">
        <f t="shared" si="322"/>
        <v>-1.5485568733122628E-2</v>
      </c>
      <c r="AC585" s="8">
        <f t="shared" si="315"/>
        <v>-1.5505815354335385E-2</v>
      </c>
      <c r="AD585" s="8">
        <f t="shared" si="323"/>
        <v>2.0406349518941893E-5</v>
      </c>
      <c r="AE585" s="8">
        <f t="shared" si="316"/>
        <v>-1.5485409004816443E-2</v>
      </c>
      <c r="AJ585" s="7"/>
      <c r="AK585" s="6"/>
      <c r="AL585" s="6"/>
      <c r="AM585" s="5"/>
      <c r="AN585" s="5"/>
    </row>
    <row r="586" spans="2:40" x14ac:dyDescent="0.15">
      <c r="B586" s="7"/>
      <c r="C586" s="19"/>
      <c r="F586" s="7"/>
      <c r="G586" s="19"/>
      <c r="H586" s="17">
        <f t="shared" si="324"/>
        <v>113</v>
      </c>
      <c r="I586" s="7">
        <f t="shared" si="317"/>
        <v>113</v>
      </c>
      <c r="J586" s="16">
        <v>0</v>
      </c>
      <c r="K586" s="14">
        <v>0</v>
      </c>
      <c r="L586" s="15">
        <f t="shared" si="325"/>
        <v>2929.4965641674362</v>
      </c>
      <c r="M586" s="14">
        <f t="shared" si="309"/>
        <v>769177</v>
      </c>
      <c r="N586" s="13"/>
      <c r="O586" s="12">
        <f>1000*(IF(I53&lt;18,VLOOKUP(I53,'[1]Mortality (No Interventions) H'!$B$10:$O$129,13),VLOOKUP(I53,'[1]Mortality (Interventions) H'!$B$392:$AV$512,16)))</f>
        <v>766.04896056292512</v>
      </c>
      <c r="P586" s="11">
        <v>0</v>
      </c>
      <c r="Q586" s="10">
        <f t="shared" si="318"/>
        <v>6.9112971356261183E-9</v>
      </c>
      <c r="R586" s="10">
        <f t="shared" si="319"/>
        <v>5.2943919868879103E-9</v>
      </c>
      <c r="S586" s="10">
        <f t="shared" si="320"/>
        <v>0</v>
      </c>
      <c r="T586" s="9">
        <f t="shared" si="310"/>
        <v>1.616905148738208E-9</v>
      </c>
      <c r="U586" s="18"/>
      <c r="V586" s="8">
        <f t="shared" si="321"/>
        <v>5.3160107968894912E-5</v>
      </c>
      <c r="W586" s="8">
        <f t="shared" si="311"/>
        <v>1.2436862515910086E-5</v>
      </c>
      <c r="X586" s="18"/>
      <c r="Y586" s="8">
        <f t="shared" si="312"/>
        <v>0</v>
      </c>
      <c r="Z586" s="8">
        <f t="shared" si="313"/>
        <v>0</v>
      </c>
      <c r="AA586" s="8">
        <f t="shared" si="314"/>
        <v>-4.7367180778132178E-6</v>
      </c>
      <c r="AB586" s="8">
        <f t="shared" si="322"/>
        <v>-4.0723245452984821E-3</v>
      </c>
      <c r="AC586" s="8">
        <f t="shared" si="315"/>
        <v>-4.0770612633762955E-3</v>
      </c>
      <c r="AD586" s="8">
        <f t="shared" si="323"/>
        <v>5.2150065917485915E-6</v>
      </c>
      <c r="AE586" s="8">
        <f t="shared" si="316"/>
        <v>-4.0718462567845472E-3</v>
      </c>
      <c r="AJ586" s="7"/>
      <c r="AK586" s="6"/>
      <c r="AL586" s="6"/>
      <c r="AM586" s="5"/>
      <c r="AN586" s="5"/>
    </row>
    <row r="587" spans="2:40" x14ac:dyDescent="0.15">
      <c r="B587" s="7"/>
      <c r="C587" s="19"/>
      <c r="F587" s="7"/>
      <c r="G587" s="19"/>
      <c r="H587" s="17">
        <f t="shared" si="324"/>
        <v>114</v>
      </c>
      <c r="I587" s="7">
        <f t="shared" si="317"/>
        <v>114</v>
      </c>
      <c r="J587" s="16">
        <v>0</v>
      </c>
      <c r="K587" s="14">
        <v>0</v>
      </c>
      <c r="L587" s="15">
        <f t="shared" si="325"/>
        <v>2929.4965641674362</v>
      </c>
      <c r="M587" s="14">
        <f t="shared" si="309"/>
        <v>769177</v>
      </c>
      <c r="N587" s="13"/>
      <c r="O587" s="12">
        <f>1000*(IF(I54&lt;18,VLOOKUP(I54,'[1]Mortality (No Interventions) H'!$B$10:$O$129,13),VLOOKUP(I54,'[1]Mortality (Interventions) H'!$B$392:$AV$512,16)))</f>
        <v>786.42374071033657</v>
      </c>
      <c r="P587" s="11">
        <v>0</v>
      </c>
      <c r="Q587" s="10">
        <f t="shared" si="318"/>
        <v>1.616905148738208E-9</v>
      </c>
      <c r="R587" s="10">
        <f t="shared" si="319"/>
        <v>1.2715725954445048E-9</v>
      </c>
      <c r="S587" s="10">
        <f t="shared" si="320"/>
        <v>0</v>
      </c>
      <c r="T587" s="9">
        <f t="shared" si="310"/>
        <v>3.453325532937032E-10</v>
      </c>
      <c r="U587" s="18"/>
      <c r="V587" s="8">
        <f t="shared" si="321"/>
        <v>1.2436862515910086E-5</v>
      </c>
      <c r="W587" s="8">
        <f t="shared" si="311"/>
        <v>2.6562185734479076E-6</v>
      </c>
      <c r="X587" s="18"/>
      <c r="Y587" s="8">
        <f t="shared" si="312"/>
        <v>0</v>
      </c>
      <c r="Z587" s="8">
        <f t="shared" si="313"/>
        <v>0</v>
      </c>
      <c r="AA587" s="8">
        <f t="shared" si="314"/>
        <v>-1.0116505283690716E-6</v>
      </c>
      <c r="AB587" s="8">
        <f t="shared" si="322"/>
        <v>-9.7806439424621776E-4</v>
      </c>
      <c r="AC587" s="8">
        <f t="shared" si="315"/>
        <v>-9.7907604477458676E-4</v>
      </c>
      <c r="AD587" s="8">
        <f t="shared" si="323"/>
        <v>1.2200562128107795E-6</v>
      </c>
      <c r="AE587" s="8">
        <f t="shared" si="316"/>
        <v>-9.7785598856177597E-4</v>
      </c>
      <c r="AJ587" s="7"/>
      <c r="AK587" s="6"/>
      <c r="AL587" s="6"/>
      <c r="AM587" s="5"/>
      <c r="AN587" s="5"/>
    </row>
    <row r="588" spans="2:40" x14ac:dyDescent="0.15">
      <c r="B588" s="7"/>
      <c r="C588" s="19"/>
      <c r="F588" s="7"/>
      <c r="G588" s="19"/>
      <c r="H588" s="17">
        <f t="shared" si="324"/>
        <v>115</v>
      </c>
      <c r="I588" s="7">
        <f t="shared" si="317"/>
        <v>115</v>
      </c>
      <c r="J588" s="16">
        <v>0</v>
      </c>
      <c r="K588" s="14">
        <v>0</v>
      </c>
      <c r="L588" s="15">
        <f t="shared" si="325"/>
        <v>2929.4965641674362</v>
      </c>
      <c r="M588" s="14">
        <f t="shared" si="309"/>
        <v>769177</v>
      </c>
      <c r="N588" s="13"/>
      <c r="O588" s="12">
        <f>1000*(IF(I55&lt;18,VLOOKUP(I55,'[1]Mortality (No Interventions) H'!$B$10:$O$129,13),VLOOKUP(I55,'[1]Mortality (Interventions) H'!$B$392:$AV$512,16)))</f>
        <v>805.52724109095755</v>
      </c>
      <c r="P588" s="11">
        <v>0</v>
      </c>
      <c r="Q588" s="10">
        <f t="shared" si="318"/>
        <v>3.453325532937032E-10</v>
      </c>
      <c r="R588" s="10">
        <f t="shared" si="319"/>
        <v>2.7817477891357279E-10</v>
      </c>
      <c r="S588" s="10">
        <f t="shared" si="320"/>
        <v>0</v>
      </c>
      <c r="T588" s="9">
        <f t="shared" si="310"/>
        <v>6.7157774380130409E-11</v>
      </c>
      <c r="U588" s="18"/>
      <c r="V588" s="8">
        <f t="shared" si="321"/>
        <v>2.6562185734479076E-6</v>
      </c>
      <c r="W588" s="8">
        <f t="shared" si="311"/>
        <v>5.165621542438557E-7</v>
      </c>
      <c r="X588" s="18"/>
      <c r="Y588" s="8">
        <f t="shared" si="312"/>
        <v>0</v>
      </c>
      <c r="Z588" s="8">
        <f t="shared" si="313"/>
        <v>0</v>
      </c>
      <c r="AA588" s="8">
        <f t="shared" si="314"/>
        <v>-1.9673846930372392E-7</v>
      </c>
      <c r="AB588" s="8">
        <f t="shared" si="322"/>
        <v>-2.1396564192040517E-4</v>
      </c>
      <c r="AC588" s="8">
        <f t="shared" si="315"/>
        <v>-2.1416238038970888E-4</v>
      </c>
      <c r="AD588" s="8">
        <f t="shared" si="323"/>
        <v>2.6057504205523977E-7</v>
      </c>
      <c r="AE588" s="8">
        <f t="shared" si="316"/>
        <v>-2.1390180534765365E-4</v>
      </c>
      <c r="AJ588" s="7"/>
      <c r="AK588" s="6"/>
      <c r="AL588" s="6"/>
      <c r="AM588" s="5"/>
      <c r="AN588" s="5"/>
    </row>
    <row r="589" spans="2:40" x14ac:dyDescent="0.15">
      <c r="B589" s="7"/>
      <c r="C589" s="19"/>
      <c r="F589" s="7"/>
      <c r="G589" s="19"/>
      <c r="H589" s="17">
        <f t="shared" si="324"/>
        <v>116</v>
      </c>
      <c r="I589" s="7">
        <f t="shared" si="317"/>
        <v>116</v>
      </c>
      <c r="J589" s="16">
        <v>0</v>
      </c>
      <c r="K589" s="14">
        <v>0</v>
      </c>
      <c r="L589" s="15">
        <f t="shared" si="325"/>
        <v>2929.4965641674362</v>
      </c>
      <c r="M589" s="14">
        <f t="shared" si="309"/>
        <v>769177</v>
      </c>
      <c r="N589" s="13"/>
      <c r="O589" s="12">
        <f>1000*(IF(I56&lt;18,VLOOKUP(I56,'[1]Mortality (No Interventions) H'!$B$10:$O$129,13),VLOOKUP(I56,'[1]Mortality (Interventions) H'!$B$392:$AV$512,16)))</f>
        <v>823.48815805621939</v>
      </c>
      <c r="P589" s="11">
        <v>0</v>
      </c>
      <c r="Q589" s="10">
        <f t="shared" si="318"/>
        <v>6.7157774380130409E-11</v>
      </c>
      <c r="R589" s="10">
        <f t="shared" si="319"/>
        <v>5.5303631923448753E-11</v>
      </c>
      <c r="S589" s="10">
        <f t="shared" si="320"/>
        <v>0</v>
      </c>
      <c r="T589" s="9">
        <f t="shared" si="310"/>
        <v>1.1854142456681656E-11</v>
      </c>
      <c r="U589" s="18"/>
      <c r="V589" s="8">
        <f t="shared" si="321"/>
        <v>5.165621542438557E-7</v>
      </c>
      <c r="W589" s="8">
        <f t="shared" si="311"/>
        <v>9.1179337324030274E-8</v>
      </c>
      <c r="X589" s="18"/>
      <c r="Y589" s="8">
        <f t="shared" si="312"/>
        <v>0</v>
      </c>
      <c r="Z589" s="8">
        <f t="shared" si="313"/>
        <v>0</v>
      </c>
      <c r="AA589" s="8">
        <f t="shared" si="314"/>
        <v>-3.4726669598000246E-8</v>
      </c>
      <c r="AB589" s="8">
        <f t="shared" si="322"/>
        <v>-4.2538281691982543E-5</v>
      </c>
      <c r="AC589" s="8">
        <f t="shared" si="315"/>
        <v>-4.2573008361580546E-5</v>
      </c>
      <c r="AD589" s="8">
        <f t="shared" si="323"/>
        <v>5.0674747331322249E-8</v>
      </c>
      <c r="AE589" s="8">
        <f t="shared" si="316"/>
        <v>-4.2522333614249226E-5</v>
      </c>
      <c r="AJ589" s="7"/>
      <c r="AK589" s="6"/>
      <c r="AL589" s="6"/>
      <c r="AM589" s="5"/>
      <c r="AN589" s="5"/>
    </row>
    <row r="590" spans="2:40" x14ac:dyDescent="0.15">
      <c r="H590" s="17">
        <f t="shared" si="324"/>
        <v>117</v>
      </c>
      <c r="I590" s="7">
        <f t="shared" si="317"/>
        <v>117</v>
      </c>
      <c r="J590" s="16">
        <v>0</v>
      </c>
      <c r="K590" s="14">
        <v>0</v>
      </c>
      <c r="L590" s="15">
        <f t="shared" si="325"/>
        <v>2929.4965641674362</v>
      </c>
      <c r="M590" s="14">
        <f t="shared" si="309"/>
        <v>769177</v>
      </c>
      <c r="N590" s="13"/>
      <c r="O590" s="12">
        <f>1000*(IF(I57&lt;18,VLOOKUP(I57,'[1]Mortality (No Interventions) H'!$B$10:$O$129,13),VLOOKUP(I57,'[1]Mortality (Interventions) H'!$B$392:$AV$512,16)))</f>
        <v>840.45225832593587</v>
      </c>
      <c r="P590" s="11">
        <v>0</v>
      </c>
      <c r="Q590" s="10">
        <f t="shared" si="318"/>
        <v>1.1854142456681656E-11</v>
      </c>
      <c r="R590" s="10">
        <f t="shared" si="319"/>
        <v>9.9628407982354546E-12</v>
      </c>
      <c r="S590" s="10">
        <f t="shared" si="320"/>
        <v>0</v>
      </c>
      <c r="T590" s="9">
        <f t="shared" si="310"/>
        <v>1.8913016584462019E-12</v>
      </c>
      <c r="U590" s="18"/>
      <c r="V590" s="8">
        <f t="shared" si="321"/>
        <v>9.1179337324030274E-8</v>
      </c>
      <c r="W590" s="8">
        <f t="shared" si="311"/>
        <v>1.4547457357386743E-8</v>
      </c>
      <c r="X590" s="18"/>
      <c r="Y590" s="8">
        <f t="shared" si="312"/>
        <v>0</v>
      </c>
      <c r="Z590" s="8">
        <f t="shared" si="313"/>
        <v>0</v>
      </c>
      <c r="AA590" s="8">
        <f t="shared" si="314"/>
        <v>-5.5405617102223227E-9</v>
      </c>
      <c r="AB590" s="8">
        <f t="shared" si="322"/>
        <v>-7.6631879966643523E-6</v>
      </c>
      <c r="AC590" s="8">
        <f t="shared" si="315"/>
        <v>-7.6687285583745745E-6</v>
      </c>
      <c r="AD590" s="8">
        <f t="shared" si="323"/>
        <v>8.9446929914873699E-9</v>
      </c>
      <c r="AE590" s="8">
        <f t="shared" si="316"/>
        <v>-7.6597838653830869E-6</v>
      </c>
      <c r="AJ590" s="7"/>
      <c r="AK590" s="6"/>
      <c r="AL590" s="6"/>
      <c r="AM590" s="5"/>
      <c r="AN590" s="5"/>
    </row>
    <row r="591" spans="2:40" x14ac:dyDescent="0.15">
      <c r="H591" s="17">
        <f t="shared" si="324"/>
        <v>118</v>
      </c>
      <c r="I591" s="7">
        <f t="shared" si="317"/>
        <v>118</v>
      </c>
      <c r="J591" s="16">
        <v>0</v>
      </c>
      <c r="K591" s="14">
        <v>0</v>
      </c>
      <c r="L591" s="15">
        <f t="shared" si="325"/>
        <v>2929.4965641674362</v>
      </c>
      <c r="M591" s="14">
        <f t="shared" si="309"/>
        <v>769177</v>
      </c>
      <c r="N591" s="13"/>
      <c r="O591" s="12">
        <f>1000*(IF(I58&lt;18,VLOOKUP(I58,'[1]Mortality (No Interventions) H'!$B$10:$O$129,13),VLOOKUP(I58,'[1]Mortality (Interventions) H'!$B$392:$AV$512,16)))</f>
        <v>856.40807745544066</v>
      </c>
      <c r="P591" s="11">
        <v>0</v>
      </c>
      <c r="Q591" s="10">
        <f t="shared" si="318"/>
        <v>1.8913016584462019E-12</v>
      </c>
      <c r="R591" s="10">
        <f t="shared" si="319"/>
        <v>1.6197260171981982E-12</v>
      </c>
      <c r="S591" s="10">
        <f t="shared" si="320"/>
        <v>0</v>
      </c>
      <c r="T591" s="9">
        <f t="shared" si="310"/>
        <v>2.7157564124800367E-13</v>
      </c>
      <c r="U591" s="18"/>
      <c r="V591" s="8">
        <f t="shared" si="321"/>
        <v>1.4547457357386743E-8</v>
      </c>
      <c r="W591" s="8">
        <f t="shared" si="311"/>
        <v>2.0888973700821574E-9</v>
      </c>
      <c r="X591" s="18"/>
      <c r="Y591" s="8">
        <f t="shared" si="312"/>
        <v>0</v>
      </c>
      <c r="Z591" s="8">
        <f t="shared" si="313"/>
        <v>0</v>
      </c>
      <c r="AA591" s="8">
        <f t="shared" si="314"/>
        <v>-7.9557990794759499E-10</v>
      </c>
      <c r="AB591" s="8">
        <f t="shared" si="322"/>
        <v>-1.2458559987304584E-6</v>
      </c>
      <c r="AC591" s="8">
        <f t="shared" si="315"/>
        <v>-1.2466515786384059E-6</v>
      </c>
      <c r="AD591" s="8">
        <f t="shared" si="323"/>
        <v>1.4271055667596396E-9</v>
      </c>
      <c r="AE591" s="8">
        <f t="shared" si="316"/>
        <v>-1.2452244730716464E-6</v>
      </c>
      <c r="AJ591" s="7"/>
      <c r="AK591" s="6"/>
      <c r="AL591" s="6"/>
      <c r="AM591" s="5"/>
      <c r="AN591" s="5"/>
    </row>
    <row r="592" spans="2:40" x14ac:dyDescent="0.15">
      <c r="H592" s="17">
        <f t="shared" si="324"/>
        <v>119</v>
      </c>
      <c r="I592" s="7">
        <f t="shared" si="317"/>
        <v>119</v>
      </c>
      <c r="J592" s="16">
        <v>0</v>
      </c>
      <c r="K592" s="14">
        <v>0</v>
      </c>
      <c r="L592" s="15">
        <f t="shared" si="325"/>
        <v>2929.4965641674362</v>
      </c>
      <c r="M592" s="14">
        <f t="shared" si="309"/>
        <v>769177</v>
      </c>
      <c r="N592" s="13"/>
      <c r="O592" s="12">
        <f>1000*(IF(I59&lt;18,VLOOKUP(I59,'[1]Mortality (No Interventions) H'!$B$10:$O$129,13),VLOOKUP(I59,'[1]Mortality (Interventions) H'!$B$392:$AV$512,16)))</f>
        <v>871.34415100006743</v>
      </c>
      <c r="P592" s="11">
        <v>0</v>
      </c>
      <c r="Q592" s="10">
        <f t="shared" si="318"/>
        <v>2.7157564124800367E-13</v>
      </c>
      <c r="R592" s="10">
        <f t="shared" si="319"/>
        <v>2.3663584655554068E-13</v>
      </c>
      <c r="S592" s="10">
        <f t="shared" si="320"/>
        <v>0</v>
      </c>
      <c r="T592" s="9">
        <f t="shared" si="310"/>
        <v>3.4939794692462986E-14</v>
      </c>
      <c r="U592" s="18"/>
      <c r="V592" s="8">
        <f t="shared" si="321"/>
        <v>2.0888973700821574E-9</v>
      </c>
      <c r="W592" s="8">
        <f t="shared" si="311"/>
        <v>2.6874886462164602E-10</v>
      </c>
      <c r="X592" s="18"/>
      <c r="Y592" s="8">
        <f t="shared" si="312"/>
        <v>0</v>
      </c>
      <c r="Z592" s="8">
        <f t="shared" si="313"/>
        <v>0</v>
      </c>
      <c r="AA592" s="8">
        <f t="shared" si="314"/>
        <v>-1.0235600850428594E-10</v>
      </c>
      <c r="AB592" s="8">
        <f t="shared" si="322"/>
        <v>-1.8201485054605111E-7</v>
      </c>
      <c r="AC592" s="8">
        <f t="shared" si="315"/>
        <v>-1.821172065545554E-7</v>
      </c>
      <c r="AD592" s="8">
        <f t="shared" si="323"/>
        <v>2.0492083200505965E-10</v>
      </c>
      <c r="AE592" s="8">
        <f t="shared" si="316"/>
        <v>-1.8191228572255033E-7</v>
      </c>
      <c r="AJ592" s="7"/>
      <c r="AK592" s="6"/>
      <c r="AL592" s="6"/>
      <c r="AM592" s="5"/>
      <c r="AN592" s="5"/>
    </row>
    <row r="593" spans="8:40" x14ac:dyDescent="0.15">
      <c r="H593" s="17">
        <f t="shared" si="324"/>
        <v>120</v>
      </c>
      <c r="I593" s="7">
        <f t="shared" si="317"/>
        <v>120</v>
      </c>
      <c r="J593" s="16">
        <v>0</v>
      </c>
      <c r="K593" s="14">
        <v>0</v>
      </c>
      <c r="L593" s="15">
        <f t="shared" si="325"/>
        <v>2929.4965641674362</v>
      </c>
      <c r="M593" s="14">
        <f t="shared" si="309"/>
        <v>769177</v>
      </c>
      <c r="N593" s="13"/>
      <c r="O593" s="12">
        <f>1000*(IF(I60&lt;18,VLOOKUP(I60,'[1]Mortality (No Interventions) H'!$B$10:$O$129,13),VLOOKUP(I60,'[1]Mortality (Interventions) H'!$B$392:$AV$512,16)))</f>
        <v>1000</v>
      </c>
      <c r="P593" s="11">
        <v>0</v>
      </c>
      <c r="Q593" s="10">
        <f t="shared" si="318"/>
        <v>3.4939794692462986E-14</v>
      </c>
      <c r="R593" s="10">
        <f t="shared" si="319"/>
        <v>3.4939794692462986E-14</v>
      </c>
      <c r="S593" s="10">
        <f t="shared" si="320"/>
        <v>0</v>
      </c>
      <c r="T593" s="9">
        <f t="shared" si="310"/>
        <v>0</v>
      </c>
      <c r="U593" s="18"/>
      <c r="V593" s="8">
        <f t="shared" si="321"/>
        <v>2.6874886462164602E-10</v>
      </c>
      <c r="W593" s="8">
        <f t="shared" si="311"/>
        <v>0</v>
      </c>
      <c r="X593" s="18"/>
      <c r="Y593" s="8">
        <f t="shared" si="312"/>
        <v>0</v>
      </c>
      <c r="Z593" s="8">
        <f t="shared" si="313"/>
        <v>0</v>
      </c>
      <c r="AA593" s="8">
        <f t="shared" si="314"/>
        <v>0</v>
      </c>
      <c r="AB593" s="8">
        <f t="shared" si="322"/>
        <v>-2.6874886462164603E-8</v>
      </c>
      <c r="AC593" s="8">
        <f t="shared" si="315"/>
        <v>-2.6874886462164603E-8</v>
      </c>
      <c r="AD593" s="8">
        <f t="shared" si="323"/>
        <v>2.6364263619383477E-11</v>
      </c>
      <c r="AE593" s="8">
        <f t="shared" si="316"/>
        <v>-2.6848522198545219E-8</v>
      </c>
      <c r="AJ593" s="7"/>
      <c r="AK593" s="6"/>
      <c r="AL593" s="6"/>
      <c r="AM593" s="5"/>
      <c r="AN593" s="5"/>
    </row>
    <row r="594" spans="8:40" x14ac:dyDescent="0.15">
      <c r="H594" s="17">
        <f t="shared" si="324"/>
        <v>121</v>
      </c>
      <c r="I594" s="7" t="b">
        <f t="shared" si="317"/>
        <v>0</v>
      </c>
      <c r="J594" s="16">
        <v>0</v>
      </c>
      <c r="K594" s="14">
        <v>0</v>
      </c>
      <c r="L594" s="15">
        <f t="shared" si="325"/>
        <v>2929.4965641674362</v>
      </c>
      <c r="M594" s="14">
        <f t="shared" si="309"/>
        <v>769177</v>
      </c>
      <c r="N594" s="13"/>
      <c r="O594" s="12" t="e">
        <f>1000*(IF(I61&lt;18,VLOOKUP(I61,'[1]Mortality (No Interventions) H'!$B$10:$O$129,13),VLOOKUP(I61,'[1]Mortality (Interventions) H'!$B$392:$AV$512,16)))</f>
        <v>#N/A</v>
      </c>
      <c r="P594" s="11">
        <v>0</v>
      </c>
      <c r="Q594" s="10">
        <f t="shared" si="318"/>
        <v>0</v>
      </c>
      <c r="R594" s="10" t="e">
        <f t="shared" si="319"/>
        <v>#N/A</v>
      </c>
      <c r="S594" s="10" t="e">
        <f t="shared" si="320"/>
        <v>#N/A</v>
      </c>
      <c r="T594" s="9" t="e">
        <f t="shared" si="310"/>
        <v>#N/A</v>
      </c>
      <c r="U594" s="18"/>
      <c r="V594" s="8">
        <f t="shared" si="321"/>
        <v>0</v>
      </c>
      <c r="W594" s="8" t="e">
        <f t="shared" si="311"/>
        <v>#N/A</v>
      </c>
      <c r="X594" s="18"/>
      <c r="Y594" s="8">
        <f t="shared" si="312"/>
        <v>0</v>
      </c>
      <c r="Z594" s="8">
        <f t="shared" si="313"/>
        <v>0</v>
      </c>
      <c r="AA594" s="8">
        <f t="shared" si="314"/>
        <v>0</v>
      </c>
      <c r="AB594" s="8">
        <f t="shared" si="322"/>
        <v>0</v>
      </c>
      <c r="AC594" s="8">
        <f t="shared" si="315"/>
        <v>0</v>
      </c>
      <c r="AD594" s="8">
        <f t="shared" si="323"/>
        <v>0</v>
      </c>
      <c r="AE594" s="8">
        <f t="shared" si="316"/>
        <v>0</v>
      </c>
      <c r="AJ594" s="7"/>
      <c r="AK594" s="6"/>
      <c r="AL594" s="6"/>
      <c r="AM594" s="5"/>
      <c r="AN594" s="5"/>
    </row>
    <row r="595" spans="8:40" x14ac:dyDescent="0.15">
      <c r="H595" s="17">
        <f t="shared" si="324"/>
        <v>122</v>
      </c>
      <c r="I595" s="7" t="b">
        <f t="shared" si="317"/>
        <v>0</v>
      </c>
      <c r="J595" s="16">
        <v>0</v>
      </c>
      <c r="K595" s="14">
        <v>0</v>
      </c>
      <c r="L595" s="15">
        <f t="shared" si="325"/>
        <v>2929.4965641674362</v>
      </c>
      <c r="M595" s="14">
        <f t="shared" si="309"/>
        <v>769177</v>
      </c>
      <c r="N595" s="13"/>
      <c r="O595" s="12" t="e">
        <f>1000*(IF(I62&lt;18,VLOOKUP(I62,'[1]Mortality (No Interventions) H'!$B$10:$O$129,13),VLOOKUP(I62,'[1]Mortality (Interventions) H'!$B$392:$AV$512,16)))</f>
        <v>#N/A</v>
      </c>
      <c r="P595" s="11">
        <v>0</v>
      </c>
      <c r="Q595" s="10" t="e">
        <f t="shared" si="318"/>
        <v>#N/A</v>
      </c>
      <c r="R595" s="10" t="e">
        <f t="shared" si="319"/>
        <v>#N/A</v>
      </c>
      <c r="S595" s="10" t="e">
        <f t="shared" si="320"/>
        <v>#N/A</v>
      </c>
      <c r="T595" s="9" t="e">
        <f t="shared" si="310"/>
        <v>#N/A</v>
      </c>
      <c r="U595" s="18"/>
      <c r="V595" s="8" t="e">
        <f t="shared" si="321"/>
        <v>#N/A</v>
      </c>
      <c r="W595" s="8" t="e">
        <f t="shared" si="311"/>
        <v>#N/A</v>
      </c>
      <c r="X595" s="18"/>
      <c r="Y595" s="8">
        <f t="shared" si="312"/>
        <v>0</v>
      </c>
      <c r="Z595" s="8">
        <f t="shared" si="313"/>
        <v>0</v>
      </c>
      <c r="AA595" s="8">
        <f t="shared" si="314"/>
        <v>0</v>
      </c>
      <c r="AB595" s="8">
        <f t="shared" si="322"/>
        <v>0</v>
      </c>
      <c r="AC595" s="8">
        <f t="shared" si="315"/>
        <v>0</v>
      </c>
      <c r="AD595" s="8">
        <f t="shared" si="323"/>
        <v>0</v>
      </c>
      <c r="AE595" s="8">
        <f t="shared" si="316"/>
        <v>0</v>
      </c>
      <c r="AJ595" s="7"/>
      <c r="AK595" s="6"/>
      <c r="AL595" s="6"/>
      <c r="AM595" s="5"/>
      <c r="AN595" s="5"/>
    </row>
    <row r="596" spans="8:40" x14ac:dyDescent="0.15">
      <c r="H596" s="17">
        <f t="shared" si="324"/>
        <v>123</v>
      </c>
      <c r="I596" s="7" t="b">
        <f t="shared" si="317"/>
        <v>0</v>
      </c>
      <c r="J596" s="16">
        <v>0</v>
      </c>
      <c r="K596" s="14">
        <v>0</v>
      </c>
      <c r="L596" s="15">
        <f t="shared" si="325"/>
        <v>2929.4965641674362</v>
      </c>
      <c r="M596" s="14">
        <f t="shared" si="309"/>
        <v>769177</v>
      </c>
      <c r="N596" s="13"/>
      <c r="O596" s="12" t="e">
        <f>1000*(IF(I63&lt;18,VLOOKUP(I63,'[1]Mortality (No Interventions) H'!$B$10:$O$129,13),VLOOKUP(I63,'[1]Mortality (Interventions) H'!$B$392:$AV$512,16)))</f>
        <v>#N/A</v>
      </c>
      <c r="P596" s="11">
        <v>0</v>
      </c>
      <c r="Q596" s="10" t="e">
        <f t="shared" si="318"/>
        <v>#N/A</v>
      </c>
      <c r="R596" s="10" t="e">
        <f t="shared" si="319"/>
        <v>#N/A</v>
      </c>
      <c r="S596" s="10" t="e">
        <f t="shared" si="320"/>
        <v>#N/A</v>
      </c>
      <c r="T596" s="9" t="e">
        <f t="shared" si="310"/>
        <v>#N/A</v>
      </c>
      <c r="U596" s="18"/>
      <c r="V596" s="8" t="e">
        <f t="shared" si="321"/>
        <v>#N/A</v>
      </c>
      <c r="W596" s="8" t="e">
        <f t="shared" si="311"/>
        <v>#N/A</v>
      </c>
      <c r="X596" s="18"/>
      <c r="Y596" s="8">
        <f t="shared" si="312"/>
        <v>0</v>
      </c>
      <c r="Z596" s="8">
        <f t="shared" si="313"/>
        <v>0</v>
      </c>
      <c r="AA596" s="8">
        <f t="shared" si="314"/>
        <v>0</v>
      </c>
      <c r="AB596" s="8">
        <f t="shared" si="322"/>
        <v>0</v>
      </c>
      <c r="AC596" s="8">
        <f t="shared" si="315"/>
        <v>0</v>
      </c>
      <c r="AD596" s="8">
        <f t="shared" si="323"/>
        <v>0</v>
      </c>
      <c r="AE596" s="8">
        <f t="shared" si="316"/>
        <v>0</v>
      </c>
      <c r="AJ596" s="7"/>
      <c r="AK596" s="6"/>
      <c r="AL596" s="6"/>
      <c r="AM596" s="5"/>
      <c r="AN596" s="5"/>
    </row>
    <row r="597" spans="8:40" x14ac:dyDescent="0.15">
      <c r="H597" s="17">
        <f t="shared" si="324"/>
        <v>124</v>
      </c>
      <c r="I597" s="7" t="b">
        <f t="shared" si="317"/>
        <v>0</v>
      </c>
      <c r="J597" s="16">
        <v>0</v>
      </c>
      <c r="K597" s="14">
        <v>0</v>
      </c>
      <c r="L597" s="15">
        <f t="shared" si="325"/>
        <v>2929.4965641674362</v>
      </c>
      <c r="M597" s="14">
        <f t="shared" si="309"/>
        <v>769177</v>
      </c>
      <c r="N597" s="13"/>
      <c r="O597" s="12" t="e">
        <f>1000*(IF(I64&lt;18,VLOOKUP(I64,'[1]Mortality (No Interventions) H'!$B$10:$O$129,13),VLOOKUP(I64,'[1]Mortality (Interventions) H'!$B$392:$AV$512,16)))</f>
        <v>#N/A</v>
      </c>
      <c r="P597" s="11">
        <v>0</v>
      </c>
      <c r="Q597" s="10" t="e">
        <f t="shared" si="318"/>
        <v>#N/A</v>
      </c>
      <c r="R597" s="10" t="e">
        <f t="shared" si="319"/>
        <v>#N/A</v>
      </c>
      <c r="S597" s="10" t="e">
        <f t="shared" si="320"/>
        <v>#N/A</v>
      </c>
      <c r="T597" s="9" t="e">
        <f t="shared" si="310"/>
        <v>#N/A</v>
      </c>
      <c r="U597" s="18"/>
      <c r="V597" s="8" t="e">
        <f t="shared" si="321"/>
        <v>#N/A</v>
      </c>
      <c r="W597" s="8" t="e">
        <f t="shared" si="311"/>
        <v>#N/A</v>
      </c>
      <c r="X597" s="18"/>
      <c r="Y597" s="8">
        <f t="shared" si="312"/>
        <v>0</v>
      </c>
      <c r="Z597" s="8">
        <f t="shared" si="313"/>
        <v>0</v>
      </c>
      <c r="AA597" s="8">
        <f t="shared" si="314"/>
        <v>0</v>
      </c>
      <c r="AB597" s="8">
        <f t="shared" si="322"/>
        <v>0</v>
      </c>
      <c r="AC597" s="8">
        <f t="shared" si="315"/>
        <v>0</v>
      </c>
      <c r="AD597" s="8">
        <f t="shared" si="323"/>
        <v>0</v>
      </c>
      <c r="AE597" s="8">
        <f t="shared" si="316"/>
        <v>0</v>
      </c>
      <c r="AJ597" s="7"/>
      <c r="AK597" s="6"/>
      <c r="AL597" s="6"/>
      <c r="AM597" s="5"/>
      <c r="AN597" s="5"/>
    </row>
    <row r="598" spans="8:40" x14ac:dyDescent="0.15">
      <c r="H598" s="17">
        <f t="shared" si="324"/>
        <v>125</v>
      </c>
      <c r="I598" s="7" t="b">
        <f t="shared" si="317"/>
        <v>0</v>
      </c>
      <c r="J598" s="16">
        <v>0</v>
      </c>
      <c r="K598" s="14">
        <v>0</v>
      </c>
      <c r="L598" s="15">
        <f t="shared" si="325"/>
        <v>2929.4965641674362</v>
      </c>
      <c r="M598" s="14">
        <f t="shared" si="309"/>
        <v>769177</v>
      </c>
      <c r="N598" s="13"/>
      <c r="O598" s="12" t="e">
        <f>1000*(IF(I65&lt;18,VLOOKUP(I65,'[1]Mortality (No Interventions) H'!$B$10:$O$129,13),VLOOKUP(I65,'[1]Mortality (Interventions) H'!$B$392:$AV$512,16)))</f>
        <v>#N/A</v>
      </c>
      <c r="P598" s="11">
        <v>0</v>
      </c>
      <c r="Q598" s="10" t="e">
        <f t="shared" si="318"/>
        <v>#N/A</v>
      </c>
      <c r="R598" s="10" t="e">
        <f t="shared" si="319"/>
        <v>#N/A</v>
      </c>
      <c r="S598" s="10" t="e">
        <f t="shared" si="320"/>
        <v>#N/A</v>
      </c>
      <c r="T598" s="9" t="e">
        <f t="shared" si="310"/>
        <v>#N/A</v>
      </c>
      <c r="U598" s="18"/>
      <c r="V598" s="8" t="e">
        <f t="shared" si="321"/>
        <v>#N/A</v>
      </c>
      <c r="W598" s="8" t="e">
        <f t="shared" si="311"/>
        <v>#N/A</v>
      </c>
      <c r="X598" s="18"/>
      <c r="Y598" s="8">
        <f t="shared" si="312"/>
        <v>0</v>
      </c>
      <c r="Z598" s="8">
        <f t="shared" si="313"/>
        <v>0</v>
      </c>
      <c r="AA598" s="8">
        <f t="shared" si="314"/>
        <v>0</v>
      </c>
      <c r="AB598" s="8">
        <f t="shared" si="322"/>
        <v>0</v>
      </c>
      <c r="AC598" s="8">
        <f t="shared" si="315"/>
        <v>0</v>
      </c>
      <c r="AD598" s="8">
        <f t="shared" si="323"/>
        <v>0</v>
      </c>
      <c r="AE598" s="8">
        <f t="shared" si="316"/>
        <v>0</v>
      </c>
      <c r="AJ598" s="7"/>
      <c r="AK598" s="6"/>
      <c r="AL598" s="6"/>
      <c r="AM598" s="5"/>
      <c r="AN598" s="5"/>
    </row>
    <row r="599" spans="8:40" x14ac:dyDescent="0.15">
      <c r="H599" s="17">
        <f t="shared" si="324"/>
        <v>126</v>
      </c>
      <c r="I599" s="7" t="b">
        <f t="shared" si="317"/>
        <v>0</v>
      </c>
      <c r="J599" s="16">
        <v>0</v>
      </c>
      <c r="K599" s="14">
        <v>0</v>
      </c>
      <c r="L599" s="15">
        <f t="shared" si="325"/>
        <v>2929.4965641674362</v>
      </c>
      <c r="M599" s="14">
        <f t="shared" si="309"/>
        <v>769177</v>
      </c>
      <c r="N599" s="13"/>
      <c r="O599" s="12" t="e">
        <f>1000*(IF(I66&lt;18,VLOOKUP(I66,'[1]Mortality (No Interventions) H'!$B$10:$O$129,13),VLOOKUP(I66,'[1]Mortality (Interventions) H'!$B$392:$AV$512,16)))</f>
        <v>#N/A</v>
      </c>
      <c r="P599" s="11">
        <v>0</v>
      </c>
      <c r="Q599" s="10" t="e">
        <f t="shared" si="318"/>
        <v>#N/A</v>
      </c>
      <c r="R599" s="10" t="e">
        <f t="shared" si="319"/>
        <v>#N/A</v>
      </c>
      <c r="S599" s="10" t="e">
        <f t="shared" si="320"/>
        <v>#N/A</v>
      </c>
      <c r="T599" s="9" t="e">
        <f t="shared" si="310"/>
        <v>#N/A</v>
      </c>
      <c r="U599" s="18"/>
      <c r="V599" s="8" t="e">
        <f t="shared" si="321"/>
        <v>#N/A</v>
      </c>
      <c r="W599" s="8" t="e">
        <f t="shared" si="311"/>
        <v>#N/A</v>
      </c>
      <c r="X599" s="18"/>
      <c r="Y599" s="8">
        <f t="shared" si="312"/>
        <v>0</v>
      </c>
      <c r="Z599" s="8">
        <f t="shared" si="313"/>
        <v>0</v>
      </c>
      <c r="AA599" s="8">
        <f t="shared" si="314"/>
        <v>0</v>
      </c>
      <c r="AB599" s="8">
        <f t="shared" si="322"/>
        <v>0</v>
      </c>
      <c r="AC599" s="8">
        <f t="shared" si="315"/>
        <v>0</v>
      </c>
      <c r="AD599" s="8">
        <f t="shared" si="323"/>
        <v>0</v>
      </c>
      <c r="AE599" s="8">
        <f t="shared" si="316"/>
        <v>0</v>
      </c>
      <c r="AJ599" s="7"/>
      <c r="AK599" s="6"/>
      <c r="AL599" s="6"/>
      <c r="AM599" s="5"/>
      <c r="AN599" s="5"/>
    </row>
    <row r="600" spans="8:40" x14ac:dyDescent="0.15">
      <c r="H600" s="17">
        <f t="shared" si="324"/>
        <v>127</v>
      </c>
      <c r="I600" s="7" t="b">
        <f t="shared" si="317"/>
        <v>0</v>
      </c>
      <c r="J600" s="16">
        <v>0</v>
      </c>
      <c r="K600" s="14">
        <v>0</v>
      </c>
      <c r="L600" s="15">
        <f t="shared" si="325"/>
        <v>2929.4965641674362</v>
      </c>
      <c r="M600" s="14">
        <f t="shared" si="309"/>
        <v>769177</v>
      </c>
      <c r="N600" s="13"/>
      <c r="O600" s="12" t="e">
        <f>1000*(IF(I67&lt;18,VLOOKUP(I67,'[1]Mortality (No Interventions) H'!$B$10:$O$129,13),VLOOKUP(I67,'[1]Mortality (Interventions) H'!$B$392:$AV$512,16)))</f>
        <v>#N/A</v>
      </c>
      <c r="P600" s="11">
        <v>0</v>
      </c>
      <c r="Q600" s="10" t="e">
        <f t="shared" si="318"/>
        <v>#N/A</v>
      </c>
      <c r="R600" s="10" t="e">
        <f t="shared" si="319"/>
        <v>#N/A</v>
      </c>
      <c r="S600" s="10" t="e">
        <f t="shared" si="320"/>
        <v>#N/A</v>
      </c>
      <c r="T600" s="9" t="e">
        <f t="shared" si="310"/>
        <v>#N/A</v>
      </c>
      <c r="U600" s="18"/>
      <c r="V600" s="8" t="e">
        <f t="shared" si="321"/>
        <v>#N/A</v>
      </c>
      <c r="W600" s="8" t="e">
        <f t="shared" si="311"/>
        <v>#N/A</v>
      </c>
      <c r="X600" s="18"/>
      <c r="Y600" s="8">
        <f t="shared" si="312"/>
        <v>0</v>
      </c>
      <c r="Z600" s="8">
        <f t="shared" si="313"/>
        <v>0</v>
      </c>
      <c r="AA600" s="8">
        <f t="shared" si="314"/>
        <v>0</v>
      </c>
      <c r="AB600" s="8">
        <f t="shared" si="322"/>
        <v>0</v>
      </c>
      <c r="AC600" s="8">
        <f t="shared" si="315"/>
        <v>0</v>
      </c>
      <c r="AD600" s="8">
        <f t="shared" si="323"/>
        <v>0</v>
      </c>
      <c r="AE600" s="8">
        <f t="shared" si="316"/>
        <v>0</v>
      </c>
      <c r="AJ600" s="7"/>
      <c r="AK600" s="6"/>
      <c r="AL600" s="6"/>
      <c r="AM600" s="5"/>
      <c r="AN600" s="5"/>
    </row>
    <row r="601" spans="8:40" x14ac:dyDescent="0.15">
      <c r="H601" s="17">
        <f t="shared" si="324"/>
        <v>128</v>
      </c>
      <c r="I601" s="7" t="b">
        <f t="shared" si="317"/>
        <v>0</v>
      </c>
      <c r="J601" s="16">
        <v>0</v>
      </c>
      <c r="K601" s="14">
        <v>0</v>
      </c>
      <c r="L601" s="15">
        <f t="shared" si="325"/>
        <v>2929.4965641674362</v>
      </c>
      <c r="M601" s="14">
        <f t="shared" ref="M601:M632" si="326">$E$11</f>
        <v>769177</v>
      </c>
      <c r="N601" s="13"/>
      <c r="O601" s="12" t="e">
        <f>1000*(IF(I68&lt;18,VLOOKUP(I68,'[1]Mortality (No Interventions) H'!$B$10:$O$129,13),VLOOKUP(I68,'[1]Mortality (Interventions) H'!$B$392:$AV$512,16)))</f>
        <v>#N/A</v>
      </c>
      <c r="P601" s="11">
        <v>0</v>
      </c>
      <c r="Q601" s="10" t="e">
        <f t="shared" si="318"/>
        <v>#N/A</v>
      </c>
      <c r="R601" s="10" t="e">
        <f t="shared" si="319"/>
        <v>#N/A</v>
      </c>
      <c r="S601" s="10" t="e">
        <f t="shared" si="320"/>
        <v>#N/A</v>
      </c>
      <c r="T601" s="9" t="e">
        <f t="shared" ref="T601:T632" si="327">Q601-SUM(R601:S601)</f>
        <v>#N/A</v>
      </c>
      <c r="U601" s="18"/>
      <c r="V601" s="8" t="e">
        <f t="shared" si="321"/>
        <v>#N/A</v>
      </c>
      <c r="W601" s="8" t="e">
        <f t="shared" ref="W601:W632" si="328">$G$14*M601*T601</f>
        <v>#N/A</v>
      </c>
      <c r="X601" s="18"/>
      <c r="Y601" s="8">
        <f t="shared" ref="Y601:Y632" si="329">IFERROR(_xlfn.IFNA($T601*J601,0),0)</f>
        <v>0</v>
      </c>
      <c r="Z601" s="8">
        <f t="shared" ref="Z601:Z632" si="330">IFERROR(_xlfn.IFNA(-$T601*K601,0),0)</f>
        <v>0</v>
      </c>
      <c r="AA601" s="8">
        <f t="shared" ref="AA601:AA632" si="331">IFERROR(_xlfn.IFNA(-$T601*L601,0),0)</f>
        <v>0</v>
      </c>
      <c r="AB601" s="8">
        <f t="shared" si="322"/>
        <v>0</v>
      </c>
      <c r="AC601" s="8">
        <f t="shared" ref="AC601:AC632" si="332">IFERROR(_xlfn.IFNA(SUM(Y601:AB601),0),0)</f>
        <v>0</v>
      </c>
      <c r="AD601" s="8">
        <f t="shared" si="323"/>
        <v>0</v>
      </c>
      <c r="AE601" s="8">
        <f t="shared" ref="AE601:AE632" si="333">IFERROR(_xlfn.IFNA(SUM(AC601:AD601),0),0)</f>
        <v>0</v>
      </c>
      <c r="AJ601" s="7"/>
      <c r="AK601" s="6"/>
      <c r="AL601" s="6"/>
      <c r="AM601" s="5"/>
      <c r="AN601" s="5"/>
    </row>
    <row r="602" spans="8:40" x14ac:dyDescent="0.15">
      <c r="H602" s="17">
        <f t="shared" si="324"/>
        <v>129</v>
      </c>
      <c r="I602" s="7" t="b">
        <f t="shared" ref="I602:I633" si="334">IF(H602&lt;121, H602 )</f>
        <v>0</v>
      </c>
      <c r="J602" s="16">
        <v>0</v>
      </c>
      <c r="K602" s="14">
        <v>0</v>
      </c>
      <c r="L602" s="15">
        <f t="shared" si="325"/>
        <v>2929.4965641674362</v>
      </c>
      <c r="M602" s="14">
        <f t="shared" si="326"/>
        <v>769177</v>
      </c>
      <c r="N602" s="13"/>
      <c r="O602" s="12" t="e">
        <f>1000*(IF(I69&lt;18,VLOOKUP(I69,'[1]Mortality (No Interventions) H'!$B$10:$O$129,13),VLOOKUP(I69,'[1]Mortality (Interventions) H'!$B$392:$AV$512,16)))</f>
        <v>#N/A</v>
      </c>
      <c r="P602" s="11">
        <v>0</v>
      </c>
      <c r="Q602" s="10" t="e">
        <f t="shared" ref="Q602:Q633" si="335">T601</f>
        <v>#N/A</v>
      </c>
      <c r="R602" s="10" t="e">
        <f t="shared" ref="R602:R633" si="336">O602*Q602/1000</f>
        <v>#N/A</v>
      </c>
      <c r="S602" s="10" t="e">
        <f t="shared" ref="S602:S633" si="337">MIN(P602*Q602,Q602-R602)</f>
        <v>#N/A</v>
      </c>
      <c r="T602" s="9" t="e">
        <f t="shared" si="327"/>
        <v>#N/A</v>
      </c>
      <c r="U602" s="18"/>
      <c r="V602" s="8" t="e">
        <f t="shared" ref="V602:V633" si="338">W601</f>
        <v>#N/A</v>
      </c>
      <c r="W602" s="8" t="e">
        <f t="shared" si="328"/>
        <v>#N/A</v>
      </c>
      <c r="X602" s="18"/>
      <c r="Y602" s="8">
        <f t="shared" si="329"/>
        <v>0</v>
      </c>
      <c r="Z602" s="8">
        <f t="shared" si="330"/>
        <v>0</v>
      </c>
      <c r="AA602" s="8">
        <f t="shared" si="331"/>
        <v>0</v>
      </c>
      <c r="AB602" s="8">
        <f t="shared" ref="AB602:AB633" si="339">IFERROR(_xlfn.IFNA(-M602*R602,0),0)</f>
        <v>0</v>
      </c>
      <c r="AC602" s="8">
        <f t="shared" si="332"/>
        <v>0</v>
      </c>
      <c r="AD602" s="8">
        <f t="shared" ref="AD602:AD633" si="340">IFERROR(_xlfn.IFNA($D$6*SUM(V602:V602,Y602:Z602),0),0)</f>
        <v>0</v>
      </c>
      <c r="AE602" s="8">
        <f t="shared" si="333"/>
        <v>0</v>
      </c>
      <c r="AJ602" s="7"/>
      <c r="AK602" s="6"/>
      <c r="AL602" s="6"/>
      <c r="AM602" s="5"/>
      <c r="AN602" s="5"/>
    </row>
    <row r="603" spans="8:40" x14ac:dyDescent="0.15">
      <c r="H603" s="17">
        <f t="shared" ref="H603:H634" si="341">H602+1</f>
        <v>130</v>
      </c>
      <c r="I603" s="7" t="b">
        <f t="shared" si="334"/>
        <v>0</v>
      </c>
      <c r="J603" s="16">
        <v>0</v>
      </c>
      <c r="K603" s="14">
        <v>0</v>
      </c>
      <c r="L603" s="15">
        <f t="shared" ref="L603:L634" si="342">$C$548</f>
        <v>2929.4965641674362</v>
      </c>
      <c r="M603" s="14">
        <f t="shared" si="326"/>
        <v>769177</v>
      </c>
      <c r="N603" s="13"/>
      <c r="O603" s="12" t="e">
        <f>1000*(IF(I70&lt;18,VLOOKUP(I70,'[1]Mortality (No Interventions) H'!$B$10:$O$129,13),VLOOKUP(I70,'[1]Mortality (Interventions) H'!$B$392:$AV$512,16)))</f>
        <v>#N/A</v>
      </c>
      <c r="P603" s="11">
        <v>0</v>
      </c>
      <c r="Q603" s="10" t="e">
        <f t="shared" si="335"/>
        <v>#N/A</v>
      </c>
      <c r="R603" s="10" t="e">
        <f t="shared" si="336"/>
        <v>#N/A</v>
      </c>
      <c r="S603" s="10" t="e">
        <f t="shared" si="337"/>
        <v>#N/A</v>
      </c>
      <c r="T603" s="9" t="e">
        <f t="shared" si="327"/>
        <v>#N/A</v>
      </c>
      <c r="U603" s="18"/>
      <c r="V603" s="8" t="e">
        <f t="shared" si="338"/>
        <v>#N/A</v>
      </c>
      <c r="W603" s="8" t="e">
        <f t="shared" si="328"/>
        <v>#N/A</v>
      </c>
      <c r="X603" s="18"/>
      <c r="Y603" s="8">
        <f t="shared" si="329"/>
        <v>0</v>
      </c>
      <c r="Z603" s="8">
        <f t="shared" si="330"/>
        <v>0</v>
      </c>
      <c r="AA603" s="8">
        <f t="shared" si="331"/>
        <v>0</v>
      </c>
      <c r="AB603" s="8">
        <f t="shared" si="339"/>
        <v>0</v>
      </c>
      <c r="AC603" s="8">
        <f t="shared" si="332"/>
        <v>0</v>
      </c>
      <c r="AD603" s="8">
        <f t="shared" si="340"/>
        <v>0</v>
      </c>
      <c r="AE603" s="8">
        <f t="shared" si="333"/>
        <v>0</v>
      </c>
      <c r="AJ603" s="7"/>
      <c r="AK603" s="6"/>
      <c r="AL603" s="6"/>
      <c r="AM603" s="5"/>
      <c r="AN603" s="5"/>
    </row>
    <row r="604" spans="8:40" x14ac:dyDescent="0.15">
      <c r="H604" s="17">
        <f t="shared" si="341"/>
        <v>131</v>
      </c>
      <c r="I604" s="7" t="b">
        <f t="shared" si="334"/>
        <v>0</v>
      </c>
      <c r="J604" s="16">
        <v>0</v>
      </c>
      <c r="K604" s="14">
        <v>0</v>
      </c>
      <c r="L604" s="15">
        <f t="shared" si="342"/>
        <v>2929.4965641674362</v>
      </c>
      <c r="M604" s="14">
        <f t="shared" si="326"/>
        <v>769177</v>
      </c>
      <c r="N604" s="13"/>
      <c r="O604" s="12" t="e">
        <f>1000*(IF(I71&lt;18,VLOOKUP(I71,'[1]Mortality (No Interventions) H'!$B$10:$O$129,13),VLOOKUP(I71,'[1]Mortality (Interventions) H'!$B$392:$AV$512,16)))</f>
        <v>#N/A</v>
      </c>
      <c r="P604" s="11">
        <v>0</v>
      </c>
      <c r="Q604" s="10" t="e">
        <f t="shared" si="335"/>
        <v>#N/A</v>
      </c>
      <c r="R604" s="10" t="e">
        <f t="shared" si="336"/>
        <v>#N/A</v>
      </c>
      <c r="S604" s="10" t="e">
        <f t="shared" si="337"/>
        <v>#N/A</v>
      </c>
      <c r="T604" s="9" t="e">
        <f t="shared" si="327"/>
        <v>#N/A</v>
      </c>
      <c r="U604" s="18"/>
      <c r="V604" s="8" t="e">
        <f t="shared" si="338"/>
        <v>#N/A</v>
      </c>
      <c r="W604" s="8" t="e">
        <f t="shared" si="328"/>
        <v>#N/A</v>
      </c>
      <c r="X604" s="18"/>
      <c r="Y604" s="8">
        <f t="shared" si="329"/>
        <v>0</v>
      </c>
      <c r="Z604" s="8">
        <f t="shared" si="330"/>
        <v>0</v>
      </c>
      <c r="AA604" s="8">
        <f t="shared" si="331"/>
        <v>0</v>
      </c>
      <c r="AB604" s="8">
        <f t="shared" si="339"/>
        <v>0</v>
      </c>
      <c r="AC604" s="8">
        <f t="shared" si="332"/>
        <v>0</v>
      </c>
      <c r="AD604" s="8">
        <f t="shared" si="340"/>
        <v>0</v>
      </c>
      <c r="AE604" s="8">
        <f t="shared" si="333"/>
        <v>0</v>
      </c>
      <c r="AJ604" s="7"/>
      <c r="AK604" s="6"/>
      <c r="AL604" s="6"/>
      <c r="AM604" s="5"/>
      <c r="AN604" s="5"/>
    </row>
    <row r="605" spans="8:40" x14ac:dyDescent="0.15">
      <c r="H605" s="17">
        <f t="shared" si="341"/>
        <v>132</v>
      </c>
      <c r="I605" s="7" t="b">
        <f t="shared" si="334"/>
        <v>0</v>
      </c>
      <c r="J605" s="16">
        <v>0</v>
      </c>
      <c r="K605" s="14">
        <v>0</v>
      </c>
      <c r="L605" s="15">
        <f t="shared" si="342"/>
        <v>2929.4965641674362</v>
      </c>
      <c r="M605" s="14">
        <f t="shared" si="326"/>
        <v>769177</v>
      </c>
      <c r="N605" s="13"/>
      <c r="O605" s="12" t="e">
        <f>1000*(IF(I72&lt;18,VLOOKUP(I72,'[1]Mortality (No Interventions) H'!$B$10:$O$129,13),VLOOKUP(I72,'[1]Mortality (Interventions) H'!$B$392:$AV$512,16)))</f>
        <v>#N/A</v>
      </c>
      <c r="P605" s="11">
        <v>0</v>
      </c>
      <c r="Q605" s="10" t="e">
        <f t="shared" si="335"/>
        <v>#N/A</v>
      </c>
      <c r="R605" s="10" t="e">
        <f t="shared" si="336"/>
        <v>#N/A</v>
      </c>
      <c r="S605" s="10" t="e">
        <f t="shared" si="337"/>
        <v>#N/A</v>
      </c>
      <c r="T605" s="9" t="e">
        <f t="shared" si="327"/>
        <v>#N/A</v>
      </c>
      <c r="U605" s="18"/>
      <c r="V605" s="8" t="e">
        <f t="shared" si="338"/>
        <v>#N/A</v>
      </c>
      <c r="W605" s="8" t="e">
        <f t="shared" si="328"/>
        <v>#N/A</v>
      </c>
      <c r="X605" s="18"/>
      <c r="Y605" s="8">
        <f t="shared" si="329"/>
        <v>0</v>
      </c>
      <c r="Z605" s="8">
        <f t="shared" si="330"/>
        <v>0</v>
      </c>
      <c r="AA605" s="8">
        <f t="shared" si="331"/>
        <v>0</v>
      </c>
      <c r="AB605" s="8">
        <f t="shared" si="339"/>
        <v>0</v>
      </c>
      <c r="AC605" s="8">
        <f t="shared" si="332"/>
        <v>0</v>
      </c>
      <c r="AD605" s="8">
        <f t="shared" si="340"/>
        <v>0</v>
      </c>
      <c r="AE605" s="8">
        <f t="shared" si="333"/>
        <v>0</v>
      </c>
      <c r="AJ605" s="7"/>
      <c r="AK605" s="6"/>
      <c r="AL605" s="6"/>
      <c r="AM605" s="5"/>
      <c r="AN605" s="5"/>
    </row>
    <row r="606" spans="8:40" x14ac:dyDescent="0.15">
      <c r="H606" s="17">
        <f t="shared" si="341"/>
        <v>133</v>
      </c>
      <c r="I606" s="7" t="b">
        <f t="shared" si="334"/>
        <v>0</v>
      </c>
      <c r="J606" s="16">
        <v>0</v>
      </c>
      <c r="K606" s="14">
        <v>0</v>
      </c>
      <c r="L606" s="15">
        <f t="shared" si="342"/>
        <v>2929.4965641674362</v>
      </c>
      <c r="M606" s="14">
        <f t="shared" si="326"/>
        <v>769177</v>
      </c>
      <c r="N606" s="13"/>
      <c r="O606" s="12" t="e">
        <f>1000*(IF(I73&lt;18,VLOOKUP(I73,'[1]Mortality (No Interventions) H'!$B$10:$O$129,13),VLOOKUP(I73,'[1]Mortality (Interventions) H'!$B$392:$AV$512,16)))</f>
        <v>#N/A</v>
      </c>
      <c r="P606" s="11">
        <v>0</v>
      </c>
      <c r="Q606" s="10" t="e">
        <f t="shared" si="335"/>
        <v>#N/A</v>
      </c>
      <c r="R606" s="10" t="e">
        <f t="shared" si="336"/>
        <v>#N/A</v>
      </c>
      <c r="S606" s="10" t="e">
        <f t="shared" si="337"/>
        <v>#N/A</v>
      </c>
      <c r="T606" s="9" t="e">
        <f t="shared" si="327"/>
        <v>#N/A</v>
      </c>
      <c r="U606" s="18"/>
      <c r="V606" s="8" t="e">
        <f t="shared" si="338"/>
        <v>#N/A</v>
      </c>
      <c r="W606" s="8" t="e">
        <f t="shared" si="328"/>
        <v>#N/A</v>
      </c>
      <c r="X606" s="18"/>
      <c r="Y606" s="8">
        <f t="shared" si="329"/>
        <v>0</v>
      </c>
      <c r="Z606" s="8">
        <f t="shared" si="330"/>
        <v>0</v>
      </c>
      <c r="AA606" s="8">
        <f t="shared" si="331"/>
        <v>0</v>
      </c>
      <c r="AB606" s="8">
        <f t="shared" si="339"/>
        <v>0</v>
      </c>
      <c r="AC606" s="8">
        <f t="shared" si="332"/>
        <v>0</v>
      </c>
      <c r="AD606" s="8">
        <f t="shared" si="340"/>
        <v>0</v>
      </c>
      <c r="AE606" s="8">
        <f t="shared" si="333"/>
        <v>0</v>
      </c>
      <c r="AJ606" s="7"/>
      <c r="AK606" s="6"/>
      <c r="AL606" s="6"/>
      <c r="AM606" s="5"/>
      <c r="AN606" s="5"/>
    </row>
    <row r="607" spans="8:40" x14ac:dyDescent="0.15">
      <c r="H607" s="17">
        <f t="shared" si="341"/>
        <v>134</v>
      </c>
      <c r="I607" s="7" t="b">
        <f t="shared" si="334"/>
        <v>0</v>
      </c>
      <c r="J607" s="16">
        <v>0</v>
      </c>
      <c r="K607" s="14">
        <v>0</v>
      </c>
      <c r="L607" s="15">
        <f t="shared" si="342"/>
        <v>2929.4965641674362</v>
      </c>
      <c r="M607" s="14">
        <f t="shared" si="326"/>
        <v>769177</v>
      </c>
      <c r="N607" s="13"/>
      <c r="O607" s="12" t="e">
        <f>1000*(IF(I74&lt;18,VLOOKUP(I74,'[1]Mortality (No Interventions) H'!$B$10:$O$129,13),VLOOKUP(I74,'[1]Mortality (Interventions) H'!$B$392:$AV$512,16)))</f>
        <v>#N/A</v>
      </c>
      <c r="P607" s="11">
        <v>0</v>
      </c>
      <c r="Q607" s="10" t="e">
        <f t="shared" si="335"/>
        <v>#N/A</v>
      </c>
      <c r="R607" s="10" t="e">
        <f t="shared" si="336"/>
        <v>#N/A</v>
      </c>
      <c r="S607" s="10" t="e">
        <f t="shared" si="337"/>
        <v>#N/A</v>
      </c>
      <c r="T607" s="9" t="e">
        <f t="shared" si="327"/>
        <v>#N/A</v>
      </c>
      <c r="U607" s="18"/>
      <c r="V607" s="8" t="e">
        <f t="shared" si="338"/>
        <v>#N/A</v>
      </c>
      <c r="W607" s="8" t="e">
        <f t="shared" si="328"/>
        <v>#N/A</v>
      </c>
      <c r="X607" s="18"/>
      <c r="Y607" s="8">
        <f t="shared" si="329"/>
        <v>0</v>
      </c>
      <c r="Z607" s="8">
        <f t="shared" si="330"/>
        <v>0</v>
      </c>
      <c r="AA607" s="8">
        <f t="shared" si="331"/>
        <v>0</v>
      </c>
      <c r="AB607" s="8">
        <f t="shared" si="339"/>
        <v>0</v>
      </c>
      <c r="AC607" s="8">
        <f t="shared" si="332"/>
        <v>0</v>
      </c>
      <c r="AD607" s="8">
        <f t="shared" si="340"/>
        <v>0</v>
      </c>
      <c r="AE607" s="8">
        <f t="shared" si="333"/>
        <v>0</v>
      </c>
      <c r="AJ607" s="7"/>
      <c r="AK607" s="6"/>
      <c r="AL607" s="6"/>
      <c r="AM607" s="5"/>
      <c r="AN607" s="5"/>
    </row>
    <row r="608" spans="8:40" x14ac:dyDescent="0.15">
      <c r="H608" s="17">
        <f t="shared" si="341"/>
        <v>135</v>
      </c>
      <c r="I608" s="7" t="b">
        <f t="shared" si="334"/>
        <v>0</v>
      </c>
      <c r="J608" s="16">
        <v>0</v>
      </c>
      <c r="K608" s="14">
        <v>0</v>
      </c>
      <c r="L608" s="15">
        <f t="shared" si="342"/>
        <v>2929.4965641674362</v>
      </c>
      <c r="M608" s="14">
        <f t="shared" si="326"/>
        <v>769177</v>
      </c>
      <c r="N608" s="13"/>
      <c r="O608" s="12" t="e">
        <f>1000*(IF(I75&lt;18,VLOOKUP(I75,'[1]Mortality (No Interventions) H'!$B$10:$O$129,13),VLOOKUP(I75,'[1]Mortality (Interventions) H'!$B$392:$AV$512,16)))</f>
        <v>#N/A</v>
      </c>
      <c r="P608" s="11">
        <v>0</v>
      </c>
      <c r="Q608" s="10" t="e">
        <f t="shared" si="335"/>
        <v>#N/A</v>
      </c>
      <c r="R608" s="10" t="e">
        <f t="shared" si="336"/>
        <v>#N/A</v>
      </c>
      <c r="S608" s="10" t="e">
        <f t="shared" si="337"/>
        <v>#N/A</v>
      </c>
      <c r="T608" s="9" t="e">
        <f t="shared" si="327"/>
        <v>#N/A</v>
      </c>
      <c r="U608" s="18"/>
      <c r="V608" s="8" t="e">
        <f t="shared" si="338"/>
        <v>#N/A</v>
      </c>
      <c r="W608" s="8" t="e">
        <f t="shared" si="328"/>
        <v>#N/A</v>
      </c>
      <c r="X608" s="18"/>
      <c r="Y608" s="8">
        <f t="shared" si="329"/>
        <v>0</v>
      </c>
      <c r="Z608" s="8">
        <f t="shared" si="330"/>
        <v>0</v>
      </c>
      <c r="AA608" s="8">
        <f t="shared" si="331"/>
        <v>0</v>
      </c>
      <c r="AB608" s="8">
        <f t="shared" si="339"/>
        <v>0</v>
      </c>
      <c r="AC608" s="8">
        <f t="shared" si="332"/>
        <v>0</v>
      </c>
      <c r="AD608" s="8">
        <f t="shared" si="340"/>
        <v>0</v>
      </c>
      <c r="AE608" s="8">
        <f t="shared" si="333"/>
        <v>0</v>
      </c>
      <c r="AJ608" s="7"/>
      <c r="AK608" s="6"/>
      <c r="AL608" s="6"/>
      <c r="AM608" s="5"/>
      <c r="AN608" s="5"/>
    </row>
    <row r="609" spans="8:40" x14ac:dyDescent="0.15">
      <c r="H609" s="17">
        <f t="shared" si="341"/>
        <v>136</v>
      </c>
      <c r="I609" s="7" t="b">
        <f t="shared" si="334"/>
        <v>0</v>
      </c>
      <c r="J609" s="16">
        <v>0</v>
      </c>
      <c r="K609" s="14">
        <v>0</v>
      </c>
      <c r="L609" s="15">
        <f t="shared" si="342"/>
        <v>2929.4965641674362</v>
      </c>
      <c r="M609" s="14">
        <f t="shared" si="326"/>
        <v>769177</v>
      </c>
      <c r="N609" s="13"/>
      <c r="O609" s="12" t="e">
        <f>1000*(IF(I76&lt;18,VLOOKUP(I76,'[1]Mortality (No Interventions) H'!$B$10:$O$129,13),VLOOKUP(I76,'[1]Mortality (Interventions) H'!$B$392:$AV$512,16)))</f>
        <v>#N/A</v>
      </c>
      <c r="P609" s="11">
        <v>0</v>
      </c>
      <c r="Q609" s="10" t="e">
        <f t="shared" si="335"/>
        <v>#N/A</v>
      </c>
      <c r="R609" s="10" t="e">
        <f t="shared" si="336"/>
        <v>#N/A</v>
      </c>
      <c r="S609" s="10" t="e">
        <f t="shared" si="337"/>
        <v>#N/A</v>
      </c>
      <c r="T609" s="9" t="e">
        <f t="shared" si="327"/>
        <v>#N/A</v>
      </c>
      <c r="U609" s="18"/>
      <c r="V609" s="8" t="e">
        <f t="shared" si="338"/>
        <v>#N/A</v>
      </c>
      <c r="W609" s="8" t="e">
        <f t="shared" si="328"/>
        <v>#N/A</v>
      </c>
      <c r="X609" s="18"/>
      <c r="Y609" s="8">
        <f t="shared" si="329"/>
        <v>0</v>
      </c>
      <c r="Z609" s="8">
        <f t="shared" si="330"/>
        <v>0</v>
      </c>
      <c r="AA609" s="8">
        <f t="shared" si="331"/>
        <v>0</v>
      </c>
      <c r="AB609" s="8">
        <f t="shared" si="339"/>
        <v>0</v>
      </c>
      <c r="AC609" s="8">
        <f t="shared" si="332"/>
        <v>0</v>
      </c>
      <c r="AD609" s="8">
        <f t="shared" si="340"/>
        <v>0</v>
      </c>
      <c r="AE609" s="8">
        <f t="shared" si="333"/>
        <v>0</v>
      </c>
      <c r="AJ609" s="7"/>
      <c r="AK609" s="6"/>
      <c r="AL609" s="6"/>
      <c r="AM609" s="5"/>
      <c r="AN609" s="5"/>
    </row>
    <row r="610" spans="8:40" x14ac:dyDescent="0.15">
      <c r="H610" s="17">
        <f t="shared" si="341"/>
        <v>137</v>
      </c>
      <c r="I610" s="7" t="b">
        <f t="shared" si="334"/>
        <v>0</v>
      </c>
      <c r="J610" s="16">
        <v>0</v>
      </c>
      <c r="K610" s="14">
        <v>0</v>
      </c>
      <c r="L610" s="15">
        <f t="shared" si="342"/>
        <v>2929.4965641674362</v>
      </c>
      <c r="M610" s="14">
        <f t="shared" si="326"/>
        <v>769177</v>
      </c>
      <c r="N610" s="13"/>
      <c r="O610" s="12" t="e">
        <f>1000*(IF(I77&lt;18,VLOOKUP(I77,'[1]Mortality (No Interventions) H'!$B$10:$O$129,13),VLOOKUP(I77,'[1]Mortality (Interventions) H'!$B$392:$AV$512,16)))</f>
        <v>#N/A</v>
      </c>
      <c r="P610" s="11">
        <v>0</v>
      </c>
      <c r="Q610" s="10" t="e">
        <f t="shared" si="335"/>
        <v>#N/A</v>
      </c>
      <c r="R610" s="10" t="e">
        <f t="shared" si="336"/>
        <v>#N/A</v>
      </c>
      <c r="S610" s="10" t="e">
        <f t="shared" si="337"/>
        <v>#N/A</v>
      </c>
      <c r="T610" s="9" t="e">
        <f t="shared" si="327"/>
        <v>#N/A</v>
      </c>
      <c r="U610" s="18"/>
      <c r="V610" s="8" t="e">
        <f t="shared" si="338"/>
        <v>#N/A</v>
      </c>
      <c r="W610" s="8" t="e">
        <f t="shared" si="328"/>
        <v>#N/A</v>
      </c>
      <c r="X610" s="18"/>
      <c r="Y610" s="8">
        <f t="shared" si="329"/>
        <v>0</v>
      </c>
      <c r="Z610" s="8">
        <f t="shared" si="330"/>
        <v>0</v>
      </c>
      <c r="AA610" s="8">
        <f t="shared" si="331"/>
        <v>0</v>
      </c>
      <c r="AB610" s="8">
        <f t="shared" si="339"/>
        <v>0</v>
      </c>
      <c r="AC610" s="8">
        <f t="shared" si="332"/>
        <v>0</v>
      </c>
      <c r="AD610" s="8">
        <f t="shared" si="340"/>
        <v>0</v>
      </c>
      <c r="AE610" s="8">
        <f t="shared" si="333"/>
        <v>0</v>
      </c>
      <c r="AJ610" s="7"/>
      <c r="AK610" s="6"/>
      <c r="AL610" s="6"/>
      <c r="AM610" s="5"/>
      <c r="AN610" s="5"/>
    </row>
    <row r="611" spans="8:40" x14ac:dyDescent="0.15">
      <c r="H611" s="17">
        <f t="shared" si="341"/>
        <v>138</v>
      </c>
      <c r="I611" s="7" t="b">
        <f t="shared" si="334"/>
        <v>0</v>
      </c>
      <c r="J611" s="16">
        <v>0</v>
      </c>
      <c r="K611" s="14">
        <v>0</v>
      </c>
      <c r="L611" s="15">
        <f t="shared" si="342"/>
        <v>2929.4965641674362</v>
      </c>
      <c r="M611" s="14">
        <f t="shared" si="326"/>
        <v>769177</v>
      </c>
      <c r="N611" s="13"/>
      <c r="O611" s="12" t="e">
        <f>1000*(IF(I78&lt;18,VLOOKUP(I78,'[1]Mortality (No Interventions) H'!$B$10:$O$129,13),VLOOKUP(I78,'[1]Mortality (Interventions) H'!$B$392:$AV$512,16)))</f>
        <v>#N/A</v>
      </c>
      <c r="P611" s="11">
        <v>0</v>
      </c>
      <c r="Q611" s="10" t="e">
        <f t="shared" si="335"/>
        <v>#N/A</v>
      </c>
      <c r="R611" s="10" t="e">
        <f t="shared" si="336"/>
        <v>#N/A</v>
      </c>
      <c r="S611" s="10" t="e">
        <f t="shared" si="337"/>
        <v>#N/A</v>
      </c>
      <c r="T611" s="9" t="e">
        <f t="shared" si="327"/>
        <v>#N/A</v>
      </c>
      <c r="U611" s="18"/>
      <c r="V611" s="8" t="e">
        <f t="shared" si="338"/>
        <v>#N/A</v>
      </c>
      <c r="W611" s="8" t="e">
        <f t="shared" si="328"/>
        <v>#N/A</v>
      </c>
      <c r="X611" s="18"/>
      <c r="Y611" s="8">
        <f t="shared" si="329"/>
        <v>0</v>
      </c>
      <c r="Z611" s="8">
        <f t="shared" si="330"/>
        <v>0</v>
      </c>
      <c r="AA611" s="8">
        <f t="shared" si="331"/>
        <v>0</v>
      </c>
      <c r="AB611" s="8">
        <f t="shared" si="339"/>
        <v>0</v>
      </c>
      <c r="AC611" s="8">
        <f t="shared" si="332"/>
        <v>0</v>
      </c>
      <c r="AD611" s="8">
        <f t="shared" si="340"/>
        <v>0</v>
      </c>
      <c r="AE611" s="8">
        <f t="shared" si="333"/>
        <v>0</v>
      </c>
      <c r="AJ611" s="7"/>
      <c r="AK611" s="6"/>
      <c r="AL611" s="6"/>
      <c r="AM611" s="5"/>
      <c r="AN611" s="5"/>
    </row>
    <row r="612" spans="8:40" x14ac:dyDescent="0.15">
      <c r="H612" s="17">
        <f t="shared" si="341"/>
        <v>139</v>
      </c>
      <c r="I612" s="7" t="b">
        <f t="shared" si="334"/>
        <v>0</v>
      </c>
      <c r="J612" s="16">
        <v>0</v>
      </c>
      <c r="K612" s="14">
        <v>0</v>
      </c>
      <c r="L612" s="15">
        <f t="shared" si="342"/>
        <v>2929.4965641674362</v>
      </c>
      <c r="M612" s="14">
        <f t="shared" si="326"/>
        <v>769177</v>
      </c>
      <c r="N612" s="13"/>
      <c r="O612" s="12" t="e">
        <f>1000*(IF(I79&lt;18,VLOOKUP(I79,'[1]Mortality (No Interventions) H'!$B$10:$O$129,13),VLOOKUP(I79,'[1]Mortality (Interventions) H'!$B$392:$AV$512,16)))</f>
        <v>#N/A</v>
      </c>
      <c r="P612" s="11">
        <v>0</v>
      </c>
      <c r="Q612" s="10" t="e">
        <f t="shared" si="335"/>
        <v>#N/A</v>
      </c>
      <c r="R612" s="10" t="e">
        <f t="shared" si="336"/>
        <v>#N/A</v>
      </c>
      <c r="S612" s="10" t="e">
        <f t="shared" si="337"/>
        <v>#N/A</v>
      </c>
      <c r="T612" s="9" t="e">
        <f t="shared" si="327"/>
        <v>#N/A</v>
      </c>
      <c r="U612" s="18"/>
      <c r="V612" s="8" t="e">
        <f t="shared" si="338"/>
        <v>#N/A</v>
      </c>
      <c r="W612" s="8" t="e">
        <f t="shared" si="328"/>
        <v>#N/A</v>
      </c>
      <c r="X612" s="18"/>
      <c r="Y612" s="8">
        <f t="shared" si="329"/>
        <v>0</v>
      </c>
      <c r="Z612" s="8">
        <f t="shared" si="330"/>
        <v>0</v>
      </c>
      <c r="AA612" s="8">
        <f t="shared" si="331"/>
        <v>0</v>
      </c>
      <c r="AB612" s="8">
        <f t="shared" si="339"/>
        <v>0</v>
      </c>
      <c r="AC612" s="8">
        <f t="shared" si="332"/>
        <v>0</v>
      </c>
      <c r="AD612" s="8">
        <f t="shared" si="340"/>
        <v>0</v>
      </c>
      <c r="AE612" s="8">
        <f t="shared" si="333"/>
        <v>0</v>
      </c>
      <c r="AJ612" s="7"/>
      <c r="AK612" s="6"/>
      <c r="AL612" s="6"/>
      <c r="AM612" s="5"/>
      <c r="AN612" s="5"/>
    </row>
    <row r="613" spans="8:40" x14ac:dyDescent="0.15">
      <c r="H613" s="17">
        <f t="shared" si="341"/>
        <v>140</v>
      </c>
      <c r="I613" s="7" t="b">
        <f t="shared" si="334"/>
        <v>0</v>
      </c>
      <c r="J613" s="16">
        <v>0</v>
      </c>
      <c r="K613" s="14">
        <v>0</v>
      </c>
      <c r="L613" s="15">
        <f t="shared" si="342"/>
        <v>2929.4965641674362</v>
      </c>
      <c r="M613" s="14">
        <f t="shared" si="326"/>
        <v>769177</v>
      </c>
      <c r="O613" s="12" t="e">
        <f>1000*(IF(I80&lt;18,VLOOKUP(I80,'[1]Mortality (No Interventions) H'!$B$10:$O$129,13),VLOOKUP(I80,'[1]Mortality (Interventions) H'!$B$392:$AV$512,16)))</f>
        <v>#N/A</v>
      </c>
      <c r="P613" s="11">
        <v>0</v>
      </c>
      <c r="Q613" s="10" t="e">
        <f t="shared" si="335"/>
        <v>#N/A</v>
      </c>
      <c r="R613" s="10" t="e">
        <f t="shared" si="336"/>
        <v>#N/A</v>
      </c>
      <c r="S613" s="10" t="e">
        <f t="shared" si="337"/>
        <v>#N/A</v>
      </c>
      <c r="T613" s="9" t="e">
        <f t="shared" si="327"/>
        <v>#N/A</v>
      </c>
      <c r="V613" s="8" t="e">
        <f t="shared" si="338"/>
        <v>#N/A</v>
      </c>
      <c r="W613" s="8" t="e">
        <f t="shared" si="328"/>
        <v>#N/A</v>
      </c>
      <c r="Y613" s="8">
        <f t="shared" si="329"/>
        <v>0</v>
      </c>
      <c r="Z613" s="8">
        <f t="shared" si="330"/>
        <v>0</v>
      </c>
      <c r="AA613" s="8">
        <f t="shared" si="331"/>
        <v>0</v>
      </c>
      <c r="AB613" s="8">
        <f t="shared" si="339"/>
        <v>0</v>
      </c>
      <c r="AC613" s="8">
        <f t="shared" si="332"/>
        <v>0</v>
      </c>
      <c r="AD613" s="8">
        <f t="shared" si="340"/>
        <v>0</v>
      </c>
      <c r="AE613" s="8">
        <f t="shared" si="333"/>
        <v>0</v>
      </c>
      <c r="AJ613" s="7"/>
      <c r="AK613" s="6"/>
      <c r="AL613" s="6"/>
      <c r="AM613" s="5"/>
      <c r="AN613" s="5"/>
    </row>
    <row r="614" spans="8:40" x14ac:dyDescent="0.15">
      <c r="H614" s="17">
        <f t="shared" si="341"/>
        <v>141</v>
      </c>
      <c r="I614" s="7" t="b">
        <f t="shared" si="334"/>
        <v>0</v>
      </c>
      <c r="J614" s="16">
        <v>0</v>
      </c>
      <c r="K614" s="14">
        <v>0</v>
      </c>
      <c r="L614" s="15">
        <f t="shared" si="342"/>
        <v>2929.4965641674362</v>
      </c>
      <c r="M614" s="14">
        <f t="shared" si="326"/>
        <v>769177</v>
      </c>
      <c r="O614" s="12" t="e">
        <f>1000*(IF(I81&lt;18,VLOOKUP(I81,'[1]Mortality (No Interventions) H'!$B$10:$O$129,13),VLOOKUP(I81,'[1]Mortality (Interventions) H'!$B$392:$AV$512,16)))</f>
        <v>#N/A</v>
      </c>
      <c r="P614" s="11">
        <v>0</v>
      </c>
      <c r="Q614" s="10" t="e">
        <f t="shared" si="335"/>
        <v>#N/A</v>
      </c>
      <c r="R614" s="10" t="e">
        <f t="shared" si="336"/>
        <v>#N/A</v>
      </c>
      <c r="S614" s="10" t="e">
        <f t="shared" si="337"/>
        <v>#N/A</v>
      </c>
      <c r="T614" s="9" t="e">
        <f t="shared" si="327"/>
        <v>#N/A</v>
      </c>
      <c r="V614" s="8" t="e">
        <f t="shared" si="338"/>
        <v>#N/A</v>
      </c>
      <c r="W614" s="8" t="e">
        <f t="shared" si="328"/>
        <v>#N/A</v>
      </c>
      <c r="Y614" s="8">
        <f t="shared" si="329"/>
        <v>0</v>
      </c>
      <c r="Z614" s="8">
        <f t="shared" si="330"/>
        <v>0</v>
      </c>
      <c r="AA614" s="8">
        <f t="shared" si="331"/>
        <v>0</v>
      </c>
      <c r="AB614" s="8">
        <f t="shared" si="339"/>
        <v>0</v>
      </c>
      <c r="AC614" s="8">
        <f t="shared" si="332"/>
        <v>0</v>
      </c>
      <c r="AD614" s="8">
        <f t="shared" si="340"/>
        <v>0</v>
      </c>
      <c r="AE614" s="8">
        <f t="shared" si="333"/>
        <v>0</v>
      </c>
      <c r="AJ614" s="7"/>
      <c r="AK614" s="6"/>
      <c r="AL614" s="6"/>
      <c r="AM614" s="5"/>
      <c r="AN614" s="5"/>
    </row>
    <row r="615" spans="8:40" x14ac:dyDescent="0.15">
      <c r="H615" s="17">
        <f t="shared" si="341"/>
        <v>142</v>
      </c>
      <c r="I615" s="7" t="b">
        <f t="shared" si="334"/>
        <v>0</v>
      </c>
      <c r="J615" s="16">
        <v>0</v>
      </c>
      <c r="K615" s="14">
        <v>0</v>
      </c>
      <c r="L615" s="15">
        <f t="shared" si="342"/>
        <v>2929.4965641674362</v>
      </c>
      <c r="M615" s="14">
        <f t="shared" si="326"/>
        <v>769177</v>
      </c>
      <c r="O615" s="12" t="e">
        <f>1000*(IF(I82&lt;18,VLOOKUP(I82,'[1]Mortality (No Interventions) H'!$B$10:$O$129,13),VLOOKUP(I82,'[1]Mortality (Interventions) H'!$B$392:$AV$512,16)))</f>
        <v>#N/A</v>
      </c>
      <c r="P615" s="11">
        <v>0</v>
      </c>
      <c r="Q615" s="10" t="e">
        <f t="shared" si="335"/>
        <v>#N/A</v>
      </c>
      <c r="R615" s="10" t="e">
        <f t="shared" si="336"/>
        <v>#N/A</v>
      </c>
      <c r="S615" s="10" t="e">
        <f t="shared" si="337"/>
        <v>#N/A</v>
      </c>
      <c r="T615" s="9" t="e">
        <f t="shared" si="327"/>
        <v>#N/A</v>
      </c>
      <c r="V615" s="8" t="e">
        <f t="shared" si="338"/>
        <v>#N/A</v>
      </c>
      <c r="W615" s="8" t="e">
        <f t="shared" si="328"/>
        <v>#N/A</v>
      </c>
      <c r="Y615" s="8">
        <f t="shared" si="329"/>
        <v>0</v>
      </c>
      <c r="Z615" s="8">
        <f t="shared" si="330"/>
        <v>0</v>
      </c>
      <c r="AA615" s="8">
        <f t="shared" si="331"/>
        <v>0</v>
      </c>
      <c r="AB615" s="8">
        <f t="shared" si="339"/>
        <v>0</v>
      </c>
      <c r="AC615" s="8">
        <f t="shared" si="332"/>
        <v>0</v>
      </c>
      <c r="AD615" s="8">
        <f t="shared" si="340"/>
        <v>0</v>
      </c>
      <c r="AE615" s="8">
        <f t="shared" si="333"/>
        <v>0</v>
      </c>
      <c r="AJ615" s="7"/>
      <c r="AK615" s="6"/>
      <c r="AL615" s="6"/>
      <c r="AM615" s="5"/>
      <c r="AN615" s="5"/>
    </row>
    <row r="616" spans="8:40" x14ac:dyDescent="0.15">
      <c r="H616" s="17">
        <f t="shared" si="341"/>
        <v>143</v>
      </c>
      <c r="I616" s="7" t="b">
        <f t="shared" si="334"/>
        <v>0</v>
      </c>
      <c r="J616" s="16">
        <v>0</v>
      </c>
      <c r="K616" s="14">
        <v>0</v>
      </c>
      <c r="L616" s="15">
        <f t="shared" si="342"/>
        <v>2929.4965641674362</v>
      </c>
      <c r="M616" s="14">
        <f t="shared" si="326"/>
        <v>769177</v>
      </c>
      <c r="O616" s="12" t="e">
        <f>1000*(IF(I83&lt;18,VLOOKUP(I83,'[1]Mortality (No Interventions) H'!$B$10:$O$129,13),VLOOKUP(I83,'[1]Mortality (Interventions) H'!$B$392:$AV$512,16)))</f>
        <v>#N/A</v>
      </c>
      <c r="P616" s="11">
        <v>0</v>
      </c>
      <c r="Q616" s="10" t="e">
        <f t="shared" si="335"/>
        <v>#N/A</v>
      </c>
      <c r="R616" s="10" t="e">
        <f t="shared" si="336"/>
        <v>#N/A</v>
      </c>
      <c r="S616" s="10" t="e">
        <f t="shared" si="337"/>
        <v>#N/A</v>
      </c>
      <c r="T616" s="9" t="e">
        <f t="shared" si="327"/>
        <v>#N/A</v>
      </c>
      <c r="V616" s="8" t="e">
        <f t="shared" si="338"/>
        <v>#N/A</v>
      </c>
      <c r="W616" s="8" t="e">
        <f t="shared" si="328"/>
        <v>#N/A</v>
      </c>
      <c r="Y616" s="8">
        <f t="shared" si="329"/>
        <v>0</v>
      </c>
      <c r="Z616" s="8">
        <f t="shared" si="330"/>
        <v>0</v>
      </c>
      <c r="AA616" s="8">
        <f t="shared" si="331"/>
        <v>0</v>
      </c>
      <c r="AB616" s="8">
        <f t="shared" si="339"/>
        <v>0</v>
      </c>
      <c r="AC616" s="8">
        <f t="shared" si="332"/>
        <v>0</v>
      </c>
      <c r="AD616" s="8">
        <f t="shared" si="340"/>
        <v>0</v>
      </c>
      <c r="AE616" s="8">
        <f t="shared" si="333"/>
        <v>0</v>
      </c>
      <c r="AJ616" s="7"/>
      <c r="AK616" s="6"/>
      <c r="AL616" s="6"/>
      <c r="AM616" s="5"/>
      <c r="AN616" s="5"/>
    </row>
    <row r="617" spans="8:40" x14ac:dyDescent="0.15">
      <c r="H617" s="17">
        <f t="shared" si="341"/>
        <v>144</v>
      </c>
      <c r="I617" s="7" t="b">
        <f t="shared" si="334"/>
        <v>0</v>
      </c>
      <c r="J617" s="16">
        <v>0</v>
      </c>
      <c r="K617" s="14">
        <v>0</v>
      </c>
      <c r="L617" s="15">
        <f t="shared" si="342"/>
        <v>2929.4965641674362</v>
      </c>
      <c r="M617" s="14">
        <f t="shared" si="326"/>
        <v>769177</v>
      </c>
      <c r="O617" s="12" t="e">
        <f>1000*(IF(I84&lt;18,VLOOKUP(I84,'[1]Mortality (No Interventions) H'!$B$10:$O$129,13),VLOOKUP(I84,'[1]Mortality (Interventions) H'!$B$392:$AV$512,16)))</f>
        <v>#N/A</v>
      </c>
      <c r="P617" s="11">
        <v>0</v>
      </c>
      <c r="Q617" s="10" t="e">
        <f t="shared" si="335"/>
        <v>#N/A</v>
      </c>
      <c r="R617" s="10" t="e">
        <f t="shared" si="336"/>
        <v>#N/A</v>
      </c>
      <c r="S617" s="10" t="e">
        <f t="shared" si="337"/>
        <v>#N/A</v>
      </c>
      <c r="T617" s="9" t="e">
        <f t="shared" si="327"/>
        <v>#N/A</v>
      </c>
      <c r="V617" s="8" t="e">
        <f t="shared" si="338"/>
        <v>#N/A</v>
      </c>
      <c r="W617" s="8" t="e">
        <f t="shared" si="328"/>
        <v>#N/A</v>
      </c>
      <c r="Y617" s="8">
        <f t="shared" si="329"/>
        <v>0</v>
      </c>
      <c r="Z617" s="8">
        <f t="shared" si="330"/>
        <v>0</v>
      </c>
      <c r="AA617" s="8">
        <f t="shared" si="331"/>
        <v>0</v>
      </c>
      <c r="AB617" s="8">
        <f t="shared" si="339"/>
        <v>0</v>
      </c>
      <c r="AC617" s="8">
        <f t="shared" si="332"/>
        <v>0</v>
      </c>
      <c r="AD617" s="8">
        <f t="shared" si="340"/>
        <v>0</v>
      </c>
      <c r="AE617" s="8">
        <f t="shared" si="333"/>
        <v>0</v>
      </c>
      <c r="AJ617" s="7"/>
      <c r="AK617" s="6"/>
      <c r="AL617" s="6"/>
      <c r="AM617" s="5"/>
      <c r="AN617" s="5"/>
    </row>
    <row r="618" spans="8:40" x14ac:dyDescent="0.15">
      <c r="H618" s="17">
        <f t="shared" si="341"/>
        <v>145</v>
      </c>
      <c r="I618" s="7" t="b">
        <f t="shared" si="334"/>
        <v>0</v>
      </c>
      <c r="J618" s="16">
        <v>0</v>
      </c>
      <c r="K618" s="14">
        <v>0</v>
      </c>
      <c r="L618" s="15">
        <f t="shared" si="342"/>
        <v>2929.4965641674362</v>
      </c>
      <c r="M618" s="14">
        <f t="shared" si="326"/>
        <v>769177</v>
      </c>
      <c r="O618" s="12" t="e">
        <f>1000*(IF(I85&lt;18,VLOOKUP(I85,'[1]Mortality (No Interventions) H'!$B$10:$O$129,13),VLOOKUP(I85,'[1]Mortality (Interventions) H'!$B$392:$AV$512,16)))</f>
        <v>#N/A</v>
      </c>
      <c r="P618" s="11">
        <v>0</v>
      </c>
      <c r="Q618" s="10" t="e">
        <f t="shared" si="335"/>
        <v>#N/A</v>
      </c>
      <c r="R618" s="10" t="e">
        <f t="shared" si="336"/>
        <v>#N/A</v>
      </c>
      <c r="S618" s="10" t="e">
        <f t="shared" si="337"/>
        <v>#N/A</v>
      </c>
      <c r="T618" s="9" t="e">
        <f t="shared" si="327"/>
        <v>#N/A</v>
      </c>
      <c r="V618" s="8" t="e">
        <f t="shared" si="338"/>
        <v>#N/A</v>
      </c>
      <c r="W618" s="8" t="e">
        <f t="shared" si="328"/>
        <v>#N/A</v>
      </c>
      <c r="Y618" s="8">
        <f t="shared" si="329"/>
        <v>0</v>
      </c>
      <c r="Z618" s="8">
        <f t="shared" si="330"/>
        <v>0</v>
      </c>
      <c r="AA618" s="8">
        <f t="shared" si="331"/>
        <v>0</v>
      </c>
      <c r="AB618" s="8">
        <f t="shared" si="339"/>
        <v>0</v>
      </c>
      <c r="AC618" s="8">
        <f t="shared" si="332"/>
        <v>0</v>
      </c>
      <c r="AD618" s="8">
        <f t="shared" si="340"/>
        <v>0</v>
      </c>
      <c r="AE618" s="8">
        <f t="shared" si="333"/>
        <v>0</v>
      </c>
      <c r="AJ618" s="7"/>
      <c r="AK618" s="6"/>
      <c r="AL618" s="6"/>
      <c r="AM618" s="5"/>
      <c r="AN618" s="5"/>
    </row>
    <row r="619" spans="8:40" x14ac:dyDescent="0.15">
      <c r="H619" s="17">
        <f t="shared" si="341"/>
        <v>146</v>
      </c>
      <c r="I619" s="7" t="b">
        <f t="shared" si="334"/>
        <v>0</v>
      </c>
      <c r="J619" s="16">
        <v>0</v>
      </c>
      <c r="K619" s="14">
        <v>0</v>
      </c>
      <c r="L619" s="15">
        <f t="shared" si="342"/>
        <v>2929.4965641674362</v>
      </c>
      <c r="M619" s="14">
        <f t="shared" si="326"/>
        <v>769177</v>
      </c>
      <c r="O619" s="12" t="e">
        <f>1000*(IF(I86&lt;18,VLOOKUP(I86,'[1]Mortality (No Interventions) H'!$B$10:$O$129,13),VLOOKUP(I86,'[1]Mortality (Interventions) H'!$B$392:$AV$512,16)))</f>
        <v>#N/A</v>
      </c>
      <c r="P619" s="11">
        <v>0</v>
      </c>
      <c r="Q619" s="10" t="e">
        <f t="shared" si="335"/>
        <v>#N/A</v>
      </c>
      <c r="R619" s="10" t="e">
        <f t="shared" si="336"/>
        <v>#N/A</v>
      </c>
      <c r="S619" s="10" t="e">
        <f t="shared" si="337"/>
        <v>#N/A</v>
      </c>
      <c r="T619" s="9" t="e">
        <f t="shared" si="327"/>
        <v>#N/A</v>
      </c>
      <c r="V619" s="8" t="e">
        <f t="shared" si="338"/>
        <v>#N/A</v>
      </c>
      <c r="W619" s="8" t="e">
        <f t="shared" si="328"/>
        <v>#N/A</v>
      </c>
      <c r="Y619" s="8">
        <f t="shared" si="329"/>
        <v>0</v>
      </c>
      <c r="Z619" s="8">
        <f t="shared" si="330"/>
        <v>0</v>
      </c>
      <c r="AA619" s="8">
        <f t="shared" si="331"/>
        <v>0</v>
      </c>
      <c r="AB619" s="8">
        <f t="shared" si="339"/>
        <v>0</v>
      </c>
      <c r="AC619" s="8">
        <f t="shared" si="332"/>
        <v>0</v>
      </c>
      <c r="AD619" s="8">
        <f t="shared" si="340"/>
        <v>0</v>
      </c>
      <c r="AE619" s="8">
        <f t="shared" si="333"/>
        <v>0</v>
      </c>
      <c r="AJ619" s="7"/>
      <c r="AK619" s="6"/>
      <c r="AL619" s="6"/>
      <c r="AM619" s="5"/>
      <c r="AN619" s="5"/>
    </row>
    <row r="620" spans="8:40" x14ac:dyDescent="0.15">
      <c r="H620" s="17">
        <f t="shared" si="341"/>
        <v>147</v>
      </c>
      <c r="I620" s="7" t="b">
        <f t="shared" si="334"/>
        <v>0</v>
      </c>
      <c r="J620" s="16">
        <v>0</v>
      </c>
      <c r="K620" s="14">
        <v>0</v>
      </c>
      <c r="L620" s="15">
        <f t="shared" si="342"/>
        <v>2929.4965641674362</v>
      </c>
      <c r="M620" s="14">
        <f t="shared" si="326"/>
        <v>769177</v>
      </c>
      <c r="O620" s="12" t="e">
        <f>1000*(IF(I87&lt;18,VLOOKUP(I87,'[1]Mortality (No Interventions) H'!$B$10:$O$129,13),VLOOKUP(I87,'[1]Mortality (Interventions) H'!$B$392:$AV$512,16)))</f>
        <v>#N/A</v>
      </c>
      <c r="P620" s="11">
        <v>0</v>
      </c>
      <c r="Q620" s="10" t="e">
        <f t="shared" si="335"/>
        <v>#N/A</v>
      </c>
      <c r="R620" s="10" t="e">
        <f t="shared" si="336"/>
        <v>#N/A</v>
      </c>
      <c r="S620" s="10" t="e">
        <f t="shared" si="337"/>
        <v>#N/A</v>
      </c>
      <c r="T620" s="9" t="e">
        <f t="shared" si="327"/>
        <v>#N/A</v>
      </c>
      <c r="V620" s="8" t="e">
        <f t="shared" si="338"/>
        <v>#N/A</v>
      </c>
      <c r="W620" s="8" t="e">
        <f t="shared" si="328"/>
        <v>#N/A</v>
      </c>
      <c r="Y620" s="8">
        <f t="shared" si="329"/>
        <v>0</v>
      </c>
      <c r="Z620" s="8">
        <f t="shared" si="330"/>
        <v>0</v>
      </c>
      <c r="AA620" s="8">
        <f t="shared" si="331"/>
        <v>0</v>
      </c>
      <c r="AB620" s="8">
        <f t="shared" si="339"/>
        <v>0</v>
      </c>
      <c r="AC620" s="8">
        <f t="shared" si="332"/>
        <v>0</v>
      </c>
      <c r="AD620" s="8">
        <f t="shared" si="340"/>
        <v>0</v>
      </c>
      <c r="AE620" s="8">
        <f t="shared" si="333"/>
        <v>0</v>
      </c>
      <c r="AJ620" s="7"/>
      <c r="AK620" s="6"/>
      <c r="AL620" s="6"/>
      <c r="AM620" s="5"/>
      <c r="AN620" s="5"/>
    </row>
    <row r="621" spans="8:40" x14ac:dyDescent="0.15">
      <c r="H621" s="17">
        <f t="shared" si="341"/>
        <v>148</v>
      </c>
      <c r="I621" s="7" t="b">
        <f t="shared" si="334"/>
        <v>0</v>
      </c>
      <c r="J621" s="16">
        <v>0</v>
      </c>
      <c r="K621" s="14">
        <v>0</v>
      </c>
      <c r="L621" s="15">
        <f t="shared" si="342"/>
        <v>2929.4965641674362</v>
      </c>
      <c r="M621" s="14">
        <f t="shared" si="326"/>
        <v>769177</v>
      </c>
      <c r="O621" s="12" t="e">
        <f>1000*(IF(I88&lt;18,VLOOKUP(I88,'[1]Mortality (No Interventions) H'!$B$10:$O$129,13),VLOOKUP(I88,'[1]Mortality (Interventions) H'!$B$392:$AV$512,16)))</f>
        <v>#N/A</v>
      </c>
      <c r="P621" s="11">
        <v>0</v>
      </c>
      <c r="Q621" s="10" t="e">
        <f t="shared" si="335"/>
        <v>#N/A</v>
      </c>
      <c r="R621" s="10" t="e">
        <f t="shared" si="336"/>
        <v>#N/A</v>
      </c>
      <c r="S621" s="10" t="e">
        <f t="shared" si="337"/>
        <v>#N/A</v>
      </c>
      <c r="T621" s="9" t="e">
        <f t="shared" si="327"/>
        <v>#N/A</v>
      </c>
      <c r="V621" s="8" t="e">
        <f t="shared" si="338"/>
        <v>#N/A</v>
      </c>
      <c r="W621" s="8" t="e">
        <f t="shared" si="328"/>
        <v>#N/A</v>
      </c>
      <c r="Y621" s="8">
        <f t="shared" si="329"/>
        <v>0</v>
      </c>
      <c r="Z621" s="8">
        <f t="shared" si="330"/>
        <v>0</v>
      </c>
      <c r="AA621" s="8">
        <f t="shared" si="331"/>
        <v>0</v>
      </c>
      <c r="AB621" s="8">
        <f t="shared" si="339"/>
        <v>0</v>
      </c>
      <c r="AC621" s="8">
        <f t="shared" si="332"/>
        <v>0</v>
      </c>
      <c r="AD621" s="8">
        <f t="shared" si="340"/>
        <v>0</v>
      </c>
      <c r="AE621" s="8">
        <f t="shared" si="333"/>
        <v>0</v>
      </c>
      <c r="AJ621" s="7"/>
      <c r="AK621" s="6"/>
      <c r="AL621" s="6"/>
      <c r="AM621" s="5"/>
      <c r="AN621" s="5"/>
    </row>
    <row r="622" spans="8:40" x14ac:dyDescent="0.15">
      <c r="H622" s="17">
        <f t="shared" si="341"/>
        <v>149</v>
      </c>
      <c r="I622" s="7" t="b">
        <f t="shared" si="334"/>
        <v>0</v>
      </c>
      <c r="J622" s="16">
        <v>0</v>
      </c>
      <c r="K622" s="14">
        <v>0</v>
      </c>
      <c r="L622" s="15">
        <f t="shared" si="342"/>
        <v>2929.4965641674362</v>
      </c>
      <c r="M622" s="14">
        <f t="shared" si="326"/>
        <v>769177</v>
      </c>
      <c r="O622" s="12" t="e">
        <f>1000*(IF(I89&lt;18,VLOOKUP(I89,'[1]Mortality (No Interventions) H'!$B$10:$O$129,13),VLOOKUP(I89,'[1]Mortality (Interventions) H'!$B$392:$AV$512,16)))</f>
        <v>#N/A</v>
      </c>
      <c r="P622" s="11">
        <v>0</v>
      </c>
      <c r="Q622" s="10" t="e">
        <f t="shared" si="335"/>
        <v>#N/A</v>
      </c>
      <c r="R622" s="10" t="e">
        <f t="shared" si="336"/>
        <v>#N/A</v>
      </c>
      <c r="S622" s="10" t="e">
        <f t="shared" si="337"/>
        <v>#N/A</v>
      </c>
      <c r="T622" s="9" t="e">
        <f t="shared" si="327"/>
        <v>#N/A</v>
      </c>
      <c r="V622" s="8" t="e">
        <f t="shared" si="338"/>
        <v>#N/A</v>
      </c>
      <c r="W622" s="8" t="e">
        <f t="shared" si="328"/>
        <v>#N/A</v>
      </c>
      <c r="Y622" s="8">
        <f t="shared" si="329"/>
        <v>0</v>
      </c>
      <c r="Z622" s="8">
        <f t="shared" si="330"/>
        <v>0</v>
      </c>
      <c r="AA622" s="8">
        <f t="shared" si="331"/>
        <v>0</v>
      </c>
      <c r="AB622" s="8">
        <f t="shared" si="339"/>
        <v>0</v>
      </c>
      <c r="AC622" s="8">
        <f t="shared" si="332"/>
        <v>0</v>
      </c>
      <c r="AD622" s="8">
        <f t="shared" si="340"/>
        <v>0</v>
      </c>
      <c r="AE622" s="8">
        <f t="shared" si="333"/>
        <v>0</v>
      </c>
      <c r="AJ622" s="7"/>
      <c r="AK622" s="6"/>
      <c r="AL622" s="6"/>
      <c r="AM622" s="5"/>
      <c r="AN622" s="5"/>
    </row>
    <row r="623" spans="8:40" x14ac:dyDescent="0.15">
      <c r="H623" s="17">
        <f t="shared" si="341"/>
        <v>150</v>
      </c>
      <c r="I623" s="7" t="b">
        <f t="shared" si="334"/>
        <v>0</v>
      </c>
      <c r="J623" s="16">
        <v>0</v>
      </c>
      <c r="K623" s="14">
        <v>0</v>
      </c>
      <c r="L623" s="15">
        <f t="shared" si="342"/>
        <v>2929.4965641674362</v>
      </c>
      <c r="M623" s="14">
        <f t="shared" si="326"/>
        <v>769177</v>
      </c>
      <c r="O623" s="12" t="e">
        <f>1000*(IF(I90&lt;18,VLOOKUP(I90,'[1]Mortality (No Interventions) H'!$B$10:$O$129,13),VLOOKUP(I90,'[1]Mortality (Interventions) H'!$B$392:$AV$512,16)))</f>
        <v>#N/A</v>
      </c>
      <c r="P623" s="11">
        <v>0</v>
      </c>
      <c r="Q623" s="10" t="e">
        <f t="shared" si="335"/>
        <v>#N/A</v>
      </c>
      <c r="R623" s="10" t="e">
        <f t="shared" si="336"/>
        <v>#N/A</v>
      </c>
      <c r="S623" s="10" t="e">
        <f t="shared" si="337"/>
        <v>#N/A</v>
      </c>
      <c r="T623" s="9" t="e">
        <f t="shared" si="327"/>
        <v>#N/A</v>
      </c>
      <c r="V623" s="8" t="e">
        <f t="shared" si="338"/>
        <v>#N/A</v>
      </c>
      <c r="W623" s="8" t="e">
        <f t="shared" si="328"/>
        <v>#N/A</v>
      </c>
      <c r="Y623" s="8">
        <f t="shared" si="329"/>
        <v>0</v>
      </c>
      <c r="Z623" s="8">
        <f t="shared" si="330"/>
        <v>0</v>
      </c>
      <c r="AA623" s="8">
        <f t="shared" si="331"/>
        <v>0</v>
      </c>
      <c r="AB623" s="8">
        <f t="shared" si="339"/>
        <v>0</v>
      </c>
      <c r="AC623" s="8">
        <f t="shared" si="332"/>
        <v>0</v>
      </c>
      <c r="AD623" s="8">
        <f t="shared" si="340"/>
        <v>0</v>
      </c>
      <c r="AE623" s="8">
        <f t="shared" si="333"/>
        <v>0</v>
      </c>
      <c r="AJ623" s="7"/>
      <c r="AK623" s="6"/>
      <c r="AL623" s="6"/>
      <c r="AM623" s="5"/>
      <c r="AN623" s="5"/>
    </row>
    <row r="624" spans="8:40" x14ac:dyDescent="0.15">
      <c r="H624" s="17">
        <f t="shared" si="341"/>
        <v>151</v>
      </c>
      <c r="I624" s="7" t="b">
        <f t="shared" si="334"/>
        <v>0</v>
      </c>
      <c r="J624" s="16">
        <v>0</v>
      </c>
      <c r="K624" s="14">
        <v>0</v>
      </c>
      <c r="L624" s="15">
        <f t="shared" si="342"/>
        <v>2929.4965641674362</v>
      </c>
      <c r="M624" s="14">
        <f t="shared" si="326"/>
        <v>769177</v>
      </c>
      <c r="O624" s="12" t="e">
        <f>1000*(IF(I91&lt;18,VLOOKUP(I91,'[1]Mortality (No Interventions) H'!$B$10:$O$129,13),VLOOKUP(I91,'[1]Mortality (Interventions) H'!$B$392:$AV$512,16)))</f>
        <v>#N/A</v>
      </c>
      <c r="P624" s="11">
        <v>0</v>
      </c>
      <c r="Q624" s="10" t="e">
        <f t="shared" si="335"/>
        <v>#N/A</v>
      </c>
      <c r="R624" s="10" t="e">
        <f t="shared" si="336"/>
        <v>#N/A</v>
      </c>
      <c r="S624" s="10" t="e">
        <f t="shared" si="337"/>
        <v>#N/A</v>
      </c>
      <c r="T624" s="9" t="e">
        <f t="shared" si="327"/>
        <v>#N/A</v>
      </c>
      <c r="V624" s="8" t="e">
        <f t="shared" si="338"/>
        <v>#N/A</v>
      </c>
      <c r="W624" s="8" t="e">
        <f t="shared" si="328"/>
        <v>#N/A</v>
      </c>
      <c r="Y624" s="8">
        <f t="shared" si="329"/>
        <v>0</v>
      </c>
      <c r="Z624" s="8">
        <f t="shared" si="330"/>
        <v>0</v>
      </c>
      <c r="AA624" s="8">
        <f t="shared" si="331"/>
        <v>0</v>
      </c>
      <c r="AB624" s="8">
        <f t="shared" si="339"/>
        <v>0</v>
      </c>
      <c r="AC624" s="8">
        <f t="shared" si="332"/>
        <v>0</v>
      </c>
      <c r="AD624" s="8">
        <f t="shared" si="340"/>
        <v>0</v>
      </c>
      <c r="AE624" s="8">
        <f t="shared" si="333"/>
        <v>0</v>
      </c>
      <c r="AJ624" s="7"/>
      <c r="AK624" s="6"/>
      <c r="AL624" s="6"/>
      <c r="AM624" s="5"/>
      <c r="AN624" s="5"/>
    </row>
    <row r="625" spans="8:40" x14ac:dyDescent="0.15">
      <c r="H625" s="17">
        <f t="shared" si="341"/>
        <v>152</v>
      </c>
      <c r="I625" s="7" t="b">
        <f t="shared" si="334"/>
        <v>0</v>
      </c>
      <c r="J625" s="16">
        <v>0</v>
      </c>
      <c r="K625" s="14">
        <v>0</v>
      </c>
      <c r="L625" s="15">
        <f t="shared" si="342"/>
        <v>2929.4965641674362</v>
      </c>
      <c r="M625" s="14">
        <f t="shared" si="326"/>
        <v>769177</v>
      </c>
      <c r="O625" s="12" t="e">
        <f>1000*(IF(I92&lt;18,VLOOKUP(I92,'[1]Mortality (No Interventions) H'!$B$10:$O$129,13),VLOOKUP(I92,'[1]Mortality (Interventions) H'!$B$392:$AV$512,16)))</f>
        <v>#N/A</v>
      </c>
      <c r="P625" s="11">
        <v>0</v>
      </c>
      <c r="Q625" s="10" t="e">
        <f t="shared" si="335"/>
        <v>#N/A</v>
      </c>
      <c r="R625" s="10" t="e">
        <f t="shared" si="336"/>
        <v>#N/A</v>
      </c>
      <c r="S625" s="10" t="e">
        <f t="shared" si="337"/>
        <v>#N/A</v>
      </c>
      <c r="T625" s="9" t="e">
        <f t="shared" si="327"/>
        <v>#N/A</v>
      </c>
      <c r="V625" s="8" t="e">
        <f t="shared" si="338"/>
        <v>#N/A</v>
      </c>
      <c r="W625" s="8" t="e">
        <f t="shared" si="328"/>
        <v>#N/A</v>
      </c>
      <c r="Y625" s="8">
        <f t="shared" si="329"/>
        <v>0</v>
      </c>
      <c r="Z625" s="8">
        <f t="shared" si="330"/>
        <v>0</v>
      </c>
      <c r="AA625" s="8">
        <f t="shared" si="331"/>
        <v>0</v>
      </c>
      <c r="AB625" s="8">
        <f t="shared" si="339"/>
        <v>0</v>
      </c>
      <c r="AC625" s="8">
        <f t="shared" si="332"/>
        <v>0</v>
      </c>
      <c r="AD625" s="8">
        <f t="shared" si="340"/>
        <v>0</v>
      </c>
      <c r="AE625" s="8">
        <f t="shared" si="333"/>
        <v>0</v>
      </c>
      <c r="AJ625" s="7"/>
      <c r="AK625" s="6"/>
      <c r="AL625" s="6"/>
      <c r="AM625" s="5"/>
      <c r="AN625" s="5"/>
    </row>
    <row r="626" spans="8:40" x14ac:dyDescent="0.15">
      <c r="H626" s="17">
        <f t="shared" si="341"/>
        <v>153</v>
      </c>
      <c r="I626" s="7" t="b">
        <f t="shared" si="334"/>
        <v>0</v>
      </c>
      <c r="J626" s="16">
        <v>0</v>
      </c>
      <c r="K626" s="14">
        <v>0</v>
      </c>
      <c r="L626" s="15">
        <f t="shared" si="342"/>
        <v>2929.4965641674362</v>
      </c>
      <c r="M626" s="14">
        <f t="shared" si="326"/>
        <v>769177</v>
      </c>
      <c r="O626" s="12" t="e">
        <f>1000*(IF(I93&lt;18,VLOOKUP(I93,'[1]Mortality (No Interventions) H'!$B$10:$O$129,13),VLOOKUP(I93,'[1]Mortality (Interventions) H'!$B$392:$AV$512,16)))</f>
        <v>#N/A</v>
      </c>
      <c r="P626" s="11">
        <v>0</v>
      </c>
      <c r="Q626" s="10" t="e">
        <f t="shared" si="335"/>
        <v>#N/A</v>
      </c>
      <c r="R626" s="10" t="e">
        <f t="shared" si="336"/>
        <v>#N/A</v>
      </c>
      <c r="S626" s="10" t="e">
        <f t="shared" si="337"/>
        <v>#N/A</v>
      </c>
      <c r="T626" s="9" t="e">
        <f t="shared" si="327"/>
        <v>#N/A</v>
      </c>
      <c r="V626" s="8" t="e">
        <f t="shared" si="338"/>
        <v>#N/A</v>
      </c>
      <c r="W626" s="8" t="e">
        <f t="shared" si="328"/>
        <v>#N/A</v>
      </c>
      <c r="Y626" s="8">
        <f t="shared" si="329"/>
        <v>0</v>
      </c>
      <c r="Z626" s="8">
        <f t="shared" si="330"/>
        <v>0</v>
      </c>
      <c r="AA626" s="8">
        <f t="shared" si="331"/>
        <v>0</v>
      </c>
      <c r="AB626" s="8">
        <f t="shared" si="339"/>
        <v>0</v>
      </c>
      <c r="AC626" s="8">
        <f t="shared" si="332"/>
        <v>0</v>
      </c>
      <c r="AD626" s="8">
        <f t="shared" si="340"/>
        <v>0</v>
      </c>
      <c r="AE626" s="8">
        <f t="shared" si="333"/>
        <v>0</v>
      </c>
      <c r="AJ626" s="7"/>
      <c r="AK626" s="6"/>
      <c r="AL626" s="6"/>
      <c r="AM626" s="5"/>
      <c r="AN626" s="5"/>
    </row>
    <row r="627" spans="8:40" x14ac:dyDescent="0.15">
      <c r="H627" s="17">
        <f t="shared" si="341"/>
        <v>154</v>
      </c>
      <c r="I627" s="7" t="b">
        <f t="shared" si="334"/>
        <v>0</v>
      </c>
      <c r="J627" s="16">
        <v>0</v>
      </c>
      <c r="K627" s="14">
        <v>0</v>
      </c>
      <c r="L627" s="15">
        <f t="shared" si="342"/>
        <v>2929.4965641674362</v>
      </c>
      <c r="M627" s="14">
        <f t="shared" si="326"/>
        <v>769177</v>
      </c>
      <c r="O627" s="12" t="e">
        <f>1000*(IF(I94&lt;18,VLOOKUP(I94,'[1]Mortality (No Interventions) H'!$B$10:$O$129,13),VLOOKUP(I94,'[1]Mortality (Interventions) H'!$B$392:$AV$512,16)))</f>
        <v>#N/A</v>
      </c>
      <c r="P627" s="11">
        <v>0</v>
      </c>
      <c r="Q627" s="10" t="e">
        <f t="shared" si="335"/>
        <v>#N/A</v>
      </c>
      <c r="R627" s="10" t="e">
        <f t="shared" si="336"/>
        <v>#N/A</v>
      </c>
      <c r="S627" s="10" t="e">
        <f t="shared" si="337"/>
        <v>#N/A</v>
      </c>
      <c r="T627" s="9" t="e">
        <f t="shared" si="327"/>
        <v>#N/A</v>
      </c>
      <c r="V627" s="8" t="e">
        <f t="shared" si="338"/>
        <v>#N/A</v>
      </c>
      <c r="W627" s="8" t="e">
        <f t="shared" si="328"/>
        <v>#N/A</v>
      </c>
      <c r="Y627" s="8">
        <f t="shared" si="329"/>
        <v>0</v>
      </c>
      <c r="Z627" s="8">
        <f t="shared" si="330"/>
        <v>0</v>
      </c>
      <c r="AA627" s="8">
        <f t="shared" si="331"/>
        <v>0</v>
      </c>
      <c r="AB627" s="8">
        <f t="shared" si="339"/>
        <v>0</v>
      </c>
      <c r="AC627" s="8">
        <f t="shared" si="332"/>
        <v>0</v>
      </c>
      <c r="AD627" s="8">
        <f t="shared" si="340"/>
        <v>0</v>
      </c>
      <c r="AE627" s="8">
        <f t="shared" si="333"/>
        <v>0</v>
      </c>
      <c r="AJ627" s="7"/>
      <c r="AK627" s="6"/>
      <c r="AL627" s="6"/>
      <c r="AM627" s="5"/>
      <c r="AN627" s="5"/>
    </row>
    <row r="628" spans="8:40" x14ac:dyDescent="0.15">
      <c r="H628" s="17">
        <f t="shared" si="341"/>
        <v>155</v>
      </c>
      <c r="I628" s="7" t="b">
        <f t="shared" si="334"/>
        <v>0</v>
      </c>
      <c r="J628" s="16">
        <v>0</v>
      </c>
      <c r="K628" s="14">
        <v>0</v>
      </c>
      <c r="L628" s="15">
        <f t="shared" si="342"/>
        <v>2929.4965641674362</v>
      </c>
      <c r="M628" s="14">
        <f t="shared" si="326"/>
        <v>769177</v>
      </c>
      <c r="O628" s="12" t="e">
        <f>1000*(IF(I95&lt;18,VLOOKUP(I95,'[1]Mortality (No Interventions) H'!$B$10:$O$129,13),VLOOKUP(I95,'[1]Mortality (Interventions) H'!$B$392:$AV$512,16)))</f>
        <v>#N/A</v>
      </c>
      <c r="P628" s="11">
        <v>0</v>
      </c>
      <c r="Q628" s="10" t="e">
        <f t="shared" si="335"/>
        <v>#N/A</v>
      </c>
      <c r="R628" s="10" t="e">
        <f t="shared" si="336"/>
        <v>#N/A</v>
      </c>
      <c r="S628" s="10" t="e">
        <f t="shared" si="337"/>
        <v>#N/A</v>
      </c>
      <c r="T628" s="9" t="e">
        <f t="shared" si="327"/>
        <v>#N/A</v>
      </c>
      <c r="V628" s="8" t="e">
        <f t="shared" si="338"/>
        <v>#N/A</v>
      </c>
      <c r="W628" s="8" t="e">
        <f t="shared" si="328"/>
        <v>#N/A</v>
      </c>
      <c r="Y628" s="8">
        <f t="shared" si="329"/>
        <v>0</v>
      </c>
      <c r="Z628" s="8">
        <f t="shared" si="330"/>
        <v>0</v>
      </c>
      <c r="AA628" s="8">
        <f t="shared" si="331"/>
        <v>0</v>
      </c>
      <c r="AB628" s="8">
        <f t="shared" si="339"/>
        <v>0</v>
      </c>
      <c r="AC628" s="8">
        <f t="shared" si="332"/>
        <v>0</v>
      </c>
      <c r="AD628" s="8">
        <f t="shared" si="340"/>
        <v>0</v>
      </c>
      <c r="AE628" s="8">
        <f t="shared" si="333"/>
        <v>0</v>
      </c>
      <c r="AJ628" s="7"/>
      <c r="AK628" s="6"/>
      <c r="AL628" s="6"/>
      <c r="AM628" s="5"/>
      <c r="AN628" s="5"/>
    </row>
    <row r="629" spans="8:40" x14ac:dyDescent="0.15">
      <c r="H629" s="17">
        <f t="shared" si="341"/>
        <v>156</v>
      </c>
      <c r="I629" s="7" t="b">
        <f t="shared" si="334"/>
        <v>0</v>
      </c>
      <c r="J629" s="16">
        <v>0</v>
      </c>
      <c r="K629" s="14">
        <v>0</v>
      </c>
      <c r="L629" s="15">
        <f t="shared" si="342"/>
        <v>2929.4965641674362</v>
      </c>
      <c r="M629" s="14">
        <f t="shared" si="326"/>
        <v>769177</v>
      </c>
      <c r="O629" s="12" t="e">
        <f>1000*(IF(I96&lt;18,VLOOKUP(I96,'[1]Mortality (No Interventions) H'!$B$10:$O$129,13),VLOOKUP(I96,'[1]Mortality (Interventions) H'!$B$392:$AV$512,16)))</f>
        <v>#N/A</v>
      </c>
      <c r="P629" s="11">
        <v>0</v>
      </c>
      <c r="Q629" s="10" t="e">
        <f t="shared" si="335"/>
        <v>#N/A</v>
      </c>
      <c r="R629" s="10" t="e">
        <f t="shared" si="336"/>
        <v>#N/A</v>
      </c>
      <c r="S629" s="10" t="e">
        <f t="shared" si="337"/>
        <v>#N/A</v>
      </c>
      <c r="T629" s="9" t="e">
        <f t="shared" si="327"/>
        <v>#N/A</v>
      </c>
      <c r="V629" s="8" t="e">
        <f t="shared" si="338"/>
        <v>#N/A</v>
      </c>
      <c r="W629" s="8" t="e">
        <f t="shared" si="328"/>
        <v>#N/A</v>
      </c>
      <c r="Y629" s="8">
        <f t="shared" si="329"/>
        <v>0</v>
      </c>
      <c r="Z629" s="8">
        <f t="shared" si="330"/>
        <v>0</v>
      </c>
      <c r="AA629" s="8">
        <f t="shared" si="331"/>
        <v>0</v>
      </c>
      <c r="AB629" s="8">
        <f t="shared" si="339"/>
        <v>0</v>
      </c>
      <c r="AC629" s="8">
        <f t="shared" si="332"/>
        <v>0</v>
      </c>
      <c r="AD629" s="8">
        <f t="shared" si="340"/>
        <v>0</v>
      </c>
      <c r="AE629" s="8">
        <f t="shared" si="333"/>
        <v>0</v>
      </c>
      <c r="AJ629" s="7"/>
      <c r="AK629" s="6"/>
      <c r="AL629" s="6"/>
      <c r="AM629" s="5"/>
      <c r="AN629" s="5"/>
    </row>
    <row r="630" spans="8:40" x14ac:dyDescent="0.15">
      <c r="H630" s="17">
        <f t="shared" si="341"/>
        <v>157</v>
      </c>
      <c r="I630" s="7" t="b">
        <f t="shared" si="334"/>
        <v>0</v>
      </c>
      <c r="J630" s="16">
        <v>0</v>
      </c>
      <c r="K630" s="14">
        <v>0</v>
      </c>
      <c r="L630" s="15">
        <f t="shared" si="342"/>
        <v>2929.4965641674362</v>
      </c>
      <c r="M630" s="14">
        <f t="shared" si="326"/>
        <v>769177</v>
      </c>
      <c r="O630" s="12" t="e">
        <f>1000*(IF(I97&lt;18,VLOOKUP(I97,'[1]Mortality (No Interventions) H'!$B$10:$O$129,13),VLOOKUP(I97,'[1]Mortality (Interventions) H'!$B$392:$AV$512,16)))</f>
        <v>#N/A</v>
      </c>
      <c r="P630" s="11">
        <v>0</v>
      </c>
      <c r="Q630" s="10" t="e">
        <f t="shared" si="335"/>
        <v>#N/A</v>
      </c>
      <c r="R630" s="10" t="e">
        <f t="shared" si="336"/>
        <v>#N/A</v>
      </c>
      <c r="S630" s="10" t="e">
        <f t="shared" si="337"/>
        <v>#N/A</v>
      </c>
      <c r="T630" s="9" t="e">
        <f t="shared" si="327"/>
        <v>#N/A</v>
      </c>
      <c r="V630" s="8" t="e">
        <f t="shared" si="338"/>
        <v>#N/A</v>
      </c>
      <c r="W630" s="8" t="e">
        <f t="shared" si="328"/>
        <v>#N/A</v>
      </c>
      <c r="Y630" s="8">
        <f t="shared" si="329"/>
        <v>0</v>
      </c>
      <c r="Z630" s="8">
        <f t="shared" si="330"/>
        <v>0</v>
      </c>
      <c r="AA630" s="8">
        <f t="shared" si="331"/>
        <v>0</v>
      </c>
      <c r="AB630" s="8">
        <f t="shared" si="339"/>
        <v>0</v>
      </c>
      <c r="AC630" s="8">
        <f t="shared" si="332"/>
        <v>0</v>
      </c>
      <c r="AD630" s="8">
        <f t="shared" si="340"/>
        <v>0</v>
      </c>
      <c r="AE630" s="8">
        <f t="shared" si="333"/>
        <v>0</v>
      </c>
      <c r="AJ630" s="7"/>
      <c r="AK630" s="6"/>
      <c r="AL630" s="6"/>
      <c r="AM630" s="5"/>
      <c r="AN630" s="5"/>
    </row>
    <row r="631" spans="8:40" x14ac:dyDescent="0.15">
      <c r="H631" s="17">
        <f t="shared" si="341"/>
        <v>158</v>
      </c>
      <c r="I631" s="7" t="b">
        <f t="shared" si="334"/>
        <v>0</v>
      </c>
      <c r="J631" s="16">
        <v>0</v>
      </c>
      <c r="K631" s="14">
        <v>0</v>
      </c>
      <c r="L631" s="15">
        <f t="shared" si="342"/>
        <v>2929.4965641674362</v>
      </c>
      <c r="M631" s="14">
        <f t="shared" si="326"/>
        <v>769177</v>
      </c>
      <c r="O631" s="12" t="e">
        <f>1000*(IF(I98&lt;18,VLOOKUP(I98,'[1]Mortality (No Interventions) H'!$B$10:$O$129,13),VLOOKUP(I98,'[1]Mortality (Interventions) H'!$B$392:$AV$512,16)))</f>
        <v>#N/A</v>
      </c>
      <c r="P631" s="11">
        <v>0</v>
      </c>
      <c r="Q631" s="10" t="e">
        <f t="shared" si="335"/>
        <v>#N/A</v>
      </c>
      <c r="R631" s="10" t="e">
        <f t="shared" si="336"/>
        <v>#N/A</v>
      </c>
      <c r="S631" s="10" t="e">
        <f t="shared" si="337"/>
        <v>#N/A</v>
      </c>
      <c r="T631" s="9" t="e">
        <f t="shared" si="327"/>
        <v>#N/A</v>
      </c>
      <c r="V631" s="8" t="e">
        <f t="shared" si="338"/>
        <v>#N/A</v>
      </c>
      <c r="W631" s="8" t="e">
        <f t="shared" si="328"/>
        <v>#N/A</v>
      </c>
      <c r="Y631" s="8">
        <f t="shared" si="329"/>
        <v>0</v>
      </c>
      <c r="Z631" s="8">
        <f t="shared" si="330"/>
        <v>0</v>
      </c>
      <c r="AA631" s="8">
        <f t="shared" si="331"/>
        <v>0</v>
      </c>
      <c r="AB631" s="8">
        <f t="shared" si="339"/>
        <v>0</v>
      </c>
      <c r="AC631" s="8">
        <f t="shared" si="332"/>
        <v>0</v>
      </c>
      <c r="AD631" s="8">
        <f t="shared" si="340"/>
        <v>0</v>
      </c>
      <c r="AE631" s="8">
        <f t="shared" si="333"/>
        <v>0</v>
      </c>
      <c r="AJ631" s="7"/>
      <c r="AK631" s="6"/>
      <c r="AL631" s="6"/>
      <c r="AM631" s="5"/>
      <c r="AN631" s="5"/>
    </row>
    <row r="632" spans="8:40" x14ac:dyDescent="0.15">
      <c r="H632" s="17">
        <f t="shared" si="341"/>
        <v>159</v>
      </c>
      <c r="I632" s="7" t="b">
        <f t="shared" si="334"/>
        <v>0</v>
      </c>
      <c r="J632" s="16">
        <v>0</v>
      </c>
      <c r="K632" s="14">
        <v>0</v>
      </c>
      <c r="L632" s="15">
        <f t="shared" si="342"/>
        <v>2929.4965641674362</v>
      </c>
      <c r="M632" s="14">
        <f t="shared" si="326"/>
        <v>769177</v>
      </c>
      <c r="O632" s="12" t="e">
        <f>1000*(IF(I99&lt;18,VLOOKUP(I99,'[1]Mortality (No Interventions) H'!$B$10:$O$129,13),VLOOKUP(I99,'[1]Mortality (Interventions) H'!$B$392:$AV$512,16)))</f>
        <v>#N/A</v>
      </c>
      <c r="P632" s="11">
        <v>0</v>
      </c>
      <c r="Q632" s="10" t="e">
        <f t="shared" si="335"/>
        <v>#N/A</v>
      </c>
      <c r="R632" s="10" t="e">
        <f t="shared" si="336"/>
        <v>#N/A</v>
      </c>
      <c r="S632" s="10" t="e">
        <f t="shared" si="337"/>
        <v>#N/A</v>
      </c>
      <c r="T632" s="9" t="e">
        <f t="shared" si="327"/>
        <v>#N/A</v>
      </c>
      <c r="V632" s="8" t="e">
        <f t="shared" si="338"/>
        <v>#N/A</v>
      </c>
      <c r="W632" s="8" t="e">
        <f t="shared" si="328"/>
        <v>#N/A</v>
      </c>
      <c r="Y632" s="8">
        <f t="shared" si="329"/>
        <v>0</v>
      </c>
      <c r="Z632" s="8">
        <f t="shared" si="330"/>
        <v>0</v>
      </c>
      <c r="AA632" s="8">
        <f t="shared" si="331"/>
        <v>0</v>
      </c>
      <c r="AB632" s="8">
        <f t="shared" si="339"/>
        <v>0</v>
      </c>
      <c r="AC632" s="8">
        <f t="shared" si="332"/>
        <v>0</v>
      </c>
      <c r="AD632" s="8">
        <f t="shared" si="340"/>
        <v>0</v>
      </c>
      <c r="AE632" s="8">
        <f t="shared" si="333"/>
        <v>0</v>
      </c>
      <c r="AJ632" s="7"/>
      <c r="AK632" s="6"/>
      <c r="AL632" s="6"/>
      <c r="AM632" s="5"/>
      <c r="AN632" s="5"/>
    </row>
    <row r="633" spans="8:40" x14ac:dyDescent="0.15">
      <c r="H633" s="17">
        <f t="shared" si="341"/>
        <v>160</v>
      </c>
      <c r="I633" s="7" t="b">
        <f t="shared" si="334"/>
        <v>0</v>
      </c>
      <c r="J633" s="16">
        <v>0</v>
      </c>
      <c r="K633" s="14">
        <v>0</v>
      </c>
      <c r="L633" s="15">
        <f t="shared" si="342"/>
        <v>2929.4965641674362</v>
      </c>
      <c r="M633" s="14">
        <f t="shared" ref="M633:M657" si="343">$E$11</f>
        <v>769177</v>
      </c>
      <c r="O633" s="12" t="e">
        <f>1000*(IF(I100&lt;18,VLOOKUP(I100,'[1]Mortality (No Interventions) H'!$B$10:$O$129,13),VLOOKUP(I100,'[1]Mortality (Interventions) H'!$B$392:$AV$512,16)))</f>
        <v>#N/A</v>
      </c>
      <c r="P633" s="11">
        <v>0</v>
      </c>
      <c r="Q633" s="10" t="e">
        <f t="shared" si="335"/>
        <v>#N/A</v>
      </c>
      <c r="R633" s="10" t="e">
        <f t="shared" si="336"/>
        <v>#N/A</v>
      </c>
      <c r="S633" s="10" t="e">
        <f t="shared" si="337"/>
        <v>#N/A</v>
      </c>
      <c r="T633" s="9" t="e">
        <f t="shared" ref="T633:T657" si="344">Q633-SUM(R633:S633)</f>
        <v>#N/A</v>
      </c>
      <c r="V633" s="8" t="e">
        <f t="shared" si="338"/>
        <v>#N/A</v>
      </c>
      <c r="W633" s="8" t="e">
        <f t="shared" ref="W633:W657" si="345">$G$14*M633*T633</f>
        <v>#N/A</v>
      </c>
      <c r="Y633" s="8">
        <f t="shared" ref="Y633:Y657" si="346">IFERROR(_xlfn.IFNA($T633*J633,0),0)</f>
        <v>0</v>
      </c>
      <c r="Z633" s="8">
        <f t="shared" ref="Z633:Z657" si="347">IFERROR(_xlfn.IFNA(-$T633*K633,0),0)</f>
        <v>0</v>
      </c>
      <c r="AA633" s="8">
        <f t="shared" ref="AA633:AA657" si="348">IFERROR(_xlfn.IFNA(-$T633*L633,0),0)</f>
        <v>0</v>
      </c>
      <c r="AB633" s="8">
        <f t="shared" si="339"/>
        <v>0</v>
      </c>
      <c r="AC633" s="8">
        <f t="shared" ref="AC633:AC657" si="349">IFERROR(_xlfn.IFNA(SUM(Y633:AB633),0),0)</f>
        <v>0</v>
      </c>
      <c r="AD633" s="8">
        <f t="shared" si="340"/>
        <v>0</v>
      </c>
      <c r="AE633" s="8">
        <f t="shared" ref="AE633:AE657" si="350">IFERROR(_xlfn.IFNA(SUM(AC633:AD633),0),0)</f>
        <v>0</v>
      </c>
      <c r="AJ633" s="7"/>
      <c r="AK633" s="6"/>
      <c r="AL633" s="6"/>
      <c r="AM633" s="5"/>
      <c r="AN633" s="5"/>
    </row>
    <row r="634" spans="8:40" x14ac:dyDescent="0.15">
      <c r="H634" s="17">
        <f t="shared" si="341"/>
        <v>161</v>
      </c>
      <c r="I634" s="7" t="b">
        <f t="shared" ref="I634:I657" si="351">IF(H634&lt;121, H634 )</f>
        <v>0</v>
      </c>
      <c r="J634" s="16">
        <v>0</v>
      </c>
      <c r="K634" s="14">
        <v>0</v>
      </c>
      <c r="L634" s="15">
        <f t="shared" si="342"/>
        <v>2929.4965641674362</v>
      </c>
      <c r="M634" s="14">
        <f t="shared" si="343"/>
        <v>769177</v>
      </c>
      <c r="O634" s="12" t="e">
        <f>1000*(IF(I101&lt;18,VLOOKUP(I101,'[1]Mortality (No Interventions) H'!$B$10:$O$129,13),VLOOKUP(I101,'[1]Mortality (Interventions) H'!$B$392:$AV$512,16)))</f>
        <v>#N/A</v>
      </c>
      <c r="P634" s="11">
        <v>0</v>
      </c>
      <c r="Q634" s="10" t="e">
        <f t="shared" ref="Q634:Q657" si="352">T633</f>
        <v>#N/A</v>
      </c>
      <c r="R634" s="10" t="e">
        <f t="shared" ref="R634:R657" si="353">O634*Q634/1000</f>
        <v>#N/A</v>
      </c>
      <c r="S634" s="10" t="e">
        <f t="shared" ref="S634:S657" si="354">MIN(P634*Q634,Q634-R634)</f>
        <v>#N/A</v>
      </c>
      <c r="T634" s="9" t="e">
        <f t="shared" si="344"/>
        <v>#N/A</v>
      </c>
      <c r="V634" s="8" t="e">
        <f t="shared" ref="V634:V657" si="355">W633</f>
        <v>#N/A</v>
      </c>
      <c r="W634" s="8" t="e">
        <f t="shared" si="345"/>
        <v>#N/A</v>
      </c>
      <c r="Y634" s="8">
        <f t="shared" si="346"/>
        <v>0</v>
      </c>
      <c r="Z634" s="8">
        <f t="shared" si="347"/>
        <v>0</v>
      </c>
      <c r="AA634" s="8">
        <f t="shared" si="348"/>
        <v>0</v>
      </c>
      <c r="AB634" s="8">
        <f t="shared" ref="AB634:AB657" si="356">IFERROR(_xlfn.IFNA(-M634*R634,0),0)</f>
        <v>0</v>
      </c>
      <c r="AC634" s="8">
        <f t="shared" si="349"/>
        <v>0</v>
      </c>
      <c r="AD634" s="8">
        <f t="shared" ref="AD634:AD657" si="357">IFERROR(_xlfn.IFNA($D$6*SUM(V634:V634,Y634:Z634),0),0)</f>
        <v>0</v>
      </c>
      <c r="AE634" s="8">
        <f t="shared" si="350"/>
        <v>0</v>
      </c>
      <c r="AJ634" s="7"/>
      <c r="AK634" s="6"/>
      <c r="AL634" s="6"/>
      <c r="AM634" s="5"/>
      <c r="AN634" s="5"/>
    </row>
    <row r="635" spans="8:40" x14ac:dyDescent="0.15">
      <c r="H635" s="17">
        <f t="shared" ref="H635:H657" si="358">H634+1</f>
        <v>162</v>
      </c>
      <c r="I635" s="7" t="b">
        <f t="shared" si="351"/>
        <v>0</v>
      </c>
      <c r="J635" s="16">
        <v>0</v>
      </c>
      <c r="K635" s="14">
        <v>0</v>
      </c>
      <c r="L635" s="15">
        <f t="shared" ref="L635:L657" si="359">$C$548</f>
        <v>2929.4965641674362</v>
      </c>
      <c r="M635" s="14">
        <f t="shared" si="343"/>
        <v>769177</v>
      </c>
      <c r="O635" s="12" t="e">
        <f>1000*(IF(I102&lt;18,VLOOKUP(I102,'[1]Mortality (No Interventions) H'!$B$10:$O$129,13),VLOOKUP(I102,'[1]Mortality (Interventions) H'!$B$392:$AV$512,16)))</f>
        <v>#N/A</v>
      </c>
      <c r="P635" s="11">
        <v>0</v>
      </c>
      <c r="Q635" s="10" t="e">
        <f t="shared" si="352"/>
        <v>#N/A</v>
      </c>
      <c r="R635" s="10" t="e">
        <f t="shared" si="353"/>
        <v>#N/A</v>
      </c>
      <c r="S635" s="10" t="e">
        <f t="shared" si="354"/>
        <v>#N/A</v>
      </c>
      <c r="T635" s="9" t="e">
        <f t="shared" si="344"/>
        <v>#N/A</v>
      </c>
      <c r="V635" s="8" t="e">
        <f t="shared" si="355"/>
        <v>#N/A</v>
      </c>
      <c r="W635" s="8" t="e">
        <f t="shared" si="345"/>
        <v>#N/A</v>
      </c>
      <c r="Y635" s="8">
        <f t="shared" si="346"/>
        <v>0</v>
      </c>
      <c r="Z635" s="8">
        <f t="shared" si="347"/>
        <v>0</v>
      </c>
      <c r="AA635" s="8">
        <f t="shared" si="348"/>
        <v>0</v>
      </c>
      <c r="AB635" s="8">
        <f t="shared" si="356"/>
        <v>0</v>
      </c>
      <c r="AC635" s="8">
        <f t="shared" si="349"/>
        <v>0</v>
      </c>
      <c r="AD635" s="8">
        <f t="shared" si="357"/>
        <v>0</v>
      </c>
      <c r="AE635" s="8">
        <f t="shared" si="350"/>
        <v>0</v>
      </c>
      <c r="AJ635" s="7"/>
      <c r="AK635" s="6"/>
      <c r="AL635" s="6"/>
      <c r="AM635" s="5"/>
      <c r="AN635" s="5"/>
    </row>
    <row r="636" spans="8:40" x14ac:dyDescent="0.15">
      <c r="H636" s="17">
        <f t="shared" si="358"/>
        <v>163</v>
      </c>
      <c r="I636" s="7" t="b">
        <f t="shared" si="351"/>
        <v>0</v>
      </c>
      <c r="J636" s="16">
        <v>0</v>
      </c>
      <c r="K636" s="14">
        <v>0</v>
      </c>
      <c r="L636" s="15">
        <f t="shared" si="359"/>
        <v>2929.4965641674362</v>
      </c>
      <c r="M636" s="14">
        <f t="shared" si="343"/>
        <v>769177</v>
      </c>
      <c r="O636" s="12" t="e">
        <f>1000*(IF(I103&lt;18,VLOOKUP(I103,'[1]Mortality (No Interventions) H'!$B$10:$O$129,13),VLOOKUP(I103,'[1]Mortality (Interventions) H'!$B$392:$AV$512,16)))</f>
        <v>#N/A</v>
      </c>
      <c r="P636" s="11">
        <v>0</v>
      </c>
      <c r="Q636" s="10" t="e">
        <f t="shared" si="352"/>
        <v>#N/A</v>
      </c>
      <c r="R636" s="10" t="e">
        <f t="shared" si="353"/>
        <v>#N/A</v>
      </c>
      <c r="S636" s="10" t="e">
        <f t="shared" si="354"/>
        <v>#N/A</v>
      </c>
      <c r="T636" s="9" t="e">
        <f t="shared" si="344"/>
        <v>#N/A</v>
      </c>
      <c r="V636" s="8" t="e">
        <f t="shared" si="355"/>
        <v>#N/A</v>
      </c>
      <c r="W636" s="8" t="e">
        <f t="shared" si="345"/>
        <v>#N/A</v>
      </c>
      <c r="Y636" s="8">
        <f t="shared" si="346"/>
        <v>0</v>
      </c>
      <c r="Z636" s="8">
        <f t="shared" si="347"/>
        <v>0</v>
      </c>
      <c r="AA636" s="8">
        <f t="shared" si="348"/>
        <v>0</v>
      </c>
      <c r="AB636" s="8">
        <f t="shared" si="356"/>
        <v>0</v>
      </c>
      <c r="AC636" s="8">
        <f t="shared" si="349"/>
        <v>0</v>
      </c>
      <c r="AD636" s="8">
        <f t="shared" si="357"/>
        <v>0</v>
      </c>
      <c r="AE636" s="8">
        <f t="shared" si="350"/>
        <v>0</v>
      </c>
      <c r="AJ636" s="7"/>
      <c r="AK636" s="6"/>
      <c r="AL636" s="6"/>
      <c r="AM636" s="5"/>
      <c r="AN636" s="5"/>
    </row>
    <row r="637" spans="8:40" x14ac:dyDescent="0.15">
      <c r="H637" s="17">
        <f t="shared" si="358"/>
        <v>164</v>
      </c>
      <c r="I637" s="7" t="b">
        <f t="shared" si="351"/>
        <v>0</v>
      </c>
      <c r="J637" s="16">
        <v>0</v>
      </c>
      <c r="K637" s="14">
        <v>0</v>
      </c>
      <c r="L637" s="15">
        <f t="shared" si="359"/>
        <v>2929.4965641674362</v>
      </c>
      <c r="M637" s="14">
        <f t="shared" si="343"/>
        <v>769177</v>
      </c>
      <c r="O637" s="12" t="e">
        <f>1000*(IF(I104&lt;18,VLOOKUP(I104,'[1]Mortality (No Interventions) H'!$B$10:$O$129,13),VLOOKUP(I104,'[1]Mortality (Interventions) H'!$B$392:$AV$512,16)))</f>
        <v>#N/A</v>
      </c>
      <c r="P637" s="11">
        <v>0</v>
      </c>
      <c r="Q637" s="10" t="e">
        <f t="shared" si="352"/>
        <v>#N/A</v>
      </c>
      <c r="R637" s="10" t="e">
        <f t="shared" si="353"/>
        <v>#N/A</v>
      </c>
      <c r="S637" s="10" t="e">
        <f t="shared" si="354"/>
        <v>#N/A</v>
      </c>
      <c r="T637" s="9" t="e">
        <f t="shared" si="344"/>
        <v>#N/A</v>
      </c>
      <c r="V637" s="8" t="e">
        <f t="shared" si="355"/>
        <v>#N/A</v>
      </c>
      <c r="W637" s="8" t="e">
        <f t="shared" si="345"/>
        <v>#N/A</v>
      </c>
      <c r="Y637" s="8">
        <f t="shared" si="346"/>
        <v>0</v>
      </c>
      <c r="Z637" s="8">
        <f t="shared" si="347"/>
        <v>0</v>
      </c>
      <c r="AA637" s="8">
        <f t="shared" si="348"/>
        <v>0</v>
      </c>
      <c r="AB637" s="8">
        <f t="shared" si="356"/>
        <v>0</v>
      </c>
      <c r="AC637" s="8">
        <f t="shared" si="349"/>
        <v>0</v>
      </c>
      <c r="AD637" s="8">
        <f t="shared" si="357"/>
        <v>0</v>
      </c>
      <c r="AE637" s="8">
        <f t="shared" si="350"/>
        <v>0</v>
      </c>
      <c r="AJ637" s="7"/>
      <c r="AK637" s="6"/>
      <c r="AL637" s="6"/>
      <c r="AM637" s="5"/>
      <c r="AN637" s="5"/>
    </row>
    <row r="638" spans="8:40" x14ac:dyDescent="0.15">
      <c r="H638" s="17">
        <f t="shared" si="358"/>
        <v>165</v>
      </c>
      <c r="I638" s="7" t="b">
        <f t="shared" si="351"/>
        <v>0</v>
      </c>
      <c r="J638" s="16">
        <v>0</v>
      </c>
      <c r="K638" s="14">
        <v>0</v>
      </c>
      <c r="L638" s="15">
        <f t="shared" si="359"/>
        <v>2929.4965641674362</v>
      </c>
      <c r="M638" s="14">
        <f t="shared" si="343"/>
        <v>769177</v>
      </c>
      <c r="O638" s="12" t="e">
        <f>1000*(IF(I105&lt;18,VLOOKUP(I105,'[1]Mortality (No Interventions) H'!$B$10:$O$129,13),VLOOKUP(I105,'[1]Mortality (Interventions) H'!$B$392:$AV$512,16)))</f>
        <v>#N/A</v>
      </c>
      <c r="P638" s="11">
        <v>0</v>
      </c>
      <c r="Q638" s="10" t="e">
        <f t="shared" si="352"/>
        <v>#N/A</v>
      </c>
      <c r="R638" s="10" t="e">
        <f t="shared" si="353"/>
        <v>#N/A</v>
      </c>
      <c r="S638" s="10" t="e">
        <f t="shared" si="354"/>
        <v>#N/A</v>
      </c>
      <c r="T638" s="9" t="e">
        <f t="shared" si="344"/>
        <v>#N/A</v>
      </c>
      <c r="V638" s="8" t="e">
        <f t="shared" si="355"/>
        <v>#N/A</v>
      </c>
      <c r="W638" s="8" t="e">
        <f t="shared" si="345"/>
        <v>#N/A</v>
      </c>
      <c r="Y638" s="8">
        <f t="shared" si="346"/>
        <v>0</v>
      </c>
      <c r="Z638" s="8">
        <f t="shared" si="347"/>
        <v>0</v>
      </c>
      <c r="AA638" s="8">
        <f t="shared" si="348"/>
        <v>0</v>
      </c>
      <c r="AB638" s="8">
        <f t="shared" si="356"/>
        <v>0</v>
      </c>
      <c r="AC638" s="8">
        <f t="shared" si="349"/>
        <v>0</v>
      </c>
      <c r="AD638" s="8">
        <f t="shared" si="357"/>
        <v>0</v>
      </c>
      <c r="AE638" s="8">
        <f t="shared" si="350"/>
        <v>0</v>
      </c>
      <c r="AJ638" s="7"/>
      <c r="AK638" s="6"/>
      <c r="AL638" s="6"/>
      <c r="AM638" s="5"/>
      <c r="AN638" s="5"/>
    </row>
    <row r="639" spans="8:40" x14ac:dyDescent="0.15">
      <c r="H639" s="17">
        <f t="shared" si="358"/>
        <v>166</v>
      </c>
      <c r="I639" s="7" t="b">
        <f t="shared" si="351"/>
        <v>0</v>
      </c>
      <c r="J639" s="16">
        <v>0</v>
      </c>
      <c r="K639" s="14">
        <v>0</v>
      </c>
      <c r="L639" s="15">
        <f t="shared" si="359"/>
        <v>2929.4965641674362</v>
      </c>
      <c r="M639" s="14">
        <f t="shared" si="343"/>
        <v>769177</v>
      </c>
      <c r="O639" s="12" t="e">
        <f>1000*(IF(I106&lt;18,VLOOKUP(I106,'[1]Mortality (No Interventions) H'!$B$10:$O$129,13),VLOOKUP(I106,'[1]Mortality (Interventions) H'!$B$392:$AV$512,16)))</f>
        <v>#N/A</v>
      </c>
      <c r="P639" s="11">
        <v>0</v>
      </c>
      <c r="Q639" s="10" t="e">
        <f t="shared" si="352"/>
        <v>#N/A</v>
      </c>
      <c r="R639" s="10" t="e">
        <f t="shared" si="353"/>
        <v>#N/A</v>
      </c>
      <c r="S639" s="10" t="e">
        <f t="shared" si="354"/>
        <v>#N/A</v>
      </c>
      <c r="T639" s="9" t="e">
        <f t="shared" si="344"/>
        <v>#N/A</v>
      </c>
      <c r="V639" s="8" t="e">
        <f t="shared" si="355"/>
        <v>#N/A</v>
      </c>
      <c r="W639" s="8" t="e">
        <f t="shared" si="345"/>
        <v>#N/A</v>
      </c>
      <c r="Y639" s="8">
        <f t="shared" si="346"/>
        <v>0</v>
      </c>
      <c r="Z639" s="8">
        <f t="shared" si="347"/>
        <v>0</v>
      </c>
      <c r="AA639" s="8">
        <f t="shared" si="348"/>
        <v>0</v>
      </c>
      <c r="AB639" s="8">
        <f t="shared" si="356"/>
        <v>0</v>
      </c>
      <c r="AC639" s="8">
        <f t="shared" si="349"/>
        <v>0</v>
      </c>
      <c r="AD639" s="8">
        <f t="shared" si="357"/>
        <v>0</v>
      </c>
      <c r="AE639" s="8">
        <f t="shared" si="350"/>
        <v>0</v>
      </c>
      <c r="AJ639" s="7"/>
      <c r="AK639" s="6"/>
      <c r="AL639" s="6"/>
      <c r="AM639" s="5"/>
      <c r="AN639" s="5"/>
    </row>
    <row r="640" spans="8:40" x14ac:dyDescent="0.15">
      <c r="H640" s="17">
        <f t="shared" si="358"/>
        <v>167</v>
      </c>
      <c r="I640" s="7" t="b">
        <f t="shared" si="351"/>
        <v>0</v>
      </c>
      <c r="J640" s="16">
        <v>0</v>
      </c>
      <c r="K640" s="14">
        <v>0</v>
      </c>
      <c r="L640" s="15">
        <f t="shared" si="359"/>
        <v>2929.4965641674362</v>
      </c>
      <c r="M640" s="14">
        <f t="shared" si="343"/>
        <v>769177</v>
      </c>
      <c r="O640" s="12" t="e">
        <f>1000*(IF(I107&lt;18,VLOOKUP(I107,'[1]Mortality (No Interventions) H'!$B$10:$O$129,13),VLOOKUP(I107,'[1]Mortality (Interventions) H'!$B$392:$AV$512,16)))</f>
        <v>#N/A</v>
      </c>
      <c r="P640" s="11">
        <v>0</v>
      </c>
      <c r="Q640" s="10" t="e">
        <f t="shared" si="352"/>
        <v>#N/A</v>
      </c>
      <c r="R640" s="10" t="e">
        <f t="shared" si="353"/>
        <v>#N/A</v>
      </c>
      <c r="S640" s="10" t="e">
        <f t="shared" si="354"/>
        <v>#N/A</v>
      </c>
      <c r="T640" s="9" t="e">
        <f t="shared" si="344"/>
        <v>#N/A</v>
      </c>
      <c r="V640" s="8" t="e">
        <f t="shared" si="355"/>
        <v>#N/A</v>
      </c>
      <c r="W640" s="8" t="e">
        <f t="shared" si="345"/>
        <v>#N/A</v>
      </c>
      <c r="Y640" s="8">
        <f t="shared" si="346"/>
        <v>0</v>
      </c>
      <c r="Z640" s="8">
        <f t="shared" si="347"/>
        <v>0</v>
      </c>
      <c r="AA640" s="8">
        <f t="shared" si="348"/>
        <v>0</v>
      </c>
      <c r="AB640" s="8">
        <f t="shared" si="356"/>
        <v>0</v>
      </c>
      <c r="AC640" s="8">
        <f t="shared" si="349"/>
        <v>0</v>
      </c>
      <c r="AD640" s="8">
        <f t="shared" si="357"/>
        <v>0</v>
      </c>
      <c r="AE640" s="8">
        <f t="shared" si="350"/>
        <v>0</v>
      </c>
      <c r="AJ640" s="7"/>
      <c r="AK640" s="6"/>
      <c r="AL640" s="6"/>
      <c r="AM640" s="5"/>
      <c r="AN640" s="5"/>
    </row>
    <row r="641" spans="8:40" x14ac:dyDescent="0.15">
      <c r="H641" s="17">
        <f t="shared" si="358"/>
        <v>168</v>
      </c>
      <c r="I641" s="7" t="b">
        <f t="shared" si="351"/>
        <v>0</v>
      </c>
      <c r="J641" s="16">
        <v>0</v>
      </c>
      <c r="K641" s="14">
        <v>0</v>
      </c>
      <c r="L641" s="15">
        <f t="shared" si="359"/>
        <v>2929.4965641674362</v>
      </c>
      <c r="M641" s="14">
        <f t="shared" si="343"/>
        <v>769177</v>
      </c>
      <c r="O641" s="12" t="e">
        <f>1000*(IF(I108&lt;18,VLOOKUP(I108,'[1]Mortality (No Interventions) H'!$B$10:$O$129,13),VLOOKUP(I108,'[1]Mortality (Interventions) H'!$B$392:$AV$512,16)))</f>
        <v>#N/A</v>
      </c>
      <c r="P641" s="11">
        <v>0</v>
      </c>
      <c r="Q641" s="10" t="e">
        <f t="shared" si="352"/>
        <v>#N/A</v>
      </c>
      <c r="R641" s="10" t="e">
        <f t="shared" si="353"/>
        <v>#N/A</v>
      </c>
      <c r="S641" s="10" t="e">
        <f t="shared" si="354"/>
        <v>#N/A</v>
      </c>
      <c r="T641" s="9" t="e">
        <f t="shared" si="344"/>
        <v>#N/A</v>
      </c>
      <c r="V641" s="8" t="e">
        <f t="shared" si="355"/>
        <v>#N/A</v>
      </c>
      <c r="W641" s="8" t="e">
        <f t="shared" si="345"/>
        <v>#N/A</v>
      </c>
      <c r="Y641" s="8">
        <f t="shared" si="346"/>
        <v>0</v>
      </c>
      <c r="Z641" s="8">
        <f t="shared" si="347"/>
        <v>0</v>
      </c>
      <c r="AA641" s="8">
        <f t="shared" si="348"/>
        <v>0</v>
      </c>
      <c r="AB641" s="8">
        <f t="shared" si="356"/>
        <v>0</v>
      </c>
      <c r="AC641" s="8">
        <f t="shared" si="349"/>
        <v>0</v>
      </c>
      <c r="AD641" s="8">
        <f t="shared" si="357"/>
        <v>0</v>
      </c>
      <c r="AE641" s="8">
        <f t="shared" si="350"/>
        <v>0</v>
      </c>
      <c r="AJ641" s="7"/>
      <c r="AK641" s="6"/>
      <c r="AL641" s="6"/>
      <c r="AM641" s="5"/>
      <c r="AN641" s="5"/>
    </row>
    <row r="642" spans="8:40" x14ac:dyDescent="0.15">
      <c r="H642" s="17">
        <f t="shared" si="358"/>
        <v>169</v>
      </c>
      <c r="I642" s="7" t="b">
        <f t="shared" si="351"/>
        <v>0</v>
      </c>
      <c r="J642" s="16">
        <v>0</v>
      </c>
      <c r="K642" s="14">
        <v>0</v>
      </c>
      <c r="L642" s="15">
        <f t="shared" si="359"/>
        <v>2929.4965641674362</v>
      </c>
      <c r="M642" s="14">
        <f t="shared" si="343"/>
        <v>769177</v>
      </c>
      <c r="O642" s="12" t="e">
        <f>1000*(IF(I109&lt;18,VLOOKUP(I109,'[1]Mortality (No Interventions) H'!$B$10:$O$129,13),VLOOKUP(I109,'[1]Mortality (Interventions) H'!$B$392:$AV$512,16)))</f>
        <v>#N/A</v>
      </c>
      <c r="P642" s="11">
        <v>0</v>
      </c>
      <c r="Q642" s="10" t="e">
        <f t="shared" si="352"/>
        <v>#N/A</v>
      </c>
      <c r="R642" s="10" t="e">
        <f t="shared" si="353"/>
        <v>#N/A</v>
      </c>
      <c r="S642" s="10" t="e">
        <f t="shared" si="354"/>
        <v>#N/A</v>
      </c>
      <c r="T642" s="9" t="e">
        <f t="shared" si="344"/>
        <v>#N/A</v>
      </c>
      <c r="V642" s="8" t="e">
        <f t="shared" si="355"/>
        <v>#N/A</v>
      </c>
      <c r="W642" s="8" t="e">
        <f t="shared" si="345"/>
        <v>#N/A</v>
      </c>
      <c r="Y642" s="8">
        <f t="shared" si="346"/>
        <v>0</v>
      </c>
      <c r="Z642" s="8">
        <f t="shared" si="347"/>
        <v>0</v>
      </c>
      <c r="AA642" s="8">
        <f t="shared" si="348"/>
        <v>0</v>
      </c>
      <c r="AB642" s="8">
        <f t="shared" si="356"/>
        <v>0</v>
      </c>
      <c r="AC642" s="8">
        <f t="shared" si="349"/>
        <v>0</v>
      </c>
      <c r="AD642" s="8">
        <f t="shared" si="357"/>
        <v>0</v>
      </c>
      <c r="AE642" s="8">
        <f t="shared" si="350"/>
        <v>0</v>
      </c>
      <c r="AJ642" s="7"/>
      <c r="AK642" s="6"/>
      <c r="AL642" s="6"/>
      <c r="AM642" s="5"/>
      <c r="AN642" s="5"/>
    </row>
    <row r="643" spans="8:40" x14ac:dyDescent="0.15">
      <c r="H643" s="17">
        <f t="shared" si="358"/>
        <v>170</v>
      </c>
      <c r="I643" s="7" t="b">
        <f t="shared" si="351"/>
        <v>0</v>
      </c>
      <c r="J643" s="16">
        <v>0</v>
      </c>
      <c r="K643" s="14">
        <v>0</v>
      </c>
      <c r="L643" s="15">
        <f t="shared" si="359"/>
        <v>2929.4965641674362</v>
      </c>
      <c r="M643" s="14">
        <f t="shared" si="343"/>
        <v>769177</v>
      </c>
      <c r="O643" s="12" t="e">
        <f>1000*(IF(I110&lt;18,VLOOKUP(I110,'[1]Mortality (No Interventions) H'!$B$10:$O$129,13),VLOOKUP(I110,'[1]Mortality (Interventions) H'!$B$392:$AV$512,16)))</f>
        <v>#N/A</v>
      </c>
      <c r="P643" s="11">
        <v>0</v>
      </c>
      <c r="Q643" s="10" t="e">
        <f t="shared" si="352"/>
        <v>#N/A</v>
      </c>
      <c r="R643" s="10" t="e">
        <f t="shared" si="353"/>
        <v>#N/A</v>
      </c>
      <c r="S643" s="10" t="e">
        <f t="shared" si="354"/>
        <v>#N/A</v>
      </c>
      <c r="T643" s="9" t="e">
        <f t="shared" si="344"/>
        <v>#N/A</v>
      </c>
      <c r="V643" s="8" t="e">
        <f t="shared" si="355"/>
        <v>#N/A</v>
      </c>
      <c r="W643" s="8" t="e">
        <f t="shared" si="345"/>
        <v>#N/A</v>
      </c>
      <c r="Y643" s="8">
        <f t="shared" si="346"/>
        <v>0</v>
      </c>
      <c r="Z643" s="8">
        <f t="shared" si="347"/>
        <v>0</v>
      </c>
      <c r="AA643" s="8">
        <f t="shared" si="348"/>
        <v>0</v>
      </c>
      <c r="AB643" s="8">
        <f t="shared" si="356"/>
        <v>0</v>
      </c>
      <c r="AC643" s="8">
        <f t="shared" si="349"/>
        <v>0</v>
      </c>
      <c r="AD643" s="8">
        <f t="shared" si="357"/>
        <v>0</v>
      </c>
      <c r="AE643" s="8">
        <f t="shared" si="350"/>
        <v>0</v>
      </c>
      <c r="AJ643" s="7"/>
      <c r="AK643" s="6"/>
      <c r="AL643" s="6"/>
      <c r="AM643" s="5"/>
      <c r="AN643" s="5"/>
    </row>
    <row r="644" spans="8:40" x14ac:dyDescent="0.15">
      <c r="H644" s="17">
        <f t="shared" si="358"/>
        <v>171</v>
      </c>
      <c r="I644" s="7" t="b">
        <f t="shared" si="351"/>
        <v>0</v>
      </c>
      <c r="J644" s="16">
        <v>0</v>
      </c>
      <c r="K644" s="14">
        <v>0</v>
      </c>
      <c r="L644" s="15">
        <f t="shared" si="359"/>
        <v>2929.4965641674362</v>
      </c>
      <c r="M644" s="14">
        <f t="shared" si="343"/>
        <v>769177</v>
      </c>
      <c r="O644" s="12" t="e">
        <f>1000*(IF(I111&lt;18,VLOOKUP(I111,'[1]Mortality (No Interventions) H'!$B$10:$O$129,13),VLOOKUP(I111,'[1]Mortality (Interventions) H'!$B$392:$AV$512,16)))</f>
        <v>#N/A</v>
      </c>
      <c r="P644" s="11">
        <v>0</v>
      </c>
      <c r="Q644" s="10" t="e">
        <f t="shared" si="352"/>
        <v>#N/A</v>
      </c>
      <c r="R644" s="10" t="e">
        <f t="shared" si="353"/>
        <v>#N/A</v>
      </c>
      <c r="S644" s="10" t="e">
        <f t="shared" si="354"/>
        <v>#N/A</v>
      </c>
      <c r="T644" s="9" t="e">
        <f t="shared" si="344"/>
        <v>#N/A</v>
      </c>
      <c r="V644" s="8" t="e">
        <f t="shared" si="355"/>
        <v>#N/A</v>
      </c>
      <c r="W644" s="8" t="e">
        <f t="shared" si="345"/>
        <v>#N/A</v>
      </c>
      <c r="Y644" s="8">
        <f t="shared" si="346"/>
        <v>0</v>
      </c>
      <c r="Z644" s="8">
        <f t="shared" si="347"/>
        <v>0</v>
      </c>
      <c r="AA644" s="8">
        <f t="shared" si="348"/>
        <v>0</v>
      </c>
      <c r="AB644" s="8">
        <f t="shared" si="356"/>
        <v>0</v>
      </c>
      <c r="AC644" s="8">
        <f t="shared" si="349"/>
        <v>0</v>
      </c>
      <c r="AD644" s="8">
        <f t="shared" si="357"/>
        <v>0</v>
      </c>
      <c r="AE644" s="8">
        <f t="shared" si="350"/>
        <v>0</v>
      </c>
      <c r="AJ644" s="7"/>
      <c r="AK644" s="6"/>
      <c r="AL644" s="6"/>
      <c r="AM644" s="5"/>
      <c r="AN644" s="5"/>
    </row>
    <row r="645" spans="8:40" x14ac:dyDescent="0.15">
      <c r="H645" s="17">
        <f t="shared" si="358"/>
        <v>172</v>
      </c>
      <c r="I645" s="7" t="b">
        <f t="shared" si="351"/>
        <v>0</v>
      </c>
      <c r="J645" s="16">
        <v>0</v>
      </c>
      <c r="K645" s="14">
        <v>0</v>
      </c>
      <c r="L645" s="15">
        <f t="shared" si="359"/>
        <v>2929.4965641674362</v>
      </c>
      <c r="M645" s="14">
        <f t="shared" si="343"/>
        <v>769177</v>
      </c>
      <c r="O645" s="12" t="e">
        <f>1000*(IF(I112&lt;18,VLOOKUP(I112,'[1]Mortality (No Interventions) H'!$B$10:$O$129,13),VLOOKUP(I112,'[1]Mortality (Interventions) H'!$B$392:$AV$512,16)))</f>
        <v>#N/A</v>
      </c>
      <c r="P645" s="11">
        <v>0</v>
      </c>
      <c r="Q645" s="10" t="e">
        <f t="shared" si="352"/>
        <v>#N/A</v>
      </c>
      <c r="R645" s="10" t="e">
        <f t="shared" si="353"/>
        <v>#N/A</v>
      </c>
      <c r="S645" s="10" t="e">
        <f t="shared" si="354"/>
        <v>#N/A</v>
      </c>
      <c r="T645" s="9" t="e">
        <f t="shared" si="344"/>
        <v>#N/A</v>
      </c>
      <c r="V645" s="8" t="e">
        <f t="shared" si="355"/>
        <v>#N/A</v>
      </c>
      <c r="W645" s="8" t="e">
        <f t="shared" si="345"/>
        <v>#N/A</v>
      </c>
      <c r="Y645" s="8">
        <f t="shared" si="346"/>
        <v>0</v>
      </c>
      <c r="Z645" s="8">
        <f t="shared" si="347"/>
        <v>0</v>
      </c>
      <c r="AA645" s="8">
        <f t="shared" si="348"/>
        <v>0</v>
      </c>
      <c r="AB645" s="8">
        <f t="shared" si="356"/>
        <v>0</v>
      </c>
      <c r="AC645" s="8">
        <f t="shared" si="349"/>
        <v>0</v>
      </c>
      <c r="AD645" s="8">
        <f t="shared" si="357"/>
        <v>0</v>
      </c>
      <c r="AE645" s="8">
        <f t="shared" si="350"/>
        <v>0</v>
      </c>
      <c r="AJ645" s="7"/>
      <c r="AK645" s="6"/>
      <c r="AL645" s="6"/>
      <c r="AM645" s="5"/>
      <c r="AN645" s="5"/>
    </row>
    <row r="646" spans="8:40" x14ac:dyDescent="0.15">
      <c r="H646" s="17">
        <f t="shared" si="358"/>
        <v>173</v>
      </c>
      <c r="I646" s="7" t="b">
        <f t="shared" si="351"/>
        <v>0</v>
      </c>
      <c r="J646" s="16">
        <v>0</v>
      </c>
      <c r="K646" s="14">
        <v>0</v>
      </c>
      <c r="L646" s="15">
        <f t="shared" si="359"/>
        <v>2929.4965641674362</v>
      </c>
      <c r="M646" s="14">
        <f t="shared" si="343"/>
        <v>769177</v>
      </c>
      <c r="O646" s="12" t="e">
        <f>1000*(IF(I113&lt;18,VLOOKUP(I113,'[1]Mortality (No Interventions) H'!$B$10:$O$129,13),VLOOKUP(I113,'[1]Mortality (Interventions) H'!$B$392:$AV$512,16)))</f>
        <v>#N/A</v>
      </c>
      <c r="P646" s="11">
        <v>0</v>
      </c>
      <c r="Q646" s="10" t="e">
        <f t="shared" si="352"/>
        <v>#N/A</v>
      </c>
      <c r="R646" s="10" t="e">
        <f t="shared" si="353"/>
        <v>#N/A</v>
      </c>
      <c r="S646" s="10" t="e">
        <f t="shared" si="354"/>
        <v>#N/A</v>
      </c>
      <c r="T646" s="9" t="e">
        <f t="shared" si="344"/>
        <v>#N/A</v>
      </c>
      <c r="V646" s="8" t="e">
        <f t="shared" si="355"/>
        <v>#N/A</v>
      </c>
      <c r="W646" s="8" t="e">
        <f t="shared" si="345"/>
        <v>#N/A</v>
      </c>
      <c r="Y646" s="8">
        <f t="shared" si="346"/>
        <v>0</v>
      </c>
      <c r="Z646" s="8">
        <f t="shared" si="347"/>
        <v>0</v>
      </c>
      <c r="AA646" s="8">
        <f t="shared" si="348"/>
        <v>0</v>
      </c>
      <c r="AB646" s="8">
        <f t="shared" si="356"/>
        <v>0</v>
      </c>
      <c r="AC646" s="8">
        <f t="shared" si="349"/>
        <v>0</v>
      </c>
      <c r="AD646" s="8">
        <f t="shared" si="357"/>
        <v>0</v>
      </c>
      <c r="AE646" s="8">
        <f t="shared" si="350"/>
        <v>0</v>
      </c>
      <c r="AJ646" s="7"/>
      <c r="AK646" s="6"/>
      <c r="AL646" s="6"/>
      <c r="AM646" s="5"/>
      <c r="AN646" s="5"/>
    </row>
    <row r="647" spans="8:40" x14ac:dyDescent="0.15">
      <c r="H647" s="17">
        <f t="shared" si="358"/>
        <v>174</v>
      </c>
      <c r="I647" s="7" t="b">
        <f t="shared" si="351"/>
        <v>0</v>
      </c>
      <c r="J647" s="16">
        <v>0</v>
      </c>
      <c r="K647" s="14">
        <v>0</v>
      </c>
      <c r="L647" s="15">
        <f t="shared" si="359"/>
        <v>2929.4965641674362</v>
      </c>
      <c r="M647" s="14">
        <f t="shared" si="343"/>
        <v>769177</v>
      </c>
      <c r="O647" s="12" t="e">
        <f>1000*(IF(I114&lt;18,VLOOKUP(I114,'[1]Mortality (No Interventions) H'!$B$10:$O$129,13),VLOOKUP(I114,'[1]Mortality (Interventions) H'!$B$392:$AV$512,16)))</f>
        <v>#N/A</v>
      </c>
      <c r="P647" s="11">
        <v>0</v>
      </c>
      <c r="Q647" s="10" t="e">
        <f t="shared" si="352"/>
        <v>#N/A</v>
      </c>
      <c r="R647" s="10" t="e">
        <f t="shared" si="353"/>
        <v>#N/A</v>
      </c>
      <c r="S647" s="10" t="e">
        <f t="shared" si="354"/>
        <v>#N/A</v>
      </c>
      <c r="T647" s="9" t="e">
        <f t="shared" si="344"/>
        <v>#N/A</v>
      </c>
      <c r="V647" s="8" t="e">
        <f t="shared" si="355"/>
        <v>#N/A</v>
      </c>
      <c r="W647" s="8" t="e">
        <f t="shared" si="345"/>
        <v>#N/A</v>
      </c>
      <c r="Y647" s="8">
        <f t="shared" si="346"/>
        <v>0</v>
      </c>
      <c r="Z647" s="8">
        <f t="shared" si="347"/>
        <v>0</v>
      </c>
      <c r="AA647" s="8">
        <f t="shared" si="348"/>
        <v>0</v>
      </c>
      <c r="AB647" s="8">
        <f t="shared" si="356"/>
        <v>0</v>
      </c>
      <c r="AC647" s="8">
        <f t="shared" si="349"/>
        <v>0</v>
      </c>
      <c r="AD647" s="8">
        <f t="shared" si="357"/>
        <v>0</v>
      </c>
      <c r="AE647" s="8">
        <f t="shared" si="350"/>
        <v>0</v>
      </c>
      <c r="AJ647" s="7"/>
      <c r="AK647" s="6"/>
      <c r="AL647" s="6"/>
      <c r="AM647" s="5"/>
      <c r="AN647" s="5"/>
    </row>
    <row r="648" spans="8:40" x14ac:dyDescent="0.15">
      <c r="H648" s="17">
        <f t="shared" si="358"/>
        <v>175</v>
      </c>
      <c r="I648" s="7" t="b">
        <f t="shared" si="351"/>
        <v>0</v>
      </c>
      <c r="J648" s="16">
        <v>0</v>
      </c>
      <c r="K648" s="14">
        <v>0</v>
      </c>
      <c r="L648" s="15">
        <f t="shared" si="359"/>
        <v>2929.4965641674362</v>
      </c>
      <c r="M648" s="14">
        <f t="shared" si="343"/>
        <v>769177</v>
      </c>
      <c r="O648" s="12" t="e">
        <f>1000*(IF(I115&lt;18,VLOOKUP(I115,'[1]Mortality (No Interventions) H'!$B$10:$O$129,13),VLOOKUP(I115,'[1]Mortality (Interventions) H'!$B$392:$AV$512,16)))</f>
        <v>#N/A</v>
      </c>
      <c r="P648" s="11">
        <v>0</v>
      </c>
      <c r="Q648" s="10" t="e">
        <f t="shared" si="352"/>
        <v>#N/A</v>
      </c>
      <c r="R648" s="10" t="e">
        <f t="shared" si="353"/>
        <v>#N/A</v>
      </c>
      <c r="S648" s="10" t="e">
        <f t="shared" si="354"/>
        <v>#N/A</v>
      </c>
      <c r="T648" s="9" t="e">
        <f t="shared" si="344"/>
        <v>#N/A</v>
      </c>
      <c r="V648" s="8" t="e">
        <f t="shared" si="355"/>
        <v>#N/A</v>
      </c>
      <c r="W648" s="8" t="e">
        <f t="shared" si="345"/>
        <v>#N/A</v>
      </c>
      <c r="Y648" s="8">
        <f t="shared" si="346"/>
        <v>0</v>
      </c>
      <c r="Z648" s="8">
        <f t="shared" si="347"/>
        <v>0</v>
      </c>
      <c r="AA648" s="8">
        <f t="shared" si="348"/>
        <v>0</v>
      </c>
      <c r="AB648" s="8">
        <f t="shared" si="356"/>
        <v>0</v>
      </c>
      <c r="AC648" s="8">
        <f t="shared" si="349"/>
        <v>0</v>
      </c>
      <c r="AD648" s="8">
        <f t="shared" si="357"/>
        <v>0</v>
      </c>
      <c r="AE648" s="8">
        <f t="shared" si="350"/>
        <v>0</v>
      </c>
      <c r="AJ648" s="7"/>
      <c r="AK648" s="6"/>
      <c r="AL648" s="6"/>
      <c r="AM648" s="5"/>
      <c r="AN648" s="5"/>
    </row>
    <row r="649" spans="8:40" x14ac:dyDescent="0.15">
      <c r="H649" s="17">
        <f t="shared" si="358"/>
        <v>176</v>
      </c>
      <c r="I649" s="7" t="b">
        <f t="shared" si="351"/>
        <v>0</v>
      </c>
      <c r="J649" s="16">
        <v>0</v>
      </c>
      <c r="K649" s="14">
        <v>0</v>
      </c>
      <c r="L649" s="15">
        <f t="shared" si="359"/>
        <v>2929.4965641674362</v>
      </c>
      <c r="M649" s="14">
        <f t="shared" si="343"/>
        <v>769177</v>
      </c>
      <c r="O649" s="12" t="e">
        <f>1000*(IF(I116&lt;18,VLOOKUP(I116,'[1]Mortality (No Interventions) H'!$B$10:$O$129,13),VLOOKUP(I116,'[1]Mortality (Interventions) H'!$B$392:$AV$512,16)))</f>
        <v>#N/A</v>
      </c>
      <c r="P649" s="11">
        <v>0</v>
      </c>
      <c r="Q649" s="10" t="e">
        <f t="shared" si="352"/>
        <v>#N/A</v>
      </c>
      <c r="R649" s="10" t="e">
        <f t="shared" si="353"/>
        <v>#N/A</v>
      </c>
      <c r="S649" s="10" t="e">
        <f t="shared" si="354"/>
        <v>#N/A</v>
      </c>
      <c r="T649" s="9" t="e">
        <f t="shared" si="344"/>
        <v>#N/A</v>
      </c>
      <c r="V649" s="8" t="e">
        <f t="shared" si="355"/>
        <v>#N/A</v>
      </c>
      <c r="W649" s="8" t="e">
        <f t="shared" si="345"/>
        <v>#N/A</v>
      </c>
      <c r="Y649" s="8">
        <f t="shared" si="346"/>
        <v>0</v>
      </c>
      <c r="Z649" s="8">
        <f t="shared" si="347"/>
        <v>0</v>
      </c>
      <c r="AA649" s="8">
        <f t="shared" si="348"/>
        <v>0</v>
      </c>
      <c r="AB649" s="8">
        <f t="shared" si="356"/>
        <v>0</v>
      </c>
      <c r="AC649" s="8">
        <f t="shared" si="349"/>
        <v>0</v>
      </c>
      <c r="AD649" s="8">
        <f t="shared" si="357"/>
        <v>0</v>
      </c>
      <c r="AE649" s="8">
        <f t="shared" si="350"/>
        <v>0</v>
      </c>
      <c r="AJ649" s="7"/>
      <c r="AK649" s="6"/>
      <c r="AL649" s="6"/>
      <c r="AM649" s="5"/>
      <c r="AN649" s="5"/>
    </row>
    <row r="650" spans="8:40" x14ac:dyDescent="0.15">
      <c r="H650" s="17">
        <f t="shared" si="358"/>
        <v>177</v>
      </c>
      <c r="I650" s="7" t="b">
        <f t="shared" si="351"/>
        <v>0</v>
      </c>
      <c r="J650" s="16">
        <v>0</v>
      </c>
      <c r="K650" s="14">
        <v>0</v>
      </c>
      <c r="L650" s="15">
        <f t="shared" si="359"/>
        <v>2929.4965641674362</v>
      </c>
      <c r="M650" s="14">
        <f t="shared" si="343"/>
        <v>769177</v>
      </c>
      <c r="O650" s="12" t="e">
        <f>1000*(IF(I117&lt;18,VLOOKUP(I117,'[1]Mortality (No Interventions) H'!$B$10:$O$129,13),VLOOKUP(I117,'[1]Mortality (Interventions) H'!$B$392:$AV$512,16)))</f>
        <v>#N/A</v>
      </c>
      <c r="P650" s="11">
        <v>0</v>
      </c>
      <c r="Q650" s="10" t="e">
        <f t="shared" si="352"/>
        <v>#N/A</v>
      </c>
      <c r="R650" s="10" t="e">
        <f t="shared" si="353"/>
        <v>#N/A</v>
      </c>
      <c r="S650" s="10" t="e">
        <f t="shared" si="354"/>
        <v>#N/A</v>
      </c>
      <c r="T650" s="9" t="e">
        <f t="shared" si="344"/>
        <v>#N/A</v>
      </c>
      <c r="V650" s="8" t="e">
        <f t="shared" si="355"/>
        <v>#N/A</v>
      </c>
      <c r="W650" s="8" t="e">
        <f t="shared" si="345"/>
        <v>#N/A</v>
      </c>
      <c r="Y650" s="8">
        <f t="shared" si="346"/>
        <v>0</v>
      </c>
      <c r="Z650" s="8">
        <f t="shared" si="347"/>
        <v>0</v>
      </c>
      <c r="AA650" s="8">
        <f t="shared" si="348"/>
        <v>0</v>
      </c>
      <c r="AB650" s="8">
        <f t="shared" si="356"/>
        <v>0</v>
      </c>
      <c r="AC650" s="8">
        <f t="shared" si="349"/>
        <v>0</v>
      </c>
      <c r="AD650" s="8">
        <f t="shared" si="357"/>
        <v>0</v>
      </c>
      <c r="AE650" s="8">
        <f t="shared" si="350"/>
        <v>0</v>
      </c>
      <c r="AJ650" s="7"/>
      <c r="AK650" s="6"/>
      <c r="AL650" s="6"/>
      <c r="AM650" s="5"/>
      <c r="AN650" s="5"/>
    </row>
    <row r="651" spans="8:40" x14ac:dyDescent="0.15">
      <c r="H651" s="17">
        <f t="shared" si="358"/>
        <v>178</v>
      </c>
      <c r="I651" s="7" t="b">
        <f t="shared" si="351"/>
        <v>0</v>
      </c>
      <c r="J651" s="16">
        <v>0</v>
      </c>
      <c r="K651" s="14">
        <v>0</v>
      </c>
      <c r="L651" s="15">
        <f t="shared" si="359"/>
        <v>2929.4965641674362</v>
      </c>
      <c r="M651" s="14">
        <f t="shared" si="343"/>
        <v>769177</v>
      </c>
      <c r="O651" s="12" t="e">
        <f>1000*(IF(I118&lt;18,VLOOKUP(I118,'[1]Mortality (No Interventions) H'!$B$10:$O$129,13),VLOOKUP(I118,'[1]Mortality (Interventions) H'!$B$392:$AV$512,16)))</f>
        <v>#N/A</v>
      </c>
      <c r="P651" s="11">
        <v>0</v>
      </c>
      <c r="Q651" s="10" t="e">
        <f t="shared" si="352"/>
        <v>#N/A</v>
      </c>
      <c r="R651" s="10" t="e">
        <f t="shared" si="353"/>
        <v>#N/A</v>
      </c>
      <c r="S651" s="10" t="e">
        <f t="shared" si="354"/>
        <v>#N/A</v>
      </c>
      <c r="T651" s="9" t="e">
        <f t="shared" si="344"/>
        <v>#N/A</v>
      </c>
      <c r="V651" s="8" t="e">
        <f t="shared" si="355"/>
        <v>#N/A</v>
      </c>
      <c r="W651" s="8" t="e">
        <f t="shared" si="345"/>
        <v>#N/A</v>
      </c>
      <c r="Y651" s="8">
        <f t="shared" si="346"/>
        <v>0</v>
      </c>
      <c r="Z651" s="8">
        <f t="shared" si="347"/>
        <v>0</v>
      </c>
      <c r="AA651" s="8">
        <f t="shared" si="348"/>
        <v>0</v>
      </c>
      <c r="AB651" s="8">
        <f t="shared" si="356"/>
        <v>0</v>
      </c>
      <c r="AC651" s="8">
        <f t="shared" si="349"/>
        <v>0</v>
      </c>
      <c r="AD651" s="8">
        <f t="shared" si="357"/>
        <v>0</v>
      </c>
      <c r="AE651" s="8">
        <f t="shared" si="350"/>
        <v>0</v>
      </c>
      <c r="AJ651" s="7"/>
      <c r="AK651" s="6"/>
      <c r="AL651" s="6"/>
      <c r="AM651" s="5"/>
      <c r="AN651" s="5"/>
    </row>
    <row r="652" spans="8:40" x14ac:dyDescent="0.15">
      <c r="H652" s="17">
        <f t="shared" si="358"/>
        <v>179</v>
      </c>
      <c r="I652" s="7" t="b">
        <f t="shared" si="351"/>
        <v>0</v>
      </c>
      <c r="J652" s="16">
        <v>0</v>
      </c>
      <c r="K652" s="14">
        <v>0</v>
      </c>
      <c r="L652" s="15">
        <f t="shared" si="359"/>
        <v>2929.4965641674362</v>
      </c>
      <c r="M652" s="14">
        <f t="shared" si="343"/>
        <v>769177</v>
      </c>
      <c r="O652" s="12" t="e">
        <f>1000*(IF(I119&lt;18,VLOOKUP(I119,'[1]Mortality (No Interventions) H'!$B$10:$O$129,13),VLOOKUP(I119,'[1]Mortality (Interventions) H'!$B$392:$AV$512,16)))</f>
        <v>#N/A</v>
      </c>
      <c r="P652" s="11">
        <v>0</v>
      </c>
      <c r="Q652" s="10" t="e">
        <f t="shared" si="352"/>
        <v>#N/A</v>
      </c>
      <c r="R652" s="10" t="e">
        <f t="shared" si="353"/>
        <v>#N/A</v>
      </c>
      <c r="S652" s="10" t="e">
        <f t="shared" si="354"/>
        <v>#N/A</v>
      </c>
      <c r="T652" s="9" t="e">
        <f t="shared" si="344"/>
        <v>#N/A</v>
      </c>
      <c r="V652" s="8" t="e">
        <f t="shared" si="355"/>
        <v>#N/A</v>
      </c>
      <c r="W652" s="8" t="e">
        <f t="shared" si="345"/>
        <v>#N/A</v>
      </c>
      <c r="Y652" s="8">
        <f t="shared" si="346"/>
        <v>0</v>
      </c>
      <c r="Z652" s="8">
        <f t="shared" si="347"/>
        <v>0</v>
      </c>
      <c r="AA652" s="8">
        <f t="shared" si="348"/>
        <v>0</v>
      </c>
      <c r="AB652" s="8">
        <f t="shared" si="356"/>
        <v>0</v>
      </c>
      <c r="AC652" s="8">
        <f t="shared" si="349"/>
        <v>0</v>
      </c>
      <c r="AD652" s="8">
        <f t="shared" si="357"/>
        <v>0</v>
      </c>
      <c r="AE652" s="8">
        <f t="shared" si="350"/>
        <v>0</v>
      </c>
      <c r="AJ652" s="7"/>
      <c r="AK652" s="6"/>
      <c r="AL652" s="6"/>
      <c r="AM652" s="5"/>
      <c r="AN652" s="5"/>
    </row>
    <row r="653" spans="8:40" x14ac:dyDescent="0.15">
      <c r="H653" s="17">
        <f t="shared" si="358"/>
        <v>180</v>
      </c>
      <c r="I653" s="7" t="b">
        <f t="shared" si="351"/>
        <v>0</v>
      </c>
      <c r="J653" s="16">
        <v>0</v>
      </c>
      <c r="K653" s="14">
        <v>0</v>
      </c>
      <c r="L653" s="15">
        <f t="shared" si="359"/>
        <v>2929.4965641674362</v>
      </c>
      <c r="M653" s="14">
        <f t="shared" si="343"/>
        <v>769177</v>
      </c>
      <c r="O653" s="12" t="e">
        <f>1000*(IF(I120&lt;18,VLOOKUP(I120,'[1]Mortality (No Interventions) H'!$B$10:$O$129,13),VLOOKUP(I120,'[1]Mortality (Interventions) H'!$B$392:$AV$512,16)))</f>
        <v>#N/A</v>
      </c>
      <c r="P653" s="11">
        <v>0</v>
      </c>
      <c r="Q653" s="10" t="e">
        <f t="shared" si="352"/>
        <v>#N/A</v>
      </c>
      <c r="R653" s="10" t="e">
        <f t="shared" si="353"/>
        <v>#N/A</v>
      </c>
      <c r="S653" s="10" t="e">
        <f t="shared" si="354"/>
        <v>#N/A</v>
      </c>
      <c r="T653" s="9" t="e">
        <f t="shared" si="344"/>
        <v>#N/A</v>
      </c>
      <c r="V653" s="8" t="e">
        <f t="shared" si="355"/>
        <v>#N/A</v>
      </c>
      <c r="W653" s="8" t="e">
        <f t="shared" si="345"/>
        <v>#N/A</v>
      </c>
      <c r="Y653" s="8">
        <f t="shared" si="346"/>
        <v>0</v>
      </c>
      <c r="Z653" s="8">
        <f t="shared" si="347"/>
        <v>0</v>
      </c>
      <c r="AA653" s="8">
        <f t="shared" si="348"/>
        <v>0</v>
      </c>
      <c r="AB653" s="8">
        <f t="shared" si="356"/>
        <v>0</v>
      </c>
      <c r="AC653" s="8">
        <f t="shared" si="349"/>
        <v>0</v>
      </c>
      <c r="AD653" s="8">
        <f t="shared" si="357"/>
        <v>0</v>
      </c>
      <c r="AE653" s="8">
        <f t="shared" si="350"/>
        <v>0</v>
      </c>
      <c r="AJ653" s="7"/>
      <c r="AK653" s="6"/>
      <c r="AL653" s="6"/>
      <c r="AM653" s="5"/>
      <c r="AN653" s="5"/>
    </row>
    <row r="654" spans="8:40" x14ac:dyDescent="0.15">
      <c r="H654" s="17">
        <f t="shared" si="358"/>
        <v>181</v>
      </c>
      <c r="I654" s="7" t="b">
        <f t="shared" si="351"/>
        <v>0</v>
      </c>
      <c r="J654" s="16">
        <v>0</v>
      </c>
      <c r="K654" s="14">
        <v>0</v>
      </c>
      <c r="L654" s="15">
        <f t="shared" si="359"/>
        <v>2929.4965641674362</v>
      </c>
      <c r="M654" s="14">
        <f t="shared" si="343"/>
        <v>769177</v>
      </c>
      <c r="O654" s="12" t="e">
        <f>1000*(IF(I121&lt;18,VLOOKUP(I121,'[1]Mortality (No Interventions) H'!$B$10:$O$129,13),VLOOKUP(I121,'[1]Mortality (Interventions) H'!$B$392:$AV$512,16)))</f>
        <v>#N/A</v>
      </c>
      <c r="P654" s="11">
        <v>0</v>
      </c>
      <c r="Q654" s="10" t="e">
        <f t="shared" si="352"/>
        <v>#N/A</v>
      </c>
      <c r="R654" s="10" t="e">
        <f t="shared" si="353"/>
        <v>#N/A</v>
      </c>
      <c r="S654" s="10" t="e">
        <f t="shared" si="354"/>
        <v>#N/A</v>
      </c>
      <c r="T654" s="9" t="e">
        <f t="shared" si="344"/>
        <v>#N/A</v>
      </c>
      <c r="V654" s="8" t="e">
        <f t="shared" si="355"/>
        <v>#N/A</v>
      </c>
      <c r="W654" s="8" t="e">
        <f t="shared" si="345"/>
        <v>#N/A</v>
      </c>
      <c r="Y654" s="8">
        <f t="shared" si="346"/>
        <v>0</v>
      </c>
      <c r="Z654" s="8">
        <f t="shared" si="347"/>
        <v>0</v>
      </c>
      <c r="AA654" s="8">
        <f t="shared" si="348"/>
        <v>0</v>
      </c>
      <c r="AB654" s="8">
        <f t="shared" si="356"/>
        <v>0</v>
      </c>
      <c r="AC654" s="8">
        <f t="shared" si="349"/>
        <v>0</v>
      </c>
      <c r="AD654" s="8">
        <f t="shared" si="357"/>
        <v>0</v>
      </c>
      <c r="AE654" s="8">
        <f t="shared" si="350"/>
        <v>0</v>
      </c>
      <c r="AJ654" s="7"/>
      <c r="AK654" s="6"/>
      <c r="AL654" s="6"/>
      <c r="AM654" s="5"/>
      <c r="AN654" s="5"/>
    </row>
    <row r="655" spans="8:40" x14ac:dyDescent="0.15">
      <c r="H655" s="17">
        <f t="shared" si="358"/>
        <v>182</v>
      </c>
      <c r="I655" s="7" t="b">
        <f t="shared" si="351"/>
        <v>0</v>
      </c>
      <c r="J655" s="16">
        <v>0</v>
      </c>
      <c r="K655" s="14">
        <v>0</v>
      </c>
      <c r="L655" s="15">
        <f t="shared" si="359"/>
        <v>2929.4965641674362</v>
      </c>
      <c r="M655" s="14">
        <f t="shared" si="343"/>
        <v>769177</v>
      </c>
      <c r="O655" s="12" t="e">
        <f>1000*(IF(I122&lt;18,VLOOKUP(I122,'[1]Mortality (No Interventions) H'!$B$10:$O$129,13),VLOOKUP(I122,'[1]Mortality (Interventions) H'!$B$392:$AV$512,16)))</f>
        <v>#N/A</v>
      </c>
      <c r="P655" s="11">
        <v>0</v>
      </c>
      <c r="Q655" s="10" t="e">
        <f t="shared" si="352"/>
        <v>#N/A</v>
      </c>
      <c r="R655" s="10" t="e">
        <f t="shared" si="353"/>
        <v>#N/A</v>
      </c>
      <c r="S655" s="10" t="e">
        <f t="shared" si="354"/>
        <v>#N/A</v>
      </c>
      <c r="T655" s="9" t="e">
        <f t="shared" si="344"/>
        <v>#N/A</v>
      </c>
      <c r="V655" s="8" t="e">
        <f t="shared" si="355"/>
        <v>#N/A</v>
      </c>
      <c r="W655" s="8" t="e">
        <f t="shared" si="345"/>
        <v>#N/A</v>
      </c>
      <c r="Y655" s="8">
        <f t="shared" si="346"/>
        <v>0</v>
      </c>
      <c r="Z655" s="8">
        <f t="shared" si="347"/>
        <v>0</v>
      </c>
      <c r="AA655" s="8">
        <f t="shared" si="348"/>
        <v>0</v>
      </c>
      <c r="AB655" s="8">
        <f t="shared" si="356"/>
        <v>0</v>
      </c>
      <c r="AC655" s="8">
        <f t="shared" si="349"/>
        <v>0</v>
      </c>
      <c r="AD655" s="8">
        <f t="shared" si="357"/>
        <v>0</v>
      </c>
      <c r="AE655" s="8">
        <f t="shared" si="350"/>
        <v>0</v>
      </c>
      <c r="AJ655" s="7"/>
      <c r="AK655" s="6"/>
      <c r="AL655" s="6"/>
      <c r="AM655" s="5"/>
      <c r="AN655" s="5"/>
    </row>
    <row r="656" spans="8:40" x14ac:dyDescent="0.15">
      <c r="H656" s="17">
        <f t="shared" si="358"/>
        <v>183</v>
      </c>
      <c r="I656" s="7" t="b">
        <f t="shared" si="351"/>
        <v>0</v>
      </c>
      <c r="J656" s="16">
        <v>0</v>
      </c>
      <c r="K656" s="14">
        <v>0</v>
      </c>
      <c r="L656" s="15">
        <f t="shared" si="359"/>
        <v>2929.4965641674362</v>
      </c>
      <c r="M656" s="14">
        <f t="shared" si="343"/>
        <v>769177</v>
      </c>
      <c r="O656" s="12" t="e">
        <f>1000*(IF(I123&lt;18,VLOOKUP(I123,'[1]Mortality (No Interventions) H'!$B$10:$O$129,13),VLOOKUP(I123,'[1]Mortality (Interventions) H'!$B$392:$AV$512,16)))</f>
        <v>#N/A</v>
      </c>
      <c r="P656" s="11">
        <v>0</v>
      </c>
      <c r="Q656" s="10" t="e">
        <f t="shared" si="352"/>
        <v>#N/A</v>
      </c>
      <c r="R656" s="10" t="e">
        <f t="shared" si="353"/>
        <v>#N/A</v>
      </c>
      <c r="S656" s="10" t="e">
        <f t="shared" si="354"/>
        <v>#N/A</v>
      </c>
      <c r="T656" s="9" t="e">
        <f t="shared" si="344"/>
        <v>#N/A</v>
      </c>
      <c r="V656" s="8" t="e">
        <f t="shared" si="355"/>
        <v>#N/A</v>
      </c>
      <c r="W656" s="8" t="e">
        <f t="shared" si="345"/>
        <v>#N/A</v>
      </c>
      <c r="Y656" s="8">
        <f t="shared" si="346"/>
        <v>0</v>
      </c>
      <c r="Z656" s="8">
        <f t="shared" si="347"/>
        <v>0</v>
      </c>
      <c r="AA656" s="8">
        <f t="shared" si="348"/>
        <v>0</v>
      </c>
      <c r="AB656" s="8">
        <f t="shared" si="356"/>
        <v>0</v>
      </c>
      <c r="AC656" s="8">
        <f t="shared" si="349"/>
        <v>0</v>
      </c>
      <c r="AD656" s="8">
        <f t="shared" si="357"/>
        <v>0</v>
      </c>
      <c r="AE656" s="8">
        <f t="shared" si="350"/>
        <v>0</v>
      </c>
      <c r="AJ656" s="7"/>
      <c r="AK656" s="6"/>
      <c r="AL656" s="6"/>
      <c r="AM656" s="5"/>
      <c r="AN656" s="5"/>
    </row>
    <row r="657" spans="1:40" x14ac:dyDescent="0.15">
      <c r="H657" s="17">
        <f t="shared" si="358"/>
        <v>184</v>
      </c>
      <c r="I657" s="7" t="b">
        <f t="shared" si="351"/>
        <v>0</v>
      </c>
      <c r="J657" s="16">
        <v>0</v>
      </c>
      <c r="K657" s="14">
        <v>0</v>
      </c>
      <c r="L657" s="15">
        <f t="shared" si="359"/>
        <v>2929.4965641674362</v>
      </c>
      <c r="M657" s="14">
        <f t="shared" si="343"/>
        <v>769177</v>
      </c>
      <c r="O657" s="12" t="e">
        <f>1000*(IF(I124&lt;18,VLOOKUP(I124,'[1]Mortality (No Interventions) H'!$B$10:$O$129,13),VLOOKUP(I124,'[1]Mortality (Interventions) H'!$B$392:$AV$512,16)))</f>
        <v>#N/A</v>
      </c>
      <c r="P657" s="11">
        <v>0</v>
      </c>
      <c r="Q657" s="10" t="e">
        <f t="shared" si="352"/>
        <v>#N/A</v>
      </c>
      <c r="R657" s="10" t="e">
        <f t="shared" si="353"/>
        <v>#N/A</v>
      </c>
      <c r="S657" s="10" t="e">
        <f t="shared" si="354"/>
        <v>#N/A</v>
      </c>
      <c r="T657" s="9" t="e">
        <f t="shared" si="344"/>
        <v>#N/A</v>
      </c>
      <c r="V657" s="8" t="e">
        <f t="shared" si="355"/>
        <v>#N/A</v>
      </c>
      <c r="W657" s="8" t="e">
        <f t="shared" si="345"/>
        <v>#N/A</v>
      </c>
      <c r="Y657" s="8">
        <f t="shared" si="346"/>
        <v>0</v>
      </c>
      <c r="Z657" s="8">
        <f t="shared" si="347"/>
        <v>0</v>
      </c>
      <c r="AA657" s="8">
        <f t="shared" si="348"/>
        <v>0</v>
      </c>
      <c r="AB657" s="8">
        <f t="shared" si="356"/>
        <v>0</v>
      </c>
      <c r="AC657" s="8">
        <f t="shared" si="349"/>
        <v>0</v>
      </c>
      <c r="AD657" s="8">
        <f t="shared" si="357"/>
        <v>0</v>
      </c>
      <c r="AE657" s="8">
        <f t="shared" si="350"/>
        <v>0</v>
      </c>
      <c r="AJ657" s="7"/>
      <c r="AK657" s="6"/>
      <c r="AL657" s="6"/>
      <c r="AM657" s="5"/>
      <c r="AN657" s="5"/>
    </row>
    <row r="662" spans="1:40" x14ac:dyDescent="0.15">
      <c r="X662" s="3" t="s">
        <v>43</v>
      </c>
      <c r="Y662" s="2">
        <f t="shared" ref="Y662:AE662" si="360">SUM(Y537:Y657)</f>
        <v>545084.90702734515</v>
      </c>
      <c r="Z662" s="2">
        <f t="shared" si="360"/>
        <v>-13627.122675683629</v>
      </c>
      <c r="AA662" s="2">
        <f t="shared" si="360"/>
        <v>-46649.455281089569</v>
      </c>
      <c r="AB662" s="2">
        <f t="shared" si="360"/>
        <v>-769177.00000000012</v>
      </c>
      <c r="AC662" s="2">
        <f t="shared" si="360"/>
        <v>-284368.67092942813</v>
      </c>
      <c r="AD662" s="2">
        <f t="shared" si="360"/>
        <v>12053.661701845327</v>
      </c>
      <c r="AE662" s="2">
        <f t="shared" si="360"/>
        <v>-272315.00922758266</v>
      </c>
    </row>
    <row r="663" spans="1:40" x14ac:dyDescent="0.15">
      <c r="X663" s="4"/>
    </row>
    <row r="664" spans="1:40" x14ac:dyDescent="0.15">
      <c r="X664" s="3" t="str">
        <f>"Present Value at "&amp;TEXT(D539,"0.00%")&amp;":"</f>
        <v>Present Value at 9.81%:</v>
      </c>
      <c r="Y664" s="2">
        <f t="shared" ref="Y664:AE664" si="361">Y537+NPV($D$6,Y538:Y657)</f>
        <v>545084.90702734515</v>
      </c>
      <c r="Z664" s="2">
        <f t="shared" si="361"/>
        <v>-13627.122675683629</v>
      </c>
      <c r="AA664" s="2">
        <f t="shared" si="361"/>
        <v>-23432.857791579365</v>
      </c>
      <c r="AB664" s="2">
        <f t="shared" si="361"/>
        <v>-222090.19166507173</v>
      </c>
      <c r="AC664" s="2">
        <f t="shared" si="361"/>
        <v>285934.73489501054</v>
      </c>
      <c r="AD664" s="2">
        <f t="shared" si="361"/>
        <v>5470.868083349279</v>
      </c>
      <c r="AE664" s="2">
        <f t="shared" si="361"/>
        <v>291405.60297835979</v>
      </c>
    </row>
    <row r="666" spans="1:40" x14ac:dyDescent="0.15">
      <c r="X666" s="3" t="str">
        <f>"Present Value at "&amp;TEXT(D540,"0.00%")&amp;":"</f>
        <v>Present Value at 3.64%:</v>
      </c>
      <c r="Y666" s="2">
        <f t="shared" ref="Y666:AE666" si="362">Y537+NPV($D$7,Y538:Y657)</f>
        <v>545084.90702734515</v>
      </c>
      <c r="Z666" s="2">
        <f t="shared" si="362"/>
        <v>-13627.122675683629</v>
      </c>
      <c r="AA666" s="2">
        <f t="shared" si="362"/>
        <v>-34423.686232014712</v>
      </c>
      <c r="AB666" s="2">
        <f t="shared" si="362"/>
        <v>-451092.15843784891</v>
      </c>
      <c r="AC666" s="2">
        <f t="shared" si="362"/>
        <v>45941.939681797987</v>
      </c>
      <c r="AD666" s="2">
        <f t="shared" si="362"/>
        <v>8566.5718891962715</v>
      </c>
      <c r="AE666" s="2">
        <f t="shared" si="362"/>
        <v>54508.511570994218</v>
      </c>
    </row>
    <row r="671" spans="1:40" ht="19" customHeight="1" x14ac:dyDescent="0.15">
      <c r="A671" s="1"/>
      <c r="G671" s="1" t="s">
        <v>11</v>
      </c>
      <c r="H671" s="50">
        <v>543014.62141634536</v>
      </c>
    </row>
    <row r="672" spans="1:40" ht="15" customHeight="1" x14ac:dyDescent="0.15">
      <c r="A672" s="49" t="s">
        <v>32</v>
      </c>
      <c r="B672" s="40">
        <v>1</v>
      </c>
      <c r="C672" s="40"/>
      <c r="D672" s="40"/>
      <c r="E672" s="1"/>
      <c r="H672" s="17">
        <v>0</v>
      </c>
      <c r="I672" s="17">
        <v>0</v>
      </c>
      <c r="J672" s="14">
        <f>$H$671</f>
        <v>543014.62141634536</v>
      </c>
      <c r="K672" s="14">
        <f>J672*$C$10</f>
        <v>13575.365535408635</v>
      </c>
      <c r="L672" s="15">
        <f>$C$682</f>
        <v>5630.5968629054214</v>
      </c>
      <c r="M672" s="14">
        <f t="shared" ref="M672:M703" si="363">$E$11</f>
        <v>769177</v>
      </c>
      <c r="Q672" s="48">
        <v>1</v>
      </c>
      <c r="R672" s="9"/>
      <c r="S672" s="9"/>
      <c r="T672" s="9">
        <f t="shared" ref="T672:T703" si="364">Q672-SUM(R672:S672)</f>
        <v>1</v>
      </c>
      <c r="U672" s="47"/>
      <c r="V672" s="8"/>
      <c r="W672" s="8">
        <f t="shared" ref="W672:W703" si="365">$G$14*M672*T672</f>
        <v>7691.77</v>
      </c>
      <c r="X672" s="47"/>
      <c r="Y672" s="8">
        <f t="shared" ref="Y672:Y703" si="366">IFERROR(_xlfn.IFNA($T672*J672,0),0)</f>
        <v>543014.62141634536</v>
      </c>
      <c r="Z672" s="8">
        <f t="shared" ref="Z672:Z703" si="367">IFERROR(_xlfn.IFNA(-$T672*K672,0),0)</f>
        <v>-13575.365535408635</v>
      </c>
      <c r="AA672" s="8">
        <f t="shared" ref="AA672:AA703" si="368">IFERROR(_xlfn.IFNA(-$T672*L672,0),0)</f>
        <v>-5630.5968629054214</v>
      </c>
      <c r="AB672" s="8"/>
      <c r="AC672" s="8">
        <f t="shared" ref="AC672:AC703" si="369">IFERROR(_xlfn.IFNA(SUM(Y672:AB672),0),0)</f>
        <v>523808.65901803132</v>
      </c>
      <c r="AD672" s="8"/>
      <c r="AE672" s="8">
        <f t="shared" ref="AE672:AE703" si="370">IFERROR(_xlfn.IFNA(SUM(AC672:AD672),0),0)</f>
        <v>523808.65901803132</v>
      </c>
      <c r="AG672" s="46">
        <f>AE801</f>
        <v>54301.483532747603</v>
      </c>
      <c r="AJ672" s="17"/>
      <c r="AK672" s="6"/>
      <c r="AL672" s="6"/>
      <c r="AM672" s="5"/>
      <c r="AN672" s="5"/>
    </row>
    <row r="673" spans="1:40" x14ac:dyDescent="0.15">
      <c r="H673" s="17">
        <f>$B$4</f>
        <v>65</v>
      </c>
      <c r="I673" s="7">
        <f t="shared" ref="I673:I704" si="371">IF(H673&lt;121, H673 )</f>
        <v>65</v>
      </c>
      <c r="J673" s="14"/>
      <c r="K673" s="14"/>
      <c r="L673" s="15"/>
      <c r="M673" s="14">
        <f t="shared" si="363"/>
        <v>769177</v>
      </c>
      <c r="N673" s="13"/>
      <c r="O673" s="12">
        <f>1000*(IF(I5&lt;18,VLOOKUP(I5,'[1]Mortality (No Interventions) H'!$B$10:$O$129,13),VLOOKUP(I5,'[1]Mortality (Interventions) H'!$B$392:$AV$512,19)))</f>
        <v>18.843250619267842</v>
      </c>
      <c r="P673" s="11">
        <v>0</v>
      </c>
      <c r="Q673" s="10">
        <f t="shared" ref="Q673:Q704" si="372">T672</f>
        <v>1</v>
      </c>
      <c r="R673" s="10">
        <f t="shared" ref="R673:R704" si="373">O673*Q673/1000</f>
        <v>1.8843250619267841E-2</v>
      </c>
      <c r="S673" s="10">
        <f t="shared" ref="S673:S704" si="374">MIN(P673*Q673,Q673-R673)</f>
        <v>0</v>
      </c>
      <c r="T673" s="9">
        <f t="shared" si="364"/>
        <v>0.98115674938073216</v>
      </c>
      <c r="U673" s="18"/>
      <c r="V673" s="8">
        <f t="shared" ref="V673:V704" si="375">W672</f>
        <v>7691.77</v>
      </c>
      <c r="W673" s="8">
        <f t="shared" si="365"/>
        <v>7546.8320501842345</v>
      </c>
      <c r="X673" s="18"/>
      <c r="Y673" s="8">
        <f t="shared" si="366"/>
        <v>0</v>
      </c>
      <c r="Z673" s="8">
        <f t="shared" si="367"/>
        <v>0</v>
      </c>
      <c r="AA673" s="8">
        <f t="shared" si="368"/>
        <v>0</v>
      </c>
      <c r="AB673" s="8">
        <f t="shared" ref="AB673:AB704" si="376">IFERROR(_xlfn.IFNA(-M673*R673,0),0)</f>
        <v>-14493.794981576581</v>
      </c>
      <c r="AC673" s="8">
        <f t="shared" si="369"/>
        <v>-14493.794981576581</v>
      </c>
      <c r="AD673" s="8">
        <f t="shared" ref="AD673:AD704" si="377">IFERROR(_xlfn.IFNA($D$6*SUM(V673:V673,Y673:Z673),0),0)</f>
        <v>754.56263700000011</v>
      </c>
      <c r="AE673" s="8">
        <f t="shared" si="370"/>
        <v>-13739.23234457658</v>
      </c>
      <c r="AG673" s="8"/>
      <c r="AJ673" s="7"/>
      <c r="AK673" s="6"/>
      <c r="AL673" s="6"/>
      <c r="AM673" s="5"/>
      <c r="AN673" s="5"/>
    </row>
    <row r="674" spans="1:40" x14ac:dyDescent="0.15">
      <c r="A674" s="30" t="s">
        <v>33</v>
      </c>
      <c r="B674" s="30"/>
      <c r="C674" s="30"/>
      <c r="D674" s="45">
        <v>9.8100000000000007E-2</v>
      </c>
      <c r="E674" s="42"/>
      <c r="F674" s="42"/>
      <c r="G674" s="42"/>
      <c r="H674" s="17">
        <f t="shared" ref="H674:H705" si="378">H673+1</f>
        <v>66</v>
      </c>
      <c r="I674" s="7">
        <f t="shared" si="371"/>
        <v>66</v>
      </c>
      <c r="J674" s="16">
        <v>0</v>
      </c>
      <c r="K674" s="14">
        <v>0</v>
      </c>
      <c r="L674" s="15">
        <f t="shared" ref="L674:L705" si="379">$C$683</f>
        <v>2915.5237558236945</v>
      </c>
      <c r="M674" s="14">
        <f t="shared" si="363"/>
        <v>769177</v>
      </c>
      <c r="N674" s="13"/>
      <c r="O674" s="12">
        <f>1000*(IF(I6&lt;18,VLOOKUP(I6,'[1]Mortality (No Interventions) H'!$B$10:$O$129,13),VLOOKUP(I6,'[1]Mortality (Interventions) H'!$B$392:$AV$512,19)))</f>
        <v>20.582754439510268</v>
      </c>
      <c r="P674" s="11">
        <v>0</v>
      </c>
      <c r="Q674" s="10">
        <f t="shared" si="372"/>
        <v>0.98115674938073216</v>
      </c>
      <c r="R674" s="10">
        <f t="shared" si="373"/>
        <v>2.0194908439171728E-2</v>
      </c>
      <c r="S674" s="10">
        <f t="shared" si="374"/>
        <v>0</v>
      </c>
      <c r="T674" s="9">
        <f t="shared" si="364"/>
        <v>0.96096184094156045</v>
      </c>
      <c r="U674" s="18"/>
      <c r="V674" s="8">
        <f t="shared" si="375"/>
        <v>7546.8320501842345</v>
      </c>
      <c r="W674" s="8">
        <f t="shared" si="365"/>
        <v>7391.4974592990666</v>
      </c>
      <c r="X674" s="18"/>
      <c r="Y674" s="8">
        <f t="shared" si="366"/>
        <v>0</v>
      </c>
      <c r="Z674" s="8">
        <f t="shared" si="367"/>
        <v>0</v>
      </c>
      <c r="AA674" s="8">
        <f t="shared" si="368"/>
        <v>-2801.7070757051902</v>
      </c>
      <c r="AB674" s="8">
        <f t="shared" si="376"/>
        <v>-15533.459088516793</v>
      </c>
      <c r="AC674" s="8">
        <f t="shared" si="369"/>
        <v>-18335.166164221984</v>
      </c>
      <c r="AD674" s="8">
        <f t="shared" si="377"/>
        <v>740.34422412307345</v>
      </c>
      <c r="AE674" s="8">
        <f t="shared" si="370"/>
        <v>-17594.821940098911</v>
      </c>
      <c r="AF674" s="1" t="s">
        <v>34</v>
      </c>
      <c r="AG674" s="44">
        <f>AE801/Y801</f>
        <v>0.10000003939325429</v>
      </c>
      <c r="AJ674" s="7"/>
      <c r="AK674" s="6"/>
      <c r="AL674" s="6"/>
      <c r="AM674" s="5"/>
      <c r="AN674" s="5"/>
    </row>
    <row r="675" spans="1:40" x14ac:dyDescent="0.15">
      <c r="A675" s="40" t="s">
        <v>35</v>
      </c>
      <c r="B675" s="40"/>
      <c r="C675" s="38"/>
      <c r="D675" s="43">
        <f>(1.067)/(1.0295)- 1</f>
        <v>3.6425449247207142E-2</v>
      </c>
      <c r="E675" s="42"/>
      <c r="F675" s="42"/>
      <c r="G675" s="42"/>
      <c r="H675" s="17">
        <f t="shared" si="378"/>
        <v>67</v>
      </c>
      <c r="I675" s="7">
        <f t="shared" si="371"/>
        <v>67</v>
      </c>
      <c r="J675" s="16">
        <v>0</v>
      </c>
      <c r="K675" s="14">
        <v>0</v>
      </c>
      <c r="L675" s="15">
        <f t="shared" si="379"/>
        <v>2915.5237558236945</v>
      </c>
      <c r="M675" s="14">
        <f t="shared" si="363"/>
        <v>769177</v>
      </c>
      <c r="N675" s="13"/>
      <c r="O675" s="12">
        <f>1000*(IF(I7&lt;18,VLOOKUP(I7,'[1]Mortality (No Interventions) H'!$B$10:$O$129,13),VLOOKUP(I7,'[1]Mortality (Interventions) H'!$B$392:$AV$512,19)))</f>
        <v>22.424873392749667</v>
      </c>
      <c r="P675" s="11">
        <v>0</v>
      </c>
      <c r="Q675" s="10">
        <f t="shared" si="372"/>
        <v>0.96096184094156045</v>
      </c>
      <c r="R675" s="10">
        <f t="shared" si="373"/>
        <v>2.1549447618378136E-2</v>
      </c>
      <c r="S675" s="10">
        <f t="shared" si="374"/>
        <v>0</v>
      </c>
      <c r="T675" s="9">
        <f t="shared" si="364"/>
        <v>0.93941239332318227</v>
      </c>
      <c r="U675" s="18"/>
      <c r="V675" s="8">
        <f t="shared" si="375"/>
        <v>7391.4974592990666</v>
      </c>
      <c r="W675" s="8">
        <f t="shared" si="365"/>
        <v>7225.7440645914539</v>
      </c>
      <c r="X675" s="18"/>
      <c r="Y675" s="8">
        <f t="shared" si="366"/>
        <v>0</v>
      </c>
      <c r="Z675" s="8">
        <f t="shared" si="367"/>
        <v>0</v>
      </c>
      <c r="AA675" s="8">
        <f t="shared" si="368"/>
        <v>-2738.8791492489299</v>
      </c>
      <c r="AB675" s="8">
        <f t="shared" si="376"/>
        <v>-16575.339470761239</v>
      </c>
      <c r="AC675" s="8">
        <f t="shared" si="369"/>
        <v>-19314.218620010168</v>
      </c>
      <c r="AD675" s="8">
        <f t="shared" si="377"/>
        <v>725.10590075723849</v>
      </c>
      <c r="AE675" s="8">
        <f t="shared" si="370"/>
        <v>-18589.112719252931</v>
      </c>
      <c r="AJ675" s="7"/>
      <c r="AK675" s="6"/>
      <c r="AL675" s="6"/>
      <c r="AM675" s="5"/>
      <c r="AN675" s="5"/>
    </row>
    <row r="676" spans="1:40" x14ac:dyDescent="0.15">
      <c r="A676" s="40" t="s">
        <v>36</v>
      </c>
      <c r="B676" s="36"/>
      <c r="C676" s="38"/>
      <c r="D676" s="17"/>
      <c r="E676" s="17"/>
      <c r="F676" s="17"/>
      <c r="G676" s="17"/>
      <c r="H676" s="17">
        <f t="shared" si="378"/>
        <v>68</v>
      </c>
      <c r="I676" s="7">
        <f t="shared" si="371"/>
        <v>68</v>
      </c>
      <c r="J676" s="16">
        <v>0</v>
      </c>
      <c r="K676" s="14">
        <v>0</v>
      </c>
      <c r="L676" s="15">
        <f t="shared" si="379"/>
        <v>2915.5237558236945</v>
      </c>
      <c r="M676" s="14">
        <f t="shared" si="363"/>
        <v>769177</v>
      </c>
      <c r="N676" s="13"/>
      <c r="O676" s="12">
        <f>1000*(IF(I8&lt;18,VLOOKUP(I8,'[1]Mortality (No Interventions) H'!$B$10:$O$129,13),VLOOKUP(I8,'[1]Mortality (Interventions) H'!$B$392:$AV$512,19)))</f>
        <v>24.367422511249622</v>
      </c>
      <c r="P676" s="11">
        <v>0</v>
      </c>
      <c r="Q676" s="10">
        <f t="shared" si="372"/>
        <v>0.93941239332318227</v>
      </c>
      <c r="R676" s="10">
        <f t="shared" si="373"/>
        <v>2.2891058700410194E-2</v>
      </c>
      <c r="S676" s="10">
        <f t="shared" si="374"/>
        <v>0</v>
      </c>
      <c r="T676" s="9">
        <f t="shared" si="364"/>
        <v>0.91652133462277208</v>
      </c>
      <c r="U676" s="18"/>
      <c r="V676" s="8">
        <f t="shared" si="375"/>
        <v>7225.7440645914539</v>
      </c>
      <c r="W676" s="8">
        <f t="shared" si="365"/>
        <v>7049.6713060113998</v>
      </c>
      <c r="X676" s="18"/>
      <c r="Y676" s="8">
        <f t="shared" si="366"/>
        <v>0</v>
      </c>
      <c r="Z676" s="8">
        <f t="shared" si="367"/>
        <v>0</v>
      </c>
      <c r="AA676" s="8">
        <f t="shared" si="368"/>
        <v>-2672.1397238119293</v>
      </c>
      <c r="AB676" s="8">
        <f t="shared" si="376"/>
        <v>-17607.275858005411</v>
      </c>
      <c r="AC676" s="8">
        <f t="shared" si="369"/>
        <v>-20279.415581817339</v>
      </c>
      <c r="AD676" s="8">
        <f t="shared" si="377"/>
        <v>708.84549273642165</v>
      </c>
      <c r="AE676" s="8">
        <f t="shared" si="370"/>
        <v>-19570.570089080917</v>
      </c>
      <c r="AJ676" s="7"/>
      <c r="AK676" s="6"/>
      <c r="AL676" s="6"/>
      <c r="AM676" s="5"/>
      <c r="AN676" s="5"/>
    </row>
    <row r="677" spans="1:40" x14ac:dyDescent="0.15">
      <c r="A677" s="40"/>
      <c r="B677" s="36" t="s">
        <v>37</v>
      </c>
      <c r="C677" s="36" t="s">
        <v>38</v>
      </c>
      <c r="E677" s="17"/>
      <c r="F677" s="17"/>
      <c r="G677" s="17"/>
      <c r="H677" s="17">
        <f t="shared" si="378"/>
        <v>69</v>
      </c>
      <c r="I677" s="7">
        <f t="shared" si="371"/>
        <v>69</v>
      </c>
      <c r="J677" s="16">
        <v>0</v>
      </c>
      <c r="K677" s="14">
        <v>0</v>
      </c>
      <c r="L677" s="15">
        <f t="shared" si="379"/>
        <v>2915.5237558236945</v>
      </c>
      <c r="M677" s="14">
        <f t="shared" si="363"/>
        <v>769177</v>
      </c>
      <c r="N677" s="13"/>
      <c r="O677" s="12">
        <f>1000*(IF(I9&lt;18,VLOOKUP(I9,'[1]Mortality (No Interventions) H'!$B$10:$O$129,13),VLOOKUP(I9,'[1]Mortality (Interventions) H'!$B$392:$AV$512,19)))</f>
        <v>26.542766311744806</v>
      </c>
      <c r="P677" s="11">
        <v>0</v>
      </c>
      <c r="Q677" s="10">
        <f t="shared" si="372"/>
        <v>0.91652133462277208</v>
      </c>
      <c r="R677" s="10">
        <f t="shared" si="373"/>
        <v>2.4327011604620703E-2</v>
      </c>
      <c r="S677" s="10">
        <f t="shared" si="374"/>
        <v>0</v>
      </c>
      <c r="T677" s="9">
        <f t="shared" si="364"/>
        <v>0.89219432301815138</v>
      </c>
      <c r="U677" s="18"/>
      <c r="V677" s="8">
        <f t="shared" si="375"/>
        <v>7049.6713060113998</v>
      </c>
      <c r="W677" s="8">
        <f t="shared" si="365"/>
        <v>6862.5535279613268</v>
      </c>
      <c r="X677" s="18"/>
      <c r="Y677" s="8">
        <f t="shared" si="366"/>
        <v>0</v>
      </c>
      <c r="Z677" s="8">
        <f t="shared" si="367"/>
        <v>0</v>
      </c>
      <c r="AA677" s="8">
        <f t="shared" si="368"/>
        <v>-2601.2137435704594</v>
      </c>
      <c r="AB677" s="8">
        <f t="shared" si="376"/>
        <v>-18711.777805007339</v>
      </c>
      <c r="AC677" s="8">
        <f t="shared" si="369"/>
        <v>-21312.9915485778</v>
      </c>
      <c r="AD677" s="8">
        <f t="shared" si="377"/>
        <v>691.57275511971841</v>
      </c>
      <c r="AE677" s="8">
        <f t="shared" si="370"/>
        <v>-20621.41879345808</v>
      </c>
      <c r="AJ677" s="7"/>
      <c r="AK677" s="6"/>
      <c r="AL677" s="6"/>
      <c r="AM677" s="5"/>
      <c r="AN677" s="5"/>
    </row>
    <row r="678" spans="1:40" x14ac:dyDescent="0.15">
      <c r="A678" s="40"/>
      <c r="B678" s="36">
        <v>1</v>
      </c>
      <c r="C678" s="38">
        <v>2.5000000000000001E-2</v>
      </c>
      <c r="D678" s="17"/>
      <c r="E678" s="41" t="s">
        <v>39</v>
      </c>
      <c r="F678" s="36"/>
      <c r="G678" s="17"/>
      <c r="H678" s="17">
        <f t="shared" si="378"/>
        <v>70</v>
      </c>
      <c r="I678" s="7">
        <f t="shared" si="371"/>
        <v>70</v>
      </c>
      <c r="J678" s="16">
        <v>0</v>
      </c>
      <c r="K678" s="14">
        <v>0</v>
      </c>
      <c r="L678" s="15">
        <f t="shared" si="379"/>
        <v>2915.5237558236945</v>
      </c>
      <c r="M678" s="14">
        <f t="shared" si="363"/>
        <v>769177</v>
      </c>
      <c r="N678" s="13"/>
      <c r="O678" s="12">
        <f>1000*(IF(I10&lt;18,VLOOKUP(I10,'[1]Mortality (No Interventions) H'!$B$10:$O$129,13),VLOOKUP(I10,'[1]Mortality (Interventions) H'!$B$392:$AV$512,19)))</f>
        <v>29.290570605072453</v>
      </c>
      <c r="P678" s="11">
        <v>0</v>
      </c>
      <c r="Q678" s="10">
        <f t="shared" si="372"/>
        <v>0.89219432301815138</v>
      </c>
      <c r="R678" s="10">
        <f t="shared" si="373"/>
        <v>2.6132880811807983E-2</v>
      </c>
      <c r="S678" s="10">
        <f t="shared" si="374"/>
        <v>0</v>
      </c>
      <c r="T678" s="9">
        <f t="shared" si="364"/>
        <v>0.8660614422063434</v>
      </c>
      <c r="U678" s="18"/>
      <c r="V678" s="8">
        <f t="shared" si="375"/>
        <v>6862.5535279613268</v>
      </c>
      <c r="W678" s="8">
        <f t="shared" si="365"/>
        <v>6661.5454193194864</v>
      </c>
      <c r="X678" s="18"/>
      <c r="Y678" s="8">
        <f t="shared" si="366"/>
        <v>0</v>
      </c>
      <c r="Z678" s="8">
        <f t="shared" si="367"/>
        <v>0</v>
      </c>
      <c r="AA678" s="8">
        <f t="shared" si="368"/>
        <v>-2525.022708755524</v>
      </c>
      <c r="AB678" s="8">
        <f t="shared" si="376"/>
        <v>-20100.81086418403</v>
      </c>
      <c r="AC678" s="8">
        <f t="shared" si="369"/>
        <v>-22625.833572939555</v>
      </c>
      <c r="AD678" s="8">
        <f t="shared" si="377"/>
        <v>673.21650109300617</v>
      </c>
      <c r="AE678" s="8">
        <f t="shared" si="370"/>
        <v>-21952.617071846547</v>
      </c>
      <c r="AJ678" s="7"/>
      <c r="AK678" s="6"/>
      <c r="AL678" s="6"/>
      <c r="AM678" s="5"/>
      <c r="AN678" s="5"/>
    </row>
    <row r="679" spans="1:40" x14ac:dyDescent="0.15">
      <c r="A679" s="40"/>
      <c r="B679" s="39" t="s">
        <v>40</v>
      </c>
      <c r="C679" s="38">
        <v>0</v>
      </c>
      <c r="D679" s="17"/>
      <c r="E679" s="37">
        <v>500000</v>
      </c>
      <c r="F679" s="36"/>
      <c r="G679" s="17"/>
      <c r="H679" s="17">
        <f t="shared" si="378"/>
        <v>71</v>
      </c>
      <c r="I679" s="7">
        <f t="shared" si="371"/>
        <v>71</v>
      </c>
      <c r="J679" s="16">
        <v>0</v>
      </c>
      <c r="K679" s="14">
        <v>0</v>
      </c>
      <c r="L679" s="15">
        <f t="shared" si="379"/>
        <v>2915.5237558236945</v>
      </c>
      <c r="M679" s="14">
        <f t="shared" si="363"/>
        <v>769177</v>
      </c>
      <c r="N679" s="13"/>
      <c r="O679" s="12">
        <f>1000*(IF(I11&lt;18,VLOOKUP(I11,'[1]Mortality (No Interventions) H'!$B$10:$O$129,13),VLOOKUP(I11,'[1]Mortality (Interventions) H'!$B$392:$AV$512,19)))</f>
        <v>32.101402267373963</v>
      </c>
      <c r="P679" s="11">
        <v>0</v>
      </c>
      <c r="Q679" s="10">
        <f t="shared" si="372"/>
        <v>0.8660614422063434</v>
      </c>
      <c r="R679" s="10">
        <f t="shared" si="373"/>
        <v>2.7801786744527879E-2</v>
      </c>
      <c r="S679" s="10">
        <f t="shared" si="374"/>
        <v>0</v>
      </c>
      <c r="T679" s="9">
        <f t="shared" si="364"/>
        <v>0.83825965546181558</v>
      </c>
      <c r="U679" s="18"/>
      <c r="V679" s="8">
        <f t="shared" si="375"/>
        <v>6661.5454193194864</v>
      </c>
      <c r="W679" s="8">
        <f t="shared" si="365"/>
        <v>6447.7004700915295</v>
      </c>
      <c r="X679" s="18"/>
      <c r="Y679" s="8">
        <f t="shared" si="366"/>
        <v>0</v>
      </c>
      <c r="Z679" s="8">
        <f t="shared" si="367"/>
        <v>0</v>
      </c>
      <c r="AA679" s="8">
        <f t="shared" si="368"/>
        <v>-2443.9659390475085</v>
      </c>
      <c r="AB679" s="8">
        <f t="shared" si="376"/>
        <v>-21384.494922795719</v>
      </c>
      <c r="AC679" s="8">
        <f t="shared" si="369"/>
        <v>-23828.460861843228</v>
      </c>
      <c r="AD679" s="8">
        <f t="shared" si="377"/>
        <v>653.49760563524171</v>
      </c>
      <c r="AE679" s="8">
        <f t="shared" si="370"/>
        <v>-23174.963256207986</v>
      </c>
      <c r="AJ679" s="7"/>
      <c r="AK679" s="6"/>
      <c r="AL679" s="6"/>
      <c r="AM679" s="5"/>
      <c r="AN679" s="5"/>
    </row>
    <row r="680" spans="1:40" x14ac:dyDescent="0.15">
      <c r="A680" s="30" t="s">
        <v>41</v>
      </c>
      <c r="B680" s="35"/>
      <c r="C680" s="34"/>
      <c r="D680" s="17"/>
      <c r="E680" s="17"/>
      <c r="F680" s="17"/>
      <c r="G680" s="17"/>
      <c r="H680" s="17">
        <f t="shared" si="378"/>
        <v>72</v>
      </c>
      <c r="I680" s="7">
        <f t="shared" si="371"/>
        <v>72</v>
      </c>
      <c r="J680" s="16">
        <v>0</v>
      </c>
      <c r="K680" s="14">
        <v>0</v>
      </c>
      <c r="L680" s="15">
        <f t="shared" si="379"/>
        <v>2915.5237558236945</v>
      </c>
      <c r="M680" s="14">
        <f t="shared" si="363"/>
        <v>769177</v>
      </c>
      <c r="N680" s="13"/>
      <c r="O680" s="12">
        <f>1000*(IF(I12&lt;18,VLOOKUP(I12,'[1]Mortality (No Interventions) H'!$B$10:$O$129,13),VLOOKUP(I12,'[1]Mortality (Interventions) H'!$B$392:$AV$512,19)))</f>
        <v>35.328033600340056</v>
      </c>
      <c r="P680" s="11">
        <v>0</v>
      </c>
      <c r="Q680" s="10">
        <f t="shared" si="372"/>
        <v>0.83825965546181558</v>
      </c>
      <c r="R680" s="10">
        <f t="shared" si="373"/>
        <v>2.9614065273964499E-2</v>
      </c>
      <c r="S680" s="10">
        <f t="shared" si="374"/>
        <v>0</v>
      </c>
      <c r="T680" s="9">
        <f t="shared" si="364"/>
        <v>0.80864559018785109</v>
      </c>
      <c r="U680" s="18"/>
      <c r="V680" s="8">
        <f t="shared" si="375"/>
        <v>6447.7004700915295</v>
      </c>
      <c r="W680" s="8">
        <f t="shared" si="365"/>
        <v>6219.9158912392077</v>
      </c>
      <c r="X680" s="18"/>
      <c r="Y680" s="8">
        <f t="shared" si="366"/>
        <v>0</v>
      </c>
      <c r="Z680" s="8">
        <f t="shared" si="367"/>
        <v>0</v>
      </c>
      <c r="AA680" s="8">
        <f t="shared" si="368"/>
        <v>-2357.6254282347518</v>
      </c>
      <c r="AB680" s="8">
        <f t="shared" si="376"/>
        <v>-22778.45788523219</v>
      </c>
      <c r="AC680" s="8">
        <f t="shared" si="369"/>
        <v>-25136.083313466941</v>
      </c>
      <c r="AD680" s="8">
        <f t="shared" si="377"/>
        <v>632.51941611597908</v>
      </c>
      <c r="AE680" s="8">
        <f t="shared" si="370"/>
        <v>-24503.563897350963</v>
      </c>
      <c r="AJ680" s="7"/>
      <c r="AK680" s="6"/>
      <c r="AL680" s="6"/>
      <c r="AM680" s="5"/>
      <c r="AN680" s="5"/>
    </row>
    <row r="681" spans="1:40" x14ac:dyDescent="0.15">
      <c r="A681" s="30"/>
      <c r="B681" s="32" t="s">
        <v>37</v>
      </c>
      <c r="C681" s="32" t="s">
        <v>38</v>
      </c>
      <c r="D681" s="17"/>
      <c r="E681" s="17"/>
      <c r="F681" s="17"/>
      <c r="G681" s="17"/>
      <c r="H681" s="17">
        <f t="shared" si="378"/>
        <v>73</v>
      </c>
      <c r="I681" s="7">
        <f t="shared" si="371"/>
        <v>73</v>
      </c>
      <c r="J681" s="16">
        <v>0</v>
      </c>
      <c r="K681" s="14">
        <v>0</v>
      </c>
      <c r="L681" s="15">
        <f t="shared" si="379"/>
        <v>2915.5237558236945</v>
      </c>
      <c r="M681" s="14">
        <f t="shared" si="363"/>
        <v>769177</v>
      </c>
      <c r="N681" s="13"/>
      <c r="O681" s="12">
        <f>1000*(IF(I13&lt;18,VLOOKUP(I13,'[1]Mortality (No Interventions) H'!$B$10:$O$129,13),VLOOKUP(I13,'[1]Mortality (Interventions) H'!$B$392:$AV$512,19)))</f>
        <v>39.031969867590519</v>
      </c>
      <c r="P681" s="11">
        <v>0</v>
      </c>
      <c r="Q681" s="10">
        <f t="shared" si="372"/>
        <v>0.80864559018785109</v>
      </c>
      <c r="R681" s="10">
        <f t="shared" si="373"/>
        <v>3.1563030309772158E-2</v>
      </c>
      <c r="S681" s="10">
        <f t="shared" si="374"/>
        <v>0</v>
      </c>
      <c r="T681" s="9">
        <f t="shared" si="364"/>
        <v>0.77708255987807895</v>
      </c>
      <c r="U681" s="18"/>
      <c r="V681" s="8">
        <f t="shared" si="375"/>
        <v>6219.9158912392077</v>
      </c>
      <c r="W681" s="8">
        <f t="shared" si="365"/>
        <v>5977.1403215934115</v>
      </c>
      <c r="X681" s="18"/>
      <c r="Y681" s="8">
        <f t="shared" si="366"/>
        <v>0</v>
      </c>
      <c r="Z681" s="8">
        <f t="shared" si="367"/>
        <v>0</v>
      </c>
      <c r="AA681" s="8">
        <f t="shared" si="368"/>
        <v>-2265.6026635608278</v>
      </c>
      <c r="AB681" s="8">
        <f t="shared" si="376"/>
        <v>-24277.55696457962</v>
      </c>
      <c r="AC681" s="8">
        <f t="shared" si="369"/>
        <v>-26543.159628140449</v>
      </c>
      <c r="AD681" s="8">
        <f t="shared" si="377"/>
        <v>610.17374893056626</v>
      </c>
      <c r="AE681" s="8">
        <f t="shared" si="370"/>
        <v>-25932.985879209882</v>
      </c>
      <c r="AJ681" s="7"/>
      <c r="AK681" s="6"/>
      <c r="AL681" s="6"/>
      <c r="AM681" s="5"/>
      <c r="AN681" s="5"/>
    </row>
    <row r="682" spans="1:40" x14ac:dyDescent="0.15">
      <c r="A682" s="30"/>
      <c r="B682" s="32">
        <v>1</v>
      </c>
      <c r="C682" s="28">
        <f>$H$671*0.01+$B$684</f>
        <v>5630.5968629054214</v>
      </c>
      <c r="D682" s="17"/>
      <c r="E682" s="33" t="s">
        <v>42</v>
      </c>
      <c r="F682" s="32"/>
      <c r="G682" s="31">
        <v>0.01</v>
      </c>
      <c r="H682" s="17">
        <f t="shared" si="378"/>
        <v>74</v>
      </c>
      <c r="I682" s="7">
        <f t="shared" si="371"/>
        <v>74</v>
      </c>
      <c r="J682" s="16">
        <v>0</v>
      </c>
      <c r="K682" s="14">
        <v>0</v>
      </c>
      <c r="L682" s="15">
        <f t="shared" si="379"/>
        <v>2915.5237558236945</v>
      </c>
      <c r="M682" s="14">
        <f t="shared" si="363"/>
        <v>769177</v>
      </c>
      <c r="N682" s="13"/>
      <c r="O682" s="12">
        <f>1000*(IF(I14&lt;18,VLOOKUP(I14,'[1]Mortality (No Interventions) H'!$B$10:$O$129,13),VLOOKUP(I14,'[1]Mortality (Interventions) H'!$B$392:$AV$512,19)))</f>
        <v>43.42790744190809</v>
      </c>
      <c r="P682" s="11">
        <v>0</v>
      </c>
      <c r="Q682" s="10">
        <f t="shared" si="372"/>
        <v>0.77708255987807895</v>
      </c>
      <c r="R682" s="10">
        <f t="shared" si="373"/>
        <v>3.3747069485106217E-2</v>
      </c>
      <c r="S682" s="10">
        <f t="shared" si="374"/>
        <v>0</v>
      </c>
      <c r="T682" s="9">
        <f t="shared" si="364"/>
        <v>0.74333549039297275</v>
      </c>
      <c r="U682" s="18"/>
      <c r="V682" s="8">
        <f t="shared" si="375"/>
        <v>5977.1403215934115</v>
      </c>
      <c r="W682" s="8">
        <f t="shared" si="365"/>
        <v>5717.5656249399563</v>
      </c>
      <c r="X682" s="18"/>
      <c r="Y682" s="8">
        <f t="shared" si="366"/>
        <v>0</v>
      </c>
      <c r="Z682" s="8">
        <f t="shared" si="367"/>
        <v>0</v>
      </c>
      <c r="AA682" s="8">
        <f t="shared" si="368"/>
        <v>-2167.2122807875676</v>
      </c>
      <c r="AB682" s="8">
        <f t="shared" si="376"/>
        <v>-25957.469665345543</v>
      </c>
      <c r="AC682" s="8">
        <f t="shared" si="369"/>
        <v>-28124.681946133111</v>
      </c>
      <c r="AD682" s="8">
        <f t="shared" si="377"/>
        <v>586.35746554831371</v>
      </c>
      <c r="AE682" s="8">
        <f t="shared" si="370"/>
        <v>-27538.324480584797</v>
      </c>
      <c r="AJ682" s="7"/>
      <c r="AK682" s="6"/>
      <c r="AL682" s="6"/>
      <c r="AM682" s="5"/>
      <c r="AN682" s="5"/>
    </row>
    <row r="683" spans="1:40" x14ac:dyDescent="0.15">
      <c r="A683" s="30"/>
      <c r="B683" s="29" t="s">
        <v>40</v>
      </c>
      <c r="C683" s="28">
        <f>$H$671*0.005+$B$684</f>
        <v>2915.5237558236945</v>
      </c>
      <c r="D683" s="17"/>
      <c r="E683" s="17"/>
      <c r="F683" s="17"/>
      <c r="G683" s="17"/>
      <c r="H683" s="17">
        <f t="shared" si="378"/>
        <v>75</v>
      </c>
      <c r="I683" s="7">
        <f t="shared" si="371"/>
        <v>75</v>
      </c>
      <c r="J683" s="16">
        <v>0</v>
      </c>
      <c r="K683" s="14">
        <v>0</v>
      </c>
      <c r="L683" s="15">
        <f t="shared" si="379"/>
        <v>2915.5237558236945</v>
      </c>
      <c r="M683" s="14">
        <f t="shared" si="363"/>
        <v>769177</v>
      </c>
      <c r="N683" s="13"/>
      <c r="O683" s="12">
        <f>1000*(IF(I15&lt;18,VLOOKUP(I15,'[1]Mortality (No Interventions) H'!$B$10:$O$129,13),VLOOKUP(I15,'[1]Mortality (Interventions) H'!$B$392:$AV$512,19)))</f>
        <v>48.467752650993425</v>
      </c>
      <c r="P683" s="11">
        <v>0</v>
      </c>
      <c r="Q683" s="10">
        <f t="shared" si="372"/>
        <v>0.74333549039297275</v>
      </c>
      <c r="R683" s="10">
        <f t="shared" si="373"/>
        <v>3.6027800685071505E-2</v>
      </c>
      <c r="S683" s="10">
        <f t="shared" si="374"/>
        <v>0</v>
      </c>
      <c r="T683" s="9">
        <f t="shared" si="364"/>
        <v>0.70730768970790125</v>
      </c>
      <c r="U683" s="18"/>
      <c r="V683" s="8">
        <f t="shared" si="375"/>
        <v>5717.5656249399563</v>
      </c>
      <c r="W683" s="8">
        <f t="shared" si="365"/>
        <v>5440.4480684645441</v>
      </c>
      <c r="X683" s="18"/>
      <c r="Y683" s="8">
        <f t="shared" si="366"/>
        <v>0</v>
      </c>
      <c r="Z683" s="8">
        <f t="shared" si="367"/>
        <v>0</v>
      </c>
      <c r="AA683" s="8">
        <f t="shared" si="368"/>
        <v>-2062.1723720201608</v>
      </c>
      <c r="AB683" s="8">
        <f t="shared" si="376"/>
        <v>-27711.755647541246</v>
      </c>
      <c r="AC683" s="8">
        <f t="shared" si="369"/>
        <v>-29773.928019561405</v>
      </c>
      <c r="AD683" s="8">
        <f t="shared" si="377"/>
        <v>560.89318780660972</v>
      </c>
      <c r="AE683" s="8">
        <f t="shared" si="370"/>
        <v>-29213.034831754794</v>
      </c>
      <c r="AJ683" s="7"/>
      <c r="AK683" s="6"/>
      <c r="AL683" s="6"/>
      <c r="AM683" s="5"/>
      <c r="AN683" s="5"/>
    </row>
    <row r="684" spans="1:40" ht="15" x14ac:dyDescent="0.2">
      <c r="A684" s="27" t="s">
        <v>96</v>
      </c>
      <c r="B684" s="26">
        <f>B23+B24</f>
        <v>200.4506487419678</v>
      </c>
      <c r="C684" s="25"/>
      <c r="D684" s="17"/>
      <c r="E684" s="17"/>
      <c r="F684" s="17"/>
      <c r="G684" s="21"/>
      <c r="H684" s="17">
        <f t="shared" si="378"/>
        <v>76</v>
      </c>
      <c r="I684" s="7">
        <f t="shared" si="371"/>
        <v>76</v>
      </c>
      <c r="J684" s="16">
        <v>0</v>
      </c>
      <c r="K684" s="14">
        <v>0</v>
      </c>
      <c r="L684" s="15">
        <f t="shared" si="379"/>
        <v>2915.5237558236945</v>
      </c>
      <c r="M684" s="14">
        <f t="shared" si="363"/>
        <v>769177</v>
      </c>
      <c r="N684" s="13"/>
      <c r="O684" s="12">
        <f>1000*(IF(I16&lt;18,VLOOKUP(I16,'[1]Mortality (No Interventions) H'!$B$10:$O$129,13),VLOOKUP(I16,'[1]Mortality (Interventions) H'!$B$392:$AV$512,19)))</f>
        <v>54.219452692845728</v>
      </c>
      <c r="P684" s="11">
        <v>0</v>
      </c>
      <c r="Q684" s="10">
        <f t="shared" si="372"/>
        <v>0.70730768970790125</v>
      </c>
      <c r="R684" s="10">
        <f t="shared" si="373"/>
        <v>3.8349835821403562E-2</v>
      </c>
      <c r="S684" s="10">
        <f t="shared" si="374"/>
        <v>0</v>
      </c>
      <c r="T684" s="9">
        <f t="shared" si="364"/>
        <v>0.66895785388649764</v>
      </c>
      <c r="U684" s="18"/>
      <c r="V684" s="8">
        <f t="shared" si="375"/>
        <v>5440.4480684645441</v>
      </c>
      <c r="W684" s="8">
        <f t="shared" si="365"/>
        <v>5145.4699517885465</v>
      </c>
      <c r="X684" s="18"/>
      <c r="Y684" s="8">
        <f t="shared" si="366"/>
        <v>0</v>
      </c>
      <c r="Z684" s="8">
        <f t="shared" si="367"/>
        <v>0</v>
      </c>
      <c r="AA684" s="8">
        <f t="shared" si="368"/>
        <v>-1950.3625146509198</v>
      </c>
      <c r="AB684" s="8">
        <f t="shared" si="376"/>
        <v>-29497.811667599726</v>
      </c>
      <c r="AC684" s="8">
        <f t="shared" si="369"/>
        <v>-31448.174182250645</v>
      </c>
      <c r="AD684" s="8">
        <f t="shared" si="377"/>
        <v>533.70795551637184</v>
      </c>
      <c r="AE684" s="8">
        <f t="shared" si="370"/>
        <v>-30914.466226734272</v>
      </c>
      <c r="AJ684" s="7"/>
      <c r="AK684" s="6"/>
      <c r="AL684" s="6"/>
      <c r="AM684" s="5"/>
      <c r="AN684" s="5"/>
    </row>
    <row r="685" spans="1:40" x14ac:dyDescent="0.15">
      <c r="A685" s="1"/>
      <c r="D685" s="17"/>
      <c r="E685" s="24"/>
      <c r="F685" s="17"/>
      <c r="G685" s="21"/>
      <c r="H685" s="17">
        <f t="shared" si="378"/>
        <v>77</v>
      </c>
      <c r="I685" s="7">
        <f t="shared" si="371"/>
        <v>77</v>
      </c>
      <c r="J685" s="16">
        <v>0</v>
      </c>
      <c r="K685" s="14">
        <v>0</v>
      </c>
      <c r="L685" s="15">
        <f t="shared" si="379"/>
        <v>2915.5237558236945</v>
      </c>
      <c r="M685" s="14">
        <f t="shared" si="363"/>
        <v>769177</v>
      </c>
      <c r="N685" s="13"/>
      <c r="O685" s="12">
        <f>1000*(IF(I17&lt;18,VLOOKUP(I17,'[1]Mortality (No Interventions) H'!$B$10:$O$129,13),VLOOKUP(I17,'[1]Mortality (Interventions) H'!$B$392:$AV$512,19)))</f>
        <v>60.821713954446928</v>
      </c>
      <c r="P685" s="11">
        <v>0</v>
      </c>
      <c r="Q685" s="10">
        <f t="shared" si="372"/>
        <v>0.66895785388649764</v>
      </c>
      <c r="R685" s="10">
        <f t="shared" si="373"/>
        <v>4.0687163236665262E-2</v>
      </c>
      <c r="S685" s="10">
        <f t="shared" si="374"/>
        <v>0</v>
      </c>
      <c r="T685" s="9">
        <f t="shared" si="364"/>
        <v>0.62827069064983243</v>
      </c>
      <c r="U685" s="18"/>
      <c r="V685" s="8">
        <f t="shared" si="375"/>
        <v>5145.4699517885465</v>
      </c>
      <c r="W685" s="8">
        <f t="shared" si="365"/>
        <v>4832.5136502196619</v>
      </c>
      <c r="X685" s="18"/>
      <c r="Y685" s="8">
        <f t="shared" si="366"/>
        <v>0</v>
      </c>
      <c r="Z685" s="8">
        <f t="shared" si="367"/>
        <v>0</v>
      </c>
      <c r="AA685" s="8">
        <f t="shared" si="368"/>
        <v>-1831.738123677346</v>
      </c>
      <c r="AB685" s="8">
        <f t="shared" si="376"/>
        <v>-31295.630156888477</v>
      </c>
      <c r="AC685" s="8">
        <f t="shared" si="369"/>
        <v>-33127.368280565825</v>
      </c>
      <c r="AD685" s="8">
        <f t="shared" si="377"/>
        <v>504.77060227045644</v>
      </c>
      <c r="AE685" s="8">
        <f t="shared" si="370"/>
        <v>-32622.597678295369</v>
      </c>
      <c r="AJ685" s="7"/>
      <c r="AK685" s="6"/>
      <c r="AL685" s="6"/>
      <c r="AM685" s="5"/>
      <c r="AN685" s="5"/>
    </row>
    <row r="686" spans="1:40" x14ac:dyDescent="0.15">
      <c r="A686" s="1"/>
      <c r="B686" s="1"/>
      <c r="D686" s="17"/>
      <c r="E686" s="17"/>
      <c r="F686" s="17"/>
      <c r="G686" s="17"/>
      <c r="H686" s="17">
        <f t="shared" si="378"/>
        <v>78</v>
      </c>
      <c r="I686" s="7">
        <f t="shared" si="371"/>
        <v>78</v>
      </c>
      <c r="J686" s="16">
        <v>0</v>
      </c>
      <c r="K686" s="14">
        <v>0</v>
      </c>
      <c r="L686" s="15">
        <f t="shared" si="379"/>
        <v>2915.5237558236945</v>
      </c>
      <c r="M686" s="14">
        <f t="shared" si="363"/>
        <v>769177</v>
      </c>
      <c r="N686" s="13"/>
      <c r="O686" s="12">
        <f>1000*(IF(I18&lt;18,VLOOKUP(I18,'[1]Mortality (No Interventions) H'!$B$10:$O$129,13),VLOOKUP(I18,'[1]Mortality (Interventions) H'!$B$392:$AV$512,19)))</f>
        <v>68.142471609422245</v>
      </c>
      <c r="P686" s="11">
        <v>0</v>
      </c>
      <c r="Q686" s="10">
        <f t="shared" si="372"/>
        <v>0.62827069064983243</v>
      </c>
      <c r="R686" s="10">
        <f t="shared" si="373"/>
        <v>4.2811917700638309E-2</v>
      </c>
      <c r="S686" s="10">
        <f t="shared" si="374"/>
        <v>0</v>
      </c>
      <c r="T686" s="9">
        <f t="shared" si="364"/>
        <v>0.58545877294919413</v>
      </c>
      <c r="U686" s="18"/>
      <c r="V686" s="8">
        <f t="shared" si="375"/>
        <v>4832.5136502196619</v>
      </c>
      <c r="W686" s="8">
        <f t="shared" si="365"/>
        <v>4503.2142260074233</v>
      </c>
      <c r="X686" s="18"/>
      <c r="Y686" s="8">
        <f t="shared" si="366"/>
        <v>0</v>
      </c>
      <c r="Z686" s="8">
        <f t="shared" si="367"/>
        <v>0</v>
      </c>
      <c r="AA686" s="8">
        <f t="shared" si="368"/>
        <v>-1706.9189605887661</v>
      </c>
      <c r="AB686" s="8">
        <f t="shared" si="376"/>
        <v>-32929.942421223874</v>
      </c>
      <c r="AC686" s="8">
        <f t="shared" si="369"/>
        <v>-34636.86138181264</v>
      </c>
      <c r="AD686" s="8">
        <f t="shared" si="377"/>
        <v>474.06958908654889</v>
      </c>
      <c r="AE686" s="8">
        <f t="shared" si="370"/>
        <v>-34162.791792726093</v>
      </c>
      <c r="AJ686" s="7"/>
      <c r="AK686" s="6"/>
      <c r="AL686" s="6"/>
      <c r="AM686" s="5"/>
      <c r="AN686" s="5"/>
    </row>
    <row r="687" spans="1:40" x14ac:dyDescent="0.15">
      <c r="A687" s="1"/>
      <c r="D687" s="17"/>
      <c r="E687" s="17"/>
      <c r="F687" s="17"/>
      <c r="G687" s="21"/>
      <c r="H687" s="17">
        <f t="shared" si="378"/>
        <v>79</v>
      </c>
      <c r="I687" s="7">
        <f t="shared" si="371"/>
        <v>79</v>
      </c>
      <c r="J687" s="16">
        <v>0</v>
      </c>
      <c r="K687" s="14">
        <v>0</v>
      </c>
      <c r="L687" s="15">
        <f t="shared" si="379"/>
        <v>2915.5237558236945</v>
      </c>
      <c r="M687" s="14">
        <f t="shared" si="363"/>
        <v>769177</v>
      </c>
      <c r="N687" s="13"/>
      <c r="O687" s="12">
        <f>1000*(IF(I19&lt;18,VLOOKUP(I19,'[1]Mortality (No Interventions) H'!$B$10:$O$129,13),VLOOKUP(I19,'[1]Mortality (Interventions) H'!$B$392:$AV$512,19)))</f>
        <v>76.217848489225574</v>
      </c>
      <c r="P687" s="11">
        <v>0</v>
      </c>
      <c r="Q687" s="10">
        <f t="shared" si="372"/>
        <v>0.58545877294919413</v>
      </c>
      <c r="R687" s="10">
        <f t="shared" si="373"/>
        <v>4.4622408053329593E-2</v>
      </c>
      <c r="S687" s="10">
        <f t="shared" si="374"/>
        <v>0</v>
      </c>
      <c r="T687" s="9">
        <f t="shared" si="364"/>
        <v>0.54083636489586451</v>
      </c>
      <c r="U687" s="18"/>
      <c r="V687" s="8">
        <f t="shared" si="375"/>
        <v>4503.2142260074233</v>
      </c>
      <c r="W687" s="8">
        <f t="shared" si="365"/>
        <v>4159.9889264150643</v>
      </c>
      <c r="X687" s="18"/>
      <c r="Y687" s="8">
        <f t="shared" si="366"/>
        <v>0</v>
      </c>
      <c r="Z687" s="8">
        <f t="shared" si="367"/>
        <v>0</v>
      </c>
      <c r="AA687" s="8">
        <f t="shared" si="368"/>
        <v>-1576.8212698672251</v>
      </c>
      <c r="AB687" s="8">
        <f t="shared" si="376"/>
        <v>-34322.529959235893</v>
      </c>
      <c r="AC687" s="8">
        <f t="shared" si="369"/>
        <v>-35899.351229103122</v>
      </c>
      <c r="AD687" s="8">
        <f t="shared" si="377"/>
        <v>441.76531557132824</v>
      </c>
      <c r="AE687" s="8">
        <f t="shared" si="370"/>
        <v>-35457.585913531795</v>
      </c>
      <c r="AJ687" s="7"/>
      <c r="AK687" s="6"/>
      <c r="AL687" s="6"/>
      <c r="AM687" s="5"/>
      <c r="AN687" s="5"/>
    </row>
    <row r="688" spans="1:40" x14ac:dyDescent="0.15">
      <c r="A688" s="1"/>
      <c r="D688" s="17"/>
      <c r="E688" s="17"/>
      <c r="F688" s="17"/>
      <c r="G688" s="17"/>
      <c r="H688" s="17">
        <f t="shared" si="378"/>
        <v>80</v>
      </c>
      <c r="I688" s="7">
        <f t="shared" si="371"/>
        <v>80</v>
      </c>
      <c r="J688" s="16">
        <v>0</v>
      </c>
      <c r="K688" s="14">
        <v>0</v>
      </c>
      <c r="L688" s="15">
        <f t="shared" si="379"/>
        <v>2915.5237558236945</v>
      </c>
      <c r="M688" s="14">
        <f t="shared" si="363"/>
        <v>769177</v>
      </c>
      <c r="N688" s="13"/>
      <c r="O688" s="12">
        <f>1000*(IF(I20&lt;18,VLOOKUP(I20,'[1]Mortality (No Interventions) H'!$B$10:$O$129,13),VLOOKUP(I20,'[1]Mortality (Interventions) H'!$B$392:$AV$512,19)))</f>
        <v>84.943691780415293</v>
      </c>
      <c r="P688" s="11">
        <v>0</v>
      </c>
      <c r="Q688" s="10">
        <f t="shared" si="372"/>
        <v>0.54083636489586451</v>
      </c>
      <c r="R688" s="10">
        <f t="shared" si="373"/>
        <v>4.5940637483354529E-2</v>
      </c>
      <c r="S688" s="10">
        <f t="shared" si="374"/>
        <v>0</v>
      </c>
      <c r="T688" s="9">
        <f t="shared" si="364"/>
        <v>0.49489572741250998</v>
      </c>
      <c r="U688" s="18"/>
      <c r="V688" s="8">
        <f t="shared" si="375"/>
        <v>4159.9889264150643</v>
      </c>
      <c r="W688" s="8">
        <f t="shared" si="365"/>
        <v>3806.6241092397222</v>
      </c>
      <c r="X688" s="18"/>
      <c r="Y688" s="8">
        <f t="shared" si="366"/>
        <v>0</v>
      </c>
      <c r="Z688" s="8">
        <f t="shared" si="367"/>
        <v>0</v>
      </c>
      <c r="AA688" s="8">
        <f t="shared" si="368"/>
        <v>-1442.8802499268204</v>
      </c>
      <c r="AB688" s="8">
        <f t="shared" si="376"/>
        <v>-35336.481717534189</v>
      </c>
      <c r="AC688" s="8">
        <f t="shared" si="369"/>
        <v>-36779.361967461009</v>
      </c>
      <c r="AD688" s="8">
        <f t="shared" si="377"/>
        <v>408.09491368131785</v>
      </c>
      <c r="AE688" s="8">
        <f t="shared" si="370"/>
        <v>-36371.267053779695</v>
      </c>
      <c r="AJ688" s="7"/>
      <c r="AK688" s="6"/>
      <c r="AL688" s="6"/>
      <c r="AM688" s="5"/>
      <c r="AN688" s="5"/>
    </row>
    <row r="689" spans="2:40" x14ac:dyDescent="0.15">
      <c r="B689" s="23"/>
      <c r="C689" s="22"/>
      <c r="D689" s="17"/>
      <c r="E689" s="17"/>
      <c r="F689" s="17"/>
      <c r="G689" s="21"/>
      <c r="H689" s="17">
        <f t="shared" si="378"/>
        <v>81</v>
      </c>
      <c r="I689" s="7">
        <f t="shared" si="371"/>
        <v>81</v>
      </c>
      <c r="J689" s="16">
        <v>0</v>
      </c>
      <c r="K689" s="14">
        <v>0</v>
      </c>
      <c r="L689" s="15">
        <f t="shared" si="379"/>
        <v>2915.5237558236945</v>
      </c>
      <c r="M689" s="14">
        <f t="shared" si="363"/>
        <v>769177</v>
      </c>
      <c r="N689" s="13"/>
      <c r="O689" s="12">
        <f>1000*(IF(I21&lt;18,VLOOKUP(I21,'[1]Mortality (No Interventions) H'!$B$10:$O$129,13),VLOOKUP(I21,'[1]Mortality (Interventions) H'!$B$392:$AV$512,19)))</f>
        <v>94.442891119096217</v>
      </c>
      <c r="P689" s="11">
        <v>0</v>
      </c>
      <c r="Q689" s="10">
        <f t="shared" si="372"/>
        <v>0.49489572741250998</v>
      </c>
      <c r="R689" s="10">
        <f t="shared" si="373"/>
        <v>4.6739383299325601E-2</v>
      </c>
      <c r="S689" s="10">
        <f t="shared" si="374"/>
        <v>0</v>
      </c>
      <c r="T689" s="9">
        <f t="shared" si="364"/>
        <v>0.44815634411318439</v>
      </c>
      <c r="U689" s="18"/>
      <c r="V689" s="8">
        <f t="shared" si="375"/>
        <v>3806.6241092397222</v>
      </c>
      <c r="W689" s="8">
        <f t="shared" si="365"/>
        <v>3447.1155229594683</v>
      </c>
      <c r="X689" s="18"/>
      <c r="Y689" s="8">
        <f t="shared" si="366"/>
        <v>0</v>
      </c>
      <c r="Z689" s="8">
        <f t="shared" si="367"/>
        <v>0</v>
      </c>
      <c r="AA689" s="8">
        <f t="shared" si="368"/>
        <v>-1306.6104675850875</v>
      </c>
      <c r="AB689" s="8">
        <f t="shared" si="376"/>
        <v>-35950.858628025366</v>
      </c>
      <c r="AC689" s="8">
        <f t="shared" si="369"/>
        <v>-37257.469095610453</v>
      </c>
      <c r="AD689" s="8">
        <f t="shared" si="377"/>
        <v>373.42982511641679</v>
      </c>
      <c r="AE689" s="8">
        <f t="shared" si="370"/>
        <v>-36884.039270494039</v>
      </c>
      <c r="AJ689" s="7"/>
      <c r="AK689" s="6"/>
      <c r="AL689" s="6"/>
      <c r="AM689" s="5"/>
      <c r="AN689" s="5"/>
    </row>
    <row r="690" spans="2:40" x14ac:dyDescent="0.15">
      <c r="B690" s="17"/>
      <c r="C690" s="17"/>
      <c r="D690" s="17"/>
      <c r="F690" s="17"/>
      <c r="G690" s="17"/>
      <c r="H690" s="17">
        <f t="shared" si="378"/>
        <v>82</v>
      </c>
      <c r="I690" s="7">
        <f t="shared" si="371"/>
        <v>82</v>
      </c>
      <c r="J690" s="16">
        <v>0</v>
      </c>
      <c r="K690" s="14">
        <v>0</v>
      </c>
      <c r="L690" s="15">
        <f t="shared" si="379"/>
        <v>2915.5237558236945</v>
      </c>
      <c r="M690" s="14">
        <f t="shared" si="363"/>
        <v>769177</v>
      </c>
      <c r="N690" s="13"/>
      <c r="O690" s="12">
        <f>1000*(IF(I22&lt;18,VLOOKUP(I22,'[1]Mortality (No Interventions) H'!$B$10:$O$129,13),VLOOKUP(I22,'[1]Mortality (Interventions) H'!$B$392:$AV$512,19)))</f>
        <v>105.04192053365023</v>
      </c>
      <c r="P690" s="11">
        <v>0</v>
      </c>
      <c r="Q690" s="10">
        <f t="shared" si="372"/>
        <v>0.44815634411318439</v>
      </c>
      <c r="R690" s="10">
        <f t="shared" si="373"/>
        <v>4.7075203084988325E-2</v>
      </c>
      <c r="S690" s="10">
        <f t="shared" si="374"/>
        <v>0</v>
      </c>
      <c r="T690" s="9">
        <f t="shared" si="364"/>
        <v>0.40108114102819609</v>
      </c>
      <c r="U690" s="18"/>
      <c r="V690" s="8">
        <f t="shared" si="375"/>
        <v>3447.1155229594683</v>
      </c>
      <c r="W690" s="8">
        <f t="shared" si="365"/>
        <v>3085.0238881264481</v>
      </c>
      <c r="X690" s="18"/>
      <c r="Y690" s="8">
        <f t="shared" si="366"/>
        <v>0</v>
      </c>
      <c r="Z690" s="8">
        <f t="shared" si="367"/>
        <v>0</v>
      </c>
      <c r="AA690" s="8">
        <f t="shared" si="368"/>
        <v>-1169.3615946805792</v>
      </c>
      <c r="AB690" s="8">
        <f t="shared" si="376"/>
        <v>-36209.163483302065</v>
      </c>
      <c r="AC690" s="8">
        <f t="shared" si="369"/>
        <v>-37378.525077982646</v>
      </c>
      <c r="AD690" s="8">
        <f t="shared" si="377"/>
        <v>338.16203280232384</v>
      </c>
      <c r="AE690" s="8">
        <f t="shared" si="370"/>
        <v>-37040.363045180318</v>
      </c>
      <c r="AJ690" s="7"/>
      <c r="AK690" s="6"/>
      <c r="AL690" s="6"/>
      <c r="AM690" s="5"/>
      <c r="AN690" s="5"/>
    </row>
    <row r="691" spans="2:40" x14ac:dyDescent="0.15">
      <c r="B691" s="17"/>
      <c r="C691" s="17"/>
      <c r="D691" s="17"/>
      <c r="F691" s="17"/>
      <c r="G691" s="17"/>
      <c r="H691" s="17">
        <f t="shared" si="378"/>
        <v>83</v>
      </c>
      <c r="I691" s="7">
        <f t="shared" si="371"/>
        <v>83</v>
      </c>
      <c r="J691" s="16">
        <v>0</v>
      </c>
      <c r="K691" s="14">
        <v>0</v>
      </c>
      <c r="L691" s="15">
        <f t="shared" si="379"/>
        <v>2915.5237558236945</v>
      </c>
      <c r="M691" s="14">
        <f t="shared" si="363"/>
        <v>769177</v>
      </c>
      <c r="N691" s="13"/>
      <c r="O691" s="12">
        <f>1000*(IF(I23&lt;18,VLOOKUP(I23,'[1]Mortality (No Interventions) H'!$B$10:$O$129,13),VLOOKUP(I23,'[1]Mortality (Interventions) H'!$B$392:$AV$512,19)))</f>
        <v>116.85028111046127</v>
      </c>
      <c r="P691" s="11">
        <v>0</v>
      </c>
      <c r="Q691" s="10">
        <f t="shared" si="372"/>
        <v>0.40108114102819609</v>
      </c>
      <c r="R691" s="10">
        <f t="shared" si="373"/>
        <v>4.686644407724927E-2</v>
      </c>
      <c r="S691" s="10">
        <f t="shared" si="374"/>
        <v>0</v>
      </c>
      <c r="T691" s="9">
        <f t="shared" si="364"/>
        <v>0.35421469695094682</v>
      </c>
      <c r="U691" s="18"/>
      <c r="V691" s="8">
        <f t="shared" si="375"/>
        <v>3085.0238881264481</v>
      </c>
      <c r="W691" s="8">
        <f t="shared" si="365"/>
        <v>2724.5379795663844</v>
      </c>
      <c r="X691" s="18"/>
      <c r="Y691" s="8">
        <f t="shared" si="366"/>
        <v>0</v>
      </c>
      <c r="Z691" s="8">
        <f t="shared" si="367"/>
        <v>0</v>
      </c>
      <c r="AA691" s="8">
        <f t="shared" si="368"/>
        <v>-1032.7213636223762</v>
      </c>
      <c r="AB691" s="8">
        <f t="shared" si="376"/>
        <v>-36048.590856006362</v>
      </c>
      <c r="AC691" s="8">
        <f t="shared" si="369"/>
        <v>-37081.312219628737</v>
      </c>
      <c r="AD691" s="8">
        <f t="shared" si="377"/>
        <v>302.64084342520459</v>
      </c>
      <c r="AE691" s="8">
        <f t="shared" si="370"/>
        <v>-36778.671376203529</v>
      </c>
      <c r="AJ691" s="7"/>
      <c r="AK691" s="6"/>
      <c r="AL691" s="6"/>
      <c r="AM691" s="5"/>
      <c r="AN691" s="5"/>
    </row>
    <row r="692" spans="2:40" x14ac:dyDescent="0.15">
      <c r="B692" s="17"/>
      <c r="C692" s="17"/>
      <c r="D692" s="17"/>
      <c r="F692" s="17"/>
      <c r="G692" s="17"/>
      <c r="H692" s="17">
        <f t="shared" si="378"/>
        <v>84</v>
      </c>
      <c r="I692" s="7">
        <f t="shared" si="371"/>
        <v>84</v>
      </c>
      <c r="J692" s="16">
        <v>0</v>
      </c>
      <c r="K692" s="14">
        <v>0</v>
      </c>
      <c r="L692" s="15">
        <f t="shared" si="379"/>
        <v>2915.5237558236945</v>
      </c>
      <c r="M692" s="14">
        <f t="shared" si="363"/>
        <v>769177</v>
      </c>
      <c r="N692" s="13"/>
      <c r="O692" s="12">
        <f>1000*(IF(I24&lt;18,VLOOKUP(I24,'[1]Mortality (No Interventions) H'!$B$10:$O$129,13),VLOOKUP(I24,'[1]Mortality (Interventions) H'!$B$392:$AV$512,19)))</f>
        <v>130.05513524256037</v>
      </c>
      <c r="P692" s="11">
        <v>0</v>
      </c>
      <c r="Q692" s="10">
        <f t="shared" si="372"/>
        <v>0.35421469695094682</v>
      </c>
      <c r="R692" s="10">
        <f t="shared" si="373"/>
        <v>4.6067440316857923E-2</v>
      </c>
      <c r="S692" s="10">
        <f t="shared" si="374"/>
        <v>0</v>
      </c>
      <c r="T692" s="9">
        <f t="shared" si="364"/>
        <v>0.30814725663408887</v>
      </c>
      <c r="U692" s="18"/>
      <c r="V692" s="8">
        <f t="shared" si="375"/>
        <v>2724.5379795663844</v>
      </c>
      <c r="W692" s="8">
        <f t="shared" si="365"/>
        <v>2370.1978241603861</v>
      </c>
      <c r="X692" s="18"/>
      <c r="Y692" s="8">
        <f t="shared" si="366"/>
        <v>0</v>
      </c>
      <c r="Z692" s="8">
        <f t="shared" si="367"/>
        <v>0</v>
      </c>
      <c r="AA692" s="8">
        <f t="shared" si="368"/>
        <v>-898.41064700858669</v>
      </c>
      <c r="AB692" s="8">
        <f t="shared" si="376"/>
        <v>-35434.01554059983</v>
      </c>
      <c r="AC692" s="8">
        <f t="shared" si="369"/>
        <v>-36332.42618760842</v>
      </c>
      <c r="AD692" s="8">
        <f t="shared" si="377"/>
        <v>267.27717579546231</v>
      </c>
      <c r="AE692" s="8">
        <f t="shared" si="370"/>
        <v>-36065.149011812959</v>
      </c>
      <c r="AJ692" s="7"/>
      <c r="AK692" s="6"/>
      <c r="AL692" s="6"/>
      <c r="AM692" s="5"/>
      <c r="AN692" s="5"/>
    </row>
    <row r="693" spans="2:40" x14ac:dyDescent="0.15">
      <c r="B693" s="17"/>
      <c r="C693" s="19"/>
      <c r="D693" s="21"/>
      <c r="F693" s="17"/>
      <c r="G693" s="19"/>
      <c r="H693" s="17">
        <f t="shared" si="378"/>
        <v>85</v>
      </c>
      <c r="I693" s="7">
        <f t="shared" si="371"/>
        <v>85</v>
      </c>
      <c r="J693" s="16">
        <v>0</v>
      </c>
      <c r="K693" s="14">
        <v>0</v>
      </c>
      <c r="L693" s="15">
        <f t="shared" si="379"/>
        <v>2915.5237558236945</v>
      </c>
      <c r="M693" s="14">
        <f t="shared" si="363"/>
        <v>769177</v>
      </c>
      <c r="N693" s="13"/>
      <c r="O693" s="12">
        <f>1000*(IF(I25&lt;18,VLOOKUP(I25,'[1]Mortality (No Interventions) H'!$B$10:$O$129,13),VLOOKUP(I25,'[1]Mortality (Interventions) H'!$B$392:$AV$512,19)))</f>
        <v>144.15433866988954</v>
      </c>
      <c r="P693" s="11">
        <v>0</v>
      </c>
      <c r="Q693" s="10">
        <f t="shared" si="372"/>
        <v>0.30814725663408887</v>
      </c>
      <c r="R693" s="10">
        <f t="shared" si="373"/>
        <v>4.4420763993027815E-2</v>
      </c>
      <c r="S693" s="10">
        <f t="shared" si="374"/>
        <v>0</v>
      </c>
      <c r="T693" s="9">
        <f t="shared" si="364"/>
        <v>0.26372649264106107</v>
      </c>
      <c r="U693" s="18"/>
      <c r="V693" s="8">
        <f t="shared" si="375"/>
        <v>2370.1978241603861</v>
      </c>
      <c r="W693" s="8">
        <f t="shared" si="365"/>
        <v>2028.5235243017344</v>
      </c>
      <c r="X693" s="18"/>
      <c r="Y693" s="8">
        <f t="shared" si="366"/>
        <v>0</v>
      </c>
      <c r="Z693" s="8">
        <f t="shared" si="367"/>
        <v>0</v>
      </c>
      <c r="AA693" s="8">
        <f t="shared" si="368"/>
        <v>-768.90085433507636</v>
      </c>
      <c r="AB693" s="8">
        <f t="shared" si="376"/>
        <v>-34167.429985865158</v>
      </c>
      <c r="AC693" s="8">
        <f t="shared" si="369"/>
        <v>-34936.330840200237</v>
      </c>
      <c r="AD693" s="8">
        <f t="shared" si="377"/>
        <v>232.51640655013389</v>
      </c>
      <c r="AE693" s="8">
        <f t="shared" si="370"/>
        <v>-34703.814433650106</v>
      </c>
      <c r="AG693" s="20"/>
      <c r="AJ693" s="7"/>
      <c r="AK693" s="6"/>
      <c r="AL693" s="6"/>
      <c r="AM693" s="5"/>
      <c r="AN693" s="5"/>
    </row>
    <row r="694" spans="2:40" x14ac:dyDescent="0.15">
      <c r="B694" s="7"/>
      <c r="C694" s="19"/>
      <c r="D694" s="21"/>
      <c r="E694" s="21"/>
      <c r="F694" s="7"/>
      <c r="G694" s="19"/>
      <c r="H694" s="17">
        <f t="shared" si="378"/>
        <v>86</v>
      </c>
      <c r="I694" s="7">
        <f t="shared" si="371"/>
        <v>86</v>
      </c>
      <c r="J694" s="16">
        <v>0</v>
      </c>
      <c r="K694" s="14">
        <v>0</v>
      </c>
      <c r="L694" s="15">
        <f t="shared" si="379"/>
        <v>2915.5237558236945</v>
      </c>
      <c r="M694" s="14">
        <f t="shared" si="363"/>
        <v>769177</v>
      </c>
      <c r="N694" s="13"/>
      <c r="O694" s="12">
        <f>1000*(IF(I26&lt;18,VLOOKUP(I26,'[1]Mortality (No Interventions) H'!$B$10:$O$129,13),VLOOKUP(I26,'[1]Mortality (Interventions) H'!$B$392:$AV$512,19)))</f>
        <v>158.67722846521906</v>
      </c>
      <c r="P694" s="11">
        <v>0</v>
      </c>
      <c r="Q694" s="10">
        <f t="shared" si="372"/>
        <v>0.26372649264106107</v>
      </c>
      <c r="R694" s="10">
        <f t="shared" si="373"/>
        <v>4.1847388925136564E-2</v>
      </c>
      <c r="S694" s="10">
        <f t="shared" si="374"/>
        <v>0</v>
      </c>
      <c r="T694" s="9">
        <f t="shared" si="364"/>
        <v>0.22187910371592451</v>
      </c>
      <c r="U694" s="18"/>
      <c r="V694" s="8">
        <f t="shared" si="375"/>
        <v>2028.5235243017344</v>
      </c>
      <c r="W694" s="8">
        <f t="shared" si="365"/>
        <v>1706.6430335890368</v>
      </c>
      <c r="X694" s="18"/>
      <c r="Y694" s="8">
        <f t="shared" si="366"/>
        <v>0</v>
      </c>
      <c r="Z694" s="8">
        <f t="shared" si="367"/>
        <v>0</v>
      </c>
      <c r="AA694" s="8">
        <f t="shared" si="368"/>
        <v>-646.89379780464731</v>
      </c>
      <c r="AB694" s="8">
        <f t="shared" si="376"/>
        <v>-32188.049071269768</v>
      </c>
      <c r="AC694" s="8">
        <f t="shared" si="369"/>
        <v>-32834.942869074417</v>
      </c>
      <c r="AD694" s="8">
        <f t="shared" si="377"/>
        <v>198.99815773400016</v>
      </c>
      <c r="AE694" s="8">
        <f t="shared" si="370"/>
        <v>-32635.944711340417</v>
      </c>
      <c r="AG694" s="20"/>
      <c r="AJ694" s="7"/>
      <c r="AK694" s="6"/>
      <c r="AL694" s="6"/>
      <c r="AM694" s="5"/>
      <c r="AN694" s="5"/>
    </row>
    <row r="695" spans="2:40" x14ac:dyDescent="0.15">
      <c r="B695" s="7"/>
      <c r="C695" s="19"/>
      <c r="D695" s="21"/>
      <c r="E695" s="21"/>
      <c r="F695" s="7"/>
      <c r="G695" s="19"/>
      <c r="H695" s="17">
        <f t="shared" si="378"/>
        <v>87</v>
      </c>
      <c r="I695" s="7">
        <f t="shared" si="371"/>
        <v>87</v>
      </c>
      <c r="J695" s="16">
        <v>0</v>
      </c>
      <c r="K695" s="14">
        <v>0</v>
      </c>
      <c r="L695" s="15">
        <f t="shared" si="379"/>
        <v>2915.5237558236945</v>
      </c>
      <c r="M695" s="14">
        <f t="shared" si="363"/>
        <v>769177</v>
      </c>
      <c r="N695" s="13"/>
      <c r="O695" s="12">
        <f>1000*(IF(I27&lt;18,VLOOKUP(I27,'[1]Mortality (No Interventions) H'!$B$10:$O$129,13),VLOOKUP(I27,'[1]Mortality (Interventions) H'!$B$392:$AV$512,19)))</f>
        <v>174.35697185095739</v>
      </c>
      <c r="P695" s="11">
        <v>0</v>
      </c>
      <c r="Q695" s="10">
        <f t="shared" si="372"/>
        <v>0.22187910371592451</v>
      </c>
      <c r="R695" s="10">
        <f t="shared" si="373"/>
        <v>3.86861686409131E-2</v>
      </c>
      <c r="S695" s="10">
        <f t="shared" si="374"/>
        <v>0</v>
      </c>
      <c r="T695" s="9">
        <f t="shared" si="364"/>
        <v>0.18319293507501141</v>
      </c>
      <c r="U695" s="18"/>
      <c r="V695" s="8">
        <f t="shared" si="375"/>
        <v>1706.6430335890368</v>
      </c>
      <c r="W695" s="8">
        <f t="shared" si="365"/>
        <v>1409.0779222219207</v>
      </c>
      <c r="X695" s="18"/>
      <c r="Y695" s="8">
        <f t="shared" si="366"/>
        <v>0</v>
      </c>
      <c r="Z695" s="8">
        <f t="shared" si="367"/>
        <v>0</v>
      </c>
      <c r="AA695" s="8">
        <f t="shared" si="368"/>
        <v>-534.10335411026347</v>
      </c>
      <c r="AB695" s="8">
        <f t="shared" si="376"/>
        <v>-29756.511136711615</v>
      </c>
      <c r="AC695" s="8">
        <f t="shared" si="369"/>
        <v>-30290.614490821878</v>
      </c>
      <c r="AD695" s="8">
        <f t="shared" si="377"/>
        <v>167.42168159508452</v>
      </c>
      <c r="AE695" s="8">
        <f t="shared" si="370"/>
        <v>-30123.192809226792</v>
      </c>
      <c r="AG695" s="20"/>
      <c r="AJ695" s="7"/>
      <c r="AK695" s="6"/>
      <c r="AL695" s="6"/>
      <c r="AM695" s="5"/>
      <c r="AN695" s="5"/>
    </row>
    <row r="696" spans="2:40" x14ac:dyDescent="0.15">
      <c r="B696" s="7"/>
      <c r="C696" s="19"/>
      <c r="D696" s="21"/>
      <c r="E696" s="21"/>
      <c r="F696" s="7"/>
      <c r="G696" s="19"/>
      <c r="H696" s="17">
        <f t="shared" si="378"/>
        <v>88</v>
      </c>
      <c r="I696" s="7">
        <f t="shared" si="371"/>
        <v>88</v>
      </c>
      <c r="J696" s="16">
        <v>0</v>
      </c>
      <c r="K696" s="14">
        <v>0</v>
      </c>
      <c r="L696" s="15">
        <f t="shared" si="379"/>
        <v>2915.5237558236945</v>
      </c>
      <c r="M696" s="14">
        <f t="shared" si="363"/>
        <v>769177</v>
      </c>
      <c r="N696" s="13"/>
      <c r="O696" s="12">
        <f>1000*(IF(I28&lt;18,VLOOKUP(I28,'[1]Mortality (No Interventions) H'!$B$10:$O$129,13),VLOOKUP(I28,'[1]Mortality (Interventions) H'!$B$392:$AV$512,19)))</f>
        <v>191.09467438604239</v>
      </c>
      <c r="P696" s="11">
        <v>0</v>
      </c>
      <c r="Q696" s="10">
        <f t="shared" si="372"/>
        <v>0.18319293507501141</v>
      </c>
      <c r="R696" s="10">
        <f t="shared" si="373"/>
        <v>3.5007194277982712E-2</v>
      </c>
      <c r="S696" s="10">
        <f t="shared" si="374"/>
        <v>0</v>
      </c>
      <c r="T696" s="9">
        <f t="shared" si="364"/>
        <v>0.1481857407970287</v>
      </c>
      <c r="U696" s="18"/>
      <c r="V696" s="8">
        <f t="shared" si="375"/>
        <v>1409.0779222219207</v>
      </c>
      <c r="W696" s="8">
        <f t="shared" si="365"/>
        <v>1139.8106354903616</v>
      </c>
      <c r="X696" s="18"/>
      <c r="Y696" s="8">
        <f t="shared" si="366"/>
        <v>0</v>
      </c>
      <c r="Z696" s="8">
        <f t="shared" si="367"/>
        <v>0</v>
      </c>
      <c r="AA696" s="8">
        <f t="shared" si="368"/>
        <v>-432.03904756806958</v>
      </c>
      <c r="AB696" s="8">
        <f t="shared" si="376"/>
        <v>-26926.728673155907</v>
      </c>
      <c r="AC696" s="8">
        <f t="shared" si="369"/>
        <v>-27358.767720723976</v>
      </c>
      <c r="AD696" s="8">
        <f t="shared" si="377"/>
        <v>138.23054416997044</v>
      </c>
      <c r="AE696" s="8">
        <f t="shared" si="370"/>
        <v>-27220.537176554004</v>
      </c>
      <c r="AG696" s="20"/>
      <c r="AJ696" s="7"/>
      <c r="AK696" s="6"/>
      <c r="AL696" s="6"/>
      <c r="AM696" s="5"/>
      <c r="AN696" s="5"/>
    </row>
    <row r="697" spans="2:40" x14ac:dyDescent="0.15">
      <c r="B697" s="7"/>
      <c r="C697" s="19"/>
      <c r="D697" s="21"/>
      <c r="E697" s="21"/>
      <c r="F697" s="7"/>
      <c r="G697" s="19"/>
      <c r="H697" s="17">
        <f t="shared" si="378"/>
        <v>89</v>
      </c>
      <c r="I697" s="7">
        <f t="shared" si="371"/>
        <v>89</v>
      </c>
      <c r="J697" s="16">
        <v>0</v>
      </c>
      <c r="K697" s="14">
        <v>0</v>
      </c>
      <c r="L697" s="15">
        <f t="shared" si="379"/>
        <v>2915.5237558236945</v>
      </c>
      <c r="M697" s="14">
        <f t="shared" si="363"/>
        <v>769177</v>
      </c>
      <c r="N697" s="13"/>
      <c r="O697" s="12">
        <f>1000*(IF(I29&lt;18,VLOOKUP(I29,'[1]Mortality (No Interventions) H'!$B$10:$O$129,13),VLOOKUP(I29,'[1]Mortality (Interventions) H'!$B$392:$AV$512,19)))</f>
        <v>209.34764837866859</v>
      </c>
      <c r="P697" s="11">
        <v>0</v>
      </c>
      <c r="Q697" s="10">
        <f t="shared" si="372"/>
        <v>0.1481857407970287</v>
      </c>
      <c r="R697" s="10">
        <f t="shared" si="373"/>
        <v>3.102233635910889E-2</v>
      </c>
      <c r="S697" s="10">
        <f t="shared" si="374"/>
        <v>0</v>
      </c>
      <c r="T697" s="9">
        <f t="shared" si="364"/>
        <v>0.11716340443791981</v>
      </c>
      <c r="U697" s="18"/>
      <c r="V697" s="8">
        <f t="shared" si="375"/>
        <v>1139.8106354903616</v>
      </c>
      <c r="W697" s="8">
        <f t="shared" si="365"/>
        <v>901.19395935345847</v>
      </c>
      <c r="X697" s="18"/>
      <c r="Y697" s="8">
        <f t="shared" si="366"/>
        <v>0</v>
      </c>
      <c r="Z697" s="8">
        <f t="shared" si="367"/>
        <v>0</v>
      </c>
      <c r="AA697" s="8">
        <f t="shared" si="368"/>
        <v>-341.59268895193446</v>
      </c>
      <c r="AB697" s="8">
        <f t="shared" si="376"/>
        <v>-23861.667613690297</v>
      </c>
      <c r="AC697" s="8">
        <f t="shared" si="369"/>
        <v>-24203.260302642233</v>
      </c>
      <c r="AD697" s="8">
        <f t="shared" si="377"/>
        <v>111.81542334160449</v>
      </c>
      <c r="AE697" s="8">
        <f t="shared" si="370"/>
        <v>-24091.444879300627</v>
      </c>
      <c r="AG697" s="20"/>
      <c r="AJ697" s="7"/>
      <c r="AK697" s="6"/>
      <c r="AL697" s="6"/>
      <c r="AM697" s="5"/>
      <c r="AN697" s="5"/>
    </row>
    <row r="698" spans="2:40" x14ac:dyDescent="0.15">
      <c r="B698" s="7"/>
      <c r="C698" s="19"/>
      <c r="D698" s="21"/>
      <c r="E698" s="21"/>
      <c r="F698" s="7"/>
      <c r="G698" s="19"/>
      <c r="H698" s="17">
        <f t="shared" si="378"/>
        <v>90</v>
      </c>
      <c r="I698" s="7">
        <f t="shared" si="371"/>
        <v>90</v>
      </c>
      <c r="J698" s="16">
        <v>0</v>
      </c>
      <c r="K698" s="14">
        <v>0</v>
      </c>
      <c r="L698" s="15">
        <f t="shared" si="379"/>
        <v>2915.5237558236945</v>
      </c>
      <c r="M698" s="14">
        <f t="shared" si="363"/>
        <v>769177</v>
      </c>
      <c r="N698" s="13"/>
      <c r="O698" s="12">
        <f>1000*(IF(I30&lt;18,VLOOKUP(I30,'[1]Mortality (No Interventions) H'!$B$10:$O$129,13),VLOOKUP(I30,'[1]Mortality (Interventions) H'!$B$392:$AV$512,19)))</f>
        <v>241.39707420630086</v>
      </c>
      <c r="P698" s="11">
        <v>0</v>
      </c>
      <c r="Q698" s="10">
        <f t="shared" si="372"/>
        <v>0.11716340443791981</v>
      </c>
      <c r="R698" s="10">
        <f t="shared" si="373"/>
        <v>2.828290303536337E-2</v>
      </c>
      <c r="S698" s="10">
        <f t="shared" si="374"/>
        <v>0</v>
      </c>
      <c r="T698" s="9">
        <f t="shared" si="364"/>
        <v>8.8880501402556433E-2</v>
      </c>
      <c r="U698" s="18"/>
      <c r="V698" s="8">
        <f t="shared" si="375"/>
        <v>901.19395935345847</v>
      </c>
      <c r="W698" s="8">
        <f t="shared" si="365"/>
        <v>683.64837427314148</v>
      </c>
      <c r="X698" s="18"/>
      <c r="Y698" s="8">
        <f t="shared" si="366"/>
        <v>0</v>
      </c>
      <c r="Z698" s="8">
        <f t="shared" si="367"/>
        <v>0</v>
      </c>
      <c r="AA698" s="8">
        <f t="shared" si="368"/>
        <v>-259.13321326867447</v>
      </c>
      <c r="AB698" s="8">
        <f t="shared" si="376"/>
        <v>-21754.558508031692</v>
      </c>
      <c r="AC698" s="8">
        <f t="shared" si="369"/>
        <v>-22013.691721300365</v>
      </c>
      <c r="AD698" s="8">
        <f t="shared" si="377"/>
        <v>88.407127412574283</v>
      </c>
      <c r="AE698" s="8">
        <f t="shared" si="370"/>
        <v>-21925.284593887791</v>
      </c>
      <c r="AG698" s="20"/>
      <c r="AJ698" s="7"/>
      <c r="AK698" s="6"/>
      <c r="AL698" s="6"/>
      <c r="AM698" s="5"/>
      <c r="AN698" s="5"/>
    </row>
    <row r="699" spans="2:40" x14ac:dyDescent="0.15">
      <c r="B699" s="7"/>
      <c r="C699" s="19"/>
      <c r="D699" s="21"/>
      <c r="E699" s="21"/>
      <c r="F699" s="7"/>
      <c r="G699" s="19"/>
      <c r="H699" s="17">
        <f t="shared" si="378"/>
        <v>91</v>
      </c>
      <c r="I699" s="7">
        <f t="shared" si="371"/>
        <v>91</v>
      </c>
      <c r="J699" s="16">
        <v>0</v>
      </c>
      <c r="K699" s="14">
        <v>0</v>
      </c>
      <c r="L699" s="15">
        <f t="shared" si="379"/>
        <v>2915.5237558236945</v>
      </c>
      <c r="M699" s="14">
        <f t="shared" si="363"/>
        <v>769177</v>
      </c>
      <c r="N699" s="13"/>
      <c r="O699" s="12">
        <f>1000*(IF(I31&lt;18,VLOOKUP(I31,'[1]Mortality (No Interventions) H'!$B$10:$O$129,13),VLOOKUP(I31,'[1]Mortality (Interventions) H'!$B$392:$AV$512,19)))</f>
        <v>261.85567397228107</v>
      </c>
      <c r="P699" s="11">
        <v>0</v>
      </c>
      <c r="Q699" s="10">
        <f t="shared" si="372"/>
        <v>8.8880501402556433E-2</v>
      </c>
      <c r="R699" s="10">
        <f t="shared" si="373"/>
        <v>2.3273863597760687E-2</v>
      </c>
      <c r="S699" s="10">
        <f t="shared" si="374"/>
        <v>0</v>
      </c>
      <c r="T699" s="9">
        <f t="shared" si="364"/>
        <v>6.5606637804795753E-2</v>
      </c>
      <c r="U699" s="18"/>
      <c r="V699" s="8">
        <f t="shared" si="375"/>
        <v>683.64837427314148</v>
      </c>
      <c r="W699" s="8">
        <f t="shared" si="365"/>
        <v>504.63116846779388</v>
      </c>
      <c r="X699" s="18"/>
      <c r="Y699" s="8">
        <f t="shared" si="366"/>
        <v>0</v>
      </c>
      <c r="Z699" s="8">
        <f t="shared" si="367"/>
        <v>0</v>
      </c>
      <c r="AA699" s="8">
        <f t="shared" si="368"/>
        <v>-191.27771105960289</v>
      </c>
      <c r="AB699" s="8">
        <f t="shared" si="376"/>
        <v>-17901.720580534773</v>
      </c>
      <c r="AC699" s="8">
        <f t="shared" si="369"/>
        <v>-18092.998291594376</v>
      </c>
      <c r="AD699" s="8">
        <f t="shared" si="377"/>
        <v>67.065905516195187</v>
      </c>
      <c r="AE699" s="8">
        <f t="shared" si="370"/>
        <v>-18025.932386078181</v>
      </c>
      <c r="AG699" s="20"/>
      <c r="AJ699" s="7"/>
      <c r="AK699" s="6"/>
      <c r="AL699" s="6"/>
      <c r="AM699" s="5"/>
      <c r="AN699" s="5"/>
    </row>
    <row r="700" spans="2:40" x14ac:dyDescent="0.15">
      <c r="B700" s="7"/>
      <c r="C700" s="19"/>
      <c r="D700" s="21"/>
      <c r="E700" s="21"/>
      <c r="F700" s="7"/>
      <c r="G700" s="19"/>
      <c r="H700" s="17">
        <f t="shared" si="378"/>
        <v>92</v>
      </c>
      <c r="I700" s="7">
        <f t="shared" si="371"/>
        <v>92</v>
      </c>
      <c r="J700" s="16">
        <v>0</v>
      </c>
      <c r="K700" s="14">
        <v>0</v>
      </c>
      <c r="L700" s="15">
        <f t="shared" si="379"/>
        <v>2915.5237558236945</v>
      </c>
      <c r="M700" s="14">
        <f t="shared" si="363"/>
        <v>769177</v>
      </c>
      <c r="N700" s="13"/>
      <c r="O700" s="12">
        <f>1000*(IF(I32&lt;18,VLOOKUP(I32,'[1]Mortality (No Interventions) H'!$B$10:$O$129,13),VLOOKUP(I32,'[1]Mortality (Interventions) H'!$B$392:$AV$512,19)))</f>
        <v>283.67927227939305</v>
      </c>
      <c r="P700" s="11">
        <v>0</v>
      </c>
      <c r="Q700" s="10">
        <f t="shared" si="372"/>
        <v>6.5606637804795753E-2</v>
      </c>
      <c r="R700" s="10">
        <f t="shared" si="373"/>
        <v>1.8611243269162178E-2</v>
      </c>
      <c r="S700" s="10">
        <f t="shared" si="374"/>
        <v>0</v>
      </c>
      <c r="T700" s="9">
        <f t="shared" si="364"/>
        <v>4.6995394535633575E-2</v>
      </c>
      <c r="U700" s="18"/>
      <c r="V700" s="8">
        <f t="shared" si="375"/>
        <v>504.63116846779388</v>
      </c>
      <c r="W700" s="8">
        <f t="shared" si="365"/>
        <v>361.47776582735031</v>
      </c>
      <c r="X700" s="18"/>
      <c r="Y700" s="8">
        <f t="shared" si="366"/>
        <v>0</v>
      </c>
      <c r="Z700" s="8">
        <f t="shared" si="367"/>
        <v>0</v>
      </c>
      <c r="AA700" s="8">
        <f t="shared" si="368"/>
        <v>-137.01618918294673</v>
      </c>
      <c r="AB700" s="8">
        <f t="shared" si="376"/>
        <v>-14315.340264044356</v>
      </c>
      <c r="AC700" s="8">
        <f t="shared" si="369"/>
        <v>-14452.356453227303</v>
      </c>
      <c r="AD700" s="8">
        <f t="shared" si="377"/>
        <v>49.504317626690586</v>
      </c>
      <c r="AE700" s="8">
        <f t="shared" si="370"/>
        <v>-14402.852135600613</v>
      </c>
      <c r="AG700" s="20"/>
      <c r="AJ700" s="7"/>
      <c r="AK700" s="6"/>
      <c r="AL700" s="6"/>
      <c r="AM700" s="5"/>
      <c r="AN700" s="5"/>
    </row>
    <row r="701" spans="2:40" x14ac:dyDescent="0.15">
      <c r="B701" s="7"/>
      <c r="C701" s="19"/>
      <c r="D701" s="21"/>
      <c r="E701" s="21"/>
      <c r="F701" s="7"/>
      <c r="G701" s="19"/>
      <c r="H701" s="17">
        <f t="shared" si="378"/>
        <v>93</v>
      </c>
      <c r="I701" s="7">
        <f t="shared" si="371"/>
        <v>93</v>
      </c>
      <c r="J701" s="16">
        <v>0</v>
      </c>
      <c r="K701" s="14">
        <v>0</v>
      </c>
      <c r="L701" s="15">
        <f t="shared" si="379"/>
        <v>2915.5237558236945</v>
      </c>
      <c r="M701" s="14">
        <f t="shared" si="363"/>
        <v>769177</v>
      </c>
      <c r="N701" s="13"/>
      <c r="O701" s="12">
        <f>1000*(IF(I33&lt;18,VLOOKUP(I33,'[1]Mortality (No Interventions) H'!$B$10:$O$129,13),VLOOKUP(I33,'[1]Mortality (Interventions) H'!$B$392:$AV$512,19)))</f>
        <v>306.18626181057692</v>
      </c>
      <c r="P701" s="11">
        <v>0</v>
      </c>
      <c r="Q701" s="10">
        <f t="shared" si="372"/>
        <v>4.6995394535633575E-2</v>
      </c>
      <c r="R701" s="10">
        <f t="shared" si="373"/>
        <v>1.4389344175178858E-2</v>
      </c>
      <c r="S701" s="10">
        <f t="shared" si="374"/>
        <v>0</v>
      </c>
      <c r="T701" s="9">
        <f t="shared" si="364"/>
        <v>3.2606050360454719E-2</v>
      </c>
      <c r="U701" s="18"/>
      <c r="V701" s="8">
        <f t="shared" si="375"/>
        <v>361.47776582735031</v>
      </c>
      <c r="W701" s="8">
        <f t="shared" si="365"/>
        <v>250.79823998103481</v>
      </c>
      <c r="X701" s="18"/>
      <c r="Y701" s="8">
        <f t="shared" si="366"/>
        <v>0</v>
      </c>
      <c r="Z701" s="8">
        <f t="shared" si="367"/>
        <v>0</v>
      </c>
      <c r="AA701" s="8">
        <f t="shared" si="368"/>
        <v>-95.063714409489464</v>
      </c>
      <c r="AB701" s="8">
        <f t="shared" si="376"/>
        <v>-11067.952584631548</v>
      </c>
      <c r="AC701" s="8">
        <f t="shared" si="369"/>
        <v>-11163.016299041037</v>
      </c>
      <c r="AD701" s="8">
        <f t="shared" si="377"/>
        <v>35.460968827663066</v>
      </c>
      <c r="AE701" s="8">
        <f t="shared" si="370"/>
        <v>-11127.555330213374</v>
      </c>
      <c r="AG701" s="20"/>
      <c r="AJ701" s="7"/>
      <c r="AK701" s="6"/>
      <c r="AL701" s="6"/>
      <c r="AM701" s="5"/>
      <c r="AN701" s="5"/>
    </row>
    <row r="702" spans="2:40" x14ac:dyDescent="0.15">
      <c r="B702" s="7"/>
      <c r="C702" s="19"/>
      <c r="D702" s="21"/>
      <c r="E702" s="21"/>
      <c r="F702" s="7"/>
      <c r="G702" s="19"/>
      <c r="H702" s="17">
        <f t="shared" si="378"/>
        <v>94</v>
      </c>
      <c r="I702" s="7">
        <f t="shared" si="371"/>
        <v>94</v>
      </c>
      <c r="J702" s="16">
        <v>0</v>
      </c>
      <c r="K702" s="14">
        <v>0</v>
      </c>
      <c r="L702" s="15">
        <f t="shared" si="379"/>
        <v>2915.5237558236945</v>
      </c>
      <c r="M702" s="14">
        <f t="shared" si="363"/>
        <v>769177</v>
      </c>
      <c r="N702" s="13"/>
      <c r="O702" s="12">
        <f>1000*(IF(I34&lt;18,VLOOKUP(I34,'[1]Mortality (No Interventions) H'!$B$10:$O$129,13),VLOOKUP(I34,'[1]Mortality (Interventions) H'!$B$392:$AV$512,19)))</f>
        <v>329.02839680890577</v>
      </c>
      <c r="P702" s="11">
        <v>0</v>
      </c>
      <c r="Q702" s="10">
        <f t="shared" si="372"/>
        <v>3.2606050360454719E-2</v>
      </c>
      <c r="R702" s="10">
        <f t="shared" si="373"/>
        <v>1.0728316476370861E-2</v>
      </c>
      <c r="S702" s="10">
        <f t="shared" si="374"/>
        <v>0</v>
      </c>
      <c r="T702" s="9">
        <f t="shared" si="364"/>
        <v>2.1877733884083858E-2</v>
      </c>
      <c r="U702" s="18"/>
      <c r="V702" s="8">
        <f t="shared" si="375"/>
        <v>250.79823998103481</v>
      </c>
      <c r="W702" s="8">
        <f t="shared" si="365"/>
        <v>168.27849715757969</v>
      </c>
      <c r="X702" s="18"/>
      <c r="Y702" s="8">
        <f t="shared" si="366"/>
        <v>0</v>
      </c>
      <c r="Z702" s="8">
        <f t="shared" si="367"/>
        <v>0</v>
      </c>
      <c r="AA702" s="8">
        <f t="shared" si="368"/>
        <v>-63.785052862635474</v>
      </c>
      <c r="AB702" s="8">
        <f t="shared" si="376"/>
        <v>-8251.974282345509</v>
      </c>
      <c r="AC702" s="8">
        <f t="shared" si="369"/>
        <v>-8315.759335208144</v>
      </c>
      <c r="AD702" s="8">
        <f t="shared" si="377"/>
        <v>24.603307342139516</v>
      </c>
      <c r="AE702" s="8">
        <f t="shared" si="370"/>
        <v>-8291.1560278660036</v>
      </c>
      <c r="AG702" s="20"/>
      <c r="AJ702" s="7"/>
      <c r="AK702" s="6"/>
      <c r="AL702" s="6"/>
      <c r="AM702" s="5"/>
      <c r="AN702" s="5"/>
    </row>
    <row r="703" spans="2:40" x14ac:dyDescent="0.15">
      <c r="B703" s="7"/>
      <c r="C703" s="19"/>
      <c r="D703" s="21"/>
      <c r="E703" s="21"/>
      <c r="F703" s="7"/>
      <c r="G703" s="19"/>
      <c r="H703" s="17">
        <f t="shared" si="378"/>
        <v>95</v>
      </c>
      <c r="I703" s="7">
        <f t="shared" si="371"/>
        <v>95</v>
      </c>
      <c r="J703" s="16">
        <v>0</v>
      </c>
      <c r="K703" s="14">
        <v>0</v>
      </c>
      <c r="L703" s="15">
        <f t="shared" si="379"/>
        <v>2915.5237558236945</v>
      </c>
      <c r="M703" s="14">
        <f t="shared" si="363"/>
        <v>769177</v>
      </c>
      <c r="N703" s="13"/>
      <c r="O703" s="12">
        <f>1000*(IF(I35&lt;18,VLOOKUP(I35,'[1]Mortality (No Interventions) H'!$B$10:$O$129,13),VLOOKUP(I35,'[1]Mortality (Interventions) H'!$B$392:$AV$512,19)))</f>
        <v>353.2119287351357</v>
      </c>
      <c r="P703" s="11">
        <v>0</v>
      </c>
      <c r="Q703" s="10">
        <f t="shared" si="372"/>
        <v>2.1877733884083858E-2</v>
      </c>
      <c r="R703" s="10">
        <f t="shared" si="373"/>
        <v>7.7274765815512911E-3</v>
      </c>
      <c r="S703" s="10">
        <f t="shared" si="374"/>
        <v>0</v>
      </c>
      <c r="T703" s="9">
        <f t="shared" si="364"/>
        <v>1.4150257302532568E-2</v>
      </c>
      <c r="U703" s="18"/>
      <c r="V703" s="8">
        <f t="shared" si="375"/>
        <v>168.27849715757969</v>
      </c>
      <c r="W703" s="8">
        <f t="shared" si="365"/>
        <v>108.84052461190093</v>
      </c>
      <c r="X703" s="18"/>
      <c r="Y703" s="8">
        <f t="shared" si="366"/>
        <v>0</v>
      </c>
      <c r="Z703" s="8">
        <f t="shared" si="367"/>
        <v>0</v>
      </c>
      <c r="AA703" s="8">
        <f t="shared" si="368"/>
        <v>-41.25541131655141</v>
      </c>
      <c r="AB703" s="8">
        <f t="shared" si="376"/>
        <v>-5943.7972545678776</v>
      </c>
      <c r="AC703" s="8">
        <f t="shared" si="369"/>
        <v>-5985.0526658844292</v>
      </c>
      <c r="AD703" s="8">
        <f t="shared" si="377"/>
        <v>16.508120571158567</v>
      </c>
      <c r="AE703" s="8">
        <f t="shared" si="370"/>
        <v>-5968.5445453132706</v>
      </c>
      <c r="AG703" s="20"/>
      <c r="AJ703" s="7"/>
      <c r="AK703" s="6"/>
      <c r="AL703" s="6"/>
      <c r="AM703" s="5"/>
      <c r="AN703" s="5"/>
    </row>
    <row r="704" spans="2:40" x14ac:dyDescent="0.15">
      <c r="B704" s="7"/>
      <c r="C704" s="19"/>
      <c r="D704" s="21"/>
      <c r="E704" s="21"/>
      <c r="F704" s="7"/>
      <c r="G704" s="19"/>
      <c r="H704" s="17">
        <f t="shared" si="378"/>
        <v>96</v>
      </c>
      <c r="I704" s="7">
        <f t="shared" si="371"/>
        <v>96</v>
      </c>
      <c r="J704" s="16">
        <v>0</v>
      </c>
      <c r="K704" s="14">
        <v>0</v>
      </c>
      <c r="L704" s="15">
        <f t="shared" si="379"/>
        <v>2915.5237558236945</v>
      </c>
      <c r="M704" s="14">
        <f t="shared" ref="M704:M735" si="380">$E$11</f>
        <v>769177</v>
      </c>
      <c r="N704" s="13"/>
      <c r="O704" s="12">
        <f>1000*(IF(I36&lt;18,VLOOKUP(I36,'[1]Mortality (No Interventions) H'!$B$10:$O$129,13),VLOOKUP(I36,'[1]Mortality (Interventions) H'!$B$392:$AV$512,19)))</f>
        <v>377.60975270620378</v>
      </c>
      <c r="P704" s="11">
        <v>0</v>
      </c>
      <c r="Q704" s="10">
        <f t="shared" si="372"/>
        <v>1.4150257302532568E-2</v>
      </c>
      <c r="R704" s="10">
        <f t="shared" si="373"/>
        <v>5.343275160738477E-3</v>
      </c>
      <c r="S704" s="10">
        <f t="shared" si="374"/>
        <v>0</v>
      </c>
      <c r="T704" s="9">
        <f t="shared" ref="T704:T735" si="381">Q704-SUM(R704:S704)</f>
        <v>8.8069821417940918E-3</v>
      </c>
      <c r="U704" s="18"/>
      <c r="V704" s="8">
        <f t="shared" si="375"/>
        <v>108.84052461190093</v>
      </c>
      <c r="W704" s="8">
        <f t="shared" ref="W704:W735" si="382">$G$14*M704*T704</f>
        <v>67.74128102878754</v>
      </c>
      <c r="X704" s="18"/>
      <c r="Y704" s="8">
        <f t="shared" ref="Y704:Y735" si="383">IFERROR(_xlfn.IFNA($T704*J704,0),0)</f>
        <v>0</v>
      </c>
      <c r="Z704" s="8">
        <f t="shared" ref="Z704:Z735" si="384">IFERROR(_xlfn.IFNA(-$T704*K704,0),0)</f>
        <v>0</v>
      </c>
      <c r="AA704" s="8">
        <f t="shared" ref="AA704:AA735" si="385">IFERROR(_xlfn.IFNA(-$T704*L704,0),0)</f>
        <v>-25.676965651515715</v>
      </c>
      <c r="AB704" s="8">
        <f t="shared" si="376"/>
        <v>-4109.9243583113393</v>
      </c>
      <c r="AC704" s="8">
        <f t="shared" ref="AC704:AC735" si="386">IFERROR(_xlfn.IFNA(SUM(Y704:AB704),0),0)</f>
        <v>-4135.6013239628546</v>
      </c>
      <c r="AD704" s="8">
        <f t="shared" si="377"/>
        <v>10.677255464427482</v>
      </c>
      <c r="AE704" s="8">
        <f t="shared" ref="AE704:AE735" si="387">IFERROR(_xlfn.IFNA(SUM(AC704:AD704),0),0)</f>
        <v>-4124.924068498427</v>
      </c>
      <c r="AG704" s="20"/>
      <c r="AJ704" s="7"/>
      <c r="AK704" s="6"/>
      <c r="AL704" s="6"/>
      <c r="AM704" s="5"/>
      <c r="AN704" s="5"/>
    </row>
    <row r="705" spans="2:40" x14ac:dyDescent="0.15">
      <c r="B705" s="7"/>
      <c r="C705" s="19"/>
      <c r="D705" s="21"/>
      <c r="E705" s="21"/>
      <c r="F705" s="7"/>
      <c r="G705" s="19"/>
      <c r="H705" s="17">
        <f t="shared" si="378"/>
        <v>97</v>
      </c>
      <c r="I705" s="7">
        <f t="shared" ref="I705:I736" si="388">IF(H705&lt;121, H705 )</f>
        <v>97</v>
      </c>
      <c r="J705" s="16">
        <v>0</v>
      </c>
      <c r="K705" s="14">
        <v>0</v>
      </c>
      <c r="L705" s="15">
        <f t="shared" si="379"/>
        <v>2915.5237558236945</v>
      </c>
      <c r="M705" s="14">
        <f t="shared" si="380"/>
        <v>769177</v>
      </c>
      <c r="N705" s="13"/>
      <c r="O705" s="12">
        <f>1000*(IF(I37&lt;18,VLOOKUP(I37,'[1]Mortality (No Interventions) H'!$B$10:$O$129,13),VLOOKUP(I37,'[1]Mortality (Interventions) H'!$B$392:$AV$512,19)))</f>
        <v>403.05461477064574</v>
      </c>
      <c r="P705" s="11">
        <v>0</v>
      </c>
      <c r="Q705" s="10">
        <f t="shared" ref="Q705:Q736" si="389">T704</f>
        <v>8.8069821417940918E-3</v>
      </c>
      <c r="R705" s="10">
        <f t="shared" ref="R705:R736" si="390">O705*Q705/1000</f>
        <v>3.5496947944527743E-3</v>
      </c>
      <c r="S705" s="10">
        <f t="shared" ref="S705:S736" si="391">MIN(P705*Q705,Q705-R705)</f>
        <v>0</v>
      </c>
      <c r="T705" s="9">
        <f t="shared" si="381"/>
        <v>5.2572873473413174E-3</v>
      </c>
      <c r="U705" s="18"/>
      <c r="V705" s="8">
        <f t="shared" ref="V705:V736" si="392">W704</f>
        <v>67.74128102878754</v>
      </c>
      <c r="W705" s="8">
        <f t="shared" si="382"/>
        <v>40.437845099659526</v>
      </c>
      <c r="X705" s="18"/>
      <c r="Y705" s="8">
        <f t="shared" si="383"/>
        <v>0</v>
      </c>
      <c r="Z705" s="8">
        <f t="shared" si="384"/>
        <v>0</v>
      </c>
      <c r="AA705" s="8">
        <f t="shared" si="385"/>
        <v>-15.327746152364945</v>
      </c>
      <c r="AB705" s="8">
        <f t="shared" ref="AB705:AB736" si="393">IFERROR(_xlfn.IFNA(-M705*R705,0),0)</f>
        <v>-2730.3435929128018</v>
      </c>
      <c r="AC705" s="8">
        <f t="shared" si="386"/>
        <v>-2745.6713390651666</v>
      </c>
      <c r="AD705" s="8">
        <f t="shared" ref="AD705:AD736" si="394">IFERROR(_xlfn.IFNA($D$6*SUM(V705:V705,Y705:Z705),0),0)</f>
        <v>6.6454196689240579</v>
      </c>
      <c r="AE705" s="8">
        <f t="shared" si="387"/>
        <v>-2739.0259193962424</v>
      </c>
      <c r="AG705" s="20"/>
      <c r="AJ705" s="7"/>
      <c r="AK705" s="6"/>
      <c r="AL705" s="6"/>
      <c r="AM705" s="5"/>
      <c r="AN705" s="5"/>
    </row>
    <row r="706" spans="2:40" x14ac:dyDescent="0.15">
      <c r="B706" s="7"/>
      <c r="C706" s="19"/>
      <c r="D706" s="21"/>
      <c r="E706" s="21"/>
      <c r="F706" s="7"/>
      <c r="G706" s="19"/>
      <c r="H706" s="17">
        <f t="shared" ref="H706:H737" si="395">H705+1</f>
        <v>98</v>
      </c>
      <c r="I706" s="7">
        <f t="shared" si="388"/>
        <v>98</v>
      </c>
      <c r="J706" s="16">
        <v>0</v>
      </c>
      <c r="K706" s="14">
        <v>0</v>
      </c>
      <c r="L706" s="15">
        <f t="shared" ref="L706:L737" si="396">$C$683</f>
        <v>2915.5237558236945</v>
      </c>
      <c r="M706" s="14">
        <f t="shared" si="380"/>
        <v>769177</v>
      </c>
      <c r="N706" s="13"/>
      <c r="O706" s="12">
        <f>1000*(IF(I38&lt;18,VLOOKUP(I38,'[1]Mortality (No Interventions) H'!$B$10:$O$129,13),VLOOKUP(I38,'[1]Mortality (Interventions) H'!$B$392:$AV$512,19)))</f>
        <v>429.57077301325876</v>
      </c>
      <c r="P706" s="11">
        <v>0</v>
      </c>
      <c r="Q706" s="10">
        <f t="shared" si="389"/>
        <v>5.2572873473413174E-3</v>
      </c>
      <c r="R706" s="10">
        <f t="shared" si="390"/>
        <v>2.2583769897502343E-3</v>
      </c>
      <c r="S706" s="10">
        <f t="shared" si="391"/>
        <v>0</v>
      </c>
      <c r="T706" s="9">
        <f t="shared" si="381"/>
        <v>2.9989103575910831E-3</v>
      </c>
      <c r="U706" s="18"/>
      <c r="V706" s="8">
        <f t="shared" si="392"/>
        <v>40.437845099659526</v>
      </c>
      <c r="W706" s="8">
        <f t="shared" si="382"/>
        <v>23.066928721208367</v>
      </c>
      <c r="X706" s="18"/>
      <c r="Y706" s="8">
        <f t="shared" si="383"/>
        <v>0</v>
      </c>
      <c r="Z706" s="8">
        <f t="shared" si="384"/>
        <v>0</v>
      </c>
      <c r="AA706" s="8">
        <f t="shared" si="385"/>
        <v>-8.7433943891425336</v>
      </c>
      <c r="AB706" s="8">
        <f t="shared" si="393"/>
        <v>-1737.0916378451159</v>
      </c>
      <c r="AC706" s="8">
        <f t="shared" si="386"/>
        <v>-1745.8350322342585</v>
      </c>
      <c r="AD706" s="8">
        <f t="shared" si="394"/>
        <v>3.9669526042765999</v>
      </c>
      <c r="AE706" s="8">
        <f t="shared" si="387"/>
        <v>-1741.8680796299818</v>
      </c>
      <c r="AG706" s="20"/>
      <c r="AJ706" s="7"/>
      <c r="AK706" s="6"/>
      <c r="AL706" s="6"/>
      <c r="AM706" s="5"/>
      <c r="AN706" s="5"/>
    </row>
    <row r="707" spans="2:40" x14ac:dyDescent="0.15">
      <c r="B707" s="7"/>
      <c r="C707" s="19"/>
      <c r="D707" s="21"/>
      <c r="E707" s="21"/>
      <c r="F707" s="7"/>
      <c r="G707" s="19"/>
      <c r="H707" s="17">
        <f t="shared" si="395"/>
        <v>99</v>
      </c>
      <c r="I707" s="7">
        <f t="shared" si="388"/>
        <v>99</v>
      </c>
      <c r="J707" s="16">
        <v>0</v>
      </c>
      <c r="K707" s="14">
        <v>0</v>
      </c>
      <c r="L707" s="15">
        <f t="shared" si="396"/>
        <v>2915.5237558236945</v>
      </c>
      <c r="M707" s="14">
        <f t="shared" si="380"/>
        <v>769177</v>
      </c>
      <c r="N707" s="13"/>
      <c r="O707" s="12">
        <f>1000*(IF(I39&lt;18,VLOOKUP(I39,'[1]Mortality (No Interventions) H'!$B$10:$O$129,13),VLOOKUP(I39,'[1]Mortality (Interventions) H'!$B$392:$AV$512,19)))</f>
        <v>455.98247667048827</v>
      </c>
      <c r="P707" s="11">
        <v>0</v>
      </c>
      <c r="Q707" s="10">
        <f t="shared" si="389"/>
        <v>2.9989103575910831E-3</v>
      </c>
      <c r="R707" s="10">
        <f t="shared" si="390"/>
        <v>1.3674505721671616E-3</v>
      </c>
      <c r="S707" s="10">
        <f t="shared" si="391"/>
        <v>0</v>
      </c>
      <c r="T707" s="9">
        <f t="shared" si="381"/>
        <v>1.6314597854239215E-3</v>
      </c>
      <c r="U707" s="18"/>
      <c r="V707" s="8">
        <f t="shared" si="392"/>
        <v>23.066928721208367</v>
      </c>
      <c r="W707" s="8">
        <f t="shared" si="382"/>
        <v>12.548813433730157</v>
      </c>
      <c r="X707" s="18"/>
      <c r="Y707" s="8">
        <f t="shared" si="383"/>
        <v>0</v>
      </c>
      <c r="Z707" s="8">
        <f t="shared" si="384"/>
        <v>0</v>
      </c>
      <c r="AA707" s="8">
        <f t="shared" si="385"/>
        <v>-4.7565597610744703</v>
      </c>
      <c r="AB707" s="8">
        <f t="shared" si="393"/>
        <v>-1051.8115287478208</v>
      </c>
      <c r="AC707" s="8">
        <f t="shared" si="386"/>
        <v>-1056.5680885088952</v>
      </c>
      <c r="AD707" s="8">
        <f t="shared" si="394"/>
        <v>2.262865707550541</v>
      </c>
      <c r="AE707" s="8">
        <f t="shared" si="387"/>
        <v>-1054.3052228013446</v>
      </c>
      <c r="AG707" s="20"/>
      <c r="AJ707" s="7"/>
      <c r="AK707" s="6"/>
      <c r="AL707" s="6"/>
      <c r="AM707" s="5"/>
      <c r="AN707" s="5"/>
    </row>
    <row r="708" spans="2:40" x14ac:dyDescent="0.15">
      <c r="B708" s="7"/>
      <c r="C708" s="19"/>
      <c r="D708" s="21"/>
      <c r="E708" s="21"/>
      <c r="F708" s="7"/>
      <c r="G708" s="19"/>
      <c r="H708" s="17">
        <f t="shared" si="395"/>
        <v>100</v>
      </c>
      <c r="I708" s="7">
        <f t="shared" si="388"/>
        <v>100</v>
      </c>
      <c r="J708" s="16">
        <v>0</v>
      </c>
      <c r="K708" s="14">
        <v>0</v>
      </c>
      <c r="L708" s="15">
        <f t="shared" si="396"/>
        <v>2915.5237558236945</v>
      </c>
      <c r="M708" s="14">
        <f t="shared" si="380"/>
        <v>769177</v>
      </c>
      <c r="N708" s="13"/>
      <c r="O708" s="12">
        <f>1000*(IF(I40&lt;18,VLOOKUP(I40,'[1]Mortality (No Interventions) H'!$B$10:$O$129,13),VLOOKUP(I40,'[1]Mortality (Interventions) H'!$B$392:$AV$512,19)))</f>
        <v>483.08308652141415</v>
      </c>
      <c r="P708" s="11">
        <v>0</v>
      </c>
      <c r="Q708" s="10">
        <f t="shared" si="389"/>
        <v>1.6314597854239215E-3</v>
      </c>
      <c r="R708" s="10">
        <f t="shared" si="390"/>
        <v>7.8813062867815202E-4</v>
      </c>
      <c r="S708" s="10">
        <f t="shared" si="391"/>
        <v>0</v>
      </c>
      <c r="T708" s="9">
        <f t="shared" si="381"/>
        <v>8.4332915674576944E-4</v>
      </c>
      <c r="U708" s="18"/>
      <c r="V708" s="8">
        <f t="shared" si="392"/>
        <v>12.548813433730157</v>
      </c>
      <c r="W708" s="8">
        <f t="shared" si="382"/>
        <v>6.4866939079824073</v>
      </c>
      <c r="X708" s="18"/>
      <c r="Y708" s="8">
        <f t="shared" si="383"/>
        <v>0</v>
      </c>
      <c r="Z708" s="8">
        <f t="shared" si="384"/>
        <v>0</v>
      </c>
      <c r="AA708" s="8">
        <f t="shared" si="385"/>
        <v>-2.458746190471055</v>
      </c>
      <c r="AB708" s="8">
        <f t="shared" si="393"/>
        <v>-606.21195257477495</v>
      </c>
      <c r="AC708" s="8">
        <f t="shared" si="386"/>
        <v>-608.67069876524602</v>
      </c>
      <c r="AD708" s="8">
        <f t="shared" si="394"/>
        <v>1.2310385978489284</v>
      </c>
      <c r="AE708" s="8">
        <f t="shared" si="387"/>
        <v>-607.43966016739705</v>
      </c>
      <c r="AG708" s="20"/>
      <c r="AJ708" s="7"/>
      <c r="AK708" s="6"/>
      <c r="AL708" s="6"/>
      <c r="AM708" s="5"/>
      <c r="AN708" s="5"/>
    </row>
    <row r="709" spans="2:40" x14ac:dyDescent="0.15">
      <c r="B709" s="7"/>
      <c r="C709" s="19"/>
      <c r="D709" s="21"/>
      <c r="E709" s="21"/>
      <c r="F709" s="7"/>
      <c r="G709" s="19"/>
      <c r="H709" s="17">
        <f t="shared" si="395"/>
        <v>101</v>
      </c>
      <c r="I709" s="7">
        <f t="shared" si="388"/>
        <v>101</v>
      </c>
      <c r="J709" s="16">
        <v>0</v>
      </c>
      <c r="K709" s="14">
        <v>0</v>
      </c>
      <c r="L709" s="15">
        <f t="shared" si="396"/>
        <v>2915.5237558236945</v>
      </c>
      <c r="M709" s="14">
        <f t="shared" si="380"/>
        <v>769177</v>
      </c>
      <c r="N709" s="13"/>
      <c r="O709" s="12">
        <f>1000*(IF(I41&lt;18,VLOOKUP(I41,'[1]Mortality (No Interventions) H'!$B$10:$O$129,13),VLOOKUP(I41,'[1]Mortality (Interventions) H'!$B$392:$AV$512,19)))</f>
        <v>509.67231792329335</v>
      </c>
      <c r="P709" s="11">
        <v>0</v>
      </c>
      <c r="Q709" s="10">
        <f t="shared" si="389"/>
        <v>8.4332915674576944E-4</v>
      </c>
      <c r="R709" s="10">
        <f t="shared" si="390"/>
        <v>4.2982152609091269E-4</v>
      </c>
      <c r="S709" s="10">
        <f t="shared" si="391"/>
        <v>0</v>
      </c>
      <c r="T709" s="9">
        <f t="shared" si="381"/>
        <v>4.1350763065485676E-4</v>
      </c>
      <c r="U709" s="18"/>
      <c r="V709" s="8">
        <f t="shared" si="392"/>
        <v>6.4866939079824073</v>
      </c>
      <c r="W709" s="8">
        <f t="shared" si="382"/>
        <v>3.1806055882421078</v>
      </c>
      <c r="X709" s="18"/>
      <c r="Y709" s="8">
        <f t="shared" si="383"/>
        <v>0</v>
      </c>
      <c r="Z709" s="8">
        <f t="shared" si="384"/>
        <v>0</v>
      </c>
      <c r="AA709" s="8">
        <f t="shared" si="385"/>
        <v>-1.2055913203886051</v>
      </c>
      <c r="AB709" s="8">
        <f t="shared" si="393"/>
        <v>-330.60883197402995</v>
      </c>
      <c r="AC709" s="8">
        <f t="shared" si="386"/>
        <v>-331.81442329441853</v>
      </c>
      <c r="AD709" s="8">
        <f t="shared" si="394"/>
        <v>0.63634467237307424</v>
      </c>
      <c r="AE709" s="8">
        <f t="shared" si="387"/>
        <v>-331.17807862204546</v>
      </c>
      <c r="AG709" s="20"/>
      <c r="AJ709" s="7"/>
      <c r="AK709" s="6"/>
      <c r="AL709" s="6"/>
      <c r="AM709" s="5"/>
      <c r="AN709" s="5"/>
    </row>
    <row r="710" spans="2:40" x14ac:dyDescent="0.15">
      <c r="B710" s="7"/>
      <c r="C710" s="19"/>
      <c r="D710" s="21"/>
      <c r="E710" s="21"/>
      <c r="F710" s="7"/>
      <c r="G710" s="19"/>
      <c r="H710" s="17">
        <f t="shared" si="395"/>
        <v>102</v>
      </c>
      <c r="I710" s="7">
        <f t="shared" si="388"/>
        <v>102</v>
      </c>
      <c r="J710" s="16">
        <v>0</v>
      </c>
      <c r="K710" s="14">
        <v>0</v>
      </c>
      <c r="L710" s="15">
        <f t="shared" si="396"/>
        <v>2915.5237558236945</v>
      </c>
      <c r="M710" s="14">
        <f t="shared" si="380"/>
        <v>769177</v>
      </c>
      <c r="N710" s="13"/>
      <c r="O710" s="12">
        <f>1000*(IF(I42&lt;18,VLOOKUP(I42,'[1]Mortality (No Interventions) H'!$B$10:$O$129,13),VLOOKUP(I42,'[1]Mortality (Interventions) H'!$B$392:$AV$512,19)))</f>
        <v>535.01173910319574</v>
      </c>
      <c r="P710" s="11">
        <v>0</v>
      </c>
      <c r="Q710" s="10">
        <f t="shared" si="389"/>
        <v>4.1350763065485676E-4</v>
      </c>
      <c r="R710" s="10">
        <f t="shared" si="390"/>
        <v>2.2123143660909687E-4</v>
      </c>
      <c r="S710" s="10">
        <f t="shared" si="391"/>
        <v>0</v>
      </c>
      <c r="T710" s="9">
        <f t="shared" si="381"/>
        <v>1.9227619404575989E-4</v>
      </c>
      <c r="U710" s="18"/>
      <c r="V710" s="8">
        <f t="shared" si="392"/>
        <v>3.1806055882421078</v>
      </c>
      <c r="W710" s="8">
        <f t="shared" si="382"/>
        <v>1.4789442610753547</v>
      </c>
      <c r="X710" s="18"/>
      <c r="Y710" s="8">
        <f t="shared" si="383"/>
        <v>0</v>
      </c>
      <c r="Z710" s="8">
        <f t="shared" si="384"/>
        <v>0</v>
      </c>
      <c r="AA710" s="8">
        <f t="shared" si="385"/>
        <v>-0.56058581141977937</v>
      </c>
      <c r="AB710" s="8">
        <f t="shared" si="393"/>
        <v>-170.16613271667529</v>
      </c>
      <c r="AC710" s="8">
        <f t="shared" si="386"/>
        <v>-170.72671852809506</v>
      </c>
      <c r="AD710" s="8">
        <f t="shared" si="394"/>
        <v>0.31201740820655077</v>
      </c>
      <c r="AE710" s="8">
        <f t="shared" si="387"/>
        <v>-170.41470111988852</v>
      </c>
      <c r="AG710" s="20"/>
      <c r="AJ710" s="7"/>
      <c r="AK710" s="6"/>
      <c r="AL710" s="6"/>
      <c r="AM710" s="5"/>
      <c r="AN710" s="5"/>
    </row>
    <row r="711" spans="2:40" x14ac:dyDescent="0.15">
      <c r="B711" s="7"/>
      <c r="C711" s="19"/>
      <c r="D711" s="21"/>
      <c r="E711" s="21"/>
      <c r="F711" s="7"/>
      <c r="G711" s="19"/>
      <c r="H711" s="17">
        <f t="shared" si="395"/>
        <v>103</v>
      </c>
      <c r="I711" s="7">
        <f t="shared" si="388"/>
        <v>103</v>
      </c>
      <c r="J711" s="16">
        <v>0</v>
      </c>
      <c r="K711" s="14">
        <v>0</v>
      </c>
      <c r="L711" s="15">
        <f t="shared" si="396"/>
        <v>2915.5237558236945</v>
      </c>
      <c r="M711" s="14">
        <f t="shared" si="380"/>
        <v>769177</v>
      </c>
      <c r="N711" s="13"/>
      <c r="O711" s="12">
        <f>1000*(IF(I43&lt;18,VLOOKUP(I43,'[1]Mortality (No Interventions) H'!$B$10:$O$129,13),VLOOKUP(I43,'[1]Mortality (Interventions) H'!$B$392:$AV$512,19)))</f>
        <v>560.34379065326289</v>
      </c>
      <c r="P711" s="11">
        <v>0</v>
      </c>
      <c r="Q711" s="10">
        <f t="shared" si="389"/>
        <v>1.9227619404575989E-4</v>
      </c>
      <c r="R711" s="10">
        <f t="shared" si="390"/>
        <v>1.0774077142398343E-4</v>
      </c>
      <c r="S711" s="10">
        <f t="shared" si="391"/>
        <v>0</v>
      </c>
      <c r="T711" s="9">
        <f t="shared" si="381"/>
        <v>8.4535422621776458E-5</v>
      </c>
      <c r="U711" s="18"/>
      <c r="V711" s="8">
        <f t="shared" si="392"/>
        <v>1.4789442610753547</v>
      </c>
      <c r="W711" s="8">
        <f t="shared" si="382"/>
        <v>0.65022702765950158</v>
      </c>
      <c r="X711" s="18"/>
      <c r="Y711" s="8">
        <f t="shared" si="383"/>
        <v>0</v>
      </c>
      <c r="Z711" s="8">
        <f t="shared" si="384"/>
        <v>0</v>
      </c>
      <c r="AA711" s="8">
        <f t="shared" si="385"/>
        <v>-0.246465032862385</v>
      </c>
      <c r="AB711" s="8">
        <f t="shared" si="393"/>
        <v>-82.871723341585309</v>
      </c>
      <c r="AC711" s="8">
        <f t="shared" si="386"/>
        <v>-83.118188374447698</v>
      </c>
      <c r="AD711" s="8">
        <f t="shared" si="394"/>
        <v>0.14508443201149229</v>
      </c>
      <c r="AE711" s="8">
        <f t="shared" si="387"/>
        <v>-82.973103942436211</v>
      </c>
      <c r="AG711" s="20"/>
      <c r="AJ711" s="7"/>
      <c r="AK711" s="6"/>
      <c r="AL711" s="6"/>
      <c r="AM711" s="5"/>
      <c r="AN711" s="5"/>
    </row>
    <row r="712" spans="2:40" x14ac:dyDescent="0.15">
      <c r="B712" s="7"/>
      <c r="C712" s="19"/>
      <c r="D712" s="21"/>
      <c r="E712" s="21"/>
      <c r="F712" s="7"/>
      <c r="G712" s="19"/>
      <c r="H712" s="17">
        <f t="shared" si="395"/>
        <v>104</v>
      </c>
      <c r="I712" s="7">
        <f t="shared" si="388"/>
        <v>104</v>
      </c>
      <c r="J712" s="16">
        <v>0</v>
      </c>
      <c r="K712" s="14">
        <v>0</v>
      </c>
      <c r="L712" s="15">
        <f t="shared" si="396"/>
        <v>2915.5237558236945</v>
      </c>
      <c r="M712" s="14">
        <f t="shared" si="380"/>
        <v>769177</v>
      </c>
      <c r="N712" s="13"/>
      <c r="O712" s="12">
        <f>1000*(IF(I44&lt;18,VLOOKUP(I44,'[1]Mortality (No Interventions) H'!$B$10:$O$129,13),VLOOKUP(I44,'[1]Mortality (Interventions) H'!$B$392:$AV$512,19)))</f>
        <v>585.45401056238973</v>
      </c>
      <c r="P712" s="11">
        <v>0</v>
      </c>
      <c r="Q712" s="10">
        <f t="shared" si="389"/>
        <v>8.4535422621776458E-5</v>
      </c>
      <c r="R712" s="10">
        <f t="shared" si="390"/>
        <v>4.9491602208505594E-5</v>
      </c>
      <c r="S712" s="10">
        <f t="shared" si="391"/>
        <v>0</v>
      </c>
      <c r="T712" s="9">
        <f t="shared" si="381"/>
        <v>3.5043820413270864E-5</v>
      </c>
      <c r="U712" s="18"/>
      <c r="V712" s="8">
        <f t="shared" si="392"/>
        <v>0.65022702765950158</v>
      </c>
      <c r="W712" s="8">
        <f t="shared" si="382"/>
        <v>0.26954900654018443</v>
      </c>
      <c r="X712" s="18"/>
      <c r="Y712" s="8">
        <f t="shared" si="383"/>
        <v>0</v>
      </c>
      <c r="Z712" s="8">
        <f t="shared" si="384"/>
        <v>0</v>
      </c>
      <c r="AA712" s="8">
        <f t="shared" si="385"/>
        <v>-0.10217109090971052</v>
      </c>
      <c r="AB712" s="8">
        <f t="shared" si="393"/>
        <v>-38.067802111931705</v>
      </c>
      <c r="AC712" s="8">
        <f t="shared" si="386"/>
        <v>-38.169973202841419</v>
      </c>
      <c r="AD712" s="8">
        <f t="shared" si="394"/>
        <v>6.3787271413397115E-2</v>
      </c>
      <c r="AE712" s="8">
        <f t="shared" si="387"/>
        <v>-38.106185931428023</v>
      </c>
      <c r="AG712" s="20"/>
      <c r="AJ712" s="7"/>
      <c r="AK712" s="6"/>
      <c r="AL712" s="6"/>
      <c r="AM712" s="5"/>
      <c r="AN712" s="5"/>
    </row>
    <row r="713" spans="2:40" x14ac:dyDescent="0.15">
      <c r="B713" s="7"/>
      <c r="C713" s="19"/>
      <c r="D713" s="21"/>
      <c r="E713" s="21"/>
      <c r="F713" s="7"/>
      <c r="G713" s="19"/>
      <c r="H713" s="17">
        <f t="shared" si="395"/>
        <v>105</v>
      </c>
      <c r="I713" s="7">
        <f t="shared" si="388"/>
        <v>105</v>
      </c>
      <c r="J713" s="16">
        <v>0</v>
      </c>
      <c r="K713" s="14">
        <v>0</v>
      </c>
      <c r="L713" s="15">
        <f t="shared" si="396"/>
        <v>2915.5237558236945</v>
      </c>
      <c r="M713" s="14">
        <f t="shared" si="380"/>
        <v>769177</v>
      </c>
      <c r="N713" s="13"/>
      <c r="O713" s="12">
        <f>1000*(IF(I45&lt;18,VLOOKUP(I45,'[1]Mortality (No Interventions) H'!$B$10:$O$129,13),VLOOKUP(I45,'[1]Mortality (Interventions) H'!$B$392:$AV$512,19)))</f>
        <v>610.11386928677041</v>
      </c>
      <c r="P713" s="11">
        <v>0</v>
      </c>
      <c r="Q713" s="10">
        <f t="shared" si="389"/>
        <v>3.5043820413270864E-5</v>
      </c>
      <c r="R713" s="10">
        <f t="shared" si="390"/>
        <v>2.1380720866931396E-5</v>
      </c>
      <c r="S713" s="10">
        <f t="shared" si="391"/>
        <v>0</v>
      </c>
      <c r="T713" s="9">
        <f t="shared" si="381"/>
        <v>1.3663099546339468E-5</v>
      </c>
      <c r="U713" s="18"/>
      <c r="V713" s="8">
        <f t="shared" si="392"/>
        <v>0.26954900654018443</v>
      </c>
      <c r="W713" s="8">
        <f t="shared" si="382"/>
        <v>0.10509341919754754</v>
      </c>
      <c r="X713" s="18"/>
      <c r="Y713" s="8">
        <f t="shared" si="383"/>
        <v>0</v>
      </c>
      <c r="Z713" s="8">
        <f t="shared" si="384"/>
        <v>0</v>
      </c>
      <c r="AA713" s="8">
        <f t="shared" si="385"/>
        <v>-3.9835091305536661E-2</v>
      </c>
      <c r="AB713" s="8">
        <f t="shared" si="393"/>
        <v>-16.445558734263692</v>
      </c>
      <c r="AC713" s="8">
        <f t="shared" si="386"/>
        <v>-16.485393825569229</v>
      </c>
      <c r="AD713" s="8">
        <f t="shared" si="394"/>
        <v>2.6442757541592095E-2</v>
      </c>
      <c r="AE713" s="8">
        <f t="shared" si="387"/>
        <v>-16.458951068027638</v>
      </c>
      <c r="AG713" s="20"/>
      <c r="AJ713" s="7"/>
      <c r="AK713" s="6"/>
      <c r="AL713" s="6"/>
      <c r="AM713" s="5"/>
      <c r="AN713" s="5"/>
    </row>
    <row r="714" spans="2:40" x14ac:dyDescent="0.15">
      <c r="B714" s="7"/>
      <c r="C714" s="19"/>
      <c r="D714" s="21"/>
      <c r="E714" s="21"/>
      <c r="F714" s="7"/>
      <c r="G714" s="19"/>
      <c r="H714" s="17">
        <f t="shared" si="395"/>
        <v>106</v>
      </c>
      <c r="I714" s="7">
        <f t="shared" si="388"/>
        <v>106</v>
      </c>
      <c r="J714" s="16">
        <v>0</v>
      </c>
      <c r="K714" s="14">
        <v>0</v>
      </c>
      <c r="L714" s="15">
        <f t="shared" si="396"/>
        <v>2915.5237558236945</v>
      </c>
      <c r="M714" s="14">
        <f t="shared" si="380"/>
        <v>769177</v>
      </c>
      <c r="N714" s="13"/>
      <c r="O714" s="12">
        <f>1000*(IF(I46&lt;18,VLOOKUP(I46,'[1]Mortality (No Interventions) H'!$B$10:$O$129,13),VLOOKUP(I46,'[1]Mortality (Interventions) H'!$B$392:$AV$512,19)))</f>
        <v>634.10388079076404</v>
      </c>
      <c r="P714" s="11">
        <v>0</v>
      </c>
      <c r="Q714" s="10">
        <f t="shared" si="389"/>
        <v>1.3663099546339468E-5</v>
      </c>
      <c r="R714" s="10">
        <f t="shared" si="390"/>
        <v>8.6638244459643839E-6</v>
      </c>
      <c r="S714" s="10">
        <f t="shared" si="391"/>
        <v>0</v>
      </c>
      <c r="T714" s="9">
        <f t="shared" si="381"/>
        <v>4.9992751003750844E-6</v>
      </c>
      <c r="U714" s="18"/>
      <c r="V714" s="8">
        <f t="shared" si="392"/>
        <v>0.10509341919754754</v>
      </c>
      <c r="W714" s="8">
        <f t="shared" si="382"/>
        <v>3.8453274238812063E-2</v>
      </c>
      <c r="X714" s="18"/>
      <c r="Y714" s="8">
        <f t="shared" si="383"/>
        <v>0</v>
      </c>
      <c r="Z714" s="8">
        <f t="shared" si="384"/>
        <v>0</v>
      </c>
      <c r="AA714" s="8">
        <f t="shared" si="385"/>
        <v>-1.4575505317041444E-2</v>
      </c>
      <c r="AB714" s="8">
        <f t="shared" si="393"/>
        <v>-6.6640144958735466</v>
      </c>
      <c r="AC714" s="8">
        <f t="shared" si="386"/>
        <v>-6.6785900011905879</v>
      </c>
      <c r="AD714" s="8">
        <f t="shared" si="394"/>
        <v>1.0309664423279415E-2</v>
      </c>
      <c r="AE714" s="8">
        <f t="shared" si="387"/>
        <v>-6.6682803367673085</v>
      </c>
      <c r="AG714" s="20"/>
      <c r="AJ714" s="7"/>
      <c r="AK714" s="6"/>
      <c r="AL714" s="6"/>
      <c r="AM714" s="5"/>
      <c r="AN714" s="5"/>
    </row>
    <row r="715" spans="2:40" x14ac:dyDescent="0.15">
      <c r="B715" s="7"/>
      <c r="C715" s="19"/>
      <c r="D715" s="21"/>
      <c r="E715" s="21"/>
      <c r="F715" s="7"/>
      <c r="G715" s="19"/>
      <c r="H715" s="17">
        <f t="shared" si="395"/>
        <v>107</v>
      </c>
      <c r="I715" s="7">
        <f t="shared" si="388"/>
        <v>107</v>
      </c>
      <c r="J715" s="16">
        <v>0</v>
      </c>
      <c r="K715" s="14">
        <v>0</v>
      </c>
      <c r="L715" s="15">
        <f t="shared" si="396"/>
        <v>2915.5237558236945</v>
      </c>
      <c r="M715" s="14">
        <f t="shared" si="380"/>
        <v>769177</v>
      </c>
      <c r="N715" s="13"/>
      <c r="O715" s="12">
        <f>1000*(IF(I47&lt;18,VLOOKUP(I47,'[1]Mortality (No Interventions) H'!$B$10:$O$129,13),VLOOKUP(I47,'[1]Mortality (Interventions) H'!$B$392:$AV$512,19)))</f>
        <v>657.43983967823124</v>
      </c>
      <c r="P715" s="11">
        <v>0</v>
      </c>
      <c r="Q715" s="10">
        <f t="shared" si="389"/>
        <v>4.9992751003750844E-6</v>
      </c>
      <c r="R715" s="10">
        <f t="shared" si="390"/>
        <v>3.2867226204979687E-6</v>
      </c>
      <c r="S715" s="10">
        <f t="shared" si="391"/>
        <v>0</v>
      </c>
      <c r="T715" s="9">
        <f t="shared" si="381"/>
        <v>1.7125524798771158E-6</v>
      </c>
      <c r="U715" s="18"/>
      <c r="V715" s="8">
        <f t="shared" si="392"/>
        <v>3.8453274238812063E-2</v>
      </c>
      <c r="W715" s="8">
        <f t="shared" si="382"/>
        <v>1.3172559788144404E-2</v>
      </c>
      <c r="X715" s="18"/>
      <c r="Y715" s="8">
        <f t="shared" si="383"/>
        <v>0</v>
      </c>
      <c r="Z715" s="8">
        <f t="shared" si="384"/>
        <v>0</v>
      </c>
      <c r="AA715" s="8">
        <f t="shared" si="385"/>
        <v>-4.9929874381765106E-3</v>
      </c>
      <c r="AB715" s="8">
        <f t="shared" si="393"/>
        <v>-2.5280714450667658</v>
      </c>
      <c r="AC715" s="8">
        <f t="shared" si="386"/>
        <v>-2.5330644325049425</v>
      </c>
      <c r="AD715" s="8">
        <f t="shared" si="394"/>
        <v>3.7722662028274638E-3</v>
      </c>
      <c r="AE715" s="8">
        <f t="shared" si="387"/>
        <v>-2.5292921663021151</v>
      </c>
      <c r="AG715" s="20"/>
      <c r="AJ715" s="7"/>
      <c r="AK715" s="6"/>
      <c r="AL715" s="6"/>
      <c r="AM715" s="5"/>
      <c r="AN715" s="5"/>
    </row>
    <row r="716" spans="2:40" x14ac:dyDescent="0.15">
      <c r="B716" s="7"/>
      <c r="C716" s="19"/>
      <c r="D716" s="21"/>
      <c r="E716" s="21"/>
      <c r="F716" s="7"/>
      <c r="G716" s="19"/>
      <c r="H716" s="17">
        <f t="shared" si="395"/>
        <v>108</v>
      </c>
      <c r="I716" s="7">
        <f t="shared" si="388"/>
        <v>108</v>
      </c>
      <c r="J716" s="16">
        <v>0</v>
      </c>
      <c r="K716" s="14">
        <v>0</v>
      </c>
      <c r="L716" s="15">
        <f t="shared" si="396"/>
        <v>2915.5237558236945</v>
      </c>
      <c r="M716" s="14">
        <f t="shared" si="380"/>
        <v>769177</v>
      </c>
      <c r="N716" s="13"/>
      <c r="O716" s="12">
        <f>1000*(IF(I48&lt;18,VLOOKUP(I48,'[1]Mortality (No Interventions) H'!$B$10:$O$129,13),VLOOKUP(I48,'[1]Mortality (Interventions) H'!$B$392:$AV$512,19)))</f>
        <v>680.16281357335379</v>
      </c>
      <c r="P716" s="11">
        <v>0</v>
      </c>
      <c r="Q716" s="10">
        <f t="shared" si="389"/>
        <v>1.7125524798771158E-6</v>
      </c>
      <c r="R716" s="10">
        <f t="shared" si="390"/>
        <v>1.1648145131052433E-6</v>
      </c>
      <c r="S716" s="10">
        <f t="shared" si="391"/>
        <v>0</v>
      </c>
      <c r="T716" s="9">
        <f t="shared" si="381"/>
        <v>5.4773796677187247E-7</v>
      </c>
      <c r="U716" s="18"/>
      <c r="V716" s="8">
        <f t="shared" si="392"/>
        <v>1.3172559788144404E-2</v>
      </c>
      <c r="W716" s="8">
        <f t="shared" si="382"/>
        <v>4.2130744606768853E-3</v>
      </c>
      <c r="X716" s="18"/>
      <c r="Y716" s="8">
        <f t="shared" si="383"/>
        <v>0</v>
      </c>
      <c r="Z716" s="8">
        <f t="shared" si="384"/>
        <v>0</v>
      </c>
      <c r="AA716" s="8">
        <f t="shared" si="385"/>
        <v>-1.5969430540899636E-3</v>
      </c>
      <c r="AB716" s="8">
        <f t="shared" si="393"/>
        <v>-0.89594853274675168</v>
      </c>
      <c r="AC716" s="8">
        <f t="shared" si="386"/>
        <v>-0.89754547580084165</v>
      </c>
      <c r="AD716" s="8">
        <f t="shared" si="394"/>
        <v>1.292228115216966E-3</v>
      </c>
      <c r="AE716" s="8">
        <f t="shared" si="387"/>
        <v>-0.89625324768562464</v>
      </c>
      <c r="AG716" s="20"/>
      <c r="AJ716" s="7"/>
      <c r="AK716" s="6"/>
      <c r="AL716" s="6"/>
      <c r="AM716" s="5"/>
      <c r="AN716" s="5"/>
    </row>
    <row r="717" spans="2:40" x14ac:dyDescent="0.15">
      <c r="B717" s="7"/>
      <c r="C717" s="19"/>
      <c r="F717" s="7"/>
      <c r="G717" s="19"/>
      <c r="H717" s="17">
        <f t="shared" si="395"/>
        <v>109</v>
      </c>
      <c r="I717" s="7">
        <f t="shared" si="388"/>
        <v>109</v>
      </c>
      <c r="J717" s="16">
        <v>0</v>
      </c>
      <c r="K717" s="14">
        <v>0</v>
      </c>
      <c r="L717" s="15">
        <f t="shared" si="396"/>
        <v>2915.5237558236945</v>
      </c>
      <c r="M717" s="14">
        <f t="shared" si="380"/>
        <v>769177</v>
      </c>
      <c r="N717" s="13"/>
      <c r="O717" s="12">
        <f>1000*(IF(I49&lt;18,VLOOKUP(I49,'[1]Mortality (No Interventions) H'!$B$10:$O$129,13),VLOOKUP(I49,'[1]Mortality (Interventions) H'!$B$392:$AV$512,19)))</f>
        <v>702.07918801087965</v>
      </c>
      <c r="P717" s="11">
        <v>0</v>
      </c>
      <c r="Q717" s="10">
        <f t="shared" si="389"/>
        <v>5.4773796677187247E-7</v>
      </c>
      <c r="R717" s="10">
        <f t="shared" si="390"/>
        <v>3.8455542695392642E-7</v>
      </c>
      <c r="S717" s="10">
        <f t="shared" si="391"/>
        <v>0</v>
      </c>
      <c r="T717" s="9">
        <f t="shared" si="381"/>
        <v>1.6318253981794606E-7</v>
      </c>
      <c r="U717" s="18"/>
      <c r="V717" s="8">
        <f t="shared" si="392"/>
        <v>4.2130744606768853E-3</v>
      </c>
      <c r="W717" s="8">
        <f t="shared" si="382"/>
        <v>1.2551625642954829E-3</v>
      </c>
      <c r="X717" s="18"/>
      <c r="Y717" s="8">
        <f t="shared" si="383"/>
        <v>0</v>
      </c>
      <c r="Z717" s="8">
        <f t="shared" si="384"/>
        <v>0</v>
      </c>
      <c r="AA717" s="8">
        <f t="shared" si="385"/>
        <v>-4.7576257137486768E-4</v>
      </c>
      <c r="AB717" s="8">
        <f t="shared" si="393"/>
        <v>-0.29579118963814027</v>
      </c>
      <c r="AC717" s="8">
        <f t="shared" si="386"/>
        <v>-0.29626695220951516</v>
      </c>
      <c r="AD717" s="8">
        <f t="shared" si="394"/>
        <v>4.133026045924025E-4</v>
      </c>
      <c r="AE717" s="8">
        <f t="shared" si="387"/>
        <v>-0.29585364960492277</v>
      </c>
      <c r="AJ717" s="7"/>
      <c r="AK717" s="6"/>
      <c r="AL717" s="6"/>
      <c r="AM717" s="5"/>
      <c r="AN717" s="5"/>
    </row>
    <row r="718" spans="2:40" x14ac:dyDescent="0.15">
      <c r="B718" s="7"/>
      <c r="C718" s="19"/>
      <c r="F718" s="7"/>
      <c r="G718" s="19"/>
      <c r="H718" s="17">
        <f t="shared" si="395"/>
        <v>110</v>
      </c>
      <c r="I718" s="7">
        <f t="shared" si="388"/>
        <v>110</v>
      </c>
      <c r="J718" s="16">
        <v>0</v>
      </c>
      <c r="K718" s="14">
        <v>0</v>
      </c>
      <c r="L718" s="15">
        <f t="shared" si="396"/>
        <v>2915.5237558236945</v>
      </c>
      <c r="M718" s="14">
        <f t="shared" si="380"/>
        <v>769177</v>
      </c>
      <c r="N718" s="13"/>
      <c r="O718" s="12">
        <f>1000*(IF(I50&lt;18,VLOOKUP(I50,'[1]Mortality (No Interventions) H'!$B$10:$O$129,13),VLOOKUP(I50,'[1]Mortality (Interventions) H'!$B$392:$AV$512,19)))</f>
        <v>723.00436942147485</v>
      </c>
      <c r="P718" s="11">
        <v>0</v>
      </c>
      <c r="Q718" s="10">
        <f t="shared" si="389"/>
        <v>1.6318253981794606E-7</v>
      </c>
      <c r="R718" s="10">
        <f t="shared" si="390"/>
        <v>1.179816893016688E-7</v>
      </c>
      <c r="S718" s="10">
        <f t="shared" si="391"/>
        <v>0</v>
      </c>
      <c r="T718" s="9">
        <f t="shared" si="381"/>
        <v>4.5200850516277256E-8</v>
      </c>
      <c r="U718" s="18"/>
      <c r="V718" s="8">
        <f t="shared" si="392"/>
        <v>1.2551625642954829E-3</v>
      </c>
      <c r="W718" s="8">
        <f t="shared" si="382"/>
        <v>3.4767454597558594E-4</v>
      </c>
      <c r="X718" s="18"/>
      <c r="Y718" s="8">
        <f t="shared" si="383"/>
        <v>0</v>
      </c>
      <c r="Z718" s="8">
        <f t="shared" si="384"/>
        <v>0</v>
      </c>
      <c r="AA718" s="8">
        <f t="shared" si="385"/>
        <v>-1.3178415346364205E-4</v>
      </c>
      <c r="AB718" s="8">
        <f t="shared" si="393"/>
        <v>-9.0748801831989703E-2</v>
      </c>
      <c r="AC718" s="8">
        <f t="shared" si="386"/>
        <v>-9.0880585985453344E-2</v>
      </c>
      <c r="AD718" s="8">
        <f t="shared" si="394"/>
        <v>1.2313144755738689E-4</v>
      </c>
      <c r="AE718" s="8">
        <f t="shared" si="387"/>
        <v>-9.0757454537895951E-2</v>
      </c>
      <c r="AJ718" s="7"/>
      <c r="AK718" s="6"/>
      <c r="AL718" s="6"/>
      <c r="AM718" s="5"/>
      <c r="AN718" s="5"/>
    </row>
    <row r="719" spans="2:40" x14ac:dyDescent="0.15">
      <c r="B719" s="7"/>
      <c r="C719" s="19"/>
      <c r="F719" s="7"/>
      <c r="G719" s="19"/>
      <c r="H719" s="17">
        <f t="shared" si="395"/>
        <v>111</v>
      </c>
      <c r="I719" s="7">
        <f t="shared" si="388"/>
        <v>111</v>
      </c>
      <c r="J719" s="16">
        <v>0</v>
      </c>
      <c r="K719" s="14">
        <v>0</v>
      </c>
      <c r="L719" s="15">
        <f t="shared" si="396"/>
        <v>2915.5237558236945</v>
      </c>
      <c r="M719" s="14">
        <f t="shared" si="380"/>
        <v>769177</v>
      </c>
      <c r="N719" s="13"/>
      <c r="O719" s="12">
        <f>1000*(IF(I51&lt;18,VLOOKUP(I51,'[1]Mortality (No Interventions) H'!$B$10:$O$129,13),VLOOKUP(I51,'[1]Mortality (Interventions) H'!$B$392:$AV$512,19)))</f>
        <v>747.8176156922641</v>
      </c>
      <c r="P719" s="11">
        <v>0</v>
      </c>
      <c r="Q719" s="10">
        <f t="shared" si="389"/>
        <v>4.5200850516277256E-8</v>
      </c>
      <c r="R719" s="10">
        <f t="shared" si="390"/>
        <v>3.3801992260344905E-8</v>
      </c>
      <c r="S719" s="10">
        <f t="shared" si="391"/>
        <v>0</v>
      </c>
      <c r="T719" s="9">
        <f t="shared" si="381"/>
        <v>1.1398858255932351E-8</v>
      </c>
      <c r="U719" s="18"/>
      <c r="V719" s="8">
        <f t="shared" si="392"/>
        <v>3.4767454597558594E-4</v>
      </c>
      <c r="W719" s="8">
        <f t="shared" si="382"/>
        <v>8.7677395967232779E-5</v>
      </c>
      <c r="X719" s="18"/>
      <c r="Y719" s="8">
        <f t="shared" si="383"/>
        <v>0</v>
      </c>
      <c r="Z719" s="8">
        <f t="shared" si="384"/>
        <v>0</v>
      </c>
      <c r="AA719" s="8">
        <f t="shared" si="385"/>
        <v>-3.3233642034437813E-5</v>
      </c>
      <c r="AB719" s="8">
        <f t="shared" si="393"/>
        <v>-2.5999715000835314E-2</v>
      </c>
      <c r="AC719" s="8">
        <f t="shared" si="386"/>
        <v>-2.6032948642869751E-2</v>
      </c>
      <c r="AD719" s="8">
        <f t="shared" si="394"/>
        <v>3.4106872960204986E-5</v>
      </c>
      <c r="AE719" s="8">
        <f t="shared" si="387"/>
        <v>-2.5998841769909544E-2</v>
      </c>
      <c r="AJ719" s="7"/>
      <c r="AK719" s="6"/>
      <c r="AL719" s="6"/>
      <c r="AM719" s="5"/>
      <c r="AN719" s="5"/>
    </row>
    <row r="720" spans="2:40" x14ac:dyDescent="0.15">
      <c r="B720" s="7"/>
      <c r="C720" s="19"/>
      <c r="F720" s="7"/>
      <c r="G720" s="19"/>
      <c r="H720" s="17">
        <f t="shared" si="395"/>
        <v>112</v>
      </c>
      <c r="I720" s="7">
        <f t="shared" si="388"/>
        <v>112</v>
      </c>
      <c r="J720" s="16">
        <v>0</v>
      </c>
      <c r="K720" s="14">
        <v>0</v>
      </c>
      <c r="L720" s="15">
        <f t="shared" si="396"/>
        <v>2915.5237558236945</v>
      </c>
      <c r="M720" s="14">
        <f t="shared" si="380"/>
        <v>769177</v>
      </c>
      <c r="N720" s="13"/>
      <c r="O720" s="12">
        <f>1000*(IF(I52&lt;18,VLOOKUP(I52,'[1]Mortality (No Interventions) H'!$B$10:$O$129,13),VLOOKUP(I52,'[1]Mortality (Interventions) H'!$B$392:$AV$512,19)))</f>
        <v>771.44245041337126</v>
      </c>
      <c r="P720" s="11">
        <v>0</v>
      </c>
      <c r="Q720" s="10">
        <f t="shared" si="389"/>
        <v>1.1398858255932351E-8</v>
      </c>
      <c r="R720" s="10">
        <f t="shared" si="390"/>
        <v>8.7935631448711408E-9</v>
      </c>
      <c r="S720" s="10">
        <f t="shared" si="391"/>
        <v>0</v>
      </c>
      <c r="T720" s="9">
        <f t="shared" si="381"/>
        <v>2.6052951110612103E-9</v>
      </c>
      <c r="U720" s="18"/>
      <c r="V720" s="8">
        <f t="shared" si="392"/>
        <v>8.7677395967232779E-5</v>
      </c>
      <c r="W720" s="8">
        <f t="shared" si="382"/>
        <v>2.0039330776407288E-5</v>
      </c>
      <c r="X720" s="18"/>
      <c r="Y720" s="8">
        <f t="shared" si="383"/>
        <v>0</v>
      </c>
      <c r="Z720" s="8">
        <f t="shared" si="384"/>
        <v>0</v>
      </c>
      <c r="AA720" s="8">
        <f t="shared" si="385"/>
        <v>-7.5957997872302891E-6</v>
      </c>
      <c r="AB720" s="8">
        <f t="shared" si="393"/>
        <v>-6.7638065190825493E-3</v>
      </c>
      <c r="AC720" s="8">
        <f t="shared" si="386"/>
        <v>-6.7714023188697797E-3</v>
      </c>
      <c r="AD720" s="8">
        <f t="shared" si="394"/>
        <v>8.6011525443855361E-6</v>
      </c>
      <c r="AE720" s="8">
        <f t="shared" si="387"/>
        <v>-6.7628011663253941E-3</v>
      </c>
      <c r="AJ720" s="7"/>
      <c r="AK720" s="6"/>
      <c r="AL720" s="6"/>
      <c r="AM720" s="5"/>
      <c r="AN720" s="5"/>
    </row>
    <row r="721" spans="2:40" x14ac:dyDescent="0.15">
      <c r="B721" s="7"/>
      <c r="C721" s="19"/>
      <c r="F721" s="7"/>
      <c r="G721" s="19"/>
      <c r="H721" s="17">
        <f t="shared" si="395"/>
        <v>113</v>
      </c>
      <c r="I721" s="7">
        <f t="shared" si="388"/>
        <v>113</v>
      </c>
      <c r="J721" s="16">
        <v>0</v>
      </c>
      <c r="K721" s="14">
        <v>0</v>
      </c>
      <c r="L721" s="15">
        <f t="shared" si="396"/>
        <v>2915.5237558236945</v>
      </c>
      <c r="M721" s="14">
        <f t="shared" si="380"/>
        <v>769177</v>
      </c>
      <c r="N721" s="13"/>
      <c r="O721" s="12">
        <f>1000*(IF(I53&lt;18,VLOOKUP(I53,'[1]Mortality (No Interventions) H'!$B$10:$O$129,13),VLOOKUP(I53,'[1]Mortality (Interventions) H'!$B$392:$AV$512,19)))</f>
        <v>793.83311975432662</v>
      </c>
      <c r="P721" s="11">
        <v>0</v>
      </c>
      <c r="Q721" s="10">
        <f t="shared" si="389"/>
        <v>2.6052951110612103E-9</v>
      </c>
      <c r="R721" s="10">
        <f t="shared" si="390"/>
        <v>2.0681695458944153E-9</v>
      </c>
      <c r="S721" s="10">
        <f t="shared" si="391"/>
        <v>0</v>
      </c>
      <c r="T721" s="9">
        <f t="shared" si="381"/>
        <v>5.3712556516679495E-10</v>
      </c>
      <c r="U721" s="18"/>
      <c r="V721" s="8">
        <f t="shared" si="392"/>
        <v>2.0039330776407288E-5</v>
      </c>
      <c r="W721" s="8">
        <f t="shared" si="382"/>
        <v>4.1314463083829984E-6</v>
      </c>
      <c r="X721" s="18"/>
      <c r="Y721" s="8">
        <f t="shared" si="383"/>
        <v>0</v>
      </c>
      <c r="Z721" s="8">
        <f t="shared" si="384"/>
        <v>0</v>
      </c>
      <c r="AA721" s="8">
        <f t="shared" si="385"/>
        <v>-1.5660023451040187E-6</v>
      </c>
      <c r="AB721" s="8">
        <f t="shared" si="393"/>
        <v>-1.5907884468024287E-3</v>
      </c>
      <c r="AC721" s="8">
        <f t="shared" si="386"/>
        <v>-1.5923544491475328E-3</v>
      </c>
      <c r="AD721" s="8">
        <f t="shared" si="394"/>
        <v>1.9658583491655552E-6</v>
      </c>
      <c r="AE721" s="8">
        <f t="shared" si="387"/>
        <v>-1.5903885907983671E-3</v>
      </c>
      <c r="AJ721" s="7"/>
      <c r="AK721" s="6"/>
      <c r="AL721" s="6"/>
      <c r="AM721" s="5"/>
      <c r="AN721" s="5"/>
    </row>
    <row r="722" spans="2:40" x14ac:dyDescent="0.15">
      <c r="B722" s="7"/>
      <c r="C722" s="19"/>
      <c r="F722" s="7"/>
      <c r="G722" s="19"/>
      <c r="H722" s="17">
        <f t="shared" si="395"/>
        <v>114</v>
      </c>
      <c r="I722" s="7">
        <f t="shared" si="388"/>
        <v>114</v>
      </c>
      <c r="J722" s="16">
        <v>0</v>
      </c>
      <c r="K722" s="14">
        <v>0</v>
      </c>
      <c r="L722" s="15">
        <f t="shared" si="396"/>
        <v>2915.5237558236945</v>
      </c>
      <c r="M722" s="14">
        <f t="shared" si="380"/>
        <v>769177</v>
      </c>
      <c r="N722" s="13"/>
      <c r="O722" s="12">
        <f>1000*(IF(I54&lt;18,VLOOKUP(I54,'[1]Mortality (No Interventions) H'!$B$10:$O$129,13),VLOOKUP(I54,'[1]Mortality (Interventions) H'!$B$392:$AV$512,19)))</f>
        <v>814.94688156511563</v>
      </c>
      <c r="P722" s="11">
        <v>0</v>
      </c>
      <c r="Q722" s="10">
        <f t="shared" si="389"/>
        <v>5.3712556516679495E-10</v>
      </c>
      <c r="R722" s="10">
        <f t="shared" si="390"/>
        <v>4.3772880434157984E-10</v>
      </c>
      <c r="S722" s="10">
        <f t="shared" si="391"/>
        <v>0</v>
      </c>
      <c r="T722" s="9">
        <f t="shared" si="381"/>
        <v>9.9396760825215106E-11</v>
      </c>
      <c r="U722" s="18"/>
      <c r="V722" s="8">
        <f t="shared" si="392"/>
        <v>4.1314463083829984E-6</v>
      </c>
      <c r="W722" s="8">
        <f t="shared" si="382"/>
        <v>7.6453702301256488E-7</v>
      </c>
      <c r="X722" s="18"/>
      <c r="Y722" s="8">
        <f t="shared" si="383"/>
        <v>0</v>
      </c>
      <c r="Z722" s="8">
        <f t="shared" si="384"/>
        <v>0</v>
      </c>
      <c r="AA722" s="8">
        <f t="shared" si="385"/>
        <v>-2.8979361743784059E-7</v>
      </c>
      <c r="AB722" s="8">
        <f t="shared" si="393"/>
        <v>-3.3669092853704337E-4</v>
      </c>
      <c r="AC722" s="8">
        <f t="shared" si="386"/>
        <v>-3.369807221544812E-4</v>
      </c>
      <c r="AD722" s="8">
        <f t="shared" si="394"/>
        <v>4.0529488285237219E-7</v>
      </c>
      <c r="AE722" s="8">
        <f t="shared" si="387"/>
        <v>-3.3657542727162881E-4</v>
      </c>
      <c r="AJ722" s="7"/>
      <c r="AK722" s="6"/>
      <c r="AL722" s="6"/>
      <c r="AM722" s="5"/>
      <c r="AN722" s="5"/>
    </row>
    <row r="723" spans="2:40" x14ac:dyDescent="0.15">
      <c r="B723" s="7"/>
      <c r="C723" s="19"/>
      <c r="F723" s="7"/>
      <c r="G723" s="19"/>
      <c r="H723" s="17">
        <f t="shared" si="395"/>
        <v>115</v>
      </c>
      <c r="I723" s="7">
        <f t="shared" si="388"/>
        <v>115</v>
      </c>
      <c r="J723" s="16">
        <v>0</v>
      </c>
      <c r="K723" s="14">
        <v>0</v>
      </c>
      <c r="L723" s="15">
        <f t="shared" si="396"/>
        <v>2915.5237558236945</v>
      </c>
      <c r="M723" s="14">
        <f t="shared" si="380"/>
        <v>769177</v>
      </c>
      <c r="N723" s="13"/>
      <c r="O723" s="12">
        <f>1000*(IF(I55&lt;18,VLOOKUP(I55,'[1]Mortality (No Interventions) H'!$B$10:$O$129,13),VLOOKUP(I55,'[1]Mortality (Interventions) H'!$B$392:$AV$512,19)))</f>
        <v>834.7432550165363</v>
      </c>
      <c r="P723" s="11">
        <v>0</v>
      </c>
      <c r="Q723" s="10">
        <f t="shared" si="389"/>
        <v>9.9396760825215106E-11</v>
      </c>
      <c r="R723" s="10">
        <f t="shared" si="390"/>
        <v>8.2970775669340193E-11</v>
      </c>
      <c r="S723" s="10">
        <f t="shared" si="391"/>
        <v>0</v>
      </c>
      <c r="T723" s="9">
        <f t="shared" si="381"/>
        <v>1.6425985155874914E-11</v>
      </c>
      <c r="U723" s="18"/>
      <c r="V723" s="8">
        <f t="shared" si="392"/>
        <v>7.6453702301256488E-7</v>
      </c>
      <c r="W723" s="8">
        <f t="shared" si="382"/>
        <v>1.2634489984240398E-7</v>
      </c>
      <c r="X723" s="18"/>
      <c r="Y723" s="8">
        <f t="shared" si="383"/>
        <v>0</v>
      </c>
      <c r="Z723" s="8">
        <f t="shared" si="384"/>
        <v>0</v>
      </c>
      <c r="AA723" s="8">
        <f t="shared" si="385"/>
        <v>-4.7890349934760682E-8</v>
      </c>
      <c r="AB723" s="8">
        <f t="shared" si="393"/>
        <v>-6.381921231701608E-5</v>
      </c>
      <c r="AC723" s="8">
        <f t="shared" si="386"/>
        <v>-6.3867102666950845E-5</v>
      </c>
      <c r="AD723" s="8">
        <f t="shared" si="394"/>
        <v>7.5001081957532618E-8</v>
      </c>
      <c r="AE723" s="8">
        <f t="shared" si="387"/>
        <v>-6.3792101584993308E-5</v>
      </c>
      <c r="AJ723" s="7"/>
      <c r="AK723" s="6"/>
      <c r="AL723" s="6"/>
      <c r="AM723" s="5"/>
      <c r="AN723" s="5"/>
    </row>
    <row r="724" spans="2:40" x14ac:dyDescent="0.15">
      <c r="B724" s="7"/>
      <c r="C724" s="19"/>
      <c r="F724" s="7"/>
      <c r="G724" s="19"/>
      <c r="H724" s="17">
        <f t="shared" si="395"/>
        <v>116</v>
      </c>
      <c r="I724" s="7">
        <f t="shared" si="388"/>
        <v>116</v>
      </c>
      <c r="J724" s="16">
        <v>0</v>
      </c>
      <c r="K724" s="14">
        <v>0</v>
      </c>
      <c r="L724" s="15">
        <f t="shared" si="396"/>
        <v>2915.5237558236945</v>
      </c>
      <c r="M724" s="14">
        <f t="shared" si="380"/>
        <v>769177</v>
      </c>
      <c r="N724" s="13"/>
      <c r="O724" s="12">
        <f>1000*(IF(I56&lt;18,VLOOKUP(I56,'[1]Mortality (No Interventions) H'!$B$10:$O$129,13),VLOOKUP(I56,'[1]Mortality (Interventions) H'!$B$392:$AV$512,19)))</f>
        <v>853.35560420333638</v>
      </c>
      <c r="P724" s="11">
        <v>0</v>
      </c>
      <c r="Q724" s="10">
        <f t="shared" si="389"/>
        <v>1.6425985155874914E-11</v>
      </c>
      <c r="R724" s="10">
        <f t="shared" si="390"/>
        <v>1.4017206487326672E-11</v>
      </c>
      <c r="S724" s="10">
        <f t="shared" si="391"/>
        <v>0</v>
      </c>
      <c r="T724" s="9">
        <f t="shared" si="381"/>
        <v>2.4087786685482414E-12</v>
      </c>
      <c r="U724" s="18"/>
      <c r="V724" s="8">
        <f t="shared" si="392"/>
        <v>1.2634489984240398E-7</v>
      </c>
      <c r="W724" s="8">
        <f t="shared" si="382"/>
        <v>1.8527771499379307E-8</v>
      </c>
      <c r="X724" s="18"/>
      <c r="Y724" s="8">
        <f t="shared" si="383"/>
        <v>0</v>
      </c>
      <c r="Z724" s="8">
        <f t="shared" si="384"/>
        <v>0</v>
      </c>
      <c r="AA724" s="8">
        <f t="shared" si="385"/>
        <v>-7.0228514306737671E-9</v>
      </c>
      <c r="AB724" s="8">
        <f t="shared" si="393"/>
        <v>-1.0781712834302467E-5</v>
      </c>
      <c r="AC724" s="8">
        <f t="shared" si="386"/>
        <v>-1.078873568573314E-5</v>
      </c>
      <c r="AD724" s="8">
        <f t="shared" si="394"/>
        <v>1.2394434674539832E-8</v>
      </c>
      <c r="AE724" s="8">
        <f t="shared" si="387"/>
        <v>-1.07763412510586E-5</v>
      </c>
      <c r="AJ724" s="7"/>
      <c r="AK724" s="6"/>
      <c r="AL724" s="6"/>
      <c r="AM724" s="5"/>
      <c r="AN724" s="5"/>
    </row>
    <row r="725" spans="2:40" x14ac:dyDescent="0.15">
      <c r="H725" s="17">
        <f t="shared" si="395"/>
        <v>117</v>
      </c>
      <c r="I725" s="7">
        <f t="shared" si="388"/>
        <v>117</v>
      </c>
      <c r="J725" s="16">
        <v>0</v>
      </c>
      <c r="K725" s="14">
        <v>0</v>
      </c>
      <c r="L725" s="15">
        <f t="shared" si="396"/>
        <v>2915.5237558236945</v>
      </c>
      <c r="M725" s="14">
        <f t="shared" si="380"/>
        <v>769177</v>
      </c>
      <c r="N725" s="13"/>
      <c r="O725" s="12">
        <f>1000*(IF(I57&lt;18,VLOOKUP(I57,'[1]Mortality (No Interventions) H'!$B$10:$O$129,13),VLOOKUP(I57,'[1]Mortality (Interventions) H'!$B$392:$AV$512,19)))</f>
        <v>870.93498272117711</v>
      </c>
      <c r="P725" s="11">
        <v>0</v>
      </c>
      <c r="Q725" s="10">
        <f t="shared" si="389"/>
        <v>2.4087786685482414E-12</v>
      </c>
      <c r="R725" s="10">
        <f t="shared" si="390"/>
        <v>2.0978896080712029E-12</v>
      </c>
      <c r="S725" s="10">
        <f t="shared" si="391"/>
        <v>0</v>
      </c>
      <c r="T725" s="9">
        <f t="shared" si="381"/>
        <v>3.108890604770385E-13</v>
      </c>
      <c r="U725" s="18"/>
      <c r="V725" s="8">
        <f t="shared" si="392"/>
        <v>1.8527771499379307E-8</v>
      </c>
      <c r="W725" s="8">
        <f t="shared" si="382"/>
        <v>2.3912871487054704E-9</v>
      </c>
      <c r="X725" s="18"/>
      <c r="Y725" s="8">
        <f t="shared" si="383"/>
        <v>0</v>
      </c>
      <c r="Z725" s="8">
        <f t="shared" si="384"/>
        <v>0</v>
      </c>
      <c r="AA725" s="8">
        <f t="shared" si="385"/>
        <v>-9.0640444124651499E-10</v>
      </c>
      <c r="AB725" s="8">
        <f t="shared" si="393"/>
        <v>-1.6136484350673837E-6</v>
      </c>
      <c r="AC725" s="8">
        <f t="shared" si="386"/>
        <v>-1.6145548395086303E-6</v>
      </c>
      <c r="AD725" s="8">
        <f t="shared" si="394"/>
        <v>1.8175743840891101E-9</v>
      </c>
      <c r="AE725" s="8">
        <f t="shared" si="387"/>
        <v>-1.6127372651245412E-6</v>
      </c>
      <c r="AJ725" s="7"/>
      <c r="AK725" s="6"/>
      <c r="AL725" s="6"/>
      <c r="AM725" s="5"/>
      <c r="AN725" s="5"/>
    </row>
    <row r="726" spans="2:40" x14ac:dyDescent="0.15">
      <c r="H726" s="17">
        <f t="shared" si="395"/>
        <v>118</v>
      </c>
      <c r="I726" s="7">
        <f t="shared" si="388"/>
        <v>118</v>
      </c>
      <c r="J726" s="16">
        <v>0</v>
      </c>
      <c r="K726" s="14">
        <v>0</v>
      </c>
      <c r="L726" s="15">
        <f t="shared" si="396"/>
        <v>2915.5237558236945</v>
      </c>
      <c r="M726" s="14">
        <f t="shared" si="380"/>
        <v>769177</v>
      </c>
      <c r="N726" s="13"/>
      <c r="O726" s="12">
        <f>1000*(IF(I58&lt;18,VLOOKUP(I58,'[1]Mortality (No Interventions) H'!$B$10:$O$129,13),VLOOKUP(I58,'[1]Mortality (Interventions) H'!$B$392:$AV$512,19)))</f>
        <v>887.46951031651884</v>
      </c>
      <c r="P726" s="11">
        <v>0</v>
      </c>
      <c r="Q726" s="10">
        <f t="shared" si="389"/>
        <v>3.108890604770385E-13</v>
      </c>
      <c r="R726" s="10">
        <f t="shared" si="390"/>
        <v>2.7590456226431994E-13</v>
      </c>
      <c r="S726" s="10">
        <f t="shared" si="391"/>
        <v>0</v>
      </c>
      <c r="T726" s="9">
        <f t="shared" si="381"/>
        <v>3.4984498212718556E-14</v>
      </c>
      <c r="U726" s="18"/>
      <c r="V726" s="8">
        <f t="shared" si="392"/>
        <v>2.3912871487054704E-9</v>
      </c>
      <c r="W726" s="8">
        <f t="shared" si="382"/>
        <v>2.6909271381764224E-10</v>
      </c>
      <c r="X726" s="18"/>
      <c r="Y726" s="8">
        <f t="shared" si="383"/>
        <v>0</v>
      </c>
      <c r="Z726" s="8">
        <f t="shared" si="384"/>
        <v>0</v>
      </c>
      <c r="AA726" s="8">
        <f t="shared" si="385"/>
        <v>-1.0199813562475253E-10</v>
      </c>
      <c r="AB726" s="8">
        <f t="shared" si="393"/>
        <v>-2.1221944348878282E-7</v>
      </c>
      <c r="AC726" s="8">
        <f t="shared" si="386"/>
        <v>-2.1232144162440757E-7</v>
      </c>
      <c r="AD726" s="8">
        <f t="shared" si="394"/>
        <v>2.3458526928800665E-10</v>
      </c>
      <c r="AE726" s="8">
        <f t="shared" si="387"/>
        <v>-2.1208685635511956E-7</v>
      </c>
      <c r="AJ726" s="7"/>
      <c r="AK726" s="6"/>
      <c r="AL726" s="6"/>
      <c r="AM726" s="5"/>
      <c r="AN726" s="5"/>
    </row>
    <row r="727" spans="2:40" x14ac:dyDescent="0.15">
      <c r="H727" s="17">
        <f t="shared" si="395"/>
        <v>119</v>
      </c>
      <c r="I727" s="7">
        <f t="shared" si="388"/>
        <v>119</v>
      </c>
      <c r="J727" s="16">
        <v>0</v>
      </c>
      <c r="K727" s="14">
        <v>0</v>
      </c>
      <c r="L727" s="15">
        <f t="shared" si="396"/>
        <v>2915.5237558236945</v>
      </c>
      <c r="M727" s="14">
        <f t="shared" si="380"/>
        <v>769177</v>
      </c>
      <c r="N727" s="13"/>
      <c r="O727" s="12">
        <f>1000*(IF(I59&lt;18,VLOOKUP(I59,'[1]Mortality (No Interventions) H'!$B$10:$O$129,13),VLOOKUP(I59,'[1]Mortality (Interventions) H'!$B$392:$AV$512,19)))</f>
        <v>902.94730673582126</v>
      </c>
      <c r="P727" s="11">
        <v>0</v>
      </c>
      <c r="Q727" s="10">
        <f t="shared" si="389"/>
        <v>3.4984498212718556E-14</v>
      </c>
      <c r="R727" s="10">
        <f t="shared" si="390"/>
        <v>3.1589158438678375E-14</v>
      </c>
      <c r="S727" s="10">
        <f t="shared" si="391"/>
        <v>0</v>
      </c>
      <c r="T727" s="9">
        <f t="shared" si="381"/>
        <v>3.3953397740401808E-15</v>
      </c>
      <c r="U727" s="18"/>
      <c r="V727" s="8">
        <f t="shared" si="392"/>
        <v>2.6909271381764224E-10</v>
      </c>
      <c r="W727" s="8">
        <f t="shared" si="382"/>
        <v>2.6116172613769042E-11</v>
      </c>
      <c r="X727" s="18"/>
      <c r="Y727" s="8">
        <f t="shared" si="383"/>
        <v>0</v>
      </c>
      <c r="Z727" s="8">
        <f t="shared" si="384"/>
        <v>0</v>
      </c>
      <c r="AA727" s="8">
        <f t="shared" si="385"/>
        <v>-9.8991937703072025E-12</v>
      </c>
      <c r="AB727" s="8">
        <f t="shared" si="393"/>
        <v>-2.4297654120387316E-8</v>
      </c>
      <c r="AC727" s="8">
        <f t="shared" si="386"/>
        <v>-2.4307553314157623E-8</v>
      </c>
      <c r="AD727" s="8">
        <f t="shared" si="394"/>
        <v>2.6397995225510706E-11</v>
      </c>
      <c r="AE727" s="8">
        <f t="shared" si="387"/>
        <v>-2.4281155318932112E-8</v>
      </c>
      <c r="AJ727" s="7"/>
      <c r="AK727" s="6"/>
      <c r="AL727" s="6"/>
      <c r="AM727" s="5"/>
      <c r="AN727" s="5"/>
    </row>
    <row r="728" spans="2:40" x14ac:dyDescent="0.15">
      <c r="H728" s="17">
        <f t="shared" si="395"/>
        <v>120</v>
      </c>
      <c r="I728" s="7">
        <f t="shared" si="388"/>
        <v>120</v>
      </c>
      <c r="J728" s="16">
        <v>0</v>
      </c>
      <c r="K728" s="14">
        <v>0</v>
      </c>
      <c r="L728" s="15">
        <f t="shared" si="396"/>
        <v>2915.5237558236945</v>
      </c>
      <c r="M728" s="14">
        <f t="shared" si="380"/>
        <v>769177</v>
      </c>
      <c r="N728" s="13"/>
      <c r="O728" s="12">
        <f>1000*(IF(I60&lt;18,VLOOKUP(I60,'[1]Mortality (No Interventions) H'!$B$10:$O$129,13),VLOOKUP(I60,'[1]Mortality (Interventions) H'!$B$392:$AV$512,19)))</f>
        <v>1000</v>
      </c>
      <c r="P728" s="11">
        <v>0</v>
      </c>
      <c r="Q728" s="10">
        <f t="shared" si="389"/>
        <v>3.3953397740401808E-15</v>
      </c>
      <c r="R728" s="10">
        <f t="shared" si="390"/>
        <v>3.3953397740401808E-15</v>
      </c>
      <c r="S728" s="10">
        <f t="shared" si="391"/>
        <v>0</v>
      </c>
      <c r="T728" s="9">
        <f t="shared" si="381"/>
        <v>0</v>
      </c>
      <c r="U728" s="18"/>
      <c r="V728" s="8">
        <f t="shared" si="392"/>
        <v>2.6116172613769042E-11</v>
      </c>
      <c r="W728" s="8">
        <f t="shared" si="382"/>
        <v>0</v>
      </c>
      <c r="X728" s="18"/>
      <c r="Y728" s="8">
        <f t="shared" si="383"/>
        <v>0</v>
      </c>
      <c r="Z728" s="8">
        <f t="shared" si="384"/>
        <v>0</v>
      </c>
      <c r="AA728" s="8">
        <f t="shared" si="385"/>
        <v>0</v>
      </c>
      <c r="AB728" s="8">
        <f t="shared" si="393"/>
        <v>-2.6116172613769041E-9</v>
      </c>
      <c r="AC728" s="8">
        <f t="shared" si="386"/>
        <v>-2.6116172613769041E-9</v>
      </c>
      <c r="AD728" s="8">
        <f t="shared" si="394"/>
        <v>2.5619965334107432E-12</v>
      </c>
      <c r="AE728" s="8">
        <f t="shared" si="387"/>
        <v>-2.6090552648434933E-9</v>
      </c>
      <c r="AJ728" s="7"/>
      <c r="AK728" s="6"/>
      <c r="AL728" s="6"/>
      <c r="AM728" s="5"/>
      <c r="AN728" s="5"/>
    </row>
    <row r="729" spans="2:40" x14ac:dyDescent="0.15">
      <c r="H729" s="17">
        <f t="shared" si="395"/>
        <v>121</v>
      </c>
      <c r="I729" s="7" t="b">
        <f t="shared" si="388"/>
        <v>0</v>
      </c>
      <c r="J729" s="16">
        <v>0</v>
      </c>
      <c r="K729" s="14">
        <v>0</v>
      </c>
      <c r="L729" s="15">
        <f t="shared" si="396"/>
        <v>2915.5237558236945</v>
      </c>
      <c r="M729" s="14">
        <f t="shared" si="380"/>
        <v>769177</v>
      </c>
      <c r="N729" s="13"/>
      <c r="O729" s="12" t="e">
        <f>1000*(IF(I61&lt;18,VLOOKUP(I61,'[1]Mortality (No Interventions) H'!$B$10:$O$129,13),VLOOKUP(I61,'[1]Mortality (Interventions) H'!$B$392:$AV$512,19)))</f>
        <v>#N/A</v>
      </c>
      <c r="P729" s="11">
        <v>0</v>
      </c>
      <c r="Q729" s="10">
        <f t="shared" si="389"/>
        <v>0</v>
      </c>
      <c r="R729" s="10" t="e">
        <f t="shared" si="390"/>
        <v>#N/A</v>
      </c>
      <c r="S729" s="10" t="e">
        <f t="shared" si="391"/>
        <v>#N/A</v>
      </c>
      <c r="T729" s="9" t="e">
        <f t="shared" si="381"/>
        <v>#N/A</v>
      </c>
      <c r="U729" s="18"/>
      <c r="V729" s="8">
        <f t="shared" si="392"/>
        <v>0</v>
      </c>
      <c r="W729" s="8" t="e">
        <f t="shared" si="382"/>
        <v>#N/A</v>
      </c>
      <c r="X729" s="18"/>
      <c r="Y729" s="8">
        <f t="shared" si="383"/>
        <v>0</v>
      </c>
      <c r="Z729" s="8">
        <f t="shared" si="384"/>
        <v>0</v>
      </c>
      <c r="AA729" s="8">
        <f t="shared" si="385"/>
        <v>0</v>
      </c>
      <c r="AB729" s="8">
        <f t="shared" si="393"/>
        <v>0</v>
      </c>
      <c r="AC729" s="8">
        <f t="shared" si="386"/>
        <v>0</v>
      </c>
      <c r="AD729" s="8">
        <f t="shared" si="394"/>
        <v>0</v>
      </c>
      <c r="AE729" s="8">
        <f t="shared" si="387"/>
        <v>0</v>
      </c>
      <c r="AJ729" s="7"/>
      <c r="AK729" s="6"/>
      <c r="AL729" s="6"/>
      <c r="AM729" s="5"/>
      <c r="AN729" s="5"/>
    </row>
    <row r="730" spans="2:40" x14ac:dyDescent="0.15">
      <c r="H730" s="17">
        <f t="shared" si="395"/>
        <v>122</v>
      </c>
      <c r="I730" s="7" t="b">
        <f t="shared" si="388"/>
        <v>0</v>
      </c>
      <c r="J730" s="16">
        <v>0</v>
      </c>
      <c r="K730" s="14">
        <v>0</v>
      </c>
      <c r="L730" s="15">
        <f t="shared" si="396"/>
        <v>2915.5237558236945</v>
      </c>
      <c r="M730" s="14">
        <f t="shared" si="380"/>
        <v>769177</v>
      </c>
      <c r="N730" s="13"/>
      <c r="O730" s="12" t="e">
        <f>1000*(IF(I62&lt;18,VLOOKUP(I62,'[1]Mortality (No Interventions) H'!$B$10:$O$129,13),VLOOKUP(I62,'[1]Mortality (Interventions) H'!$B$392:$AV$512,19)))</f>
        <v>#N/A</v>
      </c>
      <c r="P730" s="11">
        <v>0</v>
      </c>
      <c r="Q730" s="10" t="e">
        <f t="shared" si="389"/>
        <v>#N/A</v>
      </c>
      <c r="R730" s="10" t="e">
        <f t="shared" si="390"/>
        <v>#N/A</v>
      </c>
      <c r="S730" s="10" t="e">
        <f t="shared" si="391"/>
        <v>#N/A</v>
      </c>
      <c r="T730" s="9" t="e">
        <f t="shared" si="381"/>
        <v>#N/A</v>
      </c>
      <c r="U730" s="18"/>
      <c r="V730" s="8" t="e">
        <f t="shared" si="392"/>
        <v>#N/A</v>
      </c>
      <c r="W730" s="8" t="e">
        <f t="shared" si="382"/>
        <v>#N/A</v>
      </c>
      <c r="X730" s="18"/>
      <c r="Y730" s="8">
        <f t="shared" si="383"/>
        <v>0</v>
      </c>
      <c r="Z730" s="8">
        <f t="shared" si="384"/>
        <v>0</v>
      </c>
      <c r="AA730" s="8">
        <f t="shared" si="385"/>
        <v>0</v>
      </c>
      <c r="AB730" s="8">
        <f t="shared" si="393"/>
        <v>0</v>
      </c>
      <c r="AC730" s="8">
        <f t="shared" si="386"/>
        <v>0</v>
      </c>
      <c r="AD730" s="8">
        <f t="shared" si="394"/>
        <v>0</v>
      </c>
      <c r="AE730" s="8">
        <f t="shared" si="387"/>
        <v>0</v>
      </c>
      <c r="AJ730" s="7"/>
      <c r="AK730" s="6"/>
      <c r="AL730" s="6"/>
      <c r="AM730" s="5"/>
      <c r="AN730" s="5"/>
    </row>
    <row r="731" spans="2:40" x14ac:dyDescent="0.15">
      <c r="H731" s="17">
        <f t="shared" si="395"/>
        <v>123</v>
      </c>
      <c r="I731" s="7" t="b">
        <f t="shared" si="388"/>
        <v>0</v>
      </c>
      <c r="J731" s="16">
        <v>0</v>
      </c>
      <c r="K731" s="14">
        <v>0</v>
      </c>
      <c r="L731" s="15">
        <f t="shared" si="396"/>
        <v>2915.5237558236945</v>
      </c>
      <c r="M731" s="14">
        <f t="shared" si="380"/>
        <v>769177</v>
      </c>
      <c r="N731" s="13"/>
      <c r="O731" s="12" t="e">
        <f>1000*(IF(I63&lt;18,VLOOKUP(I63,'[1]Mortality (No Interventions) H'!$B$10:$O$129,13),VLOOKUP(I63,'[1]Mortality (Interventions) H'!$B$392:$AV$512,19)))</f>
        <v>#N/A</v>
      </c>
      <c r="P731" s="11">
        <v>0</v>
      </c>
      <c r="Q731" s="10" t="e">
        <f t="shared" si="389"/>
        <v>#N/A</v>
      </c>
      <c r="R731" s="10" t="e">
        <f t="shared" si="390"/>
        <v>#N/A</v>
      </c>
      <c r="S731" s="10" t="e">
        <f t="shared" si="391"/>
        <v>#N/A</v>
      </c>
      <c r="T731" s="9" t="e">
        <f t="shared" si="381"/>
        <v>#N/A</v>
      </c>
      <c r="U731" s="18"/>
      <c r="V731" s="8" t="e">
        <f t="shared" si="392"/>
        <v>#N/A</v>
      </c>
      <c r="W731" s="8" t="e">
        <f t="shared" si="382"/>
        <v>#N/A</v>
      </c>
      <c r="X731" s="18"/>
      <c r="Y731" s="8">
        <f t="shared" si="383"/>
        <v>0</v>
      </c>
      <c r="Z731" s="8">
        <f t="shared" si="384"/>
        <v>0</v>
      </c>
      <c r="AA731" s="8">
        <f t="shared" si="385"/>
        <v>0</v>
      </c>
      <c r="AB731" s="8">
        <f t="shared" si="393"/>
        <v>0</v>
      </c>
      <c r="AC731" s="8">
        <f t="shared" si="386"/>
        <v>0</v>
      </c>
      <c r="AD731" s="8">
        <f t="shared" si="394"/>
        <v>0</v>
      </c>
      <c r="AE731" s="8">
        <f t="shared" si="387"/>
        <v>0</v>
      </c>
      <c r="AJ731" s="7"/>
      <c r="AK731" s="6"/>
      <c r="AL731" s="6"/>
      <c r="AM731" s="5"/>
      <c r="AN731" s="5"/>
    </row>
    <row r="732" spans="2:40" x14ac:dyDescent="0.15">
      <c r="H732" s="17">
        <f t="shared" si="395"/>
        <v>124</v>
      </c>
      <c r="I732" s="7" t="b">
        <f t="shared" si="388"/>
        <v>0</v>
      </c>
      <c r="J732" s="16">
        <v>0</v>
      </c>
      <c r="K732" s="14">
        <v>0</v>
      </c>
      <c r="L732" s="15">
        <f t="shared" si="396"/>
        <v>2915.5237558236945</v>
      </c>
      <c r="M732" s="14">
        <f t="shared" si="380"/>
        <v>769177</v>
      </c>
      <c r="N732" s="13"/>
      <c r="O732" s="12" t="e">
        <f>1000*(IF(I64&lt;18,VLOOKUP(I64,'[1]Mortality (No Interventions) H'!$B$10:$O$129,13),VLOOKUP(I64,'[1]Mortality (Interventions) H'!$B$392:$AV$512,19)))</f>
        <v>#N/A</v>
      </c>
      <c r="P732" s="11">
        <v>0</v>
      </c>
      <c r="Q732" s="10" t="e">
        <f t="shared" si="389"/>
        <v>#N/A</v>
      </c>
      <c r="R732" s="10" t="e">
        <f t="shared" si="390"/>
        <v>#N/A</v>
      </c>
      <c r="S732" s="10" t="e">
        <f t="shared" si="391"/>
        <v>#N/A</v>
      </c>
      <c r="T732" s="9" t="e">
        <f t="shared" si="381"/>
        <v>#N/A</v>
      </c>
      <c r="U732" s="18"/>
      <c r="V732" s="8" t="e">
        <f t="shared" si="392"/>
        <v>#N/A</v>
      </c>
      <c r="W732" s="8" t="e">
        <f t="shared" si="382"/>
        <v>#N/A</v>
      </c>
      <c r="X732" s="18"/>
      <c r="Y732" s="8">
        <f t="shared" si="383"/>
        <v>0</v>
      </c>
      <c r="Z732" s="8">
        <f t="shared" si="384"/>
        <v>0</v>
      </c>
      <c r="AA732" s="8">
        <f t="shared" si="385"/>
        <v>0</v>
      </c>
      <c r="AB732" s="8">
        <f t="shared" si="393"/>
        <v>0</v>
      </c>
      <c r="AC732" s="8">
        <f t="shared" si="386"/>
        <v>0</v>
      </c>
      <c r="AD732" s="8">
        <f t="shared" si="394"/>
        <v>0</v>
      </c>
      <c r="AE732" s="8">
        <f t="shared" si="387"/>
        <v>0</v>
      </c>
      <c r="AJ732" s="7"/>
      <c r="AK732" s="6"/>
      <c r="AL732" s="6"/>
      <c r="AM732" s="5"/>
      <c r="AN732" s="5"/>
    </row>
    <row r="733" spans="2:40" x14ac:dyDescent="0.15">
      <c r="H733" s="17">
        <f t="shared" si="395"/>
        <v>125</v>
      </c>
      <c r="I733" s="7" t="b">
        <f t="shared" si="388"/>
        <v>0</v>
      </c>
      <c r="J733" s="16">
        <v>0</v>
      </c>
      <c r="K733" s="14">
        <v>0</v>
      </c>
      <c r="L733" s="15">
        <f t="shared" si="396"/>
        <v>2915.5237558236945</v>
      </c>
      <c r="M733" s="14">
        <f t="shared" si="380"/>
        <v>769177</v>
      </c>
      <c r="N733" s="13"/>
      <c r="O733" s="12" t="e">
        <f>1000*(IF(I65&lt;18,VLOOKUP(I65,'[1]Mortality (No Interventions) H'!$B$10:$O$129,13),VLOOKUP(I65,'[1]Mortality (Interventions) H'!$B$392:$AV$512,19)))</f>
        <v>#N/A</v>
      </c>
      <c r="P733" s="11">
        <v>0</v>
      </c>
      <c r="Q733" s="10" t="e">
        <f t="shared" si="389"/>
        <v>#N/A</v>
      </c>
      <c r="R733" s="10" t="e">
        <f t="shared" si="390"/>
        <v>#N/A</v>
      </c>
      <c r="S733" s="10" t="e">
        <f t="shared" si="391"/>
        <v>#N/A</v>
      </c>
      <c r="T733" s="9" t="e">
        <f t="shared" si="381"/>
        <v>#N/A</v>
      </c>
      <c r="U733" s="18"/>
      <c r="V733" s="8" t="e">
        <f t="shared" si="392"/>
        <v>#N/A</v>
      </c>
      <c r="W733" s="8" t="e">
        <f t="shared" si="382"/>
        <v>#N/A</v>
      </c>
      <c r="X733" s="18"/>
      <c r="Y733" s="8">
        <f t="shared" si="383"/>
        <v>0</v>
      </c>
      <c r="Z733" s="8">
        <f t="shared" si="384"/>
        <v>0</v>
      </c>
      <c r="AA733" s="8">
        <f t="shared" si="385"/>
        <v>0</v>
      </c>
      <c r="AB733" s="8">
        <f t="shared" si="393"/>
        <v>0</v>
      </c>
      <c r="AC733" s="8">
        <f t="shared" si="386"/>
        <v>0</v>
      </c>
      <c r="AD733" s="8">
        <f t="shared" si="394"/>
        <v>0</v>
      </c>
      <c r="AE733" s="8">
        <f t="shared" si="387"/>
        <v>0</v>
      </c>
      <c r="AJ733" s="7"/>
      <c r="AK733" s="6"/>
      <c r="AL733" s="6"/>
      <c r="AM733" s="5"/>
      <c r="AN733" s="5"/>
    </row>
    <row r="734" spans="2:40" x14ac:dyDescent="0.15">
      <c r="H734" s="17">
        <f t="shared" si="395"/>
        <v>126</v>
      </c>
      <c r="I734" s="7" t="b">
        <f t="shared" si="388"/>
        <v>0</v>
      </c>
      <c r="J734" s="16">
        <v>0</v>
      </c>
      <c r="K734" s="14">
        <v>0</v>
      </c>
      <c r="L734" s="15">
        <f t="shared" si="396"/>
        <v>2915.5237558236945</v>
      </c>
      <c r="M734" s="14">
        <f t="shared" si="380"/>
        <v>769177</v>
      </c>
      <c r="N734" s="13"/>
      <c r="O734" s="12" t="e">
        <f>1000*(IF(I66&lt;18,VLOOKUP(I66,'[1]Mortality (No Interventions) H'!$B$10:$O$129,13),VLOOKUP(I66,'[1]Mortality (Interventions) H'!$B$392:$AV$512,19)))</f>
        <v>#N/A</v>
      </c>
      <c r="P734" s="11">
        <v>0</v>
      </c>
      <c r="Q734" s="10" t="e">
        <f t="shared" si="389"/>
        <v>#N/A</v>
      </c>
      <c r="R734" s="10" t="e">
        <f t="shared" si="390"/>
        <v>#N/A</v>
      </c>
      <c r="S734" s="10" t="e">
        <f t="shared" si="391"/>
        <v>#N/A</v>
      </c>
      <c r="T734" s="9" t="e">
        <f t="shared" si="381"/>
        <v>#N/A</v>
      </c>
      <c r="U734" s="18"/>
      <c r="V734" s="8" t="e">
        <f t="shared" si="392"/>
        <v>#N/A</v>
      </c>
      <c r="W734" s="8" t="e">
        <f t="shared" si="382"/>
        <v>#N/A</v>
      </c>
      <c r="X734" s="18"/>
      <c r="Y734" s="8">
        <f t="shared" si="383"/>
        <v>0</v>
      </c>
      <c r="Z734" s="8">
        <f t="shared" si="384"/>
        <v>0</v>
      </c>
      <c r="AA734" s="8">
        <f t="shared" si="385"/>
        <v>0</v>
      </c>
      <c r="AB734" s="8">
        <f t="shared" si="393"/>
        <v>0</v>
      </c>
      <c r="AC734" s="8">
        <f t="shared" si="386"/>
        <v>0</v>
      </c>
      <c r="AD734" s="8">
        <f t="shared" si="394"/>
        <v>0</v>
      </c>
      <c r="AE734" s="8">
        <f t="shared" si="387"/>
        <v>0</v>
      </c>
      <c r="AJ734" s="7"/>
      <c r="AK734" s="6"/>
      <c r="AL734" s="6"/>
      <c r="AM734" s="5"/>
      <c r="AN734" s="5"/>
    </row>
    <row r="735" spans="2:40" x14ac:dyDescent="0.15">
      <c r="H735" s="17">
        <f t="shared" si="395"/>
        <v>127</v>
      </c>
      <c r="I735" s="7" t="b">
        <f t="shared" si="388"/>
        <v>0</v>
      </c>
      <c r="J735" s="16">
        <v>0</v>
      </c>
      <c r="K735" s="14">
        <v>0</v>
      </c>
      <c r="L735" s="15">
        <f t="shared" si="396"/>
        <v>2915.5237558236945</v>
      </c>
      <c r="M735" s="14">
        <f t="shared" si="380"/>
        <v>769177</v>
      </c>
      <c r="N735" s="13"/>
      <c r="O735" s="12" t="e">
        <f>1000*(IF(I67&lt;18,VLOOKUP(I67,'[1]Mortality (No Interventions) H'!$B$10:$O$129,13),VLOOKUP(I67,'[1]Mortality (Interventions) H'!$B$392:$AV$512,19)))</f>
        <v>#N/A</v>
      </c>
      <c r="P735" s="11">
        <v>0</v>
      </c>
      <c r="Q735" s="10" t="e">
        <f t="shared" si="389"/>
        <v>#N/A</v>
      </c>
      <c r="R735" s="10" t="e">
        <f t="shared" si="390"/>
        <v>#N/A</v>
      </c>
      <c r="S735" s="10" t="e">
        <f t="shared" si="391"/>
        <v>#N/A</v>
      </c>
      <c r="T735" s="9" t="e">
        <f t="shared" si="381"/>
        <v>#N/A</v>
      </c>
      <c r="U735" s="18"/>
      <c r="V735" s="8" t="e">
        <f t="shared" si="392"/>
        <v>#N/A</v>
      </c>
      <c r="W735" s="8" t="e">
        <f t="shared" si="382"/>
        <v>#N/A</v>
      </c>
      <c r="X735" s="18"/>
      <c r="Y735" s="8">
        <f t="shared" si="383"/>
        <v>0</v>
      </c>
      <c r="Z735" s="8">
        <f t="shared" si="384"/>
        <v>0</v>
      </c>
      <c r="AA735" s="8">
        <f t="shared" si="385"/>
        <v>0</v>
      </c>
      <c r="AB735" s="8">
        <f t="shared" si="393"/>
        <v>0</v>
      </c>
      <c r="AC735" s="8">
        <f t="shared" si="386"/>
        <v>0</v>
      </c>
      <c r="AD735" s="8">
        <f t="shared" si="394"/>
        <v>0</v>
      </c>
      <c r="AE735" s="8">
        <f t="shared" si="387"/>
        <v>0</v>
      </c>
      <c r="AJ735" s="7"/>
      <c r="AK735" s="6"/>
      <c r="AL735" s="6"/>
      <c r="AM735" s="5"/>
      <c r="AN735" s="5"/>
    </row>
    <row r="736" spans="2:40" x14ac:dyDescent="0.15">
      <c r="H736" s="17">
        <f t="shared" si="395"/>
        <v>128</v>
      </c>
      <c r="I736" s="7" t="b">
        <f t="shared" si="388"/>
        <v>0</v>
      </c>
      <c r="J736" s="16">
        <v>0</v>
      </c>
      <c r="K736" s="14">
        <v>0</v>
      </c>
      <c r="L736" s="15">
        <f t="shared" si="396"/>
        <v>2915.5237558236945</v>
      </c>
      <c r="M736" s="14">
        <f t="shared" ref="M736:M767" si="397">$E$11</f>
        <v>769177</v>
      </c>
      <c r="N736" s="13"/>
      <c r="O736" s="12" t="e">
        <f>1000*(IF(I68&lt;18,VLOOKUP(I68,'[1]Mortality (No Interventions) H'!$B$10:$O$129,13),VLOOKUP(I68,'[1]Mortality (Interventions) H'!$B$392:$AV$512,19)))</f>
        <v>#N/A</v>
      </c>
      <c r="P736" s="11">
        <v>0</v>
      </c>
      <c r="Q736" s="10" t="e">
        <f t="shared" si="389"/>
        <v>#N/A</v>
      </c>
      <c r="R736" s="10" t="e">
        <f t="shared" si="390"/>
        <v>#N/A</v>
      </c>
      <c r="S736" s="10" t="e">
        <f t="shared" si="391"/>
        <v>#N/A</v>
      </c>
      <c r="T736" s="9" t="e">
        <f t="shared" ref="T736:T767" si="398">Q736-SUM(R736:S736)</f>
        <v>#N/A</v>
      </c>
      <c r="U736" s="18"/>
      <c r="V736" s="8" t="e">
        <f t="shared" si="392"/>
        <v>#N/A</v>
      </c>
      <c r="W736" s="8" t="e">
        <f t="shared" ref="W736:W767" si="399">$G$14*M736*T736</f>
        <v>#N/A</v>
      </c>
      <c r="X736" s="18"/>
      <c r="Y736" s="8">
        <f t="shared" ref="Y736:Y767" si="400">IFERROR(_xlfn.IFNA($T736*J736,0),0)</f>
        <v>0</v>
      </c>
      <c r="Z736" s="8">
        <f t="shared" ref="Z736:Z767" si="401">IFERROR(_xlfn.IFNA(-$T736*K736,0),0)</f>
        <v>0</v>
      </c>
      <c r="AA736" s="8">
        <f t="shared" ref="AA736:AA767" si="402">IFERROR(_xlfn.IFNA(-$T736*L736,0),0)</f>
        <v>0</v>
      </c>
      <c r="AB736" s="8">
        <f t="shared" si="393"/>
        <v>0</v>
      </c>
      <c r="AC736" s="8">
        <f t="shared" ref="AC736:AC767" si="403">IFERROR(_xlfn.IFNA(SUM(Y736:AB736),0),0)</f>
        <v>0</v>
      </c>
      <c r="AD736" s="8">
        <f t="shared" si="394"/>
        <v>0</v>
      </c>
      <c r="AE736" s="8">
        <f t="shared" ref="AE736:AE767" si="404">IFERROR(_xlfn.IFNA(SUM(AC736:AD736),0),0)</f>
        <v>0</v>
      </c>
      <c r="AJ736" s="7"/>
      <c r="AK736" s="6"/>
      <c r="AL736" s="6"/>
      <c r="AM736" s="5"/>
      <c r="AN736" s="5"/>
    </row>
    <row r="737" spans="8:40" x14ac:dyDescent="0.15">
      <c r="H737" s="17">
        <f t="shared" si="395"/>
        <v>129</v>
      </c>
      <c r="I737" s="7" t="b">
        <f t="shared" ref="I737:I768" si="405">IF(H737&lt;121, H737 )</f>
        <v>0</v>
      </c>
      <c r="J737" s="16">
        <v>0</v>
      </c>
      <c r="K737" s="14">
        <v>0</v>
      </c>
      <c r="L737" s="15">
        <f t="shared" si="396"/>
        <v>2915.5237558236945</v>
      </c>
      <c r="M737" s="14">
        <f t="shared" si="397"/>
        <v>769177</v>
      </c>
      <c r="N737" s="13"/>
      <c r="O737" s="12" t="e">
        <f>1000*(IF(I69&lt;18,VLOOKUP(I69,'[1]Mortality (No Interventions) H'!$B$10:$O$129,13),VLOOKUP(I69,'[1]Mortality (Interventions) H'!$B$392:$AV$512,19)))</f>
        <v>#N/A</v>
      </c>
      <c r="P737" s="11">
        <v>0</v>
      </c>
      <c r="Q737" s="10" t="e">
        <f t="shared" ref="Q737:Q768" si="406">T736</f>
        <v>#N/A</v>
      </c>
      <c r="R737" s="10" t="e">
        <f t="shared" ref="R737:R768" si="407">O737*Q737/1000</f>
        <v>#N/A</v>
      </c>
      <c r="S737" s="10" t="e">
        <f t="shared" ref="S737:S768" si="408">MIN(P737*Q737,Q737-R737)</f>
        <v>#N/A</v>
      </c>
      <c r="T737" s="9" t="e">
        <f t="shared" si="398"/>
        <v>#N/A</v>
      </c>
      <c r="U737" s="18"/>
      <c r="V737" s="8" t="e">
        <f t="shared" ref="V737:V768" si="409">W736</f>
        <v>#N/A</v>
      </c>
      <c r="W737" s="8" t="e">
        <f t="shared" si="399"/>
        <v>#N/A</v>
      </c>
      <c r="X737" s="18"/>
      <c r="Y737" s="8">
        <f t="shared" si="400"/>
        <v>0</v>
      </c>
      <c r="Z737" s="8">
        <f t="shared" si="401"/>
        <v>0</v>
      </c>
      <c r="AA737" s="8">
        <f t="shared" si="402"/>
        <v>0</v>
      </c>
      <c r="AB737" s="8">
        <f t="shared" ref="AB737:AB768" si="410">IFERROR(_xlfn.IFNA(-M737*R737,0),0)</f>
        <v>0</v>
      </c>
      <c r="AC737" s="8">
        <f t="shared" si="403"/>
        <v>0</v>
      </c>
      <c r="AD737" s="8">
        <f t="shared" ref="AD737:AD768" si="411">IFERROR(_xlfn.IFNA($D$6*SUM(V737:V737,Y737:Z737),0),0)</f>
        <v>0</v>
      </c>
      <c r="AE737" s="8">
        <f t="shared" si="404"/>
        <v>0</v>
      </c>
      <c r="AJ737" s="7"/>
      <c r="AK737" s="6"/>
      <c r="AL737" s="6"/>
      <c r="AM737" s="5"/>
      <c r="AN737" s="5"/>
    </row>
    <row r="738" spans="8:40" x14ac:dyDescent="0.15">
      <c r="H738" s="17">
        <f t="shared" ref="H738:H769" si="412">H737+1</f>
        <v>130</v>
      </c>
      <c r="I738" s="7" t="b">
        <f t="shared" si="405"/>
        <v>0</v>
      </c>
      <c r="J738" s="16">
        <v>0</v>
      </c>
      <c r="K738" s="14">
        <v>0</v>
      </c>
      <c r="L738" s="15">
        <f t="shared" ref="L738:L769" si="413">$C$683</f>
        <v>2915.5237558236945</v>
      </c>
      <c r="M738" s="14">
        <f t="shared" si="397"/>
        <v>769177</v>
      </c>
      <c r="N738" s="13"/>
      <c r="O738" s="12" t="e">
        <f>1000*(IF(I70&lt;18,VLOOKUP(I70,'[1]Mortality (No Interventions) H'!$B$10:$O$129,13),VLOOKUP(I70,'[1]Mortality (Interventions) H'!$B$392:$AV$512,19)))</f>
        <v>#N/A</v>
      </c>
      <c r="P738" s="11">
        <v>0</v>
      </c>
      <c r="Q738" s="10" t="e">
        <f t="shared" si="406"/>
        <v>#N/A</v>
      </c>
      <c r="R738" s="10" t="e">
        <f t="shared" si="407"/>
        <v>#N/A</v>
      </c>
      <c r="S738" s="10" t="e">
        <f t="shared" si="408"/>
        <v>#N/A</v>
      </c>
      <c r="T738" s="9" t="e">
        <f t="shared" si="398"/>
        <v>#N/A</v>
      </c>
      <c r="U738" s="18"/>
      <c r="V738" s="8" t="e">
        <f t="shared" si="409"/>
        <v>#N/A</v>
      </c>
      <c r="W738" s="8" t="e">
        <f t="shared" si="399"/>
        <v>#N/A</v>
      </c>
      <c r="X738" s="18"/>
      <c r="Y738" s="8">
        <f t="shared" si="400"/>
        <v>0</v>
      </c>
      <c r="Z738" s="8">
        <f t="shared" si="401"/>
        <v>0</v>
      </c>
      <c r="AA738" s="8">
        <f t="shared" si="402"/>
        <v>0</v>
      </c>
      <c r="AB738" s="8">
        <f t="shared" si="410"/>
        <v>0</v>
      </c>
      <c r="AC738" s="8">
        <f t="shared" si="403"/>
        <v>0</v>
      </c>
      <c r="AD738" s="8">
        <f t="shared" si="411"/>
        <v>0</v>
      </c>
      <c r="AE738" s="8">
        <f t="shared" si="404"/>
        <v>0</v>
      </c>
      <c r="AJ738" s="7"/>
      <c r="AK738" s="6"/>
      <c r="AL738" s="6"/>
      <c r="AM738" s="5"/>
      <c r="AN738" s="5"/>
    </row>
    <row r="739" spans="8:40" x14ac:dyDescent="0.15">
      <c r="H739" s="17">
        <f t="shared" si="412"/>
        <v>131</v>
      </c>
      <c r="I739" s="7" t="b">
        <f t="shared" si="405"/>
        <v>0</v>
      </c>
      <c r="J739" s="16">
        <v>0</v>
      </c>
      <c r="K739" s="14">
        <v>0</v>
      </c>
      <c r="L739" s="15">
        <f t="shared" si="413"/>
        <v>2915.5237558236945</v>
      </c>
      <c r="M739" s="14">
        <f t="shared" si="397"/>
        <v>769177</v>
      </c>
      <c r="N739" s="13"/>
      <c r="O739" s="12" t="e">
        <f>1000*(IF(I71&lt;18,VLOOKUP(I71,'[1]Mortality (No Interventions) H'!$B$10:$O$129,13),VLOOKUP(I71,'[1]Mortality (Interventions) H'!$B$392:$AV$512,19)))</f>
        <v>#N/A</v>
      </c>
      <c r="P739" s="11">
        <v>0</v>
      </c>
      <c r="Q739" s="10" t="e">
        <f t="shared" si="406"/>
        <v>#N/A</v>
      </c>
      <c r="R739" s="10" t="e">
        <f t="shared" si="407"/>
        <v>#N/A</v>
      </c>
      <c r="S739" s="10" t="e">
        <f t="shared" si="408"/>
        <v>#N/A</v>
      </c>
      <c r="T739" s="9" t="e">
        <f t="shared" si="398"/>
        <v>#N/A</v>
      </c>
      <c r="U739" s="18"/>
      <c r="V739" s="8" t="e">
        <f t="shared" si="409"/>
        <v>#N/A</v>
      </c>
      <c r="W739" s="8" t="e">
        <f t="shared" si="399"/>
        <v>#N/A</v>
      </c>
      <c r="X739" s="18"/>
      <c r="Y739" s="8">
        <f t="shared" si="400"/>
        <v>0</v>
      </c>
      <c r="Z739" s="8">
        <f t="shared" si="401"/>
        <v>0</v>
      </c>
      <c r="AA739" s="8">
        <f t="shared" si="402"/>
        <v>0</v>
      </c>
      <c r="AB739" s="8">
        <f t="shared" si="410"/>
        <v>0</v>
      </c>
      <c r="AC739" s="8">
        <f t="shared" si="403"/>
        <v>0</v>
      </c>
      <c r="AD739" s="8">
        <f t="shared" si="411"/>
        <v>0</v>
      </c>
      <c r="AE739" s="8">
        <f t="shared" si="404"/>
        <v>0</v>
      </c>
      <c r="AJ739" s="7"/>
      <c r="AK739" s="6"/>
      <c r="AL739" s="6"/>
      <c r="AM739" s="5"/>
      <c r="AN739" s="5"/>
    </row>
    <row r="740" spans="8:40" x14ac:dyDescent="0.15">
      <c r="H740" s="17">
        <f t="shared" si="412"/>
        <v>132</v>
      </c>
      <c r="I740" s="7" t="b">
        <f t="shared" si="405"/>
        <v>0</v>
      </c>
      <c r="J740" s="16">
        <v>0</v>
      </c>
      <c r="K740" s="14">
        <v>0</v>
      </c>
      <c r="L740" s="15">
        <f t="shared" si="413"/>
        <v>2915.5237558236945</v>
      </c>
      <c r="M740" s="14">
        <f t="shared" si="397"/>
        <v>769177</v>
      </c>
      <c r="N740" s="13"/>
      <c r="O740" s="12" t="e">
        <f>1000*(IF(I72&lt;18,VLOOKUP(I72,'[1]Mortality (No Interventions) H'!$B$10:$O$129,13),VLOOKUP(I72,'[1]Mortality (Interventions) H'!$B$392:$AV$512,19)))</f>
        <v>#N/A</v>
      </c>
      <c r="P740" s="11">
        <v>0</v>
      </c>
      <c r="Q740" s="10" t="e">
        <f t="shared" si="406"/>
        <v>#N/A</v>
      </c>
      <c r="R740" s="10" t="e">
        <f t="shared" si="407"/>
        <v>#N/A</v>
      </c>
      <c r="S740" s="10" t="e">
        <f t="shared" si="408"/>
        <v>#N/A</v>
      </c>
      <c r="T740" s="9" t="e">
        <f t="shared" si="398"/>
        <v>#N/A</v>
      </c>
      <c r="U740" s="18"/>
      <c r="V740" s="8" t="e">
        <f t="shared" si="409"/>
        <v>#N/A</v>
      </c>
      <c r="W740" s="8" t="e">
        <f t="shared" si="399"/>
        <v>#N/A</v>
      </c>
      <c r="X740" s="18"/>
      <c r="Y740" s="8">
        <f t="shared" si="400"/>
        <v>0</v>
      </c>
      <c r="Z740" s="8">
        <f t="shared" si="401"/>
        <v>0</v>
      </c>
      <c r="AA740" s="8">
        <f t="shared" si="402"/>
        <v>0</v>
      </c>
      <c r="AB740" s="8">
        <f t="shared" si="410"/>
        <v>0</v>
      </c>
      <c r="AC740" s="8">
        <f t="shared" si="403"/>
        <v>0</v>
      </c>
      <c r="AD740" s="8">
        <f t="shared" si="411"/>
        <v>0</v>
      </c>
      <c r="AE740" s="8">
        <f t="shared" si="404"/>
        <v>0</v>
      </c>
      <c r="AJ740" s="7"/>
      <c r="AK740" s="6"/>
      <c r="AL740" s="6"/>
      <c r="AM740" s="5"/>
      <c r="AN740" s="5"/>
    </row>
    <row r="741" spans="8:40" x14ac:dyDescent="0.15">
      <c r="H741" s="17">
        <f t="shared" si="412"/>
        <v>133</v>
      </c>
      <c r="I741" s="7" t="b">
        <f t="shared" si="405"/>
        <v>0</v>
      </c>
      <c r="J741" s="16">
        <v>0</v>
      </c>
      <c r="K741" s="14">
        <v>0</v>
      </c>
      <c r="L741" s="15">
        <f t="shared" si="413"/>
        <v>2915.5237558236945</v>
      </c>
      <c r="M741" s="14">
        <f t="shared" si="397"/>
        <v>769177</v>
      </c>
      <c r="N741" s="13"/>
      <c r="O741" s="12" t="e">
        <f>1000*(IF(I73&lt;18,VLOOKUP(I73,'[1]Mortality (No Interventions) H'!$B$10:$O$129,13),VLOOKUP(I73,'[1]Mortality (Interventions) H'!$B$392:$AV$512,19)))</f>
        <v>#N/A</v>
      </c>
      <c r="P741" s="11">
        <v>0</v>
      </c>
      <c r="Q741" s="10" t="e">
        <f t="shared" si="406"/>
        <v>#N/A</v>
      </c>
      <c r="R741" s="10" t="e">
        <f t="shared" si="407"/>
        <v>#N/A</v>
      </c>
      <c r="S741" s="10" t="e">
        <f t="shared" si="408"/>
        <v>#N/A</v>
      </c>
      <c r="T741" s="9" t="e">
        <f t="shared" si="398"/>
        <v>#N/A</v>
      </c>
      <c r="U741" s="18"/>
      <c r="V741" s="8" t="e">
        <f t="shared" si="409"/>
        <v>#N/A</v>
      </c>
      <c r="W741" s="8" t="e">
        <f t="shared" si="399"/>
        <v>#N/A</v>
      </c>
      <c r="X741" s="18"/>
      <c r="Y741" s="8">
        <f t="shared" si="400"/>
        <v>0</v>
      </c>
      <c r="Z741" s="8">
        <f t="shared" si="401"/>
        <v>0</v>
      </c>
      <c r="AA741" s="8">
        <f t="shared" si="402"/>
        <v>0</v>
      </c>
      <c r="AB741" s="8">
        <f t="shared" si="410"/>
        <v>0</v>
      </c>
      <c r="AC741" s="8">
        <f t="shared" si="403"/>
        <v>0</v>
      </c>
      <c r="AD741" s="8">
        <f t="shared" si="411"/>
        <v>0</v>
      </c>
      <c r="AE741" s="8">
        <f t="shared" si="404"/>
        <v>0</v>
      </c>
      <c r="AJ741" s="7"/>
      <c r="AK741" s="6"/>
      <c r="AL741" s="6"/>
      <c r="AM741" s="5"/>
      <c r="AN741" s="5"/>
    </row>
    <row r="742" spans="8:40" x14ac:dyDescent="0.15">
      <c r="H742" s="17">
        <f t="shared" si="412"/>
        <v>134</v>
      </c>
      <c r="I742" s="7" t="b">
        <f t="shared" si="405"/>
        <v>0</v>
      </c>
      <c r="J742" s="16">
        <v>0</v>
      </c>
      <c r="K742" s="14">
        <v>0</v>
      </c>
      <c r="L742" s="15">
        <f t="shared" si="413"/>
        <v>2915.5237558236945</v>
      </c>
      <c r="M742" s="14">
        <f t="shared" si="397"/>
        <v>769177</v>
      </c>
      <c r="N742" s="13"/>
      <c r="O742" s="12" t="e">
        <f>1000*(IF(I74&lt;18,VLOOKUP(I74,'[1]Mortality (No Interventions) H'!$B$10:$O$129,13),VLOOKUP(I74,'[1]Mortality (Interventions) H'!$B$392:$AV$512,19)))</f>
        <v>#N/A</v>
      </c>
      <c r="P742" s="11">
        <v>0</v>
      </c>
      <c r="Q742" s="10" t="e">
        <f t="shared" si="406"/>
        <v>#N/A</v>
      </c>
      <c r="R742" s="10" t="e">
        <f t="shared" si="407"/>
        <v>#N/A</v>
      </c>
      <c r="S742" s="10" t="e">
        <f t="shared" si="408"/>
        <v>#N/A</v>
      </c>
      <c r="T742" s="9" t="e">
        <f t="shared" si="398"/>
        <v>#N/A</v>
      </c>
      <c r="U742" s="18"/>
      <c r="V742" s="8" t="e">
        <f t="shared" si="409"/>
        <v>#N/A</v>
      </c>
      <c r="W742" s="8" t="e">
        <f t="shared" si="399"/>
        <v>#N/A</v>
      </c>
      <c r="X742" s="18"/>
      <c r="Y742" s="8">
        <f t="shared" si="400"/>
        <v>0</v>
      </c>
      <c r="Z742" s="8">
        <f t="shared" si="401"/>
        <v>0</v>
      </c>
      <c r="AA742" s="8">
        <f t="shared" si="402"/>
        <v>0</v>
      </c>
      <c r="AB742" s="8">
        <f t="shared" si="410"/>
        <v>0</v>
      </c>
      <c r="AC742" s="8">
        <f t="shared" si="403"/>
        <v>0</v>
      </c>
      <c r="AD742" s="8">
        <f t="shared" si="411"/>
        <v>0</v>
      </c>
      <c r="AE742" s="8">
        <f t="shared" si="404"/>
        <v>0</v>
      </c>
      <c r="AJ742" s="7"/>
      <c r="AK742" s="6"/>
      <c r="AL742" s="6"/>
      <c r="AM742" s="5"/>
      <c r="AN742" s="5"/>
    </row>
    <row r="743" spans="8:40" x14ac:dyDescent="0.15">
      <c r="H743" s="17">
        <f t="shared" si="412"/>
        <v>135</v>
      </c>
      <c r="I743" s="7" t="b">
        <f t="shared" si="405"/>
        <v>0</v>
      </c>
      <c r="J743" s="16">
        <v>0</v>
      </c>
      <c r="K743" s="14">
        <v>0</v>
      </c>
      <c r="L743" s="15">
        <f t="shared" si="413"/>
        <v>2915.5237558236945</v>
      </c>
      <c r="M743" s="14">
        <f t="shared" si="397"/>
        <v>769177</v>
      </c>
      <c r="N743" s="13"/>
      <c r="O743" s="12" t="e">
        <f>1000*(IF(I75&lt;18,VLOOKUP(I75,'[1]Mortality (No Interventions) H'!$B$10:$O$129,13),VLOOKUP(I75,'[1]Mortality (Interventions) H'!$B$392:$AV$512,19)))</f>
        <v>#N/A</v>
      </c>
      <c r="P743" s="11">
        <v>0</v>
      </c>
      <c r="Q743" s="10" t="e">
        <f t="shared" si="406"/>
        <v>#N/A</v>
      </c>
      <c r="R743" s="10" t="e">
        <f t="shared" si="407"/>
        <v>#N/A</v>
      </c>
      <c r="S743" s="10" t="e">
        <f t="shared" si="408"/>
        <v>#N/A</v>
      </c>
      <c r="T743" s="9" t="e">
        <f t="shared" si="398"/>
        <v>#N/A</v>
      </c>
      <c r="U743" s="18"/>
      <c r="V743" s="8" t="e">
        <f t="shared" si="409"/>
        <v>#N/A</v>
      </c>
      <c r="W743" s="8" t="e">
        <f t="shared" si="399"/>
        <v>#N/A</v>
      </c>
      <c r="X743" s="18"/>
      <c r="Y743" s="8">
        <f t="shared" si="400"/>
        <v>0</v>
      </c>
      <c r="Z743" s="8">
        <f t="shared" si="401"/>
        <v>0</v>
      </c>
      <c r="AA743" s="8">
        <f t="shared" si="402"/>
        <v>0</v>
      </c>
      <c r="AB743" s="8">
        <f t="shared" si="410"/>
        <v>0</v>
      </c>
      <c r="AC743" s="8">
        <f t="shared" si="403"/>
        <v>0</v>
      </c>
      <c r="AD743" s="8">
        <f t="shared" si="411"/>
        <v>0</v>
      </c>
      <c r="AE743" s="8">
        <f t="shared" si="404"/>
        <v>0</v>
      </c>
      <c r="AJ743" s="7"/>
      <c r="AK743" s="6"/>
      <c r="AL743" s="6"/>
      <c r="AM743" s="5"/>
      <c r="AN743" s="5"/>
    </row>
    <row r="744" spans="8:40" x14ac:dyDescent="0.15">
      <c r="H744" s="17">
        <f t="shared" si="412"/>
        <v>136</v>
      </c>
      <c r="I744" s="7" t="b">
        <f t="shared" si="405"/>
        <v>0</v>
      </c>
      <c r="J744" s="16">
        <v>0</v>
      </c>
      <c r="K744" s="14">
        <v>0</v>
      </c>
      <c r="L744" s="15">
        <f t="shared" si="413"/>
        <v>2915.5237558236945</v>
      </c>
      <c r="M744" s="14">
        <f t="shared" si="397"/>
        <v>769177</v>
      </c>
      <c r="N744" s="13"/>
      <c r="O744" s="12" t="e">
        <f>1000*(IF(I76&lt;18,VLOOKUP(I76,'[1]Mortality (No Interventions) H'!$B$10:$O$129,13),VLOOKUP(I76,'[1]Mortality (Interventions) H'!$B$392:$AV$512,19)))</f>
        <v>#N/A</v>
      </c>
      <c r="P744" s="11">
        <v>0</v>
      </c>
      <c r="Q744" s="10" t="e">
        <f t="shared" si="406"/>
        <v>#N/A</v>
      </c>
      <c r="R744" s="10" t="e">
        <f t="shared" si="407"/>
        <v>#N/A</v>
      </c>
      <c r="S744" s="10" t="e">
        <f t="shared" si="408"/>
        <v>#N/A</v>
      </c>
      <c r="T744" s="9" t="e">
        <f t="shared" si="398"/>
        <v>#N/A</v>
      </c>
      <c r="U744" s="18"/>
      <c r="V744" s="8" t="e">
        <f t="shared" si="409"/>
        <v>#N/A</v>
      </c>
      <c r="W744" s="8" t="e">
        <f t="shared" si="399"/>
        <v>#N/A</v>
      </c>
      <c r="X744" s="18"/>
      <c r="Y744" s="8">
        <f t="shared" si="400"/>
        <v>0</v>
      </c>
      <c r="Z744" s="8">
        <f t="shared" si="401"/>
        <v>0</v>
      </c>
      <c r="AA744" s="8">
        <f t="shared" si="402"/>
        <v>0</v>
      </c>
      <c r="AB744" s="8">
        <f t="shared" si="410"/>
        <v>0</v>
      </c>
      <c r="AC744" s="8">
        <f t="shared" si="403"/>
        <v>0</v>
      </c>
      <c r="AD744" s="8">
        <f t="shared" si="411"/>
        <v>0</v>
      </c>
      <c r="AE744" s="8">
        <f t="shared" si="404"/>
        <v>0</v>
      </c>
      <c r="AJ744" s="7"/>
      <c r="AK744" s="6"/>
      <c r="AL744" s="6"/>
      <c r="AM744" s="5"/>
      <c r="AN744" s="5"/>
    </row>
    <row r="745" spans="8:40" x14ac:dyDescent="0.15">
      <c r="H745" s="17">
        <f t="shared" si="412"/>
        <v>137</v>
      </c>
      <c r="I745" s="7" t="b">
        <f t="shared" si="405"/>
        <v>0</v>
      </c>
      <c r="J745" s="16">
        <v>0</v>
      </c>
      <c r="K745" s="14">
        <v>0</v>
      </c>
      <c r="L745" s="15">
        <f t="shared" si="413"/>
        <v>2915.5237558236945</v>
      </c>
      <c r="M745" s="14">
        <f t="shared" si="397"/>
        <v>769177</v>
      </c>
      <c r="N745" s="13"/>
      <c r="O745" s="12" t="e">
        <f>1000*(IF(I77&lt;18,VLOOKUP(I77,'[1]Mortality (No Interventions) H'!$B$10:$O$129,13),VLOOKUP(I77,'[1]Mortality (Interventions) H'!$B$392:$AV$512,19)))</f>
        <v>#N/A</v>
      </c>
      <c r="P745" s="11">
        <v>0</v>
      </c>
      <c r="Q745" s="10" t="e">
        <f t="shared" si="406"/>
        <v>#N/A</v>
      </c>
      <c r="R745" s="10" t="e">
        <f t="shared" si="407"/>
        <v>#N/A</v>
      </c>
      <c r="S745" s="10" t="e">
        <f t="shared" si="408"/>
        <v>#N/A</v>
      </c>
      <c r="T745" s="9" t="e">
        <f t="shared" si="398"/>
        <v>#N/A</v>
      </c>
      <c r="U745" s="18"/>
      <c r="V745" s="8" t="e">
        <f t="shared" si="409"/>
        <v>#N/A</v>
      </c>
      <c r="W745" s="8" t="e">
        <f t="shared" si="399"/>
        <v>#N/A</v>
      </c>
      <c r="X745" s="18"/>
      <c r="Y745" s="8">
        <f t="shared" si="400"/>
        <v>0</v>
      </c>
      <c r="Z745" s="8">
        <f t="shared" si="401"/>
        <v>0</v>
      </c>
      <c r="AA745" s="8">
        <f t="shared" si="402"/>
        <v>0</v>
      </c>
      <c r="AB745" s="8">
        <f t="shared" si="410"/>
        <v>0</v>
      </c>
      <c r="AC745" s="8">
        <f t="shared" si="403"/>
        <v>0</v>
      </c>
      <c r="AD745" s="8">
        <f t="shared" si="411"/>
        <v>0</v>
      </c>
      <c r="AE745" s="8">
        <f t="shared" si="404"/>
        <v>0</v>
      </c>
      <c r="AJ745" s="7"/>
      <c r="AK745" s="6"/>
      <c r="AL745" s="6"/>
      <c r="AM745" s="5"/>
      <c r="AN745" s="5"/>
    </row>
    <row r="746" spans="8:40" x14ac:dyDescent="0.15">
      <c r="H746" s="17">
        <f t="shared" si="412"/>
        <v>138</v>
      </c>
      <c r="I746" s="7" t="b">
        <f t="shared" si="405"/>
        <v>0</v>
      </c>
      <c r="J746" s="16">
        <v>0</v>
      </c>
      <c r="K746" s="14">
        <v>0</v>
      </c>
      <c r="L746" s="15">
        <f t="shared" si="413"/>
        <v>2915.5237558236945</v>
      </c>
      <c r="M746" s="14">
        <f t="shared" si="397"/>
        <v>769177</v>
      </c>
      <c r="N746" s="13"/>
      <c r="O746" s="12" t="e">
        <f>1000*(IF(I78&lt;18,VLOOKUP(I78,'[1]Mortality (No Interventions) H'!$B$10:$O$129,13),VLOOKUP(I78,'[1]Mortality (Interventions) H'!$B$392:$AV$512,19)))</f>
        <v>#N/A</v>
      </c>
      <c r="P746" s="11">
        <v>0</v>
      </c>
      <c r="Q746" s="10" t="e">
        <f t="shared" si="406"/>
        <v>#N/A</v>
      </c>
      <c r="R746" s="10" t="e">
        <f t="shared" si="407"/>
        <v>#N/A</v>
      </c>
      <c r="S746" s="10" t="e">
        <f t="shared" si="408"/>
        <v>#N/A</v>
      </c>
      <c r="T746" s="9" t="e">
        <f t="shared" si="398"/>
        <v>#N/A</v>
      </c>
      <c r="U746" s="18"/>
      <c r="V746" s="8" t="e">
        <f t="shared" si="409"/>
        <v>#N/A</v>
      </c>
      <c r="W746" s="8" t="e">
        <f t="shared" si="399"/>
        <v>#N/A</v>
      </c>
      <c r="X746" s="18"/>
      <c r="Y746" s="8">
        <f t="shared" si="400"/>
        <v>0</v>
      </c>
      <c r="Z746" s="8">
        <f t="shared" si="401"/>
        <v>0</v>
      </c>
      <c r="AA746" s="8">
        <f t="shared" si="402"/>
        <v>0</v>
      </c>
      <c r="AB746" s="8">
        <f t="shared" si="410"/>
        <v>0</v>
      </c>
      <c r="AC746" s="8">
        <f t="shared" si="403"/>
        <v>0</v>
      </c>
      <c r="AD746" s="8">
        <f t="shared" si="411"/>
        <v>0</v>
      </c>
      <c r="AE746" s="8">
        <f t="shared" si="404"/>
        <v>0</v>
      </c>
      <c r="AJ746" s="7"/>
      <c r="AK746" s="6"/>
      <c r="AL746" s="6"/>
      <c r="AM746" s="5"/>
      <c r="AN746" s="5"/>
    </row>
    <row r="747" spans="8:40" x14ac:dyDescent="0.15">
      <c r="H747" s="17">
        <f t="shared" si="412"/>
        <v>139</v>
      </c>
      <c r="I747" s="7" t="b">
        <f t="shared" si="405"/>
        <v>0</v>
      </c>
      <c r="J747" s="16">
        <v>0</v>
      </c>
      <c r="K747" s="14">
        <v>0</v>
      </c>
      <c r="L747" s="15">
        <f t="shared" si="413"/>
        <v>2915.5237558236945</v>
      </c>
      <c r="M747" s="14">
        <f t="shared" si="397"/>
        <v>769177</v>
      </c>
      <c r="N747" s="13"/>
      <c r="O747" s="12" t="e">
        <f>1000*(IF(I79&lt;18,VLOOKUP(I79,'[1]Mortality (No Interventions) H'!$B$10:$O$129,13),VLOOKUP(I79,'[1]Mortality (Interventions) H'!$B$392:$AV$512,19)))</f>
        <v>#N/A</v>
      </c>
      <c r="P747" s="11">
        <v>0</v>
      </c>
      <c r="Q747" s="10" t="e">
        <f t="shared" si="406"/>
        <v>#N/A</v>
      </c>
      <c r="R747" s="10" t="e">
        <f t="shared" si="407"/>
        <v>#N/A</v>
      </c>
      <c r="S747" s="10" t="e">
        <f t="shared" si="408"/>
        <v>#N/A</v>
      </c>
      <c r="T747" s="9" t="e">
        <f t="shared" si="398"/>
        <v>#N/A</v>
      </c>
      <c r="U747" s="18"/>
      <c r="V747" s="8" t="e">
        <f t="shared" si="409"/>
        <v>#N/A</v>
      </c>
      <c r="W747" s="8" t="e">
        <f t="shared" si="399"/>
        <v>#N/A</v>
      </c>
      <c r="X747" s="18"/>
      <c r="Y747" s="8">
        <f t="shared" si="400"/>
        <v>0</v>
      </c>
      <c r="Z747" s="8">
        <f t="shared" si="401"/>
        <v>0</v>
      </c>
      <c r="AA747" s="8">
        <f t="shared" si="402"/>
        <v>0</v>
      </c>
      <c r="AB747" s="8">
        <f t="shared" si="410"/>
        <v>0</v>
      </c>
      <c r="AC747" s="8">
        <f t="shared" si="403"/>
        <v>0</v>
      </c>
      <c r="AD747" s="8">
        <f t="shared" si="411"/>
        <v>0</v>
      </c>
      <c r="AE747" s="8">
        <f t="shared" si="404"/>
        <v>0</v>
      </c>
      <c r="AJ747" s="7"/>
      <c r="AK747" s="6"/>
      <c r="AL747" s="6"/>
      <c r="AM747" s="5"/>
      <c r="AN747" s="5"/>
    </row>
    <row r="748" spans="8:40" x14ac:dyDescent="0.15">
      <c r="H748" s="17">
        <f t="shared" si="412"/>
        <v>140</v>
      </c>
      <c r="I748" s="7" t="b">
        <f t="shared" si="405"/>
        <v>0</v>
      </c>
      <c r="J748" s="16">
        <v>0</v>
      </c>
      <c r="K748" s="14">
        <v>0</v>
      </c>
      <c r="L748" s="15">
        <f t="shared" si="413"/>
        <v>2915.5237558236945</v>
      </c>
      <c r="M748" s="14">
        <f t="shared" si="397"/>
        <v>769177</v>
      </c>
      <c r="O748" s="12" t="e">
        <f>1000*(IF(I80&lt;18,VLOOKUP(I80,'[1]Mortality (No Interventions) H'!$B$10:$O$129,13),VLOOKUP(I80,'[1]Mortality (Interventions) H'!$B$392:$AV$512,19)))</f>
        <v>#N/A</v>
      </c>
      <c r="P748" s="11">
        <v>0</v>
      </c>
      <c r="Q748" s="10" t="e">
        <f t="shared" si="406"/>
        <v>#N/A</v>
      </c>
      <c r="R748" s="10" t="e">
        <f t="shared" si="407"/>
        <v>#N/A</v>
      </c>
      <c r="S748" s="10" t="e">
        <f t="shared" si="408"/>
        <v>#N/A</v>
      </c>
      <c r="T748" s="9" t="e">
        <f t="shared" si="398"/>
        <v>#N/A</v>
      </c>
      <c r="V748" s="8" t="e">
        <f t="shared" si="409"/>
        <v>#N/A</v>
      </c>
      <c r="W748" s="8" t="e">
        <f t="shared" si="399"/>
        <v>#N/A</v>
      </c>
      <c r="Y748" s="8">
        <f t="shared" si="400"/>
        <v>0</v>
      </c>
      <c r="Z748" s="8">
        <f t="shared" si="401"/>
        <v>0</v>
      </c>
      <c r="AA748" s="8">
        <f t="shared" si="402"/>
        <v>0</v>
      </c>
      <c r="AB748" s="8">
        <f t="shared" si="410"/>
        <v>0</v>
      </c>
      <c r="AC748" s="8">
        <f t="shared" si="403"/>
        <v>0</v>
      </c>
      <c r="AD748" s="8">
        <f t="shared" si="411"/>
        <v>0</v>
      </c>
      <c r="AE748" s="8">
        <f t="shared" si="404"/>
        <v>0</v>
      </c>
      <c r="AJ748" s="7"/>
      <c r="AK748" s="6"/>
      <c r="AL748" s="6"/>
      <c r="AM748" s="5"/>
      <c r="AN748" s="5"/>
    </row>
    <row r="749" spans="8:40" x14ac:dyDescent="0.15">
      <c r="H749" s="17">
        <f t="shared" si="412"/>
        <v>141</v>
      </c>
      <c r="I749" s="7" t="b">
        <f t="shared" si="405"/>
        <v>0</v>
      </c>
      <c r="J749" s="16">
        <v>0</v>
      </c>
      <c r="K749" s="14">
        <v>0</v>
      </c>
      <c r="L749" s="15">
        <f t="shared" si="413"/>
        <v>2915.5237558236945</v>
      </c>
      <c r="M749" s="14">
        <f t="shared" si="397"/>
        <v>769177</v>
      </c>
      <c r="O749" s="12" t="e">
        <f>1000*(IF(I81&lt;18,VLOOKUP(I81,'[1]Mortality (No Interventions) H'!$B$10:$O$129,13),VLOOKUP(I81,'[1]Mortality (Interventions) H'!$B$392:$AV$512,19)))</f>
        <v>#N/A</v>
      </c>
      <c r="P749" s="11">
        <v>0</v>
      </c>
      <c r="Q749" s="10" t="e">
        <f t="shared" si="406"/>
        <v>#N/A</v>
      </c>
      <c r="R749" s="10" t="e">
        <f t="shared" si="407"/>
        <v>#N/A</v>
      </c>
      <c r="S749" s="10" t="e">
        <f t="shared" si="408"/>
        <v>#N/A</v>
      </c>
      <c r="T749" s="9" t="e">
        <f t="shared" si="398"/>
        <v>#N/A</v>
      </c>
      <c r="V749" s="8" t="e">
        <f t="shared" si="409"/>
        <v>#N/A</v>
      </c>
      <c r="W749" s="8" t="e">
        <f t="shared" si="399"/>
        <v>#N/A</v>
      </c>
      <c r="Y749" s="8">
        <f t="shared" si="400"/>
        <v>0</v>
      </c>
      <c r="Z749" s="8">
        <f t="shared" si="401"/>
        <v>0</v>
      </c>
      <c r="AA749" s="8">
        <f t="shared" si="402"/>
        <v>0</v>
      </c>
      <c r="AB749" s="8">
        <f t="shared" si="410"/>
        <v>0</v>
      </c>
      <c r="AC749" s="8">
        <f t="shared" si="403"/>
        <v>0</v>
      </c>
      <c r="AD749" s="8">
        <f t="shared" si="411"/>
        <v>0</v>
      </c>
      <c r="AE749" s="8">
        <f t="shared" si="404"/>
        <v>0</v>
      </c>
      <c r="AJ749" s="7"/>
      <c r="AK749" s="6"/>
      <c r="AL749" s="6"/>
      <c r="AM749" s="5"/>
      <c r="AN749" s="5"/>
    </row>
    <row r="750" spans="8:40" x14ac:dyDescent="0.15">
      <c r="H750" s="17">
        <f t="shared" si="412"/>
        <v>142</v>
      </c>
      <c r="I750" s="7" t="b">
        <f t="shared" si="405"/>
        <v>0</v>
      </c>
      <c r="J750" s="16">
        <v>0</v>
      </c>
      <c r="K750" s="14">
        <v>0</v>
      </c>
      <c r="L750" s="15">
        <f t="shared" si="413"/>
        <v>2915.5237558236945</v>
      </c>
      <c r="M750" s="14">
        <f t="shared" si="397"/>
        <v>769177</v>
      </c>
      <c r="O750" s="12" t="e">
        <f>1000*(IF(I82&lt;18,VLOOKUP(I82,'[1]Mortality (No Interventions) H'!$B$10:$O$129,13),VLOOKUP(I82,'[1]Mortality (Interventions) H'!$B$392:$AV$512,19)))</f>
        <v>#N/A</v>
      </c>
      <c r="P750" s="11">
        <v>0</v>
      </c>
      <c r="Q750" s="10" t="e">
        <f t="shared" si="406"/>
        <v>#N/A</v>
      </c>
      <c r="R750" s="10" t="e">
        <f t="shared" si="407"/>
        <v>#N/A</v>
      </c>
      <c r="S750" s="10" t="e">
        <f t="shared" si="408"/>
        <v>#N/A</v>
      </c>
      <c r="T750" s="9" t="e">
        <f t="shared" si="398"/>
        <v>#N/A</v>
      </c>
      <c r="V750" s="8" t="e">
        <f t="shared" si="409"/>
        <v>#N/A</v>
      </c>
      <c r="W750" s="8" t="e">
        <f t="shared" si="399"/>
        <v>#N/A</v>
      </c>
      <c r="Y750" s="8">
        <f t="shared" si="400"/>
        <v>0</v>
      </c>
      <c r="Z750" s="8">
        <f t="shared" si="401"/>
        <v>0</v>
      </c>
      <c r="AA750" s="8">
        <f t="shared" si="402"/>
        <v>0</v>
      </c>
      <c r="AB750" s="8">
        <f t="shared" si="410"/>
        <v>0</v>
      </c>
      <c r="AC750" s="8">
        <f t="shared" si="403"/>
        <v>0</v>
      </c>
      <c r="AD750" s="8">
        <f t="shared" si="411"/>
        <v>0</v>
      </c>
      <c r="AE750" s="8">
        <f t="shared" si="404"/>
        <v>0</v>
      </c>
      <c r="AJ750" s="7"/>
      <c r="AK750" s="6"/>
      <c r="AL750" s="6"/>
      <c r="AM750" s="5"/>
      <c r="AN750" s="5"/>
    </row>
    <row r="751" spans="8:40" x14ac:dyDescent="0.15">
      <c r="H751" s="17">
        <f t="shared" si="412"/>
        <v>143</v>
      </c>
      <c r="I751" s="7" t="b">
        <f t="shared" si="405"/>
        <v>0</v>
      </c>
      <c r="J751" s="16">
        <v>0</v>
      </c>
      <c r="K751" s="14">
        <v>0</v>
      </c>
      <c r="L751" s="15">
        <f t="shared" si="413"/>
        <v>2915.5237558236945</v>
      </c>
      <c r="M751" s="14">
        <f t="shared" si="397"/>
        <v>769177</v>
      </c>
      <c r="O751" s="12" t="e">
        <f>1000*(IF(I83&lt;18,VLOOKUP(I83,'[1]Mortality (No Interventions) H'!$B$10:$O$129,13),VLOOKUP(I83,'[1]Mortality (Interventions) H'!$B$392:$AV$512,19)))</f>
        <v>#N/A</v>
      </c>
      <c r="P751" s="11">
        <v>0</v>
      </c>
      <c r="Q751" s="10" t="e">
        <f t="shared" si="406"/>
        <v>#N/A</v>
      </c>
      <c r="R751" s="10" t="e">
        <f t="shared" si="407"/>
        <v>#N/A</v>
      </c>
      <c r="S751" s="10" t="e">
        <f t="shared" si="408"/>
        <v>#N/A</v>
      </c>
      <c r="T751" s="9" t="e">
        <f t="shared" si="398"/>
        <v>#N/A</v>
      </c>
      <c r="V751" s="8" t="e">
        <f t="shared" si="409"/>
        <v>#N/A</v>
      </c>
      <c r="W751" s="8" t="e">
        <f t="shared" si="399"/>
        <v>#N/A</v>
      </c>
      <c r="Y751" s="8">
        <f t="shared" si="400"/>
        <v>0</v>
      </c>
      <c r="Z751" s="8">
        <f t="shared" si="401"/>
        <v>0</v>
      </c>
      <c r="AA751" s="8">
        <f t="shared" si="402"/>
        <v>0</v>
      </c>
      <c r="AB751" s="8">
        <f t="shared" si="410"/>
        <v>0</v>
      </c>
      <c r="AC751" s="8">
        <f t="shared" si="403"/>
        <v>0</v>
      </c>
      <c r="AD751" s="8">
        <f t="shared" si="411"/>
        <v>0</v>
      </c>
      <c r="AE751" s="8">
        <f t="shared" si="404"/>
        <v>0</v>
      </c>
      <c r="AJ751" s="7"/>
      <c r="AK751" s="6"/>
      <c r="AL751" s="6"/>
      <c r="AM751" s="5"/>
      <c r="AN751" s="5"/>
    </row>
    <row r="752" spans="8:40" x14ac:dyDescent="0.15">
      <c r="H752" s="17">
        <f t="shared" si="412"/>
        <v>144</v>
      </c>
      <c r="I752" s="7" t="b">
        <f t="shared" si="405"/>
        <v>0</v>
      </c>
      <c r="J752" s="16">
        <v>0</v>
      </c>
      <c r="K752" s="14">
        <v>0</v>
      </c>
      <c r="L752" s="15">
        <f t="shared" si="413"/>
        <v>2915.5237558236945</v>
      </c>
      <c r="M752" s="14">
        <f t="shared" si="397"/>
        <v>769177</v>
      </c>
      <c r="O752" s="12" t="e">
        <f>1000*(IF(I84&lt;18,VLOOKUP(I84,'[1]Mortality (No Interventions) H'!$B$10:$O$129,13),VLOOKUP(I84,'[1]Mortality (Interventions) H'!$B$392:$AV$512,19)))</f>
        <v>#N/A</v>
      </c>
      <c r="P752" s="11">
        <v>0</v>
      </c>
      <c r="Q752" s="10" t="e">
        <f t="shared" si="406"/>
        <v>#N/A</v>
      </c>
      <c r="R752" s="10" t="e">
        <f t="shared" si="407"/>
        <v>#N/A</v>
      </c>
      <c r="S752" s="10" t="e">
        <f t="shared" si="408"/>
        <v>#N/A</v>
      </c>
      <c r="T752" s="9" t="e">
        <f t="shared" si="398"/>
        <v>#N/A</v>
      </c>
      <c r="V752" s="8" t="e">
        <f t="shared" si="409"/>
        <v>#N/A</v>
      </c>
      <c r="W752" s="8" t="e">
        <f t="shared" si="399"/>
        <v>#N/A</v>
      </c>
      <c r="Y752" s="8">
        <f t="shared" si="400"/>
        <v>0</v>
      </c>
      <c r="Z752" s="8">
        <f t="shared" si="401"/>
        <v>0</v>
      </c>
      <c r="AA752" s="8">
        <f t="shared" si="402"/>
        <v>0</v>
      </c>
      <c r="AB752" s="8">
        <f t="shared" si="410"/>
        <v>0</v>
      </c>
      <c r="AC752" s="8">
        <f t="shared" si="403"/>
        <v>0</v>
      </c>
      <c r="AD752" s="8">
        <f t="shared" si="411"/>
        <v>0</v>
      </c>
      <c r="AE752" s="8">
        <f t="shared" si="404"/>
        <v>0</v>
      </c>
      <c r="AJ752" s="7"/>
      <c r="AK752" s="6"/>
      <c r="AL752" s="6"/>
      <c r="AM752" s="5"/>
      <c r="AN752" s="5"/>
    </row>
    <row r="753" spans="8:40" x14ac:dyDescent="0.15">
      <c r="H753" s="17">
        <f t="shared" si="412"/>
        <v>145</v>
      </c>
      <c r="I753" s="7" t="b">
        <f t="shared" si="405"/>
        <v>0</v>
      </c>
      <c r="J753" s="16">
        <v>0</v>
      </c>
      <c r="K753" s="14">
        <v>0</v>
      </c>
      <c r="L753" s="15">
        <f t="shared" si="413"/>
        <v>2915.5237558236945</v>
      </c>
      <c r="M753" s="14">
        <f t="shared" si="397"/>
        <v>769177</v>
      </c>
      <c r="O753" s="12" t="e">
        <f>1000*(IF(I85&lt;18,VLOOKUP(I85,'[1]Mortality (No Interventions) H'!$B$10:$O$129,13),VLOOKUP(I85,'[1]Mortality (Interventions) H'!$B$392:$AV$512,19)))</f>
        <v>#N/A</v>
      </c>
      <c r="P753" s="11">
        <v>0</v>
      </c>
      <c r="Q753" s="10" t="e">
        <f t="shared" si="406"/>
        <v>#N/A</v>
      </c>
      <c r="R753" s="10" t="e">
        <f t="shared" si="407"/>
        <v>#N/A</v>
      </c>
      <c r="S753" s="10" t="e">
        <f t="shared" si="408"/>
        <v>#N/A</v>
      </c>
      <c r="T753" s="9" t="e">
        <f t="shared" si="398"/>
        <v>#N/A</v>
      </c>
      <c r="V753" s="8" t="e">
        <f t="shared" si="409"/>
        <v>#N/A</v>
      </c>
      <c r="W753" s="8" t="e">
        <f t="shared" si="399"/>
        <v>#N/A</v>
      </c>
      <c r="Y753" s="8">
        <f t="shared" si="400"/>
        <v>0</v>
      </c>
      <c r="Z753" s="8">
        <f t="shared" si="401"/>
        <v>0</v>
      </c>
      <c r="AA753" s="8">
        <f t="shared" si="402"/>
        <v>0</v>
      </c>
      <c r="AB753" s="8">
        <f t="shared" si="410"/>
        <v>0</v>
      </c>
      <c r="AC753" s="8">
        <f t="shared" si="403"/>
        <v>0</v>
      </c>
      <c r="AD753" s="8">
        <f t="shared" si="411"/>
        <v>0</v>
      </c>
      <c r="AE753" s="8">
        <f t="shared" si="404"/>
        <v>0</v>
      </c>
      <c r="AJ753" s="7"/>
      <c r="AK753" s="6"/>
      <c r="AL753" s="6"/>
      <c r="AM753" s="5"/>
      <c r="AN753" s="5"/>
    </row>
    <row r="754" spans="8:40" x14ac:dyDescent="0.15">
      <c r="H754" s="17">
        <f t="shared" si="412"/>
        <v>146</v>
      </c>
      <c r="I754" s="7" t="b">
        <f t="shared" si="405"/>
        <v>0</v>
      </c>
      <c r="J754" s="16">
        <v>0</v>
      </c>
      <c r="K754" s="14">
        <v>0</v>
      </c>
      <c r="L754" s="15">
        <f t="shared" si="413"/>
        <v>2915.5237558236945</v>
      </c>
      <c r="M754" s="14">
        <f t="shared" si="397"/>
        <v>769177</v>
      </c>
      <c r="O754" s="12" t="e">
        <f>1000*(IF(I86&lt;18,VLOOKUP(I86,'[1]Mortality (No Interventions) H'!$B$10:$O$129,13),VLOOKUP(I86,'[1]Mortality (Interventions) H'!$B$392:$AV$512,19)))</f>
        <v>#N/A</v>
      </c>
      <c r="P754" s="11">
        <v>0</v>
      </c>
      <c r="Q754" s="10" t="e">
        <f t="shared" si="406"/>
        <v>#N/A</v>
      </c>
      <c r="R754" s="10" t="e">
        <f t="shared" si="407"/>
        <v>#N/A</v>
      </c>
      <c r="S754" s="10" t="e">
        <f t="shared" si="408"/>
        <v>#N/A</v>
      </c>
      <c r="T754" s="9" t="e">
        <f t="shared" si="398"/>
        <v>#N/A</v>
      </c>
      <c r="V754" s="8" t="e">
        <f t="shared" si="409"/>
        <v>#N/A</v>
      </c>
      <c r="W754" s="8" t="e">
        <f t="shared" si="399"/>
        <v>#N/A</v>
      </c>
      <c r="Y754" s="8">
        <f t="shared" si="400"/>
        <v>0</v>
      </c>
      <c r="Z754" s="8">
        <f t="shared" si="401"/>
        <v>0</v>
      </c>
      <c r="AA754" s="8">
        <f t="shared" si="402"/>
        <v>0</v>
      </c>
      <c r="AB754" s="8">
        <f t="shared" si="410"/>
        <v>0</v>
      </c>
      <c r="AC754" s="8">
        <f t="shared" si="403"/>
        <v>0</v>
      </c>
      <c r="AD754" s="8">
        <f t="shared" si="411"/>
        <v>0</v>
      </c>
      <c r="AE754" s="8">
        <f t="shared" si="404"/>
        <v>0</v>
      </c>
      <c r="AJ754" s="7"/>
      <c r="AK754" s="6"/>
      <c r="AL754" s="6"/>
      <c r="AM754" s="5"/>
      <c r="AN754" s="5"/>
    </row>
    <row r="755" spans="8:40" x14ac:dyDescent="0.15">
      <c r="H755" s="17">
        <f t="shared" si="412"/>
        <v>147</v>
      </c>
      <c r="I755" s="7" t="b">
        <f t="shared" si="405"/>
        <v>0</v>
      </c>
      <c r="J755" s="16">
        <v>0</v>
      </c>
      <c r="K755" s="14">
        <v>0</v>
      </c>
      <c r="L755" s="15">
        <f t="shared" si="413"/>
        <v>2915.5237558236945</v>
      </c>
      <c r="M755" s="14">
        <f t="shared" si="397"/>
        <v>769177</v>
      </c>
      <c r="O755" s="12" t="e">
        <f>1000*(IF(I87&lt;18,VLOOKUP(I87,'[1]Mortality (No Interventions) H'!$B$10:$O$129,13),VLOOKUP(I87,'[1]Mortality (Interventions) H'!$B$392:$AV$512,19)))</f>
        <v>#N/A</v>
      </c>
      <c r="P755" s="11">
        <v>0</v>
      </c>
      <c r="Q755" s="10" t="e">
        <f t="shared" si="406"/>
        <v>#N/A</v>
      </c>
      <c r="R755" s="10" t="e">
        <f t="shared" si="407"/>
        <v>#N/A</v>
      </c>
      <c r="S755" s="10" t="e">
        <f t="shared" si="408"/>
        <v>#N/A</v>
      </c>
      <c r="T755" s="9" t="e">
        <f t="shared" si="398"/>
        <v>#N/A</v>
      </c>
      <c r="V755" s="8" t="e">
        <f t="shared" si="409"/>
        <v>#N/A</v>
      </c>
      <c r="W755" s="8" t="e">
        <f t="shared" si="399"/>
        <v>#N/A</v>
      </c>
      <c r="Y755" s="8">
        <f t="shared" si="400"/>
        <v>0</v>
      </c>
      <c r="Z755" s="8">
        <f t="shared" si="401"/>
        <v>0</v>
      </c>
      <c r="AA755" s="8">
        <f t="shared" si="402"/>
        <v>0</v>
      </c>
      <c r="AB755" s="8">
        <f t="shared" si="410"/>
        <v>0</v>
      </c>
      <c r="AC755" s="8">
        <f t="shared" si="403"/>
        <v>0</v>
      </c>
      <c r="AD755" s="8">
        <f t="shared" si="411"/>
        <v>0</v>
      </c>
      <c r="AE755" s="8">
        <f t="shared" si="404"/>
        <v>0</v>
      </c>
      <c r="AJ755" s="7"/>
      <c r="AK755" s="6"/>
      <c r="AL755" s="6"/>
      <c r="AM755" s="5"/>
      <c r="AN755" s="5"/>
    </row>
    <row r="756" spans="8:40" x14ac:dyDescent="0.15">
      <c r="H756" s="17">
        <f t="shared" si="412"/>
        <v>148</v>
      </c>
      <c r="I756" s="7" t="b">
        <f t="shared" si="405"/>
        <v>0</v>
      </c>
      <c r="J756" s="16">
        <v>0</v>
      </c>
      <c r="K756" s="14">
        <v>0</v>
      </c>
      <c r="L756" s="15">
        <f t="shared" si="413"/>
        <v>2915.5237558236945</v>
      </c>
      <c r="M756" s="14">
        <f t="shared" si="397"/>
        <v>769177</v>
      </c>
      <c r="O756" s="12" t="e">
        <f>1000*(IF(I88&lt;18,VLOOKUP(I88,'[1]Mortality (No Interventions) H'!$B$10:$O$129,13),VLOOKUP(I88,'[1]Mortality (Interventions) H'!$B$392:$AV$512,19)))</f>
        <v>#N/A</v>
      </c>
      <c r="P756" s="11">
        <v>0</v>
      </c>
      <c r="Q756" s="10" t="e">
        <f t="shared" si="406"/>
        <v>#N/A</v>
      </c>
      <c r="R756" s="10" t="e">
        <f t="shared" si="407"/>
        <v>#N/A</v>
      </c>
      <c r="S756" s="10" t="e">
        <f t="shared" si="408"/>
        <v>#N/A</v>
      </c>
      <c r="T756" s="9" t="e">
        <f t="shared" si="398"/>
        <v>#N/A</v>
      </c>
      <c r="V756" s="8" t="e">
        <f t="shared" si="409"/>
        <v>#N/A</v>
      </c>
      <c r="W756" s="8" t="e">
        <f t="shared" si="399"/>
        <v>#N/A</v>
      </c>
      <c r="Y756" s="8">
        <f t="shared" si="400"/>
        <v>0</v>
      </c>
      <c r="Z756" s="8">
        <f t="shared" si="401"/>
        <v>0</v>
      </c>
      <c r="AA756" s="8">
        <f t="shared" si="402"/>
        <v>0</v>
      </c>
      <c r="AB756" s="8">
        <f t="shared" si="410"/>
        <v>0</v>
      </c>
      <c r="AC756" s="8">
        <f t="shared" si="403"/>
        <v>0</v>
      </c>
      <c r="AD756" s="8">
        <f t="shared" si="411"/>
        <v>0</v>
      </c>
      <c r="AE756" s="8">
        <f t="shared" si="404"/>
        <v>0</v>
      </c>
      <c r="AJ756" s="7"/>
      <c r="AK756" s="6"/>
      <c r="AL756" s="6"/>
      <c r="AM756" s="5"/>
      <c r="AN756" s="5"/>
    </row>
    <row r="757" spans="8:40" x14ac:dyDescent="0.15">
      <c r="H757" s="17">
        <f t="shared" si="412"/>
        <v>149</v>
      </c>
      <c r="I757" s="7" t="b">
        <f t="shared" si="405"/>
        <v>0</v>
      </c>
      <c r="J757" s="16">
        <v>0</v>
      </c>
      <c r="K757" s="14">
        <v>0</v>
      </c>
      <c r="L757" s="15">
        <f t="shared" si="413"/>
        <v>2915.5237558236945</v>
      </c>
      <c r="M757" s="14">
        <f t="shared" si="397"/>
        <v>769177</v>
      </c>
      <c r="O757" s="12" t="e">
        <f>1000*(IF(I89&lt;18,VLOOKUP(I89,'[1]Mortality (No Interventions) H'!$B$10:$O$129,13),VLOOKUP(I89,'[1]Mortality (Interventions) H'!$B$392:$AV$512,19)))</f>
        <v>#N/A</v>
      </c>
      <c r="P757" s="11">
        <v>0</v>
      </c>
      <c r="Q757" s="10" t="e">
        <f t="shared" si="406"/>
        <v>#N/A</v>
      </c>
      <c r="R757" s="10" t="e">
        <f t="shared" si="407"/>
        <v>#N/A</v>
      </c>
      <c r="S757" s="10" t="e">
        <f t="shared" si="408"/>
        <v>#N/A</v>
      </c>
      <c r="T757" s="9" t="e">
        <f t="shared" si="398"/>
        <v>#N/A</v>
      </c>
      <c r="V757" s="8" t="e">
        <f t="shared" si="409"/>
        <v>#N/A</v>
      </c>
      <c r="W757" s="8" t="e">
        <f t="shared" si="399"/>
        <v>#N/A</v>
      </c>
      <c r="Y757" s="8">
        <f t="shared" si="400"/>
        <v>0</v>
      </c>
      <c r="Z757" s="8">
        <f t="shared" si="401"/>
        <v>0</v>
      </c>
      <c r="AA757" s="8">
        <f t="shared" si="402"/>
        <v>0</v>
      </c>
      <c r="AB757" s="8">
        <f t="shared" si="410"/>
        <v>0</v>
      </c>
      <c r="AC757" s="8">
        <f t="shared" si="403"/>
        <v>0</v>
      </c>
      <c r="AD757" s="8">
        <f t="shared" si="411"/>
        <v>0</v>
      </c>
      <c r="AE757" s="8">
        <f t="shared" si="404"/>
        <v>0</v>
      </c>
      <c r="AJ757" s="7"/>
      <c r="AK757" s="6"/>
      <c r="AL757" s="6"/>
      <c r="AM757" s="5"/>
      <c r="AN757" s="5"/>
    </row>
    <row r="758" spans="8:40" x14ac:dyDescent="0.15">
      <c r="H758" s="17">
        <f t="shared" si="412"/>
        <v>150</v>
      </c>
      <c r="I758" s="7" t="b">
        <f t="shared" si="405"/>
        <v>0</v>
      </c>
      <c r="J758" s="16">
        <v>0</v>
      </c>
      <c r="K758" s="14">
        <v>0</v>
      </c>
      <c r="L758" s="15">
        <f t="shared" si="413"/>
        <v>2915.5237558236945</v>
      </c>
      <c r="M758" s="14">
        <f t="shared" si="397"/>
        <v>769177</v>
      </c>
      <c r="O758" s="12" t="e">
        <f>1000*(IF(I90&lt;18,VLOOKUP(I90,'[1]Mortality (No Interventions) H'!$B$10:$O$129,13),VLOOKUP(I90,'[1]Mortality (Interventions) H'!$B$392:$AV$512,19)))</f>
        <v>#N/A</v>
      </c>
      <c r="P758" s="11">
        <v>0</v>
      </c>
      <c r="Q758" s="10" t="e">
        <f t="shared" si="406"/>
        <v>#N/A</v>
      </c>
      <c r="R758" s="10" t="e">
        <f t="shared" si="407"/>
        <v>#N/A</v>
      </c>
      <c r="S758" s="10" t="e">
        <f t="shared" si="408"/>
        <v>#N/A</v>
      </c>
      <c r="T758" s="9" t="e">
        <f t="shared" si="398"/>
        <v>#N/A</v>
      </c>
      <c r="V758" s="8" t="e">
        <f t="shared" si="409"/>
        <v>#N/A</v>
      </c>
      <c r="W758" s="8" t="e">
        <f t="shared" si="399"/>
        <v>#N/A</v>
      </c>
      <c r="Y758" s="8">
        <f t="shared" si="400"/>
        <v>0</v>
      </c>
      <c r="Z758" s="8">
        <f t="shared" si="401"/>
        <v>0</v>
      </c>
      <c r="AA758" s="8">
        <f t="shared" si="402"/>
        <v>0</v>
      </c>
      <c r="AB758" s="8">
        <f t="shared" si="410"/>
        <v>0</v>
      </c>
      <c r="AC758" s="8">
        <f t="shared" si="403"/>
        <v>0</v>
      </c>
      <c r="AD758" s="8">
        <f t="shared" si="411"/>
        <v>0</v>
      </c>
      <c r="AE758" s="8">
        <f t="shared" si="404"/>
        <v>0</v>
      </c>
      <c r="AJ758" s="7"/>
      <c r="AK758" s="6"/>
      <c r="AL758" s="6"/>
      <c r="AM758" s="5"/>
      <c r="AN758" s="5"/>
    </row>
    <row r="759" spans="8:40" x14ac:dyDescent="0.15">
      <c r="H759" s="17">
        <f t="shared" si="412"/>
        <v>151</v>
      </c>
      <c r="I759" s="7" t="b">
        <f t="shared" si="405"/>
        <v>0</v>
      </c>
      <c r="J759" s="16">
        <v>0</v>
      </c>
      <c r="K759" s="14">
        <v>0</v>
      </c>
      <c r="L759" s="15">
        <f t="shared" si="413"/>
        <v>2915.5237558236945</v>
      </c>
      <c r="M759" s="14">
        <f t="shared" si="397"/>
        <v>769177</v>
      </c>
      <c r="O759" s="12" t="e">
        <f>1000*(IF(I91&lt;18,VLOOKUP(I91,'[1]Mortality (No Interventions) H'!$B$10:$O$129,13),VLOOKUP(I91,'[1]Mortality (Interventions) H'!$B$392:$AV$512,19)))</f>
        <v>#N/A</v>
      </c>
      <c r="P759" s="11">
        <v>0</v>
      </c>
      <c r="Q759" s="10" t="e">
        <f t="shared" si="406"/>
        <v>#N/A</v>
      </c>
      <c r="R759" s="10" t="e">
        <f t="shared" si="407"/>
        <v>#N/A</v>
      </c>
      <c r="S759" s="10" t="e">
        <f t="shared" si="408"/>
        <v>#N/A</v>
      </c>
      <c r="T759" s="9" t="e">
        <f t="shared" si="398"/>
        <v>#N/A</v>
      </c>
      <c r="V759" s="8" t="e">
        <f t="shared" si="409"/>
        <v>#N/A</v>
      </c>
      <c r="W759" s="8" t="e">
        <f t="shared" si="399"/>
        <v>#N/A</v>
      </c>
      <c r="Y759" s="8">
        <f t="shared" si="400"/>
        <v>0</v>
      </c>
      <c r="Z759" s="8">
        <f t="shared" si="401"/>
        <v>0</v>
      </c>
      <c r="AA759" s="8">
        <f t="shared" si="402"/>
        <v>0</v>
      </c>
      <c r="AB759" s="8">
        <f t="shared" si="410"/>
        <v>0</v>
      </c>
      <c r="AC759" s="8">
        <f t="shared" si="403"/>
        <v>0</v>
      </c>
      <c r="AD759" s="8">
        <f t="shared" si="411"/>
        <v>0</v>
      </c>
      <c r="AE759" s="8">
        <f t="shared" si="404"/>
        <v>0</v>
      </c>
      <c r="AJ759" s="7"/>
      <c r="AK759" s="6"/>
      <c r="AL759" s="6"/>
      <c r="AM759" s="5"/>
      <c r="AN759" s="5"/>
    </row>
    <row r="760" spans="8:40" x14ac:dyDescent="0.15">
      <c r="H760" s="17">
        <f t="shared" si="412"/>
        <v>152</v>
      </c>
      <c r="I760" s="7" t="b">
        <f t="shared" si="405"/>
        <v>0</v>
      </c>
      <c r="J760" s="16">
        <v>0</v>
      </c>
      <c r="K760" s="14">
        <v>0</v>
      </c>
      <c r="L760" s="15">
        <f t="shared" si="413"/>
        <v>2915.5237558236945</v>
      </c>
      <c r="M760" s="14">
        <f t="shared" si="397"/>
        <v>769177</v>
      </c>
      <c r="O760" s="12" t="e">
        <f>1000*(IF(I92&lt;18,VLOOKUP(I92,'[1]Mortality (No Interventions) H'!$B$10:$O$129,13),VLOOKUP(I92,'[1]Mortality (Interventions) H'!$B$392:$AV$512,19)))</f>
        <v>#N/A</v>
      </c>
      <c r="P760" s="11">
        <v>0</v>
      </c>
      <c r="Q760" s="10" t="e">
        <f t="shared" si="406"/>
        <v>#N/A</v>
      </c>
      <c r="R760" s="10" t="e">
        <f t="shared" si="407"/>
        <v>#N/A</v>
      </c>
      <c r="S760" s="10" t="e">
        <f t="shared" si="408"/>
        <v>#N/A</v>
      </c>
      <c r="T760" s="9" t="e">
        <f t="shared" si="398"/>
        <v>#N/A</v>
      </c>
      <c r="V760" s="8" t="e">
        <f t="shared" si="409"/>
        <v>#N/A</v>
      </c>
      <c r="W760" s="8" t="e">
        <f t="shared" si="399"/>
        <v>#N/A</v>
      </c>
      <c r="Y760" s="8">
        <f t="shared" si="400"/>
        <v>0</v>
      </c>
      <c r="Z760" s="8">
        <f t="shared" si="401"/>
        <v>0</v>
      </c>
      <c r="AA760" s="8">
        <f t="shared" si="402"/>
        <v>0</v>
      </c>
      <c r="AB760" s="8">
        <f t="shared" si="410"/>
        <v>0</v>
      </c>
      <c r="AC760" s="8">
        <f t="shared" si="403"/>
        <v>0</v>
      </c>
      <c r="AD760" s="8">
        <f t="shared" si="411"/>
        <v>0</v>
      </c>
      <c r="AE760" s="8">
        <f t="shared" si="404"/>
        <v>0</v>
      </c>
      <c r="AJ760" s="7"/>
      <c r="AK760" s="6"/>
      <c r="AL760" s="6"/>
      <c r="AM760" s="5"/>
      <c r="AN760" s="5"/>
    </row>
    <row r="761" spans="8:40" x14ac:dyDescent="0.15">
      <c r="H761" s="17">
        <f t="shared" si="412"/>
        <v>153</v>
      </c>
      <c r="I761" s="7" t="b">
        <f t="shared" si="405"/>
        <v>0</v>
      </c>
      <c r="J761" s="16">
        <v>0</v>
      </c>
      <c r="K761" s="14">
        <v>0</v>
      </c>
      <c r="L761" s="15">
        <f t="shared" si="413"/>
        <v>2915.5237558236945</v>
      </c>
      <c r="M761" s="14">
        <f t="shared" si="397"/>
        <v>769177</v>
      </c>
      <c r="O761" s="12" t="e">
        <f>1000*(IF(I93&lt;18,VLOOKUP(I93,'[1]Mortality (No Interventions) H'!$B$10:$O$129,13),VLOOKUP(I93,'[1]Mortality (Interventions) H'!$B$392:$AV$512,19)))</f>
        <v>#N/A</v>
      </c>
      <c r="P761" s="11">
        <v>0</v>
      </c>
      <c r="Q761" s="10" t="e">
        <f t="shared" si="406"/>
        <v>#N/A</v>
      </c>
      <c r="R761" s="10" t="e">
        <f t="shared" si="407"/>
        <v>#N/A</v>
      </c>
      <c r="S761" s="10" t="e">
        <f t="shared" si="408"/>
        <v>#N/A</v>
      </c>
      <c r="T761" s="9" t="e">
        <f t="shared" si="398"/>
        <v>#N/A</v>
      </c>
      <c r="V761" s="8" t="e">
        <f t="shared" si="409"/>
        <v>#N/A</v>
      </c>
      <c r="W761" s="8" t="e">
        <f t="shared" si="399"/>
        <v>#N/A</v>
      </c>
      <c r="Y761" s="8">
        <f t="shared" si="400"/>
        <v>0</v>
      </c>
      <c r="Z761" s="8">
        <f t="shared" si="401"/>
        <v>0</v>
      </c>
      <c r="AA761" s="8">
        <f t="shared" si="402"/>
        <v>0</v>
      </c>
      <c r="AB761" s="8">
        <f t="shared" si="410"/>
        <v>0</v>
      </c>
      <c r="AC761" s="8">
        <f t="shared" si="403"/>
        <v>0</v>
      </c>
      <c r="AD761" s="8">
        <f t="shared" si="411"/>
        <v>0</v>
      </c>
      <c r="AE761" s="8">
        <f t="shared" si="404"/>
        <v>0</v>
      </c>
      <c r="AJ761" s="7"/>
      <c r="AK761" s="6"/>
      <c r="AL761" s="6"/>
      <c r="AM761" s="5"/>
      <c r="AN761" s="5"/>
    </row>
    <row r="762" spans="8:40" x14ac:dyDescent="0.15">
      <c r="H762" s="17">
        <f t="shared" si="412"/>
        <v>154</v>
      </c>
      <c r="I762" s="7" t="b">
        <f t="shared" si="405"/>
        <v>0</v>
      </c>
      <c r="J762" s="16">
        <v>0</v>
      </c>
      <c r="K762" s="14">
        <v>0</v>
      </c>
      <c r="L762" s="15">
        <f t="shared" si="413"/>
        <v>2915.5237558236945</v>
      </c>
      <c r="M762" s="14">
        <f t="shared" si="397"/>
        <v>769177</v>
      </c>
      <c r="O762" s="12" t="e">
        <f>1000*(IF(I94&lt;18,VLOOKUP(I94,'[1]Mortality (No Interventions) H'!$B$10:$O$129,13),VLOOKUP(I94,'[1]Mortality (Interventions) H'!$B$392:$AV$512,19)))</f>
        <v>#N/A</v>
      </c>
      <c r="P762" s="11">
        <v>0</v>
      </c>
      <c r="Q762" s="10" t="e">
        <f t="shared" si="406"/>
        <v>#N/A</v>
      </c>
      <c r="R762" s="10" t="e">
        <f t="shared" si="407"/>
        <v>#N/A</v>
      </c>
      <c r="S762" s="10" t="e">
        <f t="shared" si="408"/>
        <v>#N/A</v>
      </c>
      <c r="T762" s="9" t="e">
        <f t="shared" si="398"/>
        <v>#N/A</v>
      </c>
      <c r="V762" s="8" t="e">
        <f t="shared" si="409"/>
        <v>#N/A</v>
      </c>
      <c r="W762" s="8" t="e">
        <f t="shared" si="399"/>
        <v>#N/A</v>
      </c>
      <c r="Y762" s="8">
        <f t="shared" si="400"/>
        <v>0</v>
      </c>
      <c r="Z762" s="8">
        <f t="shared" si="401"/>
        <v>0</v>
      </c>
      <c r="AA762" s="8">
        <f t="shared" si="402"/>
        <v>0</v>
      </c>
      <c r="AB762" s="8">
        <f t="shared" si="410"/>
        <v>0</v>
      </c>
      <c r="AC762" s="8">
        <f t="shared" si="403"/>
        <v>0</v>
      </c>
      <c r="AD762" s="8">
        <f t="shared" si="411"/>
        <v>0</v>
      </c>
      <c r="AE762" s="8">
        <f t="shared" si="404"/>
        <v>0</v>
      </c>
      <c r="AJ762" s="7"/>
      <c r="AK762" s="6"/>
      <c r="AL762" s="6"/>
      <c r="AM762" s="5"/>
      <c r="AN762" s="5"/>
    </row>
    <row r="763" spans="8:40" x14ac:dyDescent="0.15">
      <c r="H763" s="17">
        <f t="shared" si="412"/>
        <v>155</v>
      </c>
      <c r="I763" s="7" t="b">
        <f t="shared" si="405"/>
        <v>0</v>
      </c>
      <c r="J763" s="16">
        <v>0</v>
      </c>
      <c r="K763" s="14">
        <v>0</v>
      </c>
      <c r="L763" s="15">
        <f t="shared" si="413"/>
        <v>2915.5237558236945</v>
      </c>
      <c r="M763" s="14">
        <f t="shared" si="397"/>
        <v>769177</v>
      </c>
      <c r="O763" s="12" t="e">
        <f>1000*(IF(I95&lt;18,VLOOKUP(I95,'[1]Mortality (No Interventions) H'!$B$10:$O$129,13),VLOOKUP(I95,'[1]Mortality (Interventions) H'!$B$392:$AV$512,19)))</f>
        <v>#N/A</v>
      </c>
      <c r="P763" s="11">
        <v>0</v>
      </c>
      <c r="Q763" s="10" t="e">
        <f t="shared" si="406"/>
        <v>#N/A</v>
      </c>
      <c r="R763" s="10" t="e">
        <f t="shared" si="407"/>
        <v>#N/A</v>
      </c>
      <c r="S763" s="10" t="e">
        <f t="shared" si="408"/>
        <v>#N/A</v>
      </c>
      <c r="T763" s="9" t="e">
        <f t="shared" si="398"/>
        <v>#N/A</v>
      </c>
      <c r="V763" s="8" t="e">
        <f t="shared" si="409"/>
        <v>#N/A</v>
      </c>
      <c r="W763" s="8" t="e">
        <f t="shared" si="399"/>
        <v>#N/A</v>
      </c>
      <c r="Y763" s="8">
        <f t="shared" si="400"/>
        <v>0</v>
      </c>
      <c r="Z763" s="8">
        <f t="shared" si="401"/>
        <v>0</v>
      </c>
      <c r="AA763" s="8">
        <f t="shared" si="402"/>
        <v>0</v>
      </c>
      <c r="AB763" s="8">
        <f t="shared" si="410"/>
        <v>0</v>
      </c>
      <c r="AC763" s="8">
        <f t="shared" si="403"/>
        <v>0</v>
      </c>
      <c r="AD763" s="8">
        <f t="shared" si="411"/>
        <v>0</v>
      </c>
      <c r="AE763" s="8">
        <f t="shared" si="404"/>
        <v>0</v>
      </c>
      <c r="AJ763" s="7"/>
      <c r="AK763" s="6"/>
      <c r="AL763" s="6"/>
      <c r="AM763" s="5"/>
      <c r="AN763" s="5"/>
    </row>
    <row r="764" spans="8:40" x14ac:dyDescent="0.15">
      <c r="H764" s="17">
        <f t="shared" si="412"/>
        <v>156</v>
      </c>
      <c r="I764" s="7" t="b">
        <f t="shared" si="405"/>
        <v>0</v>
      </c>
      <c r="J764" s="16">
        <v>0</v>
      </c>
      <c r="K764" s="14">
        <v>0</v>
      </c>
      <c r="L764" s="15">
        <f t="shared" si="413"/>
        <v>2915.5237558236945</v>
      </c>
      <c r="M764" s="14">
        <f t="shared" si="397"/>
        <v>769177</v>
      </c>
      <c r="O764" s="12" t="e">
        <f>1000*(IF(I96&lt;18,VLOOKUP(I96,'[1]Mortality (No Interventions) H'!$B$10:$O$129,13),VLOOKUP(I96,'[1]Mortality (Interventions) H'!$B$392:$AV$512,19)))</f>
        <v>#N/A</v>
      </c>
      <c r="P764" s="11">
        <v>0</v>
      </c>
      <c r="Q764" s="10" t="e">
        <f t="shared" si="406"/>
        <v>#N/A</v>
      </c>
      <c r="R764" s="10" t="e">
        <f t="shared" si="407"/>
        <v>#N/A</v>
      </c>
      <c r="S764" s="10" t="e">
        <f t="shared" si="408"/>
        <v>#N/A</v>
      </c>
      <c r="T764" s="9" t="e">
        <f t="shared" si="398"/>
        <v>#N/A</v>
      </c>
      <c r="V764" s="8" t="e">
        <f t="shared" si="409"/>
        <v>#N/A</v>
      </c>
      <c r="W764" s="8" t="e">
        <f t="shared" si="399"/>
        <v>#N/A</v>
      </c>
      <c r="Y764" s="8">
        <f t="shared" si="400"/>
        <v>0</v>
      </c>
      <c r="Z764" s="8">
        <f t="shared" si="401"/>
        <v>0</v>
      </c>
      <c r="AA764" s="8">
        <f t="shared" si="402"/>
        <v>0</v>
      </c>
      <c r="AB764" s="8">
        <f t="shared" si="410"/>
        <v>0</v>
      </c>
      <c r="AC764" s="8">
        <f t="shared" si="403"/>
        <v>0</v>
      </c>
      <c r="AD764" s="8">
        <f t="shared" si="411"/>
        <v>0</v>
      </c>
      <c r="AE764" s="8">
        <f t="shared" si="404"/>
        <v>0</v>
      </c>
      <c r="AJ764" s="7"/>
      <c r="AK764" s="6"/>
      <c r="AL764" s="6"/>
      <c r="AM764" s="5"/>
      <c r="AN764" s="5"/>
    </row>
    <row r="765" spans="8:40" x14ac:dyDescent="0.15">
      <c r="H765" s="17">
        <f t="shared" si="412"/>
        <v>157</v>
      </c>
      <c r="I765" s="7" t="b">
        <f t="shared" si="405"/>
        <v>0</v>
      </c>
      <c r="J765" s="16">
        <v>0</v>
      </c>
      <c r="K765" s="14">
        <v>0</v>
      </c>
      <c r="L765" s="15">
        <f t="shared" si="413"/>
        <v>2915.5237558236945</v>
      </c>
      <c r="M765" s="14">
        <f t="shared" si="397"/>
        <v>769177</v>
      </c>
      <c r="O765" s="12" t="e">
        <f>1000*(IF(I97&lt;18,VLOOKUP(I97,'[1]Mortality (No Interventions) H'!$B$10:$O$129,13),VLOOKUP(I97,'[1]Mortality (Interventions) H'!$B$392:$AV$512,19)))</f>
        <v>#N/A</v>
      </c>
      <c r="P765" s="11">
        <v>0</v>
      </c>
      <c r="Q765" s="10" t="e">
        <f t="shared" si="406"/>
        <v>#N/A</v>
      </c>
      <c r="R765" s="10" t="e">
        <f t="shared" si="407"/>
        <v>#N/A</v>
      </c>
      <c r="S765" s="10" t="e">
        <f t="shared" si="408"/>
        <v>#N/A</v>
      </c>
      <c r="T765" s="9" t="e">
        <f t="shared" si="398"/>
        <v>#N/A</v>
      </c>
      <c r="V765" s="8" t="e">
        <f t="shared" si="409"/>
        <v>#N/A</v>
      </c>
      <c r="W765" s="8" t="e">
        <f t="shared" si="399"/>
        <v>#N/A</v>
      </c>
      <c r="Y765" s="8">
        <f t="shared" si="400"/>
        <v>0</v>
      </c>
      <c r="Z765" s="8">
        <f t="shared" si="401"/>
        <v>0</v>
      </c>
      <c r="AA765" s="8">
        <f t="shared" si="402"/>
        <v>0</v>
      </c>
      <c r="AB765" s="8">
        <f t="shared" si="410"/>
        <v>0</v>
      </c>
      <c r="AC765" s="8">
        <f t="shared" si="403"/>
        <v>0</v>
      </c>
      <c r="AD765" s="8">
        <f t="shared" si="411"/>
        <v>0</v>
      </c>
      <c r="AE765" s="8">
        <f t="shared" si="404"/>
        <v>0</v>
      </c>
      <c r="AJ765" s="7"/>
      <c r="AK765" s="6"/>
      <c r="AL765" s="6"/>
      <c r="AM765" s="5"/>
      <c r="AN765" s="5"/>
    </row>
    <row r="766" spans="8:40" x14ac:dyDescent="0.15">
      <c r="H766" s="17">
        <f t="shared" si="412"/>
        <v>158</v>
      </c>
      <c r="I766" s="7" t="b">
        <f t="shared" si="405"/>
        <v>0</v>
      </c>
      <c r="J766" s="16">
        <v>0</v>
      </c>
      <c r="K766" s="14">
        <v>0</v>
      </c>
      <c r="L766" s="15">
        <f t="shared" si="413"/>
        <v>2915.5237558236945</v>
      </c>
      <c r="M766" s="14">
        <f t="shared" si="397"/>
        <v>769177</v>
      </c>
      <c r="O766" s="12" t="e">
        <f>1000*(IF(I98&lt;18,VLOOKUP(I98,'[1]Mortality (No Interventions) H'!$B$10:$O$129,13),VLOOKUP(I98,'[1]Mortality (Interventions) H'!$B$392:$AV$512,19)))</f>
        <v>#N/A</v>
      </c>
      <c r="P766" s="11">
        <v>0</v>
      </c>
      <c r="Q766" s="10" t="e">
        <f t="shared" si="406"/>
        <v>#N/A</v>
      </c>
      <c r="R766" s="10" t="e">
        <f t="shared" si="407"/>
        <v>#N/A</v>
      </c>
      <c r="S766" s="10" t="e">
        <f t="shared" si="408"/>
        <v>#N/A</v>
      </c>
      <c r="T766" s="9" t="e">
        <f t="shared" si="398"/>
        <v>#N/A</v>
      </c>
      <c r="V766" s="8" t="e">
        <f t="shared" si="409"/>
        <v>#N/A</v>
      </c>
      <c r="W766" s="8" t="e">
        <f t="shared" si="399"/>
        <v>#N/A</v>
      </c>
      <c r="Y766" s="8">
        <f t="shared" si="400"/>
        <v>0</v>
      </c>
      <c r="Z766" s="8">
        <f t="shared" si="401"/>
        <v>0</v>
      </c>
      <c r="AA766" s="8">
        <f t="shared" si="402"/>
        <v>0</v>
      </c>
      <c r="AB766" s="8">
        <f t="shared" si="410"/>
        <v>0</v>
      </c>
      <c r="AC766" s="8">
        <f t="shared" si="403"/>
        <v>0</v>
      </c>
      <c r="AD766" s="8">
        <f t="shared" si="411"/>
        <v>0</v>
      </c>
      <c r="AE766" s="8">
        <f t="shared" si="404"/>
        <v>0</v>
      </c>
      <c r="AJ766" s="7"/>
      <c r="AK766" s="6"/>
      <c r="AL766" s="6"/>
      <c r="AM766" s="5"/>
      <c r="AN766" s="5"/>
    </row>
    <row r="767" spans="8:40" x14ac:dyDescent="0.15">
      <c r="H767" s="17">
        <f t="shared" si="412"/>
        <v>159</v>
      </c>
      <c r="I767" s="7" t="b">
        <f t="shared" si="405"/>
        <v>0</v>
      </c>
      <c r="J767" s="16">
        <v>0</v>
      </c>
      <c r="K767" s="14">
        <v>0</v>
      </c>
      <c r="L767" s="15">
        <f t="shared" si="413"/>
        <v>2915.5237558236945</v>
      </c>
      <c r="M767" s="14">
        <f t="shared" si="397"/>
        <v>769177</v>
      </c>
      <c r="O767" s="12" t="e">
        <f>1000*(IF(I99&lt;18,VLOOKUP(I99,'[1]Mortality (No Interventions) H'!$B$10:$O$129,13),VLOOKUP(I99,'[1]Mortality (Interventions) H'!$B$392:$AV$512,19)))</f>
        <v>#N/A</v>
      </c>
      <c r="P767" s="11">
        <v>0</v>
      </c>
      <c r="Q767" s="10" t="e">
        <f t="shared" si="406"/>
        <v>#N/A</v>
      </c>
      <c r="R767" s="10" t="e">
        <f t="shared" si="407"/>
        <v>#N/A</v>
      </c>
      <c r="S767" s="10" t="e">
        <f t="shared" si="408"/>
        <v>#N/A</v>
      </c>
      <c r="T767" s="9" t="e">
        <f t="shared" si="398"/>
        <v>#N/A</v>
      </c>
      <c r="V767" s="8" t="e">
        <f t="shared" si="409"/>
        <v>#N/A</v>
      </c>
      <c r="W767" s="8" t="e">
        <f t="shared" si="399"/>
        <v>#N/A</v>
      </c>
      <c r="Y767" s="8">
        <f t="shared" si="400"/>
        <v>0</v>
      </c>
      <c r="Z767" s="8">
        <f t="shared" si="401"/>
        <v>0</v>
      </c>
      <c r="AA767" s="8">
        <f t="shared" si="402"/>
        <v>0</v>
      </c>
      <c r="AB767" s="8">
        <f t="shared" si="410"/>
        <v>0</v>
      </c>
      <c r="AC767" s="8">
        <f t="shared" si="403"/>
        <v>0</v>
      </c>
      <c r="AD767" s="8">
        <f t="shared" si="411"/>
        <v>0</v>
      </c>
      <c r="AE767" s="8">
        <f t="shared" si="404"/>
        <v>0</v>
      </c>
      <c r="AJ767" s="7"/>
      <c r="AK767" s="6"/>
      <c r="AL767" s="6"/>
      <c r="AM767" s="5"/>
      <c r="AN767" s="5"/>
    </row>
    <row r="768" spans="8:40" x14ac:dyDescent="0.15">
      <c r="H768" s="17">
        <f t="shared" si="412"/>
        <v>160</v>
      </c>
      <c r="I768" s="7" t="b">
        <f t="shared" si="405"/>
        <v>0</v>
      </c>
      <c r="J768" s="16">
        <v>0</v>
      </c>
      <c r="K768" s="14">
        <v>0</v>
      </c>
      <c r="L768" s="15">
        <f t="shared" si="413"/>
        <v>2915.5237558236945</v>
      </c>
      <c r="M768" s="14">
        <f t="shared" ref="M768:M792" si="414">$E$11</f>
        <v>769177</v>
      </c>
      <c r="O768" s="12" t="e">
        <f>1000*(IF(I100&lt;18,VLOOKUP(I100,'[1]Mortality (No Interventions) H'!$B$10:$O$129,13),VLOOKUP(I100,'[1]Mortality (Interventions) H'!$B$392:$AV$512,19)))</f>
        <v>#N/A</v>
      </c>
      <c r="P768" s="11">
        <v>0</v>
      </c>
      <c r="Q768" s="10" t="e">
        <f t="shared" si="406"/>
        <v>#N/A</v>
      </c>
      <c r="R768" s="10" t="e">
        <f t="shared" si="407"/>
        <v>#N/A</v>
      </c>
      <c r="S768" s="10" t="e">
        <f t="shared" si="408"/>
        <v>#N/A</v>
      </c>
      <c r="T768" s="9" t="e">
        <f t="shared" ref="T768:T792" si="415">Q768-SUM(R768:S768)</f>
        <v>#N/A</v>
      </c>
      <c r="V768" s="8" t="e">
        <f t="shared" si="409"/>
        <v>#N/A</v>
      </c>
      <c r="W768" s="8" t="e">
        <f t="shared" ref="W768:W792" si="416">$G$14*M768*T768</f>
        <v>#N/A</v>
      </c>
      <c r="Y768" s="8">
        <f t="shared" ref="Y768:Y792" si="417">IFERROR(_xlfn.IFNA($T768*J768,0),0)</f>
        <v>0</v>
      </c>
      <c r="Z768" s="8">
        <f t="shared" ref="Z768:Z792" si="418">IFERROR(_xlfn.IFNA(-$T768*K768,0),0)</f>
        <v>0</v>
      </c>
      <c r="AA768" s="8">
        <f t="shared" ref="AA768:AA792" si="419">IFERROR(_xlfn.IFNA(-$T768*L768,0),0)</f>
        <v>0</v>
      </c>
      <c r="AB768" s="8">
        <f t="shared" si="410"/>
        <v>0</v>
      </c>
      <c r="AC768" s="8">
        <f t="shared" ref="AC768:AC792" si="420">IFERROR(_xlfn.IFNA(SUM(Y768:AB768),0),0)</f>
        <v>0</v>
      </c>
      <c r="AD768" s="8">
        <f t="shared" si="411"/>
        <v>0</v>
      </c>
      <c r="AE768" s="8">
        <f t="shared" ref="AE768:AE792" si="421">IFERROR(_xlfn.IFNA(SUM(AC768:AD768),0),0)</f>
        <v>0</v>
      </c>
      <c r="AJ768" s="7"/>
      <c r="AK768" s="6"/>
      <c r="AL768" s="6"/>
      <c r="AM768" s="5"/>
      <c r="AN768" s="5"/>
    </row>
    <row r="769" spans="8:40" x14ac:dyDescent="0.15">
      <c r="H769" s="17">
        <f t="shared" si="412"/>
        <v>161</v>
      </c>
      <c r="I769" s="7" t="b">
        <f t="shared" ref="I769:I792" si="422">IF(H769&lt;121, H769 )</f>
        <v>0</v>
      </c>
      <c r="J769" s="16">
        <v>0</v>
      </c>
      <c r="K769" s="14">
        <v>0</v>
      </c>
      <c r="L769" s="15">
        <f t="shared" si="413"/>
        <v>2915.5237558236945</v>
      </c>
      <c r="M769" s="14">
        <f t="shared" si="414"/>
        <v>769177</v>
      </c>
      <c r="O769" s="12" t="e">
        <f>1000*(IF(I101&lt;18,VLOOKUP(I101,'[1]Mortality (No Interventions) H'!$B$10:$O$129,13),VLOOKUP(I101,'[1]Mortality (Interventions) H'!$B$392:$AV$512,19)))</f>
        <v>#N/A</v>
      </c>
      <c r="P769" s="11">
        <v>0</v>
      </c>
      <c r="Q769" s="10" t="e">
        <f t="shared" ref="Q769:Q792" si="423">T768</f>
        <v>#N/A</v>
      </c>
      <c r="R769" s="10" t="e">
        <f t="shared" ref="R769:R792" si="424">O769*Q769/1000</f>
        <v>#N/A</v>
      </c>
      <c r="S769" s="10" t="e">
        <f t="shared" ref="S769:S792" si="425">MIN(P769*Q769,Q769-R769)</f>
        <v>#N/A</v>
      </c>
      <c r="T769" s="9" t="e">
        <f t="shared" si="415"/>
        <v>#N/A</v>
      </c>
      <c r="V769" s="8" t="e">
        <f t="shared" ref="V769:V792" si="426">W768</f>
        <v>#N/A</v>
      </c>
      <c r="W769" s="8" t="e">
        <f t="shared" si="416"/>
        <v>#N/A</v>
      </c>
      <c r="Y769" s="8">
        <f t="shared" si="417"/>
        <v>0</v>
      </c>
      <c r="Z769" s="8">
        <f t="shared" si="418"/>
        <v>0</v>
      </c>
      <c r="AA769" s="8">
        <f t="shared" si="419"/>
        <v>0</v>
      </c>
      <c r="AB769" s="8">
        <f t="shared" ref="AB769:AB792" si="427">IFERROR(_xlfn.IFNA(-M769*R769,0),0)</f>
        <v>0</v>
      </c>
      <c r="AC769" s="8">
        <f t="shared" si="420"/>
        <v>0</v>
      </c>
      <c r="AD769" s="8">
        <f t="shared" ref="AD769:AD792" si="428">IFERROR(_xlfn.IFNA($D$6*SUM(V769:V769,Y769:Z769),0),0)</f>
        <v>0</v>
      </c>
      <c r="AE769" s="8">
        <f t="shared" si="421"/>
        <v>0</v>
      </c>
      <c r="AJ769" s="7"/>
      <c r="AK769" s="6"/>
      <c r="AL769" s="6"/>
      <c r="AM769" s="5"/>
      <c r="AN769" s="5"/>
    </row>
    <row r="770" spans="8:40" x14ac:dyDescent="0.15">
      <c r="H770" s="17">
        <f t="shared" ref="H770:H792" si="429">H769+1</f>
        <v>162</v>
      </c>
      <c r="I770" s="7" t="b">
        <f t="shared" si="422"/>
        <v>0</v>
      </c>
      <c r="J770" s="16">
        <v>0</v>
      </c>
      <c r="K770" s="14">
        <v>0</v>
      </c>
      <c r="L770" s="15">
        <f t="shared" ref="L770:L792" si="430">$C$683</f>
        <v>2915.5237558236945</v>
      </c>
      <c r="M770" s="14">
        <f t="shared" si="414"/>
        <v>769177</v>
      </c>
      <c r="O770" s="12" t="e">
        <f>1000*(IF(I102&lt;18,VLOOKUP(I102,'[1]Mortality (No Interventions) H'!$B$10:$O$129,13),VLOOKUP(I102,'[1]Mortality (Interventions) H'!$B$392:$AV$512,19)))</f>
        <v>#N/A</v>
      </c>
      <c r="P770" s="11">
        <v>0</v>
      </c>
      <c r="Q770" s="10" t="e">
        <f t="shared" si="423"/>
        <v>#N/A</v>
      </c>
      <c r="R770" s="10" t="e">
        <f t="shared" si="424"/>
        <v>#N/A</v>
      </c>
      <c r="S770" s="10" t="e">
        <f t="shared" si="425"/>
        <v>#N/A</v>
      </c>
      <c r="T770" s="9" t="e">
        <f t="shared" si="415"/>
        <v>#N/A</v>
      </c>
      <c r="V770" s="8" t="e">
        <f t="shared" si="426"/>
        <v>#N/A</v>
      </c>
      <c r="W770" s="8" t="e">
        <f t="shared" si="416"/>
        <v>#N/A</v>
      </c>
      <c r="Y770" s="8">
        <f t="shared" si="417"/>
        <v>0</v>
      </c>
      <c r="Z770" s="8">
        <f t="shared" si="418"/>
        <v>0</v>
      </c>
      <c r="AA770" s="8">
        <f t="shared" si="419"/>
        <v>0</v>
      </c>
      <c r="AB770" s="8">
        <f t="shared" si="427"/>
        <v>0</v>
      </c>
      <c r="AC770" s="8">
        <f t="shared" si="420"/>
        <v>0</v>
      </c>
      <c r="AD770" s="8">
        <f t="shared" si="428"/>
        <v>0</v>
      </c>
      <c r="AE770" s="8">
        <f t="shared" si="421"/>
        <v>0</v>
      </c>
      <c r="AJ770" s="7"/>
      <c r="AK770" s="6"/>
      <c r="AL770" s="6"/>
      <c r="AM770" s="5"/>
      <c r="AN770" s="5"/>
    </row>
    <row r="771" spans="8:40" x14ac:dyDescent="0.15">
      <c r="H771" s="17">
        <f t="shared" si="429"/>
        <v>163</v>
      </c>
      <c r="I771" s="7" t="b">
        <f t="shared" si="422"/>
        <v>0</v>
      </c>
      <c r="J771" s="16">
        <v>0</v>
      </c>
      <c r="K771" s="14">
        <v>0</v>
      </c>
      <c r="L771" s="15">
        <f t="shared" si="430"/>
        <v>2915.5237558236945</v>
      </c>
      <c r="M771" s="14">
        <f t="shared" si="414"/>
        <v>769177</v>
      </c>
      <c r="O771" s="12" t="e">
        <f>1000*(IF(I103&lt;18,VLOOKUP(I103,'[1]Mortality (No Interventions) H'!$B$10:$O$129,13),VLOOKUP(I103,'[1]Mortality (Interventions) H'!$B$392:$AV$512,19)))</f>
        <v>#N/A</v>
      </c>
      <c r="P771" s="11">
        <v>0</v>
      </c>
      <c r="Q771" s="10" t="e">
        <f t="shared" si="423"/>
        <v>#N/A</v>
      </c>
      <c r="R771" s="10" t="e">
        <f t="shared" si="424"/>
        <v>#N/A</v>
      </c>
      <c r="S771" s="10" t="e">
        <f t="shared" si="425"/>
        <v>#N/A</v>
      </c>
      <c r="T771" s="9" t="e">
        <f t="shared" si="415"/>
        <v>#N/A</v>
      </c>
      <c r="V771" s="8" t="e">
        <f t="shared" si="426"/>
        <v>#N/A</v>
      </c>
      <c r="W771" s="8" t="e">
        <f t="shared" si="416"/>
        <v>#N/A</v>
      </c>
      <c r="Y771" s="8">
        <f t="shared" si="417"/>
        <v>0</v>
      </c>
      <c r="Z771" s="8">
        <f t="shared" si="418"/>
        <v>0</v>
      </c>
      <c r="AA771" s="8">
        <f t="shared" si="419"/>
        <v>0</v>
      </c>
      <c r="AB771" s="8">
        <f t="shared" si="427"/>
        <v>0</v>
      </c>
      <c r="AC771" s="8">
        <f t="shared" si="420"/>
        <v>0</v>
      </c>
      <c r="AD771" s="8">
        <f t="shared" si="428"/>
        <v>0</v>
      </c>
      <c r="AE771" s="8">
        <f t="shared" si="421"/>
        <v>0</v>
      </c>
      <c r="AJ771" s="7"/>
      <c r="AK771" s="6"/>
      <c r="AL771" s="6"/>
      <c r="AM771" s="5"/>
      <c r="AN771" s="5"/>
    </row>
    <row r="772" spans="8:40" x14ac:dyDescent="0.15">
      <c r="H772" s="17">
        <f t="shared" si="429"/>
        <v>164</v>
      </c>
      <c r="I772" s="7" t="b">
        <f t="shared" si="422"/>
        <v>0</v>
      </c>
      <c r="J772" s="16">
        <v>0</v>
      </c>
      <c r="K772" s="14">
        <v>0</v>
      </c>
      <c r="L772" s="15">
        <f t="shared" si="430"/>
        <v>2915.5237558236945</v>
      </c>
      <c r="M772" s="14">
        <f t="shared" si="414"/>
        <v>769177</v>
      </c>
      <c r="O772" s="12" t="e">
        <f>1000*(IF(I104&lt;18,VLOOKUP(I104,'[1]Mortality (No Interventions) H'!$B$10:$O$129,13),VLOOKUP(I104,'[1]Mortality (Interventions) H'!$B$392:$AV$512,19)))</f>
        <v>#N/A</v>
      </c>
      <c r="P772" s="11">
        <v>0</v>
      </c>
      <c r="Q772" s="10" t="e">
        <f t="shared" si="423"/>
        <v>#N/A</v>
      </c>
      <c r="R772" s="10" t="e">
        <f t="shared" si="424"/>
        <v>#N/A</v>
      </c>
      <c r="S772" s="10" t="e">
        <f t="shared" si="425"/>
        <v>#N/A</v>
      </c>
      <c r="T772" s="9" t="e">
        <f t="shared" si="415"/>
        <v>#N/A</v>
      </c>
      <c r="V772" s="8" t="e">
        <f t="shared" si="426"/>
        <v>#N/A</v>
      </c>
      <c r="W772" s="8" t="e">
        <f t="shared" si="416"/>
        <v>#N/A</v>
      </c>
      <c r="Y772" s="8">
        <f t="shared" si="417"/>
        <v>0</v>
      </c>
      <c r="Z772" s="8">
        <f t="shared" si="418"/>
        <v>0</v>
      </c>
      <c r="AA772" s="8">
        <f t="shared" si="419"/>
        <v>0</v>
      </c>
      <c r="AB772" s="8">
        <f t="shared" si="427"/>
        <v>0</v>
      </c>
      <c r="AC772" s="8">
        <f t="shared" si="420"/>
        <v>0</v>
      </c>
      <c r="AD772" s="8">
        <f t="shared" si="428"/>
        <v>0</v>
      </c>
      <c r="AE772" s="8">
        <f t="shared" si="421"/>
        <v>0</v>
      </c>
      <c r="AJ772" s="7"/>
      <c r="AK772" s="6"/>
      <c r="AL772" s="6"/>
      <c r="AM772" s="5"/>
      <c r="AN772" s="5"/>
    </row>
    <row r="773" spans="8:40" x14ac:dyDescent="0.15">
      <c r="H773" s="17">
        <f t="shared" si="429"/>
        <v>165</v>
      </c>
      <c r="I773" s="7" t="b">
        <f t="shared" si="422"/>
        <v>0</v>
      </c>
      <c r="J773" s="16">
        <v>0</v>
      </c>
      <c r="K773" s="14">
        <v>0</v>
      </c>
      <c r="L773" s="15">
        <f t="shared" si="430"/>
        <v>2915.5237558236945</v>
      </c>
      <c r="M773" s="14">
        <f t="shared" si="414"/>
        <v>769177</v>
      </c>
      <c r="O773" s="12" t="e">
        <f>1000*(IF(I105&lt;18,VLOOKUP(I105,'[1]Mortality (No Interventions) H'!$B$10:$O$129,13),VLOOKUP(I105,'[1]Mortality (Interventions) H'!$B$392:$AV$512,19)))</f>
        <v>#N/A</v>
      </c>
      <c r="P773" s="11">
        <v>0</v>
      </c>
      <c r="Q773" s="10" t="e">
        <f t="shared" si="423"/>
        <v>#N/A</v>
      </c>
      <c r="R773" s="10" t="e">
        <f t="shared" si="424"/>
        <v>#N/A</v>
      </c>
      <c r="S773" s="10" t="e">
        <f t="shared" si="425"/>
        <v>#N/A</v>
      </c>
      <c r="T773" s="9" t="e">
        <f t="shared" si="415"/>
        <v>#N/A</v>
      </c>
      <c r="V773" s="8" t="e">
        <f t="shared" si="426"/>
        <v>#N/A</v>
      </c>
      <c r="W773" s="8" t="e">
        <f t="shared" si="416"/>
        <v>#N/A</v>
      </c>
      <c r="Y773" s="8">
        <f t="shared" si="417"/>
        <v>0</v>
      </c>
      <c r="Z773" s="8">
        <f t="shared" si="418"/>
        <v>0</v>
      </c>
      <c r="AA773" s="8">
        <f t="shared" si="419"/>
        <v>0</v>
      </c>
      <c r="AB773" s="8">
        <f t="shared" si="427"/>
        <v>0</v>
      </c>
      <c r="AC773" s="8">
        <f t="shared" si="420"/>
        <v>0</v>
      </c>
      <c r="AD773" s="8">
        <f t="shared" si="428"/>
        <v>0</v>
      </c>
      <c r="AE773" s="8">
        <f t="shared" si="421"/>
        <v>0</v>
      </c>
      <c r="AJ773" s="7"/>
      <c r="AK773" s="6"/>
      <c r="AL773" s="6"/>
      <c r="AM773" s="5"/>
      <c r="AN773" s="5"/>
    </row>
    <row r="774" spans="8:40" x14ac:dyDescent="0.15">
      <c r="H774" s="17">
        <f t="shared" si="429"/>
        <v>166</v>
      </c>
      <c r="I774" s="7" t="b">
        <f t="shared" si="422"/>
        <v>0</v>
      </c>
      <c r="J774" s="16">
        <v>0</v>
      </c>
      <c r="K774" s="14">
        <v>0</v>
      </c>
      <c r="L774" s="15">
        <f t="shared" si="430"/>
        <v>2915.5237558236945</v>
      </c>
      <c r="M774" s="14">
        <f t="shared" si="414"/>
        <v>769177</v>
      </c>
      <c r="O774" s="12" t="e">
        <f>1000*(IF(I106&lt;18,VLOOKUP(I106,'[1]Mortality (No Interventions) H'!$B$10:$O$129,13),VLOOKUP(I106,'[1]Mortality (Interventions) H'!$B$392:$AV$512,19)))</f>
        <v>#N/A</v>
      </c>
      <c r="P774" s="11">
        <v>0</v>
      </c>
      <c r="Q774" s="10" t="e">
        <f t="shared" si="423"/>
        <v>#N/A</v>
      </c>
      <c r="R774" s="10" t="e">
        <f t="shared" si="424"/>
        <v>#N/A</v>
      </c>
      <c r="S774" s="10" t="e">
        <f t="shared" si="425"/>
        <v>#N/A</v>
      </c>
      <c r="T774" s="9" t="e">
        <f t="shared" si="415"/>
        <v>#N/A</v>
      </c>
      <c r="V774" s="8" t="e">
        <f t="shared" si="426"/>
        <v>#N/A</v>
      </c>
      <c r="W774" s="8" t="e">
        <f t="shared" si="416"/>
        <v>#N/A</v>
      </c>
      <c r="Y774" s="8">
        <f t="shared" si="417"/>
        <v>0</v>
      </c>
      <c r="Z774" s="8">
        <f t="shared" si="418"/>
        <v>0</v>
      </c>
      <c r="AA774" s="8">
        <f t="shared" si="419"/>
        <v>0</v>
      </c>
      <c r="AB774" s="8">
        <f t="shared" si="427"/>
        <v>0</v>
      </c>
      <c r="AC774" s="8">
        <f t="shared" si="420"/>
        <v>0</v>
      </c>
      <c r="AD774" s="8">
        <f t="shared" si="428"/>
        <v>0</v>
      </c>
      <c r="AE774" s="8">
        <f t="shared" si="421"/>
        <v>0</v>
      </c>
      <c r="AJ774" s="7"/>
      <c r="AK774" s="6"/>
      <c r="AL774" s="6"/>
      <c r="AM774" s="5"/>
      <c r="AN774" s="5"/>
    </row>
    <row r="775" spans="8:40" x14ac:dyDescent="0.15">
      <c r="H775" s="17">
        <f t="shared" si="429"/>
        <v>167</v>
      </c>
      <c r="I775" s="7" t="b">
        <f t="shared" si="422"/>
        <v>0</v>
      </c>
      <c r="J775" s="16">
        <v>0</v>
      </c>
      <c r="K775" s="14">
        <v>0</v>
      </c>
      <c r="L775" s="15">
        <f t="shared" si="430"/>
        <v>2915.5237558236945</v>
      </c>
      <c r="M775" s="14">
        <f t="shared" si="414"/>
        <v>769177</v>
      </c>
      <c r="O775" s="12" t="e">
        <f>1000*(IF(I107&lt;18,VLOOKUP(I107,'[1]Mortality (No Interventions) H'!$B$10:$O$129,13),VLOOKUP(I107,'[1]Mortality (Interventions) H'!$B$392:$AV$512,19)))</f>
        <v>#N/A</v>
      </c>
      <c r="P775" s="11">
        <v>0</v>
      </c>
      <c r="Q775" s="10" t="e">
        <f t="shared" si="423"/>
        <v>#N/A</v>
      </c>
      <c r="R775" s="10" t="e">
        <f t="shared" si="424"/>
        <v>#N/A</v>
      </c>
      <c r="S775" s="10" t="e">
        <f t="shared" si="425"/>
        <v>#N/A</v>
      </c>
      <c r="T775" s="9" t="e">
        <f t="shared" si="415"/>
        <v>#N/A</v>
      </c>
      <c r="V775" s="8" t="e">
        <f t="shared" si="426"/>
        <v>#N/A</v>
      </c>
      <c r="W775" s="8" t="e">
        <f t="shared" si="416"/>
        <v>#N/A</v>
      </c>
      <c r="Y775" s="8">
        <f t="shared" si="417"/>
        <v>0</v>
      </c>
      <c r="Z775" s="8">
        <f t="shared" si="418"/>
        <v>0</v>
      </c>
      <c r="AA775" s="8">
        <f t="shared" si="419"/>
        <v>0</v>
      </c>
      <c r="AB775" s="8">
        <f t="shared" si="427"/>
        <v>0</v>
      </c>
      <c r="AC775" s="8">
        <f t="shared" si="420"/>
        <v>0</v>
      </c>
      <c r="AD775" s="8">
        <f t="shared" si="428"/>
        <v>0</v>
      </c>
      <c r="AE775" s="8">
        <f t="shared" si="421"/>
        <v>0</v>
      </c>
      <c r="AJ775" s="7"/>
      <c r="AK775" s="6"/>
      <c r="AL775" s="6"/>
      <c r="AM775" s="5"/>
      <c r="AN775" s="5"/>
    </row>
    <row r="776" spans="8:40" x14ac:dyDescent="0.15">
      <c r="H776" s="17">
        <f t="shared" si="429"/>
        <v>168</v>
      </c>
      <c r="I776" s="7" t="b">
        <f t="shared" si="422"/>
        <v>0</v>
      </c>
      <c r="J776" s="16">
        <v>0</v>
      </c>
      <c r="K776" s="14">
        <v>0</v>
      </c>
      <c r="L776" s="15">
        <f t="shared" si="430"/>
        <v>2915.5237558236945</v>
      </c>
      <c r="M776" s="14">
        <f t="shared" si="414"/>
        <v>769177</v>
      </c>
      <c r="O776" s="12" t="e">
        <f>1000*(IF(I108&lt;18,VLOOKUP(I108,'[1]Mortality (No Interventions) H'!$B$10:$O$129,13),VLOOKUP(I108,'[1]Mortality (Interventions) H'!$B$392:$AV$512,19)))</f>
        <v>#N/A</v>
      </c>
      <c r="P776" s="11">
        <v>0</v>
      </c>
      <c r="Q776" s="10" t="e">
        <f t="shared" si="423"/>
        <v>#N/A</v>
      </c>
      <c r="R776" s="10" t="e">
        <f t="shared" si="424"/>
        <v>#N/A</v>
      </c>
      <c r="S776" s="10" t="e">
        <f t="shared" si="425"/>
        <v>#N/A</v>
      </c>
      <c r="T776" s="9" t="e">
        <f t="shared" si="415"/>
        <v>#N/A</v>
      </c>
      <c r="V776" s="8" t="e">
        <f t="shared" si="426"/>
        <v>#N/A</v>
      </c>
      <c r="W776" s="8" t="e">
        <f t="shared" si="416"/>
        <v>#N/A</v>
      </c>
      <c r="Y776" s="8">
        <f t="shared" si="417"/>
        <v>0</v>
      </c>
      <c r="Z776" s="8">
        <f t="shared" si="418"/>
        <v>0</v>
      </c>
      <c r="AA776" s="8">
        <f t="shared" si="419"/>
        <v>0</v>
      </c>
      <c r="AB776" s="8">
        <f t="shared" si="427"/>
        <v>0</v>
      </c>
      <c r="AC776" s="8">
        <f t="shared" si="420"/>
        <v>0</v>
      </c>
      <c r="AD776" s="8">
        <f t="shared" si="428"/>
        <v>0</v>
      </c>
      <c r="AE776" s="8">
        <f t="shared" si="421"/>
        <v>0</v>
      </c>
      <c r="AJ776" s="7"/>
      <c r="AK776" s="6"/>
      <c r="AL776" s="6"/>
      <c r="AM776" s="5"/>
      <c r="AN776" s="5"/>
    </row>
    <row r="777" spans="8:40" x14ac:dyDescent="0.15">
      <c r="H777" s="17">
        <f t="shared" si="429"/>
        <v>169</v>
      </c>
      <c r="I777" s="7" t="b">
        <f t="shared" si="422"/>
        <v>0</v>
      </c>
      <c r="J777" s="16">
        <v>0</v>
      </c>
      <c r="K777" s="14">
        <v>0</v>
      </c>
      <c r="L777" s="15">
        <f t="shared" si="430"/>
        <v>2915.5237558236945</v>
      </c>
      <c r="M777" s="14">
        <f t="shared" si="414"/>
        <v>769177</v>
      </c>
      <c r="O777" s="12" t="e">
        <f>1000*(IF(I109&lt;18,VLOOKUP(I109,'[1]Mortality (No Interventions) H'!$B$10:$O$129,13),VLOOKUP(I109,'[1]Mortality (Interventions) H'!$B$392:$AV$512,19)))</f>
        <v>#N/A</v>
      </c>
      <c r="P777" s="11">
        <v>0</v>
      </c>
      <c r="Q777" s="10" t="e">
        <f t="shared" si="423"/>
        <v>#N/A</v>
      </c>
      <c r="R777" s="10" t="e">
        <f t="shared" si="424"/>
        <v>#N/A</v>
      </c>
      <c r="S777" s="10" t="e">
        <f t="shared" si="425"/>
        <v>#N/A</v>
      </c>
      <c r="T777" s="9" t="e">
        <f t="shared" si="415"/>
        <v>#N/A</v>
      </c>
      <c r="V777" s="8" t="e">
        <f t="shared" si="426"/>
        <v>#N/A</v>
      </c>
      <c r="W777" s="8" t="e">
        <f t="shared" si="416"/>
        <v>#N/A</v>
      </c>
      <c r="Y777" s="8">
        <f t="shared" si="417"/>
        <v>0</v>
      </c>
      <c r="Z777" s="8">
        <f t="shared" si="418"/>
        <v>0</v>
      </c>
      <c r="AA777" s="8">
        <f t="shared" si="419"/>
        <v>0</v>
      </c>
      <c r="AB777" s="8">
        <f t="shared" si="427"/>
        <v>0</v>
      </c>
      <c r="AC777" s="8">
        <f t="shared" si="420"/>
        <v>0</v>
      </c>
      <c r="AD777" s="8">
        <f t="shared" si="428"/>
        <v>0</v>
      </c>
      <c r="AE777" s="8">
        <f t="shared" si="421"/>
        <v>0</v>
      </c>
      <c r="AJ777" s="7"/>
      <c r="AK777" s="6"/>
      <c r="AL777" s="6"/>
      <c r="AM777" s="5"/>
      <c r="AN777" s="5"/>
    </row>
    <row r="778" spans="8:40" x14ac:dyDescent="0.15">
      <c r="H778" s="17">
        <f t="shared" si="429"/>
        <v>170</v>
      </c>
      <c r="I778" s="7" t="b">
        <f t="shared" si="422"/>
        <v>0</v>
      </c>
      <c r="J778" s="16">
        <v>0</v>
      </c>
      <c r="K778" s="14">
        <v>0</v>
      </c>
      <c r="L778" s="15">
        <f t="shared" si="430"/>
        <v>2915.5237558236945</v>
      </c>
      <c r="M778" s="14">
        <f t="shared" si="414"/>
        <v>769177</v>
      </c>
      <c r="O778" s="12" t="e">
        <f>1000*(IF(I110&lt;18,VLOOKUP(I110,'[1]Mortality (No Interventions) H'!$B$10:$O$129,13),VLOOKUP(I110,'[1]Mortality (Interventions) H'!$B$392:$AV$512,19)))</f>
        <v>#N/A</v>
      </c>
      <c r="P778" s="11">
        <v>0</v>
      </c>
      <c r="Q778" s="10" t="e">
        <f t="shared" si="423"/>
        <v>#N/A</v>
      </c>
      <c r="R778" s="10" t="e">
        <f t="shared" si="424"/>
        <v>#N/A</v>
      </c>
      <c r="S778" s="10" t="e">
        <f t="shared" si="425"/>
        <v>#N/A</v>
      </c>
      <c r="T778" s="9" t="e">
        <f t="shared" si="415"/>
        <v>#N/A</v>
      </c>
      <c r="V778" s="8" t="e">
        <f t="shared" si="426"/>
        <v>#N/A</v>
      </c>
      <c r="W778" s="8" t="e">
        <f t="shared" si="416"/>
        <v>#N/A</v>
      </c>
      <c r="Y778" s="8">
        <f t="shared" si="417"/>
        <v>0</v>
      </c>
      <c r="Z778" s="8">
        <f t="shared" si="418"/>
        <v>0</v>
      </c>
      <c r="AA778" s="8">
        <f t="shared" si="419"/>
        <v>0</v>
      </c>
      <c r="AB778" s="8">
        <f t="shared" si="427"/>
        <v>0</v>
      </c>
      <c r="AC778" s="8">
        <f t="shared" si="420"/>
        <v>0</v>
      </c>
      <c r="AD778" s="8">
        <f t="shared" si="428"/>
        <v>0</v>
      </c>
      <c r="AE778" s="8">
        <f t="shared" si="421"/>
        <v>0</v>
      </c>
      <c r="AJ778" s="7"/>
      <c r="AK778" s="6"/>
      <c r="AL778" s="6"/>
      <c r="AM778" s="5"/>
      <c r="AN778" s="5"/>
    </row>
    <row r="779" spans="8:40" x14ac:dyDescent="0.15">
      <c r="H779" s="17">
        <f t="shared" si="429"/>
        <v>171</v>
      </c>
      <c r="I779" s="7" t="b">
        <f t="shared" si="422"/>
        <v>0</v>
      </c>
      <c r="J779" s="16">
        <v>0</v>
      </c>
      <c r="K779" s="14">
        <v>0</v>
      </c>
      <c r="L779" s="15">
        <f t="shared" si="430"/>
        <v>2915.5237558236945</v>
      </c>
      <c r="M779" s="14">
        <f t="shared" si="414"/>
        <v>769177</v>
      </c>
      <c r="O779" s="12" t="e">
        <f>1000*(IF(I111&lt;18,VLOOKUP(I111,'[1]Mortality (No Interventions) H'!$B$10:$O$129,13),VLOOKUP(I111,'[1]Mortality (Interventions) H'!$B$392:$AV$512,19)))</f>
        <v>#N/A</v>
      </c>
      <c r="P779" s="11">
        <v>0</v>
      </c>
      <c r="Q779" s="10" t="e">
        <f t="shared" si="423"/>
        <v>#N/A</v>
      </c>
      <c r="R779" s="10" t="e">
        <f t="shared" si="424"/>
        <v>#N/A</v>
      </c>
      <c r="S779" s="10" t="e">
        <f t="shared" si="425"/>
        <v>#N/A</v>
      </c>
      <c r="T779" s="9" t="e">
        <f t="shared" si="415"/>
        <v>#N/A</v>
      </c>
      <c r="V779" s="8" t="e">
        <f t="shared" si="426"/>
        <v>#N/A</v>
      </c>
      <c r="W779" s="8" t="e">
        <f t="shared" si="416"/>
        <v>#N/A</v>
      </c>
      <c r="Y779" s="8">
        <f t="shared" si="417"/>
        <v>0</v>
      </c>
      <c r="Z779" s="8">
        <f t="shared" si="418"/>
        <v>0</v>
      </c>
      <c r="AA779" s="8">
        <f t="shared" si="419"/>
        <v>0</v>
      </c>
      <c r="AB779" s="8">
        <f t="shared" si="427"/>
        <v>0</v>
      </c>
      <c r="AC779" s="8">
        <f t="shared" si="420"/>
        <v>0</v>
      </c>
      <c r="AD779" s="8">
        <f t="shared" si="428"/>
        <v>0</v>
      </c>
      <c r="AE779" s="8">
        <f t="shared" si="421"/>
        <v>0</v>
      </c>
      <c r="AJ779" s="7"/>
      <c r="AK779" s="6"/>
      <c r="AL779" s="6"/>
      <c r="AM779" s="5"/>
      <c r="AN779" s="5"/>
    </row>
    <row r="780" spans="8:40" x14ac:dyDescent="0.15">
      <c r="H780" s="17">
        <f t="shared" si="429"/>
        <v>172</v>
      </c>
      <c r="I780" s="7" t="b">
        <f t="shared" si="422"/>
        <v>0</v>
      </c>
      <c r="J780" s="16">
        <v>0</v>
      </c>
      <c r="K780" s="14">
        <v>0</v>
      </c>
      <c r="L780" s="15">
        <f t="shared" si="430"/>
        <v>2915.5237558236945</v>
      </c>
      <c r="M780" s="14">
        <f t="shared" si="414"/>
        <v>769177</v>
      </c>
      <c r="O780" s="12" t="e">
        <f>1000*(IF(I112&lt;18,VLOOKUP(I112,'[1]Mortality (No Interventions) H'!$B$10:$O$129,13),VLOOKUP(I112,'[1]Mortality (Interventions) H'!$B$392:$AV$512,19)))</f>
        <v>#N/A</v>
      </c>
      <c r="P780" s="11">
        <v>0</v>
      </c>
      <c r="Q780" s="10" t="e">
        <f t="shared" si="423"/>
        <v>#N/A</v>
      </c>
      <c r="R780" s="10" t="e">
        <f t="shared" si="424"/>
        <v>#N/A</v>
      </c>
      <c r="S780" s="10" t="e">
        <f t="shared" si="425"/>
        <v>#N/A</v>
      </c>
      <c r="T780" s="9" t="e">
        <f t="shared" si="415"/>
        <v>#N/A</v>
      </c>
      <c r="V780" s="8" t="e">
        <f t="shared" si="426"/>
        <v>#N/A</v>
      </c>
      <c r="W780" s="8" t="e">
        <f t="shared" si="416"/>
        <v>#N/A</v>
      </c>
      <c r="Y780" s="8">
        <f t="shared" si="417"/>
        <v>0</v>
      </c>
      <c r="Z780" s="8">
        <f t="shared" si="418"/>
        <v>0</v>
      </c>
      <c r="AA780" s="8">
        <f t="shared" si="419"/>
        <v>0</v>
      </c>
      <c r="AB780" s="8">
        <f t="shared" si="427"/>
        <v>0</v>
      </c>
      <c r="AC780" s="8">
        <f t="shared" si="420"/>
        <v>0</v>
      </c>
      <c r="AD780" s="8">
        <f t="shared" si="428"/>
        <v>0</v>
      </c>
      <c r="AE780" s="8">
        <f t="shared" si="421"/>
        <v>0</v>
      </c>
      <c r="AJ780" s="7"/>
      <c r="AK780" s="6"/>
      <c r="AL780" s="6"/>
      <c r="AM780" s="5"/>
      <c r="AN780" s="5"/>
    </row>
    <row r="781" spans="8:40" x14ac:dyDescent="0.15">
      <c r="H781" s="17">
        <f t="shared" si="429"/>
        <v>173</v>
      </c>
      <c r="I781" s="7" t="b">
        <f t="shared" si="422"/>
        <v>0</v>
      </c>
      <c r="J781" s="16">
        <v>0</v>
      </c>
      <c r="K781" s="14">
        <v>0</v>
      </c>
      <c r="L781" s="15">
        <f t="shared" si="430"/>
        <v>2915.5237558236945</v>
      </c>
      <c r="M781" s="14">
        <f t="shared" si="414"/>
        <v>769177</v>
      </c>
      <c r="O781" s="12" t="e">
        <f>1000*(IF(I113&lt;18,VLOOKUP(I113,'[1]Mortality (No Interventions) H'!$B$10:$O$129,13),VLOOKUP(I113,'[1]Mortality (Interventions) H'!$B$392:$AV$512,19)))</f>
        <v>#N/A</v>
      </c>
      <c r="P781" s="11">
        <v>0</v>
      </c>
      <c r="Q781" s="10" t="e">
        <f t="shared" si="423"/>
        <v>#N/A</v>
      </c>
      <c r="R781" s="10" t="e">
        <f t="shared" si="424"/>
        <v>#N/A</v>
      </c>
      <c r="S781" s="10" t="e">
        <f t="shared" si="425"/>
        <v>#N/A</v>
      </c>
      <c r="T781" s="9" t="e">
        <f t="shared" si="415"/>
        <v>#N/A</v>
      </c>
      <c r="V781" s="8" t="e">
        <f t="shared" si="426"/>
        <v>#N/A</v>
      </c>
      <c r="W781" s="8" t="e">
        <f t="shared" si="416"/>
        <v>#N/A</v>
      </c>
      <c r="Y781" s="8">
        <f t="shared" si="417"/>
        <v>0</v>
      </c>
      <c r="Z781" s="8">
        <f t="shared" si="418"/>
        <v>0</v>
      </c>
      <c r="AA781" s="8">
        <f t="shared" si="419"/>
        <v>0</v>
      </c>
      <c r="AB781" s="8">
        <f t="shared" si="427"/>
        <v>0</v>
      </c>
      <c r="AC781" s="8">
        <f t="shared" si="420"/>
        <v>0</v>
      </c>
      <c r="AD781" s="8">
        <f t="shared" si="428"/>
        <v>0</v>
      </c>
      <c r="AE781" s="8">
        <f t="shared" si="421"/>
        <v>0</v>
      </c>
      <c r="AJ781" s="7"/>
      <c r="AK781" s="6"/>
      <c r="AL781" s="6"/>
      <c r="AM781" s="5"/>
      <c r="AN781" s="5"/>
    </row>
    <row r="782" spans="8:40" x14ac:dyDescent="0.15">
      <c r="H782" s="17">
        <f t="shared" si="429"/>
        <v>174</v>
      </c>
      <c r="I782" s="7" t="b">
        <f t="shared" si="422"/>
        <v>0</v>
      </c>
      <c r="J782" s="16">
        <v>0</v>
      </c>
      <c r="K782" s="14">
        <v>0</v>
      </c>
      <c r="L782" s="15">
        <f t="shared" si="430"/>
        <v>2915.5237558236945</v>
      </c>
      <c r="M782" s="14">
        <f t="shared" si="414"/>
        <v>769177</v>
      </c>
      <c r="O782" s="12" t="e">
        <f>1000*(IF(I114&lt;18,VLOOKUP(I114,'[1]Mortality (No Interventions) H'!$B$10:$O$129,13),VLOOKUP(I114,'[1]Mortality (Interventions) H'!$B$392:$AV$512,19)))</f>
        <v>#N/A</v>
      </c>
      <c r="P782" s="11">
        <v>0</v>
      </c>
      <c r="Q782" s="10" t="e">
        <f t="shared" si="423"/>
        <v>#N/A</v>
      </c>
      <c r="R782" s="10" t="e">
        <f t="shared" si="424"/>
        <v>#N/A</v>
      </c>
      <c r="S782" s="10" t="e">
        <f t="shared" si="425"/>
        <v>#N/A</v>
      </c>
      <c r="T782" s="9" t="e">
        <f t="shared" si="415"/>
        <v>#N/A</v>
      </c>
      <c r="V782" s="8" t="e">
        <f t="shared" si="426"/>
        <v>#N/A</v>
      </c>
      <c r="W782" s="8" t="e">
        <f t="shared" si="416"/>
        <v>#N/A</v>
      </c>
      <c r="Y782" s="8">
        <f t="shared" si="417"/>
        <v>0</v>
      </c>
      <c r="Z782" s="8">
        <f t="shared" si="418"/>
        <v>0</v>
      </c>
      <c r="AA782" s="8">
        <f t="shared" si="419"/>
        <v>0</v>
      </c>
      <c r="AB782" s="8">
        <f t="shared" si="427"/>
        <v>0</v>
      </c>
      <c r="AC782" s="8">
        <f t="shared" si="420"/>
        <v>0</v>
      </c>
      <c r="AD782" s="8">
        <f t="shared" si="428"/>
        <v>0</v>
      </c>
      <c r="AE782" s="8">
        <f t="shared" si="421"/>
        <v>0</v>
      </c>
      <c r="AJ782" s="7"/>
      <c r="AK782" s="6"/>
      <c r="AL782" s="6"/>
      <c r="AM782" s="5"/>
      <c r="AN782" s="5"/>
    </row>
    <row r="783" spans="8:40" x14ac:dyDescent="0.15">
      <c r="H783" s="17">
        <f t="shared" si="429"/>
        <v>175</v>
      </c>
      <c r="I783" s="7" t="b">
        <f t="shared" si="422"/>
        <v>0</v>
      </c>
      <c r="J783" s="16">
        <v>0</v>
      </c>
      <c r="K783" s="14">
        <v>0</v>
      </c>
      <c r="L783" s="15">
        <f t="shared" si="430"/>
        <v>2915.5237558236945</v>
      </c>
      <c r="M783" s="14">
        <f t="shared" si="414"/>
        <v>769177</v>
      </c>
      <c r="O783" s="12" t="e">
        <f>1000*(IF(I115&lt;18,VLOOKUP(I115,'[1]Mortality (No Interventions) H'!$B$10:$O$129,13),VLOOKUP(I115,'[1]Mortality (Interventions) H'!$B$392:$AV$512,19)))</f>
        <v>#N/A</v>
      </c>
      <c r="P783" s="11">
        <v>0</v>
      </c>
      <c r="Q783" s="10" t="e">
        <f t="shared" si="423"/>
        <v>#N/A</v>
      </c>
      <c r="R783" s="10" t="e">
        <f t="shared" si="424"/>
        <v>#N/A</v>
      </c>
      <c r="S783" s="10" t="e">
        <f t="shared" si="425"/>
        <v>#N/A</v>
      </c>
      <c r="T783" s="9" t="e">
        <f t="shared" si="415"/>
        <v>#N/A</v>
      </c>
      <c r="V783" s="8" t="e">
        <f t="shared" si="426"/>
        <v>#N/A</v>
      </c>
      <c r="W783" s="8" t="e">
        <f t="shared" si="416"/>
        <v>#N/A</v>
      </c>
      <c r="Y783" s="8">
        <f t="shared" si="417"/>
        <v>0</v>
      </c>
      <c r="Z783" s="8">
        <f t="shared" si="418"/>
        <v>0</v>
      </c>
      <c r="AA783" s="8">
        <f t="shared" si="419"/>
        <v>0</v>
      </c>
      <c r="AB783" s="8">
        <f t="shared" si="427"/>
        <v>0</v>
      </c>
      <c r="AC783" s="8">
        <f t="shared" si="420"/>
        <v>0</v>
      </c>
      <c r="AD783" s="8">
        <f t="shared" si="428"/>
        <v>0</v>
      </c>
      <c r="AE783" s="8">
        <f t="shared" si="421"/>
        <v>0</v>
      </c>
      <c r="AJ783" s="7"/>
      <c r="AK783" s="6"/>
      <c r="AL783" s="6"/>
      <c r="AM783" s="5"/>
      <c r="AN783" s="5"/>
    </row>
    <row r="784" spans="8:40" x14ac:dyDescent="0.15">
      <c r="H784" s="17">
        <f t="shared" si="429"/>
        <v>176</v>
      </c>
      <c r="I784" s="7" t="b">
        <f t="shared" si="422"/>
        <v>0</v>
      </c>
      <c r="J784" s="16">
        <v>0</v>
      </c>
      <c r="K784" s="14">
        <v>0</v>
      </c>
      <c r="L784" s="15">
        <f t="shared" si="430"/>
        <v>2915.5237558236945</v>
      </c>
      <c r="M784" s="14">
        <f t="shared" si="414"/>
        <v>769177</v>
      </c>
      <c r="O784" s="12" t="e">
        <f>1000*(IF(I116&lt;18,VLOOKUP(I116,'[1]Mortality (No Interventions) H'!$B$10:$O$129,13),VLOOKUP(I116,'[1]Mortality (Interventions) H'!$B$392:$AV$512,19)))</f>
        <v>#N/A</v>
      </c>
      <c r="P784" s="11">
        <v>0</v>
      </c>
      <c r="Q784" s="10" t="e">
        <f t="shared" si="423"/>
        <v>#N/A</v>
      </c>
      <c r="R784" s="10" t="e">
        <f t="shared" si="424"/>
        <v>#N/A</v>
      </c>
      <c r="S784" s="10" t="e">
        <f t="shared" si="425"/>
        <v>#N/A</v>
      </c>
      <c r="T784" s="9" t="e">
        <f t="shared" si="415"/>
        <v>#N/A</v>
      </c>
      <c r="V784" s="8" t="e">
        <f t="shared" si="426"/>
        <v>#N/A</v>
      </c>
      <c r="W784" s="8" t="e">
        <f t="shared" si="416"/>
        <v>#N/A</v>
      </c>
      <c r="Y784" s="8">
        <f t="shared" si="417"/>
        <v>0</v>
      </c>
      <c r="Z784" s="8">
        <f t="shared" si="418"/>
        <v>0</v>
      </c>
      <c r="AA784" s="8">
        <f t="shared" si="419"/>
        <v>0</v>
      </c>
      <c r="AB784" s="8">
        <f t="shared" si="427"/>
        <v>0</v>
      </c>
      <c r="AC784" s="8">
        <f t="shared" si="420"/>
        <v>0</v>
      </c>
      <c r="AD784" s="8">
        <f t="shared" si="428"/>
        <v>0</v>
      </c>
      <c r="AE784" s="8">
        <f t="shared" si="421"/>
        <v>0</v>
      </c>
      <c r="AJ784" s="7"/>
      <c r="AK784" s="6"/>
      <c r="AL784" s="6"/>
      <c r="AM784" s="5"/>
      <c r="AN784" s="5"/>
    </row>
    <row r="785" spans="8:40" x14ac:dyDescent="0.15">
      <c r="H785" s="17">
        <f t="shared" si="429"/>
        <v>177</v>
      </c>
      <c r="I785" s="7" t="b">
        <f t="shared" si="422"/>
        <v>0</v>
      </c>
      <c r="J785" s="16">
        <v>0</v>
      </c>
      <c r="K785" s="14">
        <v>0</v>
      </c>
      <c r="L785" s="15">
        <f t="shared" si="430"/>
        <v>2915.5237558236945</v>
      </c>
      <c r="M785" s="14">
        <f t="shared" si="414"/>
        <v>769177</v>
      </c>
      <c r="O785" s="12" t="e">
        <f>1000*(IF(I117&lt;18,VLOOKUP(I117,'[1]Mortality (No Interventions) H'!$B$10:$O$129,13),VLOOKUP(I117,'[1]Mortality (Interventions) H'!$B$392:$AV$512,19)))</f>
        <v>#N/A</v>
      </c>
      <c r="P785" s="11">
        <v>0</v>
      </c>
      <c r="Q785" s="10" t="e">
        <f t="shared" si="423"/>
        <v>#N/A</v>
      </c>
      <c r="R785" s="10" t="e">
        <f t="shared" si="424"/>
        <v>#N/A</v>
      </c>
      <c r="S785" s="10" t="e">
        <f t="shared" si="425"/>
        <v>#N/A</v>
      </c>
      <c r="T785" s="9" t="e">
        <f t="shared" si="415"/>
        <v>#N/A</v>
      </c>
      <c r="V785" s="8" t="e">
        <f t="shared" si="426"/>
        <v>#N/A</v>
      </c>
      <c r="W785" s="8" t="e">
        <f t="shared" si="416"/>
        <v>#N/A</v>
      </c>
      <c r="Y785" s="8">
        <f t="shared" si="417"/>
        <v>0</v>
      </c>
      <c r="Z785" s="8">
        <f t="shared" si="418"/>
        <v>0</v>
      </c>
      <c r="AA785" s="8">
        <f t="shared" si="419"/>
        <v>0</v>
      </c>
      <c r="AB785" s="8">
        <f t="shared" si="427"/>
        <v>0</v>
      </c>
      <c r="AC785" s="8">
        <f t="shared" si="420"/>
        <v>0</v>
      </c>
      <c r="AD785" s="8">
        <f t="shared" si="428"/>
        <v>0</v>
      </c>
      <c r="AE785" s="8">
        <f t="shared" si="421"/>
        <v>0</v>
      </c>
      <c r="AJ785" s="7"/>
      <c r="AK785" s="6"/>
      <c r="AL785" s="6"/>
      <c r="AM785" s="5"/>
      <c r="AN785" s="5"/>
    </row>
    <row r="786" spans="8:40" x14ac:dyDescent="0.15">
      <c r="H786" s="17">
        <f t="shared" si="429"/>
        <v>178</v>
      </c>
      <c r="I786" s="7" t="b">
        <f t="shared" si="422"/>
        <v>0</v>
      </c>
      <c r="J786" s="16">
        <v>0</v>
      </c>
      <c r="K786" s="14">
        <v>0</v>
      </c>
      <c r="L786" s="15">
        <f t="shared" si="430"/>
        <v>2915.5237558236945</v>
      </c>
      <c r="M786" s="14">
        <f t="shared" si="414"/>
        <v>769177</v>
      </c>
      <c r="O786" s="12" t="e">
        <f>1000*(IF(I118&lt;18,VLOOKUP(I118,'[1]Mortality (No Interventions) H'!$B$10:$O$129,13),VLOOKUP(I118,'[1]Mortality (Interventions) H'!$B$392:$AV$512,19)))</f>
        <v>#N/A</v>
      </c>
      <c r="P786" s="11">
        <v>0</v>
      </c>
      <c r="Q786" s="10" t="e">
        <f t="shared" si="423"/>
        <v>#N/A</v>
      </c>
      <c r="R786" s="10" t="e">
        <f t="shared" si="424"/>
        <v>#N/A</v>
      </c>
      <c r="S786" s="10" t="e">
        <f t="shared" si="425"/>
        <v>#N/A</v>
      </c>
      <c r="T786" s="9" t="e">
        <f t="shared" si="415"/>
        <v>#N/A</v>
      </c>
      <c r="V786" s="8" t="e">
        <f t="shared" si="426"/>
        <v>#N/A</v>
      </c>
      <c r="W786" s="8" t="e">
        <f t="shared" si="416"/>
        <v>#N/A</v>
      </c>
      <c r="Y786" s="8">
        <f t="shared" si="417"/>
        <v>0</v>
      </c>
      <c r="Z786" s="8">
        <f t="shared" si="418"/>
        <v>0</v>
      </c>
      <c r="AA786" s="8">
        <f t="shared" si="419"/>
        <v>0</v>
      </c>
      <c r="AB786" s="8">
        <f t="shared" si="427"/>
        <v>0</v>
      </c>
      <c r="AC786" s="8">
        <f t="shared" si="420"/>
        <v>0</v>
      </c>
      <c r="AD786" s="8">
        <f t="shared" si="428"/>
        <v>0</v>
      </c>
      <c r="AE786" s="8">
        <f t="shared" si="421"/>
        <v>0</v>
      </c>
      <c r="AJ786" s="7"/>
      <c r="AK786" s="6"/>
      <c r="AL786" s="6"/>
      <c r="AM786" s="5"/>
      <c r="AN786" s="5"/>
    </row>
    <row r="787" spans="8:40" x14ac:dyDescent="0.15">
      <c r="H787" s="17">
        <f t="shared" si="429"/>
        <v>179</v>
      </c>
      <c r="I787" s="7" t="b">
        <f t="shared" si="422"/>
        <v>0</v>
      </c>
      <c r="J787" s="16">
        <v>0</v>
      </c>
      <c r="K787" s="14">
        <v>0</v>
      </c>
      <c r="L787" s="15">
        <f t="shared" si="430"/>
        <v>2915.5237558236945</v>
      </c>
      <c r="M787" s="14">
        <f t="shared" si="414"/>
        <v>769177</v>
      </c>
      <c r="O787" s="12" t="e">
        <f>1000*(IF(I119&lt;18,VLOOKUP(I119,'[1]Mortality (No Interventions) H'!$B$10:$O$129,13),VLOOKUP(I119,'[1]Mortality (Interventions) H'!$B$392:$AV$512,19)))</f>
        <v>#N/A</v>
      </c>
      <c r="P787" s="11">
        <v>0</v>
      </c>
      <c r="Q787" s="10" t="e">
        <f t="shared" si="423"/>
        <v>#N/A</v>
      </c>
      <c r="R787" s="10" t="e">
        <f t="shared" si="424"/>
        <v>#N/A</v>
      </c>
      <c r="S787" s="10" t="e">
        <f t="shared" si="425"/>
        <v>#N/A</v>
      </c>
      <c r="T787" s="9" t="e">
        <f t="shared" si="415"/>
        <v>#N/A</v>
      </c>
      <c r="V787" s="8" t="e">
        <f t="shared" si="426"/>
        <v>#N/A</v>
      </c>
      <c r="W787" s="8" t="e">
        <f t="shared" si="416"/>
        <v>#N/A</v>
      </c>
      <c r="Y787" s="8">
        <f t="shared" si="417"/>
        <v>0</v>
      </c>
      <c r="Z787" s="8">
        <f t="shared" si="418"/>
        <v>0</v>
      </c>
      <c r="AA787" s="8">
        <f t="shared" si="419"/>
        <v>0</v>
      </c>
      <c r="AB787" s="8">
        <f t="shared" si="427"/>
        <v>0</v>
      </c>
      <c r="AC787" s="8">
        <f t="shared" si="420"/>
        <v>0</v>
      </c>
      <c r="AD787" s="8">
        <f t="shared" si="428"/>
        <v>0</v>
      </c>
      <c r="AE787" s="8">
        <f t="shared" si="421"/>
        <v>0</v>
      </c>
      <c r="AJ787" s="7"/>
      <c r="AK787" s="6"/>
      <c r="AL787" s="6"/>
      <c r="AM787" s="5"/>
      <c r="AN787" s="5"/>
    </row>
    <row r="788" spans="8:40" x14ac:dyDescent="0.15">
      <c r="H788" s="17">
        <f t="shared" si="429"/>
        <v>180</v>
      </c>
      <c r="I788" s="7" t="b">
        <f t="shared" si="422"/>
        <v>0</v>
      </c>
      <c r="J788" s="16">
        <v>0</v>
      </c>
      <c r="K788" s="14">
        <v>0</v>
      </c>
      <c r="L788" s="15">
        <f t="shared" si="430"/>
        <v>2915.5237558236945</v>
      </c>
      <c r="M788" s="14">
        <f t="shared" si="414"/>
        <v>769177</v>
      </c>
      <c r="O788" s="12" t="e">
        <f>1000*(IF(I120&lt;18,VLOOKUP(I120,'[1]Mortality (No Interventions) H'!$B$10:$O$129,13),VLOOKUP(I120,'[1]Mortality (Interventions) H'!$B$392:$AV$512,19)))</f>
        <v>#N/A</v>
      </c>
      <c r="P788" s="11">
        <v>0</v>
      </c>
      <c r="Q788" s="10" t="e">
        <f t="shared" si="423"/>
        <v>#N/A</v>
      </c>
      <c r="R788" s="10" t="e">
        <f t="shared" si="424"/>
        <v>#N/A</v>
      </c>
      <c r="S788" s="10" t="e">
        <f t="shared" si="425"/>
        <v>#N/A</v>
      </c>
      <c r="T788" s="9" t="e">
        <f t="shared" si="415"/>
        <v>#N/A</v>
      </c>
      <c r="V788" s="8" t="e">
        <f t="shared" si="426"/>
        <v>#N/A</v>
      </c>
      <c r="W788" s="8" t="e">
        <f t="shared" si="416"/>
        <v>#N/A</v>
      </c>
      <c r="Y788" s="8">
        <f t="shared" si="417"/>
        <v>0</v>
      </c>
      <c r="Z788" s="8">
        <f t="shared" si="418"/>
        <v>0</v>
      </c>
      <c r="AA788" s="8">
        <f t="shared" si="419"/>
        <v>0</v>
      </c>
      <c r="AB788" s="8">
        <f t="shared" si="427"/>
        <v>0</v>
      </c>
      <c r="AC788" s="8">
        <f t="shared" si="420"/>
        <v>0</v>
      </c>
      <c r="AD788" s="8">
        <f t="shared" si="428"/>
        <v>0</v>
      </c>
      <c r="AE788" s="8">
        <f t="shared" si="421"/>
        <v>0</v>
      </c>
      <c r="AJ788" s="7"/>
      <c r="AK788" s="6"/>
      <c r="AL788" s="6"/>
      <c r="AM788" s="5"/>
      <c r="AN788" s="5"/>
    </row>
    <row r="789" spans="8:40" x14ac:dyDescent="0.15">
      <c r="H789" s="17">
        <f t="shared" si="429"/>
        <v>181</v>
      </c>
      <c r="I789" s="7" t="b">
        <f t="shared" si="422"/>
        <v>0</v>
      </c>
      <c r="J789" s="16">
        <v>0</v>
      </c>
      <c r="K789" s="14">
        <v>0</v>
      </c>
      <c r="L789" s="15">
        <f t="shared" si="430"/>
        <v>2915.5237558236945</v>
      </c>
      <c r="M789" s="14">
        <f t="shared" si="414"/>
        <v>769177</v>
      </c>
      <c r="O789" s="12" t="e">
        <f>1000*(IF(I121&lt;18,VLOOKUP(I121,'[1]Mortality (No Interventions) H'!$B$10:$O$129,13),VLOOKUP(I121,'[1]Mortality (Interventions) H'!$B$392:$AV$512,19)))</f>
        <v>#N/A</v>
      </c>
      <c r="P789" s="11">
        <v>0</v>
      </c>
      <c r="Q789" s="10" t="e">
        <f t="shared" si="423"/>
        <v>#N/A</v>
      </c>
      <c r="R789" s="10" t="e">
        <f t="shared" si="424"/>
        <v>#N/A</v>
      </c>
      <c r="S789" s="10" t="e">
        <f t="shared" si="425"/>
        <v>#N/A</v>
      </c>
      <c r="T789" s="9" t="e">
        <f t="shared" si="415"/>
        <v>#N/A</v>
      </c>
      <c r="V789" s="8" t="e">
        <f t="shared" si="426"/>
        <v>#N/A</v>
      </c>
      <c r="W789" s="8" t="e">
        <f t="shared" si="416"/>
        <v>#N/A</v>
      </c>
      <c r="Y789" s="8">
        <f t="shared" si="417"/>
        <v>0</v>
      </c>
      <c r="Z789" s="8">
        <f t="shared" si="418"/>
        <v>0</v>
      </c>
      <c r="AA789" s="8">
        <f t="shared" si="419"/>
        <v>0</v>
      </c>
      <c r="AB789" s="8">
        <f t="shared" si="427"/>
        <v>0</v>
      </c>
      <c r="AC789" s="8">
        <f t="shared" si="420"/>
        <v>0</v>
      </c>
      <c r="AD789" s="8">
        <f t="shared" si="428"/>
        <v>0</v>
      </c>
      <c r="AE789" s="8">
        <f t="shared" si="421"/>
        <v>0</v>
      </c>
      <c r="AJ789" s="7"/>
      <c r="AK789" s="6"/>
      <c r="AL789" s="6"/>
      <c r="AM789" s="5"/>
      <c r="AN789" s="5"/>
    </row>
    <row r="790" spans="8:40" x14ac:dyDescent="0.15">
      <c r="H790" s="17">
        <f t="shared" si="429"/>
        <v>182</v>
      </c>
      <c r="I790" s="7" t="b">
        <f t="shared" si="422"/>
        <v>0</v>
      </c>
      <c r="J790" s="16">
        <v>0</v>
      </c>
      <c r="K790" s="14">
        <v>0</v>
      </c>
      <c r="L790" s="15">
        <f t="shared" si="430"/>
        <v>2915.5237558236945</v>
      </c>
      <c r="M790" s="14">
        <f t="shared" si="414"/>
        <v>769177</v>
      </c>
      <c r="O790" s="12" t="e">
        <f>1000*(IF(I122&lt;18,VLOOKUP(I122,'[1]Mortality (No Interventions) H'!$B$10:$O$129,13),VLOOKUP(I122,'[1]Mortality (Interventions) H'!$B$392:$AV$512,19)))</f>
        <v>#N/A</v>
      </c>
      <c r="P790" s="11">
        <v>0</v>
      </c>
      <c r="Q790" s="10" t="e">
        <f t="shared" si="423"/>
        <v>#N/A</v>
      </c>
      <c r="R790" s="10" t="e">
        <f t="shared" si="424"/>
        <v>#N/A</v>
      </c>
      <c r="S790" s="10" t="e">
        <f t="shared" si="425"/>
        <v>#N/A</v>
      </c>
      <c r="T790" s="9" t="e">
        <f t="shared" si="415"/>
        <v>#N/A</v>
      </c>
      <c r="V790" s="8" t="e">
        <f t="shared" si="426"/>
        <v>#N/A</v>
      </c>
      <c r="W790" s="8" t="e">
        <f t="shared" si="416"/>
        <v>#N/A</v>
      </c>
      <c r="Y790" s="8">
        <f t="shared" si="417"/>
        <v>0</v>
      </c>
      <c r="Z790" s="8">
        <f t="shared" si="418"/>
        <v>0</v>
      </c>
      <c r="AA790" s="8">
        <f t="shared" si="419"/>
        <v>0</v>
      </c>
      <c r="AB790" s="8">
        <f t="shared" si="427"/>
        <v>0</v>
      </c>
      <c r="AC790" s="8">
        <f t="shared" si="420"/>
        <v>0</v>
      </c>
      <c r="AD790" s="8">
        <f t="shared" si="428"/>
        <v>0</v>
      </c>
      <c r="AE790" s="8">
        <f t="shared" si="421"/>
        <v>0</v>
      </c>
      <c r="AJ790" s="7"/>
      <c r="AK790" s="6"/>
      <c r="AL790" s="6"/>
      <c r="AM790" s="5"/>
      <c r="AN790" s="5"/>
    </row>
    <row r="791" spans="8:40" x14ac:dyDescent="0.15">
      <c r="H791" s="17">
        <f t="shared" si="429"/>
        <v>183</v>
      </c>
      <c r="I791" s="7" t="b">
        <f t="shared" si="422"/>
        <v>0</v>
      </c>
      <c r="J791" s="16">
        <v>0</v>
      </c>
      <c r="K791" s="14">
        <v>0</v>
      </c>
      <c r="L791" s="15">
        <f t="shared" si="430"/>
        <v>2915.5237558236945</v>
      </c>
      <c r="M791" s="14">
        <f t="shared" si="414"/>
        <v>769177</v>
      </c>
      <c r="O791" s="12" t="e">
        <f>1000*(IF(I123&lt;18,VLOOKUP(I123,'[1]Mortality (No Interventions) H'!$B$10:$O$129,13),VLOOKUP(I123,'[1]Mortality (Interventions) H'!$B$392:$AV$512,19)))</f>
        <v>#N/A</v>
      </c>
      <c r="P791" s="11">
        <v>0</v>
      </c>
      <c r="Q791" s="10" t="e">
        <f t="shared" si="423"/>
        <v>#N/A</v>
      </c>
      <c r="R791" s="10" t="e">
        <f t="shared" si="424"/>
        <v>#N/A</v>
      </c>
      <c r="S791" s="10" t="e">
        <f t="shared" si="425"/>
        <v>#N/A</v>
      </c>
      <c r="T791" s="9" t="e">
        <f t="shared" si="415"/>
        <v>#N/A</v>
      </c>
      <c r="V791" s="8" t="e">
        <f t="shared" si="426"/>
        <v>#N/A</v>
      </c>
      <c r="W791" s="8" t="e">
        <f t="shared" si="416"/>
        <v>#N/A</v>
      </c>
      <c r="Y791" s="8">
        <f t="shared" si="417"/>
        <v>0</v>
      </c>
      <c r="Z791" s="8">
        <f t="shared" si="418"/>
        <v>0</v>
      </c>
      <c r="AA791" s="8">
        <f t="shared" si="419"/>
        <v>0</v>
      </c>
      <c r="AB791" s="8">
        <f t="shared" si="427"/>
        <v>0</v>
      </c>
      <c r="AC791" s="8">
        <f t="shared" si="420"/>
        <v>0</v>
      </c>
      <c r="AD791" s="8">
        <f t="shared" si="428"/>
        <v>0</v>
      </c>
      <c r="AE791" s="8">
        <f t="shared" si="421"/>
        <v>0</v>
      </c>
      <c r="AJ791" s="7"/>
      <c r="AK791" s="6"/>
      <c r="AL791" s="6"/>
      <c r="AM791" s="5"/>
      <c r="AN791" s="5"/>
    </row>
    <row r="792" spans="8:40" x14ac:dyDescent="0.15">
      <c r="H792" s="17">
        <f t="shared" si="429"/>
        <v>184</v>
      </c>
      <c r="I792" s="7" t="b">
        <f t="shared" si="422"/>
        <v>0</v>
      </c>
      <c r="J792" s="16">
        <v>0</v>
      </c>
      <c r="K792" s="14">
        <v>0</v>
      </c>
      <c r="L792" s="15">
        <f t="shared" si="430"/>
        <v>2915.5237558236945</v>
      </c>
      <c r="M792" s="14">
        <f t="shared" si="414"/>
        <v>769177</v>
      </c>
      <c r="O792" s="12" t="e">
        <f>1000*(IF(I124&lt;18,VLOOKUP(I124,'[1]Mortality (No Interventions) H'!$B$10:$O$129,13),VLOOKUP(I124,'[1]Mortality (Interventions) H'!$B$392:$AV$512,19)))</f>
        <v>#N/A</v>
      </c>
      <c r="P792" s="11">
        <v>0</v>
      </c>
      <c r="Q792" s="10" t="e">
        <f t="shared" si="423"/>
        <v>#N/A</v>
      </c>
      <c r="R792" s="10" t="e">
        <f t="shared" si="424"/>
        <v>#N/A</v>
      </c>
      <c r="S792" s="10" t="e">
        <f t="shared" si="425"/>
        <v>#N/A</v>
      </c>
      <c r="T792" s="9" t="e">
        <f t="shared" si="415"/>
        <v>#N/A</v>
      </c>
      <c r="V792" s="8" t="e">
        <f t="shared" si="426"/>
        <v>#N/A</v>
      </c>
      <c r="W792" s="8" t="e">
        <f t="shared" si="416"/>
        <v>#N/A</v>
      </c>
      <c r="Y792" s="8">
        <f t="shared" si="417"/>
        <v>0</v>
      </c>
      <c r="Z792" s="8">
        <f t="shared" si="418"/>
        <v>0</v>
      </c>
      <c r="AA792" s="8">
        <f t="shared" si="419"/>
        <v>0</v>
      </c>
      <c r="AB792" s="8">
        <f t="shared" si="427"/>
        <v>0</v>
      </c>
      <c r="AC792" s="8">
        <f t="shared" si="420"/>
        <v>0</v>
      </c>
      <c r="AD792" s="8">
        <f t="shared" si="428"/>
        <v>0</v>
      </c>
      <c r="AE792" s="8">
        <f t="shared" si="421"/>
        <v>0</v>
      </c>
      <c r="AJ792" s="7"/>
      <c r="AK792" s="6"/>
      <c r="AL792" s="6"/>
      <c r="AM792" s="5"/>
      <c r="AN792" s="5"/>
    </row>
    <row r="797" spans="8:40" x14ac:dyDescent="0.15">
      <c r="X797" s="3" t="s">
        <v>43</v>
      </c>
      <c r="Y797" s="2">
        <f t="shared" ref="Y797:AE797" si="431">SUM(Y672:Y792)</f>
        <v>543014.62141634536</v>
      </c>
      <c r="Z797" s="2">
        <f t="shared" si="431"/>
        <v>-13575.365535408635</v>
      </c>
      <c r="AA797" s="2">
        <f t="shared" si="431"/>
        <v>-46752.164050341038</v>
      </c>
      <c r="AB797" s="2">
        <f t="shared" si="431"/>
        <v>-769176.99999999988</v>
      </c>
      <c r="AC797" s="2">
        <f t="shared" si="431"/>
        <v>-286489.90816940455</v>
      </c>
      <c r="AD797" s="2">
        <f t="shared" si="431"/>
        <v>12137.522313164838</v>
      </c>
      <c r="AE797" s="2">
        <f t="shared" si="431"/>
        <v>-274352.38585623953</v>
      </c>
    </row>
    <row r="798" spans="8:40" x14ac:dyDescent="0.15">
      <c r="X798" s="4"/>
    </row>
    <row r="799" spans="8:40" x14ac:dyDescent="0.15">
      <c r="X799" s="3" t="str">
        <f>"Present Value at "&amp;TEXT(D674,"0.00%")&amp;":"</f>
        <v>Present Value at 9.81%:</v>
      </c>
      <c r="Y799" s="2">
        <f t="shared" ref="Y799:AE799" si="432">Y672+NPV($D$6,Y673:Y792)</f>
        <v>543014.62141634536</v>
      </c>
      <c r="Z799" s="2">
        <f t="shared" si="432"/>
        <v>-13575.365535408635</v>
      </c>
      <c r="AA799" s="2">
        <f t="shared" si="432"/>
        <v>-23414.759655921218</v>
      </c>
      <c r="AB799" s="2">
        <f t="shared" si="432"/>
        <v>-219913.56813436092</v>
      </c>
      <c r="AC799" s="2">
        <f t="shared" si="432"/>
        <v>286110.92809065455</v>
      </c>
      <c r="AD799" s="2">
        <f t="shared" si="432"/>
        <v>5492.6343186563827</v>
      </c>
      <c r="AE799" s="2">
        <f t="shared" si="432"/>
        <v>291603.56240931089</v>
      </c>
    </row>
    <row r="801" spans="1:40" x14ac:dyDescent="0.15">
      <c r="X801" s="3" t="str">
        <f>"Present Value at "&amp;TEXT(D675,"0.00%")&amp;":"</f>
        <v>Present Value at 3.64%:</v>
      </c>
      <c r="Y801" s="2">
        <f t="shared" ref="Y801:AE801" si="433">Y672+NPV($D$7,Y673:Y792)</f>
        <v>543014.62141634536</v>
      </c>
      <c r="Z801" s="2">
        <f t="shared" si="433"/>
        <v>-13575.365535408635</v>
      </c>
      <c r="AA801" s="2">
        <f t="shared" si="433"/>
        <v>-34454.185127677461</v>
      </c>
      <c r="AB801" s="2">
        <f t="shared" si="433"/>
        <v>-449298.46632349765</v>
      </c>
      <c r="AC801" s="2">
        <f t="shared" si="433"/>
        <v>45686.604429761239</v>
      </c>
      <c r="AD801" s="2">
        <f t="shared" si="433"/>
        <v>8614.8791029861877</v>
      </c>
      <c r="AE801" s="2">
        <f t="shared" si="433"/>
        <v>54301.483532747603</v>
      </c>
    </row>
    <row r="804" spans="1:40" ht="19" customHeight="1" x14ac:dyDescent="0.15">
      <c r="A804" s="1"/>
      <c r="G804" s="1" t="s">
        <v>11</v>
      </c>
      <c r="H804" s="50">
        <v>540022.11436317186</v>
      </c>
    </row>
    <row r="805" spans="1:40" ht="15" customHeight="1" x14ac:dyDescent="0.15">
      <c r="A805" s="49" t="s">
        <v>32</v>
      </c>
      <c r="B805" s="40">
        <v>1</v>
      </c>
      <c r="C805" s="40"/>
      <c r="D805" s="40"/>
      <c r="E805" s="1"/>
      <c r="H805" s="17">
        <v>0</v>
      </c>
      <c r="I805" s="17">
        <v>0</v>
      </c>
      <c r="J805" s="14">
        <f>$H$804</f>
        <v>540022.11436317186</v>
      </c>
      <c r="K805" s="14">
        <f>J805*$C$10</f>
        <v>13500.552859079296</v>
      </c>
      <c r="L805" s="15">
        <f>$C$815</f>
        <v>5604.1233487452128</v>
      </c>
      <c r="M805" s="14">
        <f t="shared" ref="M805:M836" si="434">$E$11</f>
        <v>769177</v>
      </c>
      <c r="Q805" s="48">
        <v>1</v>
      </c>
      <c r="R805" s="9"/>
      <c r="S805" s="9"/>
      <c r="T805" s="9">
        <f t="shared" ref="T805:T836" si="435">Q805-SUM(R805:S805)</f>
        <v>1</v>
      </c>
      <c r="U805" s="47"/>
      <c r="V805" s="8"/>
      <c r="W805" s="8">
        <f t="shared" ref="W805:W836" si="436">$G$14*M805*T805</f>
        <v>7691.77</v>
      </c>
      <c r="X805" s="47"/>
      <c r="Y805" s="8">
        <f t="shared" ref="Y805:Y836" si="437">IFERROR(_xlfn.IFNA($T805*J805,0),0)</f>
        <v>540022.11436317186</v>
      </c>
      <c r="Z805" s="8">
        <f t="shared" ref="Z805:Z836" si="438">IFERROR(_xlfn.IFNA(-$T805*K805,0),0)</f>
        <v>-13500.552859079296</v>
      </c>
      <c r="AA805" s="8">
        <f t="shared" ref="AA805:AA836" si="439">IFERROR(_xlfn.IFNA(-$T805*L805,0),0)</f>
        <v>-5604.1233487452128</v>
      </c>
      <c r="AB805" s="8"/>
      <c r="AC805" s="8">
        <f t="shared" ref="AC805:AC836" si="440">IFERROR(_xlfn.IFNA(SUM(Y805:AB805),0),0)</f>
        <v>520917.43815534731</v>
      </c>
      <c r="AD805" s="8"/>
      <c r="AE805" s="8">
        <f t="shared" ref="AE805:AE836" si="441">IFERROR(_xlfn.IFNA(SUM(AC805:AD805),0),0)</f>
        <v>520917.43815534731</v>
      </c>
      <c r="AG805" s="46">
        <f>AE934</f>
        <v>54002.232790244685</v>
      </c>
      <c r="AJ805" s="17"/>
      <c r="AK805" s="6"/>
      <c r="AL805" s="6"/>
      <c r="AM805" s="5"/>
      <c r="AN805" s="5"/>
    </row>
    <row r="806" spans="1:40" x14ac:dyDescent="0.15">
      <c r="H806" s="17">
        <f>$B$4</f>
        <v>65</v>
      </c>
      <c r="I806" s="7">
        <f t="shared" ref="I806:I837" si="442">IF(H806&lt;121, H806 )</f>
        <v>65</v>
      </c>
      <c r="J806" s="14"/>
      <c r="K806" s="14"/>
      <c r="L806" s="15"/>
      <c r="M806" s="14">
        <f t="shared" si="434"/>
        <v>769177</v>
      </c>
      <c r="N806" s="13"/>
      <c r="O806" s="12">
        <f>1000*(IF(I5&lt;18,VLOOKUP(I5,'[1]Mortality (No Interventions) H'!$B$10:$O$129,13),VLOOKUP(I5,'[1]Mortality (Interventions) H'!$B$392:$AV$512,22)))</f>
        <v>18.54256044981144</v>
      </c>
      <c r="P806" s="11">
        <v>0</v>
      </c>
      <c r="Q806" s="10">
        <f t="shared" ref="Q806:Q837" si="443">T805</f>
        <v>1</v>
      </c>
      <c r="R806" s="10">
        <f t="shared" ref="R806:R837" si="444">O806*Q806/1000</f>
        <v>1.8542560449811441E-2</v>
      </c>
      <c r="S806" s="10">
        <f t="shared" ref="S806:S837" si="445">MIN(P806*Q806,Q806-R806)</f>
        <v>0</v>
      </c>
      <c r="T806" s="9">
        <f t="shared" si="435"/>
        <v>0.9814574395501886</v>
      </c>
      <c r="U806" s="18"/>
      <c r="V806" s="8">
        <f t="shared" ref="V806:V837" si="446">W805</f>
        <v>7691.77</v>
      </c>
      <c r="W806" s="8">
        <f t="shared" si="436"/>
        <v>7549.1448898089548</v>
      </c>
      <c r="X806" s="18"/>
      <c r="Y806" s="8">
        <f t="shared" si="437"/>
        <v>0</v>
      </c>
      <c r="Z806" s="8">
        <f t="shared" si="438"/>
        <v>0</v>
      </c>
      <c r="AA806" s="8">
        <f t="shared" si="439"/>
        <v>0</v>
      </c>
      <c r="AB806" s="8">
        <f t="shared" ref="AB806:AB837" si="447">IFERROR(_xlfn.IFNA(-M806*R806,0),0)</f>
        <v>-14262.511019104615</v>
      </c>
      <c r="AC806" s="8">
        <f t="shared" si="440"/>
        <v>-14262.511019104615</v>
      </c>
      <c r="AD806" s="8">
        <f t="shared" ref="AD806:AD837" si="448">IFERROR(_xlfn.IFNA($D$6*SUM(V806:V806,Y806:Z806),0),0)</f>
        <v>754.56263700000011</v>
      </c>
      <c r="AE806" s="8">
        <f t="shared" si="441"/>
        <v>-13507.948382104614</v>
      </c>
      <c r="AG806" s="8"/>
      <c r="AJ806" s="7"/>
      <c r="AK806" s="6"/>
      <c r="AL806" s="6"/>
      <c r="AM806" s="5"/>
      <c r="AN806" s="5"/>
    </row>
    <row r="807" spans="1:40" x14ac:dyDescent="0.15">
      <c r="A807" s="30" t="s">
        <v>33</v>
      </c>
      <c r="B807" s="30"/>
      <c r="C807" s="30"/>
      <c r="D807" s="45">
        <v>9.8100000000000007E-2</v>
      </c>
      <c r="E807" s="42"/>
      <c r="F807" s="42"/>
      <c r="G807" s="42"/>
      <c r="H807" s="17">
        <f t="shared" ref="H807:H838" si="449">H806+1</f>
        <v>66</v>
      </c>
      <c r="I807" s="7">
        <f t="shared" si="442"/>
        <v>66</v>
      </c>
      <c r="J807" s="16">
        <v>0</v>
      </c>
      <c r="K807" s="14">
        <v>0</v>
      </c>
      <c r="L807" s="15">
        <f t="shared" ref="L807:L838" si="450">$C$816</f>
        <v>2904.0127769293531</v>
      </c>
      <c r="M807" s="14">
        <f t="shared" si="434"/>
        <v>769177</v>
      </c>
      <c r="N807" s="13"/>
      <c r="O807" s="12">
        <f>1000*(IF(I6&lt;18,VLOOKUP(I6,'[1]Mortality (No Interventions) H'!$B$10:$O$129,13),VLOOKUP(I6,'[1]Mortality (Interventions) H'!$B$392:$AV$512,22)))</f>
        <v>20.254306230369146</v>
      </c>
      <c r="P807" s="11">
        <v>0</v>
      </c>
      <c r="Q807" s="10">
        <f t="shared" si="443"/>
        <v>0.9814574395501886</v>
      </c>
      <c r="R807" s="10">
        <f t="shared" si="444"/>
        <v>1.9878739532723535E-2</v>
      </c>
      <c r="S807" s="10">
        <f t="shared" si="445"/>
        <v>0</v>
      </c>
      <c r="T807" s="9">
        <f t="shared" si="435"/>
        <v>0.96157870001746504</v>
      </c>
      <c r="U807" s="18"/>
      <c r="V807" s="8">
        <f t="shared" si="446"/>
        <v>7549.1448898089548</v>
      </c>
      <c r="W807" s="8">
        <f t="shared" si="436"/>
        <v>7396.2421974333374</v>
      </c>
      <c r="X807" s="18"/>
      <c r="Y807" s="8">
        <f t="shared" si="437"/>
        <v>0</v>
      </c>
      <c r="Z807" s="8">
        <f t="shared" si="438"/>
        <v>0</v>
      </c>
      <c r="AA807" s="8">
        <f t="shared" si="439"/>
        <v>-2792.4368308738362</v>
      </c>
      <c r="AB807" s="8">
        <f t="shared" si="447"/>
        <v>-15290.26923756169</v>
      </c>
      <c r="AC807" s="8">
        <f t="shared" si="440"/>
        <v>-18082.706068435527</v>
      </c>
      <c r="AD807" s="8">
        <f t="shared" si="448"/>
        <v>740.57111369025847</v>
      </c>
      <c r="AE807" s="8">
        <f t="shared" si="441"/>
        <v>-17342.13495474527</v>
      </c>
      <c r="AF807" s="1" t="s">
        <v>34</v>
      </c>
      <c r="AG807" s="44">
        <f>AE934/Y934</f>
        <v>0.10000003954269081</v>
      </c>
      <c r="AJ807" s="7"/>
      <c r="AK807" s="6"/>
      <c r="AL807" s="6"/>
      <c r="AM807" s="5"/>
      <c r="AN807" s="5"/>
    </row>
    <row r="808" spans="1:40" x14ac:dyDescent="0.15">
      <c r="A808" s="40" t="s">
        <v>35</v>
      </c>
      <c r="B808" s="40"/>
      <c r="C808" s="38"/>
      <c r="D808" s="43">
        <f>(1.067)/(1.0295)- 1</f>
        <v>3.6425449247207142E-2</v>
      </c>
      <c r="E808" s="42"/>
      <c r="F808" s="42"/>
      <c r="G808" s="42"/>
      <c r="H808" s="17">
        <f t="shared" si="449"/>
        <v>67</v>
      </c>
      <c r="I808" s="7">
        <f t="shared" si="442"/>
        <v>67</v>
      </c>
      <c r="J808" s="16">
        <v>0</v>
      </c>
      <c r="K808" s="14">
        <v>0</v>
      </c>
      <c r="L808" s="15">
        <f t="shared" si="450"/>
        <v>2904.0127769293531</v>
      </c>
      <c r="M808" s="14">
        <f t="shared" si="434"/>
        <v>769177</v>
      </c>
      <c r="N808" s="13"/>
      <c r="O808" s="12">
        <f>1000*(IF(I7&lt;18,VLOOKUP(I7,'[1]Mortality (No Interventions) H'!$B$10:$O$129,13),VLOOKUP(I7,'[1]Mortality (Interventions) H'!$B$392:$AV$512,22)))</f>
        <v>22.067029668397282</v>
      </c>
      <c r="P808" s="11">
        <v>0</v>
      </c>
      <c r="Q808" s="10">
        <f t="shared" si="443"/>
        <v>0.96157870001746504</v>
      </c>
      <c r="R808" s="10">
        <f t="shared" si="444"/>
        <v>2.1219185701784292E-2</v>
      </c>
      <c r="S808" s="10">
        <f t="shared" si="445"/>
        <v>0</v>
      </c>
      <c r="T808" s="9">
        <f t="shared" si="435"/>
        <v>0.94035951431568077</v>
      </c>
      <c r="U808" s="18"/>
      <c r="V808" s="8">
        <f t="shared" si="446"/>
        <v>7396.2421974333374</v>
      </c>
      <c r="W808" s="8">
        <f t="shared" si="436"/>
        <v>7233.0291014279246</v>
      </c>
      <c r="X808" s="18"/>
      <c r="Y808" s="8">
        <f t="shared" si="437"/>
        <v>0</v>
      </c>
      <c r="Z808" s="8">
        <f t="shared" si="438"/>
        <v>0</v>
      </c>
      <c r="AA808" s="8">
        <f t="shared" si="439"/>
        <v>-2730.8160444798177</v>
      </c>
      <c r="AB808" s="8">
        <f t="shared" si="447"/>
        <v>-16321.309600541337</v>
      </c>
      <c r="AC808" s="8">
        <f t="shared" si="440"/>
        <v>-19052.125645021155</v>
      </c>
      <c r="AD808" s="8">
        <f t="shared" si="448"/>
        <v>725.57135956821048</v>
      </c>
      <c r="AE808" s="8">
        <f t="shared" si="441"/>
        <v>-18326.554285452945</v>
      </c>
      <c r="AJ808" s="7"/>
      <c r="AK808" s="6"/>
      <c r="AL808" s="6"/>
      <c r="AM808" s="5"/>
      <c r="AN808" s="5"/>
    </row>
    <row r="809" spans="1:40" x14ac:dyDescent="0.15">
      <c r="A809" s="40" t="s">
        <v>36</v>
      </c>
      <c r="B809" s="36"/>
      <c r="C809" s="38"/>
      <c r="D809" s="17"/>
      <c r="E809" s="17"/>
      <c r="F809" s="17"/>
      <c r="G809" s="17"/>
      <c r="H809" s="17">
        <f t="shared" si="449"/>
        <v>68</v>
      </c>
      <c r="I809" s="7">
        <f t="shared" si="442"/>
        <v>68</v>
      </c>
      <c r="J809" s="16">
        <v>0</v>
      </c>
      <c r="K809" s="14">
        <v>0</v>
      </c>
      <c r="L809" s="15">
        <f t="shared" si="450"/>
        <v>2904.0127769293531</v>
      </c>
      <c r="M809" s="14">
        <f t="shared" si="434"/>
        <v>769177</v>
      </c>
      <c r="N809" s="13"/>
      <c r="O809" s="12">
        <f>1000*(IF(I8&lt;18,VLOOKUP(I8,'[1]Mortality (No Interventions) H'!$B$10:$O$129,13),VLOOKUP(I8,'[1]Mortality (Interventions) H'!$B$392:$AV$512,22)))</f>
        <v>23.978580662665856</v>
      </c>
      <c r="P809" s="11">
        <v>0</v>
      </c>
      <c r="Q809" s="10">
        <f t="shared" si="443"/>
        <v>0.94035951431568077</v>
      </c>
      <c r="R809" s="10">
        <f t="shared" si="444"/>
        <v>2.2548486465923837E-2</v>
      </c>
      <c r="S809" s="10">
        <f t="shared" si="445"/>
        <v>0</v>
      </c>
      <c r="T809" s="9">
        <f t="shared" si="435"/>
        <v>0.91781102784975688</v>
      </c>
      <c r="U809" s="18"/>
      <c r="V809" s="8">
        <f t="shared" si="446"/>
        <v>7233.0291014279246</v>
      </c>
      <c r="W809" s="8">
        <f t="shared" si="436"/>
        <v>7059.5913296839244</v>
      </c>
      <c r="X809" s="18"/>
      <c r="Y809" s="8">
        <f t="shared" si="437"/>
        <v>0</v>
      </c>
      <c r="Z809" s="8">
        <f t="shared" si="438"/>
        <v>0</v>
      </c>
      <c r="AA809" s="8">
        <f t="shared" si="439"/>
        <v>-2665.3349516823564</v>
      </c>
      <c r="AB809" s="8">
        <f t="shared" si="447"/>
        <v>-17343.7771743999</v>
      </c>
      <c r="AC809" s="8">
        <f t="shared" si="440"/>
        <v>-20009.112126082255</v>
      </c>
      <c r="AD809" s="8">
        <f t="shared" si="448"/>
        <v>709.56015485007947</v>
      </c>
      <c r="AE809" s="8">
        <f t="shared" si="441"/>
        <v>-19299.551971232177</v>
      </c>
      <c r="AJ809" s="7"/>
      <c r="AK809" s="6"/>
      <c r="AL809" s="6"/>
      <c r="AM809" s="5"/>
      <c r="AN809" s="5"/>
    </row>
    <row r="810" spans="1:40" x14ac:dyDescent="0.15">
      <c r="A810" s="40"/>
      <c r="B810" s="36" t="s">
        <v>37</v>
      </c>
      <c r="C810" s="36" t="s">
        <v>38</v>
      </c>
      <c r="E810" s="17"/>
      <c r="F810" s="17"/>
      <c r="G810" s="17"/>
      <c r="H810" s="17">
        <f t="shared" si="449"/>
        <v>69</v>
      </c>
      <c r="I810" s="7">
        <f t="shared" si="442"/>
        <v>69</v>
      </c>
      <c r="J810" s="16">
        <v>0</v>
      </c>
      <c r="K810" s="14">
        <v>0</v>
      </c>
      <c r="L810" s="15">
        <f t="shared" si="450"/>
        <v>2904.0127769293531</v>
      </c>
      <c r="M810" s="14">
        <f t="shared" si="434"/>
        <v>769177</v>
      </c>
      <c r="N810" s="13"/>
      <c r="O810" s="12">
        <f>1000*(IF(I9&lt;18,VLOOKUP(I9,'[1]Mortality (No Interventions) H'!$B$10:$O$129,13),VLOOKUP(I9,'[1]Mortality (Interventions) H'!$B$392:$AV$512,22)))</f>
        <v>26.119211530174415</v>
      </c>
      <c r="P810" s="11">
        <v>0</v>
      </c>
      <c r="Q810" s="10">
        <f t="shared" si="443"/>
        <v>0.91781102784975688</v>
      </c>
      <c r="R810" s="10">
        <f t="shared" si="444"/>
        <v>2.39725003811346E-2</v>
      </c>
      <c r="S810" s="10">
        <f t="shared" si="445"/>
        <v>0</v>
      </c>
      <c r="T810" s="9">
        <f t="shared" si="435"/>
        <v>0.89383852746862225</v>
      </c>
      <c r="U810" s="18"/>
      <c r="V810" s="8">
        <f t="shared" si="446"/>
        <v>7059.5913296839244</v>
      </c>
      <c r="W810" s="8">
        <f t="shared" si="436"/>
        <v>6875.2003704273247</v>
      </c>
      <c r="X810" s="18"/>
      <c r="Y810" s="8">
        <f t="shared" si="437"/>
        <v>0</v>
      </c>
      <c r="Z810" s="8">
        <f t="shared" si="438"/>
        <v>0</v>
      </c>
      <c r="AA810" s="8">
        <f t="shared" si="439"/>
        <v>-2595.7185042805977</v>
      </c>
      <c r="AB810" s="8">
        <f t="shared" si="447"/>
        <v>-18439.095925659967</v>
      </c>
      <c r="AC810" s="8">
        <f t="shared" si="440"/>
        <v>-21034.814429940565</v>
      </c>
      <c r="AD810" s="8">
        <f t="shared" si="448"/>
        <v>692.54590944199299</v>
      </c>
      <c r="AE810" s="8">
        <f t="shared" si="441"/>
        <v>-20342.268520498572</v>
      </c>
      <c r="AJ810" s="7"/>
      <c r="AK810" s="6"/>
      <c r="AL810" s="6"/>
      <c r="AM810" s="5"/>
      <c r="AN810" s="5"/>
    </row>
    <row r="811" spans="1:40" x14ac:dyDescent="0.15">
      <c r="A811" s="40"/>
      <c r="B811" s="36">
        <v>1</v>
      </c>
      <c r="C811" s="38">
        <v>2.5000000000000001E-2</v>
      </c>
      <c r="D811" s="17"/>
      <c r="E811" s="41" t="s">
        <v>39</v>
      </c>
      <c r="F811" s="36"/>
      <c r="G811" s="17"/>
      <c r="H811" s="17">
        <f t="shared" si="449"/>
        <v>70</v>
      </c>
      <c r="I811" s="7">
        <f t="shared" si="442"/>
        <v>70</v>
      </c>
      <c r="J811" s="16">
        <v>0</v>
      </c>
      <c r="K811" s="14">
        <v>0</v>
      </c>
      <c r="L811" s="15">
        <f t="shared" si="450"/>
        <v>2904.0127769293531</v>
      </c>
      <c r="M811" s="14">
        <f t="shared" si="434"/>
        <v>769177</v>
      </c>
      <c r="N811" s="13"/>
      <c r="O811" s="12">
        <f>1000*(IF(I10&lt;18,VLOOKUP(I10,'[1]Mortality (No Interventions) H'!$B$10:$O$129,13),VLOOKUP(I10,'[1]Mortality (Interventions) H'!$B$392:$AV$512,22)))</f>
        <v>28.519766115465284</v>
      </c>
      <c r="P811" s="11">
        <v>0</v>
      </c>
      <c r="Q811" s="10">
        <f t="shared" si="443"/>
        <v>0.89383852746862225</v>
      </c>
      <c r="R811" s="10">
        <f t="shared" si="444"/>
        <v>2.5492065748396998E-2</v>
      </c>
      <c r="S811" s="10">
        <f t="shared" si="445"/>
        <v>0</v>
      </c>
      <c r="T811" s="9">
        <f t="shared" si="435"/>
        <v>0.86834646172022523</v>
      </c>
      <c r="U811" s="18"/>
      <c r="V811" s="8">
        <f t="shared" si="446"/>
        <v>6875.2003704273247</v>
      </c>
      <c r="W811" s="8">
        <f t="shared" si="436"/>
        <v>6679.1212638657771</v>
      </c>
      <c r="X811" s="18"/>
      <c r="Y811" s="8">
        <f t="shared" si="437"/>
        <v>0</v>
      </c>
      <c r="Z811" s="8">
        <f t="shared" si="438"/>
        <v>0</v>
      </c>
      <c r="AA811" s="8">
        <f t="shared" si="439"/>
        <v>-2521.6892196369295</v>
      </c>
      <c r="AB811" s="8">
        <f t="shared" si="447"/>
        <v>-19607.91065615476</v>
      </c>
      <c r="AC811" s="8">
        <f t="shared" si="440"/>
        <v>-22129.59987579169</v>
      </c>
      <c r="AD811" s="8">
        <f t="shared" si="448"/>
        <v>674.45715633892064</v>
      </c>
      <c r="AE811" s="8">
        <f t="shared" si="441"/>
        <v>-21455.142719452768</v>
      </c>
      <c r="AJ811" s="7"/>
      <c r="AK811" s="6"/>
      <c r="AL811" s="6"/>
      <c r="AM811" s="5"/>
      <c r="AN811" s="5"/>
    </row>
    <row r="812" spans="1:40" x14ac:dyDescent="0.15">
      <c r="A812" s="40"/>
      <c r="B812" s="39" t="s">
        <v>40</v>
      </c>
      <c r="C812" s="38">
        <v>0</v>
      </c>
      <c r="D812" s="17"/>
      <c r="E812" s="37">
        <v>500000</v>
      </c>
      <c r="F812" s="36"/>
      <c r="G812" s="17"/>
      <c r="H812" s="17">
        <f t="shared" si="449"/>
        <v>71</v>
      </c>
      <c r="I812" s="7">
        <f t="shared" si="442"/>
        <v>71</v>
      </c>
      <c r="J812" s="16">
        <v>0</v>
      </c>
      <c r="K812" s="14">
        <v>0</v>
      </c>
      <c r="L812" s="15">
        <f t="shared" si="450"/>
        <v>2904.0127769293531</v>
      </c>
      <c r="M812" s="14">
        <f t="shared" si="434"/>
        <v>769177</v>
      </c>
      <c r="N812" s="13"/>
      <c r="O812" s="12">
        <f>1000*(IF(I11&lt;18,VLOOKUP(I11,'[1]Mortality (No Interventions) H'!$B$10:$O$129,13),VLOOKUP(I11,'[1]Mortality (Interventions) H'!$B$392:$AV$512,22)))</f>
        <v>31.256628523495706</v>
      </c>
      <c r="P812" s="11">
        <v>0</v>
      </c>
      <c r="Q812" s="10">
        <f t="shared" si="443"/>
        <v>0.86834646172022523</v>
      </c>
      <c r="R812" s="10">
        <f t="shared" si="444"/>
        <v>2.7141582783680965E-2</v>
      </c>
      <c r="S812" s="10">
        <f t="shared" si="445"/>
        <v>0</v>
      </c>
      <c r="T812" s="9">
        <f t="shared" si="435"/>
        <v>0.84120487893654428</v>
      </c>
      <c r="U812" s="18"/>
      <c r="V812" s="8">
        <f t="shared" si="446"/>
        <v>6679.1212638657771</v>
      </c>
      <c r="W812" s="8">
        <f t="shared" si="436"/>
        <v>6470.3544516577431</v>
      </c>
      <c r="X812" s="18"/>
      <c r="Y812" s="8">
        <f t="shared" si="437"/>
        <v>0</v>
      </c>
      <c r="Z812" s="8">
        <f t="shared" si="438"/>
        <v>0</v>
      </c>
      <c r="AA812" s="8">
        <f t="shared" si="439"/>
        <v>-2442.8697164470341</v>
      </c>
      <c r="AB812" s="8">
        <f t="shared" si="447"/>
        <v>-20876.681220803373</v>
      </c>
      <c r="AC812" s="8">
        <f t="shared" si="440"/>
        <v>-23319.550937250409</v>
      </c>
      <c r="AD812" s="8">
        <f t="shared" si="448"/>
        <v>655.2217959852328</v>
      </c>
      <c r="AE812" s="8">
        <f t="shared" si="441"/>
        <v>-22664.329141265178</v>
      </c>
      <c r="AJ812" s="7"/>
      <c r="AK812" s="6"/>
      <c r="AL812" s="6"/>
      <c r="AM812" s="5"/>
      <c r="AN812" s="5"/>
    </row>
    <row r="813" spans="1:40" x14ac:dyDescent="0.15">
      <c r="A813" s="30" t="s">
        <v>41</v>
      </c>
      <c r="B813" s="35"/>
      <c r="C813" s="34"/>
      <c r="D813" s="17"/>
      <c r="E813" s="17"/>
      <c r="F813" s="17"/>
      <c r="G813" s="17"/>
      <c r="H813" s="17">
        <f t="shared" si="449"/>
        <v>72</v>
      </c>
      <c r="I813" s="7">
        <f t="shared" si="442"/>
        <v>72</v>
      </c>
      <c r="J813" s="16">
        <v>0</v>
      </c>
      <c r="K813" s="14">
        <v>0</v>
      </c>
      <c r="L813" s="15">
        <f t="shared" si="450"/>
        <v>2904.0127769293531</v>
      </c>
      <c r="M813" s="14">
        <f t="shared" si="434"/>
        <v>769177</v>
      </c>
      <c r="N813" s="13"/>
      <c r="O813" s="12">
        <f>1000*(IF(I12&lt;18,VLOOKUP(I12,'[1]Mortality (No Interventions) H'!$B$10:$O$129,13),VLOOKUP(I12,'[1]Mortality (Interventions) H'!$B$392:$AV$512,22)))</f>
        <v>34.398348505594278</v>
      </c>
      <c r="P813" s="11">
        <v>0</v>
      </c>
      <c r="Q813" s="10">
        <f t="shared" si="443"/>
        <v>0.84120487893654428</v>
      </c>
      <c r="R813" s="10">
        <f t="shared" si="444"/>
        <v>2.8936058590265493E-2</v>
      </c>
      <c r="S813" s="10">
        <f t="shared" si="445"/>
        <v>0</v>
      </c>
      <c r="T813" s="9">
        <f t="shared" si="435"/>
        <v>0.81226882034627879</v>
      </c>
      <c r="U813" s="18"/>
      <c r="V813" s="8">
        <f t="shared" si="446"/>
        <v>6470.3544516577431</v>
      </c>
      <c r="W813" s="8">
        <f t="shared" si="436"/>
        <v>6247.7849442748975</v>
      </c>
      <c r="X813" s="18"/>
      <c r="Y813" s="8">
        <f t="shared" si="437"/>
        <v>0</v>
      </c>
      <c r="Z813" s="8">
        <f t="shared" si="438"/>
        <v>0</v>
      </c>
      <c r="AA813" s="8">
        <f t="shared" si="439"/>
        <v>-2358.8390325869268</v>
      </c>
      <c r="AB813" s="8">
        <f t="shared" si="447"/>
        <v>-22256.950738284642</v>
      </c>
      <c r="AC813" s="8">
        <f t="shared" si="440"/>
        <v>-24615.789770871568</v>
      </c>
      <c r="AD813" s="8">
        <f t="shared" si="448"/>
        <v>634.74177170762459</v>
      </c>
      <c r="AE813" s="8">
        <f t="shared" si="441"/>
        <v>-23981.047999163944</v>
      </c>
      <c r="AJ813" s="7"/>
      <c r="AK813" s="6"/>
      <c r="AL813" s="6"/>
      <c r="AM813" s="5"/>
      <c r="AN813" s="5"/>
    </row>
    <row r="814" spans="1:40" x14ac:dyDescent="0.15">
      <c r="A814" s="30"/>
      <c r="B814" s="32" t="s">
        <v>37</v>
      </c>
      <c r="C814" s="32" t="s">
        <v>38</v>
      </c>
      <c r="D814" s="17"/>
      <c r="E814" s="17"/>
      <c r="F814" s="17"/>
      <c r="G814" s="17"/>
      <c r="H814" s="17">
        <f t="shared" si="449"/>
        <v>73</v>
      </c>
      <c r="I814" s="7">
        <f t="shared" si="442"/>
        <v>73</v>
      </c>
      <c r="J814" s="16">
        <v>0</v>
      </c>
      <c r="K814" s="14">
        <v>0</v>
      </c>
      <c r="L814" s="15">
        <f t="shared" si="450"/>
        <v>2904.0127769293531</v>
      </c>
      <c r="M814" s="14">
        <f t="shared" si="434"/>
        <v>769177</v>
      </c>
      <c r="N814" s="13"/>
      <c r="O814" s="12">
        <f>1000*(IF(I13&lt;18,VLOOKUP(I13,'[1]Mortality (No Interventions) H'!$B$10:$O$129,13),VLOOKUP(I13,'[1]Mortality (Interventions) H'!$B$392:$AV$512,22)))</f>
        <v>38.00481276581182</v>
      </c>
      <c r="P814" s="11">
        <v>0</v>
      </c>
      <c r="Q814" s="10">
        <f t="shared" si="443"/>
        <v>0.81226882034627879</v>
      </c>
      <c r="R814" s="10">
        <f t="shared" si="444"/>
        <v>3.0870124432767165E-2</v>
      </c>
      <c r="S814" s="10">
        <f t="shared" si="445"/>
        <v>0</v>
      </c>
      <c r="T814" s="9">
        <f t="shared" si="435"/>
        <v>0.78139869591351163</v>
      </c>
      <c r="U814" s="18"/>
      <c r="V814" s="8">
        <f t="shared" si="446"/>
        <v>6247.7849442748975</v>
      </c>
      <c r="W814" s="8">
        <f t="shared" si="436"/>
        <v>6010.3390472666715</v>
      </c>
      <c r="X814" s="18"/>
      <c r="Y814" s="8">
        <f t="shared" si="437"/>
        <v>0</v>
      </c>
      <c r="Z814" s="8">
        <f t="shared" si="438"/>
        <v>0</v>
      </c>
      <c r="AA814" s="8">
        <f t="shared" si="439"/>
        <v>-2269.1917968087719</v>
      </c>
      <c r="AB814" s="8">
        <f t="shared" si="447"/>
        <v>-23744.589700822551</v>
      </c>
      <c r="AC814" s="8">
        <f t="shared" si="440"/>
        <v>-26013.781497631324</v>
      </c>
      <c r="AD814" s="8">
        <f t="shared" si="448"/>
        <v>612.90770303336751</v>
      </c>
      <c r="AE814" s="8">
        <f t="shared" si="441"/>
        <v>-25400.873794597956</v>
      </c>
      <c r="AJ814" s="7"/>
      <c r="AK814" s="6"/>
      <c r="AL814" s="6"/>
      <c r="AM814" s="5"/>
      <c r="AN814" s="5"/>
    </row>
    <row r="815" spans="1:40" x14ac:dyDescent="0.15">
      <c r="A815" s="30"/>
      <c r="B815" s="32">
        <v>1</v>
      </c>
      <c r="C815" s="28">
        <f>$H$804*0.01+$B$817</f>
        <v>5604.1233487452128</v>
      </c>
      <c r="D815" s="17"/>
      <c r="E815" s="33" t="s">
        <v>42</v>
      </c>
      <c r="F815" s="32"/>
      <c r="G815" s="31">
        <v>0.01</v>
      </c>
      <c r="H815" s="17">
        <f t="shared" si="449"/>
        <v>74</v>
      </c>
      <c r="I815" s="7">
        <f t="shared" si="442"/>
        <v>74</v>
      </c>
      <c r="J815" s="16">
        <v>0</v>
      </c>
      <c r="K815" s="14">
        <v>0</v>
      </c>
      <c r="L815" s="15">
        <f t="shared" si="450"/>
        <v>2904.0127769293531</v>
      </c>
      <c r="M815" s="14">
        <f t="shared" si="434"/>
        <v>769177</v>
      </c>
      <c r="N815" s="13"/>
      <c r="O815" s="12">
        <f>1000*(IF(I14&lt;18,VLOOKUP(I14,'[1]Mortality (No Interventions) H'!$B$10:$O$129,13),VLOOKUP(I14,'[1]Mortality (Interventions) H'!$B$392:$AV$512,22)))</f>
        <v>42.285067772384195</v>
      </c>
      <c r="P815" s="11">
        <v>0</v>
      </c>
      <c r="Q815" s="10">
        <f t="shared" si="443"/>
        <v>0.78139869591351163</v>
      </c>
      <c r="R815" s="10">
        <f t="shared" si="444"/>
        <v>3.3041496813955469E-2</v>
      </c>
      <c r="S815" s="10">
        <f t="shared" si="445"/>
        <v>0</v>
      </c>
      <c r="T815" s="9">
        <f t="shared" si="435"/>
        <v>0.74835719909955611</v>
      </c>
      <c r="U815" s="18"/>
      <c r="V815" s="8">
        <f t="shared" si="446"/>
        <v>6010.3390472666715</v>
      </c>
      <c r="W815" s="8">
        <f t="shared" si="436"/>
        <v>5756.1914533179934</v>
      </c>
      <c r="X815" s="18"/>
      <c r="Y815" s="8">
        <f t="shared" si="437"/>
        <v>0</v>
      </c>
      <c r="Z815" s="8">
        <f t="shared" si="438"/>
        <v>0</v>
      </c>
      <c r="AA815" s="8">
        <f t="shared" si="439"/>
        <v>-2173.2388678921748</v>
      </c>
      <c r="AB815" s="8">
        <f t="shared" si="447"/>
        <v>-25414.759394867826</v>
      </c>
      <c r="AC815" s="8">
        <f t="shared" si="440"/>
        <v>-27587.99826276</v>
      </c>
      <c r="AD815" s="8">
        <f t="shared" si="448"/>
        <v>589.61426053686057</v>
      </c>
      <c r="AE815" s="8">
        <f t="shared" si="441"/>
        <v>-26998.384002223138</v>
      </c>
      <c r="AJ815" s="7"/>
      <c r="AK815" s="6"/>
      <c r="AL815" s="6"/>
      <c r="AM815" s="5"/>
      <c r="AN815" s="5"/>
    </row>
    <row r="816" spans="1:40" x14ac:dyDescent="0.15">
      <c r="A816" s="30"/>
      <c r="B816" s="29" t="s">
        <v>40</v>
      </c>
      <c r="C816" s="28">
        <f>$H$804*0.005+$B$817</f>
        <v>2904.0127769293531</v>
      </c>
      <c r="D816" s="17"/>
      <c r="E816" s="17"/>
      <c r="F816" s="17"/>
      <c r="G816" s="17"/>
      <c r="H816" s="17">
        <f t="shared" si="449"/>
        <v>75</v>
      </c>
      <c r="I816" s="7">
        <f t="shared" si="442"/>
        <v>75</v>
      </c>
      <c r="J816" s="16">
        <v>0</v>
      </c>
      <c r="K816" s="14">
        <v>0</v>
      </c>
      <c r="L816" s="15">
        <f t="shared" si="450"/>
        <v>2904.0127769293531</v>
      </c>
      <c r="M816" s="14">
        <f t="shared" si="434"/>
        <v>769177</v>
      </c>
      <c r="N816" s="13"/>
      <c r="O816" s="12">
        <f>1000*(IF(I15&lt;18,VLOOKUP(I15,'[1]Mortality (No Interventions) H'!$B$10:$O$129,13),VLOOKUP(I15,'[1]Mortality (Interventions) H'!$B$392:$AV$512,22)))</f>
        <v>47.192285475967289</v>
      </c>
      <c r="P816" s="11">
        <v>0</v>
      </c>
      <c r="Q816" s="10">
        <f t="shared" si="443"/>
        <v>0.74835719909955611</v>
      </c>
      <c r="R816" s="10">
        <f t="shared" si="444"/>
        <v>3.5316686577901539E-2</v>
      </c>
      <c r="S816" s="10">
        <f t="shared" si="445"/>
        <v>0</v>
      </c>
      <c r="T816" s="9">
        <f t="shared" si="435"/>
        <v>0.71304051252165457</v>
      </c>
      <c r="U816" s="18"/>
      <c r="V816" s="8">
        <f t="shared" si="446"/>
        <v>5756.1914533179934</v>
      </c>
      <c r="W816" s="8">
        <f t="shared" si="436"/>
        <v>5484.5436229986872</v>
      </c>
      <c r="X816" s="18"/>
      <c r="Y816" s="8">
        <f t="shared" si="437"/>
        <v>0</v>
      </c>
      <c r="Z816" s="8">
        <f t="shared" si="438"/>
        <v>0</v>
      </c>
      <c r="AA816" s="8">
        <f t="shared" si="439"/>
        <v>-2070.6787588311395</v>
      </c>
      <c r="AB816" s="8">
        <f t="shared" si="447"/>
        <v>-27164.783031930572</v>
      </c>
      <c r="AC816" s="8">
        <f t="shared" si="440"/>
        <v>-29235.46179076171</v>
      </c>
      <c r="AD816" s="8">
        <f t="shared" si="448"/>
        <v>564.68238157049518</v>
      </c>
      <c r="AE816" s="8">
        <f t="shared" si="441"/>
        <v>-28670.779409191215</v>
      </c>
      <c r="AJ816" s="7"/>
      <c r="AK816" s="6"/>
      <c r="AL816" s="6"/>
      <c r="AM816" s="5"/>
      <c r="AN816" s="5"/>
    </row>
    <row r="817" spans="1:40" ht="15" x14ac:dyDescent="0.2">
      <c r="A817" s="27" t="s">
        <v>97</v>
      </c>
      <c r="B817" s="26">
        <f>B23+B25</f>
        <v>203.90220511349412</v>
      </c>
      <c r="C817" s="25"/>
      <c r="D817" s="17"/>
      <c r="E817" s="17"/>
      <c r="F817" s="17"/>
      <c r="G817" s="21"/>
      <c r="H817" s="17">
        <f t="shared" si="449"/>
        <v>76</v>
      </c>
      <c r="I817" s="7">
        <f t="shared" si="442"/>
        <v>76</v>
      </c>
      <c r="J817" s="16">
        <v>0</v>
      </c>
      <c r="K817" s="14">
        <v>0</v>
      </c>
      <c r="L817" s="15">
        <f t="shared" si="450"/>
        <v>2904.0127769293531</v>
      </c>
      <c r="M817" s="14">
        <f t="shared" si="434"/>
        <v>769177</v>
      </c>
      <c r="N817" s="13"/>
      <c r="O817" s="12">
        <f>1000*(IF(I16&lt;18,VLOOKUP(I16,'[1]Mortality (No Interventions) H'!$B$10:$O$129,13),VLOOKUP(I16,'[1]Mortality (Interventions) H'!$B$392:$AV$512,22)))</f>
        <v>52.792624990402423</v>
      </c>
      <c r="P817" s="11">
        <v>0</v>
      </c>
      <c r="Q817" s="10">
        <f t="shared" si="443"/>
        <v>0.71304051252165457</v>
      </c>
      <c r="R817" s="10">
        <f t="shared" si="444"/>
        <v>3.7643280380520054E-2</v>
      </c>
      <c r="S817" s="10">
        <f t="shared" si="445"/>
        <v>0</v>
      </c>
      <c r="T817" s="9">
        <f t="shared" si="435"/>
        <v>0.67539723214113456</v>
      </c>
      <c r="U817" s="18"/>
      <c r="V817" s="8">
        <f t="shared" si="446"/>
        <v>5484.5436229986872</v>
      </c>
      <c r="W817" s="8">
        <f t="shared" si="436"/>
        <v>5195.000168266215</v>
      </c>
      <c r="X817" s="18"/>
      <c r="Y817" s="8">
        <f t="shared" si="437"/>
        <v>0</v>
      </c>
      <c r="Z817" s="8">
        <f t="shared" si="438"/>
        <v>0</v>
      </c>
      <c r="AA817" s="8">
        <f t="shared" si="439"/>
        <v>-1961.362191640575</v>
      </c>
      <c r="AB817" s="8">
        <f t="shared" si="447"/>
        <v>-28954.345473247275</v>
      </c>
      <c r="AC817" s="8">
        <f t="shared" si="440"/>
        <v>-30915.70766488785</v>
      </c>
      <c r="AD817" s="8">
        <f t="shared" si="448"/>
        <v>538.03372941617124</v>
      </c>
      <c r="AE817" s="8">
        <f t="shared" si="441"/>
        <v>-30377.673935471677</v>
      </c>
      <c r="AJ817" s="7"/>
      <c r="AK817" s="6"/>
      <c r="AL817" s="6"/>
      <c r="AM817" s="5"/>
      <c r="AN817" s="5"/>
    </row>
    <row r="818" spans="1:40" x14ac:dyDescent="0.15">
      <c r="A818" s="1"/>
      <c r="D818" s="17"/>
      <c r="E818" s="24"/>
      <c r="F818" s="17"/>
      <c r="G818" s="21"/>
      <c r="H818" s="17">
        <f t="shared" si="449"/>
        <v>77</v>
      </c>
      <c r="I818" s="7">
        <f t="shared" si="442"/>
        <v>77</v>
      </c>
      <c r="J818" s="16">
        <v>0</v>
      </c>
      <c r="K818" s="14">
        <v>0</v>
      </c>
      <c r="L818" s="15">
        <f t="shared" si="450"/>
        <v>2904.0127769293531</v>
      </c>
      <c r="M818" s="14">
        <f t="shared" si="434"/>
        <v>769177</v>
      </c>
      <c r="N818" s="13"/>
      <c r="O818" s="12">
        <f>1000*(IF(I17&lt;18,VLOOKUP(I17,'[1]Mortality (No Interventions) H'!$B$10:$O$129,13),VLOOKUP(I17,'[1]Mortality (Interventions) H'!$B$392:$AV$512,22)))</f>
        <v>59.221142534593071</v>
      </c>
      <c r="P818" s="11">
        <v>0</v>
      </c>
      <c r="Q818" s="10">
        <f t="shared" si="443"/>
        <v>0.67539723214113456</v>
      </c>
      <c r="R818" s="10">
        <f t="shared" si="444"/>
        <v>3.9997795752099774E-2</v>
      </c>
      <c r="S818" s="10">
        <f t="shared" si="445"/>
        <v>0</v>
      </c>
      <c r="T818" s="9">
        <f t="shared" si="435"/>
        <v>0.63539943638903473</v>
      </c>
      <c r="U818" s="18"/>
      <c r="V818" s="8">
        <f t="shared" si="446"/>
        <v>5195.000168266215</v>
      </c>
      <c r="W818" s="8">
        <f t="shared" si="436"/>
        <v>4887.3463228340861</v>
      </c>
      <c r="X818" s="18"/>
      <c r="Y818" s="8">
        <f t="shared" si="437"/>
        <v>0</v>
      </c>
      <c r="Z818" s="8">
        <f t="shared" si="438"/>
        <v>0</v>
      </c>
      <c r="AA818" s="8">
        <f t="shared" si="439"/>
        <v>-1845.2080817274666</v>
      </c>
      <c r="AB818" s="8">
        <f t="shared" si="447"/>
        <v>-30765.384543212847</v>
      </c>
      <c r="AC818" s="8">
        <f t="shared" si="440"/>
        <v>-32610.592624940313</v>
      </c>
      <c r="AD818" s="8">
        <f t="shared" si="448"/>
        <v>509.62951650691571</v>
      </c>
      <c r="AE818" s="8">
        <f t="shared" si="441"/>
        <v>-32100.963108433396</v>
      </c>
      <c r="AJ818" s="7"/>
      <c r="AK818" s="6"/>
      <c r="AL818" s="6"/>
      <c r="AM818" s="5"/>
      <c r="AN818" s="5"/>
    </row>
    <row r="819" spans="1:40" x14ac:dyDescent="0.15">
      <c r="A819" s="1"/>
      <c r="B819" s="1"/>
      <c r="D819" s="17"/>
      <c r="E819" s="17"/>
      <c r="F819" s="17"/>
      <c r="G819" s="17"/>
      <c r="H819" s="17">
        <f t="shared" si="449"/>
        <v>78</v>
      </c>
      <c r="I819" s="7">
        <f t="shared" si="442"/>
        <v>78</v>
      </c>
      <c r="J819" s="16">
        <v>0</v>
      </c>
      <c r="K819" s="14">
        <v>0</v>
      </c>
      <c r="L819" s="15">
        <f t="shared" si="450"/>
        <v>2904.0127769293531</v>
      </c>
      <c r="M819" s="14">
        <f t="shared" si="434"/>
        <v>769177</v>
      </c>
      <c r="N819" s="13"/>
      <c r="O819" s="12">
        <f>1000*(IF(I18&lt;18,VLOOKUP(I18,'[1]Mortality (No Interventions) H'!$B$10:$O$129,13),VLOOKUP(I18,'[1]Mortality (Interventions) H'!$B$392:$AV$512,22)))</f>
        <v>66.349248672332209</v>
      </c>
      <c r="P819" s="11">
        <v>0</v>
      </c>
      <c r="Q819" s="10">
        <f t="shared" si="443"/>
        <v>0.63539943638903473</v>
      </c>
      <c r="R819" s="10">
        <f t="shared" si="444"/>
        <v>4.2158275211235795E-2</v>
      </c>
      <c r="S819" s="10">
        <f t="shared" si="445"/>
        <v>0</v>
      </c>
      <c r="T819" s="9">
        <f t="shared" si="435"/>
        <v>0.5932411611777989</v>
      </c>
      <c r="U819" s="18"/>
      <c r="V819" s="8">
        <f t="shared" si="446"/>
        <v>4887.3463228340861</v>
      </c>
      <c r="W819" s="8">
        <f t="shared" si="436"/>
        <v>4563.0745663125581</v>
      </c>
      <c r="X819" s="18"/>
      <c r="Y819" s="8">
        <f t="shared" si="437"/>
        <v>0</v>
      </c>
      <c r="Z819" s="8">
        <f t="shared" si="438"/>
        <v>0</v>
      </c>
      <c r="AA819" s="8">
        <f t="shared" si="439"/>
        <v>-1722.7799118607338</v>
      </c>
      <c r="AB819" s="8">
        <f t="shared" si="447"/>
        <v>-32427.175652152713</v>
      </c>
      <c r="AC819" s="8">
        <f t="shared" si="440"/>
        <v>-34149.955564013449</v>
      </c>
      <c r="AD819" s="8">
        <f t="shared" si="448"/>
        <v>479.4486742700239</v>
      </c>
      <c r="AE819" s="8">
        <f t="shared" si="441"/>
        <v>-33670.506889743425</v>
      </c>
      <c r="AJ819" s="7"/>
      <c r="AK819" s="6"/>
      <c r="AL819" s="6"/>
      <c r="AM819" s="5"/>
      <c r="AN819" s="5"/>
    </row>
    <row r="820" spans="1:40" x14ac:dyDescent="0.15">
      <c r="A820" s="1"/>
      <c r="D820" s="17"/>
      <c r="E820" s="17"/>
      <c r="F820" s="17"/>
      <c r="G820" s="21"/>
      <c r="H820" s="17">
        <f t="shared" si="449"/>
        <v>79</v>
      </c>
      <c r="I820" s="7">
        <f t="shared" si="442"/>
        <v>79</v>
      </c>
      <c r="J820" s="16">
        <v>0</v>
      </c>
      <c r="K820" s="14">
        <v>0</v>
      </c>
      <c r="L820" s="15">
        <f t="shared" si="450"/>
        <v>2904.0127769293531</v>
      </c>
      <c r="M820" s="14">
        <f t="shared" si="434"/>
        <v>769177</v>
      </c>
      <c r="N820" s="13"/>
      <c r="O820" s="12">
        <f>1000*(IF(I19&lt;18,VLOOKUP(I19,'[1]Mortality (No Interventions) H'!$B$10:$O$129,13),VLOOKUP(I19,'[1]Mortality (Interventions) H'!$B$392:$AV$512,22)))</f>
        <v>74.212115634245961</v>
      </c>
      <c r="P820" s="11">
        <v>0</v>
      </c>
      <c r="Q820" s="10">
        <f t="shared" si="443"/>
        <v>0.5932411611777989</v>
      </c>
      <c r="R820" s="10">
        <f t="shared" si="444"/>
        <v>4.4025681652321159E-2</v>
      </c>
      <c r="S820" s="10">
        <f t="shared" si="445"/>
        <v>0</v>
      </c>
      <c r="T820" s="9">
        <f t="shared" si="435"/>
        <v>0.54921547952547778</v>
      </c>
      <c r="U820" s="18"/>
      <c r="V820" s="8">
        <f t="shared" si="446"/>
        <v>4563.0745663125581</v>
      </c>
      <c r="W820" s="8">
        <f t="shared" si="436"/>
        <v>4224.4391489496847</v>
      </c>
      <c r="X820" s="18"/>
      <c r="Y820" s="8">
        <f t="shared" si="437"/>
        <v>0</v>
      </c>
      <c r="Z820" s="8">
        <f t="shared" si="438"/>
        <v>0</v>
      </c>
      <c r="AA820" s="8">
        <f t="shared" si="439"/>
        <v>-1594.928769829369</v>
      </c>
      <c r="AB820" s="8">
        <f t="shared" si="447"/>
        <v>-33863.541736287436</v>
      </c>
      <c r="AC820" s="8">
        <f t="shared" si="440"/>
        <v>-35458.470506116806</v>
      </c>
      <c r="AD820" s="8">
        <f t="shared" si="448"/>
        <v>447.63761495526199</v>
      </c>
      <c r="AE820" s="8">
        <f t="shared" si="441"/>
        <v>-35010.832891161546</v>
      </c>
      <c r="AJ820" s="7"/>
      <c r="AK820" s="6"/>
      <c r="AL820" s="6"/>
      <c r="AM820" s="5"/>
      <c r="AN820" s="5"/>
    </row>
    <row r="821" spans="1:40" x14ac:dyDescent="0.15">
      <c r="A821" s="1"/>
      <c r="D821" s="17"/>
      <c r="E821" s="17"/>
      <c r="F821" s="17"/>
      <c r="G821" s="17"/>
      <c r="H821" s="17">
        <f t="shared" si="449"/>
        <v>80</v>
      </c>
      <c r="I821" s="7">
        <f t="shared" si="442"/>
        <v>80</v>
      </c>
      <c r="J821" s="16">
        <v>0</v>
      </c>
      <c r="K821" s="14">
        <v>0</v>
      </c>
      <c r="L821" s="15">
        <f t="shared" si="450"/>
        <v>2904.0127769293531</v>
      </c>
      <c r="M821" s="14">
        <f t="shared" si="434"/>
        <v>769177</v>
      </c>
      <c r="N821" s="13"/>
      <c r="O821" s="12">
        <f>1000*(IF(I20&lt;18,VLOOKUP(I20,'[1]Mortality (No Interventions) H'!$B$10:$O$129,13),VLOOKUP(I20,'[1]Mortality (Interventions) H'!$B$392:$AV$512,22)))</f>
        <v>82.70833147040436</v>
      </c>
      <c r="P821" s="11">
        <v>0</v>
      </c>
      <c r="Q821" s="10">
        <f t="shared" si="443"/>
        <v>0.54921547952547778</v>
      </c>
      <c r="R821" s="10">
        <f t="shared" si="444"/>
        <v>4.5424695929270294E-2</v>
      </c>
      <c r="S821" s="10">
        <f t="shared" si="445"/>
        <v>0</v>
      </c>
      <c r="T821" s="9">
        <f t="shared" si="435"/>
        <v>0.50379078359620744</v>
      </c>
      <c r="U821" s="18"/>
      <c r="V821" s="8">
        <f t="shared" si="446"/>
        <v>4224.4391489496847</v>
      </c>
      <c r="W821" s="8">
        <f t="shared" si="436"/>
        <v>3875.0428355418007</v>
      </c>
      <c r="X821" s="18"/>
      <c r="Y821" s="8">
        <f t="shared" si="437"/>
        <v>0</v>
      </c>
      <c r="Z821" s="8">
        <f t="shared" si="438"/>
        <v>0</v>
      </c>
      <c r="AA821" s="8">
        <f t="shared" si="439"/>
        <v>-1463.0148724626372</v>
      </c>
      <c r="AB821" s="8">
        <f t="shared" si="447"/>
        <v>-34939.631340788335</v>
      </c>
      <c r="AC821" s="8">
        <f t="shared" si="440"/>
        <v>-36402.64621325097</v>
      </c>
      <c r="AD821" s="8">
        <f t="shared" si="448"/>
        <v>414.41748051196413</v>
      </c>
      <c r="AE821" s="8">
        <f t="shared" si="441"/>
        <v>-35988.228732739008</v>
      </c>
      <c r="AJ821" s="7"/>
      <c r="AK821" s="6"/>
      <c r="AL821" s="6"/>
      <c r="AM821" s="5"/>
      <c r="AN821" s="5"/>
    </row>
    <row r="822" spans="1:40" x14ac:dyDescent="0.15">
      <c r="B822" s="23"/>
      <c r="C822" s="22"/>
      <c r="D822" s="17"/>
      <c r="E822" s="17"/>
      <c r="F822" s="17"/>
      <c r="G822" s="21"/>
      <c r="H822" s="17">
        <f t="shared" si="449"/>
        <v>81</v>
      </c>
      <c r="I822" s="7">
        <f t="shared" si="442"/>
        <v>81</v>
      </c>
      <c r="J822" s="16">
        <v>0</v>
      </c>
      <c r="K822" s="14">
        <v>0</v>
      </c>
      <c r="L822" s="15">
        <f t="shared" si="450"/>
        <v>2904.0127769293531</v>
      </c>
      <c r="M822" s="14">
        <f t="shared" si="434"/>
        <v>769177</v>
      </c>
      <c r="N822" s="13"/>
      <c r="O822" s="12">
        <f>1000*(IF(I21&lt;18,VLOOKUP(I21,'[1]Mortality (No Interventions) H'!$B$10:$O$129,13),VLOOKUP(I21,'[1]Mortality (Interventions) H'!$B$392:$AV$512,22)))</f>
        <v>91.957551879120018</v>
      </c>
      <c r="P822" s="11">
        <v>0</v>
      </c>
      <c r="Q822" s="10">
        <f t="shared" si="443"/>
        <v>0.50379078359620744</v>
      </c>
      <c r="R822" s="10">
        <f t="shared" si="444"/>
        <v>4.6327367118770772E-2</v>
      </c>
      <c r="S822" s="10">
        <f t="shared" si="445"/>
        <v>0</v>
      </c>
      <c r="T822" s="9">
        <f t="shared" si="435"/>
        <v>0.45746341647743666</v>
      </c>
      <c r="U822" s="18"/>
      <c r="V822" s="8">
        <f t="shared" si="446"/>
        <v>3875.0428355418007</v>
      </c>
      <c r="W822" s="8">
        <f t="shared" si="436"/>
        <v>3518.703382958653</v>
      </c>
      <c r="X822" s="18"/>
      <c r="Y822" s="8">
        <f t="shared" si="437"/>
        <v>0</v>
      </c>
      <c r="Z822" s="8">
        <f t="shared" si="438"/>
        <v>0</v>
      </c>
      <c r="AA822" s="8">
        <f t="shared" si="439"/>
        <v>-1328.47960642823</v>
      </c>
      <c r="AB822" s="8">
        <f t="shared" si="447"/>
        <v>-35633.945258314743</v>
      </c>
      <c r="AC822" s="8">
        <f t="shared" si="440"/>
        <v>-36962.42486474297</v>
      </c>
      <c r="AD822" s="8">
        <f t="shared" si="448"/>
        <v>380.1417021666507</v>
      </c>
      <c r="AE822" s="8">
        <f t="shared" si="441"/>
        <v>-36582.283162576321</v>
      </c>
      <c r="AJ822" s="7"/>
      <c r="AK822" s="6"/>
      <c r="AL822" s="6"/>
      <c r="AM822" s="5"/>
      <c r="AN822" s="5"/>
    </row>
    <row r="823" spans="1:40" ht="14" customHeight="1" x14ac:dyDescent="0.15">
      <c r="B823" s="17"/>
      <c r="C823" s="17"/>
      <c r="D823" s="17"/>
      <c r="F823" s="17"/>
      <c r="G823" s="17"/>
      <c r="H823" s="17">
        <f t="shared" si="449"/>
        <v>82</v>
      </c>
      <c r="I823" s="7">
        <f t="shared" si="442"/>
        <v>82</v>
      </c>
      <c r="J823" s="16">
        <v>0</v>
      </c>
      <c r="K823" s="14">
        <v>0</v>
      </c>
      <c r="L823" s="15">
        <f t="shared" si="450"/>
        <v>2904.0127769293531</v>
      </c>
      <c r="M823" s="14">
        <f t="shared" si="434"/>
        <v>769177</v>
      </c>
      <c r="N823" s="13"/>
      <c r="O823" s="12">
        <f>1000*(IF(I22&lt;18,VLOOKUP(I22,'[1]Mortality (No Interventions) H'!$B$10:$O$129,13),VLOOKUP(I22,'[1]Mortality (Interventions) H'!$B$392:$AV$512,22)))</f>
        <v>102.27765946697524</v>
      </c>
      <c r="P823" s="11">
        <v>0</v>
      </c>
      <c r="Q823" s="10">
        <f t="shared" si="443"/>
        <v>0.45746341647743666</v>
      </c>
      <c r="R823" s="10">
        <f t="shared" si="444"/>
        <v>4.6788287529078335E-2</v>
      </c>
      <c r="S823" s="10">
        <f t="shared" si="445"/>
        <v>0</v>
      </c>
      <c r="T823" s="9">
        <f t="shared" si="435"/>
        <v>0.41067512894835834</v>
      </c>
      <c r="U823" s="18"/>
      <c r="V823" s="8">
        <f t="shared" si="446"/>
        <v>3518.703382958653</v>
      </c>
      <c r="W823" s="8">
        <f t="shared" si="436"/>
        <v>3158.8186365911142</v>
      </c>
      <c r="X823" s="18"/>
      <c r="Y823" s="8">
        <f t="shared" si="437"/>
        <v>0</v>
      </c>
      <c r="Z823" s="8">
        <f t="shared" si="438"/>
        <v>0</v>
      </c>
      <c r="AA823" s="8">
        <f t="shared" si="439"/>
        <v>-1192.6058216331423</v>
      </c>
      <c r="AB823" s="8">
        <f t="shared" si="447"/>
        <v>-35988.474636753883</v>
      </c>
      <c r="AC823" s="8">
        <f t="shared" si="440"/>
        <v>-37181.080458387027</v>
      </c>
      <c r="AD823" s="8">
        <f t="shared" si="448"/>
        <v>345.18480186824388</v>
      </c>
      <c r="AE823" s="8">
        <f t="shared" si="441"/>
        <v>-36835.895656518784</v>
      </c>
      <c r="AJ823" s="7"/>
      <c r="AK823" s="6"/>
      <c r="AL823" s="6"/>
      <c r="AM823" s="5"/>
      <c r="AN823" s="5"/>
    </row>
    <row r="824" spans="1:40" x14ac:dyDescent="0.15">
      <c r="B824" s="17"/>
      <c r="C824" s="17"/>
      <c r="D824" s="17"/>
      <c r="F824" s="17"/>
      <c r="G824" s="17"/>
      <c r="H824" s="17">
        <f t="shared" si="449"/>
        <v>83</v>
      </c>
      <c r="I824" s="7">
        <f t="shared" si="442"/>
        <v>83</v>
      </c>
      <c r="J824" s="16">
        <v>0</v>
      </c>
      <c r="K824" s="14">
        <v>0</v>
      </c>
      <c r="L824" s="15">
        <f t="shared" si="450"/>
        <v>2904.0127769293531</v>
      </c>
      <c r="M824" s="14">
        <f t="shared" si="434"/>
        <v>769177</v>
      </c>
      <c r="N824" s="13"/>
      <c r="O824" s="12">
        <f>1000*(IF(I23&lt;18,VLOOKUP(I23,'[1]Mortality (No Interventions) H'!$B$10:$O$129,13),VLOOKUP(I23,'[1]Mortality (Interventions) H'!$B$392:$AV$512,22)))</f>
        <v>113.77527371281755</v>
      </c>
      <c r="P824" s="11">
        <v>0</v>
      </c>
      <c r="Q824" s="10">
        <f t="shared" si="443"/>
        <v>0.41067512894835834</v>
      </c>
      <c r="R824" s="10">
        <f t="shared" si="444"/>
        <v>4.6724675203146111E-2</v>
      </c>
      <c r="S824" s="10">
        <f t="shared" si="445"/>
        <v>0</v>
      </c>
      <c r="T824" s="9">
        <f t="shared" si="435"/>
        <v>0.36395045374521223</v>
      </c>
      <c r="U824" s="18"/>
      <c r="V824" s="8">
        <f t="shared" si="446"/>
        <v>3158.8186365911142</v>
      </c>
      <c r="W824" s="8">
        <f t="shared" si="436"/>
        <v>2799.4231816038114</v>
      </c>
      <c r="X824" s="18"/>
      <c r="Y824" s="8">
        <f t="shared" si="437"/>
        <v>0</v>
      </c>
      <c r="Z824" s="8">
        <f t="shared" si="438"/>
        <v>0</v>
      </c>
      <c r="AA824" s="8">
        <f t="shared" si="439"/>
        <v>-1056.9167678453318</v>
      </c>
      <c r="AB824" s="8">
        <f t="shared" si="447"/>
        <v>-35939.545498730316</v>
      </c>
      <c r="AC824" s="8">
        <f t="shared" si="440"/>
        <v>-36996.462266575647</v>
      </c>
      <c r="AD824" s="8">
        <f t="shared" si="448"/>
        <v>309.88010824958832</v>
      </c>
      <c r="AE824" s="8">
        <f t="shared" si="441"/>
        <v>-36686.582158326062</v>
      </c>
      <c r="AJ824" s="7"/>
      <c r="AK824" s="6"/>
      <c r="AL824" s="6"/>
      <c r="AM824" s="5"/>
      <c r="AN824" s="5"/>
    </row>
    <row r="825" spans="1:40" x14ac:dyDescent="0.15">
      <c r="B825" s="17"/>
      <c r="C825" s="17"/>
      <c r="D825" s="17"/>
      <c r="F825" s="17"/>
      <c r="G825" s="17"/>
      <c r="H825" s="17">
        <f t="shared" si="449"/>
        <v>84</v>
      </c>
      <c r="I825" s="7">
        <f t="shared" si="442"/>
        <v>84</v>
      </c>
      <c r="J825" s="16">
        <v>0</v>
      </c>
      <c r="K825" s="14">
        <v>0</v>
      </c>
      <c r="L825" s="15">
        <f t="shared" si="450"/>
        <v>2904.0127769293531</v>
      </c>
      <c r="M825" s="14">
        <f t="shared" si="434"/>
        <v>769177</v>
      </c>
      <c r="N825" s="13"/>
      <c r="O825" s="12">
        <f>1000*(IF(I24&lt;18,VLOOKUP(I24,'[1]Mortality (No Interventions) H'!$B$10:$O$129,13),VLOOKUP(I24,'[1]Mortality (Interventions) H'!$B$392:$AV$512,22)))</f>
        <v>126.63263168354563</v>
      </c>
      <c r="P825" s="11">
        <v>0</v>
      </c>
      <c r="Q825" s="10">
        <f t="shared" si="443"/>
        <v>0.36395045374521223</v>
      </c>
      <c r="R825" s="10">
        <f t="shared" si="444"/>
        <v>4.6088003760176771E-2</v>
      </c>
      <c r="S825" s="10">
        <f t="shared" si="445"/>
        <v>0</v>
      </c>
      <c r="T825" s="9">
        <f t="shared" si="435"/>
        <v>0.31786244998503543</v>
      </c>
      <c r="U825" s="18"/>
      <c r="V825" s="8">
        <f t="shared" si="446"/>
        <v>2799.4231816038114</v>
      </c>
      <c r="W825" s="8">
        <f t="shared" si="436"/>
        <v>2444.924856921396</v>
      </c>
      <c r="X825" s="18"/>
      <c r="Y825" s="8">
        <f t="shared" si="437"/>
        <v>0</v>
      </c>
      <c r="Z825" s="8">
        <f t="shared" si="438"/>
        <v>0</v>
      </c>
      <c r="AA825" s="8">
        <f t="shared" si="439"/>
        <v>-923.07661606261036</v>
      </c>
      <c r="AB825" s="8">
        <f t="shared" si="447"/>
        <v>-35449.83246824149</v>
      </c>
      <c r="AC825" s="8">
        <f t="shared" si="440"/>
        <v>-36372.909084304098</v>
      </c>
      <c r="AD825" s="8">
        <f t="shared" si="448"/>
        <v>274.6234141153339</v>
      </c>
      <c r="AE825" s="8">
        <f t="shared" si="441"/>
        <v>-36098.285670188765</v>
      </c>
      <c r="AJ825" s="7"/>
      <c r="AK825" s="6"/>
      <c r="AL825" s="6"/>
      <c r="AM825" s="5"/>
      <c r="AN825" s="5"/>
    </row>
    <row r="826" spans="1:40" x14ac:dyDescent="0.15">
      <c r="B826" s="17"/>
      <c r="C826" s="19"/>
      <c r="D826" s="21"/>
      <c r="F826" s="17"/>
      <c r="G826" s="19"/>
      <c r="H826" s="17">
        <f t="shared" si="449"/>
        <v>85</v>
      </c>
      <c r="I826" s="7">
        <f t="shared" si="442"/>
        <v>85</v>
      </c>
      <c r="J826" s="16">
        <v>0</v>
      </c>
      <c r="K826" s="14">
        <v>0</v>
      </c>
      <c r="L826" s="15">
        <f t="shared" si="450"/>
        <v>2904.0127769293531</v>
      </c>
      <c r="M826" s="14">
        <f t="shared" si="434"/>
        <v>769177</v>
      </c>
      <c r="N826" s="13"/>
      <c r="O826" s="12">
        <f>1000*(IF(I25&lt;18,VLOOKUP(I25,'[1]Mortality (No Interventions) H'!$B$10:$O$129,13),VLOOKUP(I25,'[1]Mortality (Interventions) H'!$B$392:$AV$512,22)))</f>
        <v>140.36080344173456</v>
      </c>
      <c r="P826" s="11">
        <v>0</v>
      </c>
      <c r="Q826" s="10">
        <f t="shared" si="443"/>
        <v>0.31786244998503543</v>
      </c>
      <c r="R826" s="10">
        <f t="shared" si="444"/>
        <v>4.4615428863857741E-2</v>
      </c>
      <c r="S826" s="10">
        <f t="shared" si="445"/>
        <v>0</v>
      </c>
      <c r="T826" s="9">
        <f t="shared" si="435"/>
        <v>0.27324702112117771</v>
      </c>
      <c r="U826" s="18"/>
      <c r="V826" s="8">
        <f t="shared" si="446"/>
        <v>2444.924856921396</v>
      </c>
      <c r="W826" s="8">
        <f t="shared" si="436"/>
        <v>2101.7532396492411</v>
      </c>
      <c r="X826" s="18"/>
      <c r="Y826" s="8">
        <f t="shared" si="437"/>
        <v>0</v>
      </c>
      <c r="Z826" s="8">
        <f t="shared" si="438"/>
        <v>0</v>
      </c>
      <c r="AA826" s="8">
        <f t="shared" si="439"/>
        <v>-793.51284059378486</v>
      </c>
      <c r="AB826" s="8">
        <f t="shared" si="447"/>
        <v>-34317.161727215505</v>
      </c>
      <c r="AC826" s="8">
        <f t="shared" si="440"/>
        <v>-35110.674567809292</v>
      </c>
      <c r="AD826" s="8">
        <f t="shared" si="448"/>
        <v>239.84712846398895</v>
      </c>
      <c r="AE826" s="8">
        <f t="shared" si="441"/>
        <v>-34870.827439345303</v>
      </c>
      <c r="AG826" s="20"/>
      <c r="AJ826" s="7"/>
      <c r="AK826" s="6"/>
      <c r="AL826" s="6"/>
      <c r="AM826" s="5"/>
      <c r="AN826" s="5"/>
    </row>
    <row r="827" spans="1:40" x14ac:dyDescent="0.15">
      <c r="B827" s="7"/>
      <c r="C827" s="19"/>
      <c r="D827" s="21"/>
      <c r="E827" s="21"/>
      <c r="F827" s="7"/>
      <c r="G827" s="19"/>
      <c r="H827" s="17">
        <f t="shared" si="449"/>
        <v>86</v>
      </c>
      <c r="I827" s="7">
        <f t="shared" si="442"/>
        <v>86</v>
      </c>
      <c r="J827" s="16">
        <v>0</v>
      </c>
      <c r="K827" s="14">
        <v>0</v>
      </c>
      <c r="L827" s="15">
        <f t="shared" si="450"/>
        <v>2904.0127769293531</v>
      </c>
      <c r="M827" s="14">
        <f t="shared" si="434"/>
        <v>769177</v>
      </c>
      <c r="N827" s="13"/>
      <c r="O827" s="12">
        <f>1000*(IF(I26&lt;18,VLOOKUP(I26,'[1]Mortality (No Interventions) H'!$B$10:$O$129,13),VLOOKUP(I26,'[1]Mortality (Interventions) H'!$B$392:$AV$512,22)))</f>
        <v>154.50151192666067</v>
      </c>
      <c r="P827" s="11">
        <v>0</v>
      </c>
      <c r="Q827" s="10">
        <f t="shared" si="443"/>
        <v>0.27324702112117771</v>
      </c>
      <c r="R827" s="10">
        <f t="shared" si="444"/>
        <v>4.2217077892678138E-2</v>
      </c>
      <c r="S827" s="10">
        <f t="shared" si="445"/>
        <v>0</v>
      </c>
      <c r="T827" s="9">
        <f t="shared" si="435"/>
        <v>0.23102994322849957</v>
      </c>
      <c r="U827" s="18"/>
      <c r="V827" s="8">
        <f t="shared" si="446"/>
        <v>2101.7532396492411</v>
      </c>
      <c r="W827" s="8">
        <f t="shared" si="436"/>
        <v>1777.0291864266762</v>
      </c>
      <c r="X827" s="18"/>
      <c r="Y827" s="8">
        <f t="shared" si="437"/>
        <v>0</v>
      </c>
      <c r="Z827" s="8">
        <f t="shared" si="438"/>
        <v>0</v>
      </c>
      <c r="AA827" s="8">
        <f t="shared" si="439"/>
        <v>-670.91390698882583</v>
      </c>
      <c r="AB827" s="8">
        <f t="shared" si="447"/>
        <v>-32472.405322256491</v>
      </c>
      <c r="AC827" s="8">
        <f t="shared" si="440"/>
        <v>-33143.319229245317</v>
      </c>
      <c r="AD827" s="8">
        <f t="shared" si="448"/>
        <v>206.18199280959055</v>
      </c>
      <c r="AE827" s="8">
        <f t="shared" si="441"/>
        <v>-32937.137236435723</v>
      </c>
      <c r="AG827" s="20"/>
      <c r="AJ827" s="7"/>
      <c r="AK827" s="6"/>
      <c r="AL827" s="6"/>
      <c r="AM827" s="5"/>
      <c r="AN827" s="5"/>
    </row>
    <row r="828" spans="1:40" x14ac:dyDescent="0.15">
      <c r="B828" s="7"/>
      <c r="C828" s="19"/>
      <c r="D828" s="21"/>
      <c r="E828" s="21"/>
      <c r="F828" s="7"/>
      <c r="G828" s="19"/>
      <c r="H828" s="17">
        <f t="shared" si="449"/>
        <v>87</v>
      </c>
      <c r="I828" s="7">
        <f t="shared" si="442"/>
        <v>87</v>
      </c>
      <c r="J828" s="16">
        <v>0</v>
      </c>
      <c r="K828" s="14">
        <v>0</v>
      </c>
      <c r="L828" s="15">
        <f t="shared" si="450"/>
        <v>2904.0127769293531</v>
      </c>
      <c r="M828" s="14">
        <f t="shared" si="434"/>
        <v>769177</v>
      </c>
      <c r="N828" s="13"/>
      <c r="O828" s="12">
        <f>1000*(IF(I27&lt;18,VLOOKUP(I27,'[1]Mortality (No Interventions) H'!$B$10:$O$129,13),VLOOKUP(I27,'[1]Mortality (Interventions) H'!$B$392:$AV$512,22)))</f>
        <v>169.76863048645851</v>
      </c>
      <c r="P828" s="11">
        <v>0</v>
      </c>
      <c r="Q828" s="10">
        <f t="shared" si="443"/>
        <v>0.23102994322849957</v>
      </c>
      <c r="R828" s="10">
        <f t="shared" si="444"/>
        <v>3.9221637063266625E-2</v>
      </c>
      <c r="S828" s="10">
        <f t="shared" si="445"/>
        <v>0</v>
      </c>
      <c r="T828" s="9">
        <f t="shared" si="435"/>
        <v>0.19180830616523295</v>
      </c>
      <c r="U828" s="18"/>
      <c r="V828" s="8">
        <f t="shared" si="446"/>
        <v>1777.0291864266762</v>
      </c>
      <c r="W828" s="8">
        <f t="shared" si="436"/>
        <v>1475.3453751125539</v>
      </c>
      <c r="X828" s="18"/>
      <c r="Y828" s="8">
        <f t="shared" si="437"/>
        <v>0</v>
      </c>
      <c r="Z828" s="8">
        <f t="shared" si="438"/>
        <v>0</v>
      </c>
      <c r="AA828" s="8">
        <f t="shared" si="439"/>
        <v>-557.01377182501369</v>
      </c>
      <c r="AB828" s="8">
        <f t="shared" si="447"/>
        <v>-30168.381131412232</v>
      </c>
      <c r="AC828" s="8">
        <f t="shared" si="440"/>
        <v>-30725.394903237247</v>
      </c>
      <c r="AD828" s="8">
        <f t="shared" si="448"/>
        <v>174.32656318845696</v>
      </c>
      <c r="AE828" s="8">
        <f t="shared" si="441"/>
        <v>-30551.068340048791</v>
      </c>
      <c r="AG828" s="20"/>
      <c r="AJ828" s="7"/>
      <c r="AK828" s="6"/>
      <c r="AL828" s="6"/>
      <c r="AM828" s="5"/>
      <c r="AN828" s="5"/>
    </row>
    <row r="829" spans="1:40" x14ac:dyDescent="0.15">
      <c r="B829" s="7"/>
      <c r="C829" s="19"/>
      <c r="D829" s="21"/>
      <c r="E829" s="21"/>
      <c r="F829" s="7"/>
      <c r="G829" s="19"/>
      <c r="H829" s="17">
        <f t="shared" si="449"/>
        <v>88</v>
      </c>
      <c r="I829" s="7">
        <f t="shared" si="442"/>
        <v>88</v>
      </c>
      <c r="J829" s="16">
        <v>0</v>
      </c>
      <c r="K829" s="14">
        <v>0</v>
      </c>
      <c r="L829" s="15">
        <f t="shared" si="450"/>
        <v>2904.0127769293531</v>
      </c>
      <c r="M829" s="14">
        <f t="shared" si="434"/>
        <v>769177</v>
      </c>
      <c r="N829" s="13"/>
      <c r="O829" s="12">
        <f>1000*(IF(I28&lt;18,VLOOKUP(I28,'[1]Mortality (No Interventions) H'!$B$10:$O$129,13),VLOOKUP(I28,'[1]Mortality (Interventions) H'!$B$392:$AV$512,22)))</f>
        <v>186.06586716535708</v>
      </c>
      <c r="P829" s="11">
        <v>0</v>
      </c>
      <c r="Q829" s="10">
        <f t="shared" si="443"/>
        <v>0.19180830616523295</v>
      </c>
      <c r="R829" s="10">
        <f t="shared" si="444"/>
        <v>3.5688978816152378E-2</v>
      </c>
      <c r="S829" s="10">
        <f t="shared" si="445"/>
        <v>0</v>
      </c>
      <c r="T829" s="9">
        <f t="shared" si="435"/>
        <v>0.15611932734908057</v>
      </c>
      <c r="U829" s="18"/>
      <c r="V829" s="8">
        <f t="shared" si="446"/>
        <v>1475.3453751125539</v>
      </c>
      <c r="W829" s="8">
        <f t="shared" si="436"/>
        <v>1200.8339585238375</v>
      </c>
      <c r="X829" s="18"/>
      <c r="Y829" s="8">
        <f t="shared" si="437"/>
        <v>0</v>
      </c>
      <c r="Z829" s="8">
        <f t="shared" si="438"/>
        <v>0</v>
      </c>
      <c r="AA829" s="8">
        <f t="shared" si="439"/>
        <v>-453.37252134734615</v>
      </c>
      <c r="AB829" s="8">
        <f t="shared" si="447"/>
        <v>-27451.141658871638</v>
      </c>
      <c r="AC829" s="8">
        <f t="shared" si="440"/>
        <v>-27904.514180218983</v>
      </c>
      <c r="AD829" s="8">
        <f t="shared" si="448"/>
        <v>144.73138129854155</v>
      </c>
      <c r="AE829" s="8">
        <f t="shared" si="441"/>
        <v>-27759.782798920442</v>
      </c>
      <c r="AG829" s="20"/>
      <c r="AJ829" s="7"/>
      <c r="AK829" s="6"/>
      <c r="AL829" s="6"/>
      <c r="AM829" s="5"/>
      <c r="AN829" s="5"/>
    </row>
    <row r="830" spans="1:40" x14ac:dyDescent="0.15">
      <c r="B830" s="7"/>
      <c r="C830" s="19"/>
      <c r="D830" s="21"/>
      <c r="E830" s="21"/>
      <c r="F830" s="7"/>
      <c r="G830" s="19"/>
      <c r="H830" s="17">
        <f t="shared" si="449"/>
        <v>89</v>
      </c>
      <c r="I830" s="7">
        <f t="shared" si="442"/>
        <v>89</v>
      </c>
      <c r="J830" s="16">
        <v>0</v>
      </c>
      <c r="K830" s="14">
        <v>0</v>
      </c>
      <c r="L830" s="15">
        <f t="shared" si="450"/>
        <v>2904.0127769293531</v>
      </c>
      <c r="M830" s="14">
        <f t="shared" si="434"/>
        <v>769177</v>
      </c>
      <c r="N830" s="13"/>
      <c r="O830" s="12">
        <f>1000*(IF(I29&lt;18,VLOOKUP(I29,'[1]Mortality (No Interventions) H'!$B$10:$O$129,13),VLOOKUP(I29,'[1]Mortality (Interventions) H'!$B$392:$AV$512,22)))</f>
        <v>203.83849973712469</v>
      </c>
      <c r="P830" s="11">
        <v>0</v>
      </c>
      <c r="Q830" s="10">
        <f t="shared" si="443"/>
        <v>0.15611932734908057</v>
      </c>
      <c r="R830" s="10">
        <f t="shared" si="444"/>
        <v>3.1823129466805641E-2</v>
      </c>
      <c r="S830" s="10">
        <f t="shared" si="445"/>
        <v>0</v>
      </c>
      <c r="T830" s="9">
        <f t="shared" si="435"/>
        <v>0.12429619788227493</v>
      </c>
      <c r="U830" s="18"/>
      <c r="V830" s="8">
        <f t="shared" si="446"/>
        <v>1200.8339585238375</v>
      </c>
      <c r="W830" s="8">
        <f t="shared" si="436"/>
        <v>956.05776598494595</v>
      </c>
      <c r="X830" s="18"/>
      <c r="Y830" s="8">
        <f t="shared" si="437"/>
        <v>0</v>
      </c>
      <c r="Z830" s="8">
        <f t="shared" si="438"/>
        <v>0</v>
      </c>
      <c r="AA830" s="8">
        <f t="shared" si="439"/>
        <v>-360.95774677386561</v>
      </c>
      <c r="AB830" s="8">
        <f t="shared" si="447"/>
        <v>-24477.619253889163</v>
      </c>
      <c r="AC830" s="8">
        <f t="shared" si="440"/>
        <v>-24838.57700066303</v>
      </c>
      <c r="AD830" s="8">
        <f t="shared" si="448"/>
        <v>117.80181133118847</v>
      </c>
      <c r="AE830" s="8">
        <f t="shared" si="441"/>
        <v>-24720.775189331842</v>
      </c>
      <c r="AG830" s="20"/>
      <c r="AJ830" s="7"/>
      <c r="AK830" s="6"/>
      <c r="AL830" s="6"/>
      <c r="AM830" s="5"/>
      <c r="AN830" s="5"/>
    </row>
    <row r="831" spans="1:40" x14ac:dyDescent="0.15">
      <c r="B831" s="7"/>
      <c r="C831" s="19"/>
      <c r="D831" s="21"/>
      <c r="E831" s="21"/>
      <c r="F831" s="7"/>
      <c r="G831" s="19"/>
      <c r="H831" s="17">
        <f t="shared" si="449"/>
        <v>90</v>
      </c>
      <c r="I831" s="7">
        <f t="shared" si="442"/>
        <v>90</v>
      </c>
      <c r="J831" s="16">
        <v>0</v>
      </c>
      <c r="K831" s="14">
        <v>0</v>
      </c>
      <c r="L831" s="15">
        <f t="shared" si="450"/>
        <v>2904.0127769293531</v>
      </c>
      <c r="M831" s="14">
        <f t="shared" si="434"/>
        <v>769177</v>
      </c>
      <c r="N831" s="13"/>
      <c r="O831" s="12">
        <f>1000*(IF(I30&lt;18,VLOOKUP(I30,'[1]Mortality (No Interventions) H'!$B$10:$O$129,13),VLOOKUP(I30,'[1]Mortality (Interventions) H'!$B$392:$AV$512,22)))</f>
        <v>223.29229364082832</v>
      </c>
      <c r="P831" s="11">
        <v>0</v>
      </c>
      <c r="Q831" s="10">
        <f t="shared" si="443"/>
        <v>0.12429619788227493</v>
      </c>
      <c r="R831" s="10">
        <f t="shared" si="444"/>
        <v>2.7754383115967434E-2</v>
      </c>
      <c r="S831" s="10">
        <f t="shared" si="445"/>
        <v>0</v>
      </c>
      <c r="T831" s="9">
        <f t="shared" si="435"/>
        <v>9.6541814766307493E-2</v>
      </c>
      <c r="U831" s="18"/>
      <c r="V831" s="8">
        <f t="shared" si="446"/>
        <v>956.05776598494595</v>
      </c>
      <c r="W831" s="8">
        <f t="shared" si="436"/>
        <v>742.57743456504102</v>
      </c>
      <c r="X831" s="18"/>
      <c r="Y831" s="8">
        <f t="shared" si="437"/>
        <v>0</v>
      </c>
      <c r="Z831" s="8">
        <f t="shared" si="438"/>
        <v>0</v>
      </c>
      <c r="AA831" s="8">
        <f t="shared" si="439"/>
        <v>-280.35866358930383</v>
      </c>
      <c r="AB831" s="8">
        <f t="shared" si="447"/>
        <v>-21348.033141990483</v>
      </c>
      <c r="AC831" s="8">
        <f t="shared" si="440"/>
        <v>-21628.391805579788</v>
      </c>
      <c r="AD831" s="8">
        <f t="shared" si="448"/>
        <v>93.789266843123201</v>
      </c>
      <c r="AE831" s="8">
        <f t="shared" si="441"/>
        <v>-21534.602538736664</v>
      </c>
      <c r="AG831" s="20"/>
      <c r="AJ831" s="7"/>
      <c r="AK831" s="6"/>
      <c r="AL831" s="6"/>
      <c r="AM831" s="5"/>
      <c r="AN831" s="5"/>
    </row>
    <row r="832" spans="1:40" x14ac:dyDescent="0.15">
      <c r="B832" s="7"/>
      <c r="C832" s="19"/>
      <c r="D832" s="21"/>
      <c r="E832" s="21"/>
      <c r="F832" s="7"/>
      <c r="G832" s="19"/>
      <c r="H832" s="17">
        <f t="shared" si="449"/>
        <v>91</v>
      </c>
      <c r="I832" s="7">
        <f t="shared" si="442"/>
        <v>91</v>
      </c>
      <c r="J832" s="16">
        <v>0</v>
      </c>
      <c r="K832" s="14">
        <v>0</v>
      </c>
      <c r="L832" s="15">
        <f t="shared" si="450"/>
        <v>2904.0127769293531</v>
      </c>
      <c r="M832" s="14">
        <f t="shared" si="434"/>
        <v>769177</v>
      </c>
      <c r="N832" s="13"/>
      <c r="O832" s="12">
        <f>1000*(IF(I31&lt;18,VLOOKUP(I31,'[1]Mortality (No Interventions) H'!$B$10:$O$129,13),VLOOKUP(I31,'[1]Mortality (Interventions) H'!$B$392:$AV$512,22)))</f>
        <v>242.21649842436</v>
      </c>
      <c r="P832" s="11">
        <v>0</v>
      </c>
      <c r="Q832" s="10">
        <f t="shared" si="443"/>
        <v>9.6541814766307493E-2</v>
      </c>
      <c r="R832" s="10">
        <f t="shared" si="444"/>
        <v>2.3384020324228174E-2</v>
      </c>
      <c r="S832" s="10">
        <f t="shared" si="445"/>
        <v>0</v>
      </c>
      <c r="T832" s="9">
        <f t="shared" si="435"/>
        <v>7.3157794442079316E-2</v>
      </c>
      <c r="U832" s="18"/>
      <c r="V832" s="8">
        <f t="shared" si="446"/>
        <v>742.57743456504102</v>
      </c>
      <c r="W832" s="8">
        <f t="shared" si="436"/>
        <v>562.71292855575246</v>
      </c>
      <c r="X832" s="18"/>
      <c r="Y832" s="8">
        <f t="shared" si="437"/>
        <v>0</v>
      </c>
      <c r="Z832" s="8">
        <f t="shared" si="438"/>
        <v>0</v>
      </c>
      <c r="AA832" s="8">
        <f t="shared" si="439"/>
        <v>-212.45116979176956</v>
      </c>
      <c r="AB832" s="8">
        <f t="shared" si="447"/>
        <v>-17986.450600928853</v>
      </c>
      <c r="AC832" s="8">
        <f t="shared" si="440"/>
        <v>-18198.901770720622</v>
      </c>
      <c r="AD832" s="8">
        <f t="shared" si="448"/>
        <v>72.84684633083053</v>
      </c>
      <c r="AE832" s="8">
        <f t="shared" si="441"/>
        <v>-18126.054924389791</v>
      </c>
      <c r="AG832" s="20"/>
      <c r="AJ832" s="7"/>
      <c r="AK832" s="6"/>
      <c r="AL832" s="6"/>
      <c r="AM832" s="5"/>
      <c r="AN832" s="5"/>
    </row>
    <row r="833" spans="2:40" x14ac:dyDescent="0.15">
      <c r="B833" s="7"/>
      <c r="C833" s="19"/>
      <c r="D833" s="21"/>
      <c r="E833" s="21"/>
      <c r="F833" s="7"/>
      <c r="G833" s="19"/>
      <c r="H833" s="17">
        <f t="shared" si="449"/>
        <v>92</v>
      </c>
      <c r="I833" s="7">
        <f t="shared" si="442"/>
        <v>92</v>
      </c>
      <c r="J833" s="16">
        <v>0</v>
      </c>
      <c r="K833" s="14">
        <v>0</v>
      </c>
      <c r="L833" s="15">
        <f t="shared" si="450"/>
        <v>2904.0127769293531</v>
      </c>
      <c r="M833" s="14">
        <f t="shared" si="434"/>
        <v>769177</v>
      </c>
      <c r="N833" s="13"/>
      <c r="O833" s="12">
        <f>1000*(IF(I32&lt;18,VLOOKUP(I32,'[1]Mortality (No Interventions) H'!$B$10:$O$129,13),VLOOKUP(I32,'[1]Mortality (Interventions) H'!$B$392:$AV$512,22)))</f>
        <v>262.40332685843862</v>
      </c>
      <c r="P833" s="11">
        <v>0</v>
      </c>
      <c r="Q833" s="10">
        <f t="shared" si="443"/>
        <v>7.3157794442079316E-2</v>
      </c>
      <c r="R833" s="10">
        <f t="shared" si="444"/>
        <v>1.9196848647227403E-2</v>
      </c>
      <c r="S833" s="10">
        <f t="shared" si="445"/>
        <v>0</v>
      </c>
      <c r="T833" s="9">
        <f t="shared" si="435"/>
        <v>5.3960945794851917E-2</v>
      </c>
      <c r="U833" s="18"/>
      <c r="V833" s="8">
        <f t="shared" si="446"/>
        <v>562.71292855575246</v>
      </c>
      <c r="W833" s="8">
        <f t="shared" si="436"/>
        <v>415.05518403646818</v>
      </c>
      <c r="X833" s="18"/>
      <c r="Y833" s="8">
        <f t="shared" si="437"/>
        <v>0</v>
      </c>
      <c r="Z833" s="8">
        <f t="shared" si="438"/>
        <v>0</v>
      </c>
      <c r="AA833" s="8">
        <f t="shared" si="439"/>
        <v>-156.7032760434422</v>
      </c>
      <c r="AB833" s="8">
        <f t="shared" si="447"/>
        <v>-14765.774451928432</v>
      </c>
      <c r="AC833" s="8">
        <f t="shared" si="440"/>
        <v>-14922.477727971873</v>
      </c>
      <c r="AD833" s="8">
        <f t="shared" si="448"/>
        <v>55.202138291319322</v>
      </c>
      <c r="AE833" s="8">
        <f t="shared" si="441"/>
        <v>-14867.275589680554</v>
      </c>
      <c r="AG833" s="20"/>
      <c r="AJ833" s="7"/>
      <c r="AK833" s="6"/>
      <c r="AL833" s="6"/>
      <c r="AM833" s="5"/>
      <c r="AN833" s="5"/>
    </row>
    <row r="834" spans="2:40" x14ac:dyDescent="0.15">
      <c r="B834" s="7"/>
      <c r="C834" s="19"/>
      <c r="D834" s="21"/>
      <c r="E834" s="21"/>
      <c r="F834" s="7"/>
      <c r="G834" s="19"/>
      <c r="H834" s="17">
        <f t="shared" si="449"/>
        <v>93</v>
      </c>
      <c r="I834" s="7">
        <f t="shared" si="442"/>
        <v>93</v>
      </c>
      <c r="J834" s="16">
        <v>0</v>
      </c>
      <c r="K834" s="14">
        <v>0</v>
      </c>
      <c r="L834" s="15">
        <f t="shared" si="450"/>
        <v>2904.0127769293531</v>
      </c>
      <c r="M834" s="14">
        <f t="shared" si="434"/>
        <v>769177</v>
      </c>
      <c r="N834" s="13"/>
      <c r="O834" s="12">
        <f>1000*(IF(I33&lt;18,VLOOKUP(I33,'[1]Mortality (No Interventions) H'!$B$10:$O$129,13),VLOOKUP(I33,'[1]Mortality (Interventions) H'!$B$392:$AV$512,22)))</f>
        <v>283.2222921747836</v>
      </c>
      <c r="P834" s="11">
        <v>0</v>
      </c>
      <c r="Q834" s="10">
        <f t="shared" si="443"/>
        <v>5.3960945794851917E-2</v>
      </c>
      <c r="R834" s="10">
        <f t="shared" si="444"/>
        <v>1.5282942755937209E-2</v>
      </c>
      <c r="S834" s="10">
        <f t="shared" si="445"/>
        <v>0</v>
      </c>
      <c r="T834" s="9">
        <f t="shared" si="435"/>
        <v>3.8678003038914707E-2</v>
      </c>
      <c r="U834" s="18"/>
      <c r="V834" s="8">
        <f t="shared" si="446"/>
        <v>415.05518403646818</v>
      </c>
      <c r="W834" s="8">
        <f t="shared" si="436"/>
        <v>297.50230343463301</v>
      </c>
      <c r="X834" s="18"/>
      <c r="Y834" s="8">
        <f t="shared" si="437"/>
        <v>0</v>
      </c>
      <c r="Z834" s="8">
        <f t="shared" si="438"/>
        <v>0</v>
      </c>
      <c r="AA834" s="8">
        <f t="shared" si="439"/>
        <v>-112.32141501112066</v>
      </c>
      <c r="AB834" s="8">
        <f t="shared" si="447"/>
        <v>-11755.288060183515</v>
      </c>
      <c r="AC834" s="8">
        <f t="shared" si="440"/>
        <v>-11867.609475194635</v>
      </c>
      <c r="AD834" s="8">
        <f t="shared" si="448"/>
        <v>40.716913553977534</v>
      </c>
      <c r="AE834" s="8">
        <f t="shared" si="441"/>
        <v>-11826.892561640658</v>
      </c>
      <c r="AG834" s="20"/>
      <c r="AJ834" s="7"/>
      <c r="AK834" s="6"/>
      <c r="AL834" s="6"/>
      <c r="AM834" s="5"/>
      <c r="AN834" s="5"/>
    </row>
    <row r="835" spans="2:40" x14ac:dyDescent="0.15">
      <c r="B835" s="7"/>
      <c r="C835" s="19"/>
      <c r="D835" s="21"/>
      <c r="E835" s="21"/>
      <c r="F835" s="7"/>
      <c r="G835" s="19"/>
      <c r="H835" s="17">
        <f t="shared" si="449"/>
        <v>94</v>
      </c>
      <c r="I835" s="7">
        <f t="shared" si="442"/>
        <v>94</v>
      </c>
      <c r="J835" s="16">
        <v>0</v>
      </c>
      <c r="K835" s="14">
        <v>0</v>
      </c>
      <c r="L835" s="15">
        <f t="shared" si="450"/>
        <v>2904.0127769293531</v>
      </c>
      <c r="M835" s="14">
        <f t="shared" si="434"/>
        <v>769177</v>
      </c>
      <c r="N835" s="13"/>
      <c r="O835" s="12">
        <f>1000*(IF(I34&lt;18,VLOOKUP(I34,'[1]Mortality (No Interventions) H'!$B$10:$O$129,13),VLOOKUP(I34,'[1]Mortality (Interventions) H'!$B$392:$AV$512,22)))</f>
        <v>304.35126704823784</v>
      </c>
      <c r="P835" s="11">
        <v>0</v>
      </c>
      <c r="Q835" s="10">
        <f t="shared" si="443"/>
        <v>3.8678003038914707E-2</v>
      </c>
      <c r="R835" s="10">
        <f t="shared" si="444"/>
        <v>1.1771699231789284E-2</v>
      </c>
      <c r="S835" s="10">
        <f t="shared" si="445"/>
        <v>0</v>
      </c>
      <c r="T835" s="9">
        <f t="shared" si="435"/>
        <v>2.6906303807125422E-2</v>
      </c>
      <c r="U835" s="18"/>
      <c r="V835" s="8">
        <f t="shared" si="446"/>
        <v>297.50230343463301</v>
      </c>
      <c r="W835" s="8">
        <f t="shared" si="436"/>
        <v>206.95710043453312</v>
      </c>
      <c r="X835" s="18"/>
      <c r="Y835" s="8">
        <f t="shared" si="437"/>
        <v>0</v>
      </c>
      <c r="Z835" s="8">
        <f t="shared" si="438"/>
        <v>0</v>
      </c>
      <c r="AA835" s="8">
        <f t="shared" si="439"/>
        <v>-78.136250035835118</v>
      </c>
      <c r="AB835" s="8">
        <f t="shared" si="447"/>
        <v>-9054.5203000099864</v>
      </c>
      <c r="AC835" s="8">
        <f t="shared" si="440"/>
        <v>-9132.6565500458219</v>
      </c>
      <c r="AD835" s="8">
        <f t="shared" si="448"/>
        <v>29.1849759669375</v>
      </c>
      <c r="AE835" s="8">
        <f t="shared" si="441"/>
        <v>-9103.4715740788852</v>
      </c>
      <c r="AG835" s="20"/>
      <c r="AJ835" s="7"/>
      <c r="AK835" s="6"/>
      <c r="AL835" s="6"/>
      <c r="AM835" s="5"/>
      <c r="AN835" s="5"/>
    </row>
    <row r="836" spans="2:40" x14ac:dyDescent="0.15">
      <c r="B836" s="7"/>
      <c r="C836" s="19"/>
      <c r="D836" s="21"/>
      <c r="E836" s="21"/>
      <c r="F836" s="7"/>
      <c r="G836" s="19"/>
      <c r="H836" s="17">
        <f t="shared" si="449"/>
        <v>95</v>
      </c>
      <c r="I836" s="7">
        <f t="shared" si="442"/>
        <v>95</v>
      </c>
      <c r="J836" s="16">
        <v>0</v>
      </c>
      <c r="K836" s="14">
        <v>0</v>
      </c>
      <c r="L836" s="15">
        <f t="shared" si="450"/>
        <v>2904.0127769293531</v>
      </c>
      <c r="M836" s="14">
        <f t="shared" si="434"/>
        <v>769177</v>
      </c>
      <c r="N836" s="13"/>
      <c r="O836" s="12">
        <f>1000*(IF(I35&lt;18,VLOOKUP(I35,'[1]Mortality (No Interventions) H'!$B$10:$O$129,13),VLOOKUP(I35,'[1]Mortality (Interventions) H'!$B$392:$AV$512,22)))</f>
        <v>326.72103408000055</v>
      </c>
      <c r="P836" s="11">
        <v>0</v>
      </c>
      <c r="Q836" s="10">
        <f t="shared" si="443"/>
        <v>2.6906303807125422E-2</v>
      </c>
      <c r="R836" s="10">
        <f t="shared" si="444"/>
        <v>8.7908554031346734E-3</v>
      </c>
      <c r="S836" s="10">
        <f t="shared" si="445"/>
        <v>0</v>
      </c>
      <c r="T836" s="9">
        <f t="shared" si="435"/>
        <v>1.811544840399075E-2</v>
      </c>
      <c r="U836" s="18"/>
      <c r="V836" s="8">
        <f t="shared" si="446"/>
        <v>206.95710043453312</v>
      </c>
      <c r="W836" s="8">
        <f t="shared" si="436"/>
        <v>139.33986257036395</v>
      </c>
      <c r="X836" s="18"/>
      <c r="Y836" s="8">
        <f t="shared" si="437"/>
        <v>0</v>
      </c>
      <c r="Z836" s="8">
        <f t="shared" si="438"/>
        <v>0</v>
      </c>
      <c r="AA836" s="8">
        <f t="shared" si="439"/>
        <v>-52.607493624993594</v>
      </c>
      <c r="AB836" s="8">
        <f t="shared" si="447"/>
        <v>-6761.7237864169183</v>
      </c>
      <c r="AC836" s="8">
        <f t="shared" si="440"/>
        <v>-6814.3312800419117</v>
      </c>
      <c r="AD836" s="8">
        <f t="shared" si="448"/>
        <v>20.3024915526277</v>
      </c>
      <c r="AE836" s="8">
        <f t="shared" si="441"/>
        <v>-6794.0287884892841</v>
      </c>
      <c r="AG836" s="20"/>
      <c r="AJ836" s="7"/>
      <c r="AK836" s="6"/>
      <c r="AL836" s="6"/>
      <c r="AM836" s="5"/>
      <c r="AN836" s="5"/>
    </row>
    <row r="837" spans="2:40" x14ac:dyDescent="0.15">
      <c r="B837" s="7"/>
      <c r="C837" s="19"/>
      <c r="D837" s="21"/>
      <c r="E837" s="21"/>
      <c r="F837" s="7"/>
      <c r="G837" s="19"/>
      <c r="H837" s="17">
        <f t="shared" si="449"/>
        <v>96</v>
      </c>
      <c r="I837" s="7">
        <f t="shared" si="442"/>
        <v>96</v>
      </c>
      <c r="J837" s="16">
        <v>0</v>
      </c>
      <c r="K837" s="14">
        <v>0</v>
      </c>
      <c r="L837" s="15">
        <f t="shared" si="450"/>
        <v>2904.0127769293531</v>
      </c>
      <c r="M837" s="14">
        <f t="shared" ref="M837:M868" si="451">$E$11</f>
        <v>769177</v>
      </c>
      <c r="N837" s="13"/>
      <c r="O837" s="12">
        <f>1000*(IF(I36&lt;18,VLOOKUP(I36,'[1]Mortality (No Interventions) H'!$B$10:$O$129,13),VLOOKUP(I36,'[1]Mortality (Interventions) H'!$B$392:$AV$512,22)))</f>
        <v>349.2890212532385</v>
      </c>
      <c r="P837" s="11">
        <v>0</v>
      </c>
      <c r="Q837" s="10">
        <f t="shared" si="443"/>
        <v>1.811544840399075E-2</v>
      </c>
      <c r="R837" s="10">
        <f t="shared" si="444"/>
        <v>6.3275272425934708E-3</v>
      </c>
      <c r="S837" s="10">
        <f t="shared" si="445"/>
        <v>0</v>
      </c>
      <c r="T837" s="9">
        <f t="shared" ref="T837:T868" si="452">Q837-SUM(R837:S837)</f>
        <v>1.1787921161397279E-2</v>
      </c>
      <c r="U837" s="18"/>
      <c r="V837" s="8">
        <f t="shared" si="446"/>
        <v>139.33986257036395</v>
      </c>
      <c r="W837" s="8">
        <f t="shared" ref="W837:W868" si="453">$G$14*M837*T837</f>
        <v>90.669978351600747</v>
      </c>
      <c r="X837" s="18"/>
      <c r="Y837" s="8">
        <f t="shared" ref="Y837:Y868" si="454">IFERROR(_xlfn.IFNA($T837*J837,0),0)</f>
        <v>0</v>
      </c>
      <c r="Z837" s="8">
        <f t="shared" ref="Z837:Z868" si="455">IFERROR(_xlfn.IFNA(-$T837*K837,0),0)</f>
        <v>0</v>
      </c>
      <c r="AA837" s="8">
        <f t="shared" ref="AA837:AA868" si="456">IFERROR(_xlfn.IFNA(-$T837*L837,0),0)</f>
        <v>-34.232273666133601</v>
      </c>
      <c r="AB837" s="8">
        <f t="shared" si="447"/>
        <v>-4866.9884218763182</v>
      </c>
      <c r="AC837" s="8">
        <f t="shared" ref="AC837:AC868" si="457">IFERROR(_xlfn.IFNA(SUM(Y837:AB837),0),0)</f>
        <v>-4901.2206955424517</v>
      </c>
      <c r="AD837" s="8">
        <f t="shared" si="448"/>
        <v>13.669240518152705</v>
      </c>
      <c r="AE837" s="8">
        <f t="shared" ref="AE837:AE868" si="458">IFERROR(_xlfn.IFNA(SUM(AC837:AD837),0),0)</f>
        <v>-4887.5514550242988</v>
      </c>
      <c r="AG837" s="20"/>
      <c r="AJ837" s="7"/>
      <c r="AK837" s="6"/>
      <c r="AL837" s="6"/>
      <c r="AM837" s="5"/>
      <c r="AN837" s="5"/>
    </row>
    <row r="838" spans="2:40" x14ac:dyDescent="0.15">
      <c r="B838" s="7"/>
      <c r="C838" s="19"/>
      <c r="D838" s="21"/>
      <c r="E838" s="21"/>
      <c r="F838" s="7"/>
      <c r="G838" s="19"/>
      <c r="H838" s="17">
        <f t="shared" si="449"/>
        <v>97</v>
      </c>
      <c r="I838" s="7">
        <f t="shared" ref="I838:I869" si="459">IF(H838&lt;121, H838 )</f>
        <v>97</v>
      </c>
      <c r="J838" s="16">
        <v>0</v>
      </c>
      <c r="K838" s="14">
        <v>0</v>
      </c>
      <c r="L838" s="15">
        <f t="shared" si="450"/>
        <v>2904.0127769293531</v>
      </c>
      <c r="M838" s="14">
        <f t="shared" si="451"/>
        <v>769177</v>
      </c>
      <c r="N838" s="13"/>
      <c r="O838" s="12">
        <f>1000*(IF(I37&lt;18,VLOOKUP(I37,'[1]Mortality (No Interventions) H'!$B$10:$O$129,13),VLOOKUP(I37,'[1]Mortality (Interventions) H'!$B$392:$AV$512,22)))</f>
        <v>372.82551866284734</v>
      </c>
      <c r="P838" s="11">
        <v>0</v>
      </c>
      <c r="Q838" s="10">
        <f t="shared" ref="Q838:Q869" si="460">T837</f>
        <v>1.1787921161397279E-2</v>
      </c>
      <c r="R838" s="10">
        <f t="shared" ref="R838:R869" si="461">O838*Q838/1000</f>
        <v>4.3948378209546944E-3</v>
      </c>
      <c r="S838" s="10">
        <f t="shared" ref="S838:S869" si="462">MIN(P838*Q838,Q838-R838)</f>
        <v>0</v>
      </c>
      <c r="T838" s="9">
        <f t="shared" si="452"/>
        <v>7.3930833404425847E-3</v>
      </c>
      <c r="U838" s="18"/>
      <c r="V838" s="8">
        <f t="shared" ref="V838:V869" si="463">W837</f>
        <v>90.669978351600747</v>
      </c>
      <c r="W838" s="8">
        <f t="shared" si="453"/>
        <v>56.865896645516059</v>
      </c>
      <c r="X838" s="18"/>
      <c r="Y838" s="8">
        <f t="shared" si="454"/>
        <v>0</v>
      </c>
      <c r="Z838" s="8">
        <f t="shared" si="455"/>
        <v>0</v>
      </c>
      <c r="AA838" s="8">
        <f t="shared" si="456"/>
        <v>-21.469608481548807</v>
      </c>
      <c r="AB838" s="8">
        <f t="shared" ref="AB838:AB869" si="464">IFERROR(_xlfn.IFNA(-M838*R838,0),0)</f>
        <v>-3380.4081706084689</v>
      </c>
      <c r="AC838" s="8">
        <f t="shared" si="457"/>
        <v>-3401.8777790900176</v>
      </c>
      <c r="AD838" s="8">
        <f t="shared" ref="AD838:AD869" si="465">IFERROR(_xlfn.IFNA($D$6*SUM(V838:V838,Y838:Z838),0),0)</f>
        <v>8.8947248762920346</v>
      </c>
      <c r="AE838" s="8">
        <f t="shared" si="458"/>
        <v>-3392.9830542137256</v>
      </c>
      <c r="AG838" s="20"/>
      <c r="AJ838" s="7"/>
      <c r="AK838" s="6"/>
      <c r="AL838" s="6"/>
      <c r="AM838" s="5"/>
      <c r="AN838" s="5"/>
    </row>
    <row r="839" spans="2:40" x14ac:dyDescent="0.15">
      <c r="B839" s="7"/>
      <c r="C839" s="19"/>
      <c r="D839" s="21"/>
      <c r="E839" s="21"/>
      <c r="F839" s="7"/>
      <c r="G839" s="19"/>
      <c r="H839" s="17">
        <f t="shared" ref="H839:H870" si="466">H838+1</f>
        <v>98</v>
      </c>
      <c r="I839" s="7">
        <f t="shared" si="459"/>
        <v>98</v>
      </c>
      <c r="J839" s="16">
        <v>0</v>
      </c>
      <c r="K839" s="14">
        <v>0</v>
      </c>
      <c r="L839" s="15">
        <f t="shared" ref="L839:L870" si="467">$C$816</f>
        <v>2904.0127769293531</v>
      </c>
      <c r="M839" s="14">
        <f t="shared" si="451"/>
        <v>769177</v>
      </c>
      <c r="N839" s="13"/>
      <c r="O839" s="12">
        <f>1000*(IF(I38&lt;18,VLOOKUP(I38,'[1]Mortality (No Interventions) H'!$B$10:$O$129,13),VLOOKUP(I38,'[1]Mortality (Interventions) H'!$B$392:$AV$512,22)))</f>
        <v>397.35296503726437</v>
      </c>
      <c r="P839" s="11">
        <v>0</v>
      </c>
      <c r="Q839" s="10">
        <f t="shared" si="460"/>
        <v>7.3930833404425847E-3</v>
      </c>
      <c r="R839" s="10">
        <f t="shared" si="461"/>
        <v>2.9376635860924641E-3</v>
      </c>
      <c r="S839" s="10">
        <f t="shared" si="462"/>
        <v>0</v>
      </c>
      <c r="T839" s="9">
        <f t="shared" si="452"/>
        <v>4.455419754350121E-3</v>
      </c>
      <c r="U839" s="18"/>
      <c r="V839" s="8">
        <f t="shared" si="463"/>
        <v>56.865896645516059</v>
      </c>
      <c r="W839" s="8">
        <f t="shared" si="453"/>
        <v>34.270064003917632</v>
      </c>
      <c r="X839" s="18"/>
      <c r="Y839" s="8">
        <f t="shared" si="454"/>
        <v>0</v>
      </c>
      <c r="Z839" s="8">
        <f t="shared" si="455"/>
        <v>0</v>
      </c>
      <c r="AA839" s="8">
        <f t="shared" si="456"/>
        <v>-12.93859589321619</v>
      </c>
      <c r="AB839" s="8">
        <f t="shared" si="464"/>
        <v>-2259.5832641598431</v>
      </c>
      <c r="AC839" s="8">
        <f t="shared" si="457"/>
        <v>-2272.5218600530593</v>
      </c>
      <c r="AD839" s="8">
        <f t="shared" si="465"/>
        <v>5.5785444609251256</v>
      </c>
      <c r="AE839" s="8">
        <f t="shared" si="458"/>
        <v>-2266.9433155921342</v>
      </c>
      <c r="AG839" s="20"/>
      <c r="AJ839" s="7"/>
      <c r="AK839" s="6"/>
      <c r="AL839" s="6"/>
      <c r="AM839" s="5"/>
      <c r="AN839" s="5"/>
    </row>
    <row r="840" spans="2:40" x14ac:dyDescent="0.15">
      <c r="B840" s="7"/>
      <c r="C840" s="19"/>
      <c r="D840" s="21"/>
      <c r="E840" s="21"/>
      <c r="F840" s="7"/>
      <c r="G840" s="19"/>
      <c r="H840" s="17">
        <f t="shared" si="466"/>
        <v>99</v>
      </c>
      <c r="I840" s="7">
        <f t="shared" si="459"/>
        <v>99</v>
      </c>
      <c r="J840" s="16">
        <v>0</v>
      </c>
      <c r="K840" s="14">
        <v>0</v>
      </c>
      <c r="L840" s="15">
        <f t="shared" si="467"/>
        <v>2904.0127769293531</v>
      </c>
      <c r="M840" s="14">
        <f t="shared" si="451"/>
        <v>769177</v>
      </c>
      <c r="N840" s="13"/>
      <c r="O840" s="12">
        <f>1000*(IF(I39&lt;18,VLOOKUP(I39,'[1]Mortality (No Interventions) H'!$B$10:$O$129,13),VLOOKUP(I39,'[1]Mortality (Interventions) H'!$B$392:$AV$512,22)))</f>
        <v>421.78379092020168</v>
      </c>
      <c r="P840" s="11">
        <v>0</v>
      </c>
      <c r="Q840" s="10">
        <f t="shared" si="460"/>
        <v>4.455419754350121E-3</v>
      </c>
      <c r="R840" s="10">
        <f t="shared" si="461"/>
        <v>1.8792238341305478E-3</v>
      </c>
      <c r="S840" s="10">
        <f t="shared" si="462"/>
        <v>0</v>
      </c>
      <c r="T840" s="9">
        <f t="shared" si="452"/>
        <v>2.5761959202195732E-3</v>
      </c>
      <c r="U840" s="18"/>
      <c r="V840" s="8">
        <f t="shared" si="463"/>
        <v>34.270064003917632</v>
      </c>
      <c r="W840" s="8">
        <f t="shared" si="453"/>
        <v>19.815506493267307</v>
      </c>
      <c r="X840" s="18"/>
      <c r="Y840" s="8">
        <f t="shared" si="454"/>
        <v>0</v>
      </c>
      <c r="Z840" s="8">
        <f t="shared" si="455"/>
        <v>0</v>
      </c>
      <c r="AA840" s="8">
        <f t="shared" si="456"/>
        <v>-7.4813058681909128</v>
      </c>
      <c r="AB840" s="8">
        <f t="shared" si="464"/>
        <v>-1445.4557510650325</v>
      </c>
      <c r="AC840" s="8">
        <f t="shared" si="457"/>
        <v>-1452.9370569332234</v>
      </c>
      <c r="AD840" s="8">
        <f t="shared" si="465"/>
        <v>3.3618932787843199</v>
      </c>
      <c r="AE840" s="8">
        <f t="shared" si="458"/>
        <v>-1449.5751636544392</v>
      </c>
      <c r="AG840" s="20"/>
      <c r="AJ840" s="7"/>
      <c r="AK840" s="6"/>
      <c r="AL840" s="6"/>
      <c r="AM840" s="5"/>
      <c r="AN840" s="5"/>
    </row>
    <row r="841" spans="2:40" x14ac:dyDescent="0.15">
      <c r="B841" s="7"/>
      <c r="C841" s="19"/>
      <c r="D841" s="21"/>
      <c r="E841" s="21"/>
      <c r="F841" s="7"/>
      <c r="G841" s="19"/>
      <c r="H841" s="17">
        <f t="shared" si="466"/>
        <v>100</v>
      </c>
      <c r="I841" s="7">
        <f t="shared" si="459"/>
        <v>100</v>
      </c>
      <c r="J841" s="16">
        <v>0</v>
      </c>
      <c r="K841" s="14">
        <v>0</v>
      </c>
      <c r="L841" s="15">
        <f t="shared" si="467"/>
        <v>2904.0127769293531</v>
      </c>
      <c r="M841" s="14">
        <f t="shared" si="451"/>
        <v>769177</v>
      </c>
      <c r="N841" s="13"/>
      <c r="O841" s="12">
        <f>1000*(IF(I40&lt;18,VLOOKUP(I40,'[1]Mortality (No Interventions) H'!$B$10:$O$129,13),VLOOKUP(I40,'[1]Mortality (Interventions) H'!$B$392:$AV$512,22)))</f>
        <v>446.85185503230804</v>
      </c>
      <c r="P841" s="11">
        <v>0</v>
      </c>
      <c r="Q841" s="10">
        <f t="shared" si="460"/>
        <v>2.5761959202195732E-3</v>
      </c>
      <c r="R841" s="10">
        <f t="shared" si="461"/>
        <v>1.1511779258767799E-3</v>
      </c>
      <c r="S841" s="10">
        <f t="shared" si="462"/>
        <v>0</v>
      </c>
      <c r="T841" s="9">
        <f t="shared" si="452"/>
        <v>1.4250179943427932E-3</v>
      </c>
      <c r="U841" s="18"/>
      <c r="V841" s="8">
        <f t="shared" si="463"/>
        <v>19.815506493267307</v>
      </c>
      <c r="W841" s="8">
        <f t="shared" si="453"/>
        <v>10.960910658346068</v>
      </c>
      <c r="X841" s="18"/>
      <c r="Y841" s="8">
        <f t="shared" si="454"/>
        <v>0</v>
      </c>
      <c r="Z841" s="8">
        <f t="shared" si="455"/>
        <v>0</v>
      </c>
      <c r="AA841" s="8">
        <f t="shared" si="456"/>
        <v>-4.1382704629257123</v>
      </c>
      <c r="AB841" s="8">
        <f t="shared" si="464"/>
        <v>-885.45958349212401</v>
      </c>
      <c r="AC841" s="8">
        <f t="shared" si="457"/>
        <v>-889.59785395504969</v>
      </c>
      <c r="AD841" s="8">
        <f t="shared" si="465"/>
        <v>1.9439011869895229</v>
      </c>
      <c r="AE841" s="8">
        <f t="shared" si="458"/>
        <v>-887.65395276806021</v>
      </c>
      <c r="AG841" s="20"/>
      <c r="AJ841" s="7"/>
      <c r="AK841" s="6"/>
      <c r="AL841" s="6"/>
      <c r="AM841" s="5"/>
      <c r="AN841" s="5"/>
    </row>
    <row r="842" spans="2:40" x14ac:dyDescent="0.15">
      <c r="B842" s="7"/>
      <c r="C842" s="19"/>
      <c r="D842" s="21"/>
      <c r="E842" s="21"/>
      <c r="F842" s="7"/>
      <c r="G842" s="19"/>
      <c r="H842" s="17">
        <f t="shared" si="466"/>
        <v>101</v>
      </c>
      <c r="I842" s="7">
        <f t="shared" si="459"/>
        <v>101</v>
      </c>
      <c r="J842" s="16">
        <v>0</v>
      </c>
      <c r="K842" s="14">
        <v>0</v>
      </c>
      <c r="L842" s="15">
        <f t="shared" si="467"/>
        <v>2904.0127769293531</v>
      </c>
      <c r="M842" s="14">
        <f t="shared" si="451"/>
        <v>769177</v>
      </c>
      <c r="N842" s="13"/>
      <c r="O842" s="12">
        <f>1000*(IF(I41&lt;18,VLOOKUP(I41,'[1]Mortality (No Interventions) H'!$B$10:$O$129,13),VLOOKUP(I41,'[1]Mortality (Interventions) H'!$B$392:$AV$512,22)))</f>
        <v>471.44689407904639</v>
      </c>
      <c r="P842" s="11">
        <v>0</v>
      </c>
      <c r="Q842" s="10">
        <f t="shared" si="460"/>
        <v>1.4250179943427932E-3</v>
      </c>
      <c r="R842" s="10">
        <f t="shared" si="461"/>
        <v>6.7182030743966189E-4</v>
      </c>
      <c r="S842" s="10">
        <f t="shared" si="462"/>
        <v>0</v>
      </c>
      <c r="T842" s="9">
        <f t="shared" si="452"/>
        <v>7.5319768690313132E-4</v>
      </c>
      <c r="U842" s="18"/>
      <c r="V842" s="8">
        <f t="shared" si="463"/>
        <v>10.960910658346068</v>
      </c>
      <c r="W842" s="8">
        <f t="shared" si="453"/>
        <v>5.7934233721908983</v>
      </c>
      <c r="X842" s="18"/>
      <c r="Y842" s="8">
        <f t="shared" si="454"/>
        <v>0</v>
      </c>
      <c r="Z842" s="8">
        <f t="shared" si="455"/>
        <v>0</v>
      </c>
      <c r="AA842" s="8">
        <f t="shared" si="456"/>
        <v>-2.1872957063203278</v>
      </c>
      <c r="AB842" s="8">
        <f t="shared" si="464"/>
        <v>-516.74872861551682</v>
      </c>
      <c r="AC842" s="8">
        <f t="shared" si="457"/>
        <v>-518.93602432183718</v>
      </c>
      <c r="AD842" s="8">
        <f t="shared" si="465"/>
        <v>1.0752653355837494</v>
      </c>
      <c r="AE842" s="8">
        <f t="shared" si="458"/>
        <v>-517.86075898625347</v>
      </c>
      <c r="AG842" s="20"/>
      <c r="AJ842" s="7"/>
      <c r="AK842" s="6"/>
      <c r="AL842" s="6"/>
      <c r="AM842" s="5"/>
      <c r="AN842" s="5"/>
    </row>
    <row r="843" spans="2:40" x14ac:dyDescent="0.15">
      <c r="B843" s="7"/>
      <c r="C843" s="19"/>
      <c r="D843" s="21"/>
      <c r="E843" s="21"/>
      <c r="F843" s="7"/>
      <c r="G843" s="19"/>
      <c r="H843" s="17">
        <f t="shared" si="466"/>
        <v>102</v>
      </c>
      <c r="I843" s="7">
        <f t="shared" si="459"/>
        <v>102</v>
      </c>
      <c r="J843" s="16">
        <v>0</v>
      </c>
      <c r="K843" s="14">
        <v>0</v>
      </c>
      <c r="L843" s="15">
        <f t="shared" si="467"/>
        <v>2904.0127769293531</v>
      </c>
      <c r="M843" s="14">
        <f t="shared" si="451"/>
        <v>769177</v>
      </c>
      <c r="N843" s="13"/>
      <c r="O843" s="12">
        <f>1000*(IF(I42&lt;18,VLOOKUP(I42,'[1]Mortality (No Interventions) H'!$B$10:$O$129,13),VLOOKUP(I42,'[1]Mortality (Interventions) H'!$B$392:$AV$512,22)))</f>
        <v>494.88585867045617</v>
      </c>
      <c r="P843" s="11">
        <v>0</v>
      </c>
      <c r="Q843" s="10">
        <f t="shared" si="460"/>
        <v>7.5319768690313132E-4</v>
      </c>
      <c r="R843" s="10">
        <f t="shared" si="461"/>
        <v>3.7274688403165758E-4</v>
      </c>
      <c r="S843" s="10">
        <f t="shared" si="462"/>
        <v>0</v>
      </c>
      <c r="T843" s="9">
        <f t="shared" si="452"/>
        <v>3.8045080287147374E-4</v>
      </c>
      <c r="U843" s="18"/>
      <c r="V843" s="8">
        <f t="shared" si="463"/>
        <v>5.7934233721908983</v>
      </c>
      <c r="W843" s="8">
        <f t="shared" si="453"/>
        <v>2.9263400720027155</v>
      </c>
      <c r="X843" s="18"/>
      <c r="Y843" s="8">
        <f t="shared" si="454"/>
        <v>0</v>
      </c>
      <c r="Z843" s="8">
        <f t="shared" si="455"/>
        <v>0</v>
      </c>
      <c r="AA843" s="8">
        <f t="shared" si="456"/>
        <v>-1.1048339925317903</v>
      </c>
      <c r="AB843" s="8">
        <f t="shared" si="464"/>
        <v>-286.70833001881829</v>
      </c>
      <c r="AC843" s="8">
        <f t="shared" si="457"/>
        <v>-287.81316401135007</v>
      </c>
      <c r="AD843" s="8">
        <f t="shared" si="465"/>
        <v>0.5683348328119272</v>
      </c>
      <c r="AE843" s="8">
        <f t="shared" si="458"/>
        <v>-287.24482917853817</v>
      </c>
      <c r="AG843" s="20"/>
      <c r="AJ843" s="7"/>
      <c r="AK843" s="6"/>
      <c r="AL843" s="6"/>
      <c r="AM843" s="5"/>
      <c r="AN843" s="5"/>
    </row>
    <row r="844" spans="2:40" x14ac:dyDescent="0.15">
      <c r="B844" s="7"/>
      <c r="C844" s="19"/>
      <c r="D844" s="21"/>
      <c r="E844" s="21"/>
      <c r="F844" s="7"/>
      <c r="G844" s="19"/>
      <c r="H844" s="17">
        <f t="shared" si="466"/>
        <v>103</v>
      </c>
      <c r="I844" s="7">
        <f t="shared" si="459"/>
        <v>103</v>
      </c>
      <c r="J844" s="16">
        <v>0</v>
      </c>
      <c r="K844" s="14">
        <v>0</v>
      </c>
      <c r="L844" s="15">
        <f t="shared" si="467"/>
        <v>2904.0127769293531</v>
      </c>
      <c r="M844" s="14">
        <f t="shared" si="451"/>
        <v>769177</v>
      </c>
      <c r="N844" s="13"/>
      <c r="O844" s="12">
        <f>1000*(IF(I43&lt;18,VLOOKUP(I43,'[1]Mortality (No Interventions) H'!$B$10:$O$129,13),VLOOKUP(I43,'[1]Mortality (Interventions) H'!$B$392:$AV$512,22)))</f>
        <v>518.31800635426828</v>
      </c>
      <c r="P844" s="11">
        <v>0</v>
      </c>
      <c r="Q844" s="10">
        <f t="shared" si="460"/>
        <v>3.8045080287147374E-4</v>
      </c>
      <c r="R844" s="10">
        <f t="shared" si="461"/>
        <v>1.9719450166022297E-4</v>
      </c>
      <c r="S844" s="10">
        <f t="shared" si="462"/>
        <v>0</v>
      </c>
      <c r="T844" s="9">
        <f t="shared" si="452"/>
        <v>1.8325630121125076E-4</v>
      </c>
      <c r="U844" s="18"/>
      <c r="V844" s="8">
        <f t="shared" si="463"/>
        <v>2.9263400720027155</v>
      </c>
      <c r="W844" s="8">
        <f t="shared" si="453"/>
        <v>1.4095653199676623</v>
      </c>
      <c r="X844" s="18"/>
      <c r="Y844" s="8">
        <f t="shared" si="454"/>
        <v>0</v>
      </c>
      <c r="Z844" s="8">
        <f t="shared" si="455"/>
        <v>0</v>
      </c>
      <c r="AA844" s="8">
        <f t="shared" si="456"/>
        <v>-0.53217864017028627</v>
      </c>
      <c r="AB844" s="8">
        <f t="shared" si="464"/>
        <v>-151.67747520350534</v>
      </c>
      <c r="AC844" s="8">
        <f t="shared" si="457"/>
        <v>-152.20965384367562</v>
      </c>
      <c r="AD844" s="8">
        <f t="shared" si="465"/>
        <v>0.28707396106346639</v>
      </c>
      <c r="AE844" s="8">
        <f t="shared" si="458"/>
        <v>-151.92257988261215</v>
      </c>
      <c r="AG844" s="20"/>
      <c r="AJ844" s="7"/>
      <c r="AK844" s="6"/>
      <c r="AL844" s="6"/>
      <c r="AM844" s="5"/>
      <c r="AN844" s="5"/>
    </row>
    <row r="845" spans="2:40" x14ac:dyDescent="0.15">
      <c r="B845" s="7"/>
      <c r="C845" s="19"/>
      <c r="D845" s="21"/>
      <c r="E845" s="21"/>
      <c r="F845" s="7"/>
      <c r="G845" s="19"/>
      <c r="H845" s="17">
        <f t="shared" si="466"/>
        <v>104</v>
      </c>
      <c r="I845" s="7">
        <f t="shared" si="459"/>
        <v>104</v>
      </c>
      <c r="J845" s="16">
        <v>0</v>
      </c>
      <c r="K845" s="14">
        <v>0</v>
      </c>
      <c r="L845" s="15">
        <f t="shared" si="467"/>
        <v>2904.0127769293531</v>
      </c>
      <c r="M845" s="14">
        <f t="shared" si="451"/>
        <v>769177</v>
      </c>
      <c r="N845" s="13"/>
      <c r="O845" s="12">
        <f>1000*(IF(I44&lt;18,VLOOKUP(I44,'[1]Mortality (No Interventions) H'!$B$10:$O$129,13),VLOOKUP(I44,'[1]Mortality (Interventions) H'!$B$392:$AV$512,22)))</f>
        <v>541.54495977021043</v>
      </c>
      <c r="P845" s="11">
        <v>0</v>
      </c>
      <c r="Q845" s="10">
        <f t="shared" si="460"/>
        <v>1.8325630121125076E-4</v>
      </c>
      <c r="R845" s="10">
        <f t="shared" si="461"/>
        <v>9.9241526267084348E-5</v>
      </c>
      <c r="S845" s="10">
        <f t="shared" si="462"/>
        <v>0</v>
      </c>
      <c r="T845" s="9">
        <f t="shared" si="452"/>
        <v>8.4014774944166413E-5</v>
      </c>
      <c r="U845" s="18"/>
      <c r="V845" s="8">
        <f t="shared" si="463"/>
        <v>1.4095653199676623</v>
      </c>
      <c r="W845" s="8">
        <f t="shared" si="453"/>
        <v>0.64622232547229097</v>
      </c>
      <c r="X845" s="18"/>
      <c r="Y845" s="8">
        <f t="shared" si="454"/>
        <v>0</v>
      </c>
      <c r="Z845" s="8">
        <f t="shared" si="455"/>
        <v>0</v>
      </c>
      <c r="AA845" s="8">
        <f t="shared" si="456"/>
        <v>-0.24397997988870335</v>
      </c>
      <c r="AB845" s="8">
        <f t="shared" si="464"/>
        <v>-76.334299449537141</v>
      </c>
      <c r="AC845" s="8">
        <f t="shared" si="457"/>
        <v>-76.578279429425848</v>
      </c>
      <c r="AD845" s="8">
        <f t="shared" si="465"/>
        <v>0.1382783578888277</v>
      </c>
      <c r="AE845" s="8">
        <f t="shared" si="458"/>
        <v>-76.440001071537026</v>
      </c>
      <c r="AG845" s="20"/>
      <c r="AJ845" s="7"/>
      <c r="AK845" s="6"/>
      <c r="AL845" s="6"/>
      <c r="AM845" s="5"/>
      <c r="AN845" s="5"/>
    </row>
    <row r="846" spans="2:40" x14ac:dyDescent="0.15">
      <c r="B846" s="7"/>
      <c r="C846" s="19"/>
      <c r="D846" s="21"/>
      <c r="E846" s="21"/>
      <c r="F846" s="7"/>
      <c r="G846" s="19"/>
      <c r="H846" s="17">
        <f t="shared" si="466"/>
        <v>105</v>
      </c>
      <c r="I846" s="7">
        <f t="shared" si="459"/>
        <v>105</v>
      </c>
      <c r="J846" s="16">
        <v>0</v>
      </c>
      <c r="K846" s="14">
        <v>0</v>
      </c>
      <c r="L846" s="15">
        <f t="shared" si="467"/>
        <v>2904.0127769293531</v>
      </c>
      <c r="M846" s="14">
        <f t="shared" si="451"/>
        <v>769177</v>
      </c>
      <c r="N846" s="13"/>
      <c r="O846" s="12">
        <f>1000*(IF(I45&lt;18,VLOOKUP(I45,'[1]Mortality (No Interventions) H'!$B$10:$O$129,13),VLOOKUP(I45,'[1]Mortality (Interventions) H'!$B$392:$AV$512,22)))</f>
        <v>564.35532909026267</v>
      </c>
      <c r="P846" s="11">
        <v>0</v>
      </c>
      <c r="Q846" s="10">
        <f t="shared" si="460"/>
        <v>8.4014774944166413E-5</v>
      </c>
      <c r="R846" s="10">
        <f t="shared" si="461"/>
        <v>4.7414185962059388E-5</v>
      </c>
      <c r="S846" s="10">
        <f t="shared" si="462"/>
        <v>0</v>
      </c>
      <c r="T846" s="9">
        <f t="shared" si="452"/>
        <v>3.6600588982107025E-5</v>
      </c>
      <c r="U846" s="18"/>
      <c r="V846" s="8">
        <f t="shared" si="463"/>
        <v>0.64622232547229097</v>
      </c>
      <c r="W846" s="8">
        <f t="shared" si="453"/>
        <v>0.28152331231490135</v>
      </c>
      <c r="X846" s="18"/>
      <c r="Y846" s="8">
        <f t="shared" si="454"/>
        <v>0</v>
      </c>
      <c r="Z846" s="8">
        <f t="shared" si="455"/>
        <v>0</v>
      </c>
      <c r="AA846" s="8">
        <f t="shared" si="456"/>
        <v>-0.10628857804717851</v>
      </c>
      <c r="AB846" s="8">
        <f t="shared" si="464"/>
        <v>-36.469901315738952</v>
      </c>
      <c r="AC846" s="8">
        <f t="shared" si="457"/>
        <v>-36.576189893786129</v>
      </c>
      <c r="AD846" s="8">
        <f t="shared" si="465"/>
        <v>6.3394410128831749E-2</v>
      </c>
      <c r="AE846" s="8">
        <f t="shared" si="458"/>
        <v>-36.5127954836573</v>
      </c>
      <c r="AG846" s="20"/>
      <c r="AJ846" s="7"/>
      <c r="AK846" s="6"/>
      <c r="AL846" s="6"/>
      <c r="AM846" s="5"/>
      <c r="AN846" s="5"/>
    </row>
    <row r="847" spans="2:40" x14ac:dyDescent="0.15">
      <c r="B847" s="7"/>
      <c r="C847" s="19"/>
      <c r="D847" s="21"/>
      <c r="E847" s="21"/>
      <c r="F847" s="7"/>
      <c r="G847" s="19"/>
      <c r="H847" s="17">
        <f t="shared" si="466"/>
        <v>106</v>
      </c>
      <c r="I847" s="7">
        <f t="shared" si="459"/>
        <v>106</v>
      </c>
      <c r="J847" s="16">
        <v>0</v>
      </c>
      <c r="K847" s="14">
        <v>0</v>
      </c>
      <c r="L847" s="15">
        <f t="shared" si="467"/>
        <v>2904.0127769293531</v>
      </c>
      <c r="M847" s="14">
        <f t="shared" si="451"/>
        <v>769177</v>
      </c>
      <c r="N847" s="13"/>
      <c r="O847" s="12">
        <f>1000*(IF(I46&lt;18,VLOOKUP(I46,'[1]Mortality (No Interventions) H'!$B$10:$O$129,13),VLOOKUP(I46,'[1]Mortality (Interventions) H'!$B$392:$AV$512,22)))</f>
        <v>586.54608973145685</v>
      </c>
      <c r="P847" s="11">
        <v>0</v>
      </c>
      <c r="Q847" s="10">
        <f t="shared" si="460"/>
        <v>3.6600588982107025E-5</v>
      </c>
      <c r="R847" s="10">
        <f t="shared" si="461"/>
        <v>2.1467932349323119E-5</v>
      </c>
      <c r="S847" s="10">
        <f t="shared" si="462"/>
        <v>0</v>
      </c>
      <c r="T847" s="9">
        <f t="shared" si="452"/>
        <v>1.5132656632783906E-5</v>
      </c>
      <c r="U847" s="18"/>
      <c r="V847" s="8">
        <f t="shared" si="463"/>
        <v>0.28152331231490135</v>
      </c>
      <c r="W847" s="8">
        <f t="shared" si="453"/>
        <v>0.11639691430834827</v>
      </c>
      <c r="X847" s="18"/>
      <c r="Y847" s="8">
        <f t="shared" si="454"/>
        <v>0</v>
      </c>
      <c r="Z847" s="8">
        <f t="shared" si="455"/>
        <v>0</v>
      </c>
      <c r="AA847" s="8">
        <f t="shared" si="456"/>
        <v>-4.3945428210489183E-2</v>
      </c>
      <c r="AB847" s="8">
        <f t="shared" si="464"/>
        <v>-16.512639800655307</v>
      </c>
      <c r="AC847" s="8">
        <f t="shared" si="457"/>
        <v>-16.556585228865796</v>
      </c>
      <c r="AD847" s="8">
        <f t="shared" si="465"/>
        <v>2.7617436938091825E-2</v>
      </c>
      <c r="AE847" s="8">
        <f t="shared" si="458"/>
        <v>-16.528967791927705</v>
      </c>
      <c r="AG847" s="20"/>
      <c r="AJ847" s="7"/>
      <c r="AK847" s="6"/>
      <c r="AL847" s="6"/>
      <c r="AM847" s="5"/>
      <c r="AN847" s="5"/>
    </row>
    <row r="848" spans="2:40" x14ac:dyDescent="0.15">
      <c r="B848" s="7"/>
      <c r="C848" s="19"/>
      <c r="D848" s="21"/>
      <c r="E848" s="21"/>
      <c r="F848" s="7"/>
      <c r="G848" s="19"/>
      <c r="H848" s="17">
        <f t="shared" si="466"/>
        <v>107</v>
      </c>
      <c r="I848" s="7">
        <f t="shared" si="459"/>
        <v>107</v>
      </c>
      <c r="J848" s="16">
        <v>0</v>
      </c>
      <c r="K848" s="14">
        <v>0</v>
      </c>
      <c r="L848" s="15">
        <f t="shared" si="467"/>
        <v>2904.0127769293531</v>
      </c>
      <c r="M848" s="14">
        <f t="shared" si="451"/>
        <v>769177</v>
      </c>
      <c r="N848" s="13"/>
      <c r="O848" s="12">
        <f>1000*(IF(I47&lt;18,VLOOKUP(I47,'[1]Mortality (No Interventions) H'!$B$10:$O$129,13),VLOOKUP(I47,'[1]Mortality (Interventions) H'!$B$392:$AV$512,22)))</f>
        <v>608.13185170236397</v>
      </c>
      <c r="P848" s="11">
        <v>0</v>
      </c>
      <c r="Q848" s="10">
        <f t="shared" si="460"/>
        <v>1.5132656632783906E-5</v>
      </c>
      <c r="R848" s="10">
        <f t="shared" si="461"/>
        <v>9.2026504992709372E-6</v>
      </c>
      <c r="S848" s="10">
        <f t="shared" si="462"/>
        <v>0</v>
      </c>
      <c r="T848" s="9">
        <f t="shared" si="452"/>
        <v>5.9300061335129692E-6</v>
      </c>
      <c r="U848" s="18"/>
      <c r="V848" s="8">
        <f t="shared" si="463"/>
        <v>0.11639691430834827</v>
      </c>
      <c r="W848" s="8">
        <f t="shared" si="453"/>
        <v>4.5612243277571053E-2</v>
      </c>
      <c r="X848" s="18"/>
      <c r="Y848" s="8">
        <f t="shared" si="454"/>
        <v>0</v>
      </c>
      <c r="Z848" s="8">
        <f t="shared" si="455"/>
        <v>0</v>
      </c>
      <c r="AA848" s="8">
        <f t="shared" si="456"/>
        <v>-1.7220813578991093E-2</v>
      </c>
      <c r="AB848" s="8">
        <f t="shared" si="464"/>
        <v>-7.0784671030777213</v>
      </c>
      <c r="AC848" s="8">
        <f t="shared" si="457"/>
        <v>-7.0956879166567122</v>
      </c>
      <c r="AD848" s="8">
        <f t="shared" si="465"/>
        <v>1.1418537293648966E-2</v>
      </c>
      <c r="AE848" s="8">
        <f t="shared" si="458"/>
        <v>-7.0842693793630636</v>
      </c>
      <c r="AG848" s="20"/>
      <c r="AJ848" s="7"/>
      <c r="AK848" s="6"/>
      <c r="AL848" s="6"/>
      <c r="AM848" s="5"/>
      <c r="AN848" s="5"/>
    </row>
    <row r="849" spans="2:40" x14ac:dyDescent="0.15">
      <c r="B849" s="7"/>
      <c r="C849" s="19"/>
      <c r="D849" s="21"/>
      <c r="E849" s="21"/>
      <c r="F849" s="7"/>
      <c r="G849" s="19"/>
      <c r="H849" s="17">
        <f t="shared" si="466"/>
        <v>108</v>
      </c>
      <c r="I849" s="7">
        <f t="shared" si="459"/>
        <v>108</v>
      </c>
      <c r="J849" s="16">
        <v>0</v>
      </c>
      <c r="K849" s="14">
        <v>0</v>
      </c>
      <c r="L849" s="15">
        <f t="shared" si="467"/>
        <v>2904.0127769293531</v>
      </c>
      <c r="M849" s="14">
        <f t="shared" si="451"/>
        <v>769177</v>
      </c>
      <c r="N849" s="13"/>
      <c r="O849" s="12">
        <f>1000*(IF(I48&lt;18,VLOOKUP(I48,'[1]Mortality (No Interventions) H'!$B$10:$O$129,13),VLOOKUP(I48,'[1]Mortality (Interventions) H'!$B$392:$AV$512,22)))</f>
        <v>629.15060255535218</v>
      </c>
      <c r="P849" s="11">
        <v>0</v>
      </c>
      <c r="Q849" s="10">
        <f t="shared" si="460"/>
        <v>5.9300061335129692E-6</v>
      </c>
      <c r="R849" s="10">
        <f t="shared" si="461"/>
        <v>3.7308669320566187E-6</v>
      </c>
      <c r="S849" s="10">
        <f t="shared" si="462"/>
        <v>0</v>
      </c>
      <c r="T849" s="9">
        <f t="shared" si="452"/>
        <v>2.1991392014563505E-6</v>
      </c>
      <c r="U849" s="18"/>
      <c r="V849" s="8">
        <f t="shared" si="463"/>
        <v>4.5612243277571053E-2</v>
      </c>
      <c r="W849" s="8">
        <f t="shared" si="453"/>
        <v>1.6915272935585913E-2</v>
      </c>
      <c r="X849" s="18"/>
      <c r="Y849" s="8">
        <f t="shared" si="454"/>
        <v>0</v>
      </c>
      <c r="Z849" s="8">
        <f t="shared" si="455"/>
        <v>0</v>
      </c>
      <c r="AA849" s="8">
        <f t="shared" si="456"/>
        <v>-6.3863283392754568E-3</v>
      </c>
      <c r="AB849" s="8">
        <f t="shared" si="464"/>
        <v>-2.8696970341985137</v>
      </c>
      <c r="AC849" s="8">
        <f t="shared" si="457"/>
        <v>-2.8760833625377891</v>
      </c>
      <c r="AD849" s="8">
        <f t="shared" si="465"/>
        <v>4.4745610655297207E-3</v>
      </c>
      <c r="AE849" s="8">
        <f t="shared" si="458"/>
        <v>-2.8716088014722594</v>
      </c>
      <c r="AG849" s="20"/>
      <c r="AJ849" s="7"/>
      <c r="AK849" s="6"/>
      <c r="AL849" s="6"/>
      <c r="AM849" s="5"/>
      <c r="AN849" s="5"/>
    </row>
    <row r="850" spans="2:40" x14ac:dyDescent="0.15">
      <c r="B850" s="7"/>
      <c r="C850" s="19"/>
      <c r="F850" s="7"/>
      <c r="G850" s="19"/>
      <c r="H850" s="17">
        <f t="shared" si="466"/>
        <v>109</v>
      </c>
      <c r="I850" s="7">
        <f t="shared" si="459"/>
        <v>109</v>
      </c>
      <c r="J850" s="16">
        <v>0</v>
      </c>
      <c r="K850" s="14">
        <v>0</v>
      </c>
      <c r="L850" s="15">
        <f t="shared" si="467"/>
        <v>2904.0127769293531</v>
      </c>
      <c r="M850" s="14">
        <f t="shared" si="451"/>
        <v>769177</v>
      </c>
      <c r="N850" s="13"/>
      <c r="O850" s="12">
        <f>1000*(IF(I49&lt;18,VLOOKUP(I49,'[1]Mortality (No Interventions) H'!$B$10:$O$129,13),VLOOKUP(I49,'[1]Mortality (Interventions) H'!$B$392:$AV$512,22)))</f>
        <v>649.42324891006365</v>
      </c>
      <c r="P850" s="11">
        <v>0</v>
      </c>
      <c r="Q850" s="10">
        <f t="shared" si="460"/>
        <v>2.1991392014563505E-6</v>
      </c>
      <c r="R850" s="10">
        <f t="shared" si="461"/>
        <v>1.428172125015266E-6</v>
      </c>
      <c r="S850" s="10">
        <f t="shared" si="462"/>
        <v>0</v>
      </c>
      <c r="T850" s="9">
        <f t="shared" si="452"/>
        <v>7.7096707644108447E-7</v>
      </c>
      <c r="U850" s="18"/>
      <c r="V850" s="8">
        <f t="shared" si="463"/>
        <v>1.6915272935585913E-2</v>
      </c>
      <c r="W850" s="8">
        <f t="shared" si="453"/>
        <v>5.9301014295572406E-3</v>
      </c>
      <c r="X850" s="18"/>
      <c r="Y850" s="8">
        <f t="shared" si="454"/>
        <v>0</v>
      </c>
      <c r="Z850" s="8">
        <f t="shared" si="455"/>
        <v>0</v>
      </c>
      <c r="AA850" s="8">
        <f t="shared" si="456"/>
        <v>-2.2388982405767786E-3</v>
      </c>
      <c r="AB850" s="8">
        <f t="shared" si="464"/>
        <v>-1.0985171506028673</v>
      </c>
      <c r="AC850" s="8">
        <f t="shared" si="457"/>
        <v>-1.100756048843444</v>
      </c>
      <c r="AD850" s="8">
        <f t="shared" si="465"/>
        <v>1.6593882749809782E-3</v>
      </c>
      <c r="AE850" s="8">
        <f t="shared" si="458"/>
        <v>-1.0990966605684631</v>
      </c>
      <c r="AJ850" s="7"/>
      <c r="AK850" s="6"/>
      <c r="AL850" s="6"/>
      <c r="AM850" s="5"/>
      <c r="AN850" s="5"/>
    </row>
    <row r="851" spans="2:40" x14ac:dyDescent="0.15">
      <c r="B851" s="7"/>
      <c r="C851" s="19"/>
      <c r="F851" s="7"/>
      <c r="G851" s="19"/>
      <c r="H851" s="17">
        <f t="shared" si="466"/>
        <v>110</v>
      </c>
      <c r="I851" s="7">
        <f t="shared" si="459"/>
        <v>110</v>
      </c>
      <c r="J851" s="16">
        <v>0</v>
      </c>
      <c r="K851" s="14">
        <v>0</v>
      </c>
      <c r="L851" s="15">
        <f t="shared" si="467"/>
        <v>2904.0127769293531</v>
      </c>
      <c r="M851" s="14">
        <f t="shared" si="451"/>
        <v>769177</v>
      </c>
      <c r="N851" s="13"/>
      <c r="O851" s="12">
        <f>1000*(IF(I50&lt;18,VLOOKUP(I50,'[1]Mortality (No Interventions) H'!$B$10:$O$129,13),VLOOKUP(I50,'[1]Mortality (Interventions) H'!$B$392:$AV$512,22)))</f>
        <v>668.77904171486421</v>
      </c>
      <c r="P851" s="11">
        <v>0</v>
      </c>
      <c r="Q851" s="10">
        <f t="shared" si="460"/>
        <v>7.7096707644108447E-7</v>
      </c>
      <c r="R851" s="10">
        <f t="shared" si="461"/>
        <v>5.1560662257597888E-7</v>
      </c>
      <c r="S851" s="10">
        <f t="shared" si="462"/>
        <v>0</v>
      </c>
      <c r="T851" s="9">
        <f t="shared" si="452"/>
        <v>2.5536045386510559E-7</v>
      </c>
      <c r="U851" s="18"/>
      <c r="V851" s="8">
        <f t="shared" si="463"/>
        <v>5.9301014295572406E-3</v>
      </c>
      <c r="W851" s="8">
        <f t="shared" si="453"/>
        <v>1.9641738782260033E-3</v>
      </c>
      <c r="X851" s="18"/>
      <c r="Y851" s="8">
        <f t="shared" si="454"/>
        <v>0</v>
      </c>
      <c r="Z851" s="8">
        <f t="shared" si="455"/>
        <v>0</v>
      </c>
      <c r="AA851" s="8">
        <f t="shared" si="456"/>
        <v>-7.4157002074674524E-4</v>
      </c>
      <c r="AB851" s="8">
        <f t="shared" si="464"/>
        <v>-0.3965927551331237</v>
      </c>
      <c r="AC851" s="8">
        <f t="shared" si="457"/>
        <v>-0.39733432515387046</v>
      </c>
      <c r="AD851" s="8">
        <f t="shared" si="465"/>
        <v>5.8174295023956531E-4</v>
      </c>
      <c r="AE851" s="8">
        <f t="shared" si="458"/>
        <v>-0.39675258220363091</v>
      </c>
      <c r="AJ851" s="7"/>
      <c r="AK851" s="6"/>
      <c r="AL851" s="6"/>
      <c r="AM851" s="5"/>
      <c r="AN851" s="5"/>
    </row>
    <row r="852" spans="2:40" x14ac:dyDescent="0.15">
      <c r="B852" s="7"/>
      <c r="C852" s="19"/>
      <c r="F852" s="7"/>
      <c r="G852" s="19"/>
      <c r="H852" s="17">
        <f t="shared" si="466"/>
        <v>111</v>
      </c>
      <c r="I852" s="7">
        <f t="shared" si="459"/>
        <v>111</v>
      </c>
      <c r="J852" s="16">
        <v>0</v>
      </c>
      <c r="K852" s="14">
        <v>0</v>
      </c>
      <c r="L852" s="15">
        <f t="shared" si="467"/>
        <v>2904.0127769293531</v>
      </c>
      <c r="M852" s="14">
        <f t="shared" si="451"/>
        <v>769177</v>
      </c>
      <c r="N852" s="13"/>
      <c r="O852" s="12">
        <f>1000*(IF(I51&lt;18,VLOOKUP(I51,'[1]Mortality (No Interventions) H'!$B$10:$O$129,13),VLOOKUP(I51,'[1]Mortality (Interventions) H'!$B$392:$AV$512,22)))</f>
        <v>691.7312945153443</v>
      </c>
      <c r="P852" s="11">
        <v>0</v>
      </c>
      <c r="Q852" s="10">
        <f t="shared" si="460"/>
        <v>2.5536045386510559E-7</v>
      </c>
      <c r="R852" s="10">
        <f t="shared" si="461"/>
        <v>1.7664081732013536E-7</v>
      </c>
      <c r="S852" s="10">
        <f t="shared" si="462"/>
        <v>0</v>
      </c>
      <c r="T852" s="9">
        <f t="shared" si="452"/>
        <v>7.8719636544970234E-8</v>
      </c>
      <c r="U852" s="18"/>
      <c r="V852" s="8">
        <f t="shared" si="463"/>
        <v>1.9641738782260033E-3</v>
      </c>
      <c r="W852" s="8">
        <f t="shared" si="453"/>
        <v>6.0549333878750578E-4</v>
      </c>
      <c r="X852" s="18"/>
      <c r="Y852" s="8">
        <f t="shared" si="454"/>
        <v>0</v>
      </c>
      <c r="Z852" s="8">
        <f t="shared" si="455"/>
        <v>0</v>
      </c>
      <c r="AA852" s="8">
        <f t="shared" si="456"/>
        <v>-2.2860283032182839E-4</v>
      </c>
      <c r="AB852" s="8">
        <f t="shared" si="464"/>
        <v>-0.13586805394384976</v>
      </c>
      <c r="AC852" s="8">
        <f t="shared" si="457"/>
        <v>-0.1360966567741716</v>
      </c>
      <c r="AD852" s="8">
        <f t="shared" si="465"/>
        <v>1.9268545745397092E-4</v>
      </c>
      <c r="AE852" s="8">
        <f t="shared" si="458"/>
        <v>-0.13590397131671764</v>
      </c>
      <c r="AJ852" s="7"/>
      <c r="AK852" s="6"/>
      <c r="AL852" s="6"/>
      <c r="AM852" s="5"/>
      <c r="AN852" s="5"/>
    </row>
    <row r="853" spans="2:40" x14ac:dyDescent="0.15">
      <c r="B853" s="7"/>
      <c r="C853" s="19"/>
      <c r="F853" s="7"/>
      <c r="G853" s="19"/>
      <c r="H853" s="17">
        <f t="shared" si="466"/>
        <v>112</v>
      </c>
      <c r="I853" s="7">
        <f t="shared" si="459"/>
        <v>112</v>
      </c>
      <c r="J853" s="16">
        <v>0</v>
      </c>
      <c r="K853" s="14">
        <v>0</v>
      </c>
      <c r="L853" s="15">
        <f t="shared" si="467"/>
        <v>2904.0127769293531</v>
      </c>
      <c r="M853" s="14">
        <f t="shared" si="451"/>
        <v>769177</v>
      </c>
      <c r="N853" s="13"/>
      <c r="O853" s="12">
        <f>1000*(IF(I52&lt;18,VLOOKUP(I52,'[1]Mortality (No Interventions) H'!$B$10:$O$129,13),VLOOKUP(I52,'[1]Mortality (Interventions) H'!$B$392:$AV$512,22)))</f>
        <v>713.58426663236855</v>
      </c>
      <c r="P853" s="11">
        <v>0</v>
      </c>
      <c r="Q853" s="10">
        <f t="shared" si="460"/>
        <v>7.8719636544970234E-8</v>
      </c>
      <c r="R853" s="10">
        <f t="shared" si="461"/>
        <v>5.6173094113509178E-8</v>
      </c>
      <c r="S853" s="10">
        <f t="shared" si="462"/>
        <v>0</v>
      </c>
      <c r="T853" s="9">
        <f t="shared" si="452"/>
        <v>2.2546542431461057E-8</v>
      </c>
      <c r="U853" s="18"/>
      <c r="V853" s="8">
        <f t="shared" si="463"/>
        <v>6.0549333878750578E-4</v>
      </c>
      <c r="W853" s="8">
        <f t="shared" si="453"/>
        <v>1.7342281867803921E-4</v>
      </c>
      <c r="X853" s="18"/>
      <c r="Y853" s="8">
        <f t="shared" si="454"/>
        <v>0</v>
      </c>
      <c r="Z853" s="8">
        <f t="shared" si="455"/>
        <v>0</v>
      </c>
      <c r="AA853" s="8">
        <f t="shared" si="456"/>
        <v>-6.5475447296542706E-5</v>
      </c>
      <c r="AB853" s="8">
        <f t="shared" si="464"/>
        <v>-4.3207052010946649E-2</v>
      </c>
      <c r="AC853" s="8">
        <f t="shared" si="457"/>
        <v>-4.3272527458243192E-2</v>
      </c>
      <c r="AD853" s="8">
        <f t="shared" si="465"/>
        <v>5.9398896535054322E-5</v>
      </c>
      <c r="AE853" s="8">
        <f t="shared" si="458"/>
        <v>-4.3213128561708135E-2</v>
      </c>
      <c r="AJ853" s="7"/>
      <c r="AK853" s="6"/>
      <c r="AL853" s="6"/>
      <c r="AM853" s="5"/>
      <c r="AN853" s="5"/>
    </row>
    <row r="854" spans="2:40" x14ac:dyDescent="0.15">
      <c r="B854" s="7"/>
      <c r="C854" s="19"/>
      <c r="F854" s="7"/>
      <c r="G854" s="19"/>
      <c r="H854" s="17">
        <f t="shared" si="466"/>
        <v>113</v>
      </c>
      <c r="I854" s="7">
        <f t="shared" si="459"/>
        <v>113</v>
      </c>
      <c r="J854" s="16">
        <v>0</v>
      </c>
      <c r="K854" s="14">
        <v>0</v>
      </c>
      <c r="L854" s="15">
        <f t="shared" si="467"/>
        <v>2904.0127769293531</v>
      </c>
      <c r="M854" s="14">
        <f t="shared" si="451"/>
        <v>769177</v>
      </c>
      <c r="N854" s="13"/>
      <c r="O854" s="12">
        <f>1000*(IF(I53&lt;18,VLOOKUP(I53,'[1]Mortality (No Interventions) H'!$B$10:$O$129,13),VLOOKUP(I53,'[1]Mortality (Interventions) H'!$B$392:$AV$512,22)))</f>
        <v>734.29563577275212</v>
      </c>
      <c r="P854" s="11">
        <v>0</v>
      </c>
      <c r="Q854" s="10">
        <f t="shared" si="460"/>
        <v>2.2546542431461057E-8</v>
      </c>
      <c r="R854" s="10">
        <f t="shared" si="461"/>
        <v>1.6555827709187028E-8</v>
      </c>
      <c r="S854" s="10">
        <f t="shared" si="462"/>
        <v>0</v>
      </c>
      <c r="T854" s="9">
        <f t="shared" si="452"/>
        <v>5.9907147222740289E-9</v>
      </c>
      <c r="U854" s="18"/>
      <c r="V854" s="8">
        <f t="shared" si="463"/>
        <v>1.7342281867803921E-4</v>
      </c>
      <c r="W854" s="8">
        <f t="shared" si="453"/>
        <v>4.6079199779345712E-5</v>
      </c>
      <c r="X854" s="18"/>
      <c r="Y854" s="8">
        <f t="shared" si="454"/>
        <v>0</v>
      </c>
      <c r="Z854" s="8">
        <f t="shared" si="455"/>
        <v>0</v>
      </c>
      <c r="AA854" s="8">
        <f t="shared" si="456"/>
        <v>-1.7397112096422561E-5</v>
      </c>
      <c r="AB854" s="8">
        <f t="shared" si="464"/>
        <v>-1.273436188986935E-2</v>
      </c>
      <c r="AC854" s="8">
        <f t="shared" si="457"/>
        <v>-1.2751759001965773E-2</v>
      </c>
      <c r="AD854" s="8">
        <f t="shared" si="465"/>
        <v>1.7012778512315648E-5</v>
      </c>
      <c r="AE854" s="8">
        <f t="shared" si="458"/>
        <v>-1.2734746223453457E-2</v>
      </c>
      <c r="AJ854" s="7"/>
      <c r="AK854" s="6"/>
      <c r="AL854" s="6"/>
      <c r="AM854" s="5"/>
      <c r="AN854" s="5"/>
    </row>
    <row r="855" spans="2:40" x14ac:dyDescent="0.15">
      <c r="B855" s="7"/>
      <c r="C855" s="19"/>
      <c r="F855" s="7"/>
      <c r="G855" s="19"/>
      <c r="H855" s="17">
        <f t="shared" si="466"/>
        <v>114</v>
      </c>
      <c r="I855" s="7">
        <f t="shared" si="459"/>
        <v>114</v>
      </c>
      <c r="J855" s="16">
        <v>0</v>
      </c>
      <c r="K855" s="14">
        <v>0</v>
      </c>
      <c r="L855" s="15">
        <f t="shared" si="467"/>
        <v>2904.0127769293531</v>
      </c>
      <c r="M855" s="14">
        <f t="shared" si="451"/>
        <v>769177</v>
      </c>
      <c r="N855" s="13"/>
      <c r="O855" s="12">
        <f>1000*(IF(I54&lt;18,VLOOKUP(I54,'[1]Mortality (No Interventions) H'!$B$10:$O$129,13),VLOOKUP(I54,'[1]Mortality (Interventions) H'!$B$392:$AV$512,22)))</f>
        <v>753.82586544773199</v>
      </c>
      <c r="P855" s="11">
        <v>0</v>
      </c>
      <c r="Q855" s="10">
        <f t="shared" si="460"/>
        <v>5.9907147222740289E-9</v>
      </c>
      <c r="R855" s="10">
        <f t="shared" si="461"/>
        <v>4.5159557101686889E-9</v>
      </c>
      <c r="S855" s="10">
        <f t="shared" si="462"/>
        <v>0</v>
      </c>
      <c r="T855" s="9">
        <f t="shared" si="452"/>
        <v>1.47475901210534E-9</v>
      </c>
      <c r="U855" s="18"/>
      <c r="V855" s="8">
        <f t="shared" si="463"/>
        <v>4.6079199779345712E-5</v>
      </c>
      <c r="W855" s="8">
        <f t="shared" si="453"/>
        <v>1.1343507126541491E-5</v>
      </c>
      <c r="X855" s="18"/>
      <c r="Y855" s="8">
        <f t="shared" si="454"/>
        <v>0</v>
      </c>
      <c r="Z855" s="8">
        <f t="shared" si="455"/>
        <v>0</v>
      </c>
      <c r="AA855" s="8">
        <f t="shared" si="456"/>
        <v>-4.2827190140456181E-6</v>
      </c>
      <c r="AB855" s="8">
        <f t="shared" si="464"/>
        <v>-3.4735692652804215E-3</v>
      </c>
      <c r="AC855" s="8">
        <f t="shared" si="457"/>
        <v>-3.4778519842944672E-3</v>
      </c>
      <c r="AD855" s="8">
        <f t="shared" si="465"/>
        <v>4.520369498353815E-6</v>
      </c>
      <c r="AE855" s="8">
        <f t="shared" si="458"/>
        <v>-3.4733316147961134E-3</v>
      </c>
      <c r="AJ855" s="7"/>
      <c r="AK855" s="6"/>
      <c r="AL855" s="6"/>
      <c r="AM855" s="5"/>
      <c r="AN855" s="5"/>
    </row>
    <row r="856" spans="2:40" x14ac:dyDescent="0.15">
      <c r="B856" s="7"/>
      <c r="C856" s="19"/>
      <c r="F856" s="7"/>
      <c r="G856" s="19"/>
      <c r="H856" s="17">
        <f t="shared" si="466"/>
        <v>115</v>
      </c>
      <c r="I856" s="7">
        <f t="shared" si="459"/>
        <v>115</v>
      </c>
      <c r="J856" s="16">
        <v>0</v>
      </c>
      <c r="K856" s="14">
        <v>0</v>
      </c>
      <c r="L856" s="15">
        <f t="shared" si="467"/>
        <v>2904.0127769293531</v>
      </c>
      <c r="M856" s="14">
        <f t="shared" si="451"/>
        <v>769177</v>
      </c>
      <c r="N856" s="13"/>
      <c r="O856" s="12">
        <f>1000*(IF(I55&lt;18,VLOOKUP(I55,'[1]Mortality (No Interventions) H'!$B$10:$O$129,13),VLOOKUP(I55,'[1]Mortality (Interventions) H'!$B$392:$AV$512,22)))</f>
        <v>772.1375108902962</v>
      </c>
      <c r="P856" s="11">
        <v>0</v>
      </c>
      <c r="Q856" s="10">
        <f t="shared" si="460"/>
        <v>1.47475901210534E-9</v>
      </c>
      <c r="R856" s="10">
        <f t="shared" si="461"/>
        <v>1.1387167527700496E-9</v>
      </c>
      <c r="S856" s="10">
        <f t="shared" si="462"/>
        <v>0</v>
      </c>
      <c r="T856" s="9">
        <f t="shared" si="452"/>
        <v>3.3604225933529043E-10</v>
      </c>
      <c r="U856" s="18"/>
      <c r="V856" s="8">
        <f t="shared" si="463"/>
        <v>1.1343507126541491E-5</v>
      </c>
      <c r="W856" s="8">
        <f t="shared" si="453"/>
        <v>2.5847597690874069E-6</v>
      </c>
      <c r="X856" s="18"/>
      <c r="Y856" s="8">
        <f t="shared" si="454"/>
        <v>0</v>
      </c>
      <c r="Z856" s="8">
        <f t="shared" si="455"/>
        <v>0</v>
      </c>
      <c r="AA856" s="8">
        <f t="shared" si="456"/>
        <v>-9.758710146978905E-7</v>
      </c>
      <c r="AB856" s="8">
        <f t="shared" si="464"/>
        <v>-8.758747357454084E-4</v>
      </c>
      <c r="AC856" s="8">
        <f t="shared" si="457"/>
        <v>-8.7685060676010633E-4</v>
      </c>
      <c r="AD856" s="8">
        <f t="shared" si="465"/>
        <v>1.1127980491137203E-6</v>
      </c>
      <c r="AE856" s="8">
        <f t="shared" si="458"/>
        <v>-8.7573780871099262E-4</v>
      </c>
      <c r="AJ856" s="7"/>
      <c r="AK856" s="6"/>
      <c r="AL856" s="6"/>
      <c r="AM856" s="5"/>
      <c r="AN856" s="5"/>
    </row>
    <row r="857" spans="2:40" x14ac:dyDescent="0.15">
      <c r="B857" s="7"/>
      <c r="C857" s="19"/>
      <c r="F857" s="7"/>
      <c r="G857" s="19"/>
      <c r="H857" s="17">
        <f t="shared" si="466"/>
        <v>116</v>
      </c>
      <c r="I857" s="7">
        <f t="shared" si="459"/>
        <v>116</v>
      </c>
      <c r="J857" s="16">
        <v>0</v>
      </c>
      <c r="K857" s="14">
        <v>0</v>
      </c>
      <c r="L857" s="15">
        <f t="shared" si="467"/>
        <v>2904.0127769293531</v>
      </c>
      <c r="M857" s="14">
        <f t="shared" si="451"/>
        <v>769177</v>
      </c>
      <c r="N857" s="13"/>
      <c r="O857" s="12">
        <f>1000*(IF(I56&lt;18,VLOOKUP(I56,'[1]Mortality (No Interventions) H'!$B$10:$O$129,13),VLOOKUP(I56,'[1]Mortality (Interventions) H'!$B$392:$AV$512,22)))</f>
        <v>789.35393388808609</v>
      </c>
      <c r="P857" s="11">
        <v>0</v>
      </c>
      <c r="Q857" s="10">
        <f t="shared" si="460"/>
        <v>3.3604225933529043E-10</v>
      </c>
      <c r="R857" s="10">
        <f t="shared" si="461"/>
        <v>2.6525627935895187E-10</v>
      </c>
      <c r="S857" s="10">
        <f t="shared" si="462"/>
        <v>0</v>
      </c>
      <c r="T857" s="9">
        <f t="shared" si="452"/>
        <v>7.0785979976338552E-11</v>
      </c>
      <c r="U857" s="18"/>
      <c r="V857" s="8">
        <f t="shared" si="463"/>
        <v>2.5847597690874069E-6</v>
      </c>
      <c r="W857" s="8">
        <f t="shared" si="453"/>
        <v>5.4446947720260156E-7</v>
      </c>
      <c r="X857" s="18"/>
      <c r="Y857" s="8">
        <f t="shared" si="454"/>
        <v>0</v>
      </c>
      <c r="Z857" s="8">
        <f t="shared" si="455"/>
        <v>0</v>
      </c>
      <c r="AA857" s="8">
        <f t="shared" si="456"/>
        <v>-2.0556339027875249E-7</v>
      </c>
      <c r="AB857" s="8">
        <f t="shared" si="464"/>
        <v>-2.0402902918848054E-4</v>
      </c>
      <c r="AC857" s="8">
        <f t="shared" si="457"/>
        <v>-2.0423459257875928E-4</v>
      </c>
      <c r="AD857" s="8">
        <f t="shared" si="465"/>
        <v>2.5356493334747462E-7</v>
      </c>
      <c r="AE857" s="8">
        <f t="shared" si="458"/>
        <v>-2.0398102764541181E-4</v>
      </c>
      <c r="AJ857" s="7"/>
      <c r="AK857" s="6"/>
      <c r="AL857" s="6"/>
      <c r="AM857" s="5"/>
      <c r="AN857" s="5"/>
    </row>
    <row r="858" spans="2:40" x14ac:dyDescent="0.15">
      <c r="H858" s="17">
        <f t="shared" si="466"/>
        <v>117</v>
      </c>
      <c r="I858" s="7">
        <f t="shared" si="459"/>
        <v>117</v>
      </c>
      <c r="J858" s="16">
        <v>0</v>
      </c>
      <c r="K858" s="14">
        <v>0</v>
      </c>
      <c r="L858" s="15">
        <f t="shared" si="467"/>
        <v>2904.0127769293531</v>
      </c>
      <c r="M858" s="14">
        <f t="shared" si="451"/>
        <v>769177</v>
      </c>
      <c r="N858" s="13"/>
      <c r="O858" s="12">
        <f>1000*(IF(I57&lt;18,VLOOKUP(I57,'[1]Mortality (No Interventions) H'!$B$10:$O$129,13),VLOOKUP(I57,'[1]Mortality (Interventions) H'!$B$392:$AV$512,22)))</f>
        <v>805.61485901708875</v>
      </c>
      <c r="P858" s="11">
        <v>0</v>
      </c>
      <c r="Q858" s="10">
        <f t="shared" si="460"/>
        <v>7.0785979976338552E-11</v>
      </c>
      <c r="R858" s="10">
        <f t="shared" si="461"/>
        <v>5.7026237279024449E-11</v>
      </c>
      <c r="S858" s="10">
        <f t="shared" si="462"/>
        <v>0</v>
      </c>
      <c r="T858" s="9">
        <f t="shared" si="452"/>
        <v>1.3759742697314102E-11</v>
      </c>
      <c r="U858" s="18"/>
      <c r="V858" s="8">
        <f t="shared" si="463"/>
        <v>5.4446947720260156E-7</v>
      </c>
      <c r="W858" s="8">
        <f t="shared" si="453"/>
        <v>1.0583677608691969E-7</v>
      </c>
      <c r="X858" s="18"/>
      <c r="Y858" s="8">
        <f t="shared" si="454"/>
        <v>0</v>
      </c>
      <c r="Z858" s="8">
        <f t="shared" si="455"/>
        <v>0</v>
      </c>
      <c r="AA858" s="8">
        <f t="shared" si="456"/>
        <v>-3.9958468600260516E-8</v>
      </c>
      <c r="AB858" s="8">
        <f t="shared" si="464"/>
        <v>-4.3863270111568187E-5</v>
      </c>
      <c r="AC858" s="8">
        <f t="shared" si="457"/>
        <v>-4.3903228580168448E-5</v>
      </c>
      <c r="AD858" s="8">
        <f t="shared" si="465"/>
        <v>5.3412455713575215E-8</v>
      </c>
      <c r="AE858" s="8">
        <f t="shared" si="458"/>
        <v>-4.3849816124454875E-5</v>
      </c>
      <c r="AJ858" s="7"/>
      <c r="AK858" s="6"/>
      <c r="AL858" s="6"/>
      <c r="AM858" s="5"/>
      <c r="AN858" s="5"/>
    </row>
    <row r="859" spans="2:40" x14ac:dyDescent="0.15">
      <c r="H859" s="17">
        <f t="shared" si="466"/>
        <v>118</v>
      </c>
      <c r="I859" s="7">
        <f t="shared" si="459"/>
        <v>118</v>
      </c>
      <c r="J859" s="16">
        <v>0</v>
      </c>
      <c r="K859" s="14">
        <v>0</v>
      </c>
      <c r="L859" s="15">
        <f t="shared" si="467"/>
        <v>2904.0127769293531</v>
      </c>
      <c r="M859" s="14">
        <f t="shared" si="451"/>
        <v>769177</v>
      </c>
      <c r="N859" s="13"/>
      <c r="O859" s="12">
        <f>1000*(IF(I58&lt;18,VLOOKUP(I58,'[1]Mortality (No Interventions) H'!$B$10:$O$129,13),VLOOKUP(I58,'[1]Mortality (Interventions) H'!$B$392:$AV$512,22)))</f>
        <v>820.90929704278005</v>
      </c>
      <c r="P859" s="11">
        <v>0</v>
      </c>
      <c r="Q859" s="10">
        <f t="shared" si="460"/>
        <v>1.3759742697314102E-11</v>
      </c>
      <c r="R859" s="10">
        <f t="shared" si="461"/>
        <v>1.1295500705141646E-11</v>
      </c>
      <c r="S859" s="10">
        <f t="shared" si="462"/>
        <v>0</v>
      </c>
      <c r="T859" s="9">
        <f t="shared" si="452"/>
        <v>2.4642419921724561E-12</v>
      </c>
      <c r="U859" s="18"/>
      <c r="V859" s="8">
        <f t="shared" si="463"/>
        <v>1.0583677608691969E-7</v>
      </c>
      <c r="W859" s="8">
        <f t="shared" si="453"/>
        <v>1.8954382628132335E-8</v>
      </c>
      <c r="X859" s="18"/>
      <c r="Y859" s="8">
        <f t="shared" si="454"/>
        <v>0</v>
      </c>
      <c r="Z859" s="8">
        <f t="shared" si="455"/>
        <v>0</v>
      </c>
      <c r="AA859" s="8">
        <f t="shared" si="456"/>
        <v>-7.1561902307146554E-9</v>
      </c>
      <c r="AB859" s="8">
        <f t="shared" si="464"/>
        <v>-8.6882393458787357E-6</v>
      </c>
      <c r="AC859" s="8">
        <f t="shared" si="457"/>
        <v>-8.6953955361094507E-6</v>
      </c>
      <c r="AD859" s="8">
        <f t="shared" si="465"/>
        <v>1.0382587734126822E-8</v>
      </c>
      <c r="AE859" s="8">
        <f t="shared" si="458"/>
        <v>-8.6850129483753235E-6</v>
      </c>
      <c r="AJ859" s="7"/>
      <c r="AK859" s="6"/>
      <c r="AL859" s="6"/>
      <c r="AM859" s="5"/>
      <c r="AN859" s="5"/>
    </row>
    <row r="860" spans="2:40" x14ac:dyDescent="0.15">
      <c r="H860" s="17">
        <f t="shared" si="466"/>
        <v>119</v>
      </c>
      <c r="I860" s="7">
        <f t="shared" si="459"/>
        <v>119</v>
      </c>
      <c r="J860" s="16">
        <v>0</v>
      </c>
      <c r="K860" s="14">
        <v>0</v>
      </c>
      <c r="L860" s="15">
        <f t="shared" si="467"/>
        <v>2904.0127769293531</v>
      </c>
      <c r="M860" s="14">
        <f t="shared" si="451"/>
        <v>769177</v>
      </c>
      <c r="N860" s="13"/>
      <c r="O860" s="12">
        <f>1000*(IF(I59&lt;18,VLOOKUP(I59,'[1]Mortality (No Interventions) H'!$B$10:$O$129,13),VLOOKUP(I59,'[1]Mortality (Interventions) H'!$B$392:$AV$512,22)))</f>
        <v>835.22625873063464</v>
      </c>
      <c r="P860" s="11">
        <v>0</v>
      </c>
      <c r="Q860" s="10">
        <f t="shared" si="460"/>
        <v>2.4642419921724561E-12</v>
      </c>
      <c r="R860" s="10">
        <f t="shared" si="461"/>
        <v>2.058199619729126E-12</v>
      </c>
      <c r="S860" s="10">
        <f t="shared" si="462"/>
        <v>0</v>
      </c>
      <c r="T860" s="9">
        <f t="shared" si="452"/>
        <v>4.0604237244333004E-13</v>
      </c>
      <c r="U860" s="18"/>
      <c r="V860" s="8">
        <f t="shared" si="463"/>
        <v>1.8954382628132335E-8</v>
      </c>
      <c r="W860" s="8">
        <f t="shared" si="453"/>
        <v>3.1231845390884328E-9</v>
      </c>
      <c r="X860" s="18"/>
      <c r="Y860" s="8">
        <f t="shared" si="454"/>
        <v>0</v>
      </c>
      <c r="Z860" s="8">
        <f t="shared" si="455"/>
        <v>0</v>
      </c>
      <c r="AA860" s="8">
        <f t="shared" si="456"/>
        <v>-1.1791522375501376E-9</v>
      </c>
      <c r="AB860" s="8">
        <f t="shared" si="464"/>
        <v>-1.58311980890439E-6</v>
      </c>
      <c r="AC860" s="8">
        <f t="shared" si="457"/>
        <v>-1.5842989611419402E-6</v>
      </c>
      <c r="AD860" s="8">
        <f t="shared" si="465"/>
        <v>1.8594249358197822E-9</v>
      </c>
      <c r="AE860" s="8">
        <f t="shared" si="458"/>
        <v>-1.5824395362061205E-6</v>
      </c>
      <c r="AJ860" s="7"/>
      <c r="AK860" s="6"/>
      <c r="AL860" s="6"/>
      <c r="AM860" s="5"/>
      <c r="AN860" s="5"/>
    </row>
    <row r="861" spans="2:40" x14ac:dyDescent="0.15">
      <c r="H861" s="17">
        <f t="shared" si="466"/>
        <v>120</v>
      </c>
      <c r="I861" s="7">
        <f t="shared" si="459"/>
        <v>120</v>
      </c>
      <c r="J861" s="16">
        <v>0</v>
      </c>
      <c r="K861" s="14">
        <v>0</v>
      </c>
      <c r="L861" s="15">
        <f t="shared" si="467"/>
        <v>2904.0127769293531</v>
      </c>
      <c r="M861" s="14">
        <f t="shared" si="451"/>
        <v>769177</v>
      </c>
      <c r="N861" s="13"/>
      <c r="O861" s="12">
        <f>1000*(IF(I60&lt;18,VLOOKUP(I60,'[1]Mortality (No Interventions) H'!$B$10:$O$129,13),VLOOKUP(I60,'[1]Mortality (Interventions) H'!$B$392:$AV$512,22)))</f>
        <v>1000</v>
      </c>
      <c r="P861" s="11">
        <v>0</v>
      </c>
      <c r="Q861" s="10">
        <f t="shared" si="460"/>
        <v>4.0604237244333004E-13</v>
      </c>
      <c r="R861" s="10">
        <f t="shared" si="461"/>
        <v>4.0604237244333004E-13</v>
      </c>
      <c r="S861" s="10">
        <f t="shared" si="462"/>
        <v>0</v>
      </c>
      <c r="T861" s="9">
        <f t="shared" si="452"/>
        <v>0</v>
      </c>
      <c r="U861" s="18"/>
      <c r="V861" s="8">
        <f t="shared" si="463"/>
        <v>3.1231845390884328E-9</v>
      </c>
      <c r="W861" s="8">
        <f t="shared" si="453"/>
        <v>0</v>
      </c>
      <c r="X861" s="18"/>
      <c r="Y861" s="8">
        <f t="shared" si="454"/>
        <v>0</v>
      </c>
      <c r="Z861" s="8">
        <f t="shared" si="455"/>
        <v>0</v>
      </c>
      <c r="AA861" s="8">
        <f t="shared" si="456"/>
        <v>0</v>
      </c>
      <c r="AB861" s="8">
        <f t="shared" si="464"/>
        <v>-3.1231845390884325E-7</v>
      </c>
      <c r="AC861" s="8">
        <f t="shared" si="457"/>
        <v>-3.1231845390884325E-7</v>
      </c>
      <c r="AD861" s="8">
        <f t="shared" si="465"/>
        <v>3.0638440328457528E-10</v>
      </c>
      <c r="AE861" s="8">
        <f t="shared" si="458"/>
        <v>-3.120120695055587E-7</v>
      </c>
      <c r="AJ861" s="7"/>
      <c r="AK861" s="6"/>
      <c r="AL861" s="6"/>
      <c r="AM861" s="5"/>
      <c r="AN861" s="5"/>
    </row>
    <row r="862" spans="2:40" x14ac:dyDescent="0.15">
      <c r="H862" s="17">
        <f t="shared" si="466"/>
        <v>121</v>
      </c>
      <c r="I862" s="7" t="b">
        <f t="shared" si="459"/>
        <v>0</v>
      </c>
      <c r="J862" s="16">
        <v>0</v>
      </c>
      <c r="K862" s="14">
        <v>0</v>
      </c>
      <c r="L862" s="15">
        <f t="shared" si="467"/>
        <v>2904.0127769293531</v>
      </c>
      <c r="M862" s="14">
        <f t="shared" si="451"/>
        <v>769177</v>
      </c>
      <c r="N862" s="13"/>
      <c r="O862" s="12" t="e">
        <f>1000*(IF(I61&lt;18,VLOOKUP(I61,'[1]Mortality (No Interventions) H'!$B$10:$O$129,13),VLOOKUP(I61,'[1]Mortality (Interventions) H'!$B$392:$AV$512,22)))</f>
        <v>#N/A</v>
      </c>
      <c r="P862" s="11">
        <v>0</v>
      </c>
      <c r="Q862" s="10">
        <f t="shared" si="460"/>
        <v>0</v>
      </c>
      <c r="R862" s="10" t="e">
        <f t="shared" si="461"/>
        <v>#N/A</v>
      </c>
      <c r="S862" s="10" t="e">
        <f t="shared" si="462"/>
        <v>#N/A</v>
      </c>
      <c r="T862" s="9" t="e">
        <f t="shared" si="452"/>
        <v>#N/A</v>
      </c>
      <c r="U862" s="18"/>
      <c r="V862" s="8">
        <f t="shared" si="463"/>
        <v>0</v>
      </c>
      <c r="W862" s="8" t="e">
        <f t="shared" si="453"/>
        <v>#N/A</v>
      </c>
      <c r="X862" s="18"/>
      <c r="Y862" s="8">
        <f t="shared" si="454"/>
        <v>0</v>
      </c>
      <c r="Z862" s="8">
        <f t="shared" si="455"/>
        <v>0</v>
      </c>
      <c r="AA862" s="8">
        <f t="shared" si="456"/>
        <v>0</v>
      </c>
      <c r="AB862" s="8">
        <f t="shared" si="464"/>
        <v>0</v>
      </c>
      <c r="AC862" s="8">
        <f t="shared" si="457"/>
        <v>0</v>
      </c>
      <c r="AD862" s="8">
        <f t="shared" si="465"/>
        <v>0</v>
      </c>
      <c r="AE862" s="8">
        <f t="shared" si="458"/>
        <v>0</v>
      </c>
      <c r="AJ862" s="7"/>
      <c r="AK862" s="6"/>
      <c r="AL862" s="6"/>
      <c r="AM862" s="5"/>
      <c r="AN862" s="5"/>
    </row>
    <row r="863" spans="2:40" x14ac:dyDescent="0.15">
      <c r="H863" s="17">
        <f t="shared" si="466"/>
        <v>122</v>
      </c>
      <c r="I863" s="7" t="b">
        <f t="shared" si="459"/>
        <v>0</v>
      </c>
      <c r="J863" s="16">
        <v>0</v>
      </c>
      <c r="K863" s="14">
        <v>0</v>
      </c>
      <c r="L863" s="15">
        <f t="shared" si="467"/>
        <v>2904.0127769293531</v>
      </c>
      <c r="M863" s="14">
        <f t="shared" si="451"/>
        <v>769177</v>
      </c>
      <c r="N863" s="13"/>
      <c r="O863" s="12" t="e">
        <f>1000*(IF(I62&lt;18,VLOOKUP(I62,'[1]Mortality (No Interventions) H'!$B$10:$O$129,13),VLOOKUP(I62,'[1]Mortality (Interventions) H'!$B$392:$AV$512,22)))</f>
        <v>#N/A</v>
      </c>
      <c r="P863" s="11">
        <v>0</v>
      </c>
      <c r="Q863" s="10" t="e">
        <f t="shared" si="460"/>
        <v>#N/A</v>
      </c>
      <c r="R863" s="10" t="e">
        <f t="shared" si="461"/>
        <v>#N/A</v>
      </c>
      <c r="S863" s="10" t="e">
        <f t="shared" si="462"/>
        <v>#N/A</v>
      </c>
      <c r="T863" s="9" t="e">
        <f t="shared" si="452"/>
        <v>#N/A</v>
      </c>
      <c r="U863" s="18"/>
      <c r="V863" s="8" t="e">
        <f t="shared" si="463"/>
        <v>#N/A</v>
      </c>
      <c r="W863" s="8" t="e">
        <f t="shared" si="453"/>
        <v>#N/A</v>
      </c>
      <c r="X863" s="18"/>
      <c r="Y863" s="8">
        <f t="shared" si="454"/>
        <v>0</v>
      </c>
      <c r="Z863" s="8">
        <f t="shared" si="455"/>
        <v>0</v>
      </c>
      <c r="AA863" s="8">
        <f t="shared" si="456"/>
        <v>0</v>
      </c>
      <c r="AB863" s="8">
        <f t="shared" si="464"/>
        <v>0</v>
      </c>
      <c r="AC863" s="8">
        <f t="shared" si="457"/>
        <v>0</v>
      </c>
      <c r="AD863" s="8">
        <f t="shared" si="465"/>
        <v>0</v>
      </c>
      <c r="AE863" s="8">
        <f t="shared" si="458"/>
        <v>0</v>
      </c>
      <c r="AJ863" s="7"/>
      <c r="AK863" s="6"/>
      <c r="AL863" s="6"/>
      <c r="AM863" s="5"/>
      <c r="AN863" s="5"/>
    </row>
    <row r="864" spans="2:40" x14ac:dyDescent="0.15">
      <c r="H864" s="17">
        <f t="shared" si="466"/>
        <v>123</v>
      </c>
      <c r="I864" s="7" t="b">
        <f t="shared" si="459"/>
        <v>0</v>
      </c>
      <c r="J864" s="16">
        <v>0</v>
      </c>
      <c r="K864" s="14">
        <v>0</v>
      </c>
      <c r="L864" s="15">
        <f t="shared" si="467"/>
        <v>2904.0127769293531</v>
      </c>
      <c r="M864" s="14">
        <f t="shared" si="451"/>
        <v>769177</v>
      </c>
      <c r="N864" s="13"/>
      <c r="O864" s="12" t="e">
        <f>1000*(IF(I63&lt;18,VLOOKUP(I63,'[1]Mortality (No Interventions) H'!$B$10:$O$129,13),VLOOKUP(I63,'[1]Mortality (Interventions) H'!$B$392:$AV$512,22)))</f>
        <v>#N/A</v>
      </c>
      <c r="P864" s="11">
        <v>0</v>
      </c>
      <c r="Q864" s="10" t="e">
        <f t="shared" si="460"/>
        <v>#N/A</v>
      </c>
      <c r="R864" s="10" t="e">
        <f t="shared" si="461"/>
        <v>#N/A</v>
      </c>
      <c r="S864" s="10" t="e">
        <f t="shared" si="462"/>
        <v>#N/A</v>
      </c>
      <c r="T864" s="9" t="e">
        <f t="shared" si="452"/>
        <v>#N/A</v>
      </c>
      <c r="U864" s="18"/>
      <c r="V864" s="8" t="e">
        <f t="shared" si="463"/>
        <v>#N/A</v>
      </c>
      <c r="W864" s="8" t="e">
        <f t="shared" si="453"/>
        <v>#N/A</v>
      </c>
      <c r="X864" s="18"/>
      <c r="Y864" s="8">
        <f t="shared" si="454"/>
        <v>0</v>
      </c>
      <c r="Z864" s="8">
        <f t="shared" si="455"/>
        <v>0</v>
      </c>
      <c r="AA864" s="8">
        <f t="shared" si="456"/>
        <v>0</v>
      </c>
      <c r="AB864" s="8">
        <f t="shared" si="464"/>
        <v>0</v>
      </c>
      <c r="AC864" s="8">
        <f t="shared" si="457"/>
        <v>0</v>
      </c>
      <c r="AD864" s="8">
        <f t="shared" si="465"/>
        <v>0</v>
      </c>
      <c r="AE864" s="8">
        <f t="shared" si="458"/>
        <v>0</v>
      </c>
      <c r="AJ864" s="7"/>
      <c r="AK864" s="6"/>
      <c r="AL864" s="6"/>
      <c r="AM864" s="5"/>
      <c r="AN864" s="5"/>
    </row>
    <row r="865" spans="8:40" x14ac:dyDescent="0.15">
      <c r="H865" s="17">
        <f t="shared" si="466"/>
        <v>124</v>
      </c>
      <c r="I865" s="7" t="b">
        <f t="shared" si="459"/>
        <v>0</v>
      </c>
      <c r="J865" s="16">
        <v>0</v>
      </c>
      <c r="K865" s="14">
        <v>0</v>
      </c>
      <c r="L865" s="15">
        <f t="shared" si="467"/>
        <v>2904.0127769293531</v>
      </c>
      <c r="M865" s="14">
        <f t="shared" si="451"/>
        <v>769177</v>
      </c>
      <c r="N865" s="13"/>
      <c r="O865" s="12" t="e">
        <f>1000*(IF(I64&lt;18,VLOOKUP(I64,'[1]Mortality (No Interventions) H'!$B$10:$O$129,13),VLOOKUP(I64,'[1]Mortality (Interventions) H'!$B$392:$AV$512,22)))</f>
        <v>#N/A</v>
      </c>
      <c r="P865" s="11">
        <v>0</v>
      </c>
      <c r="Q865" s="10" t="e">
        <f t="shared" si="460"/>
        <v>#N/A</v>
      </c>
      <c r="R865" s="10" t="e">
        <f t="shared" si="461"/>
        <v>#N/A</v>
      </c>
      <c r="S865" s="10" t="e">
        <f t="shared" si="462"/>
        <v>#N/A</v>
      </c>
      <c r="T865" s="9" t="e">
        <f t="shared" si="452"/>
        <v>#N/A</v>
      </c>
      <c r="U865" s="18"/>
      <c r="V865" s="8" t="e">
        <f t="shared" si="463"/>
        <v>#N/A</v>
      </c>
      <c r="W865" s="8" t="e">
        <f t="shared" si="453"/>
        <v>#N/A</v>
      </c>
      <c r="X865" s="18"/>
      <c r="Y865" s="8">
        <f t="shared" si="454"/>
        <v>0</v>
      </c>
      <c r="Z865" s="8">
        <f t="shared" si="455"/>
        <v>0</v>
      </c>
      <c r="AA865" s="8">
        <f t="shared" si="456"/>
        <v>0</v>
      </c>
      <c r="AB865" s="8">
        <f t="shared" si="464"/>
        <v>0</v>
      </c>
      <c r="AC865" s="8">
        <f t="shared" si="457"/>
        <v>0</v>
      </c>
      <c r="AD865" s="8">
        <f t="shared" si="465"/>
        <v>0</v>
      </c>
      <c r="AE865" s="8">
        <f t="shared" si="458"/>
        <v>0</v>
      </c>
      <c r="AJ865" s="7"/>
      <c r="AK865" s="6"/>
      <c r="AL865" s="6"/>
      <c r="AM865" s="5"/>
      <c r="AN865" s="5"/>
    </row>
    <row r="866" spans="8:40" x14ac:dyDescent="0.15">
      <c r="H866" s="17">
        <f t="shared" si="466"/>
        <v>125</v>
      </c>
      <c r="I866" s="7" t="b">
        <f t="shared" si="459"/>
        <v>0</v>
      </c>
      <c r="J866" s="16">
        <v>0</v>
      </c>
      <c r="K866" s="14">
        <v>0</v>
      </c>
      <c r="L866" s="15">
        <f t="shared" si="467"/>
        <v>2904.0127769293531</v>
      </c>
      <c r="M866" s="14">
        <f t="shared" si="451"/>
        <v>769177</v>
      </c>
      <c r="N866" s="13"/>
      <c r="O866" s="12" t="e">
        <f>1000*(IF(I65&lt;18,VLOOKUP(I65,'[1]Mortality (No Interventions) H'!$B$10:$O$129,13),VLOOKUP(I65,'[1]Mortality (Interventions) H'!$B$392:$AV$512,22)))</f>
        <v>#N/A</v>
      </c>
      <c r="P866" s="11">
        <v>0</v>
      </c>
      <c r="Q866" s="10" t="e">
        <f t="shared" si="460"/>
        <v>#N/A</v>
      </c>
      <c r="R866" s="10" t="e">
        <f t="shared" si="461"/>
        <v>#N/A</v>
      </c>
      <c r="S866" s="10" t="e">
        <f t="shared" si="462"/>
        <v>#N/A</v>
      </c>
      <c r="T866" s="9" t="e">
        <f t="shared" si="452"/>
        <v>#N/A</v>
      </c>
      <c r="U866" s="18"/>
      <c r="V866" s="8" t="e">
        <f t="shared" si="463"/>
        <v>#N/A</v>
      </c>
      <c r="W866" s="8" t="e">
        <f t="shared" si="453"/>
        <v>#N/A</v>
      </c>
      <c r="X866" s="18"/>
      <c r="Y866" s="8">
        <f t="shared" si="454"/>
        <v>0</v>
      </c>
      <c r="Z866" s="8">
        <f t="shared" si="455"/>
        <v>0</v>
      </c>
      <c r="AA866" s="8">
        <f t="shared" si="456"/>
        <v>0</v>
      </c>
      <c r="AB866" s="8">
        <f t="shared" si="464"/>
        <v>0</v>
      </c>
      <c r="AC866" s="8">
        <f t="shared" si="457"/>
        <v>0</v>
      </c>
      <c r="AD866" s="8">
        <f t="shared" si="465"/>
        <v>0</v>
      </c>
      <c r="AE866" s="8">
        <f t="shared" si="458"/>
        <v>0</v>
      </c>
      <c r="AJ866" s="7"/>
      <c r="AK866" s="6"/>
      <c r="AL866" s="6"/>
      <c r="AM866" s="5"/>
      <c r="AN866" s="5"/>
    </row>
    <row r="867" spans="8:40" x14ac:dyDescent="0.15">
      <c r="H867" s="17">
        <f t="shared" si="466"/>
        <v>126</v>
      </c>
      <c r="I867" s="7" t="b">
        <f t="shared" si="459"/>
        <v>0</v>
      </c>
      <c r="J867" s="16">
        <v>0</v>
      </c>
      <c r="K867" s="14">
        <v>0</v>
      </c>
      <c r="L867" s="15">
        <f t="shared" si="467"/>
        <v>2904.0127769293531</v>
      </c>
      <c r="M867" s="14">
        <f t="shared" si="451"/>
        <v>769177</v>
      </c>
      <c r="N867" s="13"/>
      <c r="O867" s="12" t="e">
        <f>1000*(IF(I66&lt;18,VLOOKUP(I66,'[1]Mortality (No Interventions) H'!$B$10:$O$129,13),VLOOKUP(I66,'[1]Mortality (Interventions) H'!$B$392:$AV$512,22)))</f>
        <v>#N/A</v>
      </c>
      <c r="P867" s="11">
        <v>0</v>
      </c>
      <c r="Q867" s="10" t="e">
        <f t="shared" si="460"/>
        <v>#N/A</v>
      </c>
      <c r="R867" s="10" t="e">
        <f t="shared" si="461"/>
        <v>#N/A</v>
      </c>
      <c r="S867" s="10" t="e">
        <f t="shared" si="462"/>
        <v>#N/A</v>
      </c>
      <c r="T867" s="9" t="e">
        <f t="shared" si="452"/>
        <v>#N/A</v>
      </c>
      <c r="U867" s="18"/>
      <c r="V867" s="8" t="e">
        <f t="shared" si="463"/>
        <v>#N/A</v>
      </c>
      <c r="W867" s="8" t="e">
        <f t="shared" si="453"/>
        <v>#N/A</v>
      </c>
      <c r="X867" s="18"/>
      <c r="Y867" s="8">
        <f t="shared" si="454"/>
        <v>0</v>
      </c>
      <c r="Z867" s="8">
        <f t="shared" si="455"/>
        <v>0</v>
      </c>
      <c r="AA867" s="8">
        <f t="shared" si="456"/>
        <v>0</v>
      </c>
      <c r="AB867" s="8">
        <f t="shared" si="464"/>
        <v>0</v>
      </c>
      <c r="AC867" s="8">
        <f t="shared" si="457"/>
        <v>0</v>
      </c>
      <c r="AD867" s="8">
        <f t="shared" si="465"/>
        <v>0</v>
      </c>
      <c r="AE867" s="8">
        <f t="shared" si="458"/>
        <v>0</v>
      </c>
      <c r="AJ867" s="7"/>
      <c r="AK867" s="6"/>
      <c r="AL867" s="6"/>
      <c r="AM867" s="5"/>
      <c r="AN867" s="5"/>
    </row>
    <row r="868" spans="8:40" x14ac:dyDescent="0.15">
      <c r="H868" s="17">
        <f t="shared" si="466"/>
        <v>127</v>
      </c>
      <c r="I868" s="7" t="b">
        <f t="shared" si="459"/>
        <v>0</v>
      </c>
      <c r="J868" s="16">
        <v>0</v>
      </c>
      <c r="K868" s="14">
        <v>0</v>
      </c>
      <c r="L868" s="15">
        <f t="shared" si="467"/>
        <v>2904.0127769293531</v>
      </c>
      <c r="M868" s="14">
        <f t="shared" si="451"/>
        <v>769177</v>
      </c>
      <c r="N868" s="13"/>
      <c r="O868" s="12" t="e">
        <f>1000*(IF(I67&lt;18,VLOOKUP(I67,'[1]Mortality (No Interventions) H'!$B$10:$O$129,13),VLOOKUP(I67,'[1]Mortality (Interventions) H'!$B$392:$AV$512,22)))</f>
        <v>#N/A</v>
      </c>
      <c r="P868" s="11">
        <v>0</v>
      </c>
      <c r="Q868" s="10" t="e">
        <f t="shared" si="460"/>
        <v>#N/A</v>
      </c>
      <c r="R868" s="10" t="e">
        <f t="shared" si="461"/>
        <v>#N/A</v>
      </c>
      <c r="S868" s="10" t="e">
        <f t="shared" si="462"/>
        <v>#N/A</v>
      </c>
      <c r="T868" s="9" t="e">
        <f t="shared" si="452"/>
        <v>#N/A</v>
      </c>
      <c r="U868" s="18"/>
      <c r="V868" s="8" t="e">
        <f t="shared" si="463"/>
        <v>#N/A</v>
      </c>
      <c r="W868" s="8" t="e">
        <f t="shared" si="453"/>
        <v>#N/A</v>
      </c>
      <c r="X868" s="18"/>
      <c r="Y868" s="8">
        <f t="shared" si="454"/>
        <v>0</v>
      </c>
      <c r="Z868" s="8">
        <f t="shared" si="455"/>
        <v>0</v>
      </c>
      <c r="AA868" s="8">
        <f t="shared" si="456"/>
        <v>0</v>
      </c>
      <c r="AB868" s="8">
        <f t="shared" si="464"/>
        <v>0</v>
      </c>
      <c r="AC868" s="8">
        <f t="shared" si="457"/>
        <v>0</v>
      </c>
      <c r="AD868" s="8">
        <f t="shared" si="465"/>
        <v>0</v>
      </c>
      <c r="AE868" s="8">
        <f t="shared" si="458"/>
        <v>0</v>
      </c>
      <c r="AJ868" s="7"/>
      <c r="AK868" s="6"/>
      <c r="AL868" s="6"/>
      <c r="AM868" s="5"/>
      <c r="AN868" s="5"/>
    </row>
    <row r="869" spans="8:40" x14ac:dyDescent="0.15">
      <c r="H869" s="17">
        <f t="shared" si="466"/>
        <v>128</v>
      </c>
      <c r="I869" s="7" t="b">
        <f t="shared" si="459"/>
        <v>0</v>
      </c>
      <c r="J869" s="16">
        <v>0</v>
      </c>
      <c r="K869" s="14">
        <v>0</v>
      </c>
      <c r="L869" s="15">
        <f t="shared" si="467"/>
        <v>2904.0127769293531</v>
      </c>
      <c r="M869" s="14">
        <f t="shared" ref="M869:M900" si="468">$E$11</f>
        <v>769177</v>
      </c>
      <c r="N869" s="13"/>
      <c r="O869" s="12" t="e">
        <f>1000*(IF(I68&lt;18,VLOOKUP(I68,'[1]Mortality (No Interventions) H'!$B$10:$O$129,13),VLOOKUP(I68,'[1]Mortality (Interventions) H'!$B$392:$AV$512,22)))</f>
        <v>#N/A</v>
      </c>
      <c r="P869" s="11">
        <v>0</v>
      </c>
      <c r="Q869" s="10" t="e">
        <f t="shared" si="460"/>
        <v>#N/A</v>
      </c>
      <c r="R869" s="10" t="e">
        <f t="shared" si="461"/>
        <v>#N/A</v>
      </c>
      <c r="S869" s="10" t="e">
        <f t="shared" si="462"/>
        <v>#N/A</v>
      </c>
      <c r="T869" s="9" t="e">
        <f t="shared" ref="T869:T900" si="469">Q869-SUM(R869:S869)</f>
        <v>#N/A</v>
      </c>
      <c r="U869" s="18"/>
      <c r="V869" s="8" t="e">
        <f t="shared" si="463"/>
        <v>#N/A</v>
      </c>
      <c r="W869" s="8" t="e">
        <f t="shared" ref="W869:W900" si="470">$G$14*M869*T869</f>
        <v>#N/A</v>
      </c>
      <c r="X869" s="18"/>
      <c r="Y869" s="8">
        <f t="shared" ref="Y869:Y900" si="471">IFERROR(_xlfn.IFNA($T869*J869,0),0)</f>
        <v>0</v>
      </c>
      <c r="Z869" s="8">
        <f t="shared" ref="Z869:Z900" si="472">IFERROR(_xlfn.IFNA(-$T869*K869,0),0)</f>
        <v>0</v>
      </c>
      <c r="AA869" s="8">
        <f t="shared" ref="AA869:AA900" si="473">IFERROR(_xlfn.IFNA(-$T869*L869,0),0)</f>
        <v>0</v>
      </c>
      <c r="AB869" s="8">
        <f t="shared" si="464"/>
        <v>0</v>
      </c>
      <c r="AC869" s="8">
        <f t="shared" ref="AC869:AC900" si="474">IFERROR(_xlfn.IFNA(SUM(Y869:AB869),0),0)</f>
        <v>0</v>
      </c>
      <c r="AD869" s="8">
        <f t="shared" si="465"/>
        <v>0</v>
      </c>
      <c r="AE869" s="8">
        <f t="shared" ref="AE869:AE900" si="475">IFERROR(_xlfn.IFNA(SUM(AC869:AD869),0),0)</f>
        <v>0</v>
      </c>
      <c r="AJ869" s="7"/>
      <c r="AK869" s="6"/>
      <c r="AL869" s="6"/>
      <c r="AM869" s="5"/>
      <c r="AN869" s="5"/>
    </row>
    <row r="870" spans="8:40" x14ac:dyDescent="0.15">
      <c r="H870" s="17">
        <f t="shared" si="466"/>
        <v>129</v>
      </c>
      <c r="I870" s="7" t="b">
        <f t="shared" ref="I870:I901" si="476">IF(H870&lt;121, H870 )</f>
        <v>0</v>
      </c>
      <c r="J870" s="16">
        <v>0</v>
      </c>
      <c r="K870" s="14">
        <v>0</v>
      </c>
      <c r="L870" s="15">
        <f t="shared" si="467"/>
        <v>2904.0127769293531</v>
      </c>
      <c r="M870" s="14">
        <f t="shared" si="468"/>
        <v>769177</v>
      </c>
      <c r="N870" s="13"/>
      <c r="O870" s="12" t="e">
        <f>1000*(IF(I69&lt;18,VLOOKUP(I69,'[1]Mortality (No Interventions) H'!$B$10:$O$129,13),VLOOKUP(I69,'[1]Mortality (Interventions) H'!$B$392:$AV$512,22)))</f>
        <v>#N/A</v>
      </c>
      <c r="P870" s="11">
        <v>0</v>
      </c>
      <c r="Q870" s="10" t="e">
        <f t="shared" ref="Q870:Q901" si="477">T869</f>
        <v>#N/A</v>
      </c>
      <c r="R870" s="10" t="e">
        <f t="shared" ref="R870:R901" si="478">O870*Q870/1000</f>
        <v>#N/A</v>
      </c>
      <c r="S870" s="10" t="e">
        <f t="shared" ref="S870:S901" si="479">MIN(P870*Q870,Q870-R870)</f>
        <v>#N/A</v>
      </c>
      <c r="T870" s="9" t="e">
        <f t="shared" si="469"/>
        <v>#N/A</v>
      </c>
      <c r="U870" s="18"/>
      <c r="V870" s="8" t="e">
        <f t="shared" ref="V870:V901" si="480">W869</f>
        <v>#N/A</v>
      </c>
      <c r="W870" s="8" t="e">
        <f t="shared" si="470"/>
        <v>#N/A</v>
      </c>
      <c r="X870" s="18"/>
      <c r="Y870" s="8">
        <f t="shared" si="471"/>
        <v>0</v>
      </c>
      <c r="Z870" s="8">
        <f t="shared" si="472"/>
        <v>0</v>
      </c>
      <c r="AA870" s="8">
        <f t="shared" si="473"/>
        <v>0</v>
      </c>
      <c r="AB870" s="8">
        <f t="shared" ref="AB870:AB901" si="481">IFERROR(_xlfn.IFNA(-M870*R870,0),0)</f>
        <v>0</v>
      </c>
      <c r="AC870" s="8">
        <f t="shared" si="474"/>
        <v>0</v>
      </c>
      <c r="AD870" s="8">
        <f t="shared" ref="AD870:AD901" si="482">IFERROR(_xlfn.IFNA($D$6*SUM(V870:V870,Y870:Z870),0),0)</f>
        <v>0</v>
      </c>
      <c r="AE870" s="8">
        <f t="shared" si="475"/>
        <v>0</v>
      </c>
      <c r="AJ870" s="7"/>
      <c r="AK870" s="6"/>
      <c r="AL870" s="6"/>
      <c r="AM870" s="5"/>
      <c r="AN870" s="5"/>
    </row>
    <row r="871" spans="8:40" x14ac:dyDescent="0.15">
      <c r="H871" s="17">
        <f t="shared" ref="H871:H902" si="483">H870+1</f>
        <v>130</v>
      </c>
      <c r="I871" s="7" t="b">
        <f t="shared" si="476"/>
        <v>0</v>
      </c>
      <c r="J871" s="16">
        <v>0</v>
      </c>
      <c r="K871" s="14">
        <v>0</v>
      </c>
      <c r="L871" s="15">
        <f t="shared" ref="L871:L902" si="484">$C$816</f>
        <v>2904.0127769293531</v>
      </c>
      <c r="M871" s="14">
        <f t="shared" si="468"/>
        <v>769177</v>
      </c>
      <c r="N871" s="13"/>
      <c r="O871" s="12" t="e">
        <f>1000*(IF(I70&lt;18,VLOOKUP(I70,'[1]Mortality (No Interventions) H'!$B$10:$O$129,13),VLOOKUP(I70,'[1]Mortality (Interventions) H'!$B$392:$AV$512,22)))</f>
        <v>#N/A</v>
      </c>
      <c r="P871" s="11">
        <v>0</v>
      </c>
      <c r="Q871" s="10" t="e">
        <f t="shared" si="477"/>
        <v>#N/A</v>
      </c>
      <c r="R871" s="10" t="e">
        <f t="shared" si="478"/>
        <v>#N/A</v>
      </c>
      <c r="S871" s="10" t="e">
        <f t="shared" si="479"/>
        <v>#N/A</v>
      </c>
      <c r="T871" s="9" t="e">
        <f t="shared" si="469"/>
        <v>#N/A</v>
      </c>
      <c r="U871" s="18"/>
      <c r="V871" s="8" t="e">
        <f t="shared" si="480"/>
        <v>#N/A</v>
      </c>
      <c r="W871" s="8" t="e">
        <f t="shared" si="470"/>
        <v>#N/A</v>
      </c>
      <c r="X871" s="18"/>
      <c r="Y871" s="8">
        <f t="shared" si="471"/>
        <v>0</v>
      </c>
      <c r="Z871" s="8">
        <f t="shared" si="472"/>
        <v>0</v>
      </c>
      <c r="AA871" s="8">
        <f t="shared" si="473"/>
        <v>0</v>
      </c>
      <c r="AB871" s="8">
        <f t="shared" si="481"/>
        <v>0</v>
      </c>
      <c r="AC871" s="8">
        <f t="shared" si="474"/>
        <v>0</v>
      </c>
      <c r="AD871" s="8">
        <f t="shared" si="482"/>
        <v>0</v>
      </c>
      <c r="AE871" s="8">
        <f t="shared" si="475"/>
        <v>0</v>
      </c>
      <c r="AJ871" s="7"/>
      <c r="AK871" s="6"/>
      <c r="AL871" s="6"/>
      <c r="AM871" s="5"/>
      <c r="AN871" s="5"/>
    </row>
    <row r="872" spans="8:40" x14ac:dyDescent="0.15">
      <c r="H872" s="17">
        <f t="shared" si="483"/>
        <v>131</v>
      </c>
      <c r="I872" s="7" t="b">
        <f t="shared" si="476"/>
        <v>0</v>
      </c>
      <c r="J872" s="16">
        <v>0</v>
      </c>
      <c r="K872" s="14">
        <v>0</v>
      </c>
      <c r="L872" s="15">
        <f t="shared" si="484"/>
        <v>2904.0127769293531</v>
      </c>
      <c r="M872" s="14">
        <f t="shared" si="468"/>
        <v>769177</v>
      </c>
      <c r="N872" s="13"/>
      <c r="O872" s="12" t="e">
        <f>1000*(IF(I71&lt;18,VLOOKUP(I71,'[1]Mortality (No Interventions) H'!$B$10:$O$129,13),VLOOKUP(I71,'[1]Mortality (Interventions) H'!$B$392:$AV$512,22)))</f>
        <v>#N/A</v>
      </c>
      <c r="P872" s="11">
        <v>0</v>
      </c>
      <c r="Q872" s="10" t="e">
        <f t="shared" si="477"/>
        <v>#N/A</v>
      </c>
      <c r="R872" s="10" t="e">
        <f t="shared" si="478"/>
        <v>#N/A</v>
      </c>
      <c r="S872" s="10" t="e">
        <f t="shared" si="479"/>
        <v>#N/A</v>
      </c>
      <c r="T872" s="9" t="e">
        <f t="shared" si="469"/>
        <v>#N/A</v>
      </c>
      <c r="U872" s="18"/>
      <c r="V872" s="8" t="e">
        <f t="shared" si="480"/>
        <v>#N/A</v>
      </c>
      <c r="W872" s="8" t="e">
        <f t="shared" si="470"/>
        <v>#N/A</v>
      </c>
      <c r="X872" s="18"/>
      <c r="Y872" s="8">
        <f t="shared" si="471"/>
        <v>0</v>
      </c>
      <c r="Z872" s="8">
        <f t="shared" si="472"/>
        <v>0</v>
      </c>
      <c r="AA872" s="8">
        <f t="shared" si="473"/>
        <v>0</v>
      </c>
      <c r="AB872" s="8">
        <f t="shared" si="481"/>
        <v>0</v>
      </c>
      <c r="AC872" s="8">
        <f t="shared" si="474"/>
        <v>0</v>
      </c>
      <c r="AD872" s="8">
        <f t="shared" si="482"/>
        <v>0</v>
      </c>
      <c r="AE872" s="8">
        <f t="shared" si="475"/>
        <v>0</v>
      </c>
      <c r="AJ872" s="7"/>
      <c r="AK872" s="6"/>
      <c r="AL872" s="6"/>
      <c r="AM872" s="5"/>
      <c r="AN872" s="5"/>
    </row>
    <row r="873" spans="8:40" x14ac:dyDescent="0.15">
      <c r="H873" s="17">
        <f t="shared" si="483"/>
        <v>132</v>
      </c>
      <c r="I873" s="7" t="b">
        <f t="shared" si="476"/>
        <v>0</v>
      </c>
      <c r="J873" s="16">
        <v>0</v>
      </c>
      <c r="K873" s="14">
        <v>0</v>
      </c>
      <c r="L873" s="15">
        <f t="shared" si="484"/>
        <v>2904.0127769293531</v>
      </c>
      <c r="M873" s="14">
        <f t="shared" si="468"/>
        <v>769177</v>
      </c>
      <c r="N873" s="13"/>
      <c r="O873" s="12" t="e">
        <f>1000*(IF(I72&lt;18,VLOOKUP(I72,'[1]Mortality (No Interventions) H'!$B$10:$O$129,13),VLOOKUP(I72,'[1]Mortality (Interventions) H'!$B$392:$AV$512,22)))</f>
        <v>#N/A</v>
      </c>
      <c r="P873" s="11">
        <v>0</v>
      </c>
      <c r="Q873" s="10" t="e">
        <f t="shared" si="477"/>
        <v>#N/A</v>
      </c>
      <c r="R873" s="10" t="e">
        <f t="shared" si="478"/>
        <v>#N/A</v>
      </c>
      <c r="S873" s="10" t="e">
        <f t="shared" si="479"/>
        <v>#N/A</v>
      </c>
      <c r="T873" s="9" t="e">
        <f t="shared" si="469"/>
        <v>#N/A</v>
      </c>
      <c r="U873" s="18"/>
      <c r="V873" s="8" t="e">
        <f t="shared" si="480"/>
        <v>#N/A</v>
      </c>
      <c r="W873" s="8" t="e">
        <f t="shared" si="470"/>
        <v>#N/A</v>
      </c>
      <c r="X873" s="18"/>
      <c r="Y873" s="8">
        <f t="shared" si="471"/>
        <v>0</v>
      </c>
      <c r="Z873" s="8">
        <f t="shared" si="472"/>
        <v>0</v>
      </c>
      <c r="AA873" s="8">
        <f t="shared" si="473"/>
        <v>0</v>
      </c>
      <c r="AB873" s="8">
        <f t="shared" si="481"/>
        <v>0</v>
      </c>
      <c r="AC873" s="8">
        <f t="shared" si="474"/>
        <v>0</v>
      </c>
      <c r="AD873" s="8">
        <f t="shared" si="482"/>
        <v>0</v>
      </c>
      <c r="AE873" s="8">
        <f t="shared" si="475"/>
        <v>0</v>
      </c>
      <c r="AJ873" s="7"/>
      <c r="AK873" s="6"/>
      <c r="AL873" s="6"/>
      <c r="AM873" s="5"/>
      <c r="AN873" s="5"/>
    </row>
    <row r="874" spans="8:40" x14ac:dyDescent="0.15">
      <c r="H874" s="17">
        <f t="shared" si="483"/>
        <v>133</v>
      </c>
      <c r="I874" s="7" t="b">
        <f t="shared" si="476"/>
        <v>0</v>
      </c>
      <c r="J874" s="16">
        <v>0</v>
      </c>
      <c r="K874" s="14">
        <v>0</v>
      </c>
      <c r="L874" s="15">
        <f t="shared" si="484"/>
        <v>2904.0127769293531</v>
      </c>
      <c r="M874" s="14">
        <f t="shared" si="468"/>
        <v>769177</v>
      </c>
      <c r="N874" s="13"/>
      <c r="O874" s="12" t="e">
        <f>1000*(IF(I73&lt;18,VLOOKUP(I73,'[1]Mortality (No Interventions) H'!$B$10:$O$129,13),VLOOKUP(I73,'[1]Mortality (Interventions) H'!$B$392:$AV$512,22)))</f>
        <v>#N/A</v>
      </c>
      <c r="P874" s="11">
        <v>0</v>
      </c>
      <c r="Q874" s="10" t="e">
        <f t="shared" si="477"/>
        <v>#N/A</v>
      </c>
      <c r="R874" s="10" t="e">
        <f t="shared" si="478"/>
        <v>#N/A</v>
      </c>
      <c r="S874" s="10" t="e">
        <f t="shared" si="479"/>
        <v>#N/A</v>
      </c>
      <c r="T874" s="9" t="e">
        <f t="shared" si="469"/>
        <v>#N/A</v>
      </c>
      <c r="U874" s="18"/>
      <c r="V874" s="8" t="e">
        <f t="shared" si="480"/>
        <v>#N/A</v>
      </c>
      <c r="W874" s="8" t="e">
        <f t="shared" si="470"/>
        <v>#N/A</v>
      </c>
      <c r="X874" s="18"/>
      <c r="Y874" s="8">
        <f t="shared" si="471"/>
        <v>0</v>
      </c>
      <c r="Z874" s="8">
        <f t="shared" si="472"/>
        <v>0</v>
      </c>
      <c r="AA874" s="8">
        <f t="shared" si="473"/>
        <v>0</v>
      </c>
      <c r="AB874" s="8">
        <f t="shared" si="481"/>
        <v>0</v>
      </c>
      <c r="AC874" s="8">
        <f t="shared" si="474"/>
        <v>0</v>
      </c>
      <c r="AD874" s="8">
        <f t="shared" si="482"/>
        <v>0</v>
      </c>
      <c r="AE874" s="8">
        <f t="shared" si="475"/>
        <v>0</v>
      </c>
      <c r="AJ874" s="7"/>
      <c r="AK874" s="6"/>
      <c r="AL874" s="6"/>
      <c r="AM874" s="5"/>
      <c r="AN874" s="5"/>
    </row>
    <row r="875" spans="8:40" x14ac:dyDescent="0.15">
      <c r="H875" s="17">
        <f t="shared" si="483"/>
        <v>134</v>
      </c>
      <c r="I875" s="7" t="b">
        <f t="shared" si="476"/>
        <v>0</v>
      </c>
      <c r="J875" s="16">
        <v>0</v>
      </c>
      <c r="K875" s="14">
        <v>0</v>
      </c>
      <c r="L875" s="15">
        <f t="shared" si="484"/>
        <v>2904.0127769293531</v>
      </c>
      <c r="M875" s="14">
        <f t="shared" si="468"/>
        <v>769177</v>
      </c>
      <c r="N875" s="13"/>
      <c r="O875" s="12" t="e">
        <f>1000*(IF(I74&lt;18,VLOOKUP(I74,'[1]Mortality (No Interventions) H'!$B$10:$O$129,13),VLOOKUP(I74,'[1]Mortality (Interventions) H'!$B$392:$AV$512,22)))</f>
        <v>#N/A</v>
      </c>
      <c r="P875" s="11">
        <v>0</v>
      </c>
      <c r="Q875" s="10" t="e">
        <f t="shared" si="477"/>
        <v>#N/A</v>
      </c>
      <c r="R875" s="10" t="e">
        <f t="shared" si="478"/>
        <v>#N/A</v>
      </c>
      <c r="S875" s="10" t="e">
        <f t="shared" si="479"/>
        <v>#N/A</v>
      </c>
      <c r="T875" s="9" t="e">
        <f t="shared" si="469"/>
        <v>#N/A</v>
      </c>
      <c r="U875" s="18"/>
      <c r="V875" s="8" t="e">
        <f t="shared" si="480"/>
        <v>#N/A</v>
      </c>
      <c r="W875" s="8" t="e">
        <f t="shared" si="470"/>
        <v>#N/A</v>
      </c>
      <c r="X875" s="18"/>
      <c r="Y875" s="8">
        <f t="shared" si="471"/>
        <v>0</v>
      </c>
      <c r="Z875" s="8">
        <f t="shared" si="472"/>
        <v>0</v>
      </c>
      <c r="AA875" s="8">
        <f t="shared" si="473"/>
        <v>0</v>
      </c>
      <c r="AB875" s="8">
        <f t="shared" si="481"/>
        <v>0</v>
      </c>
      <c r="AC875" s="8">
        <f t="shared" si="474"/>
        <v>0</v>
      </c>
      <c r="AD875" s="8">
        <f t="shared" si="482"/>
        <v>0</v>
      </c>
      <c r="AE875" s="8">
        <f t="shared" si="475"/>
        <v>0</v>
      </c>
      <c r="AJ875" s="7"/>
      <c r="AK875" s="6"/>
      <c r="AL875" s="6"/>
      <c r="AM875" s="5"/>
      <c r="AN875" s="5"/>
    </row>
    <row r="876" spans="8:40" x14ac:dyDescent="0.15">
      <c r="H876" s="17">
        <f t="shared" si="483"/>
        <v>135</v>
      </c>
      <c r="I876" s="7" t="b">
        <f t="shared" si="476"/>
        <v>0</v>
      </c>
      <c r="J876" s="16">
        <v>0</v>
      </c>
      <c r="K876" s="14">
        <v>0</v>
      </c>
      <c r="L876" s="15">
        <f t="shared" si="484"/>
        <v>2904.0127769293531</v>
      </c>
      <c r="M876" s="14">
        <f t="shared" si="468"/>
        <v>769177</v>
      </c>
      <c r="N876" s="13"/>
      <c r="O876" s="12" t="e">
        <f>1000*(IF(I75&lt;18,VLOOKUP(I75,'[1]Mortality (No Interventions) H'!$B$10:$O$129,13),VLOOKUP(I75,'[1]Mortality (Interventions) H'!$B$392:$AV$512,22)))</f>
        <v>#N/A</v>
      </c>
      <c r="P876" s="11">
        <v>0</v>
      </c>
      <c r="Q876" s="10" t="e">
        <f t="shared" si="477"/>
        <v>#N/A</v>
      </c>
      <c r="R876" s="10" t="e">
        <f t="shared" si="478"/>
        <v>#N/A</v>
      </c>
      <c r="S876" s="10" t="e">
        <f t="shared" si="479"/>
        <v>#N/A</v>
      </c>
      <c r="T876" s="9" t="e">
        <f t="shared" si="469"/>
        <v>#N/A</v>
      </c>
      <c r="U876" s="18"/>
      <c r="V876" s="8" t="e">
        <f t="shared" si="480"/>
        <v>#N/A</v>
      </c>
      <c r="W876" s="8" t="e">
        <f t="shared" si="470"/>
        <v>#N/A</v>
      </c>
      <c r="X876" s="18"/>
      <c r="Y876" s="8">
        <f t="shared" si="471"/>
        <v>0</v>
      </c>
      <c r="Z876" s="8">
        <f t="shared" si="472"/>
        <v>0</v>
      </c>
      <c r="AA876" s="8">
        <f t="shared" si="473"/>
        <v>0</v>
      </c>
      <c r="AB876" s="8">
        <f t="shared" si="481"/>
        <v>0</v>
      </c>
      <c r="AC876" s="8">
        <f t="shared" si="474"/>
        <v>0</v>
      </c>
      <c r="AD876" s="8">
        <f t="shared" si="482"/>
        <v>0</v>
      </c>
      <c r="AE876" s="8">
        <f t="shared" si="475"/>
        <v>0</v>
      </c>
      <c r="AJ876" s="7"/>
      <c r="AK876" s="6"/>
      <c r="AL876" s="6"/>
      <c r="AM876" s="5"/>
      <c r="AN876" s="5"/>
    </row>
    <row r="877" spans="8:40" x14ac:dyDescent="0.15">
      <c r="H877" s="17">
        <f t="shared" si="483"/>
        <v>136</v>
      </c>
      <c r="I877" s="7" t="b">
        <f t="shared" si="476"/>
        <v>0</v>
      </c>
      <c r="J877" s="16">
        <v>0</v>
      </c>
      <c r="K877" s="14">
        <v>0</v>
      </c>
      <c r="L877" s="15">
        <f t="shared" si="484"/>
        <v>2904.0127769293531</v>
      </c>
      <c r="M877" s="14">
        <f t="shared" si="468"/>
        <v>769177</v>
      </c>
      <c r="N877" s="13"/>
      <c r="O877" s="12" t="e">
        <f>1000*(IF(I76&lt;18,VLOOKUP(I76,'[1]Mortality (No Interventions) H'!$B$10:$O$129,13),VLOOKUP(I76,'[1]Mortality (Interventions) H'!$B$392:$AV$512,22)))</f>
        <v>#N/A</v>
      </c>
      <c r="P877" s="11">
        <v>0</v>
      </c>
      <c r="Q877" s="10" t="e">
        <f t="shared" si="477"/>
        <v>#N/A</v>
      </c>
      <c r="R877" s="10" t="e">
        <f t="shared" si="478"/>
        <v>#N/A</v>
      </c>
      <c r="S877" s="10" t="e">
        <f t="shared" si="479"/>
        <v>#N/A</v>
      </c>
      <c r="T877" s="9" t="e">
        <f t="shared" si="469"/>
        <v>#N/A</v>
      </c>
      <c r="U877" s="18"/>
      <c r="V877" s="8" t="e">
        <f t="shared" si="480"/>
        <v>#N/A</v>
      </c>
      <c r="W877" s="8" t="e">
        <f t="shared" si="470"/>
        <v>#N/A</v>
      </c>
      <c r="X877" s="18"/>
      <c r="Y877" s="8">
        <f t="shared" si="471"/>
        <v>0</v>
      </c>
      <c r="Z877" s="8">
        <f t="shared" si="472"/>
        <v>0</v>
      </c>
      <c r="AA877" s="8">
        <f t="shared" si="473"/>
        <v>0</v>
      </c>
      <c r="AB877" s="8">
        <f t="shared" si="481"/>
        <v>0</v>
      </c>
      <c r="AC877" s="8">
        <f t="shared" si="474"/>
        <v>0</v>
      </c>
      <c r="AD877" s="8">
        <f t="shared" si="482"/>
        <v>0</v>
      </c>
      <c r="AE877" s="8">
        <f t="shared" si="475"/>
        <v>0</v>
      </c>
      <c r="AJ877" s="7"/>
      <c r="AK877" s="6"/>
      <c r="AL877" s="6"/>
      <c r="AM877" s="5"/>
      <c r="AN877" s="5"/>
    </row>
    <row r="878" spans="8:40" x14ac:dyDescent="0.15">
      <c r="H878" s="17">
        <f t="shared" si="483"/>
        <v>137</v>
      </c>
      <c r="I878" s="7" t="b">
        <f t="shared" si="476"/>
        <v>0</v>
      </c>
      <c r="J878" s="16">
        <v>0</v>
      </c>
      <c r="K878" s="14">
        <v>0</v>
      </c>
      <c r="L878" s="15">
        <f t="shared" si="484"/>
        <v>2904.0127769293531</v>
      </c>
      <c r="M878" s="14">
        <f t="shared" si="468"/>
        <v>769177</v>
      </c>
      <c r="N878" s="13"/>
      <c r="O878" s="12" t="e">
        <f>1000*(IF(I77&lt;18,VLOOKUP(I77,'[1]Mortality (No Interventions) H'!$B$10:$O$129,13),VLOOKUP(I77,'[1]Mortality (Interventions) H'!$B$392:$AV$512,22)))</f>
        <v>#N/A</v>
      </c>
      <c r="P878" s="11">
        <v>0</v>
      </c>
      <c r="Q878" s="10" t="e">
        <f t="shared" si="477"/>
        <v>#N/A</v>
      </c>
      <c r="R878" s="10" t="e">
        <f t="shared" si="478"/>
        <v>#N/A</v>
      </c>
      <c r="S878" s="10" t="e">
        <f t="shared" si="479"/>
        <v>#N/A</v>
      </c>
      <c r="T878" s="9" t="e">
        <f t="shared" si="469"/>
        <v>#N/A</v>
      </c>
      <c r="U878" s="18"/>
      <c r="V878" s="8" t="e">
        <f t="shared" si="480"/>
        <v>#N/A</v>
      </c>
      <c r="W878" s="8" t="e">
        <f t="shared" si="470"/>
        <v>#N/A</v>
      </c>
      <c r="X878" s="18"/>
      <c r="Y878" s="8">
        <f t="shared" si="471"/>
        <v>0</v>
      </c>
      <c r="Z878" s="8">
        <f t="shared" si="472"/>
        <v>0</v>
      </c>
      <c r="AA878" s="8">
        <f t="shared" si="473"/>
        <v>0</v>
      </c>
      <c r="AB878" s="8">
        <f t="shared" si="481"/>
        <v>0</v>
      </c>
      <c r="AC878" s="8">
        <f t="shared" si="474"/>
        <v>0</v>
      </c>
      <c r="AD878" s="8">
        <f t="shared" si="482"/>
        <v>0</v>
      </c>
      <c r="AE878" s="8">
        <f t="shared" si="475"/>
        <v>0</v>
      </c>
      <c r="AJ878" s="7"/>
      <c r="AK878" s="6"/>
      <c r="AL878" s="6"/>
      <c r="AM878" s="5"/>
      <c r="AN878" s="5"/>
    </row>
    <row r="879" spans="8:40" x14ac:dyDescent="0.15">
      <c r="H879" s="17">
        <f t="shared" si="483"/>
        <v>138</v>
      </c>
      <c r="I879" s="7" t="b">
        <f t="shared" si="476"/>
        <v>0</v>
      </c>
      <c r="J879" s="16">
        <v>0</v>
      </c>
      <c r="K879" s="14">
        <v>0</v>
      </c>
      <c r="L879" s="15">
        <f t="shared" si="484"/>
        <v>2904.0127769293531</v>
      </c>
      <c r="M879" s="14">
        <f t="shared" si="468"/>
        <v>769177</v>
      </c>
      <c r="N879" s="13"/>
      <c r="O879" s="12" t="e">
        <f>1000*(IF(I78&lt;18,VLOOKUP(I78,'[1]Mortality (No Interventions) H'!$B$10:$O$129,13),VLOOKUP(I78,'[1]Mortality (Interventions) H'!$B$392:$AV$512,22)))</f>
        <v>#N/A</v>
      </c>
      <c r="P879" s="11">
        <v>0</v>
      </c>
      <c r="Q879" s="10" t="e">
        <f t="shared" si="477"/>
        <v>#N/A</v>
      </c>
      <c r="R879" s="10" t="e">
        <f t="shared" si="478"/>
        <v>#N/A</v>
      </c>
      <c r="S879" s="10" t="e">
        <f t="shared" si="479"/>
        <v>#N/A</v>
      </c>
      <c r="T879" s="9" t="e">
        <f t="shared" si="469"/>
        <v>#N/A</v>
      </c>
      <c r="U879" s="18"/>
      <c r="V879" s="8" t="e">
        <f t="shared" si="480"/>
        <v>#N/A</v>
      </c>
      <c r="W879" s="8" t="e">
        <f t="shared" si="470"/>
        <v>#N/A</v>
      </c>
      <c r="X879" s="18"/>
      <c r="Y879" s="8">
        <f t="shared" si="471"/>
        <v>0</v>
      </c>
      <c r="Z879" s="8">
        <f t="shared" si="472"/>
        <v>0</v>
      </c>
      <c r="AA879" s="8">
        <f t="shared" si="473"/>
        <v>0</v>
      </c>
      <c r="AB879" s="8">
        <f t="shared" si="481"/>
        <v>0</v>
      </c>
      <c r="AC879" s="8">
        <f t="shared" si="474"/>
        <v>0</v>
      </c>
      <c r="AD879" s="8">
        <f t="shared" si="482"/>
        <v>0</v>
      </c>
      <c r="AE879" s="8">
        <f t="shared" si="475"/>
        <v>0</v>
      </c>
      <c r="AJ879" s="7"/>
      <c r="AK879" s="6"/>
      <c r="AL879" s="6"/>
      <c r="AM879" s="5"/>
      <c r="AN879" s="5"/>
    </row>
    <row r="880" spans="8:40" x14ac:dyDescent="0.15">
      <c r="H880" s="17">
        <f t="shared" si="483"/>
        <v>139</v>
      </c>
      <c r="I880" s="7" t="b">
        <f t="shared" si="476"/>
        <v>0</v>
      </c>
      <c r="J880" s="16">
        <v>0</v>
      </c>
      <c r="K880" s="14">
        <v>0</v>
      </c>
      <c r="L880" s="15">
        <f t="shared" si="484"/>
        <v>2904.0127769293531</v>
      </c>
      <c r="M880" s="14">
        <f t="shared" si="468"/>
        <v>769177</v>
      </c>
      <c r="N880" s="13"/>
      <c r="O880" s="12" t="e">
        <f>1000*(IF(I79&lt;18,VLOOKUP(I79,'[1]Mortality (No Interventions) H'!$B$10:$O$129,13),VLOOKUP(I79,'[1]Mortality (Interventions) H'!$B$392:$AV$512,22)))</f>
        <v>#N/A</v>
      </c>
      <c r="P880" s="11">
        <v>0</v>
      </c>
      <c r="Q880" s="10" t="e">
        <f t="shared" si="477"/>
        <v>#N/A</v>
      </c>
      <c r="R880" s="10" t="e">
        <f t="shared" si="478"/>
        <v>#N/A</v>
      </c>
      <c r="S880" s="10" t="e">
        <f t="shared" si="479"/>
        <v>#N/A</v>
      </c>
      <c r="T880" s="9" t="e">
        <f t="shared" si="469"/>
        <v>#N/A</v>
      </c>
      <c r="U880" s="18"/>
      <c r="V880" s="8" t="e">
        <f t="shared" si="480"/>
        <v>#N/A</v>
      </c>
      <c r="W880" s="8" t="e">
        <f t="shared" si="470"/>
        <v>#N/A</v>
      </c>
      <c r="X880" s="18"/>
      <c r="Y880" s="8">
        <f t="shared" si="471"/>
        <v>0</v>
      </c>
      <c r="Z880" s="8">
        <f t="shared" si="472"/>
        <v>0</v>
      </c>
      <c r="AA880" s="8">
        <f t="shared" si="473"/>
        <v>0</v>
      </c>
      <c r="AB880" s="8">
        <f t="shared" si="481"/>
        <v>0</v>
      </c>
      <c r="AC880" s="8">
        <f t="shared" si="474"/>
        <v>0</v>
      </c>
      <c r="AD880" s="8">
        <f t="shared" si="482"/>
        <v>0</v>
      </c>
      <c r="AE880" s="8">
        <f t="shared" si="475"/>
        <v>0</v>
      </c>
      <c r="AJ880" s="7"/>
      <c r="AK880" s="6"/>
      <c r="AL880" s="6"/>
      <c r="AM880" s="5"/>
      <c r="AN880" s="5"/>
    </row>
    <row r="881" spans="8:40" x14ac:dyDescent="0.15">
      <c r="H881" s="17">
        <f t="shared" si="483"/>
        <v>140</v>
      </c>
      <c r="I881" s="7" t="b">
        <f t="shared" si="476"/>
        <v>0</v>
      </c>
      <c r="J881" s="16">
        <v>0</v>
      </c>
      <c r="K881" s="14">
        <v>0</v>
      </c>
      <c r="L881" s="15">
        <f t="shared" si="484"/>
        <v>2904.0127769293531</v>
      </c>
      <c r="M881" s="14">
        <f t="shared" si="468"/>
        <v>769177</v>
      </c>
      <c r="O881" s="12" t="e">
        <f>1000*(IF(I80&lt;18,VLOOKUP(I80,'[1]Mortality (No Interventions) H'!$B$10:$O$129,13),VLOOKUP(I80,'[1]Mortality (Interventions) H'!$B$392:$AV$512,22)))</f>
        <v>#N/A</v>
      </c>
      <c r="P881" s="11">
        <v>0</v>
      </c>
      <c r="Q881" s="10" t="e">
        <f t="shared" si="477"/>
        <v>#N/A</v>
      </c>
      <c r="R881" s="10" t="e">
        <f t="shared" si="478"/>
        <v>#N/A</v>
      </c>
      <c r="S881" s="10" t="e">
        <f t="shared" si="479"/>
        <v>#N/A</v>
      </c>
      <c r="T881" s="9" t="e">
        <f t="shared" si="469"/>
        <v>#N/A</v>
      </c>
      <c r="V881" s="8" t="e">
        <f t="shared" si="480"/>
        <v>#N/A</v>
      </c>
      <c r="W881" s="8" t="e">
        <f t="shared" si="470"/>
        <v>#N/A</v>
      </c>
      <c r="Y881" s="8">
        <f t="shared" si="471"/>
        <v>0</v>
      </c>
      <c r="Z881" s="8">
        <f t="shared" si="472"/>
        <v>0</v>
      </c>
      <c r="AA881" s="8">
        <f t="shared" si="473"/>
        <v>0</v>
      </c>
      <c r="AB881" s="8">
        <f t="shared" si="481"/>
        <v>0</v>
      </c>
      <c r="AC881" s="8">
        <f t="shared" si="474"/>
        <v>0</v>
      </c>
      <c r="AD881" s="8">
        <f t="shared" si="482"/>
        <v>0</v>
      </c>
      <c r="AE881" s="8">
        <f t="shared" si="475"/>
        <v>0</v>
      </c>
      <c r="AJ881" s="7"/>
      <c r="AK881" s="6"/>
      <c r="AL881" s="6"/>
      <c r="AM881" s="5"/>
      <c r="AN881" s="5"/>
    </row>
    <row r="882" spans="8:40" x14ac:dyDescent="0.15">
      <c r="H882" s="17">
        <f t="shared" si="483"/>
        <v>141</v>
      </c>
      <c r="I882" s="7" t="b">
        <f t="shared" si="476"/>
        <v>0</v>
      </c>
      <c r="J882" s="16">
        <v>0</v>
      </c>
      <c r="K882" s="14">
        <v>0</v>
      </c>
      <c r="L882" s="15">
        <f t="shared" si="484"/>
        <v>2904.0127769293531</v>
      </c>
      <c r="M882" s="14">
        <f t="shared" si="468"/>
        <v>769177</v>
      </c>
      <c r="O882" s="12" t="e">
        <f>1000*(IF(I81&lt;18,VLOOKUP(I81,'[1]Mortality (No Interventions) H'!$B$10:$O$129,13),VLOOKUP(I81,'[1]Mortality (Interventions) H'!$B$392:$AV$512,22)))</f>
        <v>#N/A</v>
      </c>
      <c r="P882" s="11">
        <v>0</v>
      </c>
      <c r="Q882" s="10" t="e">
        <f t="shared" si="477"/>
        <v>#N/A</v>
      </c>
      <c r="R882" s="10" t="e">
        <f t="shared" si="478"/>
        <v>#N/A</v>
      </c>
      <c r="S882" s="10" t="e">
        <f t="shared" si="479"/>
        <v>#N/A</v>
      </c>
      <c r="T882" s="9" t="e">
        <f t="shared" si="469"/>
        <v>#N/A</v>
      </c>
      <c r="V882" s="8" t="e">
        <f t="shared" si="480"/>
        <v>#N/A</v>
      </c>
      <c r="W882" s="8" t="e">
        <f t="shared" si="470"/>
        <v>#N/A</v>
      </c>
      <c r="Y882" s="8">
        <f t="shared" si="471"/>
        <v>0</v>
      </c>
      <c r="Z882" s="8">
        <f t="shared" si="472"/>
        <v>0</v>
      </c>
      <c r="AA882" s="8">
        <f t="shared" si="473"/>
        <v>0</v>
      </c>
      <c r="AB882" s="8">
        <f t="shared" si="481"/>
        <v>0</v>
      </c>
      <c r="AC882" s="8">
        <f t="shared" si="474"/>
        <v>0</v>
      </c>
      <c r="AD882" s="8">
        <f t="shared" si="482"/>
        <v>0</v>
      </c>
      <c r="AE882" s="8">
        <f t="shared" si="475"/>
        <v>0</v>
      </c>
      <c r="AJ882" s="7"/>
      <c r="AK882" s="6"/>
      <c r="AL882" s="6"/>
      <c r="AM882" s="5"/>
      <c r="AN882" s="5"/>
    </row>
    <row r="883" spans="8:40" x14ac:dyDescent="0.15">
      <c r="H883" s="17">
        <f t="shared" si="483"/>
        <v>142</v>
      </c>
      <c r="I883" s="7" t="b">
        <f t="shared" si="476"/>
        <v>0</v>
      </c>
      <c r="J883" s="16">
        <v>0</v>
      </c>
      <c r="K883" s="14">
        <v>0</v>
      </c>
      <c r="L883" s="15">
        <f t="shared" si="484"/>
        <v>2904.0127769293531</v>
      </c>
      <c r="M883" s="14">
        <f t="shared" si="468"/>
        <v>769177</v>
      </c>
      <c r="O883" s="12" t="e">
        <f>1000*(IF(I82&lt;18,VLOOKUP(I82,'[1]Mortality (No Interventions) H'!$B$10:$O$129,13),VLOOKUP(I82,'[1]Mortality (Interventions) H'!$B$392:$AV$512,22)))</f>
        <v>#N/A</v>
      </c>
      <c r="P883" s="11">
        <v>0</v>
      </c>
      <c r="Q883" s="10" t="e">
        <f t="shared" si="477"/>
        <v>#N/A</v>
      </c>
      <c r="R883" s="10" t="e">
        <f t="shared" si="478"/>
        <v>#N/A</v>
      </c>
      <c r="S883" s="10" t="e">
        <f t="shared" si="479"/>
        <v>#N/A</v>
      </c>
      <c r="T883" s="9" t="e">
        <f t="shared" si="469"/>
        <v>#N/A</v>
      </c>
      <c r="V883" s="8" t="e">
        <f t="shared" si="480"/>
        <v>#N/A</v>
      </c>
      <c r="W883" s="8" t="e">
        <f t="shared" si="470"/>
        <v>#N/A</v>
      </c>
      <c r="Y883" s="8">
        <f t="shared" si="471"/>
        <v>0</v>
      </c>
      <c r="Z883" s="8">
        <f t="shared" si="472"/>
        <v>0</v>
      </c>
      <c r="AA883" s="8">
        <f t="shared" si="473"/>
        <v>0</v>
      </c>
      <c r="AB883" s="8">
        <f t="shared" si="481"/>
        <v>0</v>
      </c>
      <c r="AC883" s="8">
        <f t="shared" si="474"/>
        <v>0</v>
      </c>
      <c r="AD883" s="8">
        <f t="shared" si="482"/>
        <v>0</v>
      </c>
      <c r="AE883" s="8">
        <f t="shared" si="475"/>
        <v>0</v>
      </c>
      <c r="AJ883" s="7"/>
      <c r="AK883" s="6"/>
      <c r="AL883" s="6"/>
      <c r="AM883" s="5"/>
      <c r="AN883" s="5"/>
    </row>
    <row r="884" spans="8:40" x14ac:dyDescent="0.15">
      <c r="H884" s="17">
        <f t="shared" si="483"/>
        <v>143</v>
      </c>
      <c r="I884" s="7" t="b">
        <f t="shared" si="476"/>
        <v>0</v>
      </c>
      <c r="J884" s="16">
        <v>0</v>
      </c>
      <c r="K884" s="14">
        <v>0</v>
      </c>
      <c r="L884" s="15">
        <f t="shared" si="484"/>
        <v>2904.0127769293531</v>
      </c>
      <c r="M884" s="14">
        <f t="shared" si="468"/>
        <v>769177</v>
      </c>
      <c r="O884" s="12" t="e">
        <f>1000*(IF(I83&lt;18,VLOOKUP(I83,'[1]Mortality (No Interventions) H'!$B$10:$O$129,13),VLOOKUP(I83,'[1]Mortality (Interventions) H'!$B$392:$AV$512,22)))</f>
        <v>#N/A</v>
      </c>
      <c r="P884" s="11">
        <v>0</v>
      </c>
      <c r="Q884" s="10" t="e">
        <f t="shared" si="477"/>
        <v>#N/A</v>
      </c>
      <c r="R884" s="10" t="e">
        <f t="shared" si="478"/>
        <v>#N/A</v>
      </c>
      <c r="S884" s="10" t="e">
        <f t="shared" si="479"/>
        <v>#N/A</v>
      </c>
      <c r="T884" s="9" t="e">
        <f t="shared" si="469"/>
        <v>#N/A</v>
      </c>
      <c r="V884" s="8" t="e">
        <f t="shared" si="480"/>
        <v>#N/A</v>
      </c>
      <c r="W884" s="8" t="e">
        <f t="shared" si="470"/>
        <v>#N/A</v>
      </c>
      <c r="Y884" s="8">
        <f t="shared" si="471"/>
        <v>0</v>
      </c>
      <c r="Z884" s="8">
        <f t="shared" si="472"/>
        <v>0</v>
      </c>
      <c r="AA884" s="8">
        <f t="shared" si="473"/>
        <v>0</v>
      </c>
      <c r="AB884" s="8">
        <f t="shared" si="481"/>
        <v>0</v>
      </c>
      <c r="AC884" s="8">
        <f t="shared" si="474"/>
        <v>0</v>
      </c>
      <c r="AD884" s="8">
        <f t="shared" si="482"/>
        <v>0</v>
      </c>
      <c r="AE884" s="8">
        <f t="shared" si="475"/>
        <v>0</v>
      </c>
      <c r="AJ884" s="7"/>
      <c r="AK884" s="6"/>
      <c r="AL884" s="6"/>
      <c r="AM884" s="5"/>
      <c r="AN884" s="5"/>
    </row>
    <row r="885" spans="8:40" x14ac:dyDescent="0.15">
      <c r="H885" s="17">
        <f t="shared" si="483"/>
        <v>144</v>
      </c>
      <c r="I885" s="7" t="b">
        <f t="shared" si="476"/>
        <v>0</v>
      </c>
      <c r="J885" s="16">
        <v>0</v>
      </c>
      <c r="K885" s="14">
        <v>0</v>
      </c>
      <c r="L885" s="15">
        <f t="shared" si="484"/>
        <v>2904.0127769293531</v>
      </c>
      <c r="M885" s="14">
        <f t="shared" si="468"/>
        <v>769177</v>
      </c>
      <c r="O885" s="12" t="e">
        <f>1000*(IF(I84&lt;18,VLOOKUP(I84,'[1]Mortality (No Interventions) H'!$B$10:$O$129,13),VLOOKUP(I84,'[1]Mortality (Interventions) H'!$B$392:$AV$512,22)))</f>
        <v>#N/A</v>
      </c>
      <c r="P885" s="11">
        <v>0</v>
      </c>
      <c r="Q885" s="10" t="e">
        <f t="shared" si="477"/>
        <v>#N/A</v>
      </c>
      <c r="R885" s="10" t="e">
        <f t="shared" si="478"/>
        <v>#N/A</v>
      </c>
      <c r="S885" s="10" t="e">
        <f t="shared" si="479"/>
        <v>#N/A</v>
      </c>
      <c r="T885" s="9" t="e">
        <f t="shared" si="469"/>
        <v>#N/A</v>
      </c>
      <c r="V885" s="8" t="e">
        <f t="shared" si="480"/>
        <v>#N/A</v>
      </c>
      <c r="W885" s="8" t="e">
        <f t="shared" si="470"/>
        <v>#N/A</v>
      </c>
      <c r="Y885" s="8">
        <f t="shared" si="471"/>
        <v>0</v>
      </c>
      <c r="Z885" s="8">
        <f t="shared" si="472"/>
        <v>0</v>
      </c>
      <c r="AA885" s="8">
        <f t="shared" si="473"/>
        <v>0</v>
      </c>
      <c r="AB885" s="8">
        <f t="shared" si="481"/>
        <v>0</v>
      </c>
      <c r="AC885" s="8">
        <f t="shared" si="474"/>
        <v>0</v>
      </c>
      <c r="AD885" s="8">
        <f t="shared" si="482"/>
        <v>0</v>
      </c>
      <c r="AE885" s="8">
        <f t="shared" si="475"/>
        <v>0</v>
      </c>
      <c r="AJ885" s="7"/>
      <c r="AK885" s="6"/>
      <c r="AL885" s="6"/>
      <c r="AM885" s="5"/>
      <c r="AN885" s="5"/>
    </row>
    <row r="886" spans="8:40" x14ac:dyDescent="0.15">
      <c r="H886" s="17">
        <f t="shared" si="483"/>
        <v>145</v>
      </c>
      <c r="I886" s="7" t="b">
        <f t="shared" si="476"/>
        <v>0</v>
      </c>
      <c r="J886" s="16">
        <v>0</v>
      </c>
      <c r="K886" s="14">
        <v>0</v>
      </c>
      <c r="L886" s="15">
        <f t="shared" si="484"/>
        <v>2904.0127769293531</v>
      </c>
      <c r="M886" s="14">
        <f t="shared" si="468"/>
        <v>769177</v>
      </c>
      <c r="O886" s="12" t="e">
        <f>1000*(IF(I85&lt;18,VLOOKUP(I85,'[1]Mortality (No Interventions) H'!$B$10:$O$129,13),VLOOKUP(I85,'[1]Mortality (Interventions) H'!$B$392:$AV$512,22)))</f>
        <v>#N/A</v>
      </c>
      <c r="P886" s="11">
        <v>0</v>
      </c>
      <c r="Q886" s="10" t="e">
        <f t="shared" si="477"/>
        <v>#N/A</v>
      </c>
      <c r="R886" s="10" t="e">
        <f t="shared" si="478"/>
        <v>#N/A</v>
      </c>
      <c r="S886" s="10" t="e">
        <f t="shared" si="479"/>
        <v>#N/A</v>
      </c>
      <c r="T886" s="9" t="e">
        <f t="shared" si="469"/>
        <v>#N/A</v>
      </c>
      <c r="V886" s="8" t="e">
        <f t="shared" si="480"/>
        <v>#N/A</v>
      </c>
      <c r="W886" s="8" t="e">
        <f t="shared" si="470"/>
        <v>#N/A</v>
      </c>
      <c r="Y886" s="8">
        <f t="shared" si="471"/>
        <v>0</v>
      </c>
      <c r="Z886" s="8">
        <f t="shared" si="472"/>
        <v>0</v>
      </c>
      <c r="AA886" s="8">
        <f t="shared" si="473"/>
        <v>0</v>
      </c>
      <c r="AB886" s="8">
        <f t="shared" si="481"/>
        <v>0</v>
      </c>
      <c r="AC886" s="8">
        <f t="shared" si="474"/>
        <v>0</v>
      </c>
      <c r="AD886" s="8">
        <f t="shared" si="482"/>
        <v>0</v>
      </c>
      <c r="AE886" s="8">
        <f t="shared" si="475"/>
        <v>0</v>
      </c>
      <c r="AJ886" s="7"/>
      <c r="AK886" s="6"/>
      <c r="AL886" s="6"/>
      <c r="AM886" s="5"/>
      <c r="AN886" s="5"/>
    </row>
    <row r="887" spans="8:40" x14ac:dyDescent="0.15">
      <c r="H887" s="17">
        <f t="shared" si="483"/>
        <v>146</v>
      </c>
      <c r="I887" s="7" t="b">
        <f t="shared" si="476"/>
        <v>0</v>
      </c>
      <c r="J887" s="16">
        <v>0</v>
      </c>
      <c r="K887" s="14">
        <v>0</v>
      </c>
      <c r="L887" s="15">
        <f t="shared" si="484"/>
        <v>2904.0127769293531</v>
      </c>
      <c r="M887" s="14">
        <f t="shared" si="468"/>
        <v>769177</v>
      </c>
      <c r="O887" s="12" t="e">
        <f>1000*(IF(I86&lt;18,VLOOKUP(I86,'[1]Mortality (No Interventions) H'!$B$10:$O$129,13),VLOOKUP(I86,'[1]Mortality (Interventions) H'!$B$392:$AV$512,22)))</f>
        <v>#N/A</v>
      </c>
      <c r="P887" s="11">
        <v>0</v>
      </c>
      <c r="Q887" s="10" t="e">
        <f t="shared" si="477"/>
        <v>#N/A</v>
      </c>
      <c r="R887" s="10" t="e">
        <f t="shared" si="478"/>
        <v>#N/A</v>
      </c>
      <c r="S887" s="10" t="e">
        <f t="shared" si="479"/>
        <v>#N/A</v>
      </c>
      <c r="T887" s="9" t="e">
        <f t="shared" si="469"/>
        <v>#N/A</v>
      </c>
      <c r="V887" s="8" t="e">
        <f t="shared" si="480"/>
        <v>#N/A</v>
      </c>
      <c r="W887" s="8" t="e">
        <f t="shared" si="470"/>
        <v>#N/A</v>
      </c>
      <c r="Y887" s="8">
        <f t="shared" si="471"/>
        <v>0</v>
      </c>
      <c r="Z887" s="8">
        <f t="shared" si="472"/>
        <v>0</v>
      </c>
      <c r="AA887" s="8">
        <f t="shared" si="473"/>
        <v>0</v>
      </c>
      <c r="AB887" s="8">
        <f t="shared" si="481"/>
        <v>0</v>
      </c>
      <c r="AC887" s="8">
        <f t="shared" si="474"/>
        <v>0</v>
      </c>
      <c r="AD887" s="8">
        <f t="shared" si="482"/>
        <v>0</v>
      </c>
      <c r="AE887" s="8">
        <f t="shared" si="475"/>
        <v>0</v>
      </c>
      <c r="AJ887" s="7"/>
      <c r="AK887" s="6"/>
      <c r="AL887" s="6"/>
      <c r="AM887" s="5"/>
      <c r="AN887" s="5"/>
    </row>
    <row r="888" spans="8:40" x14ac:dyDescent="0.15">
      <c r="H888" s="17">
        <f t="shared" si="483"/>
        <v>147</v>
      </c>
      <c r="I888" s="7" t="b">
        <f t="shared" si="476"/>
        <v>0</v>
      </c>
      <c r="J888" s="16">
        <v>0</v>
      </c>
      <c r="K888" s="14">
        <v>0</v>
      </c>
      <c r="L888" s="15">
        <f t="shared" si="484"/>
        <v>2904.0127769293531</v>
      </c>
      <c r="M888" s="14">
        <f t="shared" si="468"/>
        <v>769177</v>
      </c>
      <c r="O888" s="12" t="e">
        <f>1000*(IF(I87&lt;18,VLOOKUP(I87,'[1]Mortality (No Interventions) H'!$B$10:$O$129,13),VLOOKUP(I87,'[1]Mortality (Interventions) H'!$B$392:$AV$512,22)))</f>
        <v>#N/A</v>
      </c>
      <c r="P888" s="11">
        <v>0</v>
      </c>
      <c r="Q888" s="10" t="e">
        <f t="shared" si="477"/>
        <v>#N/A</v>
      </c>
      <c r="R888" s="10" t="e">
        <f t="shared" si="478"/>
        <v>#N/A</v>
      </c>
      <c r="S888" s="10" t="e">
        <f t="shared" si="479"/>
        <v>#N/A</v>
      </c>
      <c r="T888" s="9" t="e">
        <f t="shared" si="469"/>
        <v>#N/A</v>
      </c>
      <c r="V888" s="8" t="e">
        <f t="shared" si="480"/>
        <v>#N/A</v>
      </c>
      <c r="W888" s="8" t="e">
        <f t="shared" si="470"/>
        <v>#N/A</v>
      </c>
      <c r="Y888" s="8">
        <f t="shared" si="471"/>
        <v>0</v>
      </c>
      <c r="Z888" s="8">
        <f t="shared" si="472"/>
        <v>0</v>
      </c>
      <c r="AA888" s="8">
        <f t="shared" si="473"/>
        <v>0</v>
      </c>
      <c r="AB888" s="8">
        <f t="shared" si="481"/>
        <v>0</v>
      </c>
      <c r="AC888" s="8">
        <f t="shared" si="474"/>
        <v>0</v>
      </c>
      <c r="AD888" s="8">
        <f t="shared" si="482"/>
        <v>0</v>
      </c>
      <c r="AE888" s="8">
        <f t="shared" si="475"/>
        <v>0</v>
      </c>
      <c r="AJ888" s="7"/>
      <c r="AK888" s="6"/>
      <c r="AL888" s="6"/>
      <c r="AM888" s="5"/>
      <c r="AN888" s="5"/>
    </row>
    <row r="889" spans="8:40" x14ac:dyDescent="0.15">
      <c r="H889" s="17">
        <f t="shared" si="483"/>
        <v>148</v>
      </c>
      <c r="I889" s="7" t="b">
        <f t="shared" si="476"/>
        <v>0</v>
      </c>
      <c r="J889" s="16">
        <v>0</v>
      </c>
      <c r="K889" s="14">
        <v>0</v>
      </c>
      <c r="L889" s="15">
        <f t="shared" si="484"/>
        <v>2904.0127769293531</v>
      </c>
      <c r="M889" s="14">
        <f t="shared" si="468"/>
        <v>769177</v>
      </c>
      <c r="O889" s="12" t="e">
        <f>1000*(IF(I88&lt;18,VLOOKUP(I88,'[1]Mortality (No Interventions) H'!$B$10:$O$129,13),VLOOKUP(I88,'[1]Mortality (Interventions) H'!$B$392:$AV$512,22)))</f>
        <v>#N/A</v>
      </c>
      <c r="P889" s="11">
        <v>0</v>
      </c>
      <c r="Q889" s="10" t="e">
        <f t="shared" si="477"/>
        <v>#N/A</v>
      </c>
      <c r="R889" s="10" t="e">
        <f t="shared" si="478"/>
        <v>#N/A</v>
      </c>
      <c r="S889" s="10" t="e">
        <f t="shared" si="479"/>
        <v>#N/A</v>
      </c>
      <c r="T889" s="9" t="e">
        <f t="shared" si="469"/>
        <v>#N/A</v>
      </c>
      <c r="V889" s="8" t="e">
        <f t="shared" si="480"/>
        <v>#N/A</v>
      </c>
      <c r="W889" s="8" t="e">
        <f t="shared" si="470"/>
        <v>#N/A</v>
      </c>
      <c r="Y889" s="8">
        <f t="shared" si="471"/>
        <v>0</v>
      </c>
      <c r="Z889" s="8">
        <f t="shared" si="472"/>
        <v>0</v>
      </c>
      <c r="AA889" s="8">
        <f t="shared" si="473"/>
        <v>0</v>
      </c>
      <c r="AB889" s="8">
        <f t="shared" si="481"/>
        <v>0</v>
      </c>
      <c r="AC889" s="8">
        <f t="shared" si="474"/>
        <v>0</v>
      </c>
      <c r="AD889" s="8">
        <f t="shared" si="482"/>
        <v>0</v>
      </c>
      <c r="AE889" s="8">
        <f t="shared" si="475"/>
        <v>0</v>
      </c>
      <c r="AJ889" s="7"/>
      <c r="AK889" s="6"/>
      <c r="AL889" s="6"/>
      <c r="AM889" s="5"/>
      <c r="AN889" s="5"/>
    </row>
    <row r="890" spans="8:40" x14ac:dyDescent="0.15">
      <c r="H890" s="17">
        <f t="shared" si="483"/>
        <v>149</v>
      </c>
      <c r="I890" s="7" t="b">
        <f t="shared" si="476"/>
        <v>0</v>
      </c>
      <c r="J890" s="16">
        <v>0</v>
      </c>
      <c r="K890" s="14">
        <v>0</v>
      </c>
      <c r="L890" s="15">
        <f t="shared" si="484"/>
        <v>2904.0127769293531</v>
      </c>
      <c r="M890" s="14">
        <f t="shared" si="468"/>
        <v>769177</v>
      </c>
      <c r="O890" s="12" t="e">
        <f>1000*(IF(I89&lt;18,VLOOKUP(I89,'[1]Mortality (No Interventions) H'!$B$10:$O$129,13),VLOOKUP(I89,'[1]Mortality (Interventions) H'!$B$392:$AV$512,22)))</f>
        <v>#N/A</v>
      </c>
      <c r="P890" s="11">
        <v>0</v>
      </c>
      <c r="Q890" s="10" t="e">
        <f t="shared" si="477"/>
        <v>#N/A</v>
      </c>
      <c r="R890" s="10" t="e">
        <f t="shared" si="478"/>
        <v>#N/A</v>
      </c>
      <c r="S890" s="10" t="e">
        <f t="shared" si="479"/>
        <v>#N/A</v>
      </c>
      <c r="T890" s="9" t="e">
        <f t="shared" si="469"/>
        <v>#N/A</v>
      </c>
      <c r="V890" s="8" t="e">
        <f t="shared" si="480"/>
        <v>#N/A</v>
      </c>
      <c r="W890" s="8" t="e">
        <f t="shared" si="470"/>
        <v>#N/A</v>
      </c>
      <c r="Y890" s="8">
        <f t="shared" si="471"/>
        <v>0</v>
      </c>
      <c r="Z890" s="8">
        <f t="shared" si="472"/>
        <v>0</v>
      </c>
      <c r="AA890" s="8">
        <f t="shared" si="473"/>
        <v>0</v>
      </c>
      <c r="AB890" s="8">
        <f t="shared" si="481"/>
        <v>0</v>
      </c>
      <c r="AC890" s="8">
        <f t="shared" si="474"/>
        <v>0</v>
      </c>
      <c r="AD890" s="8">
        <f t="shared" si="482"/>
        <v>0</v>
      </c>
      <c r="AE890" s="8">
        <f t="shared" si="475"/>
        <v>0</v>
      </c>
      <c r="AJ890" s="7"/>
      <c r="AK890" s="6"/>
      <c r="AL890" s="6"/>
      <c r="AM890" s="5"/>
      <c r="AN890" s="5"/>
    </row>
    <row r="891" spans="8:40" x14ac:dyDescent="0.15">
      <c r="H891" s="17">
        <f t="shared" si="483"/>
        <v>150</v>
      </c>
      <c r="I891" s="7" t="b">
        <f t="shared" si="476"/>
        <v>0</v>
      </c>
      <c r="J891" s="16">
        <v>0</v>
      </c>
      <c r="K891" s="14">
        <v>0</v>
      </c>
      <c r="L891" s="15">
        <f t="shared" si="484"/>
        <v>2904.0127769293531</v>
      </c>
      <c r="M891" s="14">
        <f t="shared" si="468"/>
        <v>769177</v>
      </c>
      <c r="O891" s="12" t="e">
        <f>1000*(IF(I90&lt;18,VLOOKUP(I90,'[1]Mortality (No Interventions) H'!$B$10:$O$129,13),VLOOKUP(I90,'[1]Mortality (Interventions) H'!$B$392:$AV$512,22)))</f>
        <v>#N/A</v>
      </c>
      <c r="P891" s="11">
        <v>0</v>
      </c>
      <c r="Q891" s="10" t="e">
        <f t="shared" si="477"/>
        <v>#N/A</v>
      </c>
      <c r="R891" s="10" t="e">
        <f t="shared" si="478"/>
        <v>#N/A</v>
      </c>
      <c r="S891" s="10" t="e">
        <f t="shared" si="479"/>
        <v>#N/A</v>
      </c>
      <c r="T891" s="9" t="e">
        <f t="shared" si="469"/>
        <v>#N/A</v>
      </c>
      <c r="V891" s="8" t="e">
        <f t="shared" si="480"/>
        <v>#N/A</v>
      </c>
      <c r="W891" s="8" t="e">
        <f t="shared" si="470"/>
        <v>#N/A</v>
      </c>
      <c r="Y891" s="8">
        <f t="shared" si="471"/>
        <v>0</v>
      </c>
      <c r="Z891" s="8">
        <f t="shared" si="472"/>
        <v>0</v>
      </c>
      <c r="AA891" s="8">
        <f t="shared" si="473"/>
        <v>0</v>
      </c>
      <c r="AB891" s="8">
        <f t="shared" si="481"/>
        <v>0</v>
      </c>
      <c r="AC891" s="8">
        <f t="shared" si="474"/>
        <v>0</v>
      </c>
      <c r="AD891" s="8">
        <f t="shared" si="482"/>
        <v>0</v>
      </c>
      <c r="AE891" s="8">
        <f t="shared" si="475"/>
        <v>0</v>
      </c>
      <c r="AJ891" s="7"/>
      <c r="AK891" s="6"/>
      <c r="AL891" s="6"/>
      <c r="AM891" s="5"/>
      <c r="AN891" s="5"/>
    </row>
    <row r="892" spans="8:40" x14ac:dyDescent="0.15">
      <c r="H892" s="17">
        <f t="shared" si="483"/>
        <v>151</v>
      </c>
      <c r="I892" s="7" t="b">
        <f t="shared" si="476"/>
        <v>0</v>
      </c>
      <c r="J892" s="16">
        <v>0</v>
      </c>
      <c r="K892" s="14">
        <v>0</v>
      </c>
      <c r="L892" s="15">
        <f t="shared" si="484"/>
        <v>2904.0127769293531</v>
      </c>
      <c r="M892" s="14">
        <f t="shared" si="468"/>
        <v>769177</v>
      </c>
      <c r="O892" s="12" t="e">
        <f>1000*(IF(I91&lt;18,VLOOKUP(I91,'[1]Mortality (No Interventions) H'!$B$10:$O$129,13),VLOOKUP(I91,'[1]Mortality (Interventions) H'!$B$392:$AV$512,22)))</f>
        <v>#N/A</v>
      </c>
      <c r="P892" s="11">
        <v>0</v>
      </c>
      <c r="Q892" s="10" t="e">
        <f t="shared" si="477"/>
        <v>#N/A</v>
      </c>
      <c r="R892" s="10" t="e">
        <f t="shared" si="478"/>
        <v>#N/A</v>
      </c>
      <c r="S892" s="10" t="e">
        <f t="shared" si="479"/>
        <v>#N/A</v>
      </c>
      <c r="T892" s="9" t="e">
        <f t="shared" si="469"/>
        <v>#N/A</v>
      </c>
      <c r="V892" s="8" t="e">
        <f t="shared" si="480"/>
        <v>#N/A</v>
      </c>
      <c r="W892" s="8" t="e">
        <f t="shared" si="470"/>
        <v>#N/A</v>
      </c>
      <c r="Y892" s="8">
        <f t="shared" si="471"/>
        <v>0</v>
      </c>
      <c r="Z892" s="8">
        <f t="shared" si="472"/>
        <v>0</v>
      </c>
      <c r="AA892" s="8">
        <f t="shared" si="473"/>
        <v>0</v>
      </c>
      <c r="AB892" s="8">
        <f t="shared" si="481"/>
        <v>0</v>
      </c>
      <c r="AC892" s="8">
        <f t="shared" si="474"/>
        <v>0</v>
      </c>
      <c r="AD892" s="8">
        <f t="shared" si="482"/>
        <v>0</v>
      </c>
      <c r="AE892" s="8">
        <f t="shared" si="475"/>
        <v>0</v>
      </c>
      <c r="AJ892" s="7"/>
      <c r="AK892" s="6"/>
      <c r="AL892" s="6"/>
      <c r="AM892" s="5"/>
      <c r="AN892" s="5"/>
    </row>
    <row r="893" spans="8:40" x14ac:dyDescent="0.15">
      <c r="H893" s="17">
        <f t="shared" si="483"/>
        <v>152</v>
      </c>
      <c r="I893" s="7" t="b">
        <f t="shared" si="476"/>
        <v>0</v>
      </c>
      <c r="J893" s="16">
        <v>0</v>
      </c>
      <c r="K893" s="14">
        <v>0</v>
      </c>
      <c r="L893" s="15">
        <f t="shared" si="484"/>
        <v>2904.0127769293531</v>
      </c>
      <c r="M893" s="14">
        <f t="shared" si="468"/>
        <v>769177</v>
      </c>
      <c r="O893" s="12" t="e">
        <f>1000*(IF(I92&lt;18,VLOOKUP(I92,'[1]Mortality (No Interventions) H'!$B$10:$O$129,13),VLOOKUP(I92,'[1]Mortality (Interventions) H'!$B$392:$AV$512,22)))</f>
        <v>#N/A</v>
      </c>
      <c r="P893" s="11">
        <v>0</v>
      </c>
      <c r="Q893" s="10" t="e">
        <f t="shared" si="477"/>
        <v>#N/A</v>
      </c>
      <c r="R893" s="10" t="e">
        <f t="shared" si="478"/>
        <v>#N/A</v>
      </c>
      <c r="S893" s="10" t="e">
        <f t="shared" si="479"/>
        <v>#N/A</v>
      </c>
      <c r="T893" s="9" t="e">
        <f t="shared" si="469"/>
        <v>#N/A</v>
      </c>
      <c r="V893" s="8" t="e">
        <f t="shared" si="480"/>
        <v>#N/A</v>
      </c>
      <c r="W893" s="8" t="e">
        <f t="shared" si="470"/>
        <v>#N/A</v>
      </c>
      <c r="Y893" s="8">
        <f t="shared" si="471"/>
        <v>0</v>
      </c>
      <c r="Z893" s="8">
        <f t="shared" si="472"/>
        <v>0</v>
      </c>
      <c r="AA893" s="8">
        <f t="shared" si="473"/>
        <v>0</v>
      </c>
      <c r="AB893" s="8">
        <f t="shared" si="481"/>
        <v>0</v>
      </c>
      <c r="AC893" s="8">
        <f t="shared" si="474"/>
        <v>0</v>
      </c>
      <c r="AD893" s="8">
        <f t="shared" si="482"/>
        <v>0</v>
      </c>
      <c r="AE893" s="8">
        <f t="shared" si="475"/>
        <v>0</v>
      </c>
      <c r="AJ893" s="7"/>
      <c r="AK893" s="6"/>
      <c r="AL893" s="6"/>
      <c r="AM893" s="5"/>
      <c r="AN893" s="5"/>
    </row>
    <row r="894" spans="8:40" x14ac:dyDescent="0.15">
      <c r="H894" s="17">
        <f t="shared" si="483"/>
        <v>153</v>
      </c>
      <c r="I894" s="7" t="b">
        <f t="shared" si="476"/>
        <v>0</v>
      </c>
      <c r="J894" s="16">
        <v>0</v>
      </c>
      <c r="K894" s="14">
        <v>0</v>
      </c>
      <c r="L894" s="15">
        <f t="shared" si="484"/>
        <v>2904.0127769293531</v>
      </c>
      <c r="M894" s="14">
        <f t="shared" si="468"/>
        <v>769177</v>
      </c>
      <c r="O894" s="12" t="e">
        <f>1000*(IF(I93&lt;18,VLOOKUP(I93,'[1]Mortality (No Interventions) H'!$B$10:$O$129,13),VLOOKUP(I93,'[1]Mortality (Interventions) H'!$B$392:$AV$512,22)))</f>
        <v>#N/A</v>
      </c>
      <c r="P894" s="11">
        <v>0</v>
      </c>
      <c r="Q894" s="10" t="e">
        <f t="shared" si="477"/>
        <v>#N/A</v>
      </c>
      <c r="R894" s="10" t="e">
        <f t="shared" si="478"/>
        <v>#N/A</v>
      </c>
      <c r="S894" s="10" t="e">
        <f t="shared" si="479"/>
        <v>#N/A</v>
      </c>
      <c r="T894" s="9" t="e">
        <f t="shared" si="469"/>
        <v>#N/A</v>
      </c>
      <c r="V894" s="8" t="e">
        <f t="shared" si="480"/>
        <v>#N/A</v>
      </c>
      <c r="W894" s="8" t="e">
        <f t="shared" si="470"/>
        <v>#N/A</v>
      </c>
      <c r="Y894" s="8">
        <f t="shared" si="471"/>
        <v>0</v>
      </c>
      <c r="Z894" s="8">
        <f t="shared" si="472"/>
        <v>0</v>
      </c>
      <c r="AA894" s="8">
        <f t="shared" si="473"/>
        <v>0</v>
      </c>
      <c r="AB894" s="8">
        <f t="shared" si="481"/>
        <v>0</v>
      </c>
      <c r="AC894" s="8">
        <f t="shared" si="474"/>
        <v>0</v>
      </c>
      <c r="AD894" s="8">
        <f t="shared" si="482"/>
        <v>0</v>
      </c>
      <c r="AE894" s="8">
        <f t="shared" si="475"/>
        <v>0</v>
      </c>
      <c r="AJ894" s="7"/>
      <c r="AK894" s="6"/>
      <c r="AL894" s="6"/>
      <c r="AM894" s="5"/>
      <c r="AN894" s="5"/>
    </row>
    <row r="895" spans="8:40" x14ac:dyDescent="0.15">
      <c r="H895" s="17">
        <f t="shared" si="483"/>
        <v>154</v>
      </c>
      <c r="I895" s="7" t="b">
        <f t="shared" si="476"/>
        <v>0</v>
      </c>
      <c r="J895" s="16">
        <v>0</v>
      </c>
      <c r="K895" s="14">
        <v>0</v>
      </c>
      <c r="L895" s="15">
        <f t="shared" si="484"/>
        <v>2904.0127769293531</v>
      </c>
      <c r="M895" s="14">
        <f t="shared" si="468"/>
        <v>769177</v>
      </c>
      <c r="O895" s="12" t="e">
        <f>1000*(IF(I94&lt;18,VLOOKUP(I94,'[1]Mortality (No Interventions) H'!$B$10:$O$129,13),VLOOKUP(I94,'[1]Mortality (Interventions) H'!$B$392:$AV$512,22)))</f>
        <v>#N/A</v>
      </c>
      <c r="P895" s="11">
        <v>0</v>
      </c>
      <c r="Q895" s="10" t="e">
        <f t="shared" si="477"/>
        <v>#N/A</v>
      </c>
      <c r="R895" s="10" t="e">
        <f t="shared" si="478"/>
        <v>#N/A</v>
      </c>
      <c r="S895" s="10" t="e">
        <f t="shared" si="479"/>
        <v>#N/A</v>
      </c>
      <c r="T895" s="9" t="e">
        <f t="shared" si="469"/>
        <v>#N/A</v>
      </c>
      <c r="V895" s="8" t="e">
        <f t="shared" si="480"/>
        <v>#N/A</v>
      </c>
      <c r="W895" s="8" t="e">
        <f t="shared" si="470"/>
        <v>#N/A</v>
      </c>
      <c r="Y895" s="8">
        <f t="shared" si="471"/>
        <v>0</v>
      </c>
      <c r="Z895" s="8">
        <f t="shared" si="472"/>
        <v>0</v>
      </c>
      <c r="AA895" s="8">
        <f t="shared" si="473"/>
        <v>0</v>
      </c>
      <c r="AB895" s="8">
        <f t="shared" si="481"/>
        <v>0</v>
      </c>
      <c r="AC895" s="8">
        <f t="shared" si="474"/>
        <v>0</v>
      </c>
      <c r="AD895" s="8">
        <f t="shared" si="482"/>
        <v>0</v>
      </c>
      <c r="AE895" s="8">
        <f t="shared" si="475"/>
        <v>0</v>
      </c>
      <c r="AJ895" s="7"/>
      <c r="AK895" s="6"/>
      <c r="AL895" s="6"/>
      <c r="AM895" s="5"/>
      <c r="AN895" s="5"/>
    </row>
    <row r="896" spans="8:40" x14ac:dyDescent="0.15">
      <c r="H896" s="17">
        <f t="shared" si="483"/>
        <v>155</v>
      </c>
      <c r="I896" s="7" t="b">
        <f t="shared" si="476"/>
        <v>0</v>
      </c>
      <c r="J896" s="16">
        <v>0</v>
      </c>
      <c r="K896" s="14">
        <v>0</v>
      </c>
      <c r="L896" s="15">
        <f t="shared" si="484"/>
        <v>2904.0127769293531</v>
      </c>
      <c r="M896" s="14">
        <f t="shared" si="468"/>
        <v>769177</v>
      </c>
      <c r="O896" s="12" t="e">
        <f>1000*(IF(I95&lt;18,VLOOKUP(I95,'[1]Mortality (No Interventions) H'!$B$10:$O$129,13),VLOOKUP(I95,'[1]Mortality (Interventions) H'!$B$392:$AV$512,22)))</f>
        <v>#N/A</v>
      </c>
      <c r="P896" s="11">
        <v>0</v>
      </c>
      <c r="Q896" s="10" t="e">
        <f t="shared" si="477"/>
        <v>#N/A</v>
      </c>
      <c r="R896" s="10" t="e">
        <f t="shared" si="478"/>
        <v>#N/A</v>
      </c>
      <c r="S896" s="10" t="e">
        <f t="shared" si="479"/>
        <v>#N/A</v>
      </c>
      <c r="T896" s="9" t="e">
        <f t="shared" si="469"/>
        <v>#N/A</v>
      </c>
      <c r="V896" s="8" t="e">
        <f t="shared" si="480"/>
        <v>#N/A</v>
      </c>
      <c r="W896" s="8" t="e">
        <f t="shared" si="470"/>
        <v>#N/A</v>
      </c>
      <c r="Y896" s="8">
        <f t="shared" si="471"/>
        <v>0</v>
      </c>
      <c r="Z896" s="8">
        <f t="shared" si="472"/>
        <v>0</v>
      </c>
      <c r="AA896" s="8">
        <f t="shared" si="473"/>
        <v>0</v>
      </c>
      <c r="AB896" s="8">
        <f t="shared" si="481"/>
        <v>0</v>
      </c>
      <c r="AC896" s="8">
        <f t="shared" si="474"/>
        <v>0</v>
      </c>
      <c r="AD896" s="8">
        <f t="shared" si="482"/>
        <v>0</v>
      </c>
      <c r="AE896" s="8">
        <f t="shared" si="475"/>
        <v>0</v>
      </c>
      <c r="AJ896" s="7"/>
      <c r="AK896" s="6"/>
      <c r="AL896" s="6"/>
      <c r="AM896" s="5"/>
      <c r="AN896" s="5"/>
    </row>
    <row r="897" spans="8:40" x14ac:dyDescent="0.15">
      <c r="H897" s="17">
        <f t="shared" si="483"/>
        <v>156</v>
      </c>
      <c r="I897" s="7" t="b">
        <f t="shared" si="476"/>
        <v>0</v>
      </c>
      <c r="J897" s="16">
        <v>0</v>
      </c>
      <c r="K897" s="14">
        <v>0</v>
      </c>
      <c r="L897" s="15">
        <f t="shared" si="484"/>
        <v>2904.0127769293531</v>
      </c>
      <c r="M897" s="14">
        <f t="shared" si="468"/>
        <v>769177</v>
      </c>
      <c r="O897" s="12" t="e">
        <f>1000*(IF(I96&lt;18,VLOOKUP(I96,'[1]Mortality (No Interventions) H'!$B$10:$O$129,13),VLOOKUP(I96,'[1]Mortality (Interventions) H'!$B$392:$AV$512,22)))</f>
        <v>#N/A</v>
      </c>
      <c r="P897" s="11">
        <v>0</v>
      </c>
      <c r="Q897" s="10" t="e">
        <f t="shared" si="477"/>
        <v>#N/A</v>
      </c>
      <c r="R897" s="10" t="e">
        <f t="shared" si="478"/>
        <v>#N/A</v>
      </c>
      <c r="S897" s="10" t="e">
        <f t="shared" si="479"/>
        <v>#N/A</v>
      </c>
      <c r="T897" s="9" t="e">
        <f t="shared" si="469"/>
        <v>#N/A</v>
      </c>
      <c r="V897" s="8" t="e">
        <f t="shared" si="480"/>
        <v>#N/A</v>
      </c>
      <c r="W897" s="8" t="e">
        <f t="shared" si="470"/>
        <v>#N/A</v>
      </c>
      <c r="Y897" s="8">
        <f t="shared" si="471"/>
        <v>0</v>
      </c>
      <c r="Z897" s="8">
        <f t="shared" si="472"/>
        <v>0</v>
      </c>
      <c r="AA897" s="8">
        <f t="shared" si="473"/>
        <v>0</v>
      </c>
      <c r="AB897" s="8">
        <f t="shared" si="481"/>
        <v>0</v>
      </c>
      <c r="AC897" s="8">
        <f t="shared" si="474"/>
        <v>0</v>
      </c>
      <c r="AD897" s="8">
        <f t="shared" si="482"/>
        <v>0</v>
      </c>
      <c r="AE897" s="8">
        <f t="shared" si="475"/>
        <v>0</v>
      </c>
      <c r="AJ897" s="7"/>
      <c r="AK897" s="6"/>
      <c r="AL897" s="6"/>
      <c r="AM897" s="5"/>
      <c r="AN897" s="5"/>
    </row>
    <row r="898" spans="8:40" x14ac:dyDescent="0.15">
      <c r="H898" s="17">
        <f t="shared" si="483"/>
        <v>157</v>
      </c>
      <c r="I898" s="7" t="b">
        <f t="shared" si="476"/>
        <v>0</v>
      </c>
      <c r="J898" s="16">
        <v>0</v>
      </c>
      <c r="K898" s="14">
        <v>0</v>
      </c>
      <c r="L898" s="15">
        <f t="shared" si="484"/>
        <v>2904.0127769293531</v>
      </c>
      <c r="M898" s="14">
        <f t="shared" si="468"/>
        <v>769177</v>
      </c>
      <c r="O898" s="12" t="e">
        <f>1000*(IF(I97&lt;18,VLOOKUP(I97,'[1]Mortality (No Interventions) H'!$B$10:$O$129,13),VLOOKUP(I97,'[1]Mortality (Interventions) H'!$B$392:$AV$512,22)))</f>
        <v>#N/A</v>
      </c>
      <c r="P898" s="11">
        <v>0</v>
      </c>
      <c r="Q898" s="10" t="e">
        <f t="shared" si="477"/>
        <v>#N/A</v>
      </c>
      <c r="R898" s="10" t="e">
        <f t="shared" si="478"/>
        <v>#N/A</v>
      </c>
      <c r="S898" s="10" t="e">
        <f t="shared" si="479"/>
        <v>#N/A</v>
      </c>
      <c r="T898" s="9" t="e">
        <f t="shared" si="469"/>
        <v>#N/A</v>
      </c>
      <c r="V898" s="8" t="e">
        <f t="shared" si="480"/>
        <v>#N/A</v>
      </c>
      <c r="W898" s="8" t="e">
        <f t="shared" si="470"/>
        <v>#N/A</v>
      </c>
      <c r="Y898" s="8">
        <f t="shared" si="471"/>
        <v>0</v>
      </c>
      <c r="Z898" s="8">
        <f t="shared" si="472"/>
        <v>0</v>
      </c>
      <c r="AA898" s="8">
        <f t="shared" si="473"/>
        <v>0</v>
      </c>
      <c r="AB898" s="8">
        <f t="shared" si="481"/>
        <v>0</v>
      </c>
      <c r="AC898" s="8">
        <f t="shared" si="474"/>
        <v>0</v>
      </c>
      <c r="AD898" s="8">
        <f t="shared" si="482"/>
        <v>0</v>
      </c>
      <c r="AE898" s="8">
        <f t="shared" si="475"/>
        <v>0</v>
      </c>
      <c r="AJ898" s="7"/>
      <c r="AK898" s="6"/>
      <c r="AL898" s="6"/>
      <c r="AM898" s="5"/>
      <c r="AN898" s="5"/>
    </row>
    <row r="899" spans="8:40" x14ac:dyDescent="0.15">
      <c r="H899" s="17">
        <f t="shared" si="483"/>
        <v>158</v>
      </c>
      <c r="I899" s="7" t="b">
        <f t="shared" si="476"/>
        <v>0</v>
      </c>
      <c r="J899" s="16">
        <v>0</v>
      </c>
      <c r="K899" s="14">
        <v>0</v>
      </c>
      <c r="L899" s="15">
        <f t="shared" si="484"/>
        <v>2904.0127769293531</v>
      </c>
      <c r="M899" s="14">
        <f t="shared" si="468"/>
        <v>769177</v>
      </c>
      <c r="O899" s="12" t="e">
        <f>1000*(IF(I98&lt;18,VLOOKUP(I98,'[1]Mortality (No Interventions) H'!$B$10:$O$129,13),VLOOKUP(I98,'[1]Mortality (Interventions) H'!$B$392:$AV$512,22)))</f>
        <v>#N/A</v>
      </c>
      <c r="P899" s="11">
        <v>0</v>
      </c>
      <c r="Q899" s="10" t="e">
        <f t="shared" si="477"/>
        <v>#N/A</v>
      </c>
      <c r="R899" s="10" t="e">
        <f t="shared" si="478"/>
        <v>#N/A</v>
      </c>
      <c r="S899" s="10" t="e">
        <f t="shared" si="479"/>
        <v>#N/A</v>
      </c>
      <c r="T899" s="9" t="e">
        <f t="shared" si="469"/>
        <v>#N/A</v>
      </c>
      <c r="V899" s="8" t="e">
        <f t="shared" si="480"/>
        <v>#N/A</v>
      </c>
      <c r="W899" s="8" t="e">
        <f t="shared" si="470"/>
        <v>#N/A</v>
      </c>
      <c r="Y899" s="8">
        <f t="shared" si="471"/>
        <v>0</v>
      </c>
      <c r="Z899" s="8">
        <f t="shared" si="472"/>
        <v>0</v>
      </c>
      <c r="AA899" s="8">
        <f t="shared" si="473"/>
        <v>0</v>
      </c>
      <c r="AB899" s="8">
        <f t="shared" si="481"/>
        <v>0</v>
      </c>
      <c r="AC899" s="8">
        <f t="shared" si="474"/>
        <v>0</v>
      </c>
      <c r="AD899" s="8">
        <f t="shared" si="482"/>
        <v>0</v>
      </c>
      <c r="AE899" s="8">
        <f t="shared" si="475"/>
        <v>0</v>
      </c>
      <c r="AJ899" s="7"/>
      <c r="AK899" s="6"/>
      <c r="AL899" s="6"/>
      <c r="AM899" s="5"/>
      <c r="AN899" s="5"/>
    </row>
    <row r="900" spans="8:40" x14ac:dyDescent="0.15">
      <c r="H900" s="17">
        <f t="shared" si="483"/>
        <v>159</v>
      </c>
      <c r="I900" s="7" t="b">
        <f t="shared" si="476"/>
        <v>0</v>
      </c>
      <c r="J900" s="16">
        <v>0</v>
      </c>
      <c r="K900" s="14">
        <v>0</v>
      </c>
      <c r="L900" s="15">
        <f t="shared" si="484"/>
        <v>2904.0127769293531</v>
      </c>
      <c r="M900" s="14">
        <f t="shared" si="468"/>
        <v>769177</v>
      </c>
      <c r="O900" s="12" t="e">
        <f>1000*(IF(I99&lt;18,VLOOKUP(I99,'[1]Mortality (No Interventions) H'!$B$10:$O$129,13),VLOOKUP(I99,'[1]Mortality (Interventions) H'!$B$392:$AV$512,22)))</f>
        <v>#N/A</v>
      </c>
      <c r="P900" s="11">
        <v>0</v>
      </c>
      <c r="Q900" s="10" t="e">
        <f t="shared" si="477"/>
        <v>#N/A</v>
      </c>
      <c r="R900" s="10" t="e">
        <f t="shared" si="478"/>
        <v>#N/A</v>
      </c>
      <c r="S900" s="10" t="e">
        <f t="shared" si="479"/>
        <v>#N/A</v>
      </c>
      <c r="T900" s="9" t="e">
        <f t="shared" si="469"/>
        <v>#N/A</v>
      </c>
      <c r="V900" s="8" t="e">
        <f t="shared" si="480"/>
        <v>#N/A</v>
      </c>
      <c r="W900" s="8" t="e">
        <f t="shared" si="470"/>
        <v>#N/A</v>
      </c>
      <c r="Y900" s="8">
        <f t="shared" si="471"/>
        <v>0</v>
      </c>
      <c r="Z900" s="8">
        <f t="shared" si="472"/>
        <v>0</v>
      </c>
      <c r="AA900" s="8">
        <f t="shared" si="473"/>
        <v>0</v>
      </c>
      <c r="AB900" s="8">
        <f t="shared" si="481"/>
        <v>0</v>
      </c>
      <c r="AC900" s="8">
        <f t="shared" si="474"/>
        <v>0</v>
      </c>
      <c r="AD900" s="8">
        <f t="shared" si="482"/>
        <v>0</v>
      </c>
      <c r="AE900" s="8">
        <f t="shared" si="475"/>
        <v>0</v>
      </c>
      <c r="AJ900" s="7"/>
      <c r="AK900" s="6"/>
      <c r="AL900" s="6"/>
      <c r="AM900" s="5"/>
      <c r="AN900" s="5"/>
    </row>
    <row r="901" spans="8:40" x14ac:dyDescent="0.15">
      <c r="H901" s="17">
        <f t="shared" si="483"/>
        <v>160</v>
      </c>
      <c r="I901" s="7" t="b">
        <f t="shared" si="476"/>
        <v>0</v>
      </c>
      <c r="J901" s="16">
        <v>0</v>
      </c>
      <c r="K901" s="14">
        <v>0</v>
      </c>
      <c r="L901" s="15">
        <f t="shared" si="484"/>
        <v>2904.0127769293531</v>
      </c>
      <c r="M901" s="14">
        <f t="shared" ref="M901:M925" si="485">$E$11</f>
        <v>769177</v>
      </c>
      <c r="O901" s="12" t="e">
        <f>1000*(IF(I100&lt;18,VLOOKUP(I100,'[1]Mortality (No Interventions) H'!$B$10:$O$129,13),VLOOKUP(I100,'[1]Mortality (Interventions) H'!$B$392:$AV$512,22)))</f>
        <v>#N/A</v>
      </c>
      <c r="P901" s="11">
        <v>0</v>
      </c>
      <c r="Q901" s="10" t="e">
        <f t="shared" si="477"/>
        <v>#N/A</v>
      </c>
      <c r="R901" s="10" t="e">
        <f t="shared" si="478"/>
        <v>#N/A</v>
      </c>
      <c r="S901" s="10" t="e">
        <f t="shared" si="479"/>
        <v>#N/A</v>
      </c>
      <c r="T901" s="9" t="e">
        <f t="shared" ref="T901:T925" si="486">Q901-SUM(R901:S901)</f>
        <v>#N/A</v>
      </c>
      <c r="V901" s="8" t="e">
        <f t="shared" si="480"/>
        <v>#N/A</v>
      </c>
      <c r="W901" s="8" t="e">
        <f t="shared" ref="W901:W925" si="487">$G$14*M901*T901</f>
        <v>#N/A</v>
      </c>
      <c r="Y901" s="8">
        <f t="shared" ref="Y901:Y925" si="488">IFERROR(_xlfn.IFNA($T901*J901,0),0)</f>
        <v>0</v>
      </c>
      <c r="Z901" s="8">
        <f t="shared" ref="Z901:Z925" si="489">IFERROR(_xlfn.IFNA(-$T901*K901,0),0)</f>
        <v>0</v>
      </c>
      <c r="AA901" s="8">
        <f t="shared" ref="AA901:AA925" si="490">IFERROR(_xlfn.IFNA(-$T901*L901,0),0)</f>
        <v>0</v>
      </c>
      <c r="AB901" s="8">
        <f t="shared" si="481"/>
        <v>0</v>
      </c>
      <c r="AC901" s="8">
        <f t="shared" ref="AC901:AC925" si="491">IFERROR(_xlfn.IFNA(SUM(Y901:AB901),0),0)</f>
        <v>0</v>
      </c>
      <c r="AD901" s="8">
        <f t="shared" si="482"/>
        <v>0</v>
      </c>
      <c r="AE901" s="8">
        <f t="shared" ref="AE901:AE925" si="492">IFERROR(_xlfn.IFNA(SUM(AC901:AD901),0),0)</f>
        <v>0</v>
      </c>
      <c r="AJ901" s="7"/>
      <c r="AK901" s="6"/>
      <c r="AL901" s="6"/>
      <c r="AM901" s="5"/>
      <c r="AN901" s="5"/>
    </row>
    <row r="902" spans="8:40" x14ac:dyDescent="0.15">
      <c r="H902" s="17">
        <f t="shared" si="483"/>
        <v>161</v>
      </c>
      <c r="I902" s="7" t="b">
        <f t="shared" ref="I902:I925" si="493">IF(H902&lt;121, H902 )</f>
        <v>0</v>
      </c>
      <c r="J902" s="16">
        <v>0</v>
      </c>
      <c r="K902" s="14">
        <v>0</v>
      </c>
      <c r="L902" s="15">
        <f t="shared" si="484"/>
        <v>2904.0127769293531</v>
      </c>
      <c r="M902" s="14">
        <f t="shared" si="485"/>
        <v>769177</v>
      </c>
      <c r="O902" s="12" t="e">
        <f>1000*(IF(I101&lt;18,VLOOKUP(I101,'[1]Mortality (No Interventions) H'!$B$10:$O$129,13),VLOOKUP(I101,'[1]Mortality (Interventions) H'!$B$392:$AV$512,22)))</f>
        <v>#N/A</v>
      </c>
      <c r="P902" s="11">
        <v>0</v>
      </c>
      <c r="Q902" s="10" t="e">
        <f t="shared" ref="Q902:Q925" si="494">T901</f>
        <v>#N/A</v>
      </c>
      <c r="R902" s="10" t="e">
        <f t="shared" ref="R902:R925" si="495">O902*Q902/1000</f>
        <v>#N/A</v>
      </c>
      <c r="S902" s="10" t="e">
        <f t="shared" ref="S902:S925" si="496">MIN(P902*Q902,Q902-R902)</f>
        <v>#N/A</v>
      </c>
      <c r="T902" s="9" t="e">
        <f t="shared" si="486"/>
        <v>#N/A</v>
      </c>
      <c r="V902" s="8" t="e">
        <f t="shared" ref="V902:V925" si="497">W901</f>
        <v>#N/A</v>
      </c>
      <c r="W902" s="8" t="e">
        <f t="shared" si="487"/>
        <v>#N/A</v>
      </c>
      <c r="Y902" s="8">
        <f t="shared" si="488"/>
        <v>0</v>
      </c>
      <c r="Z902" s="8">
        <f t="shared" si="489"/>
        <v>0</v>
      </c>
      <c r="AA902" s="8">
        <f t="shared" si="490"/>
        <v>0</v>
      </c>
      <c r="AB902" s="8">
        <f t="shared" ref="AB902:AB925" si="498">IFERROR(_xlfn.IFNA(-M902*R902,0),0)</f>
        <v>0</v>
      </c>
      <c r="AC902" s="8">
        <f t="shared" si="491"/>
        <v>0</v>
      </c>
      <c r="AD902" s="8">
        <f t="shared" ref="AD902:AD925" si="499">IFERROR(_xlfn.IFNA($D$6*SUM(V902:V902,Y902:Z902),0),0)</f>
        <v>0</v>
      </c>
      <c r="AE902" s="8">
        <f t="shared" si="492"/>
        <v>0</v>
      </c>
      <c r="AJ902" s="7"/>
      <c r="AK902" s="6"/>
      <c r="AL902" s="6"/>
      <c r="AM902" s="5"/>
      <c r="AN902" s="5"/>
    </row>
    <row r="903" spans="8:40" x14ac:dyDescent="0.15">
      <c r="H903" s="17">
        <f t="shared" ref="H903:H925" si="500">H902+1</f>
        <v>162</v>
      </c>
      <c r="I903" s="7" t="b">
        <f t="shared" si="493"/>
        <v>0</v>
      </c>
      <c r="J903" s="16">
        <v>0</v>
      </c>
      <c r="K903" s="14">
        <v>0</v>
      </c>
      <c r="L903" s="15">
        <f t="shared" ref="L903:L925" si="501">$C$816</f>
        <v>2904.0127769293531</v>
      </c>
      <c r="M903" s="14">
        <f t="shared" si="485"/>
        <v>769177</v>
      </c>
      <c r="O903" s="12" t="e">
        <f>1000*(IF(I102&lt;18,VLOOKUP(I102,'[1]Mortality (No Interventions) H'!$B$10:$O$129,13),VLOOKUP(I102,'[1]Mortality (Interventions) H'!$B$392:$AV$512,22)))</f>
        <v>#N/A</v>
      </c>
      <c r="P903" s="11">
        <v>0</v>
      </c>
      <c r="Q903" s="10" t="e">
        <f t="shared" si="494"/>
        <v>#N/A</v>
      </c>
      <c r="R903" s="10" t="e">
        <f t="shared" si="495"/>
        <v>#N/A</v>
      </c>
      <c r="S903" s="10" t="e">
        <f t="shared" si="496"/>
        <v>#N/A</v>
      </c>
      <c r="T903" s="9" t="e">
        <f t="shared" si="486"/>
        <v>#N/A</v>
      </c>
      <c r="V903" s="8" t="e">
        <f t="shared" si="497"/>
        <v>#N/A</v>
      </c>
      <c r="W903" s="8" t="e">
        <f t="shared" si="487"/>
        <v>#N/A</v>
      </c>
      <c r="Y903" s="8">
        <f t="shared" si="488"/>
        <v>0</v>
      </c>
      <c r="Z903" s="8">
        <f t="shared" si="489"/>
        <v>0</v>
      </c>
      <c r="AA903" s="8">
        <f t="shared" si="490"/>
        <v>0</v>
      </c>
      <c r="AB903" s="8">
        <f t="shared" si="498"/>
        <v>0</v>
      </c>
      <c r="AC903" s="8">
        <f t="shared" si="491"/>
        <v>0</v>
      </c>
      <c r="AD903" s="8">
        <f t="shared" si="499"/>
        <v>0</v>
      </c>
      <c r="AE903" s="8">
        <f t="shared" si="492"/>
        <v>0</v>
      </c>
      <c r="AJ903" s="7"/>
      <c r="AK903" s="6"/>
      <c r="AL903" s="6"/>
      <c r="AM903" s="5"/>
      <c r="AN903" s="5"/>
    </row>
    <row r="904" spans="8:40" x14ac:dyDescent="0.15">
      <c r="H904" s="17">
        <f t="shared" si="500"/>
        <v>163</v>
      </c>
      <c r="I904" s="7" t="b">
        <f t="shared" si="493"/>
        <v>0</v>
      </c>
      <c r="J904" s="16">
        <v>0</v>
      </c>
      <c r="K904" s="14">
        <v>0</v>
      </c>
      <c r="L904" s="15">
        <f t="shared" si="501"/>
        <v>2904.0127769293531</v>
      </c>
      <c r="M904" s="14">
        <f t="shared" si="485"/>
        <v>769177</v>
      </c>
      <c r="O904" s="12" t="e">
        <f>1000*(IF(I103&lt;18,VLOOKUP(I103,'[1]Mortality (No Interventions) H'!$B$10:$O$129,13),VLOOKUP(I103,'[1]Mortality (Interventions) H'!$B$392:$AV$512,22)))</f>
        <v>#N/A</v>
      </c>
      <c r="P904" s="11">
        <v>0</v>
      </c>
      <c r="Q904" s="10" t="e">
        <f t="shared" si="494"/>
        <v>#N/A</v>
      </c>
      <c r="R904" s="10" t="e">
        <f t="shared" si="495"/>
        <v>#N/A</v>
      </c>
      <c r="S904" s="10" t="e">
        <f t="shared" si="496"/>
        <v>#N/A</v>
      </c>
      <c r="T904" s="9" t="e">
        <f t="shared" si="486"/>
        <v>#N/A</v>
      </c>
      <c r="V904" s="8" t="e">
        <f t="shared" si="497"/>
        <v>#N/A</v>
      </c>
      <c r="W904" s="8" t="e">
        <f t="shared" si="487"/>
        <v>#N/A</v>
      </c>
      <c r="Y904" s="8">
        <f t="shared" si="488"/>
        <v>0</v>
      </c>
      <c r="Z904" s="8">
        <f t="shared" si="489"/>
        <v>0</v>
      </c>
      <c r="AA904" s="8">
        <f t="shared" si="490"/>
        <v>0</v>
      </c>
      <c r="AB904" s="8">
        <f t="shared" si="498"/>
        <v>0</v>
      </c>
      <c r="AC904" s="8">
        <f t="shared" si="491"/>
        <v>0</v>
      </c>
      <c r="AD904" s="8">
        <f t="shared" si="499"/>
        <v>0</v>
      </c>
      <c r="AE904" s="8">
        <f t="shared" si="492"/>
        <v>0</v>
      </c>
      <c r="AJ904" s="7"/>
      <c r="AK904" s="6"/>
      <c r="AL904" s="6"/>
      <c r="AM904" s="5"/>
      <c r="AN904" s="5"/>
    </row>
    <row r="905" spans="8:40" x14ac:dyDescent="0.15">
      <c r="H905" s="17">
        <f t="shared" si="500"/>
        <v>164</v>
      </c>
      <c r="I905" s="7" t="b">
        <f t="shared" si="493"/>
        <v>0</v>
      </c>
      <c r="J905" s="16">
        <v>0</v>
      </c>
      <c r="K905" s="14">
        <v>0</v>
      </c>
      <c r="L905" s="15">
        <f t="shared" si="501"/>
        <v>2904.0127769293531</v>
      </c>
      <c r="M905" s="14">
        <f t="shared" si="485"/>
        <v>769177</v>
      </c>
      <c r="O905" s="12" t="e">
        <f>1000*(IF(I104&lt;18,VLOOKUP(I104,'[1]Mortality (No Interventions) H'!$B$10:$O$129,13),VLOOKUP(I104,'[1]Mortality (Interventions) H'!$B$392:$AV$512,22)))</f>
        <v>#N/A</v>
      </c>
      <c r="P905" s="11">
        <v>0</v>
      </c>
      <c r="Q905" s="10" t="e">
        <f t="shared" si="494"/>
        <v>#N/A</v>
      </c>
      <c r="R905" s="10" t="e">
        <f t="shared" si="495"/>
        <v>#N/A</v>
      </c>
      <c r="S905" s="10" t="e">
        <f t="shared" si="496"/>
        <v>#N/A</v>
      </c>
      <c r="T905" s="9" t="e">
        <f t="shared" si="486"/>
        <v>#N/A</v>
      </c>
      <c r="V905" s="8" t="e">
        <f t="shared" si="497"/>
        <v>#N/A</v>
      </c>
      <c r="W905" s="8" t="e">
        <f t="shared" si="487"/>
        <v>#N/A</v>
      </c>
      <c r="Y905" s="8">
        <f t="shared" si="488"/>
        <v>0</v>
      </c>
      <c r="Z905" s="8">
        <f t="shared" si="489"/>
        <v>0</v>
      </c>
      <c r="AA905" s="8">
        <f t="shared" si="490"/>
        <v>0</v>
      </c>
      <c r="AB905" s="8">
        <f t="shared" si="498"/>
        <v>0</v>
      </c>
      <c r="AC905" s="8">
        <f t="shared" si="491"/>
        <v>0</v>
      </c>
      <c r="AD905" s="8">
        <f t="shared" si="499"/>
        <v>0</v>
      </c>
      <c r="AE905" s="8">
        <f t="shared" si="492"/>
        <v>0</v>
      </c>
      <c r="AJ905" s="7"/>
      <c r="AK905" s="6"/>
      <c r="AL905" s="6"/>
      <c r="AM905" s="5"/>
      <c r="AN905" s="5"/>
    </row>
    <row r="906" spans="8:40" x14ac:dyDescent="0.15">
      <c r="H906" s="17">
        <f t="shared" si="500"/>
        <v>165</v>
      </c>
      <c r="I906" s="7" t="b">
        <f t="shared" si="493"/>
        <v>0</v>
      </c>
      <c r="J906" s="16">
        <v>0</v>
      </c>
      <c r="K906" s="14">
        <v>0</v>
      </c>
      <c r="L906" s="15">
        <f t="shared" si="501"/>
        <v>2904.0127769293531</v>
      </c>
      <c r="M906" s="14">
        <f t="shared" si="485"/>
        <v>769177</v>
      </c>
      <c r="O906" s="12" t="e">
        <f>1000*(IF(I105&lt;18,VLOOKUP(I105,'[1]Mortality (No Interventions) H'!$B$10:$O$129,13),VLOOKUP(I105,'[1]Mortality (Interventions) H'!$B$392:$AV$512,22)))</f>
        <v>#N/A</v>
      </c>
      <c r="P906" s="11">
        <v>0</v>
      </c>
      <c r="Q906" s="10" t="e">
        <f t="shared" si="494"/>
        <v>#N/A</v>
      </c>
      <c r="R906" s="10" t="e">
        <f t="shared" si="495"/>
        <v>#N/A</v>
      </c>
      <c r="S906" s="10" t="e">
        <f t="shared" si="496"/>
        <v>#N/A</v>
      </c>
      <c r="T906" s="9" t="e">
        <f t="shared" si="486"/>
        <v>#N/A</v>
      </c>
      <c r="V906" s="8" t="e">
        <f t="shared" si="497"/>
        <v>#N/A</v>
      </c>
      <c r="W906" s="8" t="e">
        <f t="shared" si="487"/>
        <v>#N/A</v>
      </c>
      <c r="Y906" s="8">
        <f t="shared" si="488"/>
        <v>0</v>
      </c>
      <c r="Z906" s="8">
        <f t="shared" si="489"/>
        <v>0</v>
      </c>
      <c r="AA906" s="8">
        <f t="shared" si="490"/>
        <v>0</v>
      </c>
      <c r="AB906" s="8">
        <f t="shared" si="498"/>
        <v>0</v>
      </c>
      <c r="AC906" s="8">
        <f t="shared" si="491"/>
        <v>0</v>
      </c>
      <c r="AD906" s="8">
        <f t="shared" si="499"/>
        <v>0</v>
      </c>
      <c r="AE906" s="8">
        <f t="shared" si="492"/>
        <v>0</v>
      </c>
      <c r="AJ906" s="7"/>
      <c r="AK906" s="6"/>
      <c r="AL906" s="6"/>
      <c r="AM906" s="5"/>
      <c r="AN906" s="5"/>
    </row>
    <row r="907" spans="8:40" x14ac:dyDescent="0.15">
      <c r="H907" s="17">
        <f t="shared" si="500"/>
        <v>166</v>
      </c>
      <c r="I907" s="7" t="b">
        <f t="shared" si="493"/>
        <v>0</v>
      </c>
      <c r="J907" s="16">
        <v>0</v>
      </c>
      <c r="K907" s="14">
        <v>0</v>
      </c>
      <c r="L907" s="15">
        <f t="shared" si="501"/>
        <v>2904.0127769293531</v>
      </c>
      <c r="M907" s="14">
        <f t="shared" si="485"/>
        <v>769177</v>
      </c>
      <c r="O907" s="12" t="e">
        <f>1000*(IF(I106&lt;18,VLOOKUP(I106,'[1]Mortality (No Interventions) H'!$B$10:$O$129,13),VLOOKUP(I106,'[1]Mortality (Interventions) H'!$B$392:$AV$512,22)))</f>
        <v>#N/A</v>
      </c>
      <c r="P907" s="11">
        <v>0</v>
      </c>
      <c r="Q907" s="10" t="e">
        <f t="shared" si="494"/>
        <v>#N/A</v>
      </c>
      <c r="R907" s="10" t="e">
        <f t="shared" si="495"/>
        <v>#N/A</v>
      </c>
      <c r="S907" s="10" t="e">
        <f t="shared" si="496"/>
        <v>#N/A</v>
      </c>
      <c r="T907" s="9" t="e">
        <f t="shared" si="486"/>
        <v>#N/A</v>
      </c>
      <c r="V907" s="8" t="e">
        <f t="shared" si="497"/>
        <v>#N/A</v>
      </c>
      <c r="W907" s="8" t="e">
        <f t="shared" si="487"/>
        <v>#N/A</v>
      </c>
      <c r="Y907" s="8">
        <f t="shared" si="488"/>
        <v>0</v>
      </c>
      <c r="Z907" s="8">
        <f t="shared" si="489"/>
        <v>0</v>
      </c>
      <c r="AA907" s="8">
        <f t="shared" si="490"/>
        <v>0</v>
      </c>
      <c r="AB907" s="8">
        <f t="shared" si="498"/>
        <v>0</v>
      </c>
      <c r="AC907" s="8">
        <f t="shared" si="491"/>
        <v>0</v>
      </c>
      <c r="AD907" s="8">
        <f t="shared" si="499"/>
        <v>0</v>
      </c>
      <c r="AE907" s="8">
        <f t="shared" si="492"/>
        <v>0</v>
      </c>
      <c r="AJ907" s="7"/>
      <c r="AK907" s="6"/>
      <c r="AL907" s="6"/>
      <c r="AM907" s="5"/>
      <c r="AN907" s="5"/>
    </row>
    <row r="908" spans="8:40" x14ac:dyDescent="0.15">
      <c r="H908" s="17">
        <f t="shared" si="500"/>
        <v>167</v>
      </c>
      <c r="I908" s="7" t="b">
        <f t="shared" si="493"/>
        <v>0</v>
      </c>
      <c r="J908" s="16">
        <v>0</v>
      </c>
      <c r="K908" s="14">
        <v>0</v>
      </c>
      <c r="L908" s="15">
        <f t="shared" si="501"/>
        <v>2904.0127769293531</v>
      </c>
      <c r="M908" s="14">
        <f t="shared" si="485"/>
        <v>769177</v>
      </c>
      <c r="O908" s="12" t="e">
        <f>1000*(IF(I107&lt;18,VLOOKUP(I107,'[1]Mortality (No Interventions) H'!$B$10:$O$129,13),VLOOKUP(I107,'[1]Mortality (Interventions) H'!$B$392:$AV$512,22)))</f>
        <v>#N/A</v>
      </c>
      <c r="P908" s="11">
        <v>0</v>
      </c>
      <c r="Q908" s="10" t="e">
        <f t="shared" si="494"/>
        <v>#N/A</v>
      </c>
      <c r="R908" s="10" t="e">
        <f t="shared" si="495"/>
        <v>#N/A</v>
      </c>
      <c r="S908" s="10" t="e">
        <f t="shared" si="496"/>
        <v>#N/A</v>
      </c>
      <c r="T908" s="9" t="e">
        <f t="shared" si="486"/>
        <v>#N/A</v>
      </c>
      <c r="V908" s="8" t="e">
        <f t="shared" si="497"/>
        <v>#N/A</v>
      </c>
      <c r="W908" s="8" t="e">
        <f t="shared" si="487"/>
        <v>#N/A</v>
      </c>
      <c r="Y908" s="8">
        <f t="shared" si="488"/>
        <v>0</v>
      </c>
      <c r="Z908" s="8">
        <f t="shared" si="489"/>
        <v>0</v>
      </c>
      <c r="AA908" s="8">
        <f t="shared" si="490"/>
        <v>0</v>
      </c>
      <c r="AB908" s="8">
        <f t="shared" si="498"/>
        <v>0</v>
      </c>
      <c r="AC908" s="8">
        <f t="shared" si="491"/>
        <v>0</v>
      </c>
      <c r="AD908" s="8">
        <f t="shared" si="499"/>
        <v>0</v>
      </c>
      <c r="AE908" s="8">
        <f t="shared" si="492"/>
        <v>0</v>
      </c>
      <c r="AJ908" s="7"/>
      <c r="AK908" s="6"/>
      <c r="AL908" s="6"/>
      <c r="AM908" s="5"/>
      <c r="AN908" s="5"/>
    </row>
    <row r="909" spans="8:40" x14ac:dyDescent="0.15">
      <c r="H909" s="17">
        <f t="shared" si="500"/>
        <v>168</v>
      </c>
      <c r="I909" s="7" t="b">
        <f t="shared" si="493"/>
        <v>0</v>
      </c>
      <c r="J909" s="16">
        <v>0</v>
      </c>
      <c r="K909" s="14">
        <v>0</v>
      </c>
      <c r="L909" s="15">
        <f t="shared" si="501"/>
        <v>2904.0127769293531</v>
      </c>
      <c r="M909" s="14">
        <f t="shared" si="485"/>
        <v>769177</v>
      </c>
      <c r="O909" s="12" t="e">
        <f>1000*(IF(I108&lt;18,VLOOKUP(I108,'[1]Mortality (No Interventions) H'!$B$10:$O$129,13),VLOOKUP(I108,'[1]Mortality (Interventions) H'!$B$392:$AV$512,22)))</f>
        <v>#N/A</v>
      </c>
      <c r="P909" s="11">
        <v>0</v>
      </c>
      <c r="Q909" s="10" t="e">
        <f t="shared" si="494"/>
        <v>#N/A</v>
      </c>
      <c r="R909" s="10" t="e">
        <f t="shared" si="495"/>
        <v>#N/A</v>
      </c>
      <c r="S909" s="10" t="e">
        <f t="shared" si="496"/>
        <v>#N/A</v>
      </c>
      <c r="T909" s="9" t="e">
        <f t="shared" si="486"/>
        <v>#N/A</v>
      </c>
      <c r="V909" s="8" t="e">
        <f t="shared" si="497"/>
        <v>#N/A</v>
      </c>
      <c r="W909" s="8" t="e">
        <f t="shared" si="487"/>
        <v>#N/A</v>
      </c>
      <c r="Y909" s="8">
        <f t="shared" si="488"/>
        <v>0</v>
      </c>
      <c r="Z909" s="8">
        <f t="shared" si="489"/>
        <v>0</v>
      </c>
      <c r="AA909" s="8">
        <f t="shared" si="490"/>
        <v>0</v>
      </c>
      <c r="AB909" s="8">
        <f t="shared" si="498"/>
        <v>0</v>
      </c>
      <c r="AC909" s="8">
        <f t="shared" si="491"/>
        <v>0</v>
      </c>
      <c r="AD909" s="8">
        <f t="shared" si="499"/>
        <v>0</v>
      </c>
      <c r="AE909" s="8">
        <f t="shared" si="492"/>
        <v>0</v>
      </c>
      <c r="AJ909" s="7"/>
      <c r="AK909" s="6"/>
      <c r="AL909" s="6"/>
      <c r="AM909" s="5"/>
      <c r="AN909" s="5"/>
    </row>
    <row r="910" spans="8:40" x14ac:dyDescent="0.15">
      <c r="H910" s="17">
        <f t="shared" si="500"/>
        <v>169</v>
      </c>
      <c r="I910" s="7" t="b">
        <f t="shared" si="493"/>
        <v>0</v>
      </c>
      <c r="J910" s="16">
        <v>0</v>
      </c>
      <c r="K910" s="14">
        <v>0</v>
      </c>
      <c r="L910" s="15">
        <f t="shared" si="501"/>
        <v>2904.0127769293531</v>
      </c>
      <c r="M910" s="14">
        <f t="shared" si="485"/>
        <v>769177</v>
      </c>
      <c r="O910" s="12" t="e">
        <f>1000*(IF(I109&lt;18,VLOOKUP(I109,'[1]Mortality (No Interventions) H'!$B$10:$O$129,13),VLOOKUP(I109,'[1]Mortality (Interventions) H'!$B$392:$AV$512,22)))</f>
        <v>#N/A</v>
      </c>
      <c r="P910" s="11">
        <v>0</v>
      </c>
      <c r="Q910" s="10" t="e">
        <f t="shared" si="494"/>
        <v>#N/A</v>
      </c>
      <c r="R910" s="10" t="e">
        <f t="shared" si="495"/>
        <v>#N/A</v>
      </c>
      <c r="S910" s="10" t="e">
        <f t="shared" si="496"/>
        <v>#N/A</v>
      </c>
      <c r="T910" s="9" t="e">
        <f t="shared" si="486"/>
        <v>#N/A</v>
      </c>
      <c r="V910" s="8" t="e">
        <f t="shared" si="497"/>
        <v>#N/A</v>
      </c>
      <c r="W910" s="8" t="e">
        <f t="shared" si="487"/>
        <v>#N/A</v>
      </c>
      <c r="Y910" s="8">
        <f t="shared" si="488"/>
        <v>0</v>
      </c>
      <c r="Z910" s="8">
        <f t="shared" si="489"/>
        <v>0</v>
      </c>
      <c r="AA910" s="8">
        <f t="shared" si="490"/>
        <v>0</v>
      </c>
      <c r="AB910" s="8">
        <f t="shared" si="498"/>
        <v>0</v>
      </c>
      <c r="AC910" s="8">
        <f t="shared" si="491"/>
        <v>0</v>
      </c>
      <c r="AD910" s="8">
        <f t="shared" si="499"/>
        <v>0</v>
      </c>
      <c r="AE910" s="8">
        <f t="shared" si="492"/>
        <v>0</v>
      </c>
      <c r="AJ910" s="7"/>
      <c r="AK910" s="6"/>
      <c r="AL910" s="6"/>
      <c r="AM910" s="5"/>
      <c r="AN910" s="5"/>
    </row>
    <row r="911" spans="8:40" x14ac:dyDescent="0.15">
      <c r="H911" s="17">
        <f t="shared" si="500"/>
        <v>170</v>
      </c>
      <c r="I911" s="7" t="b">
        <f t="shared" si="493"/>
        <v>0</v>
      </c>
      <c r="J911" s="16">
        <v>0</v>
      </c>
      <c r="K911" s="14">
        <v>0</v>
      </c>
      <c r="L911" s="15">
        <f t="shared" si="501"/>
        <v>2904.0127769293531</v>
      </c>
      <c r="M911" s="14">
        <f t="shared" si="485"/>
        <v>769177</v>
      </c>
      <c r="O911" s="12" t="e">
        <f>1000*(IF(I110&lt;18,VLOOKUP(I110,'[1]Mortality (No Interventions) H'!$B$10:$O$129,13),VLOOKUP(I110,'[1]Mortality (Interventions) H'!$B$392:$AV$512,22)))</f>
        <v>#N/A</v>
      </c>
      <c r="P911" s="11">
        <v>0</v>
      </c>
      <c r="Q911" s="10" t="e">
        <f t="shared" si="494"/>
        <v>#N/A</v>
      </c>
      <c r="R911" s="10" t="e">
        <f t="shared" si="495"/>
        <v>#N/A</v>
      </c>
      <c r="S911" s="10" t="e">
        <f t="shared" si="496"/>
        <v>#N/A</v>
      </c>
      <c r="T911" s="9" t="e">
        <f t="shared" si="486"/>
        <v>#N/A</v>
      </c>
      <c r="V911" s="8" t="e">
        <f t="shared" si="497"/>
        <v>#N/A</v>
      </c>
      <c r="W911" s="8" t="e">
        <f t="shared" si="487"/>
        <v>#N/A</v>
      </c>
      <c r="Y911" s="8">
        <f t="shared" si="488"/>
        <v>0</v>
      </c>
      <c r="Z911" s="8">
        <f t="shared" si="489"/>
        <v>0</v>
      </c>
      <c r="AA911" s="8">
        <f t="shared" si="490"/>
        <v>0</v>
      </c>
      <c r="AB911" s="8">
        <f t="shared" si="498"/>
        <v>0</v>
      </c>
      <c r="AC911" s="8">
        <f t="shared" si="491"/>
        <v>0</v>
      </c>
      <c r="AD911" s="8">
        <f t="shared" si="499"/>
        <v>0</v>
      </c>
      <c r="AE911" s="8">
        <f t="shared" si="492"/>
        <v>0</v>
      </c>
      <c r="AJ911" s="7"/>
      <c r="AK911" s="6"/>
      <c r="AL911" s="6"/>
      <c r="AM911" s="5"/>
      <c r="AN911" s="5"/>
    </row>
    <row r="912" spans="8:40" x14ac:dyDescent="0.15">
      <c r="H912" s="17">
        <f t="shared" si="500"/>
        <v>171</v>
      </c>
      <c r="I912" s="7" t="b">
        <f t="shared" si="493"/>
        <v>0</v>
      </c>
      <c r="J912" s="16">
        <v>0</v>
      </c>
      <c r="K912" s="14">
        <v>0</v>
      </c>
      <c r="L912" s="15">
        <f t="shared" si="501"/>
        <v>2904.0127769293531</v>
      </c>
      <c r="M912" s="14">
        <f t="shared" si="485"/>
        <v>769177</v>
      </c>
      <c r="O912" s="12" t="e">
        <f>1000*(IF(I111&lt;18,VLOOKUP(I111,'[1]Mortality (No Interventions) H'!$B$10:$O$129,13),VLOOKUP(I111,'[1]Mortality (Interventions) H'!$B$392:$AV$512,22)))</f>
        <v>#N/A</v>
      </c>
      <c r="P912" s="11">
        <v>0</v>
      </c>
      <c r="Q912" s="10" t="e">
        <f t="shared" si="494"/>
        <v>#N/A</v>
      </c>
      <c r="R912" s="10" t="e">
        <f t="shared" si="495"/>
        <v>#N/A</v>
      </c>
      <c r="S912" s="10" t="e">
        <f t="shared" si="496"/>
        <v>#N/A</v>
      </c>
      <c r="T912" s="9" t="e">
        <f t="shared" si="486"/>
        <v>#N/A</v>
      </c>
      <c r="V912" s="8" t="e">
        <f t="shared" si="497"/>
        <v>#N/A</v>
      </c>
      <c r="W912" s="8" t="e">
        <f t="shared" si="487"/>
        <v>#N/A</v>
      </c>
      <c r="Y912" s="8">
        <f t="shared" si="488"/>
        <v>0</v>
      </c>
      <c r="Z912" s="8">
        <f t="shared" si="489"/>
        <v>0</v>
      </c>
      <c r="AA912" s="8">
        <f t="shared" si="490"/>
        <v>0</v>
      </c>
      <c r="AB912" s="8">
        <f t="shared" si="498"/>
        <v>0</v>
      </c>
      <c r="AC912" s="8">
        <f t="shared" si="491"/>
        <v>0</v>
      </c>
      <c r="AD912" s="8">
        <f t="shared" si="499"/>
        <v>0</v>
      </c>
      <c r="AE912" s="8">
        <f t="shared" si="492"/>
        <v>0</v>
      </c>
      <c r="AJ912" s="7"/>
      <c r="AK912" s="6"/>
      <c r="AL912" s="6"/>
      <c r="AM912" s="5"/>
      <c r="AN912" s="5"/>
    </row>
    <row r="913" spans="8:40" x14ac:dyDescent="0.15">
      <c r="H913" s="17">
        <f t="shared" si="500"/>
        <v>172</v>
      </c>
      <c r="I913" s="7" t="b">
        <f t="shared" si="493"/>
        <v>0</v>
      </c>
      <c r="J913" s="16">
        <v>0</v>
      </c>
      <c r="K913" s="14">
        <v>0</v>
      </c>
      <c r="L913" s="15">
        <f t="shared" si="501"/>
        <v>2904.0127769293531</v>
      </c>
      <c r="M913" s="14">
        <f t="shared" si="485"/>
        <v>769177</v>
      </c>
      <c r="O913" s="12" t="e">
        <f>1000*(IF(I112&lt;18,VLOOKUP(I112,'[1]Mortality (No Interventions) H'!$B$10:$O$129,13),VLOOKUP(I112,'[1]Mortality (Interventions) H'!$B$392:$AV$512,22)))</f>
        <v>#N/A</v>
      </c>
      <c r="P913" s="11">
        <v>0</v>
      </c>
      <c r="Q913" s="10" t="e">
        <f t="shared" si="494"/>
        <v>#N/A</v>
      </c>
      <c r="R913" s="10" t="e">
        <f t="shared" si="495"/>
        <v>#N/A</v>
      </c>
      <c r="S913" s="10" t="e">
        <f t="shared" si="496"/>
        <v>#N/A</v>
      </c>
      <c r="T913" s="9" t="e">
        <f t="shared" si="486"/>
        <v>#N/A</v>
      </c>
      <c r="V913" s="8" t="e">
        <f t="shared" si="497"/>
        <v>#N/A</v>
      </c>
      <c r="W913" s="8" t="e">
        <f t="shared" si="487"/>
        <v>#N/A</v>
      </c>
      <c r="Y913" s="8">
        <f t="shared" si="488"/>
        <v>0</v>
      </c>
      <c r="Z913" s="8">
        <f t="shared" si="489"/>
        <v>0</v>
      </c>
      <c r="AA913" s="8">
        <f t="shared" si="490"/>
        <v>0</v>
      </c>
      <c r="AB913" s="8">
        <f t="shared" si="498"/>
        <v>0</v>
      </c>
      <c r="AC913" s="8">
        <f t="shared" si="491"/>
        <v>0</v>
      </c>
      <c r="AD913" s="8">
        <f t="shared" si="499"/>
        <v>0</v>
      </c>
      <c r="AE913" s="8">
        <f t="shared" si="492"/>
        <v>0</v>
      </c>
      <c r="AJ913" s="7"/>
      <c r="AK913" s="6"/>
      <c r="AL913" s="6"/>
      <c r="AM913" s="5"/>
      <c r="AN913" s="5"/>
    </row>
    <row r="914" spans="8:40" x14ac:dyDescent="0.15">
      <c r="H914" s="17">
        <f t="shared" si="500"/>
        <v>173</v>
      </c>
      <c r="I914" s="7" t="b">
        <f t="shared" si="493"/>
        <v>0</v>
      </c>
      <c r="J914" s="16">
        <v>0</v>
      </c>
      <c r="K914" s="14">
        <v>0</v>
      </c>
      <c r="L914" s="15">
        <f t="shared" si="501"/>
        <v>2904.0127769293531</v>
      </c>
      <c r="M914" s="14">
        <f t="shared" si="485"/>
        <v>769177</v>
      </c>
      <c r="O914" s="12" t="e">
        <f>1000*(IF(I113&lt;18,VLOOKUP(I113,'[1]Mortality (No Interventions) H'!$B$10:$O$129,13),VLOOKUP(I113,'[1]Mortality (Interventions) H'!$B$392:$AV$512,22)))</f>
        <v>#N/A</v>
      </c>
      <c r="P914" s="11">
        <v>0</v>
      </c>
      <c r="Q914" s="10" t="e">
        <f t="shared" si="494"/>
        <v>#N/A</v>
      </c>
      <c r="R914" s="10" t="e">
        <f t="shared" si="495"/>
        <v>#N/A</v>
      </c>
      <c r="S914" s="10" t="e">
        <f t="shared" si="496"/>
        <v>#N/A</v>
      </c>
      <c r="T914" s="9" t="e">
        <f t="shared" si="486"/>
        <v>#N/A</v>
      </c>
      <c r="V914" s="8" t="e">
        <f t="shared" si="497"/>
        <v>#N/A</v>
      </c>
      <c r="W914" s="8" t="e">
        <f t="shared" si="487"/>
        <v>#N/A</v>
      </c>
      <c r="Y914" s="8">
        <f t="shared" si="488"/>
        <v>0</v>
      </c>
      <c r="Z914" s="8">
        <f t="shared" si="489"/>
        <v>0</v>
      </c>
      <c r="AA914" s="8">
        <f t="shared" si="490"/>
        <v>0</v>
      </c>
      <c r="AB914" s="8">
        <f t="shared" si="498"/>
        <v>0</v>
      </c>
      <c r="AC914" s="8">
        <f t="shared" si="491"/>
        <v>0</v>
      </c>
      <c r="AD914" s="8">
        <f t="shared" si="499"/>
        <v>0</v>
      </c>
      <c r="AE914" s="8">
        <f t="shared" si="492"/>
        <v>0</v>
      </c>
      <c r="AJ914" s="7"/>
      <c r="AK914" s="6"/>
      <c r="AL914" s="6"/>
      <c r="AM914" s="5"/>
      <c r="AN914" s="5"/>
    </row>
    <row r="915" spans="8:40" x14ac:dyDescent="0.15">
      <c r="H915" s="17">
        <f t="shared" si="500"/>
        <v>174</v>
      </c>
      <c r="I915" s="7" t="b">
        <f t="shared" si="493"/>
        <v>0</v>
      </c>
      <c r="J915" s="16">
        <v>0</v>
      </c>
      <c r="K915" s="14">
        <v>0</v>
      </c>
      <c r="L915" s="15">
        <f t="shared" si="501"/>
        <v>2904.0127769293531</v>
      </c>
      <c r="M915" s="14">
        <f t="shared" si="485"/>
        <v>769177</v>
      </c>
      <c r="O915" s="12" t="e">
        <f>1000*(IF(I114&lt;18,VLOOKUP(I114,'[1]Mortality (No Interventions) H'!$B$10:$O$129,13),VLOOKUP(I114,'[1]Mortality (Interventions) H'!$B$392:$AV$512,22)))</f>
        <v>#N/A</v>
      </c>
      <c r="P915" s="11">
        <v>0</v>
      </c>
      <c r="Q915" s="10" t="e">
        <f t="shared" si="494"/>
        <v>#N/A</v>
      </c>
      <c r="R915" s="10" t="e">
        <f t="shared" si="495"/>
        <v>#N/A</v>
      </c>
      <c r="S915" s="10" t="e">
        <f t="shared" si="496"/>
        <v>#N/A</v>
      </c>
      <c r="T915" s="9" t="e">
        <f t="shared" si="486"/>
        <v>#N/A</v>
      </c>
      <c r="V915" s="8" t="e">
        <f t="shared" si="497"/>
        <v>#N/A</v>
      </c>
      <c r="W915" s="8" t="e">
        <f t="shared" si="487"/>
        <v>#N/A</v>
      </c>
      <c r="Y915" s="8">
        <f t="shared" si="488"/>
        <v>0</v>
      </c>
      <c r="Z915" s="8">
        <f t="shared" si="489"/>
        <v>0</v>
      </c>
      <c r="AA915" s="8">
        <f t="shared" si="490"/>
        <v>0</v>
      </c>
      <c r="AB915" s="8">
        <f t="shared" si="498"/>
        <v>0</v>
      </c>
      <c r="AC915" s="8">
        <f t="shared" si="491"/>
        <v>0</v>
      </c>
      <c r="AD915" s="8">
        <f t="shared" si="499"/>
        <v>0</v>
      </c>
      <c r="AE915" s="8">
        <f t="shared" si="492"/>
        <v>0</v>
      </c>
      <c r="AJ915" s="7"/>
      <c r="AK915" s="6"/>
      <c r="AL915" s="6"/>
      <c r="AM915" s="5"/>
      <c r="AN915" s="5"/>
    </row>
    <row r="916" spans="8:40" x14ac:dyDescent="0.15">
      <c r="H916" s="17">
        <f t="shared" si="500"/>
        <v>175</v>
      </c>
      <c r="I916" s="7" t="b">
        <f t="shared" si="493"/>
        <v>0</v>
      </c>
      <c r="J916" s="16">
        <v>0</v>
      </c>
      <c r="K916" s="14">
        <v>0</v>
      </c>
      <c r="L916" s="15">
        <f t="shared" si="501"/>
        <v>2904.0127769293531</v>
      </c>
      <c r="M916" s="14">
        <f t="shared" si="485"/>
        <v>769177</v>
      </c>
      <c r="O916" s="12" t="e">
        <f>1000*(IF(I115&lt;18,VLOOKUP(I115,'[1]Mortality (No Interventions) H'!$B$10:$O$129,13),VLOOKUP(I115,'[1]Mortality (Interventions) H'!$B$392:$AV$512,22)))</f>
        <v>#N/A</v>
      </c>
      <c r="P916" s="11">
        <v>0</v>
      </c>
      <c r="Q916" s="10" t="e">
        <f t="shared" si="494"/>
        <v>#N/A</v>
      </c>
      <c r="R916" s="10" t="e">
        <f t="shared" si="495"/>
        <v>#N/A</v>
      </c>
      <c r="S916" s="10" t="e">
        <f t="shared" si="496"/>
        <v>#N/A</v>
      </c>
      <c r="T916" s="9" t="e">
        <f t="shared" si="486"/>
        <v>#N/A</v>
      </c>
      <c r="V916" s="8" t="e">
        <f t="shared" si="497"/>
        <v>#N/A</v>
      </c>
      <c r="W916" s="8" t="e">
        <f t="shared" si="487"/>
        <v>#N/A</v>
      </c>
      <c r="Y916" s="8">
        <f t="shared" si="488"/>
        <v>0</v>
      </c>
      <c r="Z916" s="8">
        <f t="shared" si="489"/>
        <v>0</v>
      </c>
      <c r="AA916" s="8">
        <f t="shared" si="490"/>
        <v>0</v>
      </c>
      <c r="AB916" s="8">
        <f t="shared" si="498"/>
        <v>0</v>
      </c>
      <c r="AC916" s="8">
        <f t="shared" si="491"/>
        <v>0</v>
      </c>
      <c r="AD916" s="8">
        <f t="shared" si="499"/>
        <v>0</v>
      </c>
      <c r="AE916" s="8">
        <f t="shared" si="492"/>
        <v>0</v>
      </c>
      <c r="AJ916" s="7"/>
      <c r="AK916" s="6"/>
      <c r="AL916" s="6"/>
      <c r="AM916" s="5"/>
      <c r="AN916" s="5"/>
    </row>
    <row r="917" spans="8:40" x14ac:dyDescent="0.15">
      <c r="H917" s="17">
        <f t="shared" si="500"/>
        <v>176</v>
      </c>
      <c r="I917" s="7" t="b">
        <f t="shared" si="493"/>
        <v>0</v>
      </c>
      <c r="J917" s="16">
        <v>0</v>
      </c>
      <c r="K917" s="14">
        <v>0</v>
      </c>
      <c r="L917" s="15">
        <f t="shared" si="501"/>
        <v>2904.0127769293531</v>
      </c>
      <c r="M917" s="14">
        <f t="shared" si="485"/>
        <v>769177</v>
      </c>
      <c r="O917" s="12" t="e">
        <f>1000*(IF(I116&lt;18,VLOOKUP(I116,'[1]Mortality (No Interventions) H'!$B$10:$O$129,13),VLOOKUP(I116,'[1]Mortality (Interventions) H'!$B$392:$AV$512,22)))</f>
        <v>#N/A</v>
      </c>
      <c r="P917" s="11">
        <v>0</v>
      </c>
      <c r="Q917" s="10" t="e">
        <f t="shared" si="494"/>
        <v>#N/A</v>
      </c>
      <c r="R917" s="10" t="e">
        <f t="shared" si="495"/>
        <v>#N/A</v>
      </c>
      <c r="S917" s="10" t="e">
        <f t="shared" si="496"/>
        <v>#N/A</v>
      </c>
      <c r="T917" s="9" t="e">
        <f t="shared" si="486"/>
        <v>#N/A</v>
      </c>
      <c r="V917" s="8" t="e">
        <f t="shared" si="497"/>
        <v>#N/A</v>
      </c>
      <c r="W917" s="8" t="e">
        <f t="shared" si="487"/>
        <v>#N/A</v>
      </c>
      <c r="Y917" s="8">
        <f t="shared" si="488"/>
        <v>0</v>
      </c>
      <c r="Z917" s="8">
        <f t="shared" si="489"/>
        <v>0</v>
      </c>
      <c r="AA917" s="8">
        <f t="shared" si="490"/>
        <v>0</v>
      </c>
      <c r="AB917" s="8">
        <f t="shared" si="498"/>
        <v>0</v>
      </c>
      <c r="AC917" s="8">
        <f t="shared" si="491"/>
        <v>0</v>
      </c>
      <c r="AD917" s="8">
        <f t="shared" si="499"/>
        <v>0</v>
      </c>
      <c r="AE917" s="8">
        <f t="shared" si="492"/>
        <v>0</v>
      </c>
      <c r="AJ917" s="7"/>
      <c r="AK917" s="6"/>
      <c r="AL917" s="6"/>
      <c r="AM917" s="5"/>
      <c r="AN917" s="5"/>
    </row>
    <row r="918" spans="8:40" x14ac:dyDescent="0.15">
      <c r="H918" s="17">
        <f t="shared" si="500"/>
        <v>177</v>
      </c>
      <c r="I918" s="7" t="b">
        <f t="shared" si="493"/>
        <v>0</v>
      </c>
      <c r="J918" s="16">
        <v>0</v>
      </c>
      <c r="K918" s="14">
        <v>0</v>
      </c>
      <c r="L918" s="15">
        <f t="shared" si="501"/>
        <v>2904.0127769293531</v>
      </c>
      <c r="M918" s="14">
        <f t="shared" si="485"/>
        <v>769177</v>
      </c>
      <c r="O918" s="12" t="e">
        <f>1000*(IF(I117&lt;18,VLOOKUP(I117,'[1]Mortality (No Interventions) H'!$B$10:$O$129,13),VLOOKUP(I117,'[1]Mortality (Interventions) H'!$B$392:$AV$512,22)))</f>
        <v>#N/A</v>
      </c>
      <c r="P918" s="11">
        <v>0</v>
      </c>
      <c r="Q918" s="10" t="e">
        <f t="shared" si="494"/>
        <v>#N/A</v>
      </c>
      <c r="R918" s="10" t="e">
        <f t="shared" si="495"/>
        <v>#N/A</v>
      </c>
      <c r="S918" s="10" t="e">
        <f t="shared" si="496"/>
        <v>#N/A</v>
      </c>
      <c r="T918" s="9" t="e">
        <f t="shared" si="486"/>
        <v>#N/A</v>
      </c>
      <c r="V918" s="8" t="e">
        <f t="shared" si="497"/>
        <v>#N/A</v>
      </c>
      <c r="W918" s="8" t="e">
        <f t="shared" si="487"/>
        <v>#N/A</v>
      </c>
      <c r="Y918" s="8">
        <f t="shared" si="488"/>
        <v>0</v>
      </c>
      <c r="Z918" s="8">
        <f t="shared" si="489"/>
        <v>0</v>
      </c>
      <c r="AA918" s="8">
        <f t="shared" si="490"/>
        <v>0</v>
      </c>
      <c r="AB918" s="8">
        <f t="shared" si="498"/>
        <v>0</v>
      </c>
      <c r="AC918" s="8">
        <f t="shared" si="491"/>
        <v>0</v>
      </c>
      <c r="AD918" s="8">
        <f t="shared" si="499"/>
        <v>0</v>
      </c>
      <c r="AE918" s="8">
        <f t="shared" si="492"/>
        <v>0</v>
      </c>
      <c r="AJ918" s="7"/>
      <c r="AK918" s="6"/>
      <c r="AL918" s="6"/>
      <c r="AM918" s="5"/>
      <c r="AN918" s="5"/>
    </row>
    <row r="919" spans="8:40" x14ac:dyDescent="0.15">
      <c r="H919" s="17">
        <f t="shared" si="500"/>
        <v>178</v>
      </c>
      <c r="I919" s="7" t="b">
        <f t="shared" si="493"/>
        <v>0</v>
      </c>
      <c r="J919" s="16">
        <v>0</v>
      </c>
      <c r="K919" s="14">
        <v>0</v>
      </c>
      <c r="L919" s="15">
        <f t="shared" si="501"/>
        <v>2904.0127769293531</v>
      </c>
      <c r="M919" s="14">
        <f t="shared" si="485"/>
        <v>769177</v>
      </c>
      <c r="O919" s="12" t="e">
        <f>1000*(IF(I118&lt;18,VLOOKUP(I118,'[1]Mortality (No Interventions) H'!$B$10:$O$129,13),VLOOKUP(I118,'[1]Mortality (Interventions) H'!$B$392:$AV$512,22)))</f>
        <v>#N/A</v>
      </c>
      <c r="P919" s="11">
        <v>0</v>
      </c>
      <c r="Q919" s="10" t="e">
        <f t="shared" si="494"/>
        <v>#N/A</v>
      </c>
      <c r="R919" s="10" t="e">
        <f t="shared" si="495"/>
        <v>#N/A</v>
      </c>
      <c r="S919" s="10" t="e">
        <f t="shared" si="496"/>
        <v>#N/A</v>
      </c>
      <c r="T919" s="9" t="e">
        <f t="shared" si="486"/>
        <v>#N/A</v>
      </c>
      <c r="V919" s="8" t="e">
        <f t="shared" si="497"/>
        <v>#N/A</v>
      </c>
      <c r="W919" s="8" t="e">
        <f t="shared" si="487"/>
        <v>#N/A</v>
      </c>
      <c r="Y919" s="8">
        <f t="shared" si="488"/>
        <v>0</v>
      </c>
      <c r="Z919" s="8">
        <f t="shared" si="489"/>
        <v>0</v>
      </c>
      <c r="AA919" s="8">
        <f t="shared" si="490"/>
        <v>0</v>
      </c>
      <c r="AB919" s="8">
        <f t="shared" si="498"/>
        <v>0</v>
      </c>
      <c r="AC919" s="8">
        <f t="shared" si="491"/>
        <v>0</v>
      </c>
      <c r="AD919" s="8">
        <f t="shared" si="499"/>
        <v>0</v>
      </c>
      <c r="AE919" s="8">
        <f t="shared" si="492"/>
        <v>0</v>
      </c>
      <c r="AJ919" s="7"/>
      <c r="AK919" s="6"/>
      <c r="AL919" s="6"/>
      <c r="AM919" s="5"/>
      <c r="AN919" s="5"/>
    </row>
    <row r="920" spans="8:40" x14ac:dyDescent="0.15">
      <c r="H920" s="17">
        <f t="shared" si="500"/>
        <v>179</v>
      </c>
      <c r="I920" s="7" t="b">
        <f t="shared" si="493"/>
        <v>0</v>
      </c>
      <c r="J920" s="16">
        <v>0</v>
      </c>
      <c r="K920" s="14">
        <v>0</v>
      </c>
      <c r="L920" s="15">
        <f t="shared" si="501"/>
        <v>2904.0127769293531</v>
      </c>
      <c r="M920" s="14">
        <f t="shared" si="485"/>
        <v>769177</v>
      </c>
      <c r="O920" s="12" t="e">
        <f>1000*(IF(I119&lt;18,VLOOKUP(I119,'[1]Mortality (No Interventions) H'!$B$10:$O$129,13),VLOOKUP(I119,'[1]Mortality (Interventions) H'!$B$392:$AV$512,22)))</f>
        <v>#N/A</v>
      </c>
      <c r="P920" s="11">
        <v>0</v>
      </c>
      <c r="Q920" s="10" t="e">
        <f t="shared" si="494"/>
        <v>#N/A</v>
      </c>
      <c r="R920" s="10" t="e">
        <f t="shared" si="495"/>
        <v>#N/A</v>
      </c>
      <c r="S920" s="10" t="e">
        <f t="shared" si="496"/>
        <v>#N/A</v>
      </c>
      <c r="T920" s="9" t="e">
        <f t="shared" si="486"/>
        <v>#N/A</v>
      </c>
      <c r="V920" s="8" t="e">
        <f t="shared" si="497"/>
        <v>#N/A</v>
      </c>
      <c r="W920" s="8" t="e">
        <f t="shared" si="487"/>
        <v>#N/A</v>
      </c>
      <c r="Y920" s="8">
        <f t="shared" si="488"/>
        <v>0</v>
      </c>
      <c r="Z920" s="8">
        <f t="shared" si="489"/>
        <v>0</v>
      </c>
      <c r="AA920" s="8">
        <f t="shared" si="490"/>
        <v>0</v>
      </c>
      <c r="AB920" s="8">
        <f t="shared" si="498"/>
        <v>0</v>
      </c>
      <c r="AC920" s="8">
        <f t="shared" si="491"/>
        <v>0</v>
      </c>
      <c r="AD920" s="8">
        <f t="shared" si="499"/>
        <v>0</v>
      </c>
      <c r="AE920" s="8">
        <f t="shared" si="492"/>
        <v>0</v>
      </c>
      <c r="AJ920" s="7"/>
      <c r="AK920" s="6"/>
      <c r="AL920" s="6"/>
      <c r="AM920" s="5"/>
      <c r="AN920" s="5"/>
    </row>
    <row r="921" spans="8:40" x14ac:dyDescent="0.15">
      <c r="H921" s="17">
        <f t="shared" si="500"/>
        <v>180</v>
      </c>
      <c r="I921" s="7" t="b">
        <f t="shared" si="493"/>
        <v>0</v>
      </c>
      <c r="J921" s="16">
        <v>0</v>
      </c>
      <c r="K921" s="14">
        <v>0</v>
      </c>
      <c r="L921" s="15">
        <f t="shared" si="501"/>
        <v>2904.0127769293531</v>
      </c>
      <c r="M921" s="14">
        <f t="shared" si="485"/>
        <v>769177</v>
      </c>
      <c r="O921" s="12" t="e">
        <f>1000*(IF(I120&lt;18,VLOOKUP(I120,'[1]Mortality (No Interventions) H'!$B$10:$O$129,13),VLOOKUP(I120,'[1]Mortality (Interventions) H'!$B$392:$AV$512,22)))</f>
        <v>#N/A</v>
      </c>
      <c r="P921" s="11">
        <v>0</v>
      </c>
      <c r="Q921" s="10" t="e">
        <f t="shared" si="494"/>
        <v>#N/A</v>
      </c>
      <c r="R921" s="10" t="e">
        <f t="shared" si="495"/>
        <v>#N/A</v>
      </c>
      <c r="S921" s="10" t="e">
        <f t="shared" si="496"/>
        <v>#N/A</v>
      </c>
      <c r="T921" s="9" t="e">
        <f t="shared" si="486"/>
        <v>#N/A</v>
      </c>
      <c r="V921" s="8" t="e">
        <f t="shared" si="497"/>
        <v>#N/A</v>
      </c>
      <c r="W921" s="8" t="e">
        <f t="shared" si="487"/>
        <v>#N/A</v>
      </c>
      <c r="Y921" s="8">
        <f t="shared" si="488"/>
        <v>0</v>
      </c>
      <c r="Z921" s="8">
        <f t="shared" si="489"/>
        <v>0</v>
      </c>
      <c r="AA921" s="8">
        <f t="shared" si="490"/>
        <v>0</v>
      </c>
      <c r="AB921" s="8">
        <f t="shared" si="498"/>
        <v>0</v>
      </c>
      <c r="AC921" s="8">
        <f t="shared" si="491"/>
        <v>0</v>
      </c>
      <c r="AD921" s="8">
        <f t="shared" si="499"/>
        <v>0</v>
      </c>
      <c r="AE921" s="8">
        <f t="shared" si="492"/>
        <v>0</v>
      </c>
      <c r="AJ921" s="7"/>
      <c r="AK921" s="6"/>
      <c r="AL921" s="6"/>
      <c r="AM921" s="5"/>
      <c r="AN921" s="5"/>
    </row>
    <row r="922" spans="8:40" x14ac:dyDescent="0.15">
      <c r="H922" s="17">
        <f t="shared" si="500"/>
        <v>181</v>
      </c>
      <c r="I922" s="7" t="b">
        <f t="shared" si="493"/>
        <v>0</v>
      </c>
      <c r="J922" s="16">
        <v>0</v>
      </c>
      <c r="K922" s="14">
        <v>0</v>
      </c>
      <c r="L922" s="15">
        <f t="shared" si="501"/>
        <v>2904.0127769293531</v>
      </c>
      <c r="M922" s="14">
        <f t="shared" si="485"/>
        <v>769177</v>
      </c>
      <c r="O922" s="12" t="e">
        <f>1000*(IF(I121&lt;18,VLOOKUP(I121,'[1]Mortality (No Interventions) H'!$B$10:$O$129,13),VLOOKUP(I121,'[1]Mortality (Interventions) H'!$B$392:$AV$512,22)))</f>
        <v>#N/A</v>
      </c>
      <c r="P922" s="11">
        <v>0</v>
      </c>
      <c r="Q922" s="10" t="e">
        <f t="shared" si="494"/>
        <v>#N/A</v>
      </c>
      <c r="R922" s="10" t="e">
        <f t="shared" si="495"/>
        <v>#N/A</v>
      </c>
      <c r="S922" s="10" t="e">
        <f t="shared" si="496"/>
        <v>#N/A</v>
      </c>
      <c r="T922" s="9" t="e">
        <f t="shared" si="486"/>
        <v>#N/A</v>
      </c>
      <c r="V922" s="8" t="e">
        <f t="shared" si="497"/>
        <v>#N/A</v>
      </c>
      <c r="W922" s="8" t="e">
        <f t="shared" si="487"/>
        <v>#N/A</v>
      </c>
      <c r="Y922" s="8">
        <f t="shared" si="488"/>
        <v>0</v>
      </c>
      <c r="Z922" s="8">
        <f t="shared" si="489"/>
        <v>0</v>
      </c>
      <c r="AA922" s="8">
        <f t="shared" si="490"/>
        <v>0</v>
      </c>
      <c r="AB922" s="8">
        <f t="shared" si="498"/>
        <v>0</v>
      </c>
      <c r="AC922" s="8">
        <f t="shared" si="491"/>
        <v>0</v>
      </c>
      <c r="AD922" s="8">
        <f t="shared" si="499"/>
        <v>0</v>
      </c>
      <c r="AE922" s="8">
        <f t="shared" si="492"/>
        <v>0</v>
      </c>
      <c r="AJ922" s="7"/>
      <c r="AK922" s="6"/>
      <c r="AL922" s="6"/>
      <c r="AM922" s="5"/>
      <c r="AN922" s="5"/>
    </row>
    <row r="923" spans="8:40" x14ac:dyDescent="0.15">
      <c r="H923" s="17">
        <f t="shared" si="500"/>
        <v>182</v>
      </c>
      <c r="I923" s="7" t="b">
        <f t="shared" si="493"/>
        <v>0</v>
      </c>
      <c r="J923" s="16">
        <v>0</v>
      </c>
      <c r="K923" s="14">
        <v>0</v>
      </c>
      <c r="L923" s="15">
        <f t="shared" si="501"/>
        <v>2904.0127769293531</v>
      </c>
      <c r="M923" s="14">
        <f t="shared" si="485"/>
        <v>769177</v>
      </c>
      <c r="O923" s="12" t="e">
        <f>1000*(IF(I122&lt;18,VLOOKUP(I122,'[1]Mortality (No Interventions) H'!$B$10:$O$129,13),VLOOKUP(I122,'[1]Mortality (Interventions) H'!$B$392:$AV$512,22)))</f>
        <v>#N/A</v>
      </c>
      <c r="P923" s="11">
        <v>0</v>
      </c>
      <c r="Q923" s="10" t="e">
        <f t="shared" si="494"/>
        <v>#N/A</v>
      </c>
      <c r="R923" s="10" t="e">
        <f t="shared" si="495"/>
        <v>#N/A</v>
      </c>
      <c r="S923" s="10" t="e">
        <f t="shared" si="496"/>
        <v>#N/A</v>
      </c>
      <c r="T923" s="9" t="e">
        <f t="shared" si="486"/>
        <v>#N/A</v>
      </c>
      <c r="V923" s="8" t="e">
        <f t="shared" si="497"/>
        <v>#N/A</v>
      </c>
      <c r="W923" s="8" t="e">
        <f t="shared" si="487"/>
        <v>#N/A</v>
      </c>
      <c r="Y923" s="8">
        <f t="shared" si="488"/>
        <v>0</v>
      </c>
      <c r="Z923" s="8">
        <f t="shared" si="489"/>
        <v>0</v>
      </c>
      <c r="AA923" s="8">
        <f t="shared" si="490"/>
        <v>0</v>
      </c>
      <c r="AB923" s="8">
        <f t="shared" si="498"/>
        <v>0</v>
      </c>
      <c r="AC923" s="8">
        <f t="shared" si="491"/>
        <v>0</v>
      </c>
      <c r="AD923" s="8">
        <f t="shared" si="499"/>
        <v>0</v>
      </c>
      <c r="AE923" s="8">
        <f t="shared" si="492"/>
        <v>0</v>
      </c>
      <c r="AJ923" s="7"/>
      <c r="AK923" s="6"/>
      <c r="AL923" s="6"/>
      <c r="AM923" s="5"/>
      <c r="AN923" s="5"/>
    </row>
    <row r="924" spans="8:40" x14ac:dyDescent="0.15">
      <c r="H924" s="17">
        <f t="shared" si="500"/>
        <v>183</v>
      </c>
      <c r="I924" s="7" t="b">
        <f t="shared" si="493"/>
        <v>0</v>
      </c>
      <c r="J924" s="16">
        <v>0</v>
      </c>
      <c r="K924" s="14">
        <v>0</v>
      </c>
      <c r="L924" s="15">
        <f t="shared" si="501"/>
        <v>2904.0127769293531</v>
      </c>
      <c r="M924" s="14">
        <f t="shared" si="485"/>
        <v>769177</v>
      </c>
      <c r="O924" s="12" t="e">
        <f>1000*(IF(I123&lt;18,VLOOKUP(I123,'[1]Mortality (No Interventions) H'!$B$10:$O$129,13),VLOOKUP(I123,'[1]Mortality (Interventions) H'!$B$392:$AV$512,22)))</f>
        <v>#N/A</v>
      </c>
      <c r="P924" s="11">
        <v>0</v>
      </c>
      <c r="Q924" s="10" t="e">
        <f t="shared" si="494"/>
        <v>#N/A</v>
      </c>
      <c r="R924" s="10" t="e">
        <f t="shared" si="495"/>
        <v>#N/A</v>
      </c>
      <c r="S924" s="10" t="e">
        <f t="shared" si="496"/>
        <v>#N/A</v>
      </c>
      <c r="T924" s="9" t="e">
        <f t="shared" si="486"/>
        <v>#N/A</v>
      </c>
      <c r="V924" s="8" t="e">
        <f t="shared" si="497"/>
        <v>#N/A</v>
      </c>
      <c r="W924" s="8" t="e">
        <f t="shared" si="487"/>
        <v>#N/A</v>
      </c>
      <c r="Y924" s="8">
        <f t="shared" si="488"/>
        <v>0</v>
      </c>
      <c r="Z924" s="8">
        <f t="shared" si="489"/>
        <v>0</v>
      </c>
      <c r="AA924" s="8">
        <f t="shared" si="490"/>
        <v>0</v>
      </c>
      <c r="AB924" s="8">
        <f t="shared" si="498"/>
        <v>0</v>
      </c>
      <c r="AC924" s="8">
        <f t="shared" si="491"/>
        <v>0</v>
      </c>
      <c r="AD924" s="8">
        <f t="shared" si="499"/>
        <v>0</v>
      </c>
      <c r="AE924" s="8">
        <f t="shared" si="492"/>
        <v>0</v>
      </c>
      <c r="AJ924" s="7"/>
      <c r="AK924" s="6"/>
      <c r="AL924" s="6"/>
      <c r="AM924" s="5"/>
      <c r="AN924" s="5"/>
    </row>
    <row r="925" spans="8:40" x14ac:dyDescent="0.15">
      <c r="H925" s="17">
        <f t="shared" si="500"/>
        <v>184</v>
      </c>
      <c r="I925" s="7" t="b">
        <f t="shared" si="493"/>
        <v>0</v>
      </c>
      <c r="J925" s="16">
        <v>0</v>
      </c>
      <c r="K925" s="14">
        <v>0</v>
      </c>
      <c r="L925" s="15">
        <f t="shared" si="501"/>
        <v>2904.0127769293531</v>
      </c>
      <c r="M925" s="14">
        <f t="shared" si="485"/>
        <v>769177</v>
      </c>
      <c r="O925" s="12" t="e">
        <f>1000*(IF(I124&lt;18,VLOOKUP(I124,'[1]Mortality (No Interventions) H'!$B$10:$O$129,13),VLOOKUP(I124,'[1]Mortality (Interventions) H'!$B$392:$AV$512,22)))</f>
        <v>#N/A</v>
      </c>
      <c r="P925" s="11">
        <v>0</v>
      </c>
      <c r="Q925" s="10" t="e">
        <f t="shared" si="494"/>
        <v>#N/A</v>
      </c>
      <c r="R925" s="10" t="e">
        <f t="shared" si="495"/>
        <v>#N/A</v>
      </c>
      <c r="S925" s="10" t="e">
        <f t="shared" si="496"/>
        <v>#N/A</v>
      </c>
      <c r="T925" s="9" t="e">
        <f t="shared" si="486"/>
        <v>#N/A</v>
      </c>
      <c r="V925" s="8" t="e">
        <f t="shared" si="497"/>
        <v>#N/A</v>
      </c>
      <c r="W925" s="8" t="e">
        <f t="shared" si="487"/>
        <v>#N/A</v>
      </c>
      <c r="Y925" s="8">
        <f t="shared" si="488"/>
        <v>0</v>
      </c>
      <c r="Z925" s="8">
        <f t="shared" si="489"/>
        <v>0</v>
      </c>
      <c r="AA925" s="8">
        <f t="shared" si="490"/>
        <v>0</v>
      </c>
      <c r="AB925" s="8">
        <f t="shared" si="498"/>
        <v>0</v>
      </c>
      <c r="AC925" s="8">
        <f t="shared" si="491"/>
        <v>0</v>
      </c>
      <c r="AD925" s="8">
        <f t="shared" si="499"/>
        <v>0</v>
      </c>
      <c r="AE925" s="8">
        <f t="shared" si="492"/>
        <v>0</v>
      </c>
      <c r="AJ925" s="7"/>
      <c r="AK925" s="6"/>
      <c r="AL925" s="6"/>
      <c r="AM925" s="5"/>
      <c r="AN925" s="5"/>
    </row>
    <row r="930" spans="1:40" x14ac:dyDescent="0.15">
      <c r="X930" s="3" t="s">
        <v>43</v>
      </c>
      <c r="Y930" s="2">
        <f t="shared" ref="Y930:AE930" si="502">SUM(Y805:Y925)</f>
        <v>540022.11436317186</v>
      </c>
      <c r="Z930" s="2">
        <f t="shared" si="502"/>
        <v>-13500.552859079296</v>
      </c>
      <c r="AA930" s="2">
        <f t="shared" si="502"/>
        <v>-47126.164248675399</v>
      </c>
      <c r="AB930" s="2">
        <f t="shared" si="502"/>
        <v>-769177.00000000035</v>
      </c>
      <c r="AC930" s="2">
        <f t="shared" si="502"/>
        <v>-289781.60274458287</v>
      </c>
      <c r="AD930" s="2">
        <f t="shared" si="502"/>
        <v>12283.991473348737</v>
      </c>
      <c r="AE930" s="2">
        <f t="shared" si="502"/>
        <v>-277497.61127123411</v>
      </c>
    </row>
    <row r="931" spans="1:40" x14ac:dyDescent="0.15">
      <c r="X931" s="4"/>
    </row>
    <row r="932" spans="1:40" x14ac:dyDescent="0.15">
      <c r="X932" s="3" t="str">
        <f>"Present Value at "&amp;TEXT(D807,"0.00%")&amp;":"</f>
        <v>Present Value at 9.81%:</v>
      </c>
      <c r="Y932" s="2">
        <f t="shared" ref="Y932:AE932" si="503">Y805+NPV($D$6,Y806:Y925)</f>
        <v>540022.11436317186</v>
      </c>
      <c r="Z932" s="2">
        <f t="shared" si="503"/>
        <v>-13500.552859079296</v>
      </c>
      <c r="AA932" s="2">
        <f t="shared" si="503"/>
        <v>-23430.917450213783</v>
      </c>
      <c r="AB932" s="2">
        <f t="shared" si="503"/>
        <v>-217224.56459844369</v>
      </c>
      <c r="AC932" s="2">
        <f t="shared" si="503"/>
        <v>285866.07945543481</v>
      </c>
      <c r="AD932" s="2">
        <f t="shared" si="503"/>
        <v>5519.524354015557</v>
      </c>
      <c r="AE932" s="2">
        <f t="shared" si="503"/>
        <v>291385.60380945052</v>
      </c>
    </row>
    <row r="934" spans="1:40" x14ac:dyDescent="0.15">
      <c r="X934" s="3" t="str">
        <f>"Present Value at "&amp;TEXT(D808,"0.00%")&amp;":"</f>
        <v>Present Value at 3.64%:</v>
      </c>
      <c r="Y934" s="2">
        <f t="shared" ref="Y934:AE934" si="504">Y805+NPV($D$7,Y806:Y925)</f>
        <v>540022.11436317186</v>
      </c>
      <c r="Z934" s="2">
        <f t="shared" si="504"/>
        <v>-13500.552859079296</v>
      </c>
      <c r="AA934" s="2">
        <f t="shared" si="504"/>
        <v>-34602.492255222533</v>
      </c>
      <c r="AB934" s="2">
        <f t="shared" si="504"/>
        <v>-446604.27477404778</v>
      </c>
      <c r="AC934" s="2">
        <f t="shared" si="504"/>
        <v>45314.794474822062</v>
      </c>
      <c r="AD934" s="2">
        <f t="shared" si="504"/>
        <v>8687.4383154223433</v>
      </c>
      <c r="AE934" s="2">
        <f t="shared" si="504"/>
        <v>54002.232790244685</v>
      </c>
    </row>
    <row r="942" spans="1:40" ht="19" customHeight="1" x14ac:dyDescent="0.15">
      <c r="A942" s="1"/>
      <c r="G942" s="1" t="s">
        <v>11</v>
      </c>
      <c r="H942" s="50">
        <v>556360.55662614468</v>
      </c>
    </row>
    <row r="943" spans="1:40" ht="15" customHeight="1" x14ac:dyDescent="0.15">
      <c r="A943" s="49" t="s">
        <v>32</v>
      </c>
      <c r="B943" s="40">
        <v>1</v>
      </c>
      <c r="C943" s="40"/>
      <c r="D943" s="40"/>
      <c r="E943" s="1"/>
      <c r="H943" s="17">
        <v>0</v>
      </c>
      <c r="I943" s="17">
        <v>0</v>
      </c>
      <c r="J943" s="14">
        <f>$H$942</f>
        <v>556360.55662614468</v>
      </c>
      <c r="K943" s="14">
        <f>J943*$C$10</f>
        <v>13909.013915653617</v>
      </c>
      <c r="L943" s="15">
        <f>$C$953</f>
        <v>5558.0839940341248</v>
      </c>
      <c r="M943" s="14">
        <f t="shared" ref="M943:M974" si="505">$E$11</f>
        <v>769177</v>
      </c>
      <c r="Q943" s="48">
        <v>1</v>
      </c>
      <c r="R943" s="9"/>
      <c r="S943" s="9"/>
      <c r="T943" s="9">
        <f t="shared" ref="T943:T974" si="506">Q943-SUM(R943:S943)</f>
        <v>1</v>
      </c>
      <c r="U943" s="47"/>
      <c r="V943" s="8"/>
      <c r="W943" s="8">
        <f t="shared" ref="W943:W974" si="507">$G$14*M943*T943</f>
        <v>7691.77</v>
      </c>
      <c r="X943" s="47"/>
      <c r="Y943" s="8">
        <f t="shared" ref="Y943:Y974" si="508">IFERROR(_xlfn.IFNA($T943*J943,0),0)</f>
        <v>556360.55662614468</v>
      </c>
      <c r="Z943" s="8">
        <f t="shared" ref="Z943:Z974" si="509">IFERROR(_xlfn.IFNA(-$T943*K943,0),0)</f>
        <v>-13909.013915653617</v>
      </c>
      <c r="AA943" s="8">
        <f t="shared" ref="AA943:AA974" si="510">IFERROR(_xlfn.IFNA(-$T943*L943,0),0)</f>
        <v>-5558.0839940341248</v>
      </c>
      <c r="AB943" s="8"/>
      <c r="AC943" s="8">
        <f t="shared" ref="AC943:AC974" si="511">IFERROR(_xlfn.IFNA(SUM(Y943:AB943),0),0)</f>
        <v>536893.45871645701</v>
      </c>
      <c r="AD943" s="8"/>
      <c r="AE943" s="8">
        <f t="shared" ref="AE943:AE974" si="512">IFERROR(_xlfn.IFNA(SUM(AC943:AD943),0),0)</f>
        <v>536893.45871645701</v>
      </c>
      <c r="AG943" s="46">
        <f>AE1072</f>
        <v>55636.074680868885</v>
      </c>
      <c r="AJ943" s="17"/>
      <c r="AK943" s="6"/>
      <c r="AL943" s="6"/>
      <c r="AM943" s="5"/>
      <c r="AN943" s="5"/>
    </row>
    <row r="944" spans="1:40" x14ac:dyDescent="0.15">
      <c r="H944" s="17">
        <f>$B$4</f>
        <v>65</v>
      </c>
      <c r="I944" s="7">
        <f t="shared" ref="I944:I975" si="513">IF(H944&lt;121, H944 )</f>
        <v>65</v>
      </c>
      <c r="J944" s="14"/>
      <c r="K944" s="14"/>
      <c r="L944" s="15"/>
      <c r="M944" s="14">
        <f t="shared" si="505"/>
        <v>769177</v>
      </c>
      <c r="N944" s="13"/>
      <c r="O944" s="12">
        <f>1000*(IF(I5&lt;18,VLOOKUP(I5,'[1]Mortality (No Interventions) H'!$B$10:$O$129,13),VLOOKUP(I5,'[1]Mortality (Interventions) H'!$B$392:$AV$512,25)))</f>
        <v>22.41379043449589</v>
      </c>
      <c r="P944" s="11">
        <v>0</v>
      </c>
      <c r="Q944" s="10">
        <f t="shared" ref="Q944:Q975" si="514">T943</f>
        <v>1</v>
      </c>
      <c r="R944" s="10">
        <f t="shared" ref="R944:R975" si="515">O944*Q944/1000</f>
        <v>2.241379043449589E-2</v>
      </c>
      <c r="S944" s="10">
        <f t="shared" ref="S944:S975" si="516">MIN(P944*Q944,Q944-R944)</f>
        <v>0</v>
      </c>
      <c r="T944" s="9">
        <f t="shared" si="506"/>
        <v>0.97758620956550413</v>
      </c>
      <c r="U944" s="18"/>
      <c r="V944" s="8">
        <f t="shared" ref="V944:V975" si="517">W943</f>
        <v>7691.77</v>
      </c>
      <c r="W944" s="8">
        <f t="shared" si="507"/>
        <v>7519.3682791496585</v>
      </c>
      <c r="X944" s="18"/>
      <c r="Y944" s="8">
        <f t="shared" si="508"/>
        <v>0</v>
      </c>
      <c r="Z944" s="8">
        <f t="shared" si="509"/>
        <v>0</v>
      </c>
      <c r="AA944" s="8">
        <f t="shared" si="510"/>
        <v>0</v>
      </c>
      <c r="AB944" s="8">
        <f t="shared" ref="AB944:AB975" si="518">IFERROR(_xlfn.IFNA(-M944*R944,0),0)</f>
        <v>-17240.172085034246</v>
      </c>
      <c r="AC944" s="8">
        <f t="shared" si="511"/>
        <v>-17240.172085034246</v>
      </c>
      <c r="AD944" s="8">
        <f t="shared" ref="AD944:AD975" si="519">IFERROR(_xlfn.IFNA($D$6*SUM(V944:V944,Y944:Z944),0),0)</f>
        <v>754.56263700000011</v>
      </c>
      <c r="AE944" s="8">
        <f t="shared" si="512"/>
        <v>-16485.609448034247</v>
      </c>
      <c r="AG944" s="8"/>
      <c r="AJ944" s="7"/>
      <c r="AK944" s="6"/>
      <c r="AL944" s="6"/>
      <c r="AM944" s="5"/>
      <c r="AN944" s="5"/>
    </row>
    <row r="945" spans="1:40" x14ac:dyDescent="0.15">
      <c r="A945" s="30" t="s">
        <v>33</v>
      </c>
      <c r="B945" s="30"/>
      <c r="C945" s="30"/>
      <c r="D945" s="45">
        <v>9.8100000000000007E-2</v>
      </c>
      <c r="E945" s="42"/>
      <c r="F945" s="42"/>
      <c r="G945" s="42"/>
      <c r="H945" s="17">
        <f t="shared" ref="H945:H976" si="520">H944+1</f>
        <v>66</v>
      </c>
      <c r="I945" s="7">
        <f t="shared" si="513"/>
        <v>66</v>
      </c>
      <c r="J945" s="16">
        <v>0</v>
      </c>
      <c r="K945" s="14">
        <v>0</v>
      </c>
      <c r="L945" s="15">
        <f t="shared" ref="L945:L976" si="521">$C$954</f>
        <v>2776.2812109034016</v>
      </c>
      <c r="M945" s="14">
        <f t="shared" si="505"/>
        <v>769177</v>
      </c>
      <c r="N945" s="13"/>
      <c r="O945" s="12">
        <f>1000*(IF(I6&lt;18,VLOOKUP(I6,'[1]Mortality (No Interventions) H'!$B$10:$O$129,13),VLOOKUP(I6,'[1]Mortality (Interventions) H'!$B$392:$AV$512,25)))</f>
        <v>24.37978964477734</v>
      </c>
      <c r="P945" s="11">
        <v>0</v>
      </c>
      <c r="Q945" s="10">
        <f t="shared" si="514"/>
        <v>0.97758620956550413</v>
      </c>
      <c r="R945" s="10">
        <f t="shared" si="515"/>
        <v>2.3833346148842208E-2</v>
      </c>
      <c r="S945" s="10">
        <f t="shared" si="516"/>
        <v>0</v>
      </c>
      <c r="T945" s="9">
        <f t="shared" si="506"/>
        <v>0.95375286341666188</v>
      </c>
      <c r="U945" s="18"/>
      <c r="V945" s="8">
        <f t="shared" si="517"/>
        <v>7519.3682791496585</v>
      </c>
      <c r="W945" s="8">
        <f t="shared" si="507"/>
        <v>7336.0476622423776</v>
      </c>
      <c r="X945" s="18"/>
      <c r="Y945" s="8">
        <f t="shared" si="508"/>
        <v>0</v>
      </c>
      <c r="Z945" s="8">
        <f t="shared" si="509"/>
        <v>0</v>
      </c>
      <c r="AA945" s="8">
        <f t="shared" si="510"/>
        <v>-2647.8861545489967</v>
      </c>
      <c r="AB945" s="8">
        <f t="shared" si="518"/>
        <v>-18332.061690728002</v>
      </c>
      <c r="AC945" s="8">
        <f t="shared" si="511"/>
        <v>-20979.947845276998</v>
      </c>
      <c r="AD945" s="8">
        <f t="shared" si="519"/>
        <v>737.65002818458152</v>
      </c>
      <c r="AE945" s="8">
        <f t="shared" si="512"/>
        <v>-20242.297817092418</v>
      </c>
      <c r="AF945" s="1" t="s">
        <v>34</v>
      </c>
      <c r="AG945" s="44">
        <f>AE1072/Y1072</f>
        <v>0.10000003418332624</v>
      </c>
      <c r="AJ945" s="7"/>
      <c r="AK945" s="6"/>
      <c r="AL945" s="6"/>
      <c r="AM945" s="5"/>
      <c r="AN945" s="5"/>
    </row>
    <row r="946" spans="1:40" x14ac:dyDescent="0.15">
      <c r="A946" s="40" t="s">
        <v>35</v>
      </c>
      <c r="B946" s="40"/>
      <c r="C946" s="38"/>
      <c r="D946" s="43">
        <f>(1.067)/(1.0295)- 1</f>
        <v>3.6425449247207142E-2</v>
      </c>
      <c r="E946" s="42"/>
      <c r="F946" s="42"/>
      <c r="G946" s="42"/>
      <c r="H946" s="17">
        <f t="shared" si="520"/>
        <v>67</v>
      </c>
      <c r="I946" s="7">
        <f t="shared" si="513"/>
        <v>67</v>
      </c>
      <c r="J946" s="16">
        <v>0</v>
      </c>
      <c r="K946" s="14">
        <v>0</v>
      </c>
      <c r="L946" s="15">
        <f t="shared" si="521"/>
        <v>2776.2812109034016</v>
      </c>
      <c r="M946" s="14">
        <f t="shared" si="505"/>
        <v>769177</v>
      </c>
      <c r="N946" s="13"/>
      <c r="O946" s="12">
        <f>1000*(IF(I7&lt;18,VLOOKUP(I7,'[1]Mortality (No Interventions) H'!$B$10:$O$129,13),VLOOKUP(I7,'[1]Mortality (Interventions) H'!$B$392:$AV$512,25)))</f>
        <v>26.450332990393665</v>
      </c>
      <c r="P946" s="11">
        <v>0</v>
      </c>
      <c r="Q946" s="10">
        <f t="shared" si="514"/>
        <v>0.95375286341666188</v>
      </c>
      <c r="R946" s="10">
        <f t="shared" si="515"/>
        <v>2.5227080827912154E-2</v>
      </c>
      <c r="S946" s="10">
        <f t="shared" si="516"/>
        <v>0</v>
      </c>
      <c r="T946" s="9">
        <f t="shared" si="506"/>
        <v>0.92852578258874974</v>
      </c>
      <c r="U946" s="18"/>
      <c r="V946" s="8">
        <f t="shared" si="517"/>
        <v>7336.0476622423776</v>
      </c>
      <c r="W946" s="8">
        <f t="shared" si="507"/>
        <v>7142.0067587426684</v>
      </c>
      <c r="X946" s="18"/>
      <c r="Y946" s="8">
        <f t="shared" si="508"/>
        <v>0</v>
      </c>
      <c r="Z946" s="8">
        <f t="shared" si="509"/>
        <v>0</v>
      </c>
      <c r="AA946" s="8">
        <f t="shared" si="510"/>
        <v>-2577.8486840405226</v>
      </c>
      <c r="AB946" s="8">
        <f t="shared" si="518"/>
        <v>-19404.090349970986</v>
      </c>
      <c r="AC946" s="8">
        <f t="shared" si="511"/>
        <v>-21981.93903401151</v>
      </c>
      <c r="AD946" s="8">
        <f t="shared" si="519"/>
        <v>719.66627566597731</v>
      </c>
      <c r="AE946" s="8">
        <f t="shared" si="512"/>
        <v>-21262.272758345531</v>
      </c>
      <c r="AJ946" s="7"/>
      <c r="AK946" s="6"/>
      <c r="AL946" s="6"/>
      <c r="AM946" s="5"/>
      <c r="AN946" s="5"/>
    </row>
    <row r="947" spans="1:40" x14ac:dyDescent="0.15">
      <c r="A947" s="40" t="s">
        <v>36</v>
      </c>
      <c r="B947" s="36"/>
      <c r="C947" s="38"/>
      <c r="D947" s="17"/>
      <c r="E947" s="17"/>
      <c r="F947" s="17"/>
      <c r="G947" s="17"/>
      <c r="H947" s="17">
        <f t="shared" si="520"/>
        <v>68</v>
      </c>
      <c r="I947" s="7">
        <f t="shared" si="513"/>
        <v>68</v>
      </c>
      <c r="J947" s="16">
        <v>0</v>
      </c>
      <c r="K947" s="14">
        <v>0</v>
      </c>
      <c r="L947" s="15">
        <f t="shared" si="521"/>
        <v>2776.2812109034016</v>
      </c>
      <c r="M947" s="14">
        <f t="shared" si="505"/>
        <v>769177</v>
      </c>
      <c r="N947" s="13"/>
      <c r="O947" s="12">
        <f>1000*(IF(I8&lt;18,VLOOKUP(I8,'[1]Mortality (No Interventions) H'!$B$10:$O$129,13),VLOOKUP(I8,'[1]Mortality (Interventions) H'!$B$392:$AV$512,25)))</f>
        <v>28.621544126280455</v>
      </c>
      <c r="P947" s="11">
        <v>0</v>
      </c>
      <c r="Q947" s="10">
        <f t="shared" si="514"/>
        <v>0.92852578258874974</v>
      </c>
      <c r="R947" s="10">
        <f t="shared" si="515"/>
        <v>2.6575841658752992E-2</v>
      </c>
      <c r="S947" s="10">
        <f t="shared" si="516"/>
        <v>0</v>
      </c>
      <c r="T947" s="9">
        <f t="shared" si="506"/>
        <v>0.9019499409299967</v>
      </c>
      <c r="U947" s="18"/>
      <c r="V947" s="8">
        <f t="shared" si="517"/>
        <v>7142.0067587426684</v>
      </c>
      <c r="W947" s="8">
        <f t="shared" si="507"/>
        <v>6937.5914971471211</v>
      </c>
      <c r="X947" s="18"/>
      <c r="Y947" s="8">
        <f t="shared" si="508"/>
        <v>0</v>
      </c>
      <c r="Z947" s="8">
        <f t="shared" si="509"/>
        <v>0</v>
      </c>
      <c r="AA947" s="8">
        <f t="shared" si="510"/>
        <v>-2504.066674179383</v>
      </c>
      <c r="AB947" s="8">
        <f t="shared" si="518"/>
        <v>-20441.526159554651</v>
      </c>
      <c r="AC947" s="8">
        <f t="shared" si="511"/>
        <v>-22945.592833734034</v>
      </c>
      <c r="AD947" s="8">
        <f t="shared" si="519"/>
        <v>700.63086303265584</v>
      </c>
      <c r="AE947" s="8">
        <f t="shared" si="512"/>
        <v>-22244.961970701377</v>
      </c>
      <c r="AJ947" s="7"/>
      <c r="AK947" s="6"/>
      <c r="AL947" s="6"/>
      <c r="AM947" s="5"/>
      <c r="AN947" s="5"/>
    </row>
    <row r="948" spans="1:40" x14ac:dyDescent="0.15">
      <c r="A948" s="40"/>
      <c r="B948" s="36" t="s">
        <v>37</v>
      </c>
      <c r="C948" s="36" t="s">
        <v>38</v>
      </c>
      <c r="E948" s="17"/>
      <c r="F948" s="17"/>
      <c r="G948" s="17"/>
      <c r="H948" s="17">
        <f t="shared" si="520"/>
        <v>69</v>
      </c>
      <c r="I948" s="7">
        <f t="shared" si="513"/>
        <v>69</v>
      </c>
      <c r="J948" s="16">
        <v>0</v>
      </c>
      <c r="K948" s="14">
        <v>0</v>
      </c>
      <c r="L948" s="15">
        <f t="shared" si="521"/>
        <v>2776.2812109034016</v>
      </c>
      <c r="M948" s="14">
        <f t="shared" si="505"/>
        <v>769177</v>
      </c>
      <c r="N948" s="13"/>
      <c r="O948" s="12">
        <f>1000*(IF(I9&lt;18,VLOOKUP(I9,'[1]Mortality (No Interventions) H'!$B$10:$O$129,13),VLOOKUP(I9,'[1]Mortality (Interventions) H'!$B$392:$AV$512,25)))</f>
        <v>31.046993322222733</v>
      </c>
      <c r="P948" s="11">
        <v>0</v>
      </c>
      <c r="Q948" s="10">
        <f t="shared" si="514"/>
        <v>0.9019499409299967</v>
      </c>
      <c r="R948" s="10">
        <f t="shared" si="515"/>
        <v>2.8002833793032797E-2</v>
      </c>
      <c r="S948" s="10">
        <f t="shared" si="516"/>
        <v>0</v>
      </c>
      <c r="T948" s="9">
        <f t="shared" si="506"/>
        <v>0.87394710713696389</v>
      </c>
      <c r="U948" s="18"/>
      <c r="V948" s="8">
        <f t="shared" si="517"/>
        <v>6937.5914971471211</v>
      </c>
      <c r="W948" s="8">
        <f t="shared" si="507"/>
        <v>6722.2001402628848</v>
      </c>
      <c r="X948" s="18"/>
      <c r="Y948" s="8">
        <f t="shared" si="508"/>
        <v>0</v>
      </c>
      <c r="Z948" s="8">
        <f t="shared" si="509"/>
        <v>0</v>
      </c>
      <c r="AA948" s="8">
        <f t="shared" si="510"/>
        <v>-2426.3229328677348</v>
      </c>
      <c r="AB948" s="8">
        <f t="shared" si="518"/>
        <v>-21539.135688423587</v>
      </c>
      <c r="AC948" s="8">
        <f t="shared" si="511"/>
        <v>-23965.45862129132</v>
      </c>
      <c r="AD948" s="8">
        <f t="shared" si="519"/>
        <v>680.57772587013267</v>
      </c>
      <c r="AE948" s="8">
        <f t="shared" si="512"/>
        <v>-23284.880895421189</v>
      </c>
      <c r="AJ948" s="7"/>
      <c r="AK948" s="6"/>
      <c r="AL948" s="6"/>
      <c r="AM948" s="5"/>
      <c r="AN948" s="5"/>
    </row>
    <row r="949" spans="1:40" x14ac:dyDescent="0.15">
      <c r="A949" s="40"/>
      <c r="B949" s="36">
        <v>1</v>
      </c>
      <c r="C949" s="38">
        <v>2.5000000000000001E-2</v>
      </c>
      <c r="D949" s="17"/>
      <c r="E949" s="41" t="s">
        <v>39</v>
      </c>
      <c r="F949" s="36"/>
      <c r="G949" s="17"/>
      <c r="H949" s="17">
        <f t="shared" si="520"/>
        <v>70</v>
      </c>
      <c r="I949" s="7">
        <f t="shared" si="513"/>
        <v>70</v>
      </c>
      <c r="J949" s="16">
        <v>0</v>
      </c>
      <c r="K949" s="14">
        <v>0</v>
      </c>
      <c r="L949" s="15">
        <f t="shared" si="521"/>
        <v>2776.2812109034016</v>
      </c>
      <c r="M949" s="14">
        <f t="shared" si="505"/>
        <v>769177</v>
      </c>
      <c r="N949" s="13"/>
      <c r="O949" s="12">
        <f>1000*(IF(I10&lt;18,VLOOKUP(I10,'[1]Mortality (No Interventions) H'!$B$10:$O$129,13),VLOOKUP(I10,'[1]Mortality (Interventions) H'!$B$392:$AV$512,25)))</f>
        <v>34.119181830263713</v>
      </c>
      <c r="P949" s="11">
        <v>0</v>
      </c>
      <c r="Q949" s="10">
        <f t="shared" si="514"/>
        <v>0.87394710713696389</v>
      </c>
      <c r="R949" s="10">
        <f t="shared" si="515"/>
        <v>2.9818360258439033E-2</v>
      </c>
      <c r="S949" s="10">
        <f t="shared" si="516"/>
        <v>0</v>
      </c>
      <c r="T949" s="9">
        <f t="shared" si="506"/>
        <v>0.8441287468785249</v>
      </c>
      <c r="U949" s="18"/>
      <c r="V949" s="8">
        <f t="shared" si="517"/>
        <v>6722.2001402628848</v>
      </c>
      <c r="W949" s="8">
        <f t="shared" si="507"/>
        <v>6492.844171377832</v>
      </c>
      <c r="X949" s="18"/>
      <c r="Y949" s="8">
        <f t="shared" si="508"/>
        <v>0</v>
      </c>
      <c r="Z949" s="8">
        <f t="shared" si="509"/>
        <v>0</v>
      </c>
      <c r="AA949" s="8">
        <f t="shared" si="510"/>
        <v>-2343.5387795422821</v>
      </c>
      <c r="AB949" s="8">
        <f t="shared" si="518"/>
        <v>-22935.596888505359</v>
      </c>
      <c r="AC949" s="8">
        <f t="shared" si="511"/>
        <v>-25279.135668047642</v>
      </c>
      <c r="AD949" s="8">
        <f t="shared" si="519"/>
        <v>659.44783375978909</v>
      </c>
      <c r="AE949" s="8">
        <f t="shared" si="512"/>
        <v>-24619.687834287852</v>
      </c>
      <c r="AJ949" s="7"/>
      <c r="AK949" s="6"/>
      <c r="AL949" s="6"/>
      <c r="AM949" s="5"/>
      <c r="AN949" s="5"/>
    </row>
    <row r="950" spans="1:40" x14ac:dyDescent="0.15">
      <c r="A950" s="40"/>
      <c r="B950" s="39" t="s">
        <v>40</v>
      </c>
      <c r="C950" s="38">
        <v>0</v>
      </c>
      <c r="D950" s="17"/>
      <c r="E950" s="37">
        <v>500000</v>
      </c>
      <c r="F950" s="36"/>
      <c r="G950" s="17"/>
      <c r="H950" s="17">
        <f t="shared" si="520"/>
        <v>71</v>
      </c>
      <c r="I950" s="7">
        <f t="shared" si="513"/>
        <v>71</v>
      </c>
      <c r="J950" s="16">
        <v>0</v>
      </c>
      <c r="K950" s="14">
        <v>0</v>
      </c>
      <c r="L950" s="15">
        <f t="shared" si="521"/>
        <v>2776.2812109034016</v>
      </c>
      <c r="M950" s="14">
        <f t="shared" si="505"/>
        <v>769177</v>
      </c>
      <c r="N950" s="13"/>
      <c r="O950" s="12">
        <f>1000*(IF(I11&lt;18,VLOOKUP(I11,'[1]Mortality (No Interventions) H'!$B$10:$O$129,13),VLOOKUP(I11,'[1]Mortality (Interventions) H'!$B$392:$AV$512,25)))</f>
        <v>37.239139954951348</v>
      </c>
      <c r="P950" s="11">
        <v>0</v>
      </c>
      <c r="Q950" s="10">
        <f t="shared" si="514"/>
        <v>0.8441287468785249</v>
      </c>
      <c r="R950" s="10">
        <f t="shared" si="515"/>
        <v>3.1434628545007087E-2</v>
      </c>
      <c r="S950" s="10">
        <f t="shared" si="516"/>
        <v>0</v>
      </c>
      <c r="T950" s="9">
        <f t="shared" si="506"/>
        <v>0.81269411833351779</v>
      </c>
      <c r="U950" s="18"/>
      <c r="V950" s="8">
        <f t="shared" si="517"/>
        <v>6492.844171377832</v>
      </c>
      <c r="W950" s="8">
        <f t="shared" si="507"/>
        <v>6251.0562385742023</v>
      </c>
      <c r="X950" s="18"/>
      <c r="Y950" s="8">
        <f t="shared" si="508"/>
        <v>0</v>
      </c>
      <c r="Z950" s="8">
        <f t="shared" si="509"/>
        <v>0</v>
      </c>
      <c r="AA950" s="8">
        <f t="shared" si="510"/>
        <v>-2256.2674109410514</v>
      </c>
      <c r="AB950" s="8">
        <f t="shared" si="518"/>
        <v>-24178.793280362916</v>
      </c>
      <c r="AC950" s="8">
        <f t="shared" si="511"/>
        <v>-26435.060691303966</v>
      </c>
      <c r="AD950" s="8">
        <f t="shared" si="519"/>
        <v>636.94801321216539</v>
      </c>
      <c r="AE950" s="8">
        <f t="shared" si="512"/>
        <v>-25798.112678091802</v>
      </c>
      <c r="AJ950" s="7"/>
      <c r="AK950" s="6"/>
      <c r="AL950" s="6"/>
      <c r="AM950" s="5"/>
      <c r="AN950" s="5"/>
    </row>
    <row r="951" spans="1:40" x14ac:dyDescent="0.15">
      <c r="A951" s="30" t="s">
        <v>41</v>
      </c>
      <c r="B951" s="35"/>
      <c r="C951" s="34"/>
      <c r="D951" s="17"/>
      <c r="E951" s="17"/>
      <c r="F951" s="17"/>
      <c r="G951" s="17"/>
      <c r="H951" s="17">
        <f t="shared" si="520"/>
        <v>72</v>
      </c>
      <c r="I951" s="7">
        <f t="shared" si="513"/>
        <v>72</v>
      </c>
      <c r="J951" s="16">
        <v>0</v>
      </c>
      <c r="K951" s="14">
        <v>0</v>
      </c>
      <c r="L951" s="15">
        <f t="shared" si="521"/>
        <v>2776.2812109034016</v>
      </c>
      <c r="M951" s="14">
        <f t="shared" si="505"/>
        <v>769177</v>
      </c>
      <c r="N951" s="13"/>
      <c r="O951" s="12">
        <f>1000*(IF(I12&lt;18,VLOOKUP(I12,'[1]Mortality (No Interventions) H'!$B$10:$O$129,13),VLOOKUP(I12,'[1]Mortality (Interventions) H'!$B$392:$AV$512,25)))</f>
        <v>40.813830367153457</v>
      </c>
      <c r="P951" s="11">
        <v>0</v>
      </c>
      <c r="Q951" s="10">
        <f t="shared" si="514"/>
        <v>0.81269411833351779</v>
      </c>
      <c r="R951" s="10">
        <f t="shared" si="515"/>
        <v>3.3169159886047531E-2</v>
      </c>
      <c r="S951" s="10">
        <f t="shared" si="516"/>
        <v>0</v>
      </c>
      <c r="T951" s="9">
        <f t="shared" si="506"/>
        <v>0.77952495844747027</v>
      </c>
      <c r="U951" s="18"/>
      <c r="V951" s="8">
        <f t="shared" si="517"/>
        <v>6251.0562385742023</v>
      </c>
      <c r="W951" s="8">
        <f t="shared" si="507"/>
        <v>5995.9266896374984</v>
      </c>
      <c r="X951" s="18"/>
      <c r="Y951" s="8">
        <f t="shared" si="508"/>
        <v>0</v>
      </c>
      <c r="Z951" s="8">
        <f t="shared" si="509"/>
        <v>0</v>
      </c>
      <c r="AA951" s="8">
        <f t="shared" si="510"/>
        <v>-2164.1804955679668</v>
      </c>
      <c r="AB951" s="8">
        <f t="shared" si="518"/>
        <v>-25512.954893670383</v>
      </c>
      <c r="AC951" s="8">
        <f t="shared" si="511"/>
        <v>-27677.135389238349</v>
      </c>
      <c r="AD951" s="8">
        <f t="shared" si="519"/>
        <v>613.22861700412932</v>
      </c>
      <c r="AE951" s="8">
        <f t="shared" si="512"/>
        <v>-27063.906772234219</v>
      </c>
      <c r="AJ951" s="7"/>
      <c r="AK951" s="6"/>
      <c r="AL951" s="6"/>
      <c r="AM951" s="5"/>
      <c r="AN951" s="5"/>
    </row>
    <row r="952" spans="1:40" x14ac:dyDescent="0.15">
      <c r="A952" s="30"/>
      <c r="B952" s="32" t="s">
        <v>37</v>
      </c>
      <c r="C952" s="32" t="s">
        <v>38</v>
      </c>
      <c r="D952" s="17"/>
      <c r="E952" s="17"/>
      <c r="F952" s="17"/>
      <c r="G952" s="17"/>
      <c r="H952" s="17">
        <f t="shared" si="520"/>
        <v>73</v>
      </c>
      <c r="I952" s="7">
        <f t="shared" si="513"/>
        <v>73</v>
      </c>
      <c r="J952" s="16">
        <v>0</v>
      </c>
      <c r="K952" s="14">
        <v>0</v>
      </c>
      <c r="L952" s="15">
        <f t="shared" si="521"/>
        <v>2776.2812109034016</v>
      </c>
      <c r="M952" s="14">
        <f t="shared" si="505"/>
        <v>769177</v>
      </c>
      <c r="N952" s="13"/>
      <c r="O952" s="12">
        <f>1000*(IF(I13&lt;18,VLOOKUP(I13,'[1]Mortality (No Interventions) H'!$B$10:$O$129,13),VLOOKUP(I13,'[1]Mortality (Interventions) H'!$B$392:$AV$512,25)))</f>
        <v>44.908437101892908</v>
      </c>
      <c r="P952" s="11">
        <v>0</v>
      </c>
      <c r="Q952" s="10">
        <f t="shared" si="514"/>
        <v>0.77952495844747027</v>
      </c>
      <c r="R952" s="10">
        <f t="shared" si="515"/>
        <v>3.5007247565793903E-2</v>
      </c>
      <c r="S952" s="10">
        <f t="shared" si="516"/>
        <v>0</v>
      </c>
      <c r="T952" s="9">
        <f t="shared" si="506"/>
        <v>0.7445177108816764</v>
      </c>
      <c r="U952" s="18"/>
      <c r="V952" s="8">
        <f t="shared" si="517"/>
        <v>5995.9266896374984</v>
      </c>
      <c r="W952" s="8">
        <f t="shared" si="507"/>
        <v>5726.6589930283526</v>
      </c>
      <c r="X952" s="18"/>
      <c r="Y952" s="8">
        <f t="shared" si="508"/>
        <v>0</v>
      </c>
      <c r="Z952" s="8">
        <f t="shared" si="509"/>
        <v>0</v>
      </c>
      <c r="AA952" s="8">
        <f t="shared" si="510"/>
        <v>-2066.9905319056093</v>
      </c>
      <c r="AB952" s="8">
        <f t="shared" si="518"/>
        <v>-26926.769660914659</v>
      </c>
      <c r="AC952" s="8">
        <f t="shared" si="511"/>
        <v>-28993.760192820268</v>
      </c>
      <c r="AD952" s="8">
        <f t="shared" si="519"/>
        <v>588.20040825343858</v>
      </c>
      <c r="AE952" s="8">
        <f t="shared" si="512"/>
        <v>-28405.559784566831</v>
      </c>
      <c r="AJ952" s="7"/>
      <c r="AK952" s="6"/>
      <c r="AL952" s="6"/>
      <c r="AM952" s="5"/>
      <c r="AN952" s="5"/>
    </row>
    <row r="953" spans="1:40" x14ac:dyDescent="0.15">
      <c r="A953" s="30"/>
      <c r="B953" s="32">
        <v>1</v>
      </c>
      <c r="C953" s="28">
        <f>$H$942*0.01+$B$955</f>
        <v>5558.0839940341248</v>
      </c>
      <c r="D953" s="17"/>
      <c r="E953" s="33" t="s">
        <v>42</v>
      </c>
      <c r="F953" s="32"/>
      <c r="G953" s="31">
        <v>0.01</v>
      </c>
      <c r="H953" s="17">
        <f t="shared" si="520"/>
        <v>74</v>
      </c>
      <c r="I953" s="7">
        <f t="shared" si="513"/>
        <v>74</v>
      </c>
      <c r="J953" s="16">
        <v>0</v>
      </c>
      <c r="K953" s="14">
        <v>0</v>
      </c>
      <c r="L953" s="15">
        <f t="shared" si="521"/>
        <v>2776.2812109034016</v>
      </c>
      <c r="M953" s="14">
        <f t="shared" si="505"/>
        <v>769177</v>
      </c>
      <c r="N953" s="13"/>
      <c r="O953" s="12">
        <f>1000*(IF(I14&lt;18,VLOOKUP(I14,'[1]Mortality (No Interventions) H'!$B$10:$O$129,13),VLOOKUP(I14,'[1]Mortality (Interventions) H'!$B$392:$AV$512,25)))</f>
        <v>49.762618504156194</v>
      </c>
      <c r="P953" s="11">
        <v>0</v>
      </c>
      <c r="Q953" s="10">
        <f t="shared" si="514"/>
        <v>0.7445177108816764</v>
      </c>
      <c r="R953" s="10">
        <f t="shared" si="515"/>
        <v>3.7049150816192519E-2</v>
      </c>
      <c r="S953" s="10">
        <f t="shared" si="516"/>
        <v>0</v>
      </c>
      <c r="T953" s="9">
        <f t="shared" si="506"/>
        <v>0.70746856006548386</v>
      </c>
      <c r="U953" s="18"/>
      <c r="V953" s="8">
        <f t="shared" si="517"/>
        <v>5726.6589930283526</v>
      </c>
      <c r="W953" s="8">
        <f t="shared" si="507"/>
        <v>5441.6854462548872</v>
      </c>
      <c r="X953" s="18"/>
      <c r="Y953" s="8">
        <f t="shared" si="508"/>
        <v>0</v>
      </c>
      <c r="Z953" s="8">
        <f t="shared" si="509"/>
        <v>0</v>
      </c>
      <c r="AA953" s="8">
        <f t="shared" si="510"/>
        <v>-1964.1316706146874</v>
      </c>
      <c r="AB953" s="8">
        <f t="shared" si="518"/>
        <v>-28497.354677346513</v>
      </c>
      <c r="AC953" s="8">
        <f t="shared" si="511"/>
        <v>-30461.486347961199</v>
      </c>
      <c r="AD953" s="8">
        <f t="shared" si="519"/>
        <v>561.78524721608142</v>
      </c>
      <c r="AE953" s="8">
        <f t="shared" si="512"/>
        <v>-29899.701100745118</v>
      </c>
      <c r="AJ953" s="7"/>
      <c r="AK953" s="6"/>
      <c r="AL953" s="6"/>
      <c r="AM953" s="5"/>
      <c r="AN953" s="5"/>
    </row>
    <row r="954" spans="1:40" x14ac:dyDescent="0.15">
      <c r="A954" s="30"/>
      <c r="B954" s="29" t="s">
        <v>40</v>
      </c>
      <c r="C954" s="28">
        <f>$H$942*0.005+$B$955</f>
        <v>2776.2812109034016</v>
      </c>
      <c r="D954" s="17"/>
      <c r="E954" s="17"/>
      <c r="F954" s="17"/>
      <c r="G954" s="17"/>
      <c r="H954" s="17">
        <f t="shared" si="520"/>
        <v>75</v>
      </c>
      <c r="I954" s="7">
        <f t="shared" si="513"/>
        <v>75</v>
      </c>
      <c r="J954" s="16">
        <v>0</v>
      </c>
      <c r="K954" s="14">
        <v>0</v>
      </c>
      <c r="L954" s="15">
        <f t="shared" si="521"/>
        <v>2776.2812109034016</v>
      </c>
      <c r="M954" s="14">
        <f t="shared" si="505"/>
        <v>769177</v>
      </c>
      <c r="N954" s="13"/>
      <c r="O954" s="12">
        <f>1000*(IF(I15&lt;18,VLOOKUP(I15,'[1]Mortality (No Interventions) H'!$B$10:$O$129,13),VLOOKUP(I15,'[1]Mortality (Interventions) H'!$B$392:$AV$512,25)))</f>
        <v>55.312242242751147</v>
      </c>
      <c r="P954" s="11">
        <v>0</v>
      </c>
      <c r="Q954" s="10">
        <f t="shared" si="514"/>
        <v>0.70746856006548386</v>
      </c>
      <c r="R954" s="10">
        <f t="shared" si="515"/>
        <v>3.9131672373472384E-2</v>
      </c>
      <c r="S954" s="10">
        <f t="shared" si="516"/>
        <v>0</v>
      </c>
      <c r="T954" s="9">
        <f t="shared" si="506"/>
        <v>0.66833688769201149</v>
      </c>
      <c r="U954" s="18"/>
      <c r="V954" s="8">
        <f t="shared" si="517"/>
        <v>5441.6854462548872</v>
      </c>
      <c r="W954" s="8">
        <f t="shared" si="507"/>
        <v>5140.6936226427833</v>
      </c>
      <c r="X954" s="18"/>
      <c r="Y954" s="8">
        <f t="shared" si="508"/>
        <v>0</v>
      </c>
      <c r="Z954" s="8">
        <f t="shared" si="509"/>
        <v>0</v>
      </c>
      <c r="AA954" s="8">
        <f t="shared" si="510"/>
        <v>-1855.4911438529884</v>
      </c>
      <c r="AB954" s="8">
        <f t="shared" si="518"/>
        <v>-30099.182361210369</v>
      </c>
      <c r="AC954" s="8">
        <f t="shared" si="511"/>
        <v>-31954.673505063358</v>
      </c>
      <c r="AD954" s="8">
        <f t="shared" si="519"/>
        <v>533.8293422776045</v>
      </c>
      <c r="AE954" s="8">
        <f t="shared" si="512"/>
        <v>-31420.844162785754</v>
      </c>
      <c r="AJ954" s="7"/>
      <c r="AK954" s="6"/>
      <c r="AL954" s="6"/>
      <c r="AM954" s="5"/>
      <c r="AN954" s="5"/>
    </row>
    <row r="955" spans="1:40" ht="15" x14ac:dyDescent="0.2">
      <c r="A955" s="27" t="s">
        <v>98</v>
      </c>
      <c r="B955" s="26">
        <f>B22+B24</f>
        <v>-5.5215722273220402</v>
      </c>
      <c r="C955" s="25"/>
      <c r="D955" s="17"/>
      <c r="E955" s="17"/>
      <c r="F955" s="17"/>
      <c r="G955" s="21"/>
      <c r="H955" s="17">
        <f t="shared" si="520"/>
        <v>76</v>
      </c>
      <c r="I955" s="7">
        <f t="shared" si="513"/>
        <v>76</v>
      </c>
      <c r="J955" s="16">
        <v>0</v>
      </c>
      <c r="K955" s="14">
        <v>0</v>
      </c>
      <c r="L955" s="15">
        <f t="shared" si="521"/>
        <v>2776.2812109034016</v>
      </c>
      <c r="M955" s="14">
        <f t="shared" si="505"/>
        <v>769177</v>
      </c>
      <c r="N955" s="13"/>
      <c r="O955" s="12">
        <f>1000*(IF(I16&lt;18,VLOOKUP(I16,'[1]Mortality (No Interventions) H'!$B$10:$O$129,13),VLOOKUP(I16,'[1]Mortality (Interventions) H'!$B$392:$AV$512,25)))</f>
        <v>61.62610541058671</v>
      </c>
      <c r="P955" s="11">
        <v>0</v>
      </c>
      <c r="Q955" s="10">
        <f t="shared" si="514"/>
        <v>0.66833688769201149</v>
      </c>
      <c r="R955" s="10">
        <f t="shared" si="515"/>
        <v>4.1186999490691351E-2</v>
      </c>
      <c r="S955" s="10">
        <f t="shared" si="516"/>
        <v>0</v>
      </c>
      <c r="T955" s="9">
        <f t="shared" si="506"/>
        <v>0.62714988820132012</v>
      </c>
      <c r="U955" s="18"/>
      <c r="V955" s="8">
        <f t="shared" si="517"/>
        <v>5140.6936226427833</v>
      </c>
      <c r="W955" s="8">
        <f t="shared" si="507"/>
        <v>4823.8926955702682</v>
      </c>
      <c r="X955" s="18"/>
      <c r="Y955" s="8">
        <f t="shared" si="508"/>
        <v>0</v>
      </c>
      <c r="Z955" s="8">
        <f t="shared" si="509"/>
        <v>0</v>
      </c>
      <c r="AA955" s="8">
        <f t="shared" si="510"/>
        <v>-1741.1444510334941</v>
      </c>
      <c r="AB955" s="8">
        <f t="shared" si="518"/>
        <v>-31680.092707251501</v>
      </c>
      <c r="AC955" s="8">
        <f t="shared" si="511"/>
        <v>-33421.237158284996</v>
      </c>
      <c r="AD955" s="8">
        <f t="shared" si="519"/>
        <v>504.30204438125708</v>
      </c>
      <c r="AE955" s="8">
        <f t="shared" si="512"/>
        <v>-32916.935113903739</v>
      </c>
      <c r="AJ955" s="7"/>
      <c r="AK955" s="6"/>
      <c r="AL955" s="6"/>
      <c r="AM955" s="5"/>
      <c r="AN955" s="5"/>
    </row>
    <row r="956" spans="1:40" x14ac:dyDescent="0.15">
      <c r="A956" s="1"/>
      <c r="D956" s="17"/>
      <c r="E956" s="24"/>
      <c r="F956" s="17"/>
      <c r="G956" s="21"/>
      <c r="H956" s="17">
        <f t="shared" si="520"/>
        <v>77</v>
      </c>
      <c r="I956" s="7">
        <f t="shared" si="513"/>
        <v>77</v>
      </c>
      <c r="J956" s="16">
        <v>0</v>
      </c>
      <c r="K956" s="14">
        <v>0</v>
      </c>
      <c r="L956" s="15">
        <f t="shared" si="521"/>
        <v>2776.2812109034016</v>
      </c>
      <c r="M956" s="14">
        <f t="shared" si="505"/>
        <v>769177</v>
      </c>
      <c r="N956" s="13"/>
      <c r="O956" s="12">
        <f>1000*(IF(I17&lt;18,VLOOKUP(I17,'[1]Mortality (No Interventions) H'!$B$10:$O$129,13),VLOOKUP(I17,'[1]Mortality (Interventions) H'!$B$392:$AV$512,25)))</f>
        <v>68.851998902084148</v>
      </c>
      <c r="P956" s="11">
        <v>0</v>
      </c>
      <c r="Q956" s="10">
        <f t="shared" si="514"/>
        <v>0.62714988820132012</v>
      </c>
      <c r="R956" s="10">
        <f t="shared" si="515"/>
        <v>4.3180523413879492E-2</v>
      </c>
      <c r="S956" s="10">
        <f t="shared" si="516"/>
        <v>0</v>
      </c>
      <c r="T956" s="9">
        <f t="shared" si="506"/>
        <v>0.58396936478744066</v>
      </c>
      <c r="U956" s="18"/>
      <c r="V956" s="8">
        <f t="shared" si="517"/>
        <v>4823.8926955702682</v>
      </c>
      <c r="W956" s="8">
        <f t="shared" si="507"/>
        <v>4491.7580409910925</v>
      </c>
      <c r="X956" s="18"/>
      <c r="Y956" s="8">
        <f t="shared" si="508"/>
        <v>0</v>
      </c>
      <c r="Z956" s="8">
        <f t="shared" si="509"/>
        <v>0</v>
      </c>
      <c r="AA956" s="8">
        <f t="shared" si="510"/>
        <v>-1621.2631752025661</v>
      </c>
      <c r="AB956" s="8">
        <f t="shared" si="518"/>
        <v>-33213.465457917584</v>
      </c>
      <c r="AC956" s="8">
        <f t="shared" si="511"/>
        <v>-34834.728633120147</v>
      </c>
      <c r="AD956" s="8">
        <f t="shared" si="519"/>
        <v>473.22387343544335</v>
      </c>
      <c r="AE956" s="8">
        <f t="shared" si="512"/>
        <v>-34361.5047596847</v>
      </c>
      <c r="AJ956" s="7"/>
      <c r="AK956" s="6"/>
      <c r="AL956" s="6"/>
      <c r="AM956" s="5"/>
      <c r="AN956" s="5"/>
    </row>
    <row r="957" spans="1:40" x14ac:dyDescent="0.15">
      <c r="A957" s="1"/>
      <c r="B957" s="1"/>
      <c r="D957" s="17"/>
      <c r="E957" s="17"/>
      <c r="F957" s="17"/>
      <c r="G957" s="17"/>
      <c r="H957" s="17">
        <f t="shared" si="520"/>
        <v>78</v>
      </c>
      <c r="I957" s="7">
        <f t="shared" si="513"/>
        <v>78</v>
      </c>
      <c r="J957" s="16">
        <v>0</v>
      </c>
      <c r="K957" s="14">
        <v>0</v>
      </c>
      <c r="L957" s="15">
        <f t="shared" si="521"/>
        <v>2776.2812109034016</v>
      </c>
      <c r="M957" s="14">
        <f t="shared" si="505"/>
        <v>769177</v>
      </c>
      <c r="N957" s="13"/>
      <c r="O957" s="12">
        <f>1000*(IF(I18&lt;18,VLOOKUP(I18,'[1]Mortality (No Interventions) H'!$B$10:$O$129,13),VLOOKUP(I18,'[1]Mortality (Interventions) H'!$B$392:$AV$512,25)))</f>
        <v>76.830051323200891</v>
      </c>
      <c r="P957" s="11">
        <v>0</v>
      </c>
      <c r="Q957" s="10">
        <f t="shared" si="514"/>
        <v>0.58396936478744066</v>
      </c>
      <c r="R957" s="10">
        <f t="shared" si="515"/>
        <v>4.4866396267796094E-2</v>
      </c>
      <c r="S957" s="10">
        <f t="shared" si="516"/>
        <v>0</v>
      </c>
      <c r="T957" s="9">
        <f t="shared" si="506"/>
        <v>0.53910296851964457</v>
      </c>
      <c r="U957" s="18"/>
      <c r="V957" s="8">
        <f t="shared" si="517"/>
        <v>4491.7580409910925</v>
      </c>
      <c r="W957" s="8">
        <f t="shared" si="507"/>
        <v>4146.6560401703464</v>
      </c>
      <c r="X957" s="18"/>
      <c r="Y957" s="8">
        <f t="shared" si="508"/>
        <v>0</v>
      </c>
      <c r="Z957" s="8">
        <f t="shared" si="509"/>
        <v>0</v>
      </c>
      <c r="AA957" s="8">
        <f t="shared" si="510"/>
        <v>-1496.7014422433372</v>
      </c>
      <c r="AB957" s="8">
        <f t="shared" si="518"/>
        <v>-34510.200082074596</v>
      </c>
      <c r="AC957" s="8">
        <f t="shared" si="511"/>
        <v>-36006.901524317931</v>
      </c>
      <c r="AD957" s="8">
        <f t="shared" si="519"/>
        <v>440.64146382122618</v>
      </c>
      <c r="AE957" s="8">
        <f t="shared" si="512"/>
        <v>-35566.260060496708</v>
      </c>
      <c r="AJ957" s="7"/>
      <c r="AK957" s="6"/>
      <c r="AL957" s="6"/>
      <c r="AM957" s="5"/>
      <c r="AN957" s="5"/>
    </row>
    <row r="958" spans="1:40" x14ac:dyDescent="0.15">
      <c r="A958" s="1"/>
      <c r="D958" s="17"/>
      <c r="E958" s="17"/>
      <c r="F958" s="17"/>
      <c r="G958" s="21"/>
      <c r="H958" s="17">
        <f t="shared" si="520"/>
        <v>79</v>
      </c>
      <c r="I958" s="7">
        <f t="shared" si="513"/>
        <v>79</v>
      </c>
      <c r="J958" s="16">
        <v>0</v>
      </c>
      <c r="K958" s="14">
        <v>0</v>
      </c>
      <c r="L958" s="15">
        <f t="shared" si="521"/>
        <v>2776.2812109034016</v>
      </c>
      <c r="M958" s="14">
        <f t="shared" si="505"/>
        <v>769177</v>
      </c>
      <c r="N958" s="13"/>
      <c r="O958" s="12">
        <f>1000*(IF(I19&lt;18,VLOOKUP(I19,'[1]Mortality (No Interventions) H'!$B$10:$O$129,13),VLOOKUP(I19,'[1]Mortality (Interventions) H'!$B$392:$AV$512,25)))</f>
        <v>85.591817761488628</v>
      </c>
      <c r="P958" s="11">
        <v>0</v>
      </c>
      <c r="Q958" s="10">
        <f t="shared" si="514"/>
        <v>0.53910296851964457</v>
      </c>
      <c r="R958" s="10">
        <f t="shared" si="515"/>
        <v>4.6142803036210954E-2</v>
      </c>
      <c r="S958" s="10">
        <f t="shared" si="516"/>
        <v>0</v>
      </c>
      <c r="T958" s="9">
        <f t="shared" si="506"/>
        <v>0.49296016548343363</v>
      </c>
      <c r="U958" s="18"/>
      <c r="V958" s="8">
        <f t="shared" si="517"/>
        <v>4146.6560401703464</v>
      </c>
      <c r="W958" s="8">
        <f t="shared" si="507"/>
        <v>3791.7362120605103</v>
      </c>
      <c r="X958" s="18"/>
      <c r="Y958" s="8">
        <f t="shared" si="508"/>
        <v>0</v>
      </c>
      <c r="Z958" s="8">
        <f t="shared" si="509"/>
        <v>0</v>
      </c>
      <c r="AA958" s="8">
        <f t="shared" si="510"/>
        <v>-1368.5960451554884</v>
      </c>
      <c r="AB958" s="8">
        <f t="shared" si="518"/>
        <v>-35491.982810983631</v>
      </c>
      <c r="AC958" s="8">
        <f t="shared" si="511"/>
        <v>-36860.578856139116</v>
      </c>
      <c r="AD958" s="8">
        <f t="shared" si="519"/>
        <v>406.786957540711</v>
      </c>
      <c r="AE958" s="8">
        <f t="shared" si="512"/>
        <v>-36453.791898598407</v>
      </c>
      <c r="AJ958" s="7"/>
      <c r="AK958" s="6"/>
      <c r="AL958" s="6"/>
      <c r="AM958" s="5"/>
      <c r="AN958" s="5"/>
    </row>
    <row r="959" spans="1:40" x14ac:dyDescent="0.15">
      <c r="A959" s="1"/>
      <c r="D959" s="17"/>
      <c r="E959" s="17"/>
      <c r="F959" s="17"/>
      <c r="G959" s="17"/>
      <c r="H959" s="17">
        <f t="shared" si="520"/>
        <v>80</v>
      </c>
      <c r="I959" s="7">
        <f t="shared" si="513"/>
        <v>80</v>
      </c>
      <c r="J959" s="16">
        <v>0</v>
      </c>
      <c r="K959" s="14">
        <v>0</v>
      </c>
      <c r="L959" s="15">
        <f t="shared" si="521"/>
        <v>2776.2812109034016</v>
      </c>
      <c r="M959" s="14">
        <f t="shared" si="505"/>
        <v>769177</v>
      </c>
      <c r="N959" s="13"/>
      <c r="O959" s="12">
        <f>1000*(IF(I20&lt;18,VLOOKUP(I20,'[1]Mortality (No Interventions) H'!$B$10:$O$129,13),VLOOKUP(I20,'[1]Mortality (Interventions) H'!$B$392:$AV$512,25)))</f>
        <v>95.01144979484414</v>
      </c>
      <c r="P959" s="11">
        <v>0</v>
      </c>
      <c r="Q959" s="10">
        <f t="shared" si="514"/>
        <v>0.49296016548343363</v>
      </c>
      <c r="R959" s="10">
        <f t="shared" si="515"/>
        <v>4.6836860013687316E-2</v>
      </c>
      <c r="S959" s="10">
        <f t="shared" si="516"/>
        <v>0</v>
      </c>
      <c r="T959" s="9">
        <f t="shared" si="506"/>
        <v>0.44612330546974632</v>
      </c>
      <c r="U959" s="18"/>
      <c r="V959" s="8">
        <f t="shared" si="517"/>
        <v>3791.7362120605103</v>
      </c>
      <c r="W959" s="8">
        <f t="shared" si="507"/>
        <v>3431.4778573130307</v>
      </c>
      <c r="X959" s="18"/>
      <c r="Y959" s="8">
        <f t="shared" si="508"/>
        <v>0</v>
      </c>
      <c r="Z959" s="8">
        <f t="shared" si="509"/>
        <v>0</v>
      </c>
      <c r="AA959" s="8">
        <f t="shared" si="510"/>
        <v>-1238.5637507217755</v>
      </c>
      <c r="AB959" s="8">
        <f t="shared" si="518"/>
        <v>-36025.835474747968</v>
      </c>
      <c r="AC959" s="8">
        <f t="shared" si="511"/>
        <v>-37264.399225469744</v>
      </c>
      <c r="AD959" s="8">
        <f t="shared" si="519"/>
        <v>371.96932240313606</v>
      </c>
      <c r="AE959" s="8">
        <f t="shared" si="512"/>
        <v>-36892.429903066608</v>
      </c>
      <c r="AJ959" s="7"/>
      <c r="AK959" s="6"/>
      <c r="AL959" s="6"/>
      <c r="AM959" s="5"/>
      <c r="AN959" s="5"/>
    </row>
    <row r="960" spans="1:40" x14ac:dyDescent="0.15">
      <c r="B960" s="23"/>
      <c r="C960" s="22"/>
      <c r="D960" s="17"/>
      <c r="E960" s="17"/>
      <c r="F960" s="17"/>
      <c r="G960" s="21"/>
      <c r="H960" s="17">
        <f t="shared" si="520"/>
        <v>81</v>
      </c>
      <c r="I960" s="7">
        <f t="shared" si="513"/>
        <v>81</v>
      </c>
      <c r="J960" s="16">
        <v>0</v>
      </c>
      <c r="K960" s="14">
        <v>0</v>
      </c>
      <c r="L960" s="15">
        <f t="shared" si="521"/>
        <v>2776.2812109034016</v>
      </c>
      <c r="M960" s="14">
        <f t="shared" si="505"/>
        <v>769177</v>
      </c>
      <c r="N960" s="13"/>
      <c r="O960" s="12">
        <f>1000*(IF(I21&lt;18,VLOOKUP(I21,'[1]Mortality (No Interventions) H'!$B$10:$O$129,13),VLOOKUP(I21,'[1]Mortality (Interventions) H'!$B$392:$AV$512,25)))</f>
        <v>105.21803930789642</v>
      </c>
      <c r="P960" s="11">
        <v>0</v>
      </c>
      <c r="Q960" s="10">
        <f t="shared" si="514"/>
        <v>0.44612330546974632</v>
      </c>
      <c r="R960" s="10">
        <f t="shared" si="515"/>
        <v>4.6940219491084449E-2</v>
      </c>
      <c r="S960" s="10">
        <f t="shared" si="516"/>
        <v>0</v>
      </c>
      <c r="T960" s="9">
        <f t="shared" si="506"/>
        <v>0.39918308597866187</v>
      </c>
      <c r="U960" s="18"/>
      <c r="V960" s="8">
        <f t="shared" si="517"/>
        <v>3431.4778573130307</v>
      </c>
      <c r="W960" s="8">
        <f t="shared" si="507"/>
        <v>3070.4244852380921</v>
      </c>
      <c r="X960" s="18"/>
      <c r="Y960" s="8">
        <f t="shared" si="508"/>
        <v>0</v>
      </c>
      <c r="Z960" s="8">
        <f t="shared" si="509"/>
        <v>0</v>
      </c>
      <c r="AA960" s="8">
        <f t="shared" si="510"/>
        <v>-1108.2445013129961</v>
      </c>
      <c r="AB960" s="8">
        <f t="shared" si="518"/>
        <v>-36105.33720749386</v>
      </c>
      <c r="AC960" s="8">
        <f t="shared" si="511"/>
        <v>-37213.581708806858</v>
      </c>
      <c r="AD960" s="8">
        <f t="shared" si="519"/>
        <v>336.62797780240834</v>
      </c>
      <c r="AE960" s="8">
        <f t="shared" si="512"/>
        <v>-36876.953731004447</v>
      </c>
      <c r="AJ960" s="7"/>
      <c r="AK960" s="6"/>
      <c r="AL960" s="6"/>
      <c r="AM960" s="5"/>
      <c r="AN960" s="5"/>
    </row>
    <row r="961" spans="2:40" x14ac:dyDescent="0.15">
      <c r="B961" s="17"/>
      <c r="C961" s="17"/>
      <c r="D961" s="17"/>
      <c r="F961" s="17"/>
      <c r="G961" s="17"/>
      <c r="H961" s="17">
        <f t="shared" si="520"/>
        <v>82</v>
      </c>
      <c r="I961" s="7">
        <f t="shared" si="513"/>
        <v>82</v>
      </c>
      <c r="J961" s="16">
        <v>0</v>
      </c>
      <c r="K961" s="14">
        <v>0</v>
      </c>
      <c r="L961" s="15">
        <f t="shared" si="521"/>
        <v>2776.2812109034016</v>
      </c>
      <c r="M961" s="14">
        <f t="shared" si="505"/>
        <v>769177</v>
      </c>
      <c r="N961" s="13"/>
      <c r="O961" s="12">
        <f>1000*(IF(I22&lt;18,VLOOKUP(I22,'[1]Mortality (No Interventions) H'!$B$10:$O$129,13),VLOOKUP(I22,'[1]Mortality (Interventions) H'!$B$392:$AV$512,25)))</f>
        <v>116.56455736332809</v>
      </c>
      <c r="P961" s="11">
        <v>0</v>
      </c>
      <c r="Q961" s="10">
        <f t="shared" si="514"/>
        <v>0.39918308597866187</v>
      </c>
      <c r="R961" s="10">
        <f t="shared" si="515"/>
        <v>4.6530599724030064E-2</v>
      </c>
      <c r="S961" s="10">
        <f t="shared" si="516"/>
        <v>0</v>
      </c>
      <c r="T961" s="9">
        <f t="shared" si="506"/>
        <v>0.3526524862546318</v>
      </c>
      <c r="U961" s="18"/>
      <c r="V961" s="8">
        <f t="shared" si="517"/>
        <v>3070.4244852380921</v>
      </c>
      <c r="W961" s="8">
        <f t="shared" si="507"/>
        <v>2712.5218141987893</v>
      </c>
      <c r="X961" s="18"/>
      <c r="Y961" s="8">
        <f t="shared" si="508"/>
        <v>0</v>
      </c>
      <c r="Z961" s="8">
        <f t="shared" si="509"/>
        <v>0</v>
      </c>
      <c r="AA961" s="8">
        <f t="shared" si="510"/>
        <v>-979.06247156710435</v>
      </c>
      <c r="AB961" s="8">
        <f t="shared" si="518"/>
        <v>-35790.267103930273</v>
      </c>
      <c r="AC961" s="8">
        <f t="shared" si="511"/>
        <v>-36769.329575497381</v>
      </c>
      <c r="AD961" s="8">
        <f t="shared" si="519"/>
        <v>301.20864200185684</v>
      </c>
      <c r="AE961" s="8">
        <f t="shared" si="512"/>
        <v>-36468.12093349552</v>
      </c>
      <c r="AJ961" s="7"/>
      <c r="AK961" s="6"/>
      <c r="AL961" s="6"/>
      <c r="AM961" s="5"/>
      <c r="AN961" s="5"/>
    </row>
    <row r="962" spans="2:40" x14ac:dyDescent="0.15">
      <c r="B962" s="17"/>
      <c r="C962" s="17"/>
      <c r="D962" s="17"/>
      <c r="F962" s="17"/>
      <c r="G962" s="17"/>
      <c r="H962" s="17">
        <f t="shared" si="520"/>
        <v>83</v>
      </c>
      <c r="I962" s="7">
        <f t="shared" si="513"/>
        <v>83</v>
      </c>
      <c r="J962" s="16">
        <v>0</v>
      </c>
      <c r="K962" s="14">
        <v>0</v>
      </c>
      <c r="L962" s="15">
        <f t="shared" si="521"/>
        <v>2776.2812109034016</v>
      </c>
      <c r="M962" s="14">
        <f t="shared" si="505"/>
        <v>769177</v>
      </c>
      <c r="N962" s="13"/>
      <c r="O962" s="12">
        <f>1000*(IF(I23&lt;18,VLOOKUP(I23,'[1]Mortality (No Interventions) H'!$B$10:$O$129,13),VLOOKUP(I23,'[1]Mortality (Interventions) H'!$B$392:$AV$512,25)))</f>
        <v>129.15859819991817</v>
      </c>
      <c r="P962" s="11">
        <v>0</v>
      </c>
      <c r="Q962" s="10">
        <f t="shared" si="514"/>
        <v>0.3526524862546318</v>
      </c>
      <c r="R962" s="10">
        <f t="shared" si="515"/>
        <v>4.5548100776364162E-2</v>
      </c>
      <c r="S962" s="10">
        <f t="shared" si="516"/>
        <v>0</v>
      </c>
      <c r="T962" s="9">
        <f t="shared" si="506"/>
        <v>0.30710438547826763</v>
      </c>
      <c r="U962" s="18"/>
      <c r="V962" s="8">
        <f t="shared" si="517"/>
        <v>2712.5218141987893</v>
      </c>
      <c r="W962" s="8">
        <f t="shared" si="507"/>
        <v>2362.1762990901748</v>
      </c>
      <c r="X962" s="18"/>
      <c r="Y962" s="8">
        <f t="shared" si="508"/>
        <v>0</v>
      </c>
      <c r="Z962" s="8">
        <f t="shared" si="509"/>
        <v>0</v>
      </c>
      <c r="AA962" s="8">
        <f t="shared" si="510"/>
        <v>-852.60813518934992</v>
      </c>
      <c r="AB962" s="8">
        <f t="shared" si="518"/>
        <v>-35034.551510861456</v>
      </c>
      <c r="AC962" s="8">
        <f t="shared" si="511"/>
        <v>-35887.159646050808</v>
      </c>
      <c r="AD962" s="8">
        <f t="shared" si="519"/>
        <v>266.09838997290126</v>
      </c>
      <c r="AE962" s="8">
        <f t="shared" si="512"/>
        <v>-35621.061256077905</v>
      </c>
      <c r="AJ962" s="7"/>
      <c r="AK962" s="6"/>
      <c r="AL962" s="6"/>
      <c r="AM962" s="5"/>
      <c r="AN962" s="5"/>
    </row>
    <row r="963" spans="2:40" x14ac:dyDescent="0.15">
      <c r="B963" s="17"/>
      <c r="C963" s="17"/>
      <c r="D963" s="17"/>
      <c r="F963" s="17"/>
      <c r="G963" s="17"/>
      <c r="H963" s="17">
        <f t="shared" si="520"/>
        <v>84</v>
      </c>
      <c r="I963" s="7">
        <f t="shared" si="513"/>
        <v>84</v>
      </c>
      <c r="J963" s="16">
        <v>0</v>
      </c>
      <c r="K963" s="14">
        <v>0</v>
      </c>
      <c r="L963" s="15">
        <f t="shared" si="521"/>
        <v>2776.2812109034016</v>
      </c>
      <c r="M963" s="14">
        <f t="shared" si="505"/>
        <v>769177</v>
      </c>
      <c r="N963" s="13"/>
      <c r="O963" s="12">
        <f>1000*(IF(I24&lt;18,VLOOKUP(I24,'[1]Mortality (No Interventions) H'!$B$10:$O$129,13),VLOOKUP(I24,'[1]Mortality (Interventions) H'!$B$392:$AV$512,25)))</f>
        <v>143.19157675531577</v>
      </c>
      <c r="P963" s="11">
        <v>0</v>
      </c>
      <c r="Q963" s="10">
        <f t="shared" si="514"/>
        <v>0.30710438547826763</v>
      </c>
      <c r="R963" s="10">
        <f t="shared" si="515"/>
        <v>4.3974761185105439E-2</v>
      </c>
      <c r="S963" s="10">
        <f t="shared" si="516"/>
        <v>0</v>
      </c>
      <c r="T963" s="9">
        <f t="shared" si="506"/>
        <v>0.26312962429316217</v>
      </c>
      <c r="U963" s="18"/>
      <c r="V963" s="8">
        <f t="shared" si="517"/>
        <v>2362.1762990901748</v>
      </c>
      <c r="W963" s="8">
        <f t="shared" si="507"/>
        <v>2023.9325502494162</v>
      </c>
      <c r="X963" s="18"/>
      <c r="Y963" s="8">
        <f t="shared" si="508"/>
        <v>0</v>
      </c>
      <c r="Z963" s="8">
        <f t="shared" si="509"/>
        <v>0</v>
      </c>
      <c r="AA963" s="8">
        <f t="shared" si="510"/>
        <v>-730.52183195717737</v>
      </c>
      <c r="AB963" s="8">
        <f t="shared" si="518"/>
        <v>-33824.374884075849</v>
      </c>
      <c r="AC963" s="8">
        <f t="shared" si="511"/>
        <v>-34554.896716033028</v>
      </c>
      <c r="AD963" s="8">
        <f t="shared" si="519"/>
        <v>231.72949494074615</v>
      </c>
      <c r="AE963" s="8">
        <f t="shared" si="512"/>
        <v>-34323.167221092284</v>
      </c>
      <c r="AJ963" s="7"/>
      <c r="AK963" s="6"/>
      <c r="AL963" s="6"/>
      <c r="AM963" s="5"/>
      <c r="AN963" s="5"/>
    </row>
    <row r="964" spans="2:40" x14ac:dyDescent="0.15">
      <c r="B964" s="17"/>
      <c r="C964" s="19"/>
      <c r="D964" s="21"/>
      <c r="F964" s="17"/>
      <c r="G964" s="19"/>
      <c r="H964" s="17">
        <f t="shared" si="520"/>
        <v>85</v>
      </c>
      <c r="I964" s="7">
        <f t="shared" si="513"/>
        <v>85</v>
      </c>
      <c r="J964" s="16">
        <v>0</v>
      </c>
      <c r="K964" s="14">
        <v>0</v>
      </c>
      <c r="L964" s="15">
        <f t="shared" si="521"/>
        <v>2776.2812109034016</v>
      </c>
      <c r="M964" s="14">
        <f t="shared" si="505"/>
        <v>769177</v>
      </c>
      <c r="N964" s="13"/>
      <c r="O964" s="12">
        <f>1000*(IF(I25&lt;18,VLOOKUP(I25,'[1]Mortality (No Interventions) H'!$B$10:$O$129,13),VLOOKUP(I25,'[1]Mortality (Interventions) H'!$B$392:$AV$512,25)))</f>
        <v>158.09595047662663</v>
      </c>
      <c r="P964" s="11">
        <v>0</v>
      </c>
      <c r="Q964" s="10">
        <f t="shared" si="514"/>
        <v>0.26312962429316217</v>
      </c>
      <c r="R964" s="10">
        <f t="shared" si="515"/>
        <v>4.1599728051185142E-2</v>
      </c>
      <c r="S964" s="10">
        <f t="shared" si="516"/>
        <v>0</v>
      </c>
      <c r="T964" s="9">
        <f t="shared" si="506"/>
        <v>0.22152989624197703</v>
      </c>
      <c r="U964" s="18"/>
      <c r="V964" s="8">
        <f t="shared" si="517"/>
        <v>2023.9325502494162</v>
      </c>
      <c r="W964" s="8">
        <f t="shared" si="507"/>
        <v>1703.9570100171518</v>
      </c>
      <c r="X964" s="18"/>
      <c r="Y964" s="8">
        <f t="shared" si="508"/>
        <v>0</v>
      </c>
      <c r="Z964" s="8">
        <f t="shared" si="509"/>
        <v>0</v>
      </c>
      <c r="AA964" s="8">
        <f t="shared" si="510"/>
        <v>-615.02928858998087</v>
      </c>
      <c r="AB964" s="8">
        <f t="shared" si="518"/>
        <v>-31997.554023226436</v>
      </c>
      <c r="AC964" s="8">
        <f t="shared" si="511"/>
        <v>-32612.583311816416</v>
      </c>
      <c r="AD964" s="8">
        <f t="shared" si="519"/>
        <v>198.54778317946773</v>
      </c>
      <c r="AE964" s="8">
        <f t="shared" si="512"/>
        <v>-32414.035528636949</v>
      </c>
      <c r="AG964" s="20"/>
      <c r="AJ964" s="7"/>
      <c r="AK964" s="6"/>
      <c r="AL964" s="6"/>
      <c r="AM964" s="5"/>
      <c r="AN964" s="5"/>
    </row>
    <row r="965" spans="2:40" x14ac:dyDescent="0.15">
      <c r="B965" s="7"/>
      <c r="C965" s="19"/>
      <c r="D965" s="21"/>
      <c r="E965" s="21"/>
      <c r="F965" s="7"/>
      <c r="G965" s="19"/>
      <c r="H965" s="17">
        <f t="shared" si="520"/>
        <v>86</v>
      </c>
      <c r="I965" s="7">
        <f t="shared" si="513"/>
        <v>86</v>
      </c>
      <c r="J965" s="16">
        <v>0</v>
      </c>
      <c r="K965" s="14">
        <v>0</v>
      </c>
      <c r="L965" s="15">
        <f t="shared" si="521"/>
        <v>2776.2812109034016</v>
      </c>
      <c r="M965" s="14">
        <f t="shared" si="505"/>
        <v>769177</v>
      </c>
      <c r="N965" s="13"/>
      <c r="O965" s="12">
        <f>1000*(IF(I26&lt;18,VLOOKUP(I26,'[1]Mortality (No Interventions) H'!$B$10:$O$129,13),VLOOKUP(I26,'[1]Mortality (Interventions) H'!$B$392:$AV$512,25)))</f>
        <v>173.3473873233244</v>
      </c>
      <c r="P965" s="11">
        <v>0</v>
      </c>
      <c r="Q965" s="10">
        <f t="shared" si="514"/>
        <v>0.22152989624197703</v>
      </c>
      <c r="R965" s="10">
        <f t="shared" si="515"/>
        <v>3.8401628727553858E-2</v>
      </c>
      <c r="S965" s="10">
        <f t="shared" si="516"/>
        <v>0</v>
      </c>
      <c r="T965" s="9">
        <f t="shared" si="506"/>
        <v>0.18312826751442318</v>
      </c>
      <c r="U965" s="18"/>
      <c r="V965" s="8">
        <f t="shared" si="517"/>
        <v>1703.9570100171518</v>
      </c>
      <c r="W965" s="8">
        <f t="shared" si="507"/>
        <v>1408.5805142194149</v>
      </c>
      <c r="X965" s="18"/>
      <c r="Y965" s="8">
        <f t="shared" si="508"/>
        <v>0</v>
      </c>
      <c r="Z965" s="8">
        <f t="shared" si="509"/>
        <v>0</v>
      </c>
      <c r="AA965" s="8">
        <f t="shared" si="510"/>
        <v>-508.41556828558487</v>
      </c>
      <c r="AB965" s="8">
        <f t="shared" si="518"/>
        <v>-29537.649579773693</v>
      </c>
      <c r="AC965" s="8">
        <f t="shared" si="511"/>
        <v>-30046.065148059279</v>
      </c>
      <c r="AD965" s="8">
        <f t="shared" si="519"/>
        <v>167.15818268268259</v>
      </c>
      <c r="AE965" s="8">
        <f t="shared" si="512"/>
        <v>-29878.906965376595</v>
      </c>
      <c r="AG965" s="20"/>
      <c r="AJ965" s="7"/>
      <c r="AK965" s="6"/>
      <c r="AL965" s="6"/>
      <c r="AM965" s="5"/>
      <c r="AN965" s="5"/>
    </row>
    <row r="966" spans="2:40" x14ac:dyDescent="0.15">
      <c r="B966" s="7"/>
      <c r="C966" s="19"/>
      <c r="D966" s="21"/>
      <c r="E966" s="21"/>
      <c r="F966" s="7"/>
      <c r="G966" s="19"/>
      <c r="H966" s="17">
        <f t="shared" si="520"/>
        <v>87</v>
      </c>
      <c r="I966" s="7">
        <f t="shared" si="513"/>
        <v>87</v>
      </c>
      <c r="J966" s="16">
        <v>0</v>
      </c>
      <c r="K966" s="14">
        <v>0</v>
      </c>
      <c r="L966" s="15">
        <f t="shared" si="521"/>
        <v>2776.2812109034016</v>
      </c>
      <c r="M966" s="14">
        <f t="shared" si="505"/>
        <v>769177</v>
      </c>
      <c r="N966" s="13"/>
      <c r="O966" s="12">
        <f>1000*(IF(I27&lt;18,VLOOKUP(I27,'[1]Mortality (No Interventions) H'!$B$10:$O$129,13),VLOOKUP(I27,'[1]Mortality (Interventions) H'!$B$392:$AV$512,25)))</f>
        <v>189.73970966600058</v>
      </c>
      <c r="P966" s="11">
        <v>0</v>
      </c>
      <c r="Q966" s="10">
        <f t="shared" si="514"/>
        <v>0.18312826751442318</v>
      </c>
      <c r="R966" s="10">
        <f t="shared" si="515"/>
        <v>3.4746704309824336E-2</v>
      </c>
      <c r="S966" s="10">
        <f t="shared" si="516"/>
        <v>0</v>
      </c>
      <c r="T966" s="9">
        <f t="shared" si="506"/>
        <v>0.14838156320459883</v>
      </c>
      <c r="U966" s="18"/>
      <c r="V966" s="8">
        <f t="shared" si="517"/>
        <v>1408.5805142194149</v>
      </c>
      <c r="W966" s="8">
        <f t="shared" si="507"/>
        <v>1141.3168564102373</v>
      </c>
      <c r="X966" s="18"/>
      <c r="Y966" s="8">
        <f t="shared" si="508"/>
        <v>0</v>
      </c>
      <c r="Z966" s="8">
        <f t="shared" si="509"/>
        <v>0</v>
      </c>
      <c r="AA966" s="8">
        <f t="shared" si="510"/>
        <v>-411.94894596940327</v>
      </c>
      <c r="AB966" s="8">
        <f t="shared" si="518"/>
        <v>-26726.365780917753</v>
      </c>
      <c r="AC966" s="8">
        <f t="shared" si="511"/>
        <v>-27138.314726887158</v>
      </c>
      <c r="AD966" s="8">
        <f t="shared" si="519"/>
        <v>138.18174844492461</v>
      </c>
      <c r="AE966" s="8">
        <f t="shared" si="512"/>
        <v>-27000.132978442234</v>
      </c>
      <c r="AG966" s="20"/>
      <c r="AJ966" s="7"/>
      <c r="AK966" s="6"/>
      <c r="AL966" s="6"/>
      <c r="AM966" s="5"/>
      <c r="AN966" s="5"/>
    </row>
    <row r="967" spans="2:40" x14ac:dyDescent="0.15">
      <c r="B967" s="7"/>
      <c r="C967" s="19"/>
      <c r="D967" s="21"/>
      <c r="E967" s="21"/>
      <c r="F967" s="7"/>
      <c r="G967" s="19"/>
      <c r="H967" s="17">
        <f t="shared" si="520"/>
        <v>88</v>
      </c>
      <c r="I967" s="7">
        <f t="shared" si="513"/>
        <v>88</v>
      </c>
      <c r="J967" s="16">
        <v>0</v>
      </c>
      <c r="K967" s="14">
        <v>0</v>
      </c>
      <c r="L967" s="15">
        <f t="shared" si="521"/>
        <v>2776.2812109034016</v>
      </c>
      <c r="M967" s="14">
        <f t="shared" si="505"/>
        <v>769177</v>
      </c>
      <c r="N967" s="13"/>
      <c r="O967" s="12">
        <f>1000*(IF(I28&lt;18,VLOOKUP(I28,'[1]Mortality (No Interventions) H'!$B$10:$O$129,13),VLOOKUP(I28,'[1]Mortality (Interventions) H'!$B$392:$AV$512,25)))</f>
        <v>207.152519821786</v>
      </c>
      <c r="P967" s="11">
        <v>0</v>
      </c>
      <c r="Q967" s="10">
        <f t="shared" si="514"/>
        <v>0.14838156320459883</v>
      </c>
      <c r="R967" s="10">
        <f t="shared" si="515"/>
        <v>3.0737614712928251E-2</v>
      </c>
      <c r="S967" s="10">
        <f t="shared" si="516"/>
        <v>0</v>
      </c>
      <c r="T967" s="9">
        <f t="shared" si="506"/>
        <v>0.11764394849167058</v>
      </c>
      <c r="U967" s="18"/>
      <c r="V967" s="8">
        <f t="shared" si="517"/>
        <v>1141.3168564102373</v>
      </c>
      <c r="W967" s="8">
        <f t="shared" si="507"/>
        <v>904.89019368977699</v>
      </c>
      <c r="X967" s="18"/>
      <c r="Y967" s="8">
        <f t="shared" si="508"/>
        <v>0</v>
      </c>
      <c r="Z967" s="8">
        <f t="shared" si="509"/>
        <v>0</v>
      </c>
      <c r="AA967" s="8">
        <f t="shared" si="510"/>
        <v>-326.61268377391258</v>
      </c>
      <c r="AB967" s="8">
        <f t="shared" si="518"/>
        <v>-23642.666272046012</v>
      </c>
      <c r="AC967" s="8">
        <f t="shared" si="511"/>
        <v>-23969.278955819926</v>
      </c>
      <c r="AD967" s="8">
        <f t="shared" si="519"/>
        <v>111.96318361384428</v>
      </c>
      <c r="AE967" s="8">
        <f t="shared" si="512"/>
        <v>-23857.315772206082</v>
      </c>
      <c r="AG967" s="20"/>
      <c r="AJ967" s="7"/>
      <c r="AK967" s="6"/>
      <c r="AL967" s="6"/>
      <c r="AM967" s="5"/>
      <c r="AN967" s="5"/>
    </row>
    <row r="968" spans="2:40" x14ac:dyDescent="0.15">
      <c r="B968" s="7"/>
      <c r="C968" s="19"/>
      <c r="D968" s="21"/>
      <c r="E968" s="21"/>
      <c r="F968" s="7"/>
      <c r="G968" s="19"/>
      <c r="H968" s="17">
        <f t="shared" si="520"/>
        <v>89</v>
      </c>
      <c r="I968" s="7">
        <f t="shared" si="513"/>
        <v>89</v>
      </c>
      <c r="J968" s="16">
        <v>0</v>
      </c>
      <c r="K968" s="14">
        <v>0</v>
      </c>
      <c r="L968" s="15">
        <f t="shared" si="521"/>
        <v>2776.2812109034016</v>
      </c>
      <c r="M968" s="14">
        <f t="shared" si="505"/>
        <v>769177</v>
      </c>
      <c r="N968" s="13"/>
      <c r="O968" s="12">
        <f>1000*(IF(I29&lt;18,VLOOKUP(I29,'[1]Mortality (No Interventions) H'!$B$10:$O$129,13),VLOOKUP(I29,'[1]Mortality (Interventions) H'!$B$392:$AV$512,25)))</f>
        <v>226.06789939563762</v>
      </c>
      <c r="P968" s="11">
        <v>0</v>
      </c>
      <c r="Q968" s="10">
        <f t="shared" si="514"/>
        <v>0.11764394849167058</v>
      </c>
      <c r="R968" s="10">
        <f t="shared" si="515"/>
        <v>2.659552031212056E-2</v>
      </c>
      <c r="S968" s="10">
        <f t="shared" si="516"/>
        <v>0</v>
      </c>
      <c r="T968" s="9">
        <f t="shared" si="506"/>
        <v>9.1048428179550014E-2</v>
      </c>
      <c r="U968" s="18"/>
      <c r="V968" s="8">
        <f t="shared" si="517"/>
        <v>904.89019368977699</v>
      </c>
      <c r="W968" s="8">
        <f t="shared" si="507"/>
        <v>700.32356841861747</v>
      </c>
      <c r="X968" s="18"/>
      <c r="Y968" s="8">
        <f t="shared" si="508"/>
        <v>0</v>
      </c>
      <c r="Z968" s="8">
        <f t="shared" si="509"/>
        <v>0</v>
      </c>
      <c r="AA968" s="8">
        <f t="shared" si="510"/>
        <v>-252.7760404371725</v>
      </c>
      <c r="AB968" s="8">
        <f t="shared" si="518"/>
        <v>-20456.662527115957</v>
      </c>
      <c r="AC968" s="8">
        <f t="shared" si="511"/>
        <v>-20709.43856755313</v>
      </c>
      <c r="AD968" s="8">
        <f t="shared" si="519"/>
        <v>88.769728000967135</v>
      </c>
      <c r="AE968" s="8">
        <f t="shared" si="512"/>
        <v>-20620.668839552163</v>
      </c>
      <c r="AG968" s="20"/>
      <c r="AJ968" s="7"/>
      <c r="AK968" s="6"/>
      <c r="AL968" s="6"/>
      <c r="AM968" s="5"/>
      <c r="AN968" s="5"/>
    </row>
    <row r="969" spans="2:40" x14ac:dyDescent="0.15">
      <c r="B969" s="7"/>
      <c r="C969" s="19"/>
      <c r="D969" s="21"/>
      <c r="E969" s="21"/>
      <c r="F969" s="7"/>
      <c r="G969" s="19"/>
      <c r="H969" s="17">
        <f t="shared" si="520"/>
        <v>90</v>
      </c>
      <c r="I969" s="7">
        <f t="shared" si="513"/>
        <v>90</v>
      </c>
      <c r="J969" s="16">
        <v>0</v>
      </c>
      <c r="K969" s="14">
        <v>0</v>
      </c>
      <c r="L969" s="15">
        <f t="shared" si="521"/>
        <v>2776.2812109034016</v>
      </c>
      <c r="M969" s="14">
        <f t="shared" si="505"/>
        <v>769177</v>
      </c>
      <c r="N969" s="13"/>
      <c r="O969" s="12">
        <f>1000*(IF(I30&lt;18,VLOOKUP(I30,'[1]Mortality (No Interventions) H'!$B$10:$O$129,13),VLOOKUP(I30,'[1]Mortality (Interventions) H'!$B$392:$AV$512,25)))</f>
        <v>259.67993458061432</v>
      </c>
      <c r="P969" s="11">
        <v>0</v>
      </c>
      <c r="Q969" s="10">
        <f t="shared" si="514"/>
        <v>9.1048428179550014E-2</v>
      </c>
      <c r="R969" s="10">
        <f t="shared" si="515"/>
        <v>2.3643449873333309E-2</v>
      </c>
      <c r="S969" s="10">
        <f t="shared" si="516"/>
        <v>0</v>
      </c>
      <c r="T969" s="9">
        <f t="shared" si="506"/>
        <v>6.7404978306216709E-2</v>
      </c>
      <c r="U969" s="18"/>
      <c r="V969" s="8">
        <f t="shared" si="517"/>
        <v>700.32356841861747</v>
      </c>
      <c r="W969" s="8">
        <f t="shared" si="507"/>
        <v>518.46358998640858</v>
      </c>
      <c r="X969" s="18"/>
      <c r="Y969" s="8">
        <f t="shared" si="508"/>
        <v>0</v>
      </c>
      <c r="Z969" s="8">
        <f t="shared" si="509"/>
        <v>0</v>
      </c>
      <c r="AA969" s="8">
        <f t="shared" si="510"/>
        <v>-187.13517479290084</v>
      </c>
      <c r="AB969" s="8">
        <f t="shared" si="518"/>
        <v>-18185.997843220895</v>
      </c>
      <c r="AC969" s="8">
        <f t="shared" si="511"/>
        <v>-18373.133018013796</v>
      </c>
      <c r="AD969" s="8">
        <f t="shared" si="519"/>
        <v>68.701742061866383</v>
      </c>
      <c r="AE969" s="8">
        <f t="shared" si="512"/>
        <v>-18304.431275951931</v>
      </c>
      <c r="AG969" s="20"/>
      <c r="AJ969" s="7"/>
      <c r="AK969" s="6"/>
      <c r="AL969" s="6"/>
      <c r="AM969" s="5"/>
      <c r="AN969" s="5"/>
    </row>
    <row r="970" spans="2:40" x14ac:dyDescent="0.15">
      <c r="B970" s="7"/>
      <c r="C970" s="19"/>
      <c r="D970" s="21"/>
      <c r="E970" s="21"/>
      <c r="F970" s="7"/>
      <c r="G970" s="19"/>
      <c r="H970" s="17">
        <f t="shared" si="520"/>
        <v>91</v>
      </c>
      <c r="I970" s="7">
        <f t="shared" si="513"/>
        <v>91</v>
      </c>
      <c r="J970" s="16">
        <v>0</v>
      </c>
      <c r="K970" s="14">
        <v>0</v>
      </c>
      <c r="L970" s="15">
        <f t="shared" si="521"/>
        <v>2776.2812109034016</v>
      </c>
      <c r="M970" s="14">
        <f t="shared" si="505"/>
        <v>769177</v>
      </c>
      <c r="N970" s="13"/>
      <c r="O970" s="12">
        <f>1000*(IF(I31&lt;18,VLOOKUP(I31,'[1]Mortality (No Interventions) H'!$B$10:$O$129,13),VLOOKUP(I31,'[1]Mortality (Interventions) H'!$B$392:$AV$512,25)))</f>
        <v>280.61463243431302</v>
      </c>
      <c r="P970" s="11">
        <v>0</v>
      </c>
      <c r="Q970" s="10">
        <f t="shared" si="514"/>
        <v>6.7404978306216709E-2</v>
      </c>
      <c r="R970" s="10">
        <f t="shared" si="515"/>
        <v>1.8914823211641847E-2</v>
      </c>
      <c r="S970" s="10">
        <f t="shared" si="516"/>
        <v>0</v>
      </c>
      <c r="T970" s="9">
        <f t="shared" si="506"/>
        <v>4.8490155094574862E-2</v>
      </c>
      <c r="U970" s="18"/>
      <c r="V970" s="8">
        <f t="shared" si="517"/>
        <v>518.46358998640858</v>
      </c>
      <c r="W970" s="8">
        <f t="shared" si="507"/>
        <v>372.9751202517981</v>
      </c>
      <c r="X970" s="18"/>
      <c r="Y970" s="8">
        <f t="shared" si="508"/>
        <v>0</v>
      </c>
      <c r="Z970" s="8">
        <f t="shared" si="509"/>
        <v>0</v>
      </c>
      <c r="AA970" s="8">
        <f t="shared" si="510"/>
        <v>-134.62230650286006</v>
      </c>
      <c r="AB970" s="8">
        <f t="shared" si="518"/>
        <v>-14548.846973461041</v>
      </c>
      <c r="AC970" s="8">
        <f t="shared" si="511"/>
        <v>-14683.469279963901</v>
      </c>
      <c r="AD970" s="8">
        <f t="shared" si="519"/>
        <v>50.861278177666684</v>
      </c>
      <c r="AE970" s="8">
        <f t="shared" si="512"/>
        <v>-14632.608001786235</v>
      </c>
      <c r="AG970" s="20"/>
      <c r="AJ970" s="7"/>
      <c r="AK970" s="6"/>
      <c r="AL970" s="6"/>
      <c r="AM970" s="5"/>
      <c r="AN970" s="5"/>
    </row>
    <row r="971" spans="2:40" x14ac:dyDescent="0.15">
      <c r="B971" s="7"/>
      <c r="C971" s="19"/>
      <c r="D971" s="21"/>
      <c r="E971" s="21"/>
      <c r="F971" s="7"/>
      <c r="G971" s="19"/>
      <c r="H971" s="17">
        <f t="shared" si="520"/>
        <v>92</v>
      </c>
      <c r="I971" s="7">
        <f t="shared" si="513"/>
        <v>92</v>
      </c>
      <c r="J971" s="16">
        <v>0</v>
      </c>
      <c r="K971" s="14">
        <v>0</v>
      </c>
      <c r="L971" s="15">
        <f t="shared" si="521"/>
        <v>2776.2812109034016</v>
      </c>
      <c r="M971" s="14">
        <f t="shared" si="505"/>
        <v>769177</v>
      </c>
      <c r="N971" s="13"/>
      <c r="O971" s="12">
        <f>1000*(IF(I32&lt;18,VLOOKUP(I32,'[1]Mortality (No Interventions) H'!$B$10:$O$129,13),VLOOKUP(I32,'[1]Mortality (Interventions) H'!$B$392:$AV$512,25)))</f>
        <v>302.84762223926992</v>
      </c>
      <c r="P971" s="11">
        <v>0</v>
      </c>
      <c r="Q971" s="10">
        <f t="shared" si="514"/>
        <v>4.8490155094574862E-2</v>
      </c>
      <c r="R971" s="10">
        <f t="shared" si="515"/>
        <v>1.4685128172405418E-2</v>
      </c>
      <c r="S971" s="10">
        <f t="shared" si="516"/>
        <v>0</v>
      </c>
      <c r="T971" s="9">
        <f t="shared" si="506"/>
        <v>3.380502692216944E-2</v>
      </c>
      <c r="U971" s="18"/>
      <c r="V971" s="8">
        <f t="shared" si="517"/>
        <v>372.9751202517981</v>
      </c>
      <c r="W971" s="8">
        <f t="shared" si="507"/>
        <v>260.02049192913523</v>
      </c>
      <c r="X971" s="18"/>
      <c r="Y971" s="8">
        <f t="shared" si="508"/>
        <v>0</v>
      </c>
      <c r="Z971" s="8">
        <f t="shared" si="509"/>
        <v>0</v>
      </c>
      <c r="AA971" s="8">
        <f t="shared" si="510"/>
        <v>-93.852261078102671</v>
      </c>
      <c r="AB971" s="8">
        <f t="shared" si="518"/>
        <v>-11295.462832266283</v>
      </c>
      <c r="AC971" s="8">
        <f t="shared" si="511"/>
        <v>-11389.315093344385</v>
      </c>
      <c r="AD971" s="8">
        <f t="shared" si="519"/>
        <v>36.588859296701393</v>
      </c>
      <c r="AE971" s="8">
        <f t="shared" si="512"/>
        <v>-11352.726234047683</v>
      </c>
      <c r="AG971" s="20"/>
      <c r="AJ971" s="7"/>
      <c r="AK971" s="6"/>
      <c r="AL971" s="6"/>
      <c r="AM971" s="5"/>
      <c r="AN971" s="5"/>
    </row>
    <row r="972" spans="2:40" x14ac:dyDescent="0.15">
      <c r="B972" s="7"/>
      <c r="C972" s="19"/>
      <c r="D972" s="21"/>
      <c r="E972" s="21"/>
      <c r="F972" s="7"/>
      <c r="G972" s="19"/>
      <c r="H972" s="17">
        <f t="shared" si="520"/>
        <v>93</v>
      </c>
      <c r="I972" s="7">
        <f t="shared" si="513"/>
        <v>93</v>
      </c>
      <c r="J972" s="16">
        <v>0</v>
      </c>
      <c r="K972" s="14">
        <v>0</v>
      </c>
      <c r="L972" s="15">
        <f t="shared" si="521"/>
        <v>2776.2812109034016</v>
      </c>
      <c r="M972" s="14">
        <f t="shared" si="505"/>
        <v>769177</v>
      </c>
      <c r="N972" s="13"/>
      <c r="O972" s="12">
        <f>1000*(IF(I33&lt;18,VLOOKUP(I33,'[1]Mortality (No Interventions) H'!$B$10:$O$129,13),VLOOKUP(I33,'[1]Mortality (Interventions) H'!$B$392:$AV$512,25)))</f>
        <v>325.63926256094129</v>
      </c>
      <c r="P972" s="11">
        <v>0</v>
      </c>
      <c r="Q972" s="10">
        <f t="shared" si="514"/>
        <v>3.380502692216944E-2</v>
      </c>
      <c r="R972" s="10">
        <f t="shared" si="515"/>
        <v>1.1008244037788023E-2</v>
      </c>
      <c r="S972" s="10">
        <f t="shared" si="516"/>
        <v>0</v>
      </c>
      <c r="T972" s="9">
        <f t="shared" si="506"/>
        <v>2.2796782884381417E-2</v>
      </c>
      <c r="U972" s="18"/>
      <c r="V972" s="8">
        <f t="shared" si="517"/>
        <v>260.02049192913523</v>
      </c>
      <c r="W972" s="8">
        <f t="shared" si="507"/>
        <v>175.34761068659847</v>
      </c>
      <c r="X972" s="18"/>
      <c r="Y972" s="8">
        <f t="shared" si="508"/>
        <v>0</v>
      </c>
      <c r="Z972" s="8">
        <f t="shared" si="509"/>
        <v>0</v>
      </c>
      <c r="AA972" s="8">
        <f t="shared" si="510"/>
        <v>-63.290279990952378</v>
      </c>
      <c r="AB972" s="8">
        <f t="shared" si="518"/>
        <v>-8467.2881242536787</v>
      </c>
      <c r="AC972" s="8">
        <f t="shared" si="511"/>
        <v>-8530.5784042446303</v>
      </c>
      <c r="AD972" s="8">
        <f t="shared" si="519"/>
        <v>25.508010258248166</v>
      </c>
      <c r="AE972" s="8">
        <f t="shared" si="512"/>
        <v>-8505.0703939863815</v>
      </c>
      <c r="AG972" s="20"/>
      <c r="AJ972" s="7"/>
      <c r="AK972" s="6"/>
      <c r="AL972" s="6"/>
      <c r="AM972" s="5"/>
      <c r="AN972" s="5"/>
    </row>
    <row r="973" spans="2:40" x14ac:dyDescent="0.15">
      <c r="B973" s="7"/>
      <c r="C973" s="19"/>
      <c r="D973" s="21"/>
      <c r="E973" s="21"/>
      <c r="F973" s="7"/>
      <c r="G973" s="19"/>
      <c r="H973" s="17">
        <f t="shared" si="520"/>
        <v>94</v>
      </c>
      <c r="I973" s="7">
        <f t="shared" si="513"/>
        <v>94</v>
      </c>
      <c r="J973" s="16">
        <v>0</v>
      </c>
      <c r="K973" s="14">
        <v>0</v>
      </c>
      <c r="L973" s="15">
        <f t="shared" si="521"/>
        <v>2776.2812109034016</v>
      </c>
      <c r="M973" s="14">
        <f t="shared" si="505"/>
        <v>769177</v>
      </c>
      <c r="N973" s="13"/>
      <c r="O973" s="12">
        <f>1000*(IF(I34&lt;18,VLOOKUP(I34,'[1]Mortality (No Interventions) H'!$B$10:$O$129,13),VLOOKUP(I34,'[1]Mortality (Interventions) H'!$B$392:$AV$512,25)))</f>
        <v>348.61426370183671</v>
      </c>
      <c r="P973" s="11">
        <v>0</v>
      </c>
      <c r="Q973" s="10">
        <f t="shared" si="514"/>
        <v>2.2796782884381417E-2</v>
      </c>
      <c r="R973" s="10">
        <f t="shared" si="515"/>
        <v>7.9472836800092601E-3</v>
      </c>
      <c r="S973" s="10">
        <f t="shared" si="516"/>
        <v>0</v>
      </c>
      <c r="T973" s="9">
        <f t="shared" si="506"/>
        <v>1.4849499204372157E-2</v>
      </c>
      <c r="U973" s="18"/>
      <c r="V973" s="8">
        <f t="shared" si="517"/>
        <v>175.34761068659847</v>
      </c>
      <c r="W973" s="8">
        <f t="shared" si="507"/>
        <v>114.21893249521364</v>
      </c>
      <c r="X973" s="18"/>
      <c r="Y973" s="8">
        <f t="shared" si="508"/>
        <v>0</v>
      </c>
      <c r="Z973" s="8">
        <f t="shared" si="509"/>
        <v>0</v>
      </c>
      <c r="AA973" s="8">
        <f t="shared" si="510"/>
        <v>-41.22638563242343</v>
      </c>
      <c r="AB973" s="8">
        <f t="shared" si="518"/>
        <v>-6112.8678191384824</v>
      </c>
      <c r="AC973" s="8">
        <f t="shared" si="511"/>
        <v>-6154.0942047709059</v>
      </c>
      <c r="AD973" s="8">
        <f t="shared" si="519"/>
        <v>17.20160060835531</v>
      </c>
      <c r="AE973" s="8">
        <f t="shared" si="512"/>
        <v>-6136.8926041625509</v>
      </c>
      <c r="AG973" s="20"/>
      <c r="AJ973" s="7"/>
      <c r="AK973" s="6"/>
      <c r="AL973" s="6"/>
      <c r="AM973" s="5"/>
      <c r="AN973" s="5"/>
    </row>
    <row r="974" spans="2:40" x14ac:dyDescent="0.15">
      <c r="B974" s="7"/>
      <c r="C974" s="19"/>
      <c r="D974" s="21"/>
      <c r="E974" s="21"/>
      <c r="F974" s="7"/>
      <c r="G974" s="19"/>
      <c r="H974" s="17">
        <f t="shared" si="520"/>
        <v>95</v>
      </c>
      <c r="I974" s="7">
        <f t="shared" si="513"/>
        <v>95</v>
      </c>
      <c r="J974" s="16">
        <v>0</v>
      </c>
      <c r="K974" s="14">
        <v>0</v>
      </c>
      <c r="L974" s="15">
        <f t="shared" si="521"/>
        <v>2776.2812109034016</v>
      </c>
      <c r="M974" s="14">
        <f t="shared" si="505"/>
        <v>769177</v>
      </c>
      <c r="N974" s="13"/>
      <c r="O974" s="12">
        <f>1000*(IF(I35&lt;18,VLOOKUP(I35,'[1]Mortality (No Interventions) H'!$B$10:$O$129,13),VLOOKUP(I35,'[1]Mortality (Interventions) H'!$B$392:$AV$512,25)))</f>
        <v>372.83270933404225</v>
      </c>
      <c r="P974" s="11">
        <v>0</v>
      </c>
      <c r="Q974" s="10">
        <f t="shared" si="514"/>
        <v>1.4849499204372157E-2</v>
      </c>
      <c r="R974" s="10">
        <f t="shared" si="515"/>
        <v>5.536379020619776E-3</v>
      </c>
      <c r="S974" s="10">
        <f t="shared" si="516"/>
        <v>0</v>
      </c>
      <c r="T974" s="9">
        <f t="shared" si="506"/>
        <v>9.3131201837523808E-3</v>
      </c>
      <c r="U974" s="18"/>
      <c r="V974" s="8">
        <f t="shared" si="517"/>
        <v>114.21893249521364</v>
      </c>
      <c r="W974" s="8">
        <f t="shared" si="507"/>
        <v>71.634378435781059</v>
      </c>
      <c r="X974" s="18"/>
      <c r="Y974" s="8">
        <f t="shared" si="508"/>
        <v>0</v>
      </c>
      <c r="Z974" s="8">
        <f t="shared" si="509"/>
        <v>0</v>
      </c>
      <c r="AA974" s="8">
        <f t="shared" si="510"/>
        <v>-25.855840581036968</v>
      </c>
      <c r="AB974" s="8">
        <f t="shared" si="518"/>
        <v>-4258.4554059432576</v>
      </c>
      <c r="AC974" s="8">
        <f t="shared" si="511"/>
        <v>-4284.3112465242948</v>
      </c>
      <c r="AD974" s="8">
        <f t="shared" si="519"/>
        <v>11.204877277780458</v>
      </c>
      <c r="AE974" s="8">
        <f t="shared" si="512"/>
        <v>-4273.1063692465141</v>
      </c>
      <c r="AG974" s="20"/>
      <c r="AJ974" s="7"/>
      <c r="AK974" s="6"/>
      <c r="AL974" s="6"/>
      <c r="AM974" s="5"/>
      <c r="AN974" s="5"/>
    </row>
    <row r="975" spans="2:40" x14ac:dyDescent="0.15">
      <c r="B975" s="7"/>
      <c r="C975" s="19"/>
      <c r="D975" s="21"/>
      <c r="E975" s="21"/>
      <c r="F975" s="7"/>
      <c r="G975" s="19"/>
      <c r="H975" s="17">
        <f t="shared" si="520"/>
        <v>96</v>
      </c>
      <c r="I975" s="7">
        <f t="shared" si="513"/>
        <v>96</v>
      </c>
      <c r="J975" s="16">
        <v>0</v>
      </c>
      <c r="K975" s="14">
        <v>0</v>
      </c>
      <c r="L975" s="15">
        <f t="shared" si="521"/>
        <v>2776.2812109034016</v>
      </c>
      <c r="M975" s="14">
        <f t="shared" ref="M975:M1006" si="522">$E$11</f>
        <v>769177</v>
      </c>
      <c r="N975" s="13"/>
      <c r="O975" s="12">
        <f>1000*(IF(I36&lt;18,VLOOKUP(I36,'[1]Mortality (No Interventions) H'!$B$10:$O$129,13),VLOOKUP(I36,'[1]Mortality (Interventions) H'!$B$392:$AV$512,25)))</f>
        <v>397.09538417597946</v>
      </c>
      <c r="P975" s="11">
        <v>0</v>
      </c>
      <c r="Q975" s="10">
        <f t="shared" si="514"/>
        <v>9.3131201837523808E-3</v>
      </c>
      <c r="R975" s="10">
        <f t="shared" si="515"/>
        <v>3.6981970372442202E-3</v>
      </c>
      <c r="S975" s="10">
        <f t="shared" si="516"/>
        <v>0</v>
      </c>
      <c r="T975" s="9">
        <f t="shared" ref="T975:T1006" si="523">Q975-SUM(R975:S975)</f>
        <v>5.6149231465081606E-3</v>
      </c>
      <c r="U975" s="18"/>
      <c r="V975" s="8">
        <f t="shared" si="517"/>
        <v>71.634378435781059</v>
      </c>
      <c r="W975" s="8">
        <f t="shared" ref="W975:W1006" si="524">$G$14*M975*T975</f>
        <v>43.188697410617074</v>
      </c>
      <c r="X975" s="18"/>
      <c r="Y975" s="8">
        <f t="shared" ref="Y975:Y1006" si="525">IFERROR(_xlfn.IFNA($T975*J975,0),0)</f>
        <v>0</v>
      </c>
      <c r="Z975" s="8">
        <f t="shared" ref="Z975:Z1006" si="526">IFERROR(_xlfn.IFNA(-$T975*K975,0),0)</f>
        <v>0</v>
      </c>
      <c r="AA975" s="8">
        <f t="shared" ref="AA975:AA1006" si="527">IFERROR(_xlfn.IFNA(-$T975*L975,0),0)</f>
        <v>-15.588605632317215</v>
      </c>
      <c r="AB975" s="8">
        <f t="shared" si="518"/>
        <v>-2844.5681025163976</v>
      </c>
      <c r="AC975" s="8">
        <f t="shared" ref="AC975:AC1006" si="528">IFERROR(_xlfn.IFNA(SUM(Y975:AB975),0),0)</f>
        <v>-2860.1567081487146</v>
      </c>
      <c r="AD975" s="8">
        <f t="shared" si="519"/>
        <v>7.0273325245501228</v>
      </c>
      <c r="AE975" s="8">
        <f t="shared" ref="AE975:AE1006" si="529">IFERROR(_xlfn.IFNA(SUM(AC975:AD975),0),0)</f>
        <v>-2853.1293756241644</v>
      </c>
      <c r="AG975" s="20"/>
      <c r="AJ975" s="7"/>
      <c r="AK975" s="6"/>
      <c r="AL975" s="6"/>
      <c r="AM975" s="5"/>
      <c r="AN975" s="5"/>
    </row>
    <row r="976" spans="2:40" x14ac:dyDescent="0.15">
      <c r="B976" s="7"/>
      <c r="C976" s="19"/>
      <c r="D976" s="21"/>
      <c r="E976" s="21"/>
      <c r="F976" s="7"/>
      <c r="G976" s="19"/>
      <c r="H976" s="17">
        <f t="shared" si="520"/>
        <v>97</v>
      </c>
      <c r="I976" s="7">
        <f t="shared" ref="I976:I1007" si="530">IF(H976&lt;121, H976 )</f>
        <v>97</v>
      </c>
      <c r="J976" s="16">
        <v>0</v>
      </c>
      <c r="K976" s="14">
        <v>0</v>
      </c>
      <c r="L976" s="15">
        <f t="shared" si="521"/>
        <v>2776.2812109034016</v>
      </c>
      <c r="M976" s="14">
        <f t="shared" si="522"/>
        <v>769177</v>
      </c>
      <c r="N976" s="13"/>
      <c r="O976" s="12">
        <f>1000*(IF(I37&lt;18,VLOOKUP(I37,'[1]Mortality (No Interventions) H'!$B$10:$O$129,13),VLOOKUP(I37,'[1]Mortality (Interventions) H'!$B$392:$AV$512,25)))</f>
        <v>422.27424940792656</v>
      </c>
      <c r="P976" s="11">
        <v>0</v>
      </c>
      <c r="Q976" s="10">
        <f t="shared" ref="Q976:Q1007" si="531">T975</f>
        <v>5.6149231465081606E-3</v>
      </c>
      <c r="R976" s="10">
        <f t="shared" ref="R976:R1007" si="532">O976*Q976/1000</f>
        <v>2.3710374571749267E-3</v>
      </c>
      <c r="S976" s="10">
        <f t="shared" ref="S976:S1007" si="533">MIN(P976*Q976,Q976-R976)</f>
        <v>0</v>
      </c>
      <c r="T976" s="9">
        <f t="shared" si="523"/>
        <v>3.2438856893332339E-3</v>
      </c>
      <c r="U976" s="18"/>
      <c r="V976" s="8">
        <f t="shared" ref="V976:V1007" si="534">W975</f>
        <v>43.188697410617074</v>
      </c>
      <c r="W976" s="8">
        <f t="shared" si="524"/>
        <v>24.951222628642689</v>
      </c>
      <c r="X976" s="18"/>
      <c r="Y976" s="8">
        <f t="shared" si="525"/>
        <v>0</v>
      </c>
      <c r="Z976" s="8">
        <f t="shared" si="526"/>
        <v>0</v>
      </c>
      <c r="AA976" s="8">
        <f t="shared" si="527"/>
        <v>-9.0059388896142867</v>
      </c>
      <c r="AB976" s="8">
        <f t="shared" ref="AB976:AB1007" si="535">IFERROR(_xlfn.IFNA(-M976*R976,0),0)</f>
        <v>-1823.7474781974386</v>
      </c>
      <c r="AC976" s="8">
        <f t="shared" si="528"/>
        <v>-1832.7534170870529</v>
      </c>
      <c r="AD976" s="8">
        <f t="shared" ref="AD976:AD1007" si="536">IFERROR(_xlfn.IFNA($D$6*SUM(V976:V976,Y976:Z976),0),0)</f>
        <v>4.2368112159815352</v>
      </c>
      <c r="AE976" s="8">
        <f t="shared" si="529"/>
        <v>-1828.5166058710713</v>
      </c>
      <c r="AG976" s="20"/>
      <c r="AJ976" s="7"/>
      <c r="AK976" s="6"/>
      <c r="AL976" s="6"/>
      <c r="AM976" s="5"/>
      <c r="AN976" s="5"/>
    </row>
    <row r="977" spans="2:40" x14ac:dyDescent="0.15">
      <c r="B977" s="7"/>
      <c r="C977" s="19"/>
      <c r="D977" s="21"/>
      <c r="E977" s="21"/>
      <c r="F977" s="7"/>
      <c r="G977" s="19"/>
      <c r="H977" s="17">
        <f t="shared" ref="H977:H1008" si="537">H976+1</f>
        <v>98</v>
      </c>
      <c r="I977" s="7">
        <f t="shared" si="530"/>
        <v>98</v>
      </c>
      <c r="J977" s="16">
        <v>0</v>
      </c>
      <c r="K977" s="14">
        <v>0</v>
      </c>
      <c r="L977" s="15">
        <f t="shared" ref="L977:L1008" si="538">$C$954</f>
        <v>2776.2812109034016</v>
      </c>
      <c r="M977" s="14">
        <f t="shared" si="522"/>
        <v>769177</v>
      </c>
      <c r="N977" s="13"/>
      <c r="O977" s="12">
        <f>1000*(IF(I38&lt;18,VLOOKUP(I38,'[1]Mortality (No Interventions) H'!$B$10:$O$129,13),VLOOKUP(I38,'[1]Mortality (Interventions) H'!$B$392:$AV$512,25)))</f>
        <v>448.38442404766806</v>
      </c>
      <c r="P977" s="11">
        <v>0</v>
      </c>
      <c r="Q977" s="10">
        <f t="shared" si="531"/>
        <v>3.2438856893332339E-3</v>
      </c>
      <c r="R977" s="10">
        <f t="shared" si="532"/>
        <v>1.4545078164881549E-3</v>
      </c>
      <c r="S977" s="10">
        <f t="shared" si="533"/>
        <v>0</v>
      </c>
      <c r="T977" s="9">
        <f t="shared" si="523"/>
        <v>1.789377872845079E-3</v>
      </c>
      <c r="U977" s="18"/>
      <c r="V977" s="8">
        <f t="shared" si="534"/>
        <v>24.951222628642689</v>
      </c>
      <c r="W977" s="8">
        <f t="shared" si="524"/>
        <v>13.763483041013593</v>
      </c>
      <c r="X977" s="18"/>
      <c r="Y977" s="8">
        <f t="shared" si="525"/>
        <v>0</v>
      </c>
      <c r="Z977" s="8">
        <f t="shared" si="526"/>
        <v>0</v>
      </c>
      <c r="AA977" s="8">
        <f t="shared" si="527"/>
        <v>-4.967816167586089</v>
      </c>
      <c r="AB977" s="8">
        <f t="shared" si="535"/>
        <v>-1118.7739587629096</v>
      </c>
      <c r="AC977" s="8">
        <f t="shared" si="528"/>
        <v>-1123.7417749304957</v>
      </c>
      <c r="AD977" s="8">
        <f t="shared" si="536"/>
        <v>2.4477149398698481</v>
      </c>
      <c r="AE977" s="8">
        <f t="shared" si="529"/>
        <v>-1121.2940599906258</v>
      </c>
      <c r="AG977" s="20"/>
      <c r="AJ977" s="7"/>
      <c r="AK977" s="6"/>
      <c r="AL977" s="6"/>
      <c r="AM977" s="5"/>
      <c r="AN977" s="5"/>
    </row>
    <row r="978" spans="2:40" x14ac:dyDescent="0.15">
      <c r="B978" s="7"/>
      <c r="C978" s="19"/>
      <c r="D978" s="21"/>
      <c r="E978" s="21"/>
      <c r="F978" s="7"/>
      <c r="G978" s="19"/>
      <c r="H978" s="17">
        <f t="shared" si="537"/>
        <v>99</v>
      </c>
      <c r="I978" s="7">
        <f t="shared" si="530"/>
        <v>99</v>
      </c>
      <c r="J978" s="16">
        <v>0</v>
      </c>
      <c r="K978" s="14">
        <v>0</v>
      </c>
      <c r="L978" s="15">
        <f t="shared" si="538"/>
        <v>2776.2812109034016</v>
      </c>
      <c r="M978" s="14">
        <f t="shared" si="522"/>
        <v>769177</v>
      </c>
      <c r="N978" s="13"/>
      <c r="O978" s="12">
        <f>1000*(IF(I39&lt;18,VLOOKUP(I39,'[1]Mortality (No Interventions) H'!$B$10:$O$129,13),VLOOKUP(I39,'[1]Mortality (Interventions) H'!$B$392:$AV$512,25)))</f>
        <v>474.19287035051462</v>
      </c>
      <c r="P978" s="11">
        <v>0</v>
      </c>
      <c r="Q978" s="10">
        <f t="shared" si="531"/>
        <v>1.789377872845079E-3</v>
      </c>
      <c r="R978" s="10">
        <f t="shared" si="532"/>
        <v>8.4851022966610614E-4</v>
      </c>
      <c r="S978" s="10">
        <f t="shared" si="533"/>
        <v>0</v>
      </c>
      <c r="T978" s="9">
        <f t="shared" si="523"/>
        <v>9.4086764317897283E-4</v>
      </c>
      <c r="U978" s="18"/>
      <c r="V978" s="8">
        <f t="shared" si="534"/>
        <v>13.763483041013593</v>
      </c>
      <c r="W978" s="8">
        <f t="shared" si="524"/>
        <v>7.2369375117747285</v>
      </c>
      <c r="X978" s="18"/>
      <c r="Y978" s="8">
        <f t="shared" si="525"/>
        <v>0</v>
      </c>
      <c r="Z978" s="8">
        <f t="shared" si="526"/>
        <v>0</v>
      </c>
      <c r="AA978" s="8">
        <f t="shared" si="527"/>
        <v>-2.6121131597047484</v>
      </c>
      <c r="AB978" s="8">
        <f t="shared" si="535"/>
        <v>-652.65455292388651</v>
      </c>
      <c r="AC978" s="8">
        <f t="shared" si="528"/>
        <v>-655.2666660835913</v>
      </c>
      <c r="AD978" s="8">
        <f t="shared" si="536"/>
        <v>1.3501976863234335</v>
      </c>
      <c r="AE978" s="8">
        <f t="shared" si="529"/>
        <v>-653.91646839726786</v>
      </c>
      <c r="AG978" s="20"/>
      <c r="AJ978" s="7"/>
      <c r="AK978" s="6"/>
      <c r="AL978" s="6"/>
      <c r="AM978" s="5"/>
      <c r="AN978" s="5"/>
    </row>
    <row r="979" spans="2:40" x14ac:dyDescent="0.15">
      <c r="B979" s="7"/>
      <c r="C979" s="19"/>
      <c r="D979" s="21"/>
      <c r="E979" s="21"/>
      <c r="F979" s="7"/>
      <c r="G979" s="19"/>
      <c r="H979" s="17">
        <f t="shared" si="537"/>
        <v>100</v>
      </c>
      <c r="I979" s="7">
        <f t="shared" si="530"/>
        <v>100</v>
      </c>
      <c r="J979" s="16">
        <v>0</v>
      </c>
      <c r="K979" s="14">
        <v>0</v>
      </c>
      <c r="L979" s="15">
        <f t="shared" si="538"/>
        <v>2776.2812109034016</v>
      </c>
      <c r="M979" s="14">
        <f t="shared" si="522"/>
        <v>769177</v>
      </c>
      <c r="N979" s="13"/>
      <c r="O979" s="12">
        <f>1000*(IF(I40&lt;18,VLOOKUP(I40,'[1]Mortality (No Interventions) H'!$B$10:$O$129,13),VLOOKUP(I40,'[1]Mortality (Interventions) H'!$B$392:$AV$512,25)))</f>
        <v>500.52492848739826</v>
      </c>
      <c r="P979" s="11">
        <v>0</v>
      </c>
      <c r="Q979" s="10">
        <f t="shared" si="531"/>
        <v>9.4086764317897283E-4</v>
      </c>
      <c r="R979" s="10">
        <f t="shared" si="532"/>
        <v>4.7092770981826233E-4</v>
      </c>
      <c r="S979" s="10">
        <f t="shared" si="533"/>
        <v>0</v>
      </c>
      <c r="T979" s="9">
        <f t="shared" si="523"/>
        <v>4.699399333607105E-4</v>
      </c>
      <c r="U979" s="18"/>
      <c r="V979" s="8">
        <f t="shared" si="534"/>
        <v>7.2369375117747285</v>
      </c>
      <c r="W979" s="8">
        <f t="shared" si="524"/>
        <v>3.6146698812259124</v>
      </c>
      <c r="X979" s="18"/>
      <c r="Y979" s="8">
        <f t="shared" si="525"/>
        <v>0</v>
      </c>
      <c r="Z979" s="8">
        <f t="shared" si="526"/>
        <v>0</v>
      </c>
      <c r="AA979" s="8">
        <f t="shared" si="527"/>
        <v>-1.3046854072425371</v>
      </c>
      <c r="AB979" s="8">
        <f t="shared" si="535"/>
        <v>-362.22676305488159</v>
      </c>
      <c r="AC979" s="8">
        <f t="shared" si="528"/>
        <v>-363.5314484621241</v>
      </c>
      <c r="AD979" s="8">
        <f t="shared" si="536"/>
        <v>0.70994356990510088</v>
      </c>
      <c r="AE979" s="8">
        <f t="shared" si="529"/>
        <v>-362.82150489221902</v>
      </c>
      <c r="AG979" s="20"/>
      <c r="AJ979" s="7"/>
      <c r="AK979" s="6"/>
      <c r="AL979" s="6"/>
      <c r="AM979" s="5"/>
      <c r="AN979" s="5"/>
    </row>
    <row r="980" spans="2:40" x14ac:dyDescent="0.15">
      <c r="B980" s="7"/>
      <c r="C980" s="19"/>
      <c r="D980" s="21"/>
      <c r="E980" s="21"/>
      <c r="F980" s="7"/>
      <c r="G980" s="19"/>
      <c r="H980" s="17">
        <f t="shared" si="537"/>
        <v>101</v>
      </c>
      <c r="I980" s="7">
        <f t="shared" si="530"/>
        <v>101</v>
      </c>
      <c r="J980" s="16">
        <v>0</v>
      </c>
      <c r="K980" s="14">
        <v>0</v>
      </c>
      <c r="L980" s="15">
        <f t="shared" si="538"/>
        <v>2776.2812109034016</v>
      </c>
      <c r="M980" s="14">
        <f t="shared" si="522"/>
        <v>769177</v>
      </c>
      <c r="N980" s="13"/>
      <c r="O980" s="12">
        <f>1000*(IF(I41&lt;18,VLOOKUP(I41,'[1]Mortality (No Interventions) H'!$B$10:$O$129,13),VLOOKUP(I41,'[1]Mortality (Interventions) H'!$B$392:$AV$512,25)))</f>
        <v>526.13577612155029</v>
      </c>
      <c r="P980" s="11">
        <v>0</v>
      </c>
      <c r="Q980" s="10">
        <f t="shared" si="531"/>
        <v>4.699399333607105E-4</v>
      </c>
      <c r="R980" s="10">
        <f t="shared" si="532"/>
        <v>2.4725221156924704E-4</v>
      </c>
      <c r="S980" s="10">
        <f t="shared" si="533"/>
        <v>0</v>
      </c>
      <c r="T980" s="9">
        <f t="shared" si="523"/>
        <v>2.2268772179146346E-4</v>
      </c>
      <c r="U980" s="18"/>
      <c r="V980" s="8">
        <f t="shared" si="534"/>
        <v>3.6146698812259124</v>
      </c>
      <c r="W980" s="8">
        <f t="shared" si="524"/>
        <v>1.712862737843925</v>
      </c>
      <c r="X980" s="18"/>
      <c r="Y980" s="8">
        <f t="shared" si="525"/>
        <v>0</v>
      </c>
      <c r="Z980" s="8">
        <f t="shared" si="526"/>
        <v>0</v>
      </c>
      <c r="AA980" s="8">
        <f t="shared" si="527"/>
        <v>-0.61824373790852405</v>
      </c>
      <c r="AB980" s="8">
        <f t="shared" si="535"/>
        <v>-190.18071433819873</v>
      </c>
      <c r="AC980" s="8">
        <f t="shared" si="528"/>
        <v>-190.79895807610725</v>
      </c>
      <c r="AD980" s="8">
        <f t="shared" si="536"/>
        <v>0.35459911534826205</v>
      </c>
      <c r="AE980" s="8">
        <f t="shared" si="529"/>
        <v>-190.44435896075899</v>
      </c>
      <c r="AG980" s="20"/>
      <c r="AJ980" s="7"/>
      <c r="AK980" s="6"/>
      <c r="AL980" s="6"/>
      <c r="AM980" s="5"/>
      <c r="AN980" s="5"/>
    </row>
    <row r="981" spans="2:40" x14ac:dyDescent="0.15">
      <c r="B981" s="7"/>
      <c r="C981" s="19"/>
      <c r="D981" s="21"/>
      <c r="E981" s="21"/>
      <c r="F981" s="7"/>
      <c r="G981" s="19"/>
      <c r="H981" s="17">
        <f t="shared" si="537"/>
        <v>102</v>
      </c>
      <c r="I981" s="7">
        <f t="shared" si="530"/>
        <v>102</v>
      </c>
      <c r="J981" s="16">
        <v>0</v>
      </c>
      <c r="K981" s="14">
        <v>0</v>
      </c>
      <c r="L981" s="15">
        <f t="shared" si="538"/>
        <v>2776.2812109034016</v>
      </c>
      <c r="M981" s="14">
        <f t="shared" si="522"/>
        <v>769177</v>
      </c>
      <c r="N981" s="13"/>
      <c r="O981" s="12">
        <f>1000*(IF(I42&lt;18,VLOOKUP(I42,'[1]Mortality (No Interventions) H'!$B$10:$O$129,13),VLOOKUP(I42,'[1]Mortality (Interventions) H'!$B$392:$AV$512,25)))</f>
        <v>550.27382946632827</v>
      </c>
      <c r="P981" s="11">
        <v>0</v>
      </c>
      <c r="Q981" s="10">
        <f t="shared" si="531"/>
        <v>2.2268772179146346E-4</v>
      </c>
      <c r="R981" s="10">
        <f t="shared" si="532"/>
        <v>1.2253922544532093E-4</v>
      </c>
      <c r="S981" s="10">
        <f t="shared" si="533"/>
        <v>0</v>
      </c>
      <c r="T981" s="9">
        <f t="shared" si="523"/>
        <v>1.0014849634614254E-4</v>
      </c>
      <c r="U981" s="18"/>
      <c r="V981" s="8">
        <f t="shared" si="534"/>
        <v>1.712862737843925</v>
      </c>
      <c r="W981" s="8">
        <f t="shared" si="524"/>
        <v>0.77031919974036878</v>
      </c>
      <c r="X981" s="18"/>
      <c r="Y981" s="8">
        <f t="shared" si="525"/>
        <v>0</v>
      </c>
      <c r="Z981" s="8">
        <f t="shared" si="526"/>
        <v>0</v>
      </c>
      <c r="AA981" s="8">
        <f t="shared" si="527"/>
        <v>-0.27804038870602349</v>
      </c>
      <c r="AB981" s="8">
        <f t="shared" si="535"/>
        <v>-94.25435381035561</v>
      </c>
      <c r="AC981" s="8">
        <f t="shared" si="528"/>
        <v>-94.532394199061628</v>
      </c>
      <c r="AD981" s="8">
        <f t="shared" si="536"/>
        <v>0.16803183458248905</v>
      </c>
      <c r="AE981" s="8">
        <f t="shared" si="529"/>
        <v>-94.364362364479135</v>
      </c>
      <c r="AG981" s="20"/>
      <c r="AJ981" s="7"/>
      <c r="AK981" s="6"/>
      <c r="AL981" s="6"/>
      <c r="AM981" s="5"/>
      <c r="AN981" s="5"/>
    </row>
    <row r="982" spans="2:40" x14ac:dyDescent="0.15">
      <c r="B982" s="7"/>
      <c r="C982" s="19"/>
      <c r="D982" s="21"/>
      <c r="E982" s="21"/>
      <c r="F982" s="7"/>
      <c r="G982" s="19"/>
      <c r="H982" s="17">
        <f t="shared" si="537"/>
        <v>103</v>
      </c>
      <c r="I982" s="7">
        <f t="shared" si="530"/>
        <v>103</v>
      </c>
      <c r="J982" s="16">
        <v>0</v>
      </c>
      <c r="K982" s="14">
        <v>0</v>
      </c>
      <c r="L982" s="15">
        <f t="shared" si="538"/>
        <v>2776.2812109034016</v>
      </c>
      <c r="M982" s="14">
        <f t="shared" si="522"/>
        <v>769177</v>
      </c>
      <c r="N982" s="13"/>
      <c r="O982" s="12">
        <f>1000*(IF(I43&lt;18,VLOOKUP(I43,'[1]Mortality (No Interventions) H'!$B$10:$O$129,13),VLOOKUP(I43,'[1]Mortality (Interventions) H'!$B$392:$AV$512,25)))</f>
        <v>574.2284155544063</v>
      </c>
      <c r="P982" s="11">
        <v>0</v>
      </c>
      <c r="Q982" s="10">
        <f t="shared" si="531"/>
        <v>1.0014849634614254E-4</v>
      </c>
      <c r="R982" s="10">
        <f t="shared" si="532"/>
        <v>5.7508112377001672E-5</v>
      </c>
      <c r="S982" s="10">
        <f t="shared" si="533"/>
        <v>0</v>
      </c>
      <c r="T982" s="9">
        <f t="shared" si="523"/>
        <v>4.2640383969140864E-5</v>
      </c>
      <c r="U982" s="18"/>
      <c r="V982" s="8">
        <f t="shared" si="534"/>
        <v>0.77031919974036878</v>
      </c>
      <c r="W982" s="8">
        <f t="shared" si="524"/>
        <v>0.32798002620231864</v>
      </c>
      <c r="X982" s="18"/>
      <c r="Y982" s="8">
        <f t="shared" si="525"/>
        <v>0</v>
      </c>
      <c r="Z982" s="8">
        <f t="shared" si="526"/>
        <v>0</v>
      </c>
      <c r="AA982" s="8">
        <f t="shared" si="527"/>
        <v>-0.11838169683923239</v>
      </c>
      <c r="AB982" s="8">
        <f t="shared" si="535"/>
        <v>-44.233917353805012</v>
      </c>
      <c r="AC982" s="8">
        <f t="shared" si="528"/>
        <v>-44.352299050644241</v>
      </c>
      <c r="AD982" s="8">
        <f t="shared" si="536"/>
        <v>7.5568313494530179E-2</v>
      </c>
      <c r="AE982" s="8">
        <f t="shared" si="529"/>
        <v>-44.276730737149713</v>
      </c>
      <c r="AG982" s="20"/>
      <c r="AJ982" s="7"/>
      <c r="AK982" s="6"/>
      <c r="AL982" s="6"/>
      <c r="AM982" s="5"/>
      <c r="AN982" s="5"/>
    </row>
    <row r="983" spans="2:40" x14ac:dyDescent="0.15">
      <c r="B983" s="7"/>
      <c r="C983" s="19"/>
      <c r="D983" s="21"/>
      <c r="E983" s="21"/>
      <c r="F983" s="7"/>
      <c r="G983" s="19"/>
      <c r="H983" s="17">
        <f t="shared" si="537"/>
        <v>104</v>
      </c>
      <c r="I983" s="7">
        <f t="shared" si="530"/>
        <v>104</v>
      </c>
      <c r="J983" s="16">
        <v>0</v>
      </c>
      <c r="K983" s="14">
        <v>0</v>
      </c>
      <c r="L983" s="15">
        <f t="shared" si="538"/>
        <v>2776.2812109034016</v>
      </c>
      <c r="M983" s="14">
        <f t="shared" si="522"/>
        <v>769177</v>
      </c>
      <c r="N983" s="13"/>
      <c r="O983" s="12">
        <f>1000*(IF(I44&lt;18,VLOOKUP(I44,'[1]Mortality (No Interventions) H'!$B$10:$O$129,13),VLOOKUP(I44,'[1]Mortality (Interventions) H'!$B$392:$AV$512,25)))</f>
        <v>597.78255456074771</v>
      </c>
      <c r="P983" s="11">
        <v>0</v>
      </c>
      <c r="Q983" s="10">
        <f t="shared" si="531"/>
        <v>4.2640383969140864E-5</v>
      </c>
      <c r="R983" s="10">
        <f t="shared" si="532"/>
        <v>2.548967765652418E-5</v>
      </c>
      <c r="S983" s="10">
        <f t="shared" si="533"/>
        <v>0</v>
      </c>
      <c r="T983" s="9">
        <f t="shared" si="523"/>
        <v>1.7150706312616684E-5</v>
      </c>
      <c r="U983" s="18"/>
      <c r="V983" s="8">
        <f t="shared" si="534"/>
        <v>0.32798002620231864</v>
      </c>
      <c r="W983" s="8">
        <f t="shared" si="524"/>
        <v>0.13191928829419564</v>
      </c>
      <c r="X983" s="18"/>
      <c r="Y983" s="8">
        <f t="shared" si="525"/>
        <v>0</v>
      </c>
      <c r="Z983" s="8">
        <f t="shared" si="526"/>
        <v>0</v>
      </c>
      <c r="AA983" s="8">
        <f t="shared" si="527"/>
        <v>-4.7615183689440059E-2</v>
      </c>
      <c r="AB983" s="8">
        <f t="shared" si="535"/>
        <v>-19.6060737908123</v>
      </c>
      <c r="AC983" s="8">
        <f t="shared" si="528"/>
        <v>-19.65368897450174</v>
      </c>
      <c r="AD983" s="8">
        <f t="shared" si="536"/>
        <v>3.2174840570447463E-2</v>
      </c>
      <c r="AE983" s="8">
        <f t="shared" si="529"/>
        <v>-19.621514133931292</v>
      </c>
      <c r="AG983" s="20"/>
      <c r="AJ983" s="7"/>
      <c r="AK983" s="6"/>
      <c r="AL983" s="6"/>
      <c r="AM983" s="5"/>
      <c r="AN983" s="5"/>
    </row>
    <row r="984" spans="2:40" x14ac:dyDescent="0.15">
      <c r="B984" s="7"/>
      <c r="C984" s="19"/>
      <c r="D984" s="21"/>
      <c r="E984" s="21"/>
      <c r="F984" s="7"/>
      <c r="G984" s="19"/>
      <c r="H984" s="17">
        <f t="shared" si="537"/>
        <v>105</v>
      </c>
      <c r="I984" s="7">
        <f t="shared" si="530"/>
        <v>105</v>
      </c>
      <c r="J984" s="16">
        <v>0</v>
      </c>
      <c r="K984" s="14">
        <v>0</v>
      </c>
      <c r="L984" s="15">
        <f t="shared" si="538"/>
        <v>2776.2812109034016</v>
      </c>
      <c r="M984" s="14">
        <f t="shared" si="522"/>
        <v>769177</v>
      </c>
      <c r="N984" s="13"/>
      <c r="O984" s="12">
        <f>1000*(IF(I45&lt;18,VLOOKUP(I45,'[1]Mortality (No Interventions) H'!$B$10:$O$129,13),VLOOKUP(I45,'[1]Mortality (Interventions) H'!$B$392:$AV$512,25)))</f>
        <v>620.70809461392116</v>
      </c>
      <c r="P984" s="11">
        <v>0</v>
      </c>
      <c r="Q984" s="10">
        <f t="shared" si="531"/>
        <v>1.7150706312616684E-5</v>
      </c>
      <c r="R984" s="10">
        <f t="shared" si="532"/>
        <v>1.0645582236587252E-5</v>
      </c>
      <c r="S984" s="10">
        <f t="shared" si="533"/>
        <v>0</v>
      </c>
      <c r="T984" s="9">
        <f t="shared" si="523"/>
        <v>6.5051240760294321E-6</v>
      </c>
      <c r="U984" s="18"/>
      <c r="V984" s="8">
        <f t="shared" si="534"/>
        <v>0.13191928829419564</v>
      </c>
      <c r="W984" s="8">
        <f t="shared" si="524"/>
        <v>5.0035918214280911E-2</v>
      </c>
      <c r="X984" s="18"/>
      <c r="Y984" s="8">
        <f t="shared" si="525"/>
        <v>0</v>
      </c>
      <c r="Z984" s="8">
        <f t="shared" si="526"/>
        <v>0</v>
      </c>
      <c r="AA984" s="8">
        <f t="shared" si="527"/>
        <v>-1.8060053746875863E-2</v>
      </c>
      <c r="AB984" s="8">
        <f t="shared" si="535"/>
        <v>-8.188337007991473</v>
      </c>
      <c r="AC984" s="8">
        <f t="shared" si="528"/>
        <v>-8.2063970617383486</v>
      </c>
      <c r="AD984" s="8">
        <f t="shared" si="536"/>
        <v>1.2941282181660593E-2</v>
      </c>
      <c r="AE984" s="8">
        <f t="shared" si="529"/>
        <v>-8.1934557795566878</v>
      </c>
      <c r="AG984" s="20"/>
      <c r="AJ984" s="7"/>
      <c r="AK984" s="6"/>
      <c r="AL984" s="6"/>
      <c r="AM984" s="5"/>
      <c r="AN984" s="5"/>
    </row>
    <row r="985" spans="2:40" x14ac:dyDescent="0.15">
      <c r="B985" s="7"/>
      <c r="C985" s="19"/>
      <c r="D985" s="21"/>
      <c r="E985" s="21"/>
      <c r="F985" s="7"/>
      <c r="G985" s="19"/>
      <c r="H985" s="17">
        <f t="shared" si="537"/>
        <v>106</v>
      </c>
      <c r="I985" s="7">
        <f t="shared" si="530"/>
        <v>106</v>
      </c>
      <c r="J985" s="16">
        <v>0</v>
      </c>
      <c r="K985" s="14">
        <v>0</v>
      </c>
      <c r="L985" s="15">
        <f t="shared" si="538"/>
        <v>2776.2812109034016</v>
      </c>
      <c r="M985" s="14">
        <f t="shared" si="522"/>
        <v>769177</v>
      </c>
      <c r="N985" s="13"/>
      <c r="O985" s="12">
        <f>1000*(IF(I46&lt;18,VLOOKUP(I46,'[1]Mortality (No Interventions) H'!$B$10:$O$129,13),VLOOKUP(I46,'[1]Mortality (Interventions) H'!$B$392:$AV$512,25)))</f>
        <v>642.78934074392362</v>
      </c>
      <c r="P985" s="11">
        <v>0</v>
      </c>
      <c r="Q985" s="10">
        <f t="shared" si="531"/>
        <v>6.5051240760294321E-6</v>
      </c>
      <c r="R985" s="10">
        <f t="shared" si="532"/>
        <v>4.1814244162883833E-6</v>
      </c>
      <c r="S985" s="10">
        <f t="shared" si="533"/>
        <v>0</v>
      </c>
      <c r="T985" s="9">
        <f t="shared" si="523"/>
        <v>2.3236996597410488E-6</v>
      </c>
      <c r="U985" s="18"/>
      <c r="V985" s="8">
        <f t="shared" si="534"/>
        <v>5.0035918214280911E-2</v>
      </c>
      <c r="W985" s="8">
        <f t="shared" si="524"/>
        <v>1.7873363331806408E-2</v>
      </c>
      <c r="X985" s="18"/>
      <c r="Y985" s="8">
        <f t="shared" si="525"/>
        <v>0</v>
      </c>
      <c r="Z985" s="8">
        <f t="shared" si="526"/>
        <v>0</v>
      </c>
      <c r="AA985" s="8">
        <f t="shared" si="527"/>
        <v>-6.4512437051217012E-3</v>
      </c>
      <c r="AB985" s="8">
        <f t="shared" si="535"/>
        <v>-3.2162554882474499</v>
      </c>
      <c r="AC985" s="8">
        <f t="shared" si="528"/>
        <v>-3.2227067319525715</v>
      </c>
      <c r="AD985" s="8">
        <f t="shared" si="536"/>
        <v>4.9085235768209579E-3</v>
      </c>
      <c r="AE985" s="8">
        <f t="shared" si="529"/>
        <v>-3.2177982083757506</v>
      </c>
      <c r="AG985" s="20"/>
      <c r="AJ985" s="7"/>
      <c r="AK985" s="6"/>
      <c r="AL985" s="6"/>
      <c r="AM985" s="5"/>
      <c r="AN985" s="5"/>
    </row>
    <row r="986" spans="2:40" x14ac:dyDescent="0.15">
      <c r="B986" s="7"/>
      <c r="C986" s="19"/>
      <c r="D986" s="21"/>
      <c r="E986" s="21"/>
      <c r="F986" s="7"/>
      <c r="G986" s="19"/>
      <c r="H986" s="17">
        <f t="shared" si="537"/>
        <v>107</v>
      </c>
      <c r="I986" s="7">
        <f t="shared" si="530"/>
        <v>107</v>
      </c>
      <c r="J986" s="16">
        <v>0</v>
      </c>
      <c r="K986" s="14">
        <v>0</v>
      </c>
      <c r="L986" s="15">
        <f t="shared" si="538"/>
        <v>2776.2812109034016</v>
      </c>
      <c r="M986" s="14">
        <f t="shared" si="522"/>
        <v>769177</v>
      </c>
      <c r="N986" s="13"/>
      <c r="O986" s="12">
        <f>1000*(IF(I47&lt;18,VLOOKUP(I47,'[1]Mortality (No Interventions) H'!$B$10:$O$129,13),VLOOKUP(I47,'[1]Mortality (Interventions) H'!$B$392:$AV$512,25)))</f>
        <v>664.05134345334409</v>
      </c>
      <c r="P986" s="11">
        <v>0</v>
      </c>
      <c r="Q986" s="10">
        <f t="shared" si="531"/>
        <v>2.3236996597410488E-6</v>
      </c>
      <c r="R986" s="10">
        <f t="shared" si="532"/>
        <v>1.5430558808331218E-6</v>
      </c>
      <c r="S986" s="10">
        <f t="shared" si="533"/>
        <v>0</v>
      </c>
      <c r="T986" s="9">
        <f t="shared" si="523"/>
        <v>7.8064377890792697E-7</v>
      </c>
      <c r="U986" s="18"/>
      <c r="V986" s="8">
        <f t="shared" si="534"/>
        <v>1.7873363331806408E-2</v>
      </c>
      <c r="W986" s="8">
        <f t="shared" si="524"/>
        <v>6.0045323992906257E-3</v>
      </c>
      <c r="X986" s="18"/>
      <c r="Y986" s="8">
        <f t="shared" si="525"/>
        <v>0</v>
      </c>
      <c r="Z986" s="8">
        <f t="shared" si="526"/>
        <v>0</v>
      </c>
      <c r="AA986" s="8">
        <f t="shared" si="527"/>
        <v>-2.1672866557907069E-3</v>
      </c>
      <c r="AB986" s="8">
        <f t="shared" si="535"/>
        <v>-1.1868830932515781</v>
      </c>
      <c r="AC986" s="8">
        <f t="shared" si="528"/>
        <v>-1.1890503799073688</v>
      </c>
      <c r="AD986" s="8">
        <f t="shared" si="536"/>
        <v>1.7533769428502088E-3</v>
      </c>
      <c r="AE986" s="8">
        <f t="shared" si="529"/>
        <v>-1.1872970029645187</v>
      </c>
      <c r="AG986" s="20"/>
      <c r="AJ986" s="7"/>
      <c r="AK986" s="6"/>
      <c r="AL986" s="6"/>
      <c r="AM986" s="5"/>
      <c r="AN986" s="5"/>
    </row>
    <row r="987" spans="2:40" x14ac:dyDescent="0.15">
      <c r="B987" s="7"/>
      <c r="C987" s="19"/>
      <c r="D987" s="21"/>
      <c r="E987" s="21"/>
      <c r="F987" s="7"/>
      <c r="G987" s="19"/>
      <c r="H987" s="17">
        <f t="shared" si="537"/>
        <v>108</v>
      </c>
      <c r="I987" s="7">
        <f t="shared" si="530"/>
        <v>108</v>
      </c>
      <c r="J987" s="16">
        <v>0</v>
      </c>
      <c r="K987" s="14">
        <v>0</v>
      </c>
      <c r="L987" s="15">
        <f t="shared" si="538"/>
        <v>2776.2812109034016</v>
      </c>
      <c r="M987" s="14">
        <f t="shared" si="522"/>
        <v>769177</v>
      </c>
      <c r="N987" s="13"/>
      <c r="O987" s="12">
        <f>1000*(IF(I48&lt;18,VLOOKUP(I48,'[1]Mortality (No Interventions) H'!$B$10:$O$129,13),VLOOKUP(I48,'[1]Mortality (Interventions) H'!$B$392:$AV$512,25)))</f>
        <v>684.54423047060607</v>
      </c>
      <c r="P987" s="11">
        <v>0</v>
      </c>
      <c r="Q987" s="10">
        <f t="shared" si="531"/>
        <v>7.8064377890792697E-7</v>
      </c>
      <c r="R987" s="10">
        <f t="shared" si="532"/>
        <v>5.3438519490419284E-7</v>
      </c>
      <c r="S987" s="10">
        <f t="shared" si="533"/>
        <v>0</v>
      </c>
      <c r="T987" s="9">
        <f t="shared" si="523"/>
        <v>2.4625858400373413E-7</v>
      </c>
      <c r="U987" s="18"/>
      <c r="V987" s="8">
        <f t="shared" si="534"/>
        <v>6.0045323992906257E-3</v>
      </c>
      <c r="W987" s="8">
        <f t="shared" si="524"/>
        <v>1.8941643886824021E-3</v>
      </c>
      <c r="X987" s="18"/>
      <c r="Y987" s="8">
        <f t="shared" si="525"/>
        <v>0</v>
      </c>
      <c r="Z987" s="8">
        <f t="shared" si="526"/>
        <v>0</v>
      </c>
      <c r="AA987" s="8">
        <f t="shared" si="527"/>
        <v>-6.8368307979324399E-4</v>
      </c>
      <c r="AB987" s="8">
        <f t="shared" si="535"/>
        <v>-0.41103680106082235</v>
      </c>
      <c r="AC987" s="8">
        <f t="shared" si="528"/>
        <v>-0.41172048414061557</v>
      </c>
      <c r="AD987" s="8">
        <f t="shared" si="536"/>
        <v>5.8904462837041044E-4</v>
      </c>
      <c r="AE987" s="8">
        <f t="shared" si="529"/>
        <v>-0.41113143951224518</v>
      </c>
      <c r="AG987" s="20"/>
      <c r="AJ987" s="7"/>
      <c r="AK987" s="6"/>
      <c r="AL987" s="6"/>
      <c r="AM987" s="5"/>
      <c r="AN987" s="5"/>
    </row>
    <row r="988" spans="2:40" x14ac:dyDescent="0.15">
      <c r="B988" s="7"/>
      <c r="C988" s="19"/>
      <c r="F988" s="7"/>
      <c r="G988" s="19"/>
      <c r="H988" s="17">
        <f t="shared" si="537"/>
        <v>109</v>
      </c>
      <c r="I988" s="7">
        <f t="shared" si="530"/>
        <v>109</v>
      </c>
      <c r="J988" s="16">
        <v>0</v>
      </c>
      <c r="K988" s="14">
        <v>0</v>
      </c>
      <c r="L988" s="15">
        <f t="shared" si="538"/>
        <v>2776.2812109034016</v>
      </c>
      <c r="M988" s="14">
        <f t="shared" si="522"/>
        <v>769177</v>
      </c>
      <c r="N988" s="13"/>
      <c r="O988" s="12">
        <f>1000*(IF(I49&lt;18,VLOOKUP(I49,'[1]Mortality (No Interventions) H'!$B$10:$O$129,13),VLOOKUP(I49,'[1]Mortality (Interventions) H'!$B$392:$AV$512,25)))</f>
        <v>704.08206292318857</v>
      </c>
      <c r="P988" s="11">
        <v>0</v>
      </c>
      <c r="Q988" s="10">
        <f t="shared" si="531"/>
        <v>2.4625858400373413E-7</v>
      </c>
      <c r="R988" s="10">
        <f t="shared" si="532"/>
        <v>1.7338625183789245E-7</v>
      </c>
      <c r="S988" s="10">
        <f t="shared" si="533"/>
        <v>0</v>
      </c>
      <c r="T988" s="9">
        <f t="shared" si="523"/>
        <v>7.2872332165841672E-8</v>
      </c>
      <c r="U988" s="18"/>
      <c r="V988" s="8">
        <f t="shared" si="534"/>
        <v>1.8941643886824021E-3</v>
      </c>
      <c r="W988" s="8">
        <f t="shared" si="524"/>
        <v>5.6051721838325599E-4</v>
      </c>
      <c r="X988" s="18"/>
      <c r="Y988" s="8">
        <f t="shared" si="525"/>
        <v>0</v>
      </c>
      <c r="Z988" s="8">
        <f t="shared" si="526"/>
        <v>0</v>
      </c>
      <c r="AA988" s="8">
        <f t="shared" si="527"/>
        <v>-2.0231408658673782E-4</v>
      </c>
      <c r="AB988" s="8">
        <f t="shared" si="535"/>
        <v>-0.13336471702991459</v>
      </c>
      <c r="AC988" s="8">
        <f t="shared" si="528"/>
        <v>-0.13356703111650134</v>
      </c>
      <c r="AD988" s="8">
        <f t="shared" si="536"/>
        <v>1.8581752652974365E-4</v>
      </c>
      <c r="AE988" s="8">
        <f t="shared" si="529"/>
        <v>-0.1333812135899716</v>
      </c>
      <c r="AJ988" s="7"/>
      <c r="AK988" s="6"/>
      <c r="AL988" s="6"/>
      <c r="AM988" s="5"/>
      <c r="AN988" s="5"/>
    </row>
    <row r="989" spans="2:40" x14ac:dyDescent="0.15">
      <c r="B989" s="7"/>
      <c r="C989" s="19"/>
      <c r="F989" s="7"/>
      <c r="G989" s="19"/>
      <c r="H989" s="17">
        <f t="shared" si="537"/>
        <v>110</v>
      </c>
      <c r="I989" s="7">
        <f t="shared" si="530"/>
        <v>110</v>
      </c>
      <c r="J989" s="16">
        <v>0</v>
      </c>
      <c r="K989" s="14">
        <v>0</v>
      </c>
      <c r="L989" s="15">
        <f t="shared" si="538"/>
        <v>2776.2812109034016</v>
      </c>
      <c r="M989" s="14">
        <f t="shared" si="522"/>
        <v>769177</v>
      </c>
      <c r="N989" s="13"/>
      <c r="O989" s="12">
        <f>1000*(IF(I50&lt;18,VLOOKUP(I50,'[1]Mortality (No Interventions) H'!$B$10:$O$129,13),VLOOKUP(I50,'[1]Mortality (Interventions) H'!$B$392:$AV$512,25)))</f>
        <v>722.49055920970409</v>
      </c>
      <c r="P989" s="11">
        <v>0</v>
      </c>
      <c r="Q989" s="10">
        <f t="shared" si="531"/>
        <v>7.2872332165841672E-8</v>
      </c>
      <c r="R989" s="10">
        <f t="shared" si="532"/>
        <v>5.264957201741425E-8</v>
      </c>
      <c r="S989" s="10">
        <f t="shared" si="533"/>
        <v>0</v>
      </c>
      <c r="T989" s="9">
        <f t="shared" si="523"/>
        <v>2.0222760148427421E-8</v>
      </c>
      <c r="U989" s="18"/>
      <c r="V989" s="8">
        <f t="shared" si="534"/>
        <v>5.6051721838325599E-4</v>
      </c>
      <c r="W989" s="8">
        <f t="shared" si="524"/>
        <v>1.5554881982686959E-4</v>
      </c>
      <c r="X989" s="18"/>
      <c r="Y989" s="8">
        <f t="shared" si="525"/>
        <v>0</v>
      </c>
      <c r="Z989" s="8">
        <f t="shared" si="526"/>
        <v>0</v>
      </c>
      <c r="AA989" s="8">
        <f t="shared" si="527"/>
        <v>-5.6144069032685137E-5</v>
      </c>
      <c r="AB989" s="8">
        <f t="shared" si="535"/>
        <v>-4.0496839855638643E-2</v>
      </c>
      <c r="AC989" s="8">
        <f t="shared" si="528"/>
        <v>-4.0552983924671326E-2</v>
      </c>
      <c r="AD989" s="8">
        <f t="shared" si="536"/>
        <v>5.498673912339742E-5</v>
      </c>
      <c r="AE989" s="8">
        <f t="shared" si="529"/>
        <v>-4.0497997185547932E-2</v>
      </c>
      <c r="AJ989" s="7"/>
      <c r="AK989" s="6"/>
      <c r="AL989" s="6"/>
      <c r="AM989" s="5"/>
      <c r="AN989" s="5"/>
    </row>
    <row r="990" spans="2:40" x14ac:dyDescent="0.15">
      <c r="B990" s="7"/>
      <c r="C990" s="19"/>
      <c r="F990" s="7"/>
      <c r="G990" s="19"/>
      <c r="H990" s="17">
        <f t="shared" si="537"/>
        <v>111</v>
      </c>
      <c r="I990" s="7">
        <f t="shared" si="530"/>
        <v>111</v>
      </c>
      <c r="J990" s="16">
        <v>0</v>
      </c>
      <c r="K990" s="14">
        <v>0</v>
      </c>
      <c r="L990" s="15">
        <f t="shared" si="538"/>
        <v>2776.2812109034016</v>
      </c>
      <c r="M990" s="14">
        <f t="shared" si="522"/>
        <v>769177</v>
      </c>
      <c r="N990" s="13"/>
      <c r="O990" s="12">
        <f>1000*(IF(I51&lt;18,VLOOKUP(I51,'[1]Mortality (No Interventions) H'!$B$10:$O$129,13),VLOOKUP(I51,'[1]Mortality (Interventions) H'!$B$392:$AV$512,25)))</f>
        <v>744.64024190783653</v>
      </c>
      <c r="P990" s="11">
        <v>0</v>
      </c>
      <c r="Q990" s="10">
        <f t="shared" si="531"/>
        <v>2.0222760148427421E-8</v>
      </c>
      <c r="R990" s="10">
        <f t="shared" si="532"/>
        <v>1.5058681008969149E-8</v>
      </c>
      <c r="S990" s="10">
        <f t="shared" si="533"/>
        <v>0</v>
      </c>
      <c r="T990" s="9">
        <f t="shared" si="523"/>
        <v>5.1640791394582717E-9</v>
      </c>
      <c r="U990" s="18"/>
      <c r="V990" s="8">
        <f t="shared" si="534"/>
        <v>1.5554881982686959E-4</v>
      </c>
      <c r="W990" s="8">
        <f t="shared" si="524"/>
        <v>3.972090900251095E-5</v>
      </c>
      <c r="X990" s="18"/>
      <c r="Y990" s="8">
        <f t="shared" si="525"/>
        <v>0</v>
      </c>
      <c r="Z990" s="8">
        <f t="shared" si="526"/>
        <v>0</v>
      </c>
      <c r="AA990" s="8">
        <f t="shared" si="527"/>
        <v>-1.4336935886496206E-5</v>
      </c>
      <c r="AB990" s="8">
        <f t="shared" si="535"/>
        <v>-1.1582791082435864E-2</v>
      </c>
      <c r="AC990" s="8">
        <f t="shared" si="528"/>
        <v>-1.1597128018322361E-2</v>
      </c>
      <c r="AD990" s="8">
        <f t="shared" si="536"/>
        <v>1.525933922501591E-5</v>
      </c>
      <c r="AE990" s="8">
        <f t="shared" si="529"/>
        <v>-1.1581868679097345E-2</v>
      </c>
      <c r="AJ990" s="7"/>
      <c r="AK990" s="6"/>
      <c r="AL990" s="6"/>
      <c r="AM990" s="5"/>
      <c r="AN990" s="5"/>
    </row>
    <row r="991" spans="2:40" x14ac:dyDescent="0.15">
      <c r="B991" s="7"/>
      <c r="C991" s="19"/>
      <c r="F991" s="7"/>
      <c r="G991" s="19"/>
      <c r="H991" s="17">
        <f t="shared" si="537"/>
        <v>112</v>
      </c>
      <c r="I991" s="7">
        <f t="shared" si="530"/>
        <v>112</v>
      </c>
      <c r="J991" s="16">
        <v>0</v>
      </c>
      <c r="K991" s="14">
        <v>0</v>
      </c>
      <c r="L991" s="15">
        <f t="shared" si="538"/>
        <v>2776.2812109034016</v>
      </c>
      <c r="M991" s="14">
        <f t="shared" si="522"/>
        <v>769177</v>
      </c>
      <c r="N991" s="13"/>
      <c r="O991" s="12">
        <f>1000*(IF(I52&lt;18,VLOOKUP(I52,'[1]Mortality (No Interventions) H'!$B$10:$O$129,13),VLOOKUP(I52,'[1]Mortality (Interventions) H'!$B$392:$AV$512,25)))</f>
        <v>765.45443945754255</v>
      </c>
      <c r="P991" s="11">
        <v>0</v>
      </c>
      <c r="Q991" s="10">
        <f t="shared" si="531"/>
        <v>5.1640791394582717E-9</v>
      </c>
      <c r="R991" s="10">
        <f t="shared" si="532"/>
        <v>3.9528673030084201E-9</v>
      </c>
      <c r="S991" s="10">
        <f t="shared" si="533"/>
        <v>0</v>
      </c>
      <c r="T991" s="9">
        <f t="shared" si="523"/>
        <v>1.2112118364498516E-9</v>
      </c>
      <c r="U991" s="18"/>
      <c r="V991" s="8">
        <f t="shared" si="534"/>
        <v>3.972090900251095E-5</v>
      </c>
      <c r="W991" s="8">
        <f t="shared" si="524"/>
        <v>9.3163628672498759E-6</v>
      </c>
      <c r="X991" s="18"/>
      <c r="Y991" s="8">
        <f t="shared" si="525"/>
        <v>0</v>
      </c>
      <c r="Z991" s="8">
        <f t="shared" si="526"/>
        <v>0</v>
      </c>
      <c r="AA991" s="8">
        <f t="shared" si="527"/>
        <v>-3.3626646639595268E-6</v>
      </c>
      <c r="AB991" s="8">
        <f t="shared" si="535"/>
        <v>-3.0404546135261077E-3</v>
      </c>
      <c r="AC991" s="8">
        <f t="shared" si="528"/>
        <v>-3.0438172781900672E-3</v>
      </c>
      <c r="AD991" s="8">
        <f t="shared" si="536"/>
        <v>3.8966211731463247E-6</v>
      </c>
      <c r="AE991" s="8">
        <f t="shared" si="529"/>
        <v>-3.0399206570169207E-3</v>
      </c>
      <c r="AJ991" s="7"/>
      <c r="AK991" s="6"/>
      <c r="AL991" s="6"/>
      <c r="AM991" s="5"/>
      <c r="AN991" s="5"/>
    </row>
    <row r="992" spans="2:40" x14ac:dyDescent="0.15">
      <c r="B992" s="7"/>
      <c r="C992" s="19"/>
      <c r="F992" s="7"/>
      <c r="G992" s="19"/>
      <c r="H992" s="17">
        <f t="shared" si="537"/>
        <v>113</v>
      </c>
      <c r="I992" s="7">
        <f t="shared" si="530"/>
        <v>113</v>
      </c>
      <c r="J992" s="16">
        <v>0</v>
      </c>
      <c r="K992" s="14">
        <v>0</v>
      </c>
      <c r="L992" s="15">
        <f t="shared" si="538"/>
        <v>2776.2812109034016</v>
      </c>
      <c r="M992" s="14">
        <f t="shared" si="522"/>
        <v>769177</v>
      </c>
      <c r="N992" s="13"/>
      <c r="O992" s="12">
        <f>1000*(IF(I53&lt;18,VLOOKUP(I53,'[1]Mortality (No Interventions) H'!$B$10:$O$129,13),VLOOKUP(I53,'[1]Mortality (Interventions) H'!$B$392:$AV$512,25)))</f>
        <v>784.90199876864347</v>
      </c>
      <c r="P992" s="11">
        <v>0</v>
      </c>
      <c r="Q992" s="10">
        <f t="shared" si="531"/>
        <v>1.2112118364498516E-9</v>
      </c>
      <c r="R992" s="10">
        <f t="shared" si="532"/>
        <v>9.5068259136172771E-10</v>
      </c>
      <c r="S992" s="10">
        <f t="shared" si="533"/>
        <v>0</v>
      </c>
      <c r="T992" s="9">
        <f t="shared" si="523"/>
        <v>2.6052924508812387E-10</v>
      </c>
      <c r="U992" s="18"/>
      <c r="V992" s="8">
        <f t="shared" si="534"/>
        <v>9.3163628672498759E-6</v>
      </c>
      <c r="W992" s="8">
        <f t="shared" si="524"/>
        <v>2.0039310314914786E-6</v>
      </c>
      <c r="X992" s="18"/>
      <c r="Y992" s="8">
        <f t="shared" si="525"/>
        <v>0</v>
      </c>
      <c r="Z992" s="8">
        <f t="shared" si="526"/>
        <v>0</v>
      </c>
      <c r="AA992" s="8">
        <f t="shared" si="527"/>
        <v>-7.233024480290056E-7</v>
      </c>
      <c r="AB992" s="8">
        <f t="shared" si="535"/>
        <v>-7.3124318357583966E-4</v>
      </c>
      <c r="AC992" s="8">
        <f t="shared" si="528"/>
        <v>-7.3196648602386863E-4</v>
      </c>
      <c r="AD992" s="8">
        <f t="shared" si="536"/>
        <v>9.1393519727721285E-7</v>
      </c>
      <c r="AE992" s="8">
        <f t="shared" si="529"/>
        <v>-7.3105255082659142E-4</v>
      </c>
      <c r="AJ992" s="7"/>
      <c r="AK992" s="6"/>
      <c r="AL992" s="6"/>
      <c r="AM992" s="5"/>
      <c r="AN992" s="5"/>
    </row>
    <row r="993" spans="2:40" x14ac:dyDescent="0.15">
      <c r="B993" s="7"/>
      <c r="C993" s="19"/>
      <c r="F993" s="7"/>
      <c r="G993" s="19"/>
      <c r="H993" s="17">
        <f t="shared" si="537"/>
        <v>114</v>
      </c>
      <c r="I993" s="7">
        <f t="shared" si="530"/>
        <v>114</v>
      </c>
      <c r="J993" s="16">
        <v>0</v>
      </c>
      <c r="K993" s="14">
        <v>0</v>
      </c>
      <c r="L993" s="15">
        <f t="shared" si="538"/>
        <v>2776.2812109034016</v>
      </c>
      <c r="M993" s="14">
        <f t="shared" si="522"/>
        <v>769177</v>
      </c>
      <c r="N993" s="13"/>
      <c r="O993" s="12">
        <f>1000*(IF(I54&lt;18,VLOOKUP(I54,'[1]Mortality (No Interventions) H'!$B$10:$O$129,13),VLOOKUP(I54,'[1]Mortality (Interventions) H'!$B$392:$AV$512,25)))</f>
        <v>802.95517069523942</v>
      </c>
      <c r="P993" s="11">
        <v>0</v>
      </c>
      <c r="Q993" s="10">
        <f t="shared" si="531"/>
        <v>2.6052924508812387E-10</v>
      </c>
      <c r="R993" s="10">
        <f t="shared" si="532"/>
        <v>2.0919330446083638E-10</v>
      </c>
      <c r="S993" s="10">
        <f t="shared" si="533"/>
        <v>0</v>
      </c>
      <c r="T993" s="9">
        <f t="shared" si="523"/>
        <v>5.1335940627287489E-11</v>
      </c>
      <c r="U993" s="18"/>
      <c r="V993" s="8">
        <f t="shared" si="534"/>
        <v>2.0039310314914786E-6</v>
      </c>
      <c r="W993" s="8">
        <f t="shared" si="524"/>
        <v>3.948642480387511E-7</v>
      </c>
      <c r="X993" s="18"/>
      <c r="Y993" s="8">
        <f t="shared" si="525"/>
        <v>0</v>
      </c>
      <c r="Z993" s="8">
        <f t="shared" si="526"/>
        <v>0</v>
      </c>
      <c r="AA993" s="8">
        <f t="shared" si="527"/>
        <v>-1.4252300740759084E-7</v>
      </c>
      <c r="AB993" s="8">
        <f t="shared" si="535"/>
        <v>-1.6090667834527274E-4</v>
      </c>
      <c r="AC993" s="8">
        <f t="shared" si="528"/>
        <v>-1.6104920135268032E-4</v>
      </c>
      <c r="AD993" s="8">
        <f t="shared" si="536"/>
        <v>1.9658563418931407E-7</v>
      </c>
      <c r="AE993" s="8">
        <f t="shared" si="529"/>
        <v>-1.6085261571849101E-4</v>
      </c>
      <c r="AJ993" s="7"/>
      <c r="AK993" s="6"/>
      <c r="AL993" s="6"/>
      <c r="AM993" s="5"/>
      <c r="AN993" s="5"/>
    </row>
    <row r="994" spans="2:40" x14ac:dyDescent="0.15">
      <c r="B994" s="7"/>
      <c r="C994" s="19"/>
      <c r="F994" s="7"/>
      <c r="G994" s="19"/>
      <c r="H994" s="17">
        <f t="shared" si="537"/>
        <v>115</v>
      </c>
      <c r="I994" s="7">
        <f t="shared" si="530"/>
        <v>115</v>
      </c>
      <c r="J994" s="16">
        <v>0</v>
      </c>
      <c r="K994" s="14">
        <v>0</v>
      </c>
      <c r="L994" s="15">
        <f t="shared" si="538"/>
        <v>2776.2812109034016</v>
      </c>
      <c r="M994" s="14">
        <f t="shared" si="522"/>
        <v>769177</v>
      </c>
      <c r="N994" s="13"/>
      <c r="O994" s="12">
        <f>1000*(IF(I55&lt;18,VLOOKUP(I55,'[1]Mortality (No Interventions) H'!$B$10:$O$129,13),VLOOKUP(I55,'[1]Mortality (Interventions) H'!$B$392:$AV$512,25)))</f>
        <v>819.58881387808242</v>
      </c>
      <c r="P994" s="11">
        <v>0</v>
      </c>
      <c r="Q994" s="10">
        <f t="shared" si="531"/>
        <v>5.1335940627287489E-11</v>
      </c>
      <c r="R994" s="10">
        <f t="shared" si="532"/>
        <v>4.2074362688034217E-11</v>
      </c>
      <c r="S994" s="10">
        <f t="shared" si="533"/>
        <v>0</v>
      </c>
      <c r="T994" s="9">
        <f t="shared" si="523"/>
        <v>9.2615779392532729E-12</v>
      </c>
      <c r="U994" s="18"/>
      <c r="V994" s="8">
        <f t="shared" si="534"/>
        <v>3.948642480387511E-7</v>
      </c>
      <c r="W994" s="8">
        <f t="shared" si="524"/>
        <v>7.1237927345810153E-8</v>
      </c>
      <c r="X994" s="18"/>
      <c r="Y994" s="8">
        <f t="shared" si="525"/>
        <v>0</v>
      </c>
      <c r="Z994" s="8">
        <f t="shared" si="526"/>
        <v>0</v>
      </c>
      <c r="AA994" s="8">
        <f t="shared" si="527"/>
        <v>-2.5712744816066307E-8</v>
      </c>
      <c r="AB994" s="8">
        <f t="shared" si="535"/>
        <v>-3.2362632069294093E-5</v>
      </c>
      <c r="AC994" s="8">
        <f t="shared" si="528"/>
        <v>-3.2388344814110162E-5</v>
      </c>
      <c r="AD994" s="8">
        <f t="shared" si="536"/>
        <v>3.8736182732601485E-8</v>
      </c>
      <c r="AE994" s="8">
        <f t="shared" si="529"/>
        <v>-3.2349608631377561E-5</v>
      </c>
      <c r="AJ994" s="7"/>
      <c r="AK994" s="6"/>
      <c r="AL994" s="6"/>
      <c r="AM994" s="5"/>
      <c r="AN994" s="5"/>
    </row>
    <row r="995" spans="2:40" x14ac:dyDescent="0.15">
      <c r="B995" s="7"/>
      <c r="C995" s="19"/>
      <c r="F995" s="7"/>
      <c r="G995" s="19"/>
      <c r="H995" s="17">
        <f t="shared" si="537"/>
        <v>116</v>
      </c>
      <c r="I995" s="7">
        <f t="shared" si="530"/>
        <v>116</v>
      </c>
      <c r="J995" s="16">
        <v>0</v>
      </c>
      <c r="K995" s="14">
        <v>0</v>
      </c>
      <c r="L995" s="15">
        <f t="shared" si="538"/>
        <v>2776.2812109034016</v>
      </c>
      <c r="M995" s="14">
        <f t="shared" si="522"/>
        <v>769177</v>
      </c>
      <c r="N995" s="13"/>
      <c r="O995" s="12">
        <f>1000*(IF(I56&lt;18,VLOOKUP(I56,'[1]Mortality (No Interventions) H'!$B$10:$O$129,13),VLOOKUP(I56,'[1]Mortality (Interventions) H'!$B$392:$AV$512,25)))</f>
        <v>834.94823182638652</v>
      </c>
      <c r="P995" s="11">
        <v>0</v>
      </c>
      <c r="Q995" s="10">
        <f t="shared" si="531"/>
        <v>9.2615779392532729E-12</v>
      </c>
      <c r="R995" s="10">
        <f t="shared" si="532"/>
        <v>7.7329381243017894E-12</v>
      </c>
      <c r="S995" s="10">
        <f t="shared" si="533"/>
        <v>0</v>
      </c>
      <c r="T995" s="9">
        <f t="shared" si="523"/>
        <v>1.5286398149514836E-12</v>
      </c>
      <c r="U995" s="18"/>
      <c r="V995" s="8">
        <f t="shared" si="534"/>
        <v>7.1237927345810153E-8</v>
      </c>
      <c r="W995" s="8">
        <f t="shared" si="524"/>
        <v>1.1757945869449374E-8</v>
      </c>
      <c r="X995" s="18"/>
      <c r="Y995" s="8">
        <f t="shared" si="525"/>
        <v>0</v>
      </c>
      <c r="Z995" s="8">
        <f t="shared" si="526"/>
        <v>0</v>
      </c>
      <c r="AA995" s="8">
        <f t="shared" si="527"/>
        <v>-4.2439339964886566E-9</v>
      </c>
      <c r="AB995" s="8">
        <f t="shared" si="535"/>
        <v>-5.9479981476360775E-6</v>
      </c>
      <c r="AC995" s="8">
        <f t="shared" si="528"/>
        <v>-5.9522420816325659E-6</v>
      </c>
      <c r="AD995" s="8">
        <f t="shared" si="536"/>
        <v>6.9884406726239763E-9</v>
      </c>
      <c r="AE995" s="8">
        <f t="shared" si="529"/>
        <v>-5.9452536409599416E-6</v>
      </c>
      <c r="AJ995" s="7"/>
      <c r="AK995" s="6"/>
      <c r="AL995" s="6"/>
      <c r="AM995" s="5"/>
      <c r="AN995" s="5"/>
    </row>
    <row r="996" spans="2:40" x14ac:dyDescent="0.15">
      <c r="H996" s="17">
        <f t="shared" si="537"/>
        <v>117</v>
      </c>
      <c r="I996" s="7">
        <f t="shared" si="530"/>
        <v>117</v>
      </c>
      <c r="J996" s="16">
        <v>0</v>
      </c>
      <c r="K996" s="14">
        <v>0</v>
      </c>
      <c r="L996" s="15">
        <f t="shared" si="538"/>
        <v>2776.2812109034016</v>
      </c>
      <c r="M996" s="14">
        <f t="shared" si="522"/>
        <v>769177</v>
      </c>
      <c r="N996" s="13"/>
      <c r="O996" s="12">
        <f>1000*(IF(I57&lt;18,VLOOKUP(I57,'[1]Mortality (No Interventions) H'!$B$10:$O$129,13),VLOOKUP(I57,'[1]Mortality (Interventions) H'!$B$392:$AV$512,25)))</f>
        <v>849.19396086424524</v>
      </c>
      <c r="P996" s="11">
        <v>0</v>
      </c>
      <c r="Q996" s="10">
        <f t="shared" si="531"/>
        <v>1.5286398149514836E-12</v>
      </c>
      <c r="R996" s="10">
        <f t="shared" si="532"/>
        <v>1.2981116991934371E-12</v>
      </c>
      <c r="S996" s="10">
        <f t="shared" si="533"/>
        <v>0</v>
      </c>
      <c r="T996" s="9">
        <f t="shared" si="523"/>
        <v>2.3052811575804648E-13</v>
      </c>
      <c r="U996" s="18"/>
      <c r="V996" s="8">
        <f t="shared" si="534"/>
        <v>1.1757945869449374E-8</v>
      </c>
      <c r="W996" s="8">
        <f t="shared" si="524"/>
        <v>1.7731692449442694E-9</v>
      </c>
      <c r="X996" s="18"/>
      <c r="Y996" s="8">
        <f t="shared" si="525"/>
        <v>0</v>
      </c>
      <c r="Z996" s="8">
        <f t="shared" si="526"/>
        <v>0</v>
      </c>
      <c r="AA996" s="8">
        <f t="shared" si="527"/>
        <v>-6.4001087636402881E-10</v>
      </c>
      <c r="AB996" s="8">
        <f t="shared" si="535"/>
        <v>-9.9847766245051027E-7</v>
      </c>
      <c r="AC996" s="8">
        <f t="shared" si="528"/>
        <v>-9.991176733268744E-7</v>
      </c>
      <c r="AD996" s="8">
        <f t="shared" si="536"/>
        <v>1.1534544897929837E-9</v>
      </c>
      <c r="AE996" s="8">
        <f t="shared" si="529"/>
        <v>-9.9796421883708139E-7</v>
      </c>
      <c r="AJ996" s="7"/>
      <c r="AK996" s="6"/>
      <c r="AL996" s="6"/>
      <c r="AM996" s="5"/>
      <c r="AN996" s="5"/>
    </row>
    <row r="997" spans="2:40" x14ac:dyDescent="0.15">
      <c r="H997" s="17">
        <f t="shared" si="537"/>
        <v>118</v>
      </c>
      <c r="I997" s="7">
        <f t="shared" si="530"/>
        <v>118</v>
      </c>
      <c r="J997" s="16">
        <v>0</v>
      </c>
      <c r="K997" s="14">
        <v>0</v>
      </c>
      <c r="L997" s="15">
        <f t="shared" si="538"/>
        <v>2776.2812109034016</v>
      </c>
      <c r="M997" s="14">
        <f t="shared" si="522"/>
        <v>769177</v>
      </c>
      <c r="N997" s="13"/>
      <c r="O997" s="12">
        <f>1000*(IF(I58&lt;18,VLOOKUP(I58,'[1]Mortality (No Interventions) H'!$B$10:$O$129,13),VLOOKUP(I58,'[1]Mortality (Interventions) H'!$B$392:$AV$512,25)))</f>
        <v>862.32600099165904</v>
      </c>
      <c r="P997" s="11">
        <v>0</v>
      </c>
      <c r="Q997" s="10">
        <f t="shared" si="531"/>
        <v>2.3052811575804648E-13</v>
      </c>
      <c r="R997" s="10">
        <f t="shared" si="532"/>
        <v>1.9879038817777846E-13</v>
      </c>
      <c r="S997" s="10">
        <f t="shared" si="533"/>
        <v>0</v>
      </c>
      <c r="T997" s="9">
        <f t="shared" si="523"/>
        <v>3.1737727580268018E-14</v>
      </c>
      <c r="U997" s="18"/>
      <c r="V997" s="8">
        <f t="shared" si="534"/>
        <v>1.7731692449442694E-9</v>
      </c>
      <c r="W997" s="8">
        <f t="shared" si="524"/>
        <v>2.4411930087007816E-10</v>
      </c>
      <c r="X997" s="18"/>
      <c r="Y997" s="8">
        <f t="shared" si="525"/>
        <v>0</v>
      </c>
      <c r="Z997" s="8">
        <f t="shared" si="526"/>
        <v>0</v>
      </c>
      <c r="AA997" s="8">
        <f t="shared" si="527"/>
        <v>-8.8112856757868785E-11</v>
      </c>
      <c r="AB997" s="8">
        <f t="shared" si="535"/>
        <v>-1.529049944074191E-7</v>
      </c>
      <c r="AC997" s="8">
        <f t="shared" si="528"/>
        <v>-1.5299310726417697E-7</v>
      </c>
      <c r="AD997" s="8">
        <f t="shared" si="536"/>
        <v>1.7394790292903283E-10</v>
      </c>
      <c r="AE997" s="8">
        <f t="shared" si="529"/>
        <v>-1.5281915936124794E-7</v>
      </c>
      <c r="AJ997" s="7"/>
      <c r="AK997" s="6"/>
      <c r="AL997" s="6"/>
      <c r="AM997" s="5"/>
      <c r="AN997" s="5"/>
    </row>
    <row r="998" spans="2:40" x14ac:dyDescent="0.15">
      <c r="H998" s="17">
        <f t="shared" si="537"/>
        <v>119</v>
      </c>
      <c r="I998" s="7">
        <f t="shared" si="530"/>
        <v>119</v>
      </c>
      <c r="J998" s="16">
        <v>0</v>
      </c>
      <c r="K998" s="14">
        <v>0</v>
      </c>
      <c r="L998" s="15">
        <f t="shared" si="538"/>
        <v>2776.2812109034016</v>
      </c>
      <c r="M998" s="14">
        <f t="shared" si="522"/>
        <v>769177</v>
      </c>
      <c r="N998" s="13"/>
      <c r="O998" s="12">
        <f>1000*(IF(I59&lt;18,VLOOKUP(I59,'[1]Mortality (No Interventions) H'!$B$10:$O$129,13),VLOOKUP(I59,'[1]Mortality (Interventions) H'!$B$392:$AV$512,25)))</f>
        <v>874.34435220862747</v>
      </c>
      <c r="P998" s="11">
        <v>0</v>
      </c>
      <c r="Q998" s="10">
        <f t="shared" si="531"/>
        <v>3.1737727580268018E-14</v>
      </c>
      <c r="R998" s="10">
        <f t="shared" si="532"/>
        <v>2.774970286174333E-14</v>
      </c>
      <c r="S998" s="10">
        <f t="shared" si="533"/>
        <v>0</v>
      </c>
      <c r="T998" s="9">
        <f t="shared" si="523"/>
        <v>3.9880247185246877E-15</v>
      </c>
      <c r="U998" s="18"/>
      <c r="V998" s="8">
        <f t="shared" si="534"/>
        <v>2.4411930087007816E-10</v>
      </c>
      <c r="W998" s="8">
        <f t="shared" si="524"/>
        <v>3.0674968889206642E-11</v>
      </c>
      <c r="X998" s="18"/>
      <c r="Y998" s="8">
        <f t="shared" si="525"/>
        <v>0</v>
      </c>
      <c r="Z998" s="8">
        <f t="shared" si="526"/>
        <v>0</v>
      </c>
      <c r="AA998" s="8">
        <f t="shared" si="527"/>
        <v>-1.1071878094658417E-11</v>
      </c>
      <c r="AB998" s="8">
        <f t="shared" si="535"/>
        <v>-2.134443319808715E-8</v>
      </c>
      <c r="AC998" s="8">
        <f t="shared" si="528"/>
        <v>-2.135550507618181E-8</v>
      </c>
      <c r="AD998" s="8">
        <f t="shared" si="536"/>
        <v>2.3948103415354669E-11</v>
      </c>
      <c r="AE998" s="8">
        <f t="shared" si="529"/>
        <v>-2.1331556972766455E-8</v>
      </c>
      <c r="AJ998" s="7"/>
      <c r="AK998" s="6"/>
      <c r="AL998" s="6"/>
      <c r="AM998" s="5"/>
      <c r="AN998" s="5"/>
    </row>
    <row r="999" spans="2:40" x14ac:dyDescent="0.15">
      <c r="H999" s="17">
        <f t="shared" si="537"/>
        <v>120</v>
      </c>
      <c r="I999" s="7">
        <f t="shared" si="530"/>
        <v>120</v>
      </c>
      <c r="J999" s="16">
        <v>0</v>
      </c>
      <c r="K999" s="14">
        <v>0</v>
      </c>
      <c r="L999" s="15">
        <f t="shared" si="538"/>
        <v>2776.2812109034016</v>
      </c>
      <c r="M999" s="14">
        <f t="shared" si="522"/>
        <v>769177</v>
      </c>
      <c r="N999" s="13"/>
      <c r="O999" s="12">
        <f>1000*(IF(I60&lt;18,VLOOKUP(I60,'[1]Mortality (No Interventions) H'!$B$10:$O$129,13),VLOOKUP(I60,'[1]Mortality (Interventions) H'!$B$392:$AV$512,25)))</f>
        <v>1000</v>
      </c>
      <c r="P999" s="11">
        <v>0</v>
      </c>
      <c r="Q999" s="10">
        <f t="shared" si="531"/>
        <v>3.9880247185246877E-15</v>
      </c>
      <c r="R999" s="10">
        <f t="shared" si="532"/>
        <v>3.9880247185246877E-15</v>
      </c>
      <c r="S999" s="10">
        <f t="shared" si="533"/>
        <v>0</v>
      </c>
      <c r="T999" s="9">
        <f t="shared" si="523"/>
        <v>0</v>
      </c>
      <c r="U999" s="18"/>
      <c r="V999" s="8">
        <f t="shared" si="534"/>
        <v>3.0674968889206642E-11</v>
      </c>
      <c r="W999" s="8">
        <f t="shared" si="524"/>
        <v>0</v>
      </c>
      <c r="X999" s="18"/>
      <c r="Y999" s="8">
        <f t="shared" si="525"/>
        <v>0</v>
      </c>
      <c r="Z999" s="8">
        <f t="shared" si="526"/>
        <v>0</v>
      </c>
      <c r="AA999" s="8">
        <f t="shared" si="527"/>
        <v>0</v>
      </c>
      <c r="AB999" s="8">
        <f t="shared" si="535"/>
        <v>-3.0674968889206637E-9</v>
      </c>
      <c r="AC999" s="8">
        <f t="shared" si="528"/>
        <v>-3.0674968889206637E-9</v>
      </c>
      <c r="AD999" s="8">
        <f t="shared" si="536"/>
        <v>3.0092144480311716E-12</v>
      </c>
      <c r="AE999" s="8">
        <f t="shared" si="529"/>
        <v>-3.0644876744726324E-9</v>
      </c>
      <c r="AJ999" s="7"/>
      <c r="AK999" s="6"/>
      <c r="AL999" s="6"/>
      <c r="AM999" s="5"/>
      <c r="AN999" s="5"/>
    </row>
    <row r="1000" spans="2:40" x14ac:dyDescent="0.15">
      <c r="H1000" s="17">
        <f t="shared" si="537"/>
        <v>121</v>
      </c>
      <c r="I1000" s="7" t="b">
        <f t="shared" si="530"/>
        <v>0</v>
      </c>
      <c r="J1000" s="16">
        <v>0</v>
      </c>
      <c r="K1000" s="14">
        <v>0</v>
      </c>
      <c r="L1000" s="15">
        <f t="shared" si="538"/>
        <v>2776.2812109034016</v>
      </c>
      <c r="M1000" s="14">
        <f t="shared" si="522"/>
        <v>769177</v>
      </c>
      <c r="N1000" s="13"/>
      <c r="O1000" s="12" t="e">
        <f>1000*(IF(I61&lt;18,VLOOKUP(I61,'[1]Mortality (No Interventions) H'!$B$10:$O$129,13),VLOOKUP(I61,'[1]Mortality (Interventions) H'!$B$392:$AV$512,25)))</f>
        <v>#N/A</v>
      </c>
      <c r="P1000" s="11">
        <v>0</v>
      </c>
      <c r="Q1000" s="10">
        <f t="shared" si="531"/>
        <v>0</v>
      </c>
      <c r="R1000" s="10" t="e">
        <f t="shared" si="532"/>
        <v>#N/A</v>
      </c>
      <c r="S1000" s="10" t="e">
        <f t="shared" si="533"/>
        <v>#N/A</v>
      </c>
      <c r="T1000" s="9" t="e">
        <f t="shared" si="523"/>
        <v>#N/A</v>
      </c>
      <c r="U1000" s="18"/>
      <c r="V1000" s="8">
        <f t="shared" si="534"/>
        <v>0</v>
      </c>
      <c r="W1000" s="8" t="e">
        <f t="shared" si="524"/>
        <v>#N/A</v>
      </c>
      <c r="X1000" s="18"/>
      <c r="Y1000" s="8">
        <f t="shared" si="525"/>
        <v>0</v>
      </c>
      <c r="Z1000" s="8">
        <f t="shared" si="526"/>
        <v>0</v>
      </c>
      <c r="AA1000" s="8">
        <f t="shared" si="527"/>
        <v>0</v>
      </c>
      <c r="AB1000" s="8">
        <f t="shared" si="535"/>
        <v>0</v>
      </c>
      <c r="AC1000" s="8">
        <f t="shared" si="528"/>
        <v>0</v>
      </c>
      <c r="AD1000" s="8">
        <f t="shared" si="536"/>
        <v>0</v>
      </c>
      <c r="AE1000" s="8">
        <f t="shared" si="529"/>
        <v>0</v>
      </c>
      <c r="AJ1000" s="7"/>
      <c r="AK1000" s="6"/>
      <c r="AL1000" s="6"/>
      <c r="AM1000" s="5"/>
      <c r="AN1000" s="5"/>
    </row>
    <row r="1001" spans="2:40" x14ac:dyDescent="0.15">
      <c r="H1001" s="17">
        <f t="shared" si="537"/>
        <v>122</v>
      </c>
      <c r="I1001" s="7" t="b">
        <f t="shared" si="530"/>
        <v>0</v>
      </c>
      <c r="J1001" s="16">
        <v>0</v>
      </c>
      <c r="K1001" s="14">
        <v>0</v>
      </c>
      <c r="L1001" s="15">
        <f t="shared" si="538"/>
        <v>2776.2812109034016</v>
      </c>
      <c r="M1001" s="14">
        <f t="shared" si="522"/>
        <v>769177</v>
      </c>
      <c r="N1001" s="13"/>
      <c r="O1001" s="12" t="e">
        <f>1000*(IF(I62&lt;18,VLOOKUP(I62,'[1]Mortality (No Interventions) H'!$B$10:$O$129,13),VLOOKUP(I62,'[1]Mortality (Interventions) H'!$B$392:$AV$512,25)))</f>
        <v>#N/A</v>
      </c>
      <c r="P1001" s="11">
        <v>0</v>
      </c>
      <c r="Q1001" s="10" t="e">
        <f t="shared" si="531"/>
        <v>#N/A</v>
      </c>
      <c r="R1001" s="10" t="e">
        <f t="shared" si="532"/>
        <v>#N/A</v>
      </c>
      <c r="S1001" s="10" t="e">
        <f t="shared" si="533"/>
        <v>#N/A</v>
      </c>
      <c r="T1001" s="9" t="e">
        <f t="shared" si="523"/>
        <v>#N/A</v>
      </c>
      <c r="U1001" s="18"/>
      <c r="V1001" s="8" t="e">
        <f t="shared" si="534"/>
        <v>#N/A</v>
      </c>
      <c r="W1001" s="8" t="e">
        <f t="shared" si="524"/>
        <v>#N/A</v>
      </c>
      <c r="X1001" s="18"/>
      <c r="Y1001" s="8">
        <f t="shared" si="525"/>
        <v>0</v>
      </c>
      <c r="Z1001" s="8">
        <f t="shared" si="526"/>
        <v>0</v>
      </c>
      <c r="AA1001" s="8">
        <f t="shared" si="527"/>
        <v>0</v>
      </c>
      <c r="AB1001" s="8">
        <f t="shared" si="535"/>
        <v>0</v>
      </c>
      <c r="AC1001" s="8">
        <f t="shared" si="528"/>
        <v>0</v>
      </c>
      <c r="AD1001" s="8">
        <f t="shared" si="536"/>
        <v>0</v>
      </c>
      <c r="AE1001" s="8">
        <f t="shared" si="529"/>
        <v>0</v>
      </c>
      <c r="AJ1001" s="7"/>
      <c r="AK1001" s="6"/>
      <c r="AL1001" s="6"/>
      <c r="AM1001" s="5"/>
      <c r="AN1001" s="5"/>
    </row>
    <row r="1002" spans="2:40" x14ac:dyDescent="0.15">
      <c r="H1002" s="17">
        <f t="shared" si="537"/>
        <v>123</v>
      </c>
      <c r="I1002" s="7" t="b">
        <f t="shared" si="530"/>
        <v>0</v>
      </c>
      <c r="J1002" s="16">
        <v>0</v>
      </c>
      <c r="K1002" s="14">
        <v>0</v>
      </c>
      <c r="L1002" s="15">
        <f t="shared" si="538"/>
        <v>2776.2812109034016</v>
      </c>
      <c r="M1002" s="14">
        <f t="shared" si="522"/>
        <v>769177</v>
      </c>
      <c r="N1002" s="13"/>
      <c r="O1002" s="12" t="e">
        <f>1000*(IF(I63&lt;18,VLOOKUP(I63,'[1]Mortality (No Interventions) H'!$B$10:$O$129,13),VLOOKUP(I63,'[1]Mortality (Interventions) H'!$B$392:$AV$512,25)))</f>
        <v>#N/A</v>
      </c>
      <c r="P1002" s="11">
        <v>0</v>
      </c>
      <c r="Q1002" s="10" t="e">
        <f t="shared" si="531"/>
        <v>#N/A</v>
      </c>
      <c r="R1002" s="10" t="e">
        <f t="shared" si="532"/>
        <v>#N/A</v>
      </c>
      <c r="S1002" s="10" t="e">
        <f t="shared" si="533"/>
        <v>#N/A</v>
      </c>
      <c r="T1002" s="9" t="e">
        <f t="shared" si="523"/>
        <v>#N/A</v>
      </c>
      <c r="U1002" s="18"/>
      <c r="V1002" s="8" t="e">
        <f t="shared" si="534"/>
        <v>#N/A</v>
      </c>
      <c r="W1002" s="8" t="e">
        <f t="shared" si="524"/>
        <v>#N/A</v>
      </c>
      <c r="X1002" s="18"/>
      <c r="Y1002" s="8">
        <f t="shared" si="525"/>
        <v>0</v>
      </c>
      <c r="Z1002" s="8">
        <f t="shared" si="526"/>
        <v>0</v>
      </c>
      <c r="AA1002" s="8">
        <f t="shared" si="527"/>
        <v>0</v>
      </c>
      <c r="AB1002" s="8">
        <f t="shared" si="535"/>
        <v>0</v>
      </c>
      <c r="AC1002" s="8">
        <f t="shared" si="528"/>
        <v>0</v>
      </c>
      <c r="AD1002" s="8">
        <f t="shared" si="536"/>
        <v>0</v>
      </c>
      <c r="AE1002" s="8">
        <f t="shared" si="529"/>
        <v>0</v>
      </c>
      <c r="AJ1002" s="7"/>
      <c r="AK1002" s="6"/>
      <c r="AL1002" s="6"/>
      <c r="AM1002" s="5"/>
      <c r="AN1002" s="5"/>
    </row>
    <row r="1003" spans="2:40" x14ac:dyDescent="0.15">
      <c r="H1003" s="17">
        <f t="shared" si="537"/>
        <v>124</v>
      </c>
      <c r="I1003" s="7" t="b">
        <f t="shared" si="530"/>
        <v>0</v>
      </c>
      <c r="J1003" s="16">
        <v>0</v>
      </c>
      <c r="K1003" s="14">
        <v>0</v>
      </c>
      <c r="L1003" s="15">
        <f t="shared" si="538"/>
        <v>2776.2812109034016</v>
      </c>
      <c r="M1003" s="14">
        <f t="shared" si="522"/>
        <v>769177</v>
      </c>
      <c r="N1003" s="13"/>
      <c r="O1003" s="12" t="e">
        <f>1000*(IF(I64&lt;18,VLOOKUP(I64,'[1]Mortality (No Interventions) H'!$B$10:$O$129,13),VLOOKUP(I64,'[1]Mortality (Interventions) H'!$B$392:$AV$512,25)))</f>
        <v>#N/A</v>
      </c>
      <c r="P1003" s="11">
        <v>0</v>
      </c>
      <c r="Q1003" s="10" t="e">
        <f t="shared" si="531"/>
        <v>#N/A</v>
      </c>
      <c r="R1003" s="10" t="e">
        <f t="shared" si="532"/>
        <v>#N/A</v>
      </c>
      <c r="S1003" s="10" t="e">
        <f t="shared" si="533"/>
        <v>#N/A</v>
      </c>
      <c r="T1003" s="9" t="e">
        <f t="shared" si="523"/>
        <v>#N/A</v>
      </c>
      <c r="U1003" s="18"/>
      <c r="V1003" s="8" t="e">
        <f t="shared" si="534"/>
        <v>#N/A</v>
      </c>
      <c r="W1003" s="8" t="e">
        <f t="shared" si="524"/>
        <v>#N/A</v>
      </c>
      <c r="X1003" s="18"/>
      <c r="Y1003" s="8">
        <f t="shared" si="525"/>
        <v>0</v>
      </c>
      <c r="Z1003" s="8">
        <f t="shared" si="526"/>
        <v>0</v>
      </c>
      <c r="AA1003" s="8">
        <f t="shared" si="527"/>
        <v>0</v>
      </c>
      <c r="AB1003" s="8">
        <f t="shared" si="535"/>
        <v>0</v>
      </c>
      <c r="AC1003" s="8">
        <f t="shared" si="528"/>
        <v>0</v>
      </c>
      <c r="AD1003" s="8">
        <f t="shared" si="536"/>
        <v>0</v>
      </c>
      <c r="AE1003" s="8">
        <f t="shared" si="529"/>
        <v>0</v>
      </c>
      <c r="AJ1003" s="7"/>
      <c r="AK1003" s="6"/>
      <c r="AL1003" s="6"/>
      <c r="AM1003" s="5"/>
      <c r="AN1003" s="5"/>
    </row>
    <row r="1004" spans="2:40" x14ac:dyDescent="0.15">
      <c r="H1004" s="17">
        <f t="shared" si="537"/>
        <v>125</v>
      </c>
      <c r="I1004" s="7" t="b">
        <f t="shared" si="530"/>
        <v>0</v>
      </c>
      <c r="J1004" s="16">
        <v>0</v>
      </c>
      <c r="K1004" s="14">
        <v>0</v>
      </c>
      <c r="L1004" s="15">
        <f t="shared" si="538"/>
        <v>2776.2812109034016</v>
      </c>
      <c r="M1004" s="14">
        <f t="shared" si="522"/>
        <v>769177</v>
      </c>
      <c r="N1004" s="13"/>
      <c r="O1004" s="12" t="e">
        <f>1000*(IF(I65&lt;18,VLOOKUP(I65,'[1]Mortality (No Interventions) H'!$B$10:$O$129,13),VLOOKUP(I65,'[1]Mortality (Interventions) H'!$B$392:$AV$512,25)))</f>
        <v>#N/A</v>
      </c>
      <c r="P1004" s="11">
        <v>0</v>
      </c>
      <c r="Q1004" s="10" t="e">
        <f t="shared" si="531"/>
        <v>#N/A</v>
      </c>
      <c r="R1004" s="10" t="e">
        <f t="shared" si="532"/>
        <v>#N/A</v>
      </c>
      <c r="S1004" s="10" t="e">
        <f t="shared" si="533"/>
        <v>#N/A</v>
      </c>
      <c r="T1004" s="9" t="e">
        <f t="shared" si="523"/>
        <v>#N/A</v>
      </c>
      <c r="U1004" s="18"/>
      <c r="V1004" s="8" t="e">
        <f t="shared" si="534"/>
        <v>#N/A</v>
      </c>
      <c r="W1004" s="8" t="e">
        <f t="shared" si="524"/>
        <v>#N/A</v>
      </c>
      <c r="X1004" s="18"/>
      <c r="Y1004" s="8">
        <f t="shared" si="525"/>
        <v>0</v>
      </c>
      <c r="Z1004" s="8">
        <f t="shared" si="526"/>
        <v>0</v>
      </c>
      <c r="AA1004" s="8">
        <f t="shared" si="527"/>
        <v>0</v>
      </c>
      <c r="AB1004" s="8">
        <f t="shared" si="535"/>
        <v>0</v>
      </c>
      <c r="AC1004" s="8">
        <f t="shared" si="528"/>
        <v>0</v>
      </c>
      <c r="AD1004" s="8">
        <f t="shared" si="536"/>
        <v>0</v>
      </c>
      <c r="AE1004" s="8">
        <f t="shared" si="529"/>
        <v>0</v>
      </c>
      <c r="AJ1004" s="7"/>
      <c r="AK1004" s="6"/>
      <c r="AL1004" s="6"/>
      <c r="AM1004" s="5"/>
      <c r="AN1004" s="5"/>
    </row>
    <row r="1005" spans="2:40" x14ac:dyDescent="0.15">
      <c r="H1005" s="17">
        <f t="shared" si="537"/>
        <v>126</v>
      </c>
      <c r="I1005" s="7" t="b">
        <f t="shared" si="530"/>
        <v>0</v>
      </c>
      <c r="J1005" s="16">
        <v>0</v>
      </c>
      <c r="K1005" s="14">
        <v>0</v>
      </c>
      <c r="L1005" s="15">
        <f t="shared" si="538"/>
        <v>2776.2812109034016</v>
      </c>
      <c r="M1005" s="14">
        <f t="shared" si="522"/>
        <v>769177</v>
      </c>
      <c r="N1005" s="13"/>
      <c r="O1005" s="12" t="e">
        <f>1000*(IF(I66&lt;18,VLOOKUP(I66,'[1]Mortality (No Interventions) H'!$B$10:$O$129,13),VLOOKUP(I66,'[1]Mortality (Interventions) H'!$B$392:$AV$512,25)))</f>
        <v>#N/A</v>
      </c>
      <c r="P1005" s="11">
        <v>0</v>
      </c>
      <c r="Q1005" s="10" t="e">
        <f t="shared" si="531"/>
        <v>#N/A</v>
      </c>
      <c r="R1005" s="10" t="e">
        <f t="shared" si="532"/>
        <v>#N/A</v>
      </c>
      <c r="S1005" s="10" t="e">
        <f t="shared" si="533"/>
        <v>#N/A</v>
      </c>
      <c r="T1005" s="9" t="e">
        <f t="shared" si="523"/>
        <v>#N/A</v>
      </c>
      <c r="U1005" s="18"/>
      <c r="V1005" s="8" t="e">
        <f t="shared" si="534"/>
        <v>#N/A</v>
      </c>
      <c r="W1005" s="8" t="e">
        <f t="shared" si="524"/>
        <v>#N/A</v>
      </c>
      <c r="X1005" s="18"/>
      <c r="Y1005" s="8">
        <f t="shared" si="525"/>
        <v>0</v>
      </c>
      <c r="Z1005" s="8">
        <f t="shared" si="526"/>
        <v>0</v>
      </c>
      <c r="AA1005" s="8">
        <f t="shared" si="527"/>
        <v>0</v>
      </c>
      <c r="AB1005" s="8">
        <f t="shared" si="535"/>
        <v>0</v>
      </c>
      <c r="AC1005" s="8">
        <f t="shared" si="528"/>
        <v>0</v>
      </c>
      <c r="AD1005" s="8">
        <f t="shared" si="536"/>
        <v>0</v>
      </c>
      <c r="AE1005" s="8">
        <f t="shared" si="529"/>
        <v>0</v>
      </c>
      <c r="AJ1005" s="7"/>
      <c r="AK1005" s="6"/>
      <c r="AL1005" s="6"/>
      <c r="AM1005" s="5"/>
      <c r="AN1005" s="5"/>
    </row>
    <row r="1006" spans="2:40" x14ac:dyDescent="0.15">
      <c r="H1006" s="17">
        <f t="shared" si="537"/>
        <v>127</v>
      </c>
      <c r="I1006" s="7" t="b">
        <f t="shared" si="530"/>
        <v>0</v>
      </c>
      <c r="J1006" s="16">
        <v>0</v>
      </c>
      <c r="K1006" s="14">
        <v>0</v>
      </c>
      <c r="L1006" s="15">
        <f t="shared" si="538"/>
        <v>2776.2812109034016</v>
      </c>
      <c r="M1006" s="14">
        <f t="shared" si="522"/>
        <v>769177</v>
      </c>
      <c r="N1006" s="13"/>
      <c r="O1006" s="12" t="e">
        <f>1000*(IF(I67&lt;18,VLOOKUP(I67,'[1]Mortality (No Interventions) H'!$B$10:$O$129,13),VLOOKUP(I67,'[1]Mortality (Interventions) H'!$B$392:$AV$512,25)))</f>
        <v>#N/A</v>
      </c>
      <c r="P1006" s="11">
        <v>0</v>
      </c>
      <c r="Q1006" s="10" t="e">
        <f t="shared" si="531"/>
        <v>#N/A</v>
      </c>
      <c r="R1006" s="10" t="e">
        <f t="shared" si="532"/>
        <v>#N/A</v>
      </c>
      <c r="S1006" s="10" t="e">
        <f t="shared" si="533"/>
        <v>#N/A</v>
      </c>
      <c r="T1006" s="9" t="e">
        <f t="shared" si="523"/>
        <v>#N/A</v>
      </c>
      <c r="U1006" s="18"/>
      <c r="V1006" s="8" t="e">
        <f t="shared" si="534"/>
        <v>#N/A</v>
      </c>
      <c r="W1006" s="8" t="e">
        <f t="shared" si="524"/>
        <v>#N/A</v>
      </c>
      <c r="X1006" s="18"/>
      <c r="Y1006" s="8">
        <f t="shared" si="525"/>
        <v>0</v>
      </c>
      <c r="Z1006" s="8">
        <f t="shared" si="526"/>
        <v>0</v>
      </c>
      <c r="AA1006" s="8">
        <f t="shared" si="527"/>
        <v>0</v>
      </c>
      <c r="AB1006" s="8">
        <f t="shared" si="535"/>
        <v>0</v>
      </c>
      <c r="AC1006" s="8">
        <f t="shared" si="528"/>
        <v>0</v>
      </c>
      <c r="AD1006" s="8">
        <f t="shared" si="536"/>
        <v>0</v>
      </c>
      <c r="AE1006" s="8">
        <f t="shared" si="529"/>
        <v>0</v>
      </c>
      <c r="AJ1006" s="7"/>
      <c r="AK1006" s="6"/>
      <c r="AL1006" s="6"/>
      <c r="AM1006" s="5"/>
      <c r="AN1006" s="5"/>
    </row>
    <row r="1007" spans="2:40" x14ac:dyDescent="0.15">
      <c r="H1007" s="17">
        <f t="shared" si="537"/>
        <v>128</v>
      </c>
      <c r="I1007" s="7" t="b">
        <f t="shared" si="530"/>
        <v>0</v>
      </c>
      <c r="J1007" s="16">
        <v>0</v>
      </c>
      <c r="K1007" s="14">
        <v>0</v>
      </c>
      <c r="L1007" s="15">
        <f t="shared" si="538"/>
        <v>2776.2812109034016</v>
      </c>
      <c r="M1007" s="14">
        <f t="shared" ref="M1007:M1038" si="539">$E$11</f>
        <v>769177</v>
      </c>
      <c r="N1007" s="13"/>
      <c r="O1007" s="12" t="e">
        <f>1000*(IF(I68&lt;18,VLOOKUP(I68,'[1]Mortality (No Interventions) H'!$B$10:$O$129,13),VLOOKUP(I68,'[1]Mortality (Interventions) H'!$B$392:$AV$512,25)))</f>
        <v>#N/A</v>
      </c>
      <c r="P1007" s="11">
        <v>0</v>
      </c>
      <c r="Q1007" s="10" t="e">
        <f t="shared" si="531"/>
        <v>#N/A</v>
      </c>
      <c r="R1007" s="10" t="e">
        <f t="shared" si="532"/>
        <v>#N/A</v>
      </c>
      <c r="S1007" s="10" t="e">
        <f t="shared" si="533"/>
        <v>#N/A</v>
      </c>
      <c r="T1007" s="9" t="e">
        <f t="shared" ref="T1007:T1038" si="540">Q1007-SUM(R1007:S1007)</f>
        <v>#N/A</v>
      </c>
      <c r="U1007" s="18"/>
      <c r="V1007" s="8" t="e">
        <f t="shared" si="534"/>
        <v>#N/A</v>
      </c>
      <c r="W1007" s="8" t="e">
        <f t="shared" ref="W1007:W1038" si="541">$G$14*M1007*T1007</f>
        <v>#N/A</v>
      </c>
      <c r="X1007" s="18"/>
      <c r="Y1007" s="8">
        <f t="shared" ref="Y1007:Y1038" si="542">IFERROR(_xlfn.IFNA($T1007*J1007,0),0)</f>
        <v>0</v>
      </c>
      <c r="Z1007" s="8">
        <f t="shared" ref="Z1007:Z1038" si="543">IFERROR(_xlfn.IFNA(-$T1007*K1007,0),0)</f>
        <v>0</v>
      </c>
      <c r="AA1007" s="8">
        <f t="shared" ref="AA1007:AA1038" si="544">IFERROR(_xlfn.IFNA(-$T1007*L1007,0),0)</f>
        <v>0</v>
      </c>
      <c r="AB1007" s="8">
        <f t="shared" si="535"/>
        <v>0</v>
      </c>
      <c r="AC1007" s="8">
        <f t="shared" ref="AC1007:AC1038" si="545">IFERROR(_xlfn.IFNA(SUM(Y1007:AB1007),0),0)</f>
        <v>0</v>
      </c>
      <c r="AD1007" s="8">
        <f t="shared" si="536"/>
        <v>0</v>
      </c>
      <c r="AE1007" s="8">
        <f t="shared" ref="AE1007:AE1038" si="546">IFERROR(_xlfn.IFNA(SUM(AC1007:AD1007),0),0)</f>
        <v>0</v>
      </c>
      <c r="AJ1007" s="7"/>
      <c r="AK1007" s="6"/>
      <c r="AL1007" s="6"/>
      <c r="AM1007" s="5"/>
      <c r="AN1007" s="5"/>
    </row>
    <row r="1008" spans="2:40" x14ac:dyDescent="0.15">
      <c r="H1008" s="17">
        <f t="shared" si="537"/>
        <v>129</v>
      </c>
      <c r="I1008" s="7" t="b">
        <f t="shared" ref="I1008:I1039" si="547">IF(H1008&lt;121, H1008 )</f>
        <v>0</v>
      </c>
      <c r="J1008" s="16">
        <v>0</v>
      </c>
      <c r="K1008" s="14">
        <v>0</v>
      </c>
      <c r="L1008" s="15">
        <f t="shared" si="538"/>
        <v>2776.2812109034016</v>
      </c>
      <c r="M1008" s="14">
        <f t="shared" si="539"/>
        <v>769177</v>
      </c>
      <c r="N1008" s="13"/>
      <c r="O1008" s="12" t="e">
        <f>1000*(IF(I69&lt;18,VLOOKUP(I69,'[1]Mortality (No Interventions) H'!$B$10:$O$129,13),VLOOKUP(I69,'[1]Mortality (Interventions) H'!$B$392:$AV$512,25)))</f>
        <v>#N/A</v>
      </c>
      <c r="P1008" s="11">
        <v>0</v>
      </c>
      <c r="Q1008" s="10" t="e">
        <f t="shared" ref="Q1008:Q1039" si="548">T1007</f>
        <v>#N/A</v>
      </c>
      <c r="R1008" s="10" t="e">
        <f t="shared" ref="R1008:R1039" si="549">O1008*Q1008/1000</f>
        <v>#N/A</v>
      </c>
      <c r="S1008" s="10" t="e">
        <f t="shared" ref="S1008:S1039" si="550">MIN(P1008*Q1008,Q1008-R1008)</f>
        <v>#N/A</v>
      </c>
      <c r="T1008" s="9" t="e">
        <f t="shared" si="540"/>
        <v>#N/A</v>
      </c>
      <c r="U1008" s="18"/>
      <c r="V1008" s="8" t="e">
        <f t="shared" ref="V1008:V1039" si="551">W1007</f>
        <v>#N/A</v>
      </c>
      <c r="W1008" s="8" t="e">
        <f t="shared" si="541"/>
        <v>#N/A</v>
      </c>
      <c r="X1008" s="18"/>
      <c r="Y1008" s="8">
        <f t="shared" si="542"/>
        <v>0</v>
      </c>
      <c r="Z1008" s="8">
        <f t="shared" si="543"/>
        <v>0</v>
      </c>
      <c r="AA1008" s="8">
        <f t="shared" si="544"/>
        <v>0</v>
      </c>
      <c r="AB1008" s="8">
        <f t="shared" ref="AB1008:AB1039" si="552">IFERROR(_xlfn.IFNA(-M1008*R1008,0),0)</f>
        <v>0</v>
      </c>
      <c r="AC1008" s="8">
        <f t="shared" si="545"/>
        <v>0</v>
      </c>
      <c r="AD1008" s="8">
        <f t="shared" ref="AD1008:AD1039" si="553">IFERROR(_xlfn.IFNA($D$6*SUM(V1008:V1008,Y1008:Z1008),0),0)</f>
        <v>0</v>
      </c>
      <c r="AE1008" s="8">
        <f t="shared" si="546"/>
        <v>0</v>
      </c>
      <c r="AJ1008" s="7"/>
      <c r="AK1008" s="6"/>
      <c r="AL1008" s="6"/>
      <c r="AM1008" s="5"/>
      <c r="AN1008" s="5"/>
    </row>
    <row r="1009" spans="8:40" x14ac:dyDescent="0.15">
      <c r="H1009" s="17">
        <f t="shared" ref="H1009:H1040" si="554">H1008+1</f>
        <v>130</v>
      </c>
      <c r="I1009" s="7" t="b">
        <f t="shared" si="547"/>
        <v>0</v>
      </c>
      <c r="J1009" s="16">
        <v>0</v>
      </c>
      <c r="K1009" s="14">
        <v>0</v>
      </c>
      <c r="L1009" s="15">
        <f t="shared" ref="L1009:L1040" si="555">$C$954</f>
        <v>2776.2812109034016</v>
      </c>
      <c r="M1009" s="14">
        <f t="shared" si="539"/>
        <v>769177</v>
      </c>
      <c r="N1009" s="13"/>
      <c r="O1009" s="12" t="e">
        <f>1000*(IF(I70&lt;18,VLOOKUP(I70,'[1]Mortality (No Interventions) H'!$B$10:$O$129,13),VLOOKUP(I70,'[1]Mortality (Interventions) H'!$B$392:$AV$512,25)))</f>
        <v>#N/A</v>
      </c>
      <c r="P1009" s="11">
        <v>0</v>
      </c>
      <c r="Q1009" s="10" t="e">
        <f t="shared" si="548"/>
        <v>#N/A</v>
      </c>
      <c r="R1009" s="10" t="e">
        <f t="shared" si="549"/>
        <v>#N/A</v>
      </c>
      <c r="S1009" s="10" t="e">
        <f t="shared" si="550"/>
        <v>#N/A</v>
      </c>
      <c r="T1009" s="9" t="e">
        <f t="shared" si="540"/>
        <v>#N/A</v>
      </c>
      <c r="U1009" s="18"/>
      <c r="V1009" s="8" t="e">
        <f t="shared" si="551"/>
        <v>#N/A</v>
      </c>
      <c r="W1009" s="8" t="e">
        <f t="shared" si="541"/>
        <v>#N/A</v>
      </c>
      <c r="X1009" s="18"/>
      <c r="Y1009" s="8">
        <f t="shared" si="542"/>
        <v>0</v>
      </c>
      <c r="Z1009" s="8">
        <f t="shared" si="543"/>
        <v>0</v>
      </c>
      <c r="AA1009" s="8">
        <f t="shared" si="544"/>
        <v>0</v>
      </c>
      <c r="AB1009" s="8">
        <f t="shared" si="552"/>
        <v>0</v>
      </c>
      <c r="AC1009" s="8">
        <f t="shared" si="545"/>
        <v>0</v>
      </c>
      <c r="AD1009" s="8">
        <f t="shared" si="553"/>
        <v>0</v>
      </c>
      <c r="AE1009" s="8">
        <f t="shared" si="546"/>
        <v>0</v>
      </c>
      <c r="AJ1009" s="7"/>
      <c r="AK1009" s="6"/>
      <c r="AL1009" s="6"/>
      <c r="AM1009" s="5"/>
      <c r="AN1009" s="5"/>
    </row>
    <row r="1010" spans="8:40" x14ac:dyDescent="0.15">
      <c r="H1010" s="17">
        <f t="shared" si="554"/>
        <v>131</v>
      </c>
      <c r="I1010" s="7" t="b">
        <f t="shared" si="547"/>
        <v>0</v>
      </c>
      <c r="J1010" s="16">
        <v>0</v>
      </c>
      <c r="K1010" s="14">
        <v>0</v>
      </c>
      <c r="L1010" s="15">
        <f t="shared" si="555"/>
        <v>2776.2812109034016</v>
      </c>
      <c r="M1010" s="14">
        <f t="shared" si="539"/>
        <v>769177</v>
      </c>
      <c r="N1010" s="13"/>
      <c r="O1010" s="12" t="e">
        <f>1000*(IF(I71&lt;18,VLOOKUP(I71,'[1]Mortality (No Interventions) H'!$B$10:$O$129,13),VLOOKUP(I71,'[1]Mortality (Interventions) H'!$B$392:$AV$512,25)))</f>
        <v>#N/A</v>
      </c>
      <c r="P1010" s="11">
        <v>0</v>
      </c>
      <c r="Q1010" s="10" t="e">
        <f t="shared" si="548"/>
        <v>#N/A</v>
      </c>
      <c r="R1010" s="10" t="e">
        <f t="shared" si="549"/>
        <v>#N/A</v>
      </c>
      <c r="S1010" s="10" t="e">
        <f t="shared" si="550"/>
        <v>#N/A</v>
      </c>
      <c r="T1010" s="9" t="e">
        <f t="shared" si="540"/>
        <v>#N/A</v>
      </c>
      <c r="U1010" s="18"/>
      <c r="V1010" s="8" t="e">
        <f t="shared" si="551"/>
        <v>#N/A</v>
      </c>
      <c r="W1010" s="8" t="e">
        <f t="shared" si="541"/>
        <v>#N/A</v>
      </c>
      <c r="X1010" s="18"/>
      <c r="Y1010" s="8">
        <f t="shared" si="542"/>
        <v>0</v>
      </c>
      <c r="Z1010" s="8">
        <f t="shared" si="543"/>
        <v>0</v>
      </c>
      <c r="AA1010" s="8">
        <f t="shared" si="544"/>
        <v>0</v>
      </c>
      <c r="AB1010" s="8">
        <f t="shared" si="552"/>
        <v>0</v>
      </c>
      <c r="AC1010" s="8">
        <f t="shared" si="545"/>
        <v>0</v>
      </c>
      <c r="AD1010" s="8">
        <f t="shared" si="553"/>
        <v>0</v>
      </c>
      <c r="AE1010" s="8">
        <f t="shared" si="546"/>
        <v>0</v>
      </c>
      <c r="AJ1010" s="7"/>
      <c r="AK1010" s="6"/>
      <c r="AL1010" s="6"/>
      <c r="AM1010" s="5"/>
      <c r="AN1010" s="5"/>
    </row>
    <row r="1011" spans="8:40" x14ac:dyDescent="0.15">
      <c r="H1011" s="17">
        <f t="shared" si="554"/>
        <v>132</v>
      </c>
      <c r="I1011" s="7" t="b">
        <f t="shared" si="547"/>
        <v>0</v>
      </c>
      <c r="J1011" s="16">
        <v>0</v>
      </c>
      <c r="K1011" s="14">
        <v>0</v>
      </c>
      <c r="L1011" s="15">
        <f t="shared" si="555"/>
        <v>2776.2812109034016</v>
      </c>
      <c r="M1011" s="14">
        <f t="shared" si="539"/>
        <v>769177</v>
      </c>
      <c r="N1011" s="13"/>
      <c r="O1011" s="12" t="e">
        <f>1000*(IF(I72&lt;18,VLOOKUP(I72,'[1]Mortality (No Interventions) H'!$B$10:$O$129,13),VLOOKUP(I72,'[1]Mortality (Interventions) H'!$B$392:$AV$512,25)))</f>
        <v>#N/A</v>
      </c>
      <c r="P1011" s="11">
        <v>0</v>
      </c>
      <c r="Q1011" s="10" t="e">
        <f t="shared" si="548"/>
        <v>#N/A</v>
      </c>
      <c r="R1011" s="10" t="e">
        <f t="shared" si="549"/>
        <v>#N/A</v>
      </c>
      <c r="S1011" s="10" t="e">
        <f t="shared" si="550"/>
        <v>#N/A</v>
      </c>
      <c r="T1011" s="9" t="e">
        <f t="shared" si="540"/>
        <v>#N/A</v>
      </c>
      <c r="U1011" s="18"/>
      <c r="V1011" s="8" t="e">
        <f t="shared" si="551"/>
        <v>#N/A</v>
      </c>
      <c r="W1011" s="8" t="e">
        <f t="shared" si="541"/>
        <v>#N/A</v>
      </c>
      <c r="X1011" s="18"/>
      <c r="Y1011" s="8">
        <f t="shared" si="542"/>
        <v>0</v>
      </c>
      <c r="Z1011" s="8">
        <f t="shared" si="543"/>
        <v>0</v>
      </c>
      <c r="AA1011" s="8">
        <f t="shared" si="544"/>
        <v>0</v>
      </c>
      <c r="AB1011" s="8">
        <f t="shared" si="552"/>
        <v>0</v>
      </c>
      <c r="AC1011" s="8">
        <f t="shared" si="545"/>
        <v>0</v>
      </c>
      <c r="AD1011" s="8">
        <f t="shared" si="553"/>
        <v>0</v>
      </c>
      <c r="AE1011" s="8">
        <f t="shared" si="546"/>
        <v>0</v>
      </c>
      <c r="AJ1011" s="7"/>
      <c r="AK1011" s="6"/>
      <c r="AL1011" s="6"/>
      <c r="AM1011" s="5"/>
      <c r="AN1011" s="5"/>
    </row>
    <row r="1012" spans="8:40" x14ac:dyDescent="0.15">
      <c r="H1012" s="17">
        <f t="shared" si="554"/>
        <v>133</v>
      </c>
      <c r="I1012" s="7" t="b">
        <f t="shared" si="547"/>
        <v>0</v>
      </c>
      <c r="J1012" s="16">
        <v>0</v>
      </c>
      <c r="K1012" s="14">
        <v>0</v>
      </c>
      <c r="L1012" s="15">
        <f t="shared" si="555"/>
        <v>2776.2812109034016</v>
      </c>
      <c r="M1012" s="14">
        <f t="shared" si="539"/>
        <v>769177</v>
      </c>
      <c r="N1012" s="13"/>
      <c r="O1012" s="12" t="e">
        <f>1000*(IF(I73&lt;18,VLOOKUP(I73,'[1]Mortality (No Interventions) H'!$B$10:$O$129,13),VLOOKUP(I73,'[1]Mortality (Interventions) H'!$B$392:$AV$512,25)))</f>
        <v>#N/A</v>
      </c>
      <c r="P1012" s="11">
        <v>0</v>
      </c>
      <c r="Q1012" s="10" t="e">
        <f t="shared" si="548"/>
        <v>#N/A</v>
      </c>
      <c r="R1012" s="10" t="e">
        <f t="shared" si="549"/>
        <v>#N/A</v>
      </c>
      <c r="S1012" s="10" t="e">
        <f t="shared" si="550"/>
        <v>#N/A</v>
      </c>
      <c r="T1012" s="9" t="e">
        <f t="shared" si="540"/>
        <v>#N/A</v>
      </c>
      <c r="U1012" s="18"/>
      <c r="V1012" s="8" t="e">
        <f t="shared" si="551"/>
        <v>#N/A</v>
      </c>
      <c r="W1012" s="8" t="e">
        <f t="shared" si="541"/>
        <v>#N/A</v>
      </c>
      <c r="X1012" s="18"/>
      <c r="Y1012" s="8">
        <f t="shared" si="542"/>
        <v>0</v>
      </c>
      <c r="Z1012" s="8">
        <f t="shared" si="543"/>
        <v>0</v>
      </c>
      <c r="AA1012" s="8">
        <f t="shared" si="544"/>
        <v>0</v>
      </c>
      <c r="AB1012" s="8">
        <f t="shared" si="552"/>
        <v>0</v>
      </c>
      <c r="AC1012" s="8">
        <f t="shared" si="545"/>
        <v>0</v>
      </c>
      <c r="AD1012" s="8">
        <f t="shared" si="553"/>
        <v>0</v>
      </c>
      <c r="AE1012" s="8">
        <f t="shared" si="546"/>
        <v>0</v>
      </c>
      <c r="AJ1012" s="7"/>
      <c r="AK1012" s="6"/>
      <c r="AL1012" s="6"/>
      <c r="AM1012" s="5"/>
      <c r="AN1012" s="5"/>
    </row>
    <row r="1013" spans="8:40" x14ac:dyDescent="0.15">
      <c r="H1013" s="17">
        <f t="shared" si="554"/>
        <v>134</v>
      </c>
      <c r="I1013" s="7" t="b">
        <f t="shared" si="547"/>
        <v>0</v>
      </c>
      <c r="J1013" s="16">
        <v>0</v>
      </c>
      <c r="K1013" s="14">
        <v>0</v>
      </c>
      <c r="L1013" s="15">
        <f t="shared" si="555"/>
        <v>2776.2812109034016</v>
      </c>
      <c r="M1013" s="14">
        <f t="shared" si="539"/>
        <v>769177</v>
      </c>
      <c r="N1013" s="13"/>
      <c r="O1013" s="12" t="e">
        <f>1000*(IF(I74&lt;18,VLOOKUP(I74,'[1]Mortality (No Interventions) H'!$B$10:$O$129,13),VLOOKUP(I74,'[1]Mortality (Interventions) H'!$B$392:$AV$512,25)))</f>
        <v>#N/A</v>
      </c>
      <c r="P1013" s="11">
        <v>0</v>
      </c>
      <c r="Q1013" s="10" t="e">
        <f t="shared" si="548"/>
        <v>#N/A</v>
      </c>
      <c r="R1013" s="10" t="e">
        <f t="shared" si="549"/>
        <v>#N/A</v>
      </c>
      <c r="S1013" s="10" t="e">
        <f t="shared" si="550"/>
        <v>#N/A</v>
      </c>
      <c r="T1013" s="9" t="e">
        <f t="shared" si="540"/>
        <v>#N/A</v>
      </c>
      <c r="U1013" s="18"/>
      <c r="V1013" s="8" t="e">
        <f t="shared" si="551"/>
        <v>#N/A</v>
      </c>
      <c r="W1013" s="8" t="e">
        <f t="shared" si="541"/>
        <v>#N/A</v>
      </c>
      <c r="X1013" s="18"/>
      <c r="Y1013" s="8">
        <f t="shared" si="542"/>
        <v>0</v>
      </c>
      <c r="Z1013" s="8">
        <f t="shared" si="543"/>
        <v>0</v>
      </c>
      <c r="AA1013" s="8">
        <f t="shared" si="544"/>
        <v>0</v>
      </c>
      <c r="AB1013" s="8">
        <f t="shared" si="552"/>
        <v>0</v>
      </c>
      <c r="AC1013" s="8">
        <f t="shared" si="545"/>
        <v>0</v>
      </c>
      <c r="AD1013" s="8">
        <f t="shared" si="553"/>
        <v>0</v>
      </c>
      <c r="AE1013" s="8">
        <f t="shared" si="546"/>
        <v>0</v>
      </c>
      <c r="AJ1013" s="7"/>
      <c r="AK1013" s="6"/>
      <c r="AL1013" s="6"/>
      <c r="AM1013" s="5"/>
      <c r="AN1013" s="5"/>
    </row>
    <row r="1014" spans="8:40" x14ac:dyDescent="0.15">
      <c r="H1014" s="17">
        <f t="shared" si="554"/>
        <v>135</v>
      </c>
      <c r="I1014" s="7" t="b">
        <f t="shared" si="547"/>
        <v>0</v>
      </c>
      <c r="J1014" s="16">
        <v>0</v>
      </c>
      <c r="K1014" s="14">
        <v>0</v>
      </c>
      <c r="L1014" s="15">
        <f t="shared" si="555"/>
        <v>2776.2812109034016</v>
      </c>
      <c r="M1014" s="14">
        <f t="shared" si="539"/>
        <v>769177</v>
      </c>
      <c r="N1014" s="13"/>
      <c r="O1014" s="12" t="e">
        <f>1000*(IF(I75&lt;18,VLOOKUP(I75,'[1]Mortality (No Interventions) H'!$B$10:$O$129,13),VLOOKUP(I75,'[1]Mortality (Interventions) H'!$B$392:$AV$512,25)))</f>
        <v>#N/A</v>
      </c>
      <c r="P1014" s="11">
        <v>0</v>
      </c>
      <c r="Q1014" s="10" t="e">
        <f t="shared" si="548"/>
        <v>#N/A</v>
      </c>
      <c r="R1014" s="10" t="e">
        <f t="shared" si="549"/>
        <v>#N/A</v>
      </c>
      <c r="S1014" s="10" t="e">
        <f t="shared" si="550"/>
        <v>#N/A</v>
      </c>
      <c r="T1014" s="9" t="e">
        <f t="shared" si="540"/>
        <v>#N/A</v>
      </c>
      <c r="U1014" s="18"/>
      <c r="V1014" s="8" t="e">
        <f t="shared" si="551"/>
        <v>#N/A</v>
      </c>
      <c r="W1014" s="8" t="e">
        <f t="shared" si="541"/>
        <v>#N/A</v>
      </c>
      <c r="X1014" s="18"/>
      <c r="Y1014" s="8">
        <f t="shared" si="542"/>
        <v>0</v>
      </c>
      <c r="Z1014" s="8">
        <f t="shared" si="543"/>
        <v>0</v>
      </c>
      <c r="AA1014" s="8">
        <f t="shared" si="544"/>
        <v>0</v>
      </c>
      <c r="AB1014" s="8">
        <f t="shared" si="552"/>
        <v>0</v>
      </c>
      <c r="AC1014" s="8">
        <f t="shared" si="545"/>
        <v>0</v>
      </c>
      <c r="AD1014" s="8">
        <f t="shared" si="553"/>
        <v>0</v>
      </c>
      <c r="AE1014" s="8">
        <f t="shared" si="546"/>
        <v>0</v>
      </c>
      <c r="AJ1014" s="7"/>
      <c r="AK1014" s="6"/>
      <c r="AL1014" s="6"/>
      <c r="AM1014" s="5"/>
      <c r="AN1014" s="5"/>
    </row>
    <row r="1015" spans="8:40" x14ac:dyDescent="0.15">
      <c r="H1015" s="17">
        <f t="shared" si="554"/>
        <v>136</v>
      </c>
      <c r="I1015" s="7" t="b">
        <f t="shared" si="547"/>
        <v>0</v>
      </c>
      <c r="J1015" s="16">
        <v>0</v>
      </c>
      <c r="K1015" s="14">
        <v>0</v>
      </c>
      <c r="L1015" s="15">
        <f t="shared" si="555"/>
        <v>2776.2812109034016</v>
      </c>
      <c r="M1015" s="14">
        <f t="shared" si="539"/>
        <v>769177</v>
      </c>
      <c r="N1015" s="13"/>
      <c r="O1015" s="12" t="e">
        <f>1000*(IF(I76&lt;18,VLOOKUP(I76,'[1]Mortality (No Interventions) H'!$B$10:$O$129,13),VLOOKUP(I76,'[1]Mortality (Interventions) H'!$B$392:$AV$512,25)))</f>
        <v>#N/A</v>
      </c>
      <c r="P1015" s="11">
        <v>0</v>
      </c>
      <c r="Q1015" s="10" t="e">
        <f t="shared" si="548"/>
        <v>#N/A</v>
      </c>
      <c r="R1015" s="10" t="e">
        <f t="shared" si="549"/>
        <v>#N/A</v>
      </c>
      <c r="S1015" s="10" t="e">
        <f t="shared" si="550"/>
        <v>#N/A</v>
      </c>
      <c r="T1015" s="9" t="e">
        <f t="shared" si="540"/>
        <v>#N/A</v>
      </c>
      <c r="U1015" s="18"/>
      <c r="V1015" s="8" t="e">
        <f t="shared" si="551"/>
        <v>#N/A</v>
      </c>
      <c r="W1015" s="8" t="e">
        <f t="shared" si="541"/>
        <v>#N/A</v>
      </c>
      <c r="X1015" s="18"/>
      <c r="Y1015" s="8">
        <f t="shared" si="542"/>
        <v>0</v>
      </c>
      <c r="Z1015" s="8">
        <f t="shared" si="543"/>
        <v>0</v>
      </c>
      <c r="AA1015" s="8">
        <f t="shared" si="544"/>
        <v>0</v>
      </c>
      <c r="AB1015" s="8">
        <f t="shared" si="552"/>
        <v>0</v>
      </c>
      <c r="AC1015" s="8">
        <f t="shared" si="545"/>
        <v>0</v>
      </c>
      <c r="AD1015" s="8">
        <f t="shared" si="553"/>
        <v>0</v>
      </c>
      <c r="AE1015" s="8">
        <f t="shared" si="546"/>
        <v>0</v>
      </c>
      <c r="AJ1015" s="7"/>
      <c r="AK1015" s="6"/>
      <c r="AL1015" s="6"/>
      <c r="AM1015" s="5"/>
      <c r="AN1015" s="5"/>
    </row>
    <row r="1016" spans="8:40" x14ac:dyDescent="0.15">
      <c r="H1016" s="17">
        <f t="shared" si="554"/>
        <v>137</v>
      </c>
      <c r="I1016" s="7" t="b">
        <f t="shared" si="547"/>
        <v>0</v>
      </c>
      <c r="J1016" s="16">
        <v>0</v>
      </c>
      <c r="K1016" s="14">
        <v>0</v>
      </c>
      <c r="L1016" s="15">
        <f t="shared" si="555"/>
        <v>2776.2812109034016</v>
      </c>
      <c r="M1016" s="14">
        <f t="shared" si="539"/>
        <v>769177</v>
      </c>
      <c r="N1016" s="13"/>
      <c r="O1016" s="12" t="e">
        <f>1000*(IF(I77&lt;18,VLOOKUP(I77,'[1]Mortality (No Interventions) H'!$B$10:$O$129,13),VLOOKUP(I77,'[1]Mortality (Interventions) H'!$B$392:$AV$512,25)))</f>
        <v>#N/A</v>
      </c>
      <c r="P1016" s="11">
        <v>0</v>
      </c>
      <c r="Q1016" s="10" t="e">
        <f t="shared" si="548"/>
        <v>#N/A</v>
      </c>
      <c r="R1016" s="10" t="e">
        <f t="shared" si="549"/>
        <v>#N/A</v>
      </c>
      <c r="S1016" s="10" t="e">
        <f t="shared" si="550"/>
        <v>#N/A</v>
      </c>
      <c r="T1016" s="9" t="e">
        <f t="shared" si="540"/>
        <v>#N/A</v>
      </c>
      <c r="U1016" s="18"/>
      <c r="V1016" s="8" t="e">
        <f t="shared" si="551"/>
        <v>#N/A</v>
      </c>
      <c r="W1016" s="8" t="e">
        <f t="shared" si="541"/>
        <v>#N/A</v>
      </c>
      <c r="X1016" s="18"/>
      <c r="Y1016" s="8">
        <f t="shared" si="542"/>
        <v>0</v>
      </c>
      <c r="Z1016" s="8">
        <f t="shared" si="543"/>
        <v>0</v>
      </c>
      <c r="AA1016" s="8">
        <f t="shared" si="544"/>
        <v>0</v>
      </c>
      <c r="AB1016" s="8">
        <f t="shared" si="552"/>
        <v>0</v>
      </c>
      <c r="AC1016" s="8">
        <f t="shared" si="545"/>
        <v>0</v>
      </c>
      <c r="AD1016" s="8">
        <f t="shared" si="553"/>
        <v>0</v>
      </c>
      <c r="AE1016" s="8">
        <f t="shared" si="546"/>
        <v>0</v>
      </c>
      <c r="AJ1016" s="7"/>
      <c r="AK1016" s="6"/>
      <c r="AL1016" s="6"/>
      <c r="AM1016" s="5"/>
      <c r="AN1016" s="5"/>
    </row>
    <row r="1017" spans="8:40" x14ac:dyDescent="0.15">
      <c r="H1017" s="17">
        <f t="shared" si="554"/>
        <v>138</v>
      </c>
      <c r="I1017" s="7" t="b">
        <f t="shared" si="547"/>
        <v>0</v>
      </c>
      <c r="J1017" s="16">
        <v>0</v>
      </c>
      <c r="K1017" s="14">
        <v>0</v>
      </c>
      <c r="L1017" s="15">
        <f t="shared" si="555"/>
        <v>2776.2812109034016</v>
      </c>
      <c r="M1017" s="14">
        <f t="shared" si="539"/>
        <v>769177</v>
      </c>
      <c r="N1017" s="13"/>
      <c r="O1017" s="12" t="e">
        <f>1000*(IF(I78&lt;18,VLOOKUP(I78,'[1]Mortality (No Interventions) H'!$B$10:$O$129,13),VLOOKUP(I78,'[1]Mortality (Interventions) H'!$B$392:$AV$512,25)))</f>
        <v>#N/A</v>
      </c>
      <c r="P1017" s="11">
        <v>0</v>
      </c>
      <c r="Q1017" s="10" t="e">
        <f t="shared" si="548"/>
        <v>#N/A</v>
      </c>
      <c r="R1017" s="10" t="e">
        <f t="shared" si="549"/>
        <v>#N/A</v>
      </c>
      <c r="S1017" s="10" t="e">
        <f t="shared" si="550"/>
        <v>#N/A</v>
      </c>
      <c r="T1017" s="9" t="e">
        <f t="shared" si="540"/>
        <v>#N/A</v>
      </c>
      <c r="U1017" s="18"/>
      <c r="V1017" s="8" t="e">
        <f t="shared" si="551"/>
        <v>#N/A</v>
      </c>
      <c r="W1017" s="8" t="e">
        <f t="shared" si="541"/>
        <v>#N/A</v>
      </c>
      <c r="X1017" s="18"/>
      <c r="Y1017" s="8">
        <f t="shared" si="542"/>
        <v>0</v>
      </c>
      <c r="Z1017" s="8">
        <f t="shared" si="543"/>
        <v>0</v>
      </c>
      <c r="AA1017" s="8">
        <f t="shared" si="544"/>
        <v>0</v>
      </c>
      <c r="AB1017" s="8">
        <f t="shared" si="552"/>
        <v>0</v>
      </c>
      <c r="AC1017" s="8">
        <f t="shared" si="545"/>
        <v>0</v>
      </c>
      <c r="AD1017" s="8">
        <f t="shared" si="553"/>
        <v>0</v>
      </c>
      <c r="AE1017" s="8">
        <f t="shared" si="546"/>
        <v>0</v>
      </c>
      <c r="AJ1017" s="7"/>
      <c r="AK1017" s="6"/>
      <c r="AL1017" s="6"/>
      <c r="AM1017" s="5"/>
      <c r="AN1017" s="5"/>
    </row>
    <row r="1018" spans="8:40" x14ac:dyDescent="0.15">
      <c r="H1018" s="17">
        <f t="shared" si="554"/>
        <v>139</v>
      </c>
      <c r="I1018" s="7" t="b">
        <f t="shared" si="547"/>
        <v>0</v>
      </c>
      <c r="J1018" s="16">
        <v>0</v>
      </c>
      <c r="K1018" s="14">
        <v>0</v>
      </c>
      <c r="L1018" s="15">
        <f t="shared" si="555"/>
        <v>2776.2812109034016</v>
      </c>
      <c r="M1018" s="14">
        <f t="shared" si="539"/>
        <v>769177</v>
      </c>
      <c r="N1018" s="13"/>
      <c r="O1018" s="12" t="e">
        <f>1000*(IF(I79&lt;18,VLOOKUP(I79,'[1]Mortality (No Interventions) H'!$B$10:$O$129,13),VLOOKUP(I79,'[1]Mortality (Interventions) H'!$B$392:$AV$512,25)))</f>
        <v>#N/A</v>
      </c>
      <c r="P1018" s="11">
        <v>0</v>
      </c>
      <c r="Q1018" s="10" t="e">
        <f t="shared" si="548"/>
        <v>#N/A</v>
      </c>
      <c r="R1018" s="10" t="e">
        <f t="shared" si="549"/>
        <v>#N/A</v>
      </c>
      <c r="S1018" s="10" t="e">
        <f t="shared" si="550"/>
        <v>#N/A</v>
      </c>
      <c r="T1018" s="9" t="e">
        <f t="shared" si="540"/>
        <v>#N/A</v>
      </c>
      <c r="U1018" s="18"/>
      <c r="V1018" s="8" t="e">
        <f t="shared" si="551"/>
        <v>#N/A</v>
      </c>
      <c r="W1018" s="8" t="e">
        <f t="shared" si="541"/>
        <v>#N/A</v>
      </c>
      <c r="X1018" s="18"/>
      <c r="Y1018" s="8">
        <f t="shared" si="542"/>
        <v>0</v>
      </c>
      <c r="Z1018" s="8">
        <f t="shared" si="543"/>
        <v>0</v>
      </c>
      <c r="AA1018" s="8">
        <f t="shared" si="544"/>
        <v>0</v>
      </c>
      <c r="AB1018" s="8">
        <f t="shared" si="552"/>
        <v>0</v>
      </c>
      <c r="AC1018" s="8">
        <f t="shared" si="545"/>
        <v>0</v>
      </c>
      <c r="AD1018" s="8">
        <f t="shared" si="553"/>
        <v>0</v>
      </c>
      <c r="AE1018" s="8">
        <f t="shared" si="546"/>
        <v>0</v>
      </c>
      <c r="AJ1018" s="7"/>
      <c r="AK1018" s="6"/>
      <c r="AL1018" s="6"/>
      <c r="AM1018" s="5"/>
      <c r="AN1018" s="5"/>
    </row>
    <row r="1019" spans="8:40" x14ac:dyDescent="0.15">
      <c r="H1019" s="17">
        <f t="shared" si="554"/>
        <v>140</v>
      </c>
      <c r="I1019" s="7" t="b">
        <f t="shared" si="547"/>
        <v>0</v>
      </c>
      <c r="J1019" s="16">
        <v>0</v>
      </c>
      <c r="K1019" s="14">
        <v>0</v>
      </c>
      <c r="L1019" s="15">
        <f t="shared" si="555"/>
        <v>2776.2812109034016</v>
      </c>
      <c r="M1019" s="14">
        <f t="shared" si="539"/>
        <v>769177</v>
      </c>
      <c r="O1019" s="12" t="e">
        <f>1000*(IF(I80&lt;18,VLOOKUP(I80,'[1]Mortality (No Interventions) H'!$B$10:$O$129,13),VLOOKUP(I80,'[1]Mortality (Interventions) H'!$B$392:$AV$512,25)))</f>
        <v>#N/A</v>
      </c>
      <c r="P1019" s="11">
        <v>0</v>
      </c>
      <c r="Q1019" s="10" t="e">
        <f t="shared" si="548"/>
        <v>#N/A</v>
      </c>
      <c r="R1019" s="10" t="e">
        <f t="shared" si="549"/>
        <v>#N/A</v>
      </c>
      <c r="S1019" s="10" t="e">
        <f t="shared" si="550"/>
        <v>#N/A</v>
      </c>
      <c r="T1019" s="9" t="e">
        <f t="shared" si="540"/>
        <v>#N/A</v>
      </c>
      <c r="V1019" s="8" t="e">
        <f t="shared" si="551"/>
        <v>#N/A</v>
      </c>
      <c r="W1019" s="8" t="e">
        <f t="shared" si="541"/>
        <v>#N/A</v>
      </c>
      <c r="Y1019" s="8">
        <f t="shared" si="542"/>
        <v>0</v>
      </c>
      <c r="Z1019" s="8">
        <f t="shared" si="543"/>
        <v>0</v>
      </c>
      <c r="AA1019" s="8">
        <f t="shared" si="544"/>
        <v>0</v>
      </c>
      <c r="AB1019" s="8">
        <f t="shared" si="552"/>
        <v>0</v>
      </c>
      <c r="AC1019" s="8">
        <f t="shared" si="545"/>
        <v>0</v>
      </c>
      <c r="AD1019" s="8">
        <f t="shared" si="553"/>
        <v>0</v>
      </c>
      <c r="AE1019" s="8">
        <f t="shared" si="546"/>
        <v>0</v>
      </c>
      <c r="AJ1019" s="7"/>
      <c r="AK1019" s="6"/>
      <c r="AL1019" s="6"/>
      <c r="AM1019" s="5"/>
      <c r="AN1019" s="5"/>
    </row>
    <row r="1020" spans="8:40" x14ac:dyDescent="0.15">
      <c r="H1020" s="17">
        <f t="shared" si="554"/>
        <v>141</v>
      </c>
      <c r="I1020" s="7" t="b">
        <f t="shared" si="547"/>
        <v>0</v>
      </c>
      <c r="J1020" s="16">
        <v>0</v>
      </c>
      <c r="K1020" s="14">
        <v>0</v>
      </c>
      <c r="L1020" s="15">
        <f t="shared" si="555"/>
        <v>2776.2812109034016</v>
      </c>
      <c r="M1020" s="14">
        <f t="shared" si="539"/>
        <v>769177</v>
      </c>
      <c r="O1020" s="12" t="e">
        <f>1000*(IF(I81&lt;18,VLOOKUP(I81,'[1]Mortality (No Interventions) H'!$B$10:$O$129,13),VLOOKUP(I81,'[1]Mortality (Interventions) H'!$B$392:$AV$512,25)))</f>
        <v>#N/A</v>
      </c>
      <c r="P1020" s="11">
        <v>0</v>
      </c>
      <c r="Q1020" s="10" t="e">
        <f t="shared" si="548"/>
        <v>#N/A</v>
      </c>
      <c r="R1020" s="10" t="e">
        <f t="shared" si="549"/>
        <v>#N/A</v>
      </c>
      <c r="S1020" s="10" t="e">
        <f t="shared" si="550"/>
        <v>#N/A</v>
      </c>
      <c r="T1020" s="9" t="e">
        <f t="shared" si="540"/>
        <v>#N/A</v>
      </c>
      <c r="V1020" s="8" t="e">
        <f t="shared" si="551"/>
        <v>#N/A</v>
      </c>
      <c r="W1020" s="8" t="e">
        <f t="shared" si="541"/>
        <v>#N/A</v>
      </c>
      <c r="Y1020" s="8">
        <f t="shared" si="542"/>
        <v>0</v>
      </c>
      <c r="Z1020" s="8">
        <f t="shared" si="543"/>
        <v>0</v>
      </c>
      <c r="AA1020" s="8">
        <f t="shared" si="544"/>
        <v>0</v>
      </c>
      <c r="AB1020" s="8">
        <f t="shared" si="552"/>
        <v>0</v>
      </c>
      <c r="AC1020" s="8">
        <f t="shared" si="545"/>
        <v>0</v>
      </c>
      <c r="AD1020" s="8">
        <f t="shared" si="553"/>
        <v>0</v>
      </c>
      <c r="AE1020" s="8">
        <f t="shared" si="546"/>
        <v>0</v>
      </c>
      <c r="AJ1020" s="7"/>
      <c r="AK1020" s="6"/>
      <c r="AL1020" s="6"/>
      <c r="AM1020" s="5"/>
      <c r="AN1020" s="5"/>
    </row>
    <row r="1021" spans="8:40" x14ac:dyDescent="0.15">
      <c r="H1021" s="17">
        <f t="shared" si="554"/>
        <v>142</v>
      </c>
      <c r="I1021" s="7" t="b">
        <f t="shared" si="547"/>
        <v>0</v>
      </c>
      <c r="J1021" s="16">
        <v>0</v>
      </c>
      <c r="K1021" s="14">
        <v>0</v>
      </c>
      <c r="L1021" s="15">
        <f t="shared" si="555"/>
        <v>2776.2812109034016</v>
      </c>
      <c r="M1021" s="14">
        <f t="shared" si="539"/>
        <v>769177</v>
      </c>
      <c r="O1021" s="12" t="e">
        <f>1000*(IF(I82&lt;18,VLOOKUP(I82,'[1]Mortality (No Interventions) H'!$B$10:$O$129,13),VLOOKUP(I82,'[1]Mortality (Interventions) H'!$B$392:$AV$512,25)))</f>
        <v>#N/A</v>
      </c>
      <c r="P1021" s="11">
        <v>0</v>
      </c>
      <c r="Q1021" s="10" t="e">
        <f t="shared" si="548"/>
        <v>#N/A</v>
      </c>
      <c r="R1021" s="10" t="e">
        <f t="shared" si="549"/>
        <v>#N/A</v>
      </c>
      <c r="S1021" s="10" t="e">
        <f t="shared" si="550"/>
        <v>#N/A</v>
      </c>
      <c r="T1021" s="9" t="e">
        <f t="shared" si="540"/>
        <v>#N/A</v>
      </c>
      <c r="V1021" s="8" t="e">
        <f t="shared" si="551"/>
        <v>#N/A</v>
      </c>
      <c r="W1021" s="8" t="e">
        <f t="shared" si="541"/>
        <v>#N/A</v>
      </c>
      <c r="Y1021" s="8">
        <f t="shared" si="542"/>
        <v>0</v>
      </c>
      <c r="Z1021" s="8">
        <f t="shared" si="543"/>
        <v>0</v>
      </c>
      <c r="AA1021" s="8">
        <f t="shared" si="544"/>
        <v>0</v>
      </c>
      <c r="AB1021" s="8">
        <f t="shared" si="552"/>
        <v>0</v>
      </c>
      <c r="AC1021" s="8">
        <f t="shared" si="545"/>
        <v>0</v>
      </c>
      <c r="AD1021" s="8">
        <f t="shared" si="553"/>
        <v>0</v>
      </c>
      <c r="AE1021" s="8">
        <f t="shared" si="546"/>
        <v>0</v>
      </c>
      <c r="AJ1021" s="7"/>
      <c r="AK1021" s="6"/>
      <c r="AL1021" s="6"/>
      <c r="AM1021" s="5"/>
      <c r="AN1021" s="5"/>
    </row>
    <row r="1022" spans="8:40" x14ac:dyDescent="0.15">
      <c r="H1022" s="17">
        <f t="shared" si="554"/>
        <v>143</v>
      </c>
      <c r="I1022" s="7" t="b">
        <f t="shared" si="547"/>
        <v>0</v>
      </c>
      <c r="J1022" s="16">
        <v>0</v>
      </c>
      <c r="K1022" s="14">
        <v>0</v>
      </c>
      <c r="L1022" s="15">
        <f t="shared" si="555"/>
        <v>2776.2812109034016</v>
      </c>
      <c r="M1022" s="14">
        <f t="shared" si="539"/>
        <v>769177</v>
      </c>
      <c r="O1022" s="12" t="e">
        <f>1000*(IF(I83&lt;18,VLOOKUP(I83,'[1]Mortality (No Interventions) H'!$B$10:$O$129,13),VLOOKUP(I83,'[1]Mortality (Interventions) H'!$B$392:$AV$512,25)))</f>
        <v>#N/A</v>
      </c>
      <c r="P1022" s="11">
        <v>0</v>
      </c>
      <c r="Q1022" s="10" t="e">
        <f t="shared" si="548"/>
        <v>#N/A</v>
      </c>
      <c r="R1022" s="10" t="e">
        <f t="shared" si="549"/>
        <v>#N/A</v>
      </c>
      <c r="S1022" s="10" t="e">
        <f t="shared" si="550"/>
        <v>#N/A</v>
      </c>
      <c r="T1022" s="9" t="e">
        <f t="shared" si="540"/>
        <v>#N/A</v>
      </c>
      <c r="V1022" s="8" t="e">
        <f t="shared" si="551"/>
        <v>#N/A</v>
      </c>
      <c r="W1022" s="8" t="e">
        <f t="shared" si="541"/>
        <v>#N/A</v>
      </c>
      <c r="Y1022" s="8">
        <f t="shared" si="542"/>
        <v>0</v>
      </c>
      <c r="Z1022" s="8">
        <f t="shared" si="543"/>
        <v>0</v>
      </c>
      <c r="AA1022" s="8">
        <f t="shared" si="544"/>
        <v>0</v>
      </c>
      <c r="AB1022" s="8">
        <f t="shared" si="552"/>
        <v>0</v>
      </c>
      <c r="AC1022" s="8">
        <f t="shared" si="545"/>
        <v>0</v>
      </c>
      <c r="AD1022" s="8">
        <f t="shared" si="553"/>
        <v>0</v>
      </c>
      <c r="AE1022" s="8">
        <f t="shared" si="546"/>
        <v>0</v>
      </c>
      <c r="AJ1022" s="7"/>
      <c r="AK1022" s="6"/>
      <c r="AL1022" s="6"/>
      <c r="AM1022" s="5"/>
      <c r="AN1022" s="5"/>
    </row>
    <row r="1023" spans="8:40" x14ac:dyDescent="0.15">
      <c r="H1023" s="17">
        <f t="shared" si="554"/>
        <v>144</v>
      </c>
      <c r="I1023" s="7" t="b">
        <f t="shared" si="547"/>
        <v>0</v>
      </c>
      <c r="J1023" s="16">
        <v>0</v>
      </c>
      <c r="K1023" s="14">
        <v>0</v>
      </c>
      <c r="L1023" s="15">
        <f t="shared" si="555"/>
        <v>2776.2812109034016</v>
      </c>
      <c r="M1023" s="14">
        <f t="shared" si="539"/>
        <v>769177</v>
      </c>
      <c r="O1023" s="12" t="e">
        <f>1000*(IF(I84&lt;18,VLOOKUP(I84,'[1]Mortality (No Interventions) H'!$B$10:$O$129,13),VLOOKUP(I84,'[1]Mortality (Interventions) H'!$B$392:$AV$512,25)))</f>
        <v>#N/A</v>
      </c>
      <c r="P1023" s="11">
        <v>0</v>
      </c>
      <c r="Q1023" s="10" t="e">
        <f t="shared" si="548"/>
        <v>#N/A</v>
      </c>
      <c r="R1023" s="10" t="e">
        <f t="shared" si="549"/>
        <v>#N/A</v>
      </c>
      <c r="S1023" s="10" t="e">
        <f t="shared" si="550"/>
        <v>#N/A</v>
      </c>
      <c r="T1023" s="9" t="e">
        <f t="shared" si="540"/>
        <v>#N/A</v>
      </c>
      <c r="V1023" s="8" t="e">
        <f t="shared" si="551"/>
        <v>#N/A</v>
      </c>
      <c r="W1023" s="8" t="e">
        <f t="shared" si="541"/>
        <v>#N/A</v>
      </c>
      <c r="Y1023" s="8">
        <f t="shared" si="542"/>
        <v>0</v>
      </c>
      <c r="Z1023" s="8">
        <f t="shared" si="543"/>
        <v>0</v>
      </c>
      <c r="AA1023" s="8">
        <f t="shared" si="544"/>
        <v>0</v>
      </c>
      <c r="AB1023" s="8">
        <f t="shared" si="552"/>
        <v>0</v>
      </c>
      <c r="AC1023" s="8">
        <f t="shared" si="545"/>
        <v>0</v>
      </c>
      <c r="AD1023" s="8">
        <f t="shared" si="553"/>
        <v>0</v>
      </c>
      <c r="AE1023" s="8">
        <f t="shared" si="546"/>
        <v>0</v>
      </c>
      <c r="AJ1023" s="7"/>
      <c r="AK1023" s="6"/>
      <c r="AL1023" s="6"/>
      <c r="AM1023" s="5"/>
      <c r="AN1023" s="5"/>
    </row>
    <row r="1024" spans="8:40" x14ac:dyDescent="0.15">
      <c r="H1024" s="17">
        <f t="shared" si="554"/>
        <v>145</v>
      </c>
      <c r="I1024" s="7" t="b">
        <f t="shared" si="547"/>
        <v>0</v>
      </c>
      <c r="J1024" s="16">
        <v>0</v>
      </c>
      <c r="K1024" s="14">
        <v>0</v>
      </c>
      <c r="L1024" s="15">
        <f t="shared" si="555"/>
        <v>2776.2812109034016</v>
      </c>
      <c r="M1024" s="14">
        <f t="shared" si="539"/>
        <v>769177</v>
      </c>
      <c r="O1024" s="12" t="e">
        <f>1000*(IF(I85&lt;18,VLOOKUP(I85,'[1]Mortality (No Interventions) H'!$B$10:$O$129,13),VLOOKUP(I85,'[1]Mortality (Interventions) H'!$B$392:$AV$512,25)))</f>
        <v>#N/A</v>
      </c>
      <c r="P1024" s="11">
        <v>0</v>
      </c>
      <c r="Q1024" s="10" t="e">
        <f t="shared" si="548"/>
        <v>#N/A</v>
      </c>
      <c r="R1024" s="10" t="e">
        <f t="shared" si="549"/>
        <v>#N/A</v>
      </c>
      <c r="S1024" s="10" t="e">
        <f t="shared" si="550"/>
        <v>#N/A</v>
      </c>
      <c r="T1024" s="9" t="e">
        <f t="shared" si="540"/>
        <v>#N/A</v>
      </c>
      <c r="V1024" s="8" t="e">
        <f t="shared" si="551"/>
        <v>#N/A</v>
      </c>
      <c r="W1024" s="8" t="e">
        <f t="shared" si="541"/>
        <v>#N/A</v>
      </c>
      <c r="Y1024" s="8">
        <f t="shared" si="542"/>
        <v>0</v>
      </c>
      <c r="Z1024" s="8">
        <f t="shared" si="543"/>
        <v>0</v>
      </c>
      <c r="AA1024" s="8">
        <f t="shared" si="544"/>
        <v>0</v>
      </c>
      <c r="AB1024" s="8">
        <f t="shared" si="552"/>
        <v>0</v>
      </c>
      <c r="AC1024" s="8">
        <f t="shared" si="545"/>
        <v>0</v>
      </c>
      <c r="AD1024" s="8">
        <f t="shared" si="553"/>
        <v>0</v>
      </c>
      <c r="AE1024" s="8">
        <f t="shared" si="546"/>
        <v>0</v>
      </c>
      <c r="AJ1024" s="7"/>
      <c r="AK1024" s="6"/>
      <c r="AL1024" s="6"/>
      <c r="AM1024" s="5"/>
      <c r="AN1024" s="5"/>
    </row>
    <row r="1025" spans="8:40" x14ac:dyDescent="0.15">
      <c r="H1025" s="17">
        <f t="shared" si="554"/>
        <v>146</v>
      </c>
      <c r="I1025" s="7" t="b">
        <f t="shared" si="547"/>
        <v>0</v>
      </c>
      <c r="J1025" s="16">
        <v>0</v>
      </c>
      <c r="K1025" s="14">
        <v>0</v>
      </c>
      <c r="L1025" s="15">
        <f t="shared" si="555"/>
        <v>2776.2812109034016</v>
      </c>
      <c r="M1025" s="14">
        <f t="shared" si="539"/>
        <v>769177</v>
      </c>
      <c r="O1025" s="12" t="e">
        <f>1000*(IF(I86&lt;18,VLOOKUP(I86,'[1]Mortality (No Interventions) H'!$B$10:$O$129,13),VLOOKUP(I86,'[1]Mortality (Interventions) H'!$B$392:$AV$512,25)))</f>
        <v>#N/A</v>
      </c>
      <c r="P1025" s="11">
        <v>0</v>
      </c>
      <c r="Q1025" s="10" t="e">
        <f t="shared" si="548"/>
        <v>#N/A</v>
      </c>
      <c r="R1025" s="10" t="e">
        <f t="shared" si="549"/>
        <v>#N/A</v>
      </c>
      <c r="S1025" s="10" t="e">
        <f t="shared" si="550"/>
        <v>#N/A</v>
      </c>
      <c r="T1025" s="9" t="e">
        <f t="shared" si="540"/>
        <v>#N/A</v>
      </c>
      <c r="V1025" s="8" t="e">
        <f t="shared" si="551"/>
        <v>#N/A</v>
      </c>
      <c r="W1025" s="8" t="e">
        <f t="shared" si="541"/>
        <v>#N/A</v>
      </c>
      <c r="Y1025" s="8">
        <f t="shared" si="542"/>
        <v>0</v>
      </c>
      <c r="Z1025" s="8">
        <f t="shared" si="543"/>
        <v>0</v>
      </c>
      <c r="AA1025" s="8">
        <f t="shared" si="544"/>
        <v>0</v>
      </c>
      <c r="AB1025" s="8">
        <f t="shared" si="552"/>
        <v>0</v>
      </c>
      <c r="AC1025" s="8">
        <f t="shared" si="545"/>
        <v>0</v>
      </c>
      <c r="AD1025" s="8">
        <f t="shared" si="553"/>
        <v>0</v>
      </c>
      <c r="AE1025" s="8">
        <f t="shared" si="546"/>
        <v>0</v>
      </c>
      <c r="AJ1025" s="7"/>
      <c r="AK1025" s="6"/>
      <c r="AL1025" s="6"/>
      <c r="AM1025" s="5"/>
      <c r="AN1025" s="5"/>
    </row>
    <row r="1026" spans="8:40" x14ac:dyDescent="0.15">
      <c r="H1026" s="17">
        <f t="shared" si="554"/>
        <v>147</v>
      </c>
      <c r="I1026" s="7" t="b">
        <f t="shared" si="547"/>
        <v>0</v>
      </c>
      <c r="J1026" s="16">
        <v>0</v>
      </c>
      <c r="K1026" s="14">
        <v>0</v>
      </c>
      <c r="L1026" s="15">
        <f t="shared" si="555"/>
        <v>2776.2812109034016</v>
      </c>
      <c r="M1026" s="14">
        <f t="shared" si="539"/>
        <v>769177</v>
      </c>
      <c r="O1026" s="12" t="e">
        <f>1000*(IF(I87&lt;18,VLOOKUP(I87,'[1]Mortality (No Interventions) H'!$B$10:$O$129,13),VLOOKUP(I87,'[1]Mortality (Interventions) H'!$B$392:$AV$512,25)))</f>
        <v>#N/A</v>
      </c>
      <c r="P1026" s="11">
        <v>0</v>
      </c>
      <c r="Q1026" s="10" t="e">
        <f t="shared" si="548"/>
        <v>#N/A</v>
      </c>
      <c r="R1026" s="10" t="e">
        <f t="shared" si="549"/>
        <v>#N/A</v>
      </c>
      <c r="S1026" s="10" t="e">
        <f t="shared" si="550"/>
        <v>#N/A</v>
      </c>
      <c r="T1026" s="9" t="e">
        <f t="shared" si="540"/>
        <v>#N/A</v>
      </c>
      <c r="V1026" s="8" t="e">
        <f t="shared" si="551"/>
        <v>#N/A</v>
      </c>
      <c r="W1026" s="8" t="e">
        <f t="shared" si="541"/>
        <v>#N/A</v>
      </c>
      <c r="Y1026" s="8">
        <f t="shared" si="542"/>
        <v>0</v>
      </c>
      <c r="Z1026" s="8">
        <f t="shared" si="543"/>
        <v>0</v>
      </c>
      <c r="AA1026" s="8">
        <f t="shared" si="544"/>
        <v>0</v>
      </c>
      <c r="AB1026" s="8">
        <f t="shared" si="552"/>
        <v>0</v>
      </c>
      <c r="AC1026" s="8">
        <f t="shared" si="545"/>
        <v>0</v>
      </c>
      <c r="AD1026" s="8">
        <f t="shared" si="553"/>
        <v>0</v>
      </c>
      <c r="AE1026" s="8">
        <f t="shared" si="546"/>
        <v>0</v>
      </c>
      <c r="AJ1026" s="7"/>
      <c r="AK1026" s="6"/>
      <c r="AL1026" s="6"/>
      <c r="AM1026" s="5"/>
      <c r="AN1026" s="5"/>
    </row>
    <row r="1027" spans="8:40" x14ac:dyDescent="0.15">
      <c r="H1027" s="17">
        <f t="shared" si="554"/>
        <v>148</v>
      </c>
      <c r="I1027" s="7" t="b">
        <f t="shared" si="547"/>
        <v>0</v>
      </c>
      <c r="J1027" s="16">
        <v>0</v>
      </c>
      <c r="K1027" s="14">
        <v>0</v>
      </c>
      <c r="L1027" s="15">
        <f t="shared" si="555"/>
        <v>2776.2812109034016</v>
      </c>
      <c r="M1027" s="14">
        <f t="shared" si="539"/>
        <v>769177</v>
      </c>
      <c r="O1027" s="12" t="e">
        <f>1000*(IF(I88&lt;18,VLOOKUP(I88,'[1]Mortality (No Interventions) H'!$B$10:$O$129,13),VLOOKUP(I88,'[1]Mortality (Interventions) H'!$B$392:$AV$512,25)))</f>
        <v>#N/A</v>
      </c>
      <c r="P1027" s="11">
        <v>0</v>
      </c>
      <c r="Q1027" s="10" t="e">
        <f t="shared" si="548"/>
        <v>#N/A</v>
      </c>
      <c r="R1027" s="10" t="e">
        <f t="shared" si="549"/>
        <v>#N/A</v>
      </c>
      <c r="S1027" s="10" t="e">
        <f t="shared" si="550"/>
        <v>#N/A</v>
      </c>
      <c r="T1027" s="9" t="e">
        <f t="shared" si="540"/>
        <v>#N/A</v>
      </c>
      <c r="V1027" s="8" t="e">
        <f t="shared" si="551"/>
        <v>#N/A</v>
      </c>
      <c r="W1027" s="8" t="e">
        <f t="shared" si="541"/>
        <v>#N/A</v>
      </c>
      <c r="Y1027" s="8">
        <f t="shared" si="542"/>
        <v>0</v>
      </c>
      <c r="Z1027" s="8">
        <f t="shared" si="543"/>
        <v>0</v>
      </c>
      <c r="AA1027" s="8">
        <f t="shared" si="544"/>
        <v>0</v>
      </c>
      <c r="AB1027" s="8">
        <f t="shared" si="552"/>
        <v>0</v>
      </c>
      <c r="AC1027" s="8">
        <f t="shared" si="545"/>
        <v>0</v>
      </c>
      <c r="AD1027" s="8">
        <f t="shared" si="553"/>
        <v>0</v>
      </c>
      <c r="AE1027" s="8">
        <f t="shared" si="546"/>
        <v>0</v>
      </c>
      <c r="AJ1027" s="7"/>
      <c r="AK1027" s="6"/>
      <c r="AL1027" s="6"/>
      <c r="AM1027" s="5"/>
      <c r="AN1027" s="5"/>
    </row>
    <row r="1028" spans="8:40" x14ac:dyDescent="0.15">
      <c r="H1028" s="17">
        <f t="shared" si="554"/>
        <v>149</v>
      </c>
      <c r="I1028" s="7" t="b">
        <f t="shared" si="547"/>
        <v>0</v>
      </c>
      <c r="J1028" s="16">
        <v>0</v>
      </c>
      <c r="K1028" s="14">
        <v>0</v>
      </c>
      <c r="L1028" s="15">
        <f t="shared" si="555"/>
        <v>2776.2812109034016</v>
      </c>
      <c r="M1028" s="14">
        <f t="shared" si="539"/>
        <v>769177</v>
      </c>
      <c r="O1028" s="12" t="e">
        <f>1000*(IF(I89&lt;18,VLOOKUP(I89,'[1]Mortality (No Interventions) H'!$B$10:$O$129,13),VLOOKUP(I89,'[1]Mortality (Interventions) H'!$B$392:$AV$512,25)))</f>
        <v>#N/A</v>
      </c>
      <c r="P1028" s="11">
        <v>0</v>
      </c>
      <c r="Q1028" s="10" t="e">
        <f t="shared" si="548"/>
        <v>#N/A</v>
      </c>
      <c r="R1028" s="10" t="e">
        <f t="shared" si="549"/>
        <v>#N/A</v>
      </c>
      <c r="S1028" s="10" t="e">
        <f t="shared" si="550"/>
        <v>#N/A</v>
      </c>
      <c r="T1028" s="9" t="e">
        <f t="shared" si="540"/>
        <v>#N/A</v>
      </c>
      <c r="V1028" s="8" t="e">
        <f t="shared" si="551"/>
        <v>#N/A</v>
      </c>
      <c r="W1028" s="8" t="e">
        <f t="shared" si="541"/>
        <v>#N/A</v>
      </c>
      <c r="Y1028" s="8">
        <f t="shared" si="542"/>
        <v>0</v>
      </c>
      <c r="Z1028" s="8">
        <f t="shared" si="543"/>
        <v>0</v>
      </c>
      <c r="AA1028" s="8">
        <f t="shared" si="544"/>
        <v>0</v>
      </c>
      <c r="AB1028" s="8">
        <f t="shared" si="552"/>
        <v>0</v>
      </c>
      <c r="AC1028" s="8">
        <f t="shared" si="545"/>
        <v>0</v>
      </c>
      <c r="AD1028" s="8">
        <f t="shared" si="553"/>
        <v>0</v>
      </c>
      <c r="AE1028" s="8">
        <f t="shared" si="546"/>
        <v>0</v>
      </c>
      <c r="AJ1028" s="7"/>
      <c r="AK1028" s="6"/>
      <c r="AL1028" s="6"/>
      <c r="AM1028" s="5"/>
      <c r="AN1028" s="5"/>
    </row>
    <row r="1029" spans="8:40" x14ac:dyDescent="0.15">
      <c r="H1029" s="17">
        <f t="shared" si="554"/>
        <v>150</v>
      </c>
      <c r="I1029" s="7" t="b">
        <f t="shared" si="547"/>
        <v>0</v>
      </c>
      <c r="J1029" s="16">
        <v>0</v>
      </c>
      <c r="K1029" s="14">
        <v>0</v>
      </c>
      <c r="L1029" s="15">
        <f t="shared" si="555"/>
        <v>2776.2812109034016</v>
      </c>
      <c r="M1029" s="14">
        <f t="shared" si="539"/>
        <v>769177</v>
      </c>
      <c r="O1029" s="12" t="e">
        <f>1000*(IF(I90&lt;18,VLOOKUP(I90,'[1]Mortality (No Interventions) H'!$B$10:$O$129,13),VLOOKUP(I90,'[1]Mortality (Interventions) H'!$B$392:$AV$512,25)))</f>
        <v>#N/A</v>
      </c>
      <c r="P1029" s="11">
        <v>0</v>
      </c>
      <c r="Q1029" s="10" t="e">
        <f t="shared" si="548"/>
        <v>#N/A</v>
      </c>
      <c r="R1029" s="10" t="e">
        <f t="shared" si="549"/>
        <v>#N/A</v>
      </c>
      <c r="S1029" s="10" t="e">
        <f t="shared" si="550"/>
        <v>#N/A</v>
      </c>
      <c r="T1029" s="9" t="e">
        <f t="shared" si="540"/>
        <v>#N/A</v>
      </c>
      <c r="V1029" s="8" t="e">
        <f t="shared" si="551"/>
        <v>#N/A</v>
      </c>
      <c r="W1029" s="8" t="e">
        <f t="shared" si="541"/>
        <v>#N/A</v>
      </c>
      <c r="Y1029" s="8">
        <f t="shared" si="542"/>
        <v>0</v>
      </c>
      <c r="Z1029" s="8">
        <f t="shared" si="543"/>
        <v>0</v>
      </c>
      <c r="AA1029" s="8">
        <f t="shared" si="544"/>
        <v>0</v>
      </c>
      <c r="AB1029" s="8">
        <f t="shared" si="552"/>
        <v>0</v>
      </c>
      <c r="AC1029" s="8">
        <f t="shared" si="545"/>
        <v>0</v>
      </c>
      <c r="AD1029" s="8">
        <f t="shared" si="553"/>
        <v>0</v>
      </c>
      <c r="AE1029" s="8">
        <f t="shared" si="546"/>
        <v>0</v>
      </c>
      <c r="AJ1029" s="7"/>
      <c r="AK1029" s="6"/>
      <c r="AL1029" s="6"/>
      <c r="AM1029" s="5"/>
      <c r="AN1029" s="5"/>
    </row>
    <row r="1030" spans="8:40" x14ac:dyDescent="0.15">
      <c r="H1030" s="17">
        <f t="shared" si="554"/>
        <v>151</v>
      </c>
      <c r="I1030" s="7" t="b">
        <f t="shared" si="547"/>
        <v>0</v>
      </c>
      <c r="J1030" s="16">
        <v>0</v>
      </c>
      <c r="K1030" s="14">
        <v>0</v>
      </c>
      <c r="L1030" s="15">
        <f t="shared" si="555"/>
        <v>2776.2812109034016</v>
      </c>
      <c r="M1030" s="14">
        <f t="shared" si="539"/>
        <v>769177</v>
      </c>
      <c r="O1030" s="12" t="e">
        <f>1000*(IF(I91&lt;18,VLOOKUP(I91,'[1]Mortality (No Interventions) H'!$B$10:$O$129,13),VLOOKUP(I91,'[1]Mortality (Interventions) H'!$B$392:$AV$512,25)))</f>
        <v>#N/A</v>
      </c>
      <c r="P1030" s="11">
        <v>0</v>
      </c>
      <c r="Q1030" s="10" t="e">
        <f t="shared" si="548"/>
        <v>#N/A</v>
      </c>
      <c r="R1030" s="10" t="e">
        <f t="shared" si="549"/>
        <v>#N/A</v>
      </c>
      <c r="S1030" s="10" t="e">
        <f t="shared" si="550"/>
        <v>#N/A</v>
      </c>
      <c r="T1030" s="9" t="e">
        <f t="shared" si="540"/>
        <v>#N/A</v>
      </c>
      <c r="V1030" s="8" t="e">
        <f t="shared" si="551"/>
        <v>#N/A</v>
      </c>
      <c r="W1030" s="8" t="e">
        <f t="shared" si="541"/>
        <v>#N/A</v>
      </c>
      <c r="Y1030" s="8">
        <f t="shared" si="542"/>
        <v>0</v>
      </c>
      <c r="Z1030" s="8">
        <f t="shared" si="543"/>
        <v>0</v>
      </c>
      <c r="AA1030" s="8">
        <f t="shared" si="544"/>
        <v>0</v>
      </c>
      <c r="AB1030" s="8">
        <f t="shared" si="552"/>
        <v>0</v>
      </c>
      <c r="AC1030" s="8">
        <f t="shared" si="545"/>
        <v>0</v>
      </c>
      <c r="AD1030" s="8">
        <f t="shared" si="553"/>
        <v>0</v>
      </c>
      <c r="AE1030" s="8">
        <f t="shared" si="546"/>
        <v>0</v>
      </c>
      <c r="AJ1030" s="7"/>
      <c r="AK1030" s="6"/>
      <c r="AL1030" s="6"/>
      <c r="AM1030" s="5"/>
      <c r="AN1030" s="5"/>
    </row>
    <row r="1031" spans="8:40" x14ac:dyDescent="0.15">
      <c r="H1031" s="17">
        <f t="shared" si="554"/>
        <v>152</v>
      </c>
      <c r="I1031" s="7" t="b">
        <f t="shared" si="547"/>
        <v>0</v>
      </c>
      <c r="J1031" s="16">
        <v>0</v>
      </c>
      <c r="K1031" s="14">
        <v>0</v>
      </c>
      <c r="L1031" s="15">
        <f t="shared" si="555"/>
        <v>2776.2812109034016</v>
      </c>
      <c r="M1031" s="14">
        <f t="shared" si="539"/>
        <v>769177</v>
      </c>
      <c r="O1031" s="12" t="e">
        <f>1000*(IF(I92&lt;18,VLOOKUP(I92,'[1]Mortality (No Interventions) H'!$B$10:$O$129,13),VLOOKUP(I92,'[1]Mortality (Interventions) H'!$B$392:$AV$512,25)))</f>
        <v>#N/A</v>
      </c>
      <c r="P1031" s="11">
        <v>0</v>
      </c>
      <c r="Q1031" s="10" t="e">
        <f t="shared" si="548"/>
        <v>#N/A</v>
      </c>
      <c r="R1031" s="10" t="e">
        <f t="shared" si="549"/>
        <v>#N/A</v>
      </c>
      <c r="S1031" s="10" t="e">
        <f t="shared" si="550"/>
        <v>#N/A</v>
      </c>
      <c r="T1031" s="9" t="e">
        <f t="shared" si="540"/>
        <v>#N/A</v>
      </c>
      <c r="V1031" s="8" t="e">
        <f t="shared" si="551"/>
        <v>#N/A</v>
      </c>
      <c r="W1031" s="8" t="e">
        <f t="shared" si="541"/>
        <v>#N/A</v>
      </c>
      <c r="Y1031" s="8">
        <f t="shared" si="542"/>
        <v>0</v>
      </c>
      <c r="Z1031" s="8">
        <f t="shared" si="543"/>
        <v>0</v>
      </c>
      <c r="AA1031" s="8">
        <f t="shared" si="544"/>
        <v>0</v>
      </c>
      <c r="AB1031" s="8">
        <f t="shared" si="552"/>
        <v>0</v>
      </c>
      <c r="AC1031" s="8">
        <f t="shared" si="545"/>
        <v>0</v>
      </c>
      <c r="AD1031" s="8">
        <f t="shared" si="553"/>
        <v>0</v>
      </c>
      <c r="AE1031" s="8">
        <f t="shared" si="546"/>
        <v>0</v>
      </c>
      <c r="AJ1031" s="7"/>
      <c r="AK1031" s="6"/>
      <c r="AL1031" s="6"/>
      <c r="AM1031" s="5"/>
      <c r="AN1031" s="5"/>
    </row>
    <row r="1032" spans="8:40" x14ac:dyDescent="0.15">
      <c r="H1032" s="17">
        <f t="shared" si="554"/>
        <v>153</v>
      </c>
      <c r="I1032" s="7" t="b">
        <f t="shared" si="547"/>
        <v>0</v>
      </c>
      <c r="J1032" s="16">
        <v>0</v>
      </c>
      <c r="K1032" s="14">
        <v>0</v>
      </c>
      <c r="L1032" s="15">
        <f t="shared" si="555"/>
        <v>2776.2812109034016</v>
      </c>
      <c r="M1032" s="14">
        <f t="shared" si="539"/>
        <v>769177</v>
      </c>
      <c r="O1032" s="12" t="e">
        <f>1000*(IF(I93&lt;18,VLOOKUP(I93,'[1]Mortality (No Interventions) H'!$B$10:$O$129,13),VLOOKUP(I93,'[1]Mortality (Interventions) H'!$B$392:$AV$512,25)))</f>
        <v>#N/A</v>
      </c>
      <c r="P1032" s="11">
        <v>0</v>
      </c>
      <c r="Q1032" s="10" t="e">
        <f t="shared" si="548"/>
        <v>#N/A</v>
      </c>
      <c r="R1032" s="10" t="e">
        <f t="shared" si="549"/>
        <v>#N/A</v>
      </c>
      <c r="S1032" s="10" t="e">
        <f t="shared" si="550"/>
        <v>#N/A</v>
      </c>
      <c r="T1032" s="9" t="e">
        <f t="shared" si="540"/>
        <v>#N/A</v>
      </c>
      <c r="V1032" s="8" t="e">
        <f t="shared" si="551"/>
        <v>#N/A</v>
      </c>
      <c r="W1032" s="8" t="e">
        <f t="shared" si="541"/>
        <v>#N/A</v>
      </c>
      <c r="Y1032" s="8">
        <f t="shared" si="542"/>
        <v>0</v>
      </c>
      <c r="Z1032" s="8">
        <f t="shared" si="543"/>
        <v>0</v>
      </c>
      <c r="AA1032" s="8">
        <f t="shared" si="544"/>
        <v>0</v>
      </c>
      <c r="AB1032" s="8">
        <f t="shared" si="552"/>
        <v>0</v>
      </c>
      <c r="AC1032" s="8">
        <f t="shared" si="545"/>
        <v>0</v>
      </c>
      <c r="AD1032" s="8">
        <f t="shared" si="553"/>
        <v>0</v>
      </c>
      <c r="AE1032" s="8">
        <f t="shared" si="546"/>
        <v>0</v>
      </c>
      <c r="AJ1032" s="7"/>
      <c r="AK1032" s="6"/>
      <c r="AL1032" s="6"/>
      <c r="AM1032" s="5"/>
      <c r="AN1032" s="5"/>
    </row>
    <row r="1033" spans="8:40" x14ac:dyDescent="0.15">
      <c r="H1033" s="17">
        <f t="shared" si="554"/>
        <v>154</v>
      </c>
      <c r="I1033" s="7" t="b">
        <f t="shared" si="547"/>
        <v>0</v>
      </c>
      <c r="J1033" s="16">
        <v>0</v>
      </c>
      <c r="K1033" s="14">
        <v>0</v>
      </c>
      <c r="L1033" s="15">
        <f t="shared" si="555"/>
        <v>2776.2812109034016</v>
      </c>
      <c r="M1033" s="14">
        <f t="shared" si="539"/>
        <v>769177</v>
      </c>
      <c r="O1033" s="12" t="e">
        <f>1000*(IF(I94&lt;18,VLOOKUP(I94,'[1]Mortality (No Interventions) H'!$B$10:$O$129,13),VLOOKUP(I94,'[1]Mortality (Interventions) H'!$B$392:$AV$512,25)))</f>
        <v>#N/A</v>
      </c>
      <c r="P1033" s="11">
        <v>0</v>
      </c>
      <c r="Q1033" s="10" t="e">
        <f t="shared" si="548"/>
        <v>#N/A</v>
      </c>
      <c r="R1033" s="10" t="e">
        <f t="shared" si="549"/>
        <v>#N/A</v>
      </c>
      <c r="S1033" s="10" t="e">
        <f t="shared" si="550"/>
        <v>#N/A</v>
      </c>
      <c r="T1033" s="9" t="e">
        <f t="shared" si="540"/>
        <v>#N/A</v>
      </c>
      <c r="V1033" s="8" t="e">
        <f t="shared" si="551"/>
        <v>#N/A</v>
      </c>
      <c r="W1033" s="8" t="e">
        <f t="shared" si="541"/>
        <v>#N/A</v>
      </c>
      <c r="Y1033" s="8">
        <f t="shared" si="542"/>
        <v>0</v>
      </c>
      <c r="Z1033" s="8">
        <f t="shared" si="543"/>
        <v>0</v>
      </c>
      <c r="AA1033" s="8">
        <f t="shared" si="544"/>
        <v>0</v>
      </c>
      <c r="AB1033" s="8">
        <f t="shared" si="552"/>
        <v>0</v>
      </c>
      <c r="AC1033" s="8">
        <f t="shared" si="545"/>
        <v>0</v>
      </c>
      <c r="AD1033" s="8">
        <f t="shared" si="553"/>
        <v>0</v>
      </c>
      <c r="AE1033" s="8">
        <f t="shared" si="546"/>
        <v>0</v>
      </c>
      <c r="AJ1033" s="7"/>
      <c r="AK1033" s="6"/>
      <c r="AL1033" s="6"/>
      <c r="AM1033" s="5"/>
      <c r="AN1033" s="5"/>
    </row>
    <row r="1034" spans="8:40" x14ac:dyDescent="0.15">
      <c r="H1034" s="17">
        <f t="shared" si="554"/>
        <v>155</v>
      </c>
      <c r="I1034" s="7" t="b">
        <f t="shared" si="547"/>
        <v>0</v>
      </c>
      <c r="J1034" s="16">
        <v>0</v>
      </c>
      <c r="K1034" s="14">
        <v>0</v>
      </c>
      <c r="L1034" s="15">
        <f t="shared" si="555"/>
        <v>2776.2812109034016</v>
      </c>
      <c r="M1034" s="14">
        <f t="shared" si="539"/>
        <v>769177</v>
      </c>
      <c r="O1034" s="12" t="e">
        <f>1000*(IF(I95&lt;18,VLOOKUP(I95,'[1]Mortality (No Interventions) H'!$B$10:$O$129,13),VLOOKUP(I95,'[1]Mortality (Interventions) H'!$B$392:$AV$512,25)))</f>
        <v>#N/A</v>
      </c>
      <c r="P1034" s="11">
        <v>0</v>
      </c>
      <c r="Q1034" s="10" t="e">
        <f t="shared" si="548"/>
        <v>#N/A</v>
      </c>
      <c r="R1034" s="10" t="e">
        <f t="shared" si="549"/>
        <v>#N/A</v>
      </c>
      <c r="S1034" s="10" t="e">
        <f t="shared" si="550"/>
        <v>#N/A</v>
      </c>
      <c r="T1034" s="9" t="e">
        <f t="shared" si="540"/>
        <v>#N/A</v>
      </c>
      <c r="V1034" s="8" t="e">
        <f t="shared" si="551"/>
        <v>#N/A</v>
      </c>
      <c r="W1034" s="8" t="e">
        <f t="shared" si="541"/>
        <v>#N/A</v>
      </c>
      <c r="Y1034" s="8">
        <f t="shared" si="542"/>
        <v>0</v>
      </c>
      <c r="Z1034" s="8">
        <f t="shared" si="543"/>
        <v>0</v>
      </c>
      <c r="AA1034" s="8">
        <f t="shared" si="544"/>
        <v>0</v>
      </c>
      <c r="AB1034" s="8">
        <f t="shared" si="552"/>
        <v>0</v>
      </c>
      <c r="AC1034" s="8">
        <f t="shared" si="545"/>
        <v>0</v>
      </c>
      <c r="AD1034" s="8">
        <f t="shared" si="553"/>
        <v>0</v>
      </c>
      <c r="AE1034" s="8">
        <f t="shared" si="546"/>
        <v>0</v>
      </c>
      <c r="AJ1034" s="7"/>
      <c r="AK1034" s="6"/>
      <c r="AL1034" s="6"/>
      <c r="AM1034" s="5"/>
      <c r="AN1034" s="5"/>
    </row>
    <row r="1035" spans="8:40" x14ac:dyDescent="0.15">
      <c r="H1035" s="17">
        <f t="shared" si="554"/>
        <v>156</v>
      </c>
      <c r="I1035" s="7" t="b">
        <f t="shared" si="547"/>
        <v>0</v>
      </c>
      <c r="J1035" s="16">
        <v>0</v>
      </c>
      <c r="K1035" s="14">
        <v>0</v>
      </c>
      <c r="L1035" s="15">
        <f t="shared" si="555"/>
        <v>2776.2812109034016</v>
      </c>
      <c r="M1035" s="14">
        <f t="shared" si="539"/>
        <v>769177</v>
      </c>
      <c r="O1035" s="12" t="e">
        <f>1000*(IF(I96&lt;18,VLOOKUP(I96,'[1]Mortality (No Interventions) H'!$B$10:$O$129,13),VLOOKUP(I96,'[1]Mortality (Interventions) H'!$B$392:$AV$512,25)))</f>
        <v>#N/A</v>
      </c>
      <c r="P1035" s="11">
        <v>0</v>
      </c>
      <c r="Q1035" s="10" t="e">
        <f t="shared" si="548"/>
        <v>#N/A</v>
      </c>
      <c r="R1035" s="10" t="e">
        <f t="shared" si="549"/>
        <v>#N/A</v>
      </c>
      <c r="S1035" s="10" t="e">
        <f t="shared" si="550"/>
        <v>#N/A</v>
      </c>
      <c r="T1035" s="9" t="e">
        <f t="shared" si="540"/>
        <v>#N/A</v>
      </c>
      <c r="V1035" s="8" t="e">
        <f t="shared" si="551"/>
        <v>#N/A</v>
      </c>
      <c r="W1035" s="8" t="e">
        <f t="shared" si="541"/>
        <v>#N/A</v>
      </c>
      <c r="Y1035" s="8">
        <f t="shared" si="542"/>
        <v>0</v>
      </c>
      <c r="Z1035" s="8">
        <f t="shared" si="543"/>
        <v>0</v>
      </c>
      <c r="AA1035" s="8">
        <f t="shared" si="544"/>
        <v>0</v>
      </c>
      <c r="AB1035" s="8">
        <f t="shared" si="552"/>
        <v>0</v>
      </c>
      <c r="AC1035" s="8">
        <f t="shared" si="545"/>
        <v>0</v>
      </c>
      <c r="AD1035" s="8">
        <f t="shared" si="553"/>
        <v>0</v>
      </c>
      <c r="AE1035" s="8">
        <f t="shared" si="546"/>
        <v>0</v>
      </c>
      <c r="AJ1035" s="7"/>
      <c r="AK1035" s="6"/>
      <c r="AL1035" s="6"/>
      <c r="AM1035" s="5"/>
      <c r="AN1035" s="5"/>
    </row>
    <row r="1036" spans="8:40" x14ac:dyDescent="0.15">
      <c r="H1036" s="17">
        <f t="shared" si="554"/>
        <v>157</v>
      </c>
      <c r="I1036" s="7" t="b">
        <f t="shared" si="547"/>
        <v>0</v>
      </c>
      <c r="J1036" s="16">
        <v>0</v>
      </c>
      <c r="K1036" s="14">
        <v>0</v>
      </c>
      <c r="L1036" s="15">
        <f t="shared" si="555"/>
        <v>2776.2812109034016</v>
      </c>
      <c r="M1036" s="14">
        <f t="shared" si="539"/>
        <v>769177</v>
      </c>
      <c r="O1036" s="12" t="e">
        <f>1000*(IF(I97&lt;18,VLOOKUP(I97,'[1]Mortality (No Interventions) H'!$B$10:$O$129,13),VLOOKUP(I97,'[1]Mortality (Interventions) H'!$B$392:$AV$512,25)))</f>
        <v>#N/A</v>
      </c>
      <c r="P1036" s="11">
        <v>0</v>
      </c>
      <c r="Q1036" s="10" t="e">
        <f t="shared" si="548"/>
        <v>#N/A</v>
      </c>
      <c r="R1036" s="10" t="e">
        <f t="shared" si="549"/>
        <v>#N/A</v>
      </c>
      <c r="S1036" s="10" t="e">
        <f t="shared" si="550"/>
        <v>#N/A</v>
      </c>
      <c r="T1036" s="9" t="e">
        <f t="shared" si="540"/>
        <v>#N/A</v>
      </c>
      <c r="V1036" s="8" t="e">
        <f t="shared" si="551"/>
        <v>#N/A</v>
      </c>
      <c r="W1036" s="8" t="e">
        <f t="shared" si="541"/>
        <v>#N/A</v>
      </c>
      <c r="Y1036" s="8">
        <f t="shared" si="542"/>
        <v>0</v>
      </c>
      <c r="Z1036" s="8">
        <f t="shared" si="543"/>
        <v>0</v>
      </c>
      <c r="AA1036" s="8">
        <f t="shared" si="544"/>
        <v>0</v>
      </c>
      <c r="AB1036" s="8">
        <f t="shared" si="552"/>
        <v>0</v>
      </c>
      <c r="AC1036" s="8">
        <f t="shared" si="545"/>
        <v>0</v>
      </c>
      <c r="AD1036" s="8">
        <f t="shared" si="553"/>
        <v>0</v>
      </c>
      <c r="AE1036" s="8">
        <f t="shared" si="546"/>
        <v>0</v>
      </c>
      <c r="AJ1036" s="7"/>
      <c r="AK1036" s="6"/>
      <c r="AL1036" s="6"/>
      <c r="AM1036" s="5"/>
      <c r="AN1036" s="5"/>
    </row>
    <row r="1037" spans="8:40" x14ac:dyDescent="0.15">
      <c r="H1037" s="17">
        <f t="shared" si="554"/>
        <v>158</v>
      </c>
      <c r="I1037" s="7" t="b">
        <f t="shared" si="547"/>
        <v>0</v>
      </c>
      <c r="J1037" s="16">
        <v>0</v>
      </c>
      <c r="K1037" s="14">
        <v>0</v>
      </c>
      <c r="L1037" s="15">
        <f t="shared" si="555"/>
        <v>2776.2812109034016</v>
      </c>
      <c r="M1037" s="14">
        <f t="shared" si="539"/>
        <v>769177</v>
      </c>
      <c r="O1037" s="12" t="e">
        <f>1000*(IF(I98&lt;18,VLOOKUP(I98,'[1]Mortality (No Interventions) H'!$B$10:$O$129,13),VLOOKUP(I98,'[1]Mortality (Interventions) H'!$B$392:$AV$512,25)))</f>
        <v>#N/A</v>
      </c>
      <c r="P1037" s="11">
        <v>0</v>
      </c>
      <c r="Q1037" s="10" t="e">
        <f t="shared" si="548"/>
        <v>#N/A</v>
      </c>
      <c r="R1037" s="10" t="e">
        <f t="shared" si="549"/>
        <v>#N/A</v>
      </c>
      <c r="S1037" s="10" t="e">
        <f t="shared" si="550"/>
        <v>#N/A</v>
      </c>
      <c r="T1037" s="9" t="e">
        <f t="shared" si="540"/>
        <v>#N/A</v>
      </c>
      <c r="V1037" s="8" t="e">
        <f t="shared" si="551"/>
        <v>#N/A</v>
      </c>
      <c r="W1037" s="8" t="e">
        <f t="shared" si="541"/>
        <v>#N/A</v>
      </c>
      <c r="Y1037" s="8">
        <f t="shared" si="542"/>
        <v>0</v>
      </c>
      <c r="Z1037" s="8">
        <f t="shared" si="543"/>
        <v>0</v>
      </c>
      <c r="AA1037" s="8">
        <f t="shared" si="544"/>
        <v>0</v>
      </c>
      <c r="AB1037" s="8">
        <f t="shared" si="552"/>
        <v>0</v>
      </c>
      <c r="AC1037" s="8">
        <f t="shared" si="545"/>
        <v>0</v>
      </c>
      <c r="AD1037" s="8">
        <f t="shared" si="553"/>
        <v>0</v>
      </c>
      <c r="AE1037" s="8">
        <f t="shared" si="546"/>
        <v>0</v>
      </c>
      <c r="AJ1037" s="7"/>
      <c r="AK1037" s="6"/>
      <c r="AL1037" s="6"/>
      <c r="AM1037" s="5"/>
      <c r="AN1037" s="5"/>
    </row>
    <row r="1038" spans="8:40" x14ac:dyDescent="0.15">
      <c r="H1038" s="17">
        <f t="shared" si="554"/>
        <v>159</v>
      </c>
      <c r="I1038" s="7" t="b">
        <f t="shared" si="547"/>
        <v>0</v>
      </c>
      <c r="J1038" s="16">
        <v>0</v>
      </c>
      <c r="K1038" s="14">
        <v>0</v>
      </c>
      <c r="L1038" s="15">
        <f t="shared" si="555"/>
        <v>2776.2812109034016</v>
      </c>
      <c r="M1038" s="14">
        <f t="shared" si="539"/>
        <v>769177</v>
      </c>
      <c r="O1038" s="12" t="e">
        <f>1000*(IF(I99&lt;18,VLOOKUP(I99,'[1]Mortality (No Interventions) H'!$B$10:$O$129,13),VLOOKUP(I99,'[1]Mortality (Interventions) H'!$B$392:$AV$512,25)))</f>
        <v>#N/A</v>
      </c>
      <c r="P1038" s="11">
        <v>0</v>
      </c>
      <c r="Q1038" s="10" t="e">
        <f t="shared" si="548"/>
        <v>#N/A</v>
      </c>
      <c r="R1038" s="10" t="e">
        <f t="shared" si="549"/>
        <v>#N/A</v>
      </c>
      <c r="S1038" s="10" t="e">
        <f t="shared" si="550"/>
        <v>#N/A</v>
      </c>
      <c r="T1038" s="9" t="e">
        <f t="shared" si="540"/>
        <v>#N/A</v>
      </c>
      <c r="V1038" s="8" t="e">
        <f t="shared" si="551"/>
        <v>#N/A</v>
      </c>
      <c r="W1038" s="8" t="e">
        <f t="shared" si="541"/>
        <v>#N/A</v>
      </c>
      <c r="Y1038" s="8">
        <f t="shared" si="542"/>
        <v>0</v>
      </c>
      <c r="Z1038" s="8">
        <f t="shared" si="543"/>
        <v>0</v>
      </c>
      <c r="AA1038" s="8">
        <f t="shared" si="544"/>
        <v>0</v>
      </c>
      <c r="AB1038" s="8">
        <f t="shared" si="552"/>
        <v>0</v>
      </c>
      <c r="AC1038" s="8">
        <f t="shared" si="545"/>
        <v>0</v>
      </c>
      <c r="AD1038" s="8">
        <f t="shared" si="553"/>
        <v>0</v>
      </c>
      <c r="AE1038" s="8">
        <f t="shared" si="546"/>
        <v>0</v>
      </c>
      <c r="AJ1038" s="7"/>
      <c r="AK1038" s="6"/>
      <c r="AL1038" s="6"/>
      <c r="AM1038" s="5"/>
      <c r="AN1038" s="5"/>
    </row>
    <row r="1039" spans="8:40" x14ac:dyDescent="0.15">
      <c r="H1039" s="17">
        <f t="shared" si="554"/>
        <v>160</v>
      </c>
      <c r="I1039" s="7" t="b">
        <f t="shared" si="547"/>
        <v>0</v>
      </c>
      <c r="J1039" s="16">
        <v>0</v>
      </c>
      <c r="K1039" s="14">
        <v>0</v>
      </c>
      <c r="L1039" s="15">
        <f t="shared" si="555"/>
        <v>2776.2812109034016</v>
      </c>
      <c r="M1039" s="14">
        <f t="shared" ref="M1039:M1063" si="556">$E$11</f>
        <v>769177</v>
      </c>
      <c r="O1039" s="12" t="e">
        <f>1000*(IF(I100&lt;18,VLOOKUP(I100,'[1]Mortality (No Interventions) H'!$B$10:$O$129,13),VLOOKUP(I100,'[1]Mortality (Interventions) H'!$B$392:$AV$512,25)))</f>
        <v>#N/A</v>
      </c>
      <c r="P1039" s="11">
        <v>0</v>
      </c>
      <c r="Q1039" s="10" t="e">
        <f t="shared" si="548"/>
        <v>#N/A</v>
      </c>
      <c r="R1039" s="10" t="e">
        <f t="shared" si="549"/>
        <v>#N/A</v>
      </c>
      <c r="S1039" s="10" t="e">
        <f t="shared" si="550"/>
        <v>#N/A</v>
      </c>
      <c r="T1039" s="9" t="e">
        <f t="shared" ref="T1039:T1063" si="557">Q1039-SUM(R1039:S1039)</f>
        <v>#N/A</v>
      </c>
      <c r="V1039" s="8" t="e">
        <f t="shared" si="551"/>
        <v>#N/A</v>
      </c>
      <c r="W1039" s="8" t="e">
        <f t="shared" ref="W1039:W1063" si="558">$G$14*M1039*T1039</f>
        <v>#N/A</v>
      </c>
      <c r="Y1039" s="8">
        <f t="shared" ref="Y1039:Y1063" si="559">IFERROR(_xlfn.IFNA($T1039*J1039,0),0)</f>
        <v>0</v>
      </c>
      <c r="Z1039" s="8">
        <f t="shared" ref="Z1039:Z1063" si="560">IFERROR(_xlfn.IFNA(-$T1039*K1039,0),0)</f>
        <v>0</v>
      </c>
      <c r="AA1039" s="8">
        <f t="shared" ref="AA1039:AA1063" si="561">IFERROR(_xlfn.IFNA(-$T1039*L1039,0),0)</f>
        <v>0</v>
      </c>
      <c r="AB1039" s="8">
        <f t="shared" si="552"/>
        <v>0</v>
      </c>
      <c r="AC1039" s="8">
        <f t="shared" ref="AC1039:AC1063" si="562">IFERROR(_xlfn.IFNA(SUM(Y1039:AB1039),0),0)</f>
        <v>0</v>
      </c>
      <c r="AD1039" s="8">
        <f t="shared" si="553"/>
        <v>0</v>
      </c>
      <c r="AE1039" s="8">
        <f t="shared" ref="AE1039:AE1063" si="563">IFERROR(_xlfn.IFNA(SUM(AC1039:AD1039),0),0)</f>
        <v>0</v>
      </c>
      <c r="AJ1039" s="7"/>
      <c r="AK1039" s="6"/>
      <c r="AL1039" s="6"/>
      <c r="AM1039" s="5"/>
      <c r="AN1039" s="5"/>
    </row>
    <row r="1040" spans="8:40" x14ac:dyDescent="0.15">
      <c r="H1040" s="17">
        <f t="shared" si="554"/>
        <v>161</v>
      </c>
      <c r="I1040" s="7" t="b">
        <f t="shared" ref="I1040:I1063" si="564">IF(H1040&lt;121, H1040 )</f>
        <v>0</v>
      </c>
      <c r="J1040" s="16">
        <v>0</v>
      </c>
      <c r="K1040" s="14">
        <v>0</v>
      </c>
      <c r="L1040" s="15">
        <f t="shared" si="555"/>
        <v>2776.2812109034016</v>
      </c>
      <c r="M1040" s="14">
        <f t="shared" si="556"/>
        <v>769177</v>
      </c>
      <c r="O1040" s="12" t="e">
        <f>1000*(IF(I101&lt;18,VLOOKUP(I101,'[1]Mortality (No Interventions) H'!$B$10:$O$129,13),VLOOKUP(I101,'[1]Mortality (Interventions) H'!$B$392:$AV$512,25)))</f>
        <v>#N/A</v>
      </c>
      <c r="P1040" s="11">
        <v>0</v>
      </c>
      <c r="Q1040" s="10" t="e">
        <f t="shared" ref="Q1040:Q1063" si="565">T1039</f>
        <v>#N/A</v>
      </c>
      <c r="R1040" s="10" t="e">
        <f t="shared" ref="R1040:R1063" si="566">O1040*Q1040/1000</f>
        <v>#N/A</v>
      </c>
      <c r="S1040" s="10" t="e">
        <f t="shared" ref="S1040:S1063" si="567">MIN(P1040*Q1040,Q1040-R1040)</f>
        <v>#N/A</v>
      </c>
      <c r="T1040" s="9" t="e">
        <f t="shared" si="557"/>
        <v>#N/A</v>
      </c>
      <c r="V1040" s="8" t="e">
        <f t="shared" ref="V1040:V1063" si="568">W1039</f>
        <v>#N/A</v>
      </c>
      <c r="W1040" s="8" t="e">
        <f t="shared" si="558"/>
        <v>#N/A</v>
      </c>
      <c r="Y1040" s="8">
        <f t="shared" si="559"/>
        <v>0</v>
      </c>
      <c r="Z1040" s="8">
        <f t="shared" si="560"/>
        <v>0</v>
      </c>
      <c r="AA1040" s="8">
        <f t="shared" si="561"/>
        <v>0</v>
      </c>
      <c r="AB1040" s="8">
        <f t="shared" ref="AB1040:AB1063" si="569">IFERROR(_xlfn.IFNA(-M1040*R1040,0),0)</f>
        <v>0</v>
      </c>
      <c r="AC1040" s="8">
        <f t="shared" si="562"/>
        <v>0</v>
      </c>
      <c r="AD1040" s="8">
        <f t="shared" ref="AD1040:AD1063" si="570">IFERROR(_xlfn.IFNA($D$6*SUM(V1040:V1040,Y1040:Z1040),0),0)</f>
        <v>0</v>
      </c>
      <c r="AE1040" s="8">
        <f t="shared" si="563"/>
        <v>0</v>
      </c>
      <c r="AJ1040" s="7"/>
      <c r="AK1040" s="6"/>
      <c r="AL1040" s="6"/>
      <c r="AM1040" s="5"/>
      <c r="AN1040" s="5"/>
    </row>
    <row r="1041" spans="8:40" x14ac:dyDescent="0.15">
      <c r="H1041" s="17">
        <f t="shared" ref="H1041:H1063" si="571">H1040+1</f>
        <v>162</v>
      </c>
      <c r="I1041" s="7" t="b">
        <f t="shared" si="564"/>
        <v>0</v>
      </c>
      <c r="J1041" s="16">
        <v>0</v>
      </c>
      <c r="K1041" s="14">
        <v>0</v>
      </c>
      <c r="L1041" s="15">
        <f t="shared" ref="L1041:L1063" si="572">$C$954</f>
        <v>2776.2812109034016</v>
      </c>
      <c r="M1041" s="14">
        <f t="shared" si="556"/>
        <v>769177</v>
      </c>
      <c r="O1041" s="12" t="e">
        <f>1000*(IF(I102&lt;18,VLOOKUP(I102,'[1]Mortality (No Interventions) H'!$B$10:$O$129,13),VLOOKUP(I102,'[1]Mortality (Interventions) H'!$B$392:$AV$512,25)))</f>
        <v>#N/A</v>
      </c>
      <c r="P1041" s="11">
        <v>0</v>
      </c>
      <c r="Q1041" s="10" t="e">
        <f t="shared" si="565"/>
        <v>#N/A</v>
      </c>
      <c r="R1041" s="10" t="e">
        <f t="shared" si="566"/>
        <v>#N/A</v>
      </c>
      <c r="S1041" s="10" t="e">
        <f t="shared" si="567"/>
        <v>#N/A</v>
      </c>
      <c r="T1041" s="9" t="e">
        <f t="shared" si="557"/>
        <v>#N/A</v>
      </c>
      <c r="V1041" s="8" t="e">
        <f t="shared" si="568"/>
        <v>#N/A</v>
      </c>
      <c r="W1041" s="8" t="e">
        <f t="shared" si="558"/>
        <v>#N/A</v>
      </c>
      <c r="Y1041" s="8">
        <f t="shared" si="559"/>
        <v>0</v>
      </c>
      <c r="Z1041" s="8">
        <f t="shared" si="560"/>
        <v>0</v>
      </c>
      <c r="AA1041" s="8">
        <f t="shared" si="561"/>
        <v>0</v>
      </c>
      <c r="AB1041" s="8">
        <f t="shared" si="569"/>
        <v>0</v>
      </c>
      <c r="AC1041" s="8">
        <f t="shared" si="562"/>
        <v>0</v>
      </c>
      <c r="AD1041" s="8">
        <f t="shared" si="570"/>
        <v>0</v>
      </c>
      <c r="AE1041" s="8">
        <f t="shared" si="563"/>
        <v>0</v>
      </c>
      <c r="AJ1041" s="7"/>
      <c r="AK1041" s="6"/>
      <c r="AL1041" s="6"/>
      <c r="AM1041" s="5"/>
      <c r="AN1041" s="5"/>
    </row>
    <row r="1042" spans="8:40" x14ac:dyDescent="0.15">
      <c r="H1042" s="17">
        <f t="shared" si="571"/>
        <v>163</v>
      </c>
      <c r="I1042" s="7" t="b">
        <f t="shared" si="564"/>
        <v>0</v>
      </c>
      <c r="J1042" s="16">
        <v>0</v>
      </c>
      <c r="K1042" s="14">
        <v>0</v>
      </c>
      <c r="L1042" s="15">
        <f t="shared" si="572"/>
        <v>2776.2812109034016</v>
      </c>
      <c r="M1042" s="14">
        <f t="shared" si="556"/>
        <v>769177</v>
      </c>
      <c r="O1042" s="12" t="e">
        <f>1000*(IF(I103&lt;18,VLOOKUP(I103,'[1]Mortality (No Interventions) H'!$B$10:$O$129,13),VLOOKUP(I103,'[1]Mortality (Interventions) H'!$B$392:$AV$512,25)))</f>
        <v>#N/A</v>
      </c>
      <c r="P1042" s="11">
        <v>0</v>
      </c>
      <c r="Q1042" s="10" t="e">
        <f t="shared" si="565"/>
        <v>#N/A</v>
      </c>
      <c r="R1042" s="10" t="e">
        <f t="shared" si="566"/>
        <v>#N/A</v>
      </c>
      <c r="S1042" s="10" t="e">
        <f t="shared" si="567"/>
        <v>#N/A</v>
      </c>
      <c r="T1042" s="9" t="e">
        <f t="shared" si="557"/>
        <v>#N/A</v>
      </c>
      <c r="V1042" s="8" t="e">
        <f t="shared" si="568"/>
        <v>#N/A</v>
      </c>
      <c r="W1042" s="8" t="e">
        <f t="shared" si="558"/>
        <v>#N/A</v>
      </c>
      <c r="Y1042" s="8">
        <f t="shared" si="559"/>
        <v>0</v>
      </c>
      <c r="Z1042" s="8">
        <f t="shared" si="560"/>
        <v>0</v>
      </c>
      <c r="AA1042" s="8">
        <f t="shared" si="561"/>
        <v>0</v>
      </c>
      <c r="AB1042" s="8">
        <f t="shared" si="569"/>
        <v>0</v>
      </c>
      <c r="AC1042" s="8">
        <f t="shared" si="562"/>
        <v>0</v>
      </c>
      <c r="AD1042" s="8">
        <f t="shared" si="570"/>
        <v>0</v>
      </c>
      <c r="AE1042" s="8">
        <f t="shared" si="563"/>
        <v>0</v>
      </c>
      <c r="AJ1042" s="7"/>
      <c r="AK1042" s="6"/>
      <c r="AL1042" s="6"/>
      <c r="AM1042" s="5"/>
      <c r="AN1042" s="5"/>
    </row>
    <row r="1043" spans="8:40" x14ac:dyDescent="0.15">
      <c r="H1043" s="17">
        <f t="shared" si="571"/>
        <v>164</v>
      </c>
      <c r="I1043" s="7" t="b">
        <f t="shared" si="564"/>
        <v>0</v>
      </c>
      <c r="J1043" s="16">
        <v>0</v>
      </c>
      <c r="K1043" s="14">
        <v>0</v>
      </c>
      <c r="L1043" s="15">
        <f t="shared" si="572"/>
        <v>2776.2812109034016</v>
      </c>
      <c r="M1043" s="14">
        <f t="shared" si="556"/>
        <v>769177</v>
      </c>
      <c r="O1043" s="12" t="e">
        <f>1000*(IF(I104&lt;18,VLOOKUP(I104,'[1]Mortality (No Interventions) H'!$B$10:$O$129,13),VLOOKUP(I104,'[1]Mortality (Interventions) H'!$B$392:$AV$512,25)))</f>
        <v>#N/A</v>
      </c>
      <c r="P1043" s="11">
        <v>0</v>
      </c>
      <c r="Q1043" s="10" t="e">
        <f t="shared" si="565"/>
        <v>#N/A</v>
      </c>
      <c r="R1043" s="10" t="e">
        <f t="shared" si="566"/>
        <v>#N/A</v>
      </c>
      <c r="S1043" s="10" t="e">
        <f t="shared" si="567"/>
        <v>#N/A</v>
      </c>
      <c r="T1043" s="9" t="e">
        <f t="shared" si="557"/>
        <v>#N/A</v>
      </c>
      <c r="V1043" s="8" t="e">
        <f t="shared" si="568"/>
        <v>#N/A</v>
      </c>
      <c r="W1043" s="8" t="e">
        <f t="shared" si="558"/>
        <v>#N/A</v>
      </c>
      <c r="Y1043" s="8">
        <f t="shared" si="559"/>
        <v>0</v>
      </c>
      <c r="Z1043" s="8">
        <f t="shared" si="560"/>
        <v>0</v>
      </c>
      <c r="AA1043" s="8">
        <f t="shared" si="561"/>
        <v>0</v>
      </c>
      <c r="AB1043" s="8">
        <f t="shared" si="569"/>
        <v>0</v>
      </c>
      <c r="AC1043" s="8">
        <f t="shared" si="562"/>
        <v>0</v>
      </c>
      <c r="AD1043" s="8">
        <f t="shared" si="570"/>
        <v>0</v>
      </c>
      <c r="AE1043" s="8">
        <f t="shared" si="563"/>
        <v>0</v>
      </c>
      <c r="AJ1043" s="7"/>
      <c r="AK1043" s="6"/>
      <c r="AL1043" s="6"/>
      <c r="AM1043" s="5"/>
      <c r="AN1043" s="5"/>
    </row>
    <row r="1044" spans="8:40" x14ac:dyDescent="0.15">
      <c r="H1044" s="17">
        <f t="shared" si="571"/>
        <v>165</v>
      </c>
      <c r="I1044" s="7" t="b">
        <f t="shared" si="564"/>
        <v>0</v>
      </c>
      <c r="J1044" s="16">
        <v>0</v>
      </c>
      <c r="K1044" s="14">
        <v>0</v>
      </c>
      <c r="L1044" s="15">
        <f t="shared" si="572"/>
        <v>2776.2812109034016</v>
      </c>
      <c r="M1044" s="14">
        <f t="shared" si="556"/>
        <v>769177</v>
      </c>
      <c r="O1044" s="12" t="e">
        <f>1000*(IF(I105&lt;18,VLOOKUP(I105,'[1]Mortality (No Interventions) H'!$B$10:$O$129,13),VLOOKUP(I105,'[1]Mortality (Interventions) H'!$B$392:$AV$512,25)))</f>
        <v>#N/A</v>
      </c>
      <c r="P1044" s="11">
        <v>0</v>
      </c>
      <c r="Q1044" s="10" t="e">
        <f t="shared" si="565"/>
        <v>#N/A</v>
      </c>
      <c r="R1044" s="10" t="e">
        <f t="shared" si="566"/>
        <v>#N/A</v>
      </c>
      <c r="S1044" s="10" t="e">
        <f t="shared" si="567"/>
        <v>#N/A</v>
      </c>
      <c r="T1044" s="9" t="e">
        <f t="shared" si="557"/>
        <v>#N/A</v>
      </c>
      <c r="V1044" s="8" t="e">
        <f t="shared" si="568"/>
        <v>#N/A</v>
      </c>
      <c r="W1044" s="8" t="e">
        <f t="shared" si="558"/>
        <v>#N/A</v>
      </c>
      <c r="Y1044" s="8">
        <f t="shared" si="559"/>
        <v>0</v>
      </c>
      <c r="Z1044" s="8">
        <f t="shared" si="560"/>
        <v>0</v>
      </c>
      <c r="AA1044" s="8">
        <f t="shared" si="561"/>
        <v>0</v>
      </c>
      <c r="AB1044" s="8">
        <f t="shared" si="569"/>
        <v>0</v>
      </c>
      <c r="AC1044" s="8">
        <f t="shared" si="562"/>
        <v>0</v>
      </c>
      <c r="AD1044" s="8">
        <f t="shared" si="570"/>
        <v>0</v>
      </c>
      <c r="AE1044" s="8">
        <f t="shared" si="563"/>
        <v>0</v>
      </c>
      <c r="AJ1044" s="7"/>
      <c r="AK1044" s="6"/>
      <c r="AL1044" s="6"/>
      <c r="AM1044" s="5"/>
      <c r="AN1044" s="5"/>
    </row>
    <row r="1045" spans="8:40" x14ac:dyDescent="0.15">
      <c r="H1045" s="17">
        <f t="shared" si="571"/>
        <v>166</v>
      </c>
      <c r="I1045" s="7" t="b">
        <f t="shared" si="564"/>
        <v>0</v>
      </c>
      <c r="J1045" s="16">
        <v>0</v>
      </c>
      <c r="K1045" s="14">
        <v>0</v>
      </c>
      <c r="L1045" s="15">
        <f t="shared" si="572"/>
        <v>2776.2812109034016</v>
      </c>
      <c r="M1045" s="14">
        <f t="shared" si="556"/>
        <v>769177</v>
      </c>
      <c r="O1045" s="12" t="e">
        <f>1000*(IF(I106&lt;18,VLOOKUP(I106,'[1]Mortality (No Interventions) H'!$B$10:$O$129,13),VLOOKUP(I106,'[1]Mortality (Interventions) H'!$B$392:$AV$512,25)))</f>
        <v>#N/A</v>
      </c>
      <c r="P1045" s="11">
        <v>0</v>
      </c>
      <c r="Q1045" s="10" t="e">
        <f t="shared" si="565"/>
        <v>#N/A</v>
      </c>
      <c r="R1045" s="10" t="e">
        <f t="shared" si="566"/>
        <v>#N/A</v>
      </c>
      <c r="S1045" s="10" t="e">
        <f t="shared" si="567"/>
        <v>#N/A</v>
      </c>
      <c r="T1045" s="9" t="e">
        <f t="shared" si="557"/>
        <v>#N/A</v>
      </c>
      <c r="V1045" s="8" t="e">
        <f t="shared" si="568"/>
        <v>#N/A</v>
      </c>
      <c r="W1045" s="8" t="e">
        <f t="shared" si="558"/>
        <v>#N/A</v>
      </c>
      <c r="Y1045" s="8">
        <f t="shared" si="559"/>
        <v>0</v>
      </c>
      <c r="Z1045" s="8">
        <f t="shared" si="560"/>
        <v>0</v>
      </c>
      <c r="AA1045" s="8">
        <f t="shared" si="561"/>
        <v>0</v>
      </c>
      <c r="AB1045" s="8">
        <f t="shared" si="569"/>
        <v>0</v>
      </c>
      <c r="AC1045" s="8">
        <f t="shared" si="562"/>
        <v>0</v>
      </c>
      <c r="AD1045" s="8">
        <f t="shared" si="570"/>
        <v>0</v>
      </c>
      <c r="AE1045" s="8">
        <f t="shared" si="563"/>
        <v>0</v>
      </c>
      <c r="AJ1045" s="7"/>
      <c r="AK1045" s="6"/>
      <c r="AL1045" s="6"/>
      <c r="AM1045" s="5"/>
      <c r="AN1045" s="5"/>
    </row>
    <row r="1046" spans="8:40" x14ac:dyDescent="0.15">
      <c r="H1046" s="17">
        <f t="shared" si="571"/>
        <v>167</v>
      </c>
      <c r="I1046" s="7" t="b">
        <f t="shared" si="564"/>
        <v>0</v>
      </c>
      <c r="J1046" s="16">
        <v>0</v>
      </c>
      <c r="K1046" s="14">
        <v>0</v>
      </c>
      <c r="L1046" s="15">
        <f t="shared" si="572"/>
        <v>2776.2812109034016</v>
      </c>
      <c r="M1046" s="14">
        <f t="shared" si="556"/>
        <v>769177</v>
      </c>
      <c r="O1046" s="12" t="e">
        <f>1000*(IF(I107&lt;18,VLOOKUP(I107,'[1]Mortality (No Interventions) H'!$B$10:$O$129,13),VLOOKUP(I107,'[1]Mortality (Interventions) H'!$B$392:$AV$512,25)))</f>
        <v>#N/A</v>
      </c>
      <c r="P1046" s="11">
        <v>0</v>
      </c>
      <c r="Q1046" s="10" t="e">
        <f t="shared" si="565"/>
        <v>#N/A</v>
      </c>
      <c r="R1046" s="10" t="e">
        <f t="shared" si="566"/>
        <v>#N/A</v>
      </c>
      <c r="S1046" s="10" t="e">
        <f t="shared" si="567"/>
        <v>#N/A</v>
      </c>
      <c r="T1046" s="9" t="e">
        <f t="shared" si="557"/>
        <v>#N/A</v>
      </c>
      <c r="V1046" s="8" t="e">
        <f t="shared" si="568"/>
        <v>#N/A</v>
      </c>
      <c r="W1046" s="8" t="e">
        <f t="shared" si="558"/>
        <v>#N/A</v>
      </c>
      <c r="Y1046" s="8">
        <f t="shared" si="559"/>
        <v>0</v>
      </c>
      <c r="Z1046" s="8">
        <f t="shared" si="560"/>
        <v>0</v>
      </c>
      <c r="AA1046" s="8">
        <f t="shared" si="561"/>
        <v>0</v>
      </c>
      <c r="AB1046" s="8">
        <f t="shared" si="569"/>
        <v>0</v>
      </c>
      <c r="AC1046" s="8">
        <f t="shared" si="562"/>
        <v>0</v>
      </c>
      <c r="AD1046" s="8">
        <f t="shared" si="570"/>
        <v>0</v>
      </c>
      <c r="AE1046" s="8">
        <f t="shared" si="563"/>
        <v>0</v>
      </c>
      <c r="AJ1046" s="7"/>
      <c r="AK1046" s="6"/>
      <c r="AL1046" s="6"/>
      <c r="AM1046" s="5"/>
      <c r="AN1046" s="5"/>
    </row>
    <row r="1047" spans="8:40" x14ac:dyDescent="0.15">
      <c r="H1047" s="17">
        <f t="shared" si="571"/>
        <v>168</v>
      </c>
      <c r="I1047" s="7" t="b">
        <f t="shared" si="564"/>
        <v>0</v>
      </c>
      <c r="J1047" s="16">
        <v>0</v>
      </c>
      <c r="K1047" s="14">
        <v>0</v>
      </c>
      <c r="L1047" s="15">
        <f t="shared" si="572"/>
        <v>2776.2812109034016</v>
      </c>
      <c r="M1047" s="14">
        <f t="shared" si="556"/>
        <v>769177</v>
      </c>
      <c r="O1047" s="12" t="e">
        <f>1000*(IF(I108&lt;18,VLOOKUP(I108,'[1]Mortality (No Interventions) H'!$B$10:$O$129,13),VLOOKUP(I108,'[1]Mortality (Interventions) H'!$B$392:$AV$512,25)))</f>
        <v>#N/A</v>
      </c>
      <c r="P1047" s="11">
        <v>0</v>
      </c>
      <c r="Q1047" s="10" t="e">
        <f t="shared" si="565"/>
        <v>#N/A</v>
      </c>
      <c r="R1047" s="10" t="e">
        <f t="shared" si="566"/>
        <v>#N/A</v>
      </c>
      <c r="S1047" s="10" t="e">
        <f t="shared" si="567"/>
        <v>#N/A</v>
      </c>
      <c r="T1047" s="9" t="e">
        <f t="shared" si="557"/>
        <v>#N/A</v>
      </c>
      <c r="V1047" s="8" t="e">
        <f t="shared" si="568"/>
        <v>#N/A</v>
      </c>
      <c r="W1047" s="8" t="e">
        <f t="shared" si="558"/>
        <v>#N/A</v>
      </c>
      <c r="Y1047" s="8">
        <f t="shared" si="559"/>
        <v>0</v>
      </c>
      <c r="Z1047" s="8">
        <f t="shared" si="560"/>
        <v>0</v>
      </c>
      <c r="AA1047" s="8">
        <f t="shared" si="561"/>
        <v>0</v>
      </c>
      <c r="AB1047" s="8">
        <f t="shared" si="569"/>
        <v>0</v>
      </c>
      <c r="AC1047" s="8">
        <f t="shared" si="562"/>
        <v>0</v>
      </c>
      <c r="AD1047" s="8">
        <f t="shared" si="570"/>
        <v>0</v>
      </c>
      <c r="AE1047" s="8">
        <f t="shared" si="563"/>
        <v>0</v>
      </c>
      <c r="AJ1047" s="7"/>
      <c r="AK1047" s="6"/>
      <c r="AL1047" s="6"/>
      <c r="AM1047" s="5"/>
      <c r="AN1047" s="5"/>
    </row>
    <row r="1048" spans="8:40" x14ac:dyDescent="0.15">
      <c r="H1048" s="17">
        <f t="shared" si="571"/>
        <v>169</v>
      </c>
      <c r="I1048" s="7" t="b">
        <f t="shared" si="564"/>
        <v>0</v>
      </c>
      <c r="J1048" s="16">
        <v>0</v>
      </c>
      <c r="K1048" s="14">
        <v>0</v>
      </c>
      <c r="L1048" s="15">
        <f t="shared" si="572"/>
        <v>2776.2812109034016</v>
      </c>
      <c r="M1048" s="14">
        <f t="shared" si="556"/>
        <v>769177</v>
      </c>
      <c r="O1048" s="12" t="e">
        <f>1000*(IF(I109&lt;18,VLOOKUP(I109,'[1]Mortality (No Interventions) H'!$B$10:$O$129,13),VLOOKUP(I109,'[1]Mortality (Interventions) H'!$B$392:$AV$512,25)))</f>
        <v>#N/A</v>
      </c>
      <c r="P1048" s="11">
        <v>0</v>
      </c>
      <c r="Q1048" s="10" t="e">
        <f t="shared" si="565"/>
        <v>#N/A</v>
      </c>
      <c r="R1048" s="10" t="e">
        <f t="shared" si="566"/>
        <v>#N/A</v>
      </c>
      <c r="S1048" s="10" t="e">
        <f t="shared" si="567"/>
        <v>#N/A</v>
      </c>
      <c r="T1048" s="9" t="e">
        <f t="shared" si="557"/>
        <v>#N/A</v>
      </c>
      <c r="V1048" s="8" t="e">
        <f t="shared" si="568"/>
        <v>#N/A</v>
      </c>
      <c r="W1048" s="8" t="e">
        <f t="shared" si="558"/>
        <v>#N/A</v>
      </c>
      <c r="Y1048" s="8">
        <f t="shared" si="559"/>
        <v>0</v>
      </c>
      <c r="Z1048" s="8">
        <f t="shared" si="560"/>
        <v>0</v>
      </c>
      <c r="AA1048" s="8">
        <f t="shared" si="561"/>
        <v>0</v>
      </c>
      <c r="AB1048" s="8">
        <f t="shared" si="569"/>
        <v>0</v>
      </c>
      <c r="AC1048" s="8">
        <f t="shared" si="562"/>
        <v>0</v>
      </c>
      <c r="AD1048" s="8">
        <f t="shared" si="570"/>
        <v>0</v>
      </c>
      <c r="AE1048" s="8">
        <f t="shared" si="563"/>
        <v>0</v>
      </c>
      <c r="AJ1048" s="7"/>
      <c r="AK1048" s="6"/>
      <c r="AL1048" s="6"/>
      <c r="AM1048" s="5"/>
      <c r="AN1048" s="5"/>
    </row>
    <row r="1049" spans="8:40" x14ac:dyDescent="0.15">
      <c r="H1049" s="17">
        <f t="shared" si="571"/>
        <v>170</v>
      </c>
      <c r="I1049" s="7" t="b">
        <f t="shared" si="564"/>
        <v>0</v>
      </c>
      <c r="J1049" s="16">
        <v>0</v>
      </c>
      <c r="K1049" s="14">
        <v>0</v>
      </c>
      <c r="L1049" s="15">
        <f t="shared" si="572"/>
        <v>2776.2812109034016</v>
      </c>
      <c r="M1049" s="14">
        <f t="shared" si="556"/>
        <v>769177</v>
      </c>
      <c r="O1049" s="12" t="e">
        <f>1000*(IF(I110&lt;18,VLOOKUP(I110,'[1]Mortality (No Interventions) H'!$B$10:$O$129,13),VLOOKUP(I110,'[1]Mortality (Interventions) H'!$B$392:$AV$512,25)))</f>
        <v>#N/A</v>
      </c>
      <c r="P1049" s="11">
        <v>0</v>
      </c>
      <c r="Q1049" s="10" t="e">
        <f t="shared" si="565"/>
        <v>#N/A</v>
      </c>
      <c r="R1049" s="10" t="e">
        <f t="shared" si="566"/>
        <v>#N/A</v>
      </c>
      <c r="S1049" s="10" t="e">
        <f t="shared" si="567"/>
        <v>#N/A</v>
      </c>
      <c r="T1049" s="9" t="e">
        <f t="shared" si="557"/>
        <v>#N/A</v>
      </c>
      <c r="V1049" s="8" t="e">
        <f t="shared" si="568"/>
        <v>#N/A</v>
      </c>
      <c r="W1049" s="8" t="e">
        <f t="shared" si="558"/>
        <v>#N/A</v>
      </c>
      <c r="Y1049" s="8">
        <f t="shared" si="559"/>
        <v>0</v>
      </c>
      <c r="Z1049" s="8">
        <f t="shared" si="560"/>
        <v>0</v>
      </c>
      <c r="AA1049" s="8">
        <f t="shared" si="561"/>
        <v>0</v>
      </c>
      <c r="AB1049" s="8">
        <f t="shared" si="569"/>
        <v>0</v>
      </c>
      <c r="AC1049" s="8">
        <f t="shared" si="562"/>
        <v>0</v>
      </c>
      <c r="AD1049" s="8">
        <f t="shared" si="570"/>
        <v>0</v>
      </c>
      <c r="AE1049" s="8">
        <f t="shared" si="563"/>
        <v>0</v>
      </c>
      <c r="AJ1049" s="7"/>
      <c r="AK1049" s="6"/>
      <c r="AL1049" s="6"/>
      <c r="AM1049" s="5"/>
      <c r="AN1049" s="5"/>
    </row>
    <row r="1050" spans="8:40" x14ac:dyDescent="0.15">
      <c r="H1050" s="17">
        <f t="shared" si="571"/>
        <v>171</v>
      </c>
      <c r="I1050" s="7" t="b">
        <f t="shared" si="564"/>
        <v>0</v>
      </c>
      <c r="J1050" s="16">
        <v>0</v>
      </c>
      <c r="K1050" s="14">
        <v>0</v>
      </c>
      <c r="L1050" s="15">
        <f t="shared" si="572"/>
        <v>2776.2812109034016</v>
      </c>
      <c r="M1050" s="14">
        <f t="shared" si="556"/>
        <v>769177</v>
      </c>
      <c r="O1050" s="12" t="e">
        <f>1000*(IF(I111&lt;18,VLOOKUP(I111,'[1]Mortality (No Interventions) H'!$B$10:$O$129,13),VLOOKUP(I111,'[1]Mortality (Interventions) H'!$B$392:$AV$512,25)))</f>
        <v>#N/A</v>
      </c>
      <c r="P1050" s="11">
        <v>0</v>
      </c>
      <c r="Q1050" s="10" t="e">
        <f t="shared" si="565"/>
        <v>#N/A</v>
      </c>
      <c r="R1050" s="10" t="e">
        <f t="shared" si="566"/>
        <v>#N/A</v>
      </c>
      <c r="S1050" s="10" t="e">
        <f t="shared" si="567"/>
        <v>#N/A</v>
      </c>
      <c r="T1050" s="9" t="e">
        <f t="shared" si="557"/>
        <v>#N/A</v>
      </c>
      <c r="V1050" s="8" t="e">
        <f t="shared" si="568"/>
        <v>#N/A</v>
      </c>
      <c r="W1050" s="8" t="e">
        <f t="shared" si="558"/>
        <v>#N/A</v>
      </c>
      <c r="Y1050" s="8">
        <f t="shared" si="559"/>
        <v>0</v>
      </c>
      <c r="Z1050" s="8">
        <f t="shared" si="560"/>
        <v>0</v>
      </c>
      <c r="AA1050" s="8">
        <f t="shared" si="561"/>
        <v>0</v>
      </c>
      <c r="AB1050" s="8">
        <f t="shared" si="569"/>
        <v>0</v>
      </c>
      <c r="AC1050" s="8">
        <f t="shared" si="562"/>
        <v>0</v>
      </c>
      <c r="AD1050" s="8">
        <f t="shared" si="570"/>
        <v>0</v>
      </c>
      <c r="AE1050" s="8">
        <f t="shared" si="563"/>
        <v>0</v>
      </c>
      <c r="AJ1050" s="7"/>
      <c r="AK1050" s="6"/>
      <c r="AL1050" s="6"/>
      <c r="AM1050" s="5"/>
      <c r="AN1050" s="5"/>
    </row>
    <row r="1051" spans="8:40" x14ac:dyDescent="0.15">
      <c r="H1051" s="17">
        <f t="shared" si="571"/>
        <v>172</v>
      </c>
      <c r="I1051" s="7" t="b">
        <f t="shared" si="564"/>
        <v>0</v>
      </c>
      <c r="J1051" s="16">
        <v>0</v>
      </c>
      <c r="K1051" s="14">
        <v>0</v>
      </c>
      <c r="L1051" s="15">
        <f t="shared" si="572"/>
        <v>2776.2812109034016</v>
      </c>
      <c r="M1051" s="14">
        <f t="shared" si="556"/>
        <v>769177</v>
      </c>
      <c r="O1051" s="12" t="e">
        <f>1000*(IF(I112&lt;18,VLOOKUP(I112,'[1]Mortality (No Interventions) H'!$B$10:$O$129,13),VLOOKUP(I112,'[1]Mortality (Interventions) H'!$B$392:$AV$512,25)))</f>
        <v>#N/A</v>
      </c>
      <c r="P1051" s="11">
        <v>0</v>
      </c>
      <c r="Q1051" s="10" t="e">
        <f t="shared" si="565"/>
        <v>#N/A</v>
      </c>
      <c r="R1051" s="10" t="e">
        <f t="shared" si="566"/>
        <v>#N/A</v>
      </c>
      <c r="S1051" s="10" t="e">
        <f t="shared" si="567"/>
        <v>#N/A</v>
      </c>
      <c r="T1051" s="9" t="e">
        <f t="shared" si="557"/>
        <v>#N/A</v>
      </c>
      <c r="V1051" s="8" t="e">
        <f t="shared" si="568"/>
        <v>#N/A</v>
      </c>
      <c r="W1051" s="8" t="e">
        <f t="shared" si="558"/>
        <v>#N/A</v>
      </c>
      <c r="Y1051" s="8">
        <f t="shared" si="559"/>
        <v>0</v>
      </c>
      <c r="Z1051" s="8">
        <f t="shared" si="560"/>
        <v>0</v>
      </c>
      <c r="AA1051" s="8">
        <f t="shared" si="561"/>
        <v>0</v>
      </c>
      <c r="AB1051" s="8">
        <f t="shared" si="569"/>
        <v>0</v>
      </c>
      <c r="AC1051" s="8">
        <f t="shared" si="562"/>
        <v>0</v>
      </c>
      <c r="AD1051" s="8">
        <f t="shared" si="570"/>
        <v>0</v>
      </c>
      <c r="AE1051" s="8">
        <f t="shared" si="563"/>
        <v>0</v>
      </c>
      <c r="AJ1051" s="7"/>
      <c r="AK1051" s="6"/>
      <c r="AL1051" s="6"/>
      <c r="AM1051" s="5"/>
      <c r="AN1051" s="5"/>
    </row>
    <row r="1052" spans="8:40" x14ac:dyDescent="0.15">
      <c r="H1052" s="17">
        <f t="shared" si="571"/>
        <v>173</v>
      </c>
      <c r="I1052" s="7" t="b">
        <f t="shared" si="564"/>
        <v>0</v>
      </c>
      <c r="J1052" s="16">
        <v>0</v>
      </c>
      <c r="K1052" s="14">
        <v>0</v>
      </c>
      <c r="L1052" s="15">
        <f t="shared" si="572"/>
        <v>2776.2812109034016</v>
      </c>
      <c r="M1052" s="14">
        <f t="shared" si="556"/>
        <v>769177</v>
      </c>
      <c r="O1052" s="12" t="e">
        <f>1000*(IF(I113&lt;18,VLOOKUP(I113,'[1]Mortality (No Interventions) H'!$B$10:$O$129,13),VLOOKUP(I113,'[1]Mortality (Interventions) H'!$B$392:$AV$512,25)))</f>
        <v>#N/A</v>
      </c>
      <c r="P1052" s="11">
        <v>0</v>
      </c>
      <c r="Q1052" s="10" t="e">
        <f t="shared" si="565"/>
        <v>#N/A</v>
      </c>
      <c r="R1052" s="10" t="e">
        <f t="shared" si="566"/>
        <v>#N/A</v>
      </c>
      <c r="S1052" s="10" t="e">
        <f t="shared" si="567"/>
        <v>#N/A</v>
      </c>
      <c r="T1052" s="9" t="e">
        <f t="shared" si="557"/>
        <v>#N/A</v>
      </c>
      <c r="V1052" s="8" t="e">
        <f t="shared" si="568"/>
        <v>#N/A</v>
      </c>
      <c r="W1052" s="8" t="e">
        <f t="shared" si="558"/>
        <v>#N/A</v>
      </c>
      <c r="Y1052" s="8">
        <f t="shared" si="559"/>
        <v>0</v>
      </c>
      <c r="Z1052" s="8">
        <f t="shared" si="560"/>
        <v>0</v>
      </c>
      <c r="AA1052" s="8">
        <f t="shared" si="561"/>
        <v>0</v>
      </c>
      <c r="AB1052" s="8">
        <f t="shared" si="569"/>
        <v>0</v>
      </c>
      <c r="AC1052" s="8">
        <f t="shared" si="562"/>
        <v>0</v>
      </c>
      <c r="AD1052" s="8">
        <f t="shared" si="570"/>
        <v>0</v>
      </c>
      <c r="AE1052" s="8">
        <f t="shared" si="563"/>
        <v>0</v>
      </c>
      <c r="AJ1052" s="7"/>
      <c r="AK1052" s="6"/>
      <c r="AL1052" s="6"/>
      <c r="AM1052" s="5"/>
      <c r="AN1052" s="5"/>
    </row>
    <row r="1053" spans="8:40" x14ac:dyDescent="0.15">
      <c r="H1053" s="17">
        <f t="shared" si="571"/>
        <v>174</v>
      </c>
      <c r="I1053" s="7" t="b">
        <f t="shared" si="564"/>
        <v>0</v>
      </c>
      <c r="J1053" s="16">
        <v>0</v>
      </c>
      <c r="K1053" s="14">
        <v>0</v>
      </c>
      <c r="L1053" s="15">
        <f t="shared" si="572"/>
        <v>2776.2812109034016</v>
      </c>
      <c r="M1053" s="14">
        <f t="shared" si="556"/>
        <v>769177</v>
      </c>
      <c r="O1053" s="12" t="e">
        <f>1000*(IF(I114&lt;18,VLOOKUP(I114,'[1]Mortality (No Interventions) H'!$B$10:$O$129,13),VLOOKUP(I114,'[1]Mortality (Interventions) H'!$B$392:$AV$512,25)))</f>
        <v>#N/A</v>
      </c>
      <c r="P1053" s="11">
        <v>0</v>
      </c>
      <c r="Q1053" s="10" t="e">
        <f t="shared" si="565"/>
        <v>#N/A</v>
      </c>
      <c r="R1053" s="10" t="e">
        <f t="shared" si="566"/>
        <v>#N/A</v>
      </c>
      <c r="S1053" s="10" t="e">
        <f t="shared" si="567"/>
        <v>#N/A</v>
      </c>
      <c r="T1053" s="9" t="e">
        <f t="shared" si="557"/>
        <v>#N/A</v>
      </c>
      <c r="V1053" s="8" t="e">
        <f t="shared" si="568"/>
        <v>#N/A</v>
      </c>
      <c r="W1053" s="8" t="e">
        <f t="shared" si="558"/>
        <v>#N/A</v>
      </c>
      <c r="Y1053" s="8">
        <f t="shared" si="559"/>
        <v>0</v>
      </c>
      <c r="Z1053" s="8">
        <f t="shared" si="560"/>
        <v>0</v>
      </c>
      <c r="AA1053" s="8">
        <f t="shared" si="561"/>
        <v>0</v>
      </c>
      <c r="AB1053" s="8">
        <f t="shared" si="569"/>
        <v>0</v>
      </c>
      <c r="AC1053" s="8">
        <f t="shared" si="562"/>
        <v>0</v>
      </c>
      <c r="AD1053" s="8">
        <f t="shared" si="570"/>
        <v>0</v>
      </c>
      <c r="AE1053" s="8">
        <f t="shared" si="563"/>
        <v>0</v>
      </c>
      <c r="AJ1053" s="7"/>
      <c r="AK1053" s="6"/>
      <c r="AL1053" s="6"/>
      <c r="AM1053" s="5"/>
      <c r="AN1053" s="5"/>
    </row>
    <row r="1054" spans="8:40" x14ac:dyDescent="0.15">
      <c r="H1054" s="17">
        <f t="shared" si="571"/>
        <v>175</v>
      </c>
      <c r="I1054" s="7" t="b">
        <f t="shared" si="564"/>
        <v>0</v>
      </c>
      <c r="J1054" s="16">
        <v>0</v>
      </c>
      <c r="K1054" s="14">
        <v>0</v>
      </c>
      <c r="L1054" s="15">
        <f t="shared" si="572"/>
        <v>2776.2812109034016</v>
      </c>
      <c r="M1054" s="14">
        <f t="shared" si="556"/>
        <v>769177</v>
      </c>
      <c r="O1054" s="12" t="e">
        <f>1000*(IF(I115&lt;18,VLOOKUP(I115,'[1]Mortality (No Interventions) H'!$B$10:$O$129,13),VLOOKUP(I115,'[1]Mortality (Interventions) H'!$B$392:$AV$512,25)))</f>
        <v>#N/A</v>
      </c>
      <c r="P1054" s="11">
        <v>0</v>
      </c>
      <c r="Q1054" s="10" t="e">
        <f t="shared" si="565"/>
        <v>#N/A</v>
      </c>
      <c r="R1054" s="10" t="e">
        <f t="shared" si="566"/>
        <v>#N/A</v>
      </c>
      <c r="S1054" s="10" t="e">
        <f t="shared" si="567"/>
        <v>#N/A</v>
      </c>
      <c r="T1054" s="9" t="e">
        <f t="shared" si="557"/>
        <v>#N/A</v>
      </c>
      <c r="V1054" s="8" t="e">
        <f t="shared" si="568"/>
        <v>#N/A</v>
      </c>
      <c r="W1054" s="8" t="e">
        <f t="shared" si="558"/>
        <v>#N/A</v>
      </c>
      <c r="Y1054" s="8">
        <f t="shared" si="559"/>
        <v>0</v>
      </c>
      <c r="Z1054" s="8">
        <f t="shared" si="560"/>
        <v>0</v>
      </c>
      <c r="AA1054" s="8">
        <f t="shared" si="561"/>
        <v>0</v>
      </c>
      <c r="AB1054" s="8">
        <f t="shared" si="569"/>
        <v>0</v>
      </c>
      <c r="AC1054" s="8">
        <f t="shared" si="562"/>
        <v>0</v>
      </c>
      <c r="AD1054" s="8">
        <f t="shared" si="570"/>
        <v>0</v>
      </c>
      <c r="AE1054" s="8">
        <f t="shared" si="563"/>
        <v>0</v>
      </c>
      <c r="AJ1054" s="7"/>
      <c r="AK1054" s="6"/>
      <c r="AL1054" s="6"/>
      <c r="AM1054" s="5"/>
      <c r="AN1054" s="5"/>
    </row>
    <row r="1055" spans="8:40" x14ac:dyDescent="0.15">
      <c r="H1055" s="17">
        <f t="shared" si="571"/>
        <v>176</v>
      </c>
      <c r="I1055" s="7" t="b">
        <f t="shared" si="564"/>
        <v>0</v>
      </c>
      <c r="J1055" s="16">
        <v>0</v>
      </c>
      <c r="K1055" s="14">
        <v>0</v>
      </c>
      <c r="L1055" s="15">
        <f t="shared" si="572"/>
        <v>2776.2812109034016</v>
      </c>
      <c r="M1055" s="14">
        <f t="shared" si="556"/>
        <v>769177</v>
      </c>
      <c r="O1055" s="12" t="e">
        <f>1000*(IF(I116&lt;18,VLOOKUP(I116,'[1]Mortality (No Interventions) H'!$B$10:$O$129,13),VLOOKUP(I116,'[1]Mortality (Interventions) H'!$B$392:$AV$512,25)))</f>
        <v>#N/A</v>
      </c>
      <c r="P1055" s="11">
        <v>0</v>
      </c>
      <c r="Q1055" s="10" t="e">
        <f t="shared" si="565"/>
        <v>#N/A</v>
      </c>
      <c r="R1055" s="10" t="e">
        <f t="shared" si="566"/>
        <v>#N/A</v>
      </c>
      <c r="S1055" s="10" t="e">
        <f t="shared" si="567"/>
        <v>#N/A</v>
      </c>
      <c r="T1055" s="9" t="e">
        <f t="shared" si="557"/>
        <v>#N/A</v>
      </c>
      <c r="V1055" s="8" t="e">
        <f t="shared" si="568"/>
        <v>#N/A</v>
      </c>
      <c r="W1055" s="8" t="e">
        <f t="shared" si="558"/>
        <v>#N/A</v>
      </c>
      <c r="Y1055" s="8">
        <f t="shared" si="559"/>
        <v>0</v>
      </c>
      <c r="Z1055" s="8">
        <f t="shared" si="560"/>
        <v>0</v>
      </c>
      <c r="AA1055" s="8">
        <f t="shared" si="561"/>
        <v>0</v>
      </c>
      <c r="AB1055" s="8">
        <f t="shared" si="569"/>
        <v>0</v>
      </c>
      <c r="AC1055" s="8">
        <f t="shared" si="562"/>
        <v>0</v>
      </c>
      <c r="AD1055" s="8">
        <f t="shared" si="570"/>
        <v>0</v>
      </c>
      <c r="AE1055" s="8">
        <f t="shared" si="563"/>
        <v>0</v>
      </c>
      <c r="AJ1055" s="7"/>
      <c r="AK1055" s="6"/>
      <c r="AL1055" s="6"/>
      <c r="AM1055" s="5"/>
      <c r="AN1055" s="5"/>
    </row>
    <row r="1056" spans="8:40" x14ac:dyDescent="0.15">
      <c r="H1056" s="17">
        <f t="shared" si="571"/>
        <v>177</v>
      </c>
      <c r="I1056" s="7" t="b">
        <f t="shared" si="564"/>
        <v>0</v>
      </c>
      <c r="J1056" s="16">
        <v>0</v>
      </c>
      <c r="K1056" s="14">
        <v>0</v>
      </c>
      <c r="L1056" s="15">
        <f t="shared" si="572"/>
        <v>2776.2812109034016</v>
      </c>
      <c r="M1056" s="14">
        <f t="shared" si="556"/>
        <v>769177</v>
      </c>
      <c r="O1056" s="12" t="e">
        <f>1000*(IF(I117&lt;18,VLOOKUP(I117,'[1]Mortality (No Interventions) H'!$B$10:$O$129,13),VLOOKUP(I117,'[1]Mortality (Interventions) H'!$B$392:$AV$512,25)))</f>
        <v>#N/A</v>
      </c>
      <c r="P1056" s="11">
        <v>0</v>
      </c>
      <c r="Q1056" s="10" t="e">
        <f t="shared" si="565"/>
        <v>#N/A</v>
      </c>
      <c r="R1056" s="10" t="e">
        <f t="shared" si="566"/>
        <v>#N/A</v>
      </c>
      <c r="S1056" s="10" t="e">
        <f t="shared" si="567"/>
        <v>#N/A</v>
      </c>
      <c r="T1056" s="9" t="e">
        <f t="shared" si="557"/>
        <v>#N/A</v>
      </c>
      <c r="V1056" s="8" t="e">
        <f t="shared" si="568"/>
        <v>#N/A</v>
      </c>
      <c r="W1056" s="8" t="e">
        <f t="shared" si="558"/>
        <v>#N/A</v>
      </c>
      <c r="Y1056" s="8">
        <f t="shared" si="559"/>
        <v>0</v>
      </c>
      <c r="Z1056" s="8">
        <f t="shared" si="560"/>
        <v>0</v>
      </c>
      <c r="AA1056" s="8">
        <f t="shared" si="561"/>
        <v>0</v>
      </c>
      <c r="AB1056" s="8">
        <f t="shared" si="569"/>
        <v>0</v>
      </c>
      <c r="AC1056" s="8">
        <f t="shared" si="562"/>
        <v>0</v>
      </c>
      <c r="AD1056" s="8">
        <f t="shared" si="570"/>
        <v>0</v>
      </c>
      <c r="AE1056" s="8">
        <f t="shared" si="563"/>
        <v>0</v>
      </c>
      <c r="AJ1056" s="7"/>
      <c r="AK1056" s="6"/>
      <c r="AL1056" s="6"/>
      <c r="AM1056" s="5"/>
      <c r="AN1056" s="5"/>
    </row>
    <row r="1057" spans="8:40" x14ac:dyDescent="0.15">
      <c r="H1057" s="17">
        <f t="shared" si="571"/>
        <v>178</v>
      </c>
      <c r="I1057" s="7" t="b">
        <f t="shared" si="564"/>
        <v>0</v>
      </c>
      <c r="J1057" s="16">
        <v>0</v>
      </c>
      <c r="K1057" s="14">
        <v>0</v>
      </c>
      <c r="L1057" s="15">
        <f t="shared" si="572"/>
        <v>2776.2812109034016</v>
      </c>
      <c r="M1057" s="14">
        <f t="shared" si="556"/>
        <v>769177</v>
      </c>
      <c r="O1057" s="12" t="e">
        <f>1000*(IF(I118&lt;18,VLOOKUP(I118,'[1]Mortality (No Interventions) H'!$B$10:$O$129,13),VLOOKUP(I118,'[1]Mortality (Interventions) H'!$B$392:$AV$512,25)))</f>
        <v>#N/A</v>
      </c>
      <c r="P1057" s="11">
        <v>0</v>
      </c>
      <c r="Q1057" s="10" t="e">
        <f t="shared" si="565"/>
        <v>#N/A</v>
      </c>
      <c r="R1057" s="10" t="e">
        <f t="shared" si="566"/>
        <v>#N/A</v>
      </c>
      <c r="S1057" s="10" t="e">
        <f t="shared" si="567"/>
        <v>#N/A</v>
      </c>
      <c r="T1057" s="9" t="e">
        <f t="shared" si="557"/>
        <v>#N/A</v>
      </c>
      <c r="V1057" s="8" t="e">
        <f t="shared" si="568"/>
        <v>#N/A</v>
      </c>
      <c r="W1057" s="8" t="e">
        <f t="shared" si="558"/>
        <v>#N/A</v>
      </c>
      <c r="Y1057" s="8">
        <f t="shared" si="559"/>
        <v>0</v>
      </c>
      <c r="Z1057" s="8">
        <f t="shared" si="560"/>
        <v>0</v>
      </c>
      <c r="AA1057" s="8">
        <f t="shared" si="561"/>
        <v>0</v>
      </c>
      <c r="AB1057" s="8">
        <f t="shared" si="569"/>
        <v>0</v>
      </c>
      <c r="AC1057" s="8">
        <f t="shared" si="562"/>
        <v>0</v>
      </c>
      <c r="AD1057" s="8">
        <f t="shared" si="570"/>
        <v>0</v>
      </c>
      <c r="AE1057" s="8">
        <f t="shared" si="563"/>
        <v>0</v>
      </c>
      <c r="AJ1057" s="7"/>
      <c r="AK1057" s="6"/>
      <c r="AL1057" s="6"/>
      <c r="AM1057" s="5"/>
      <c r="AN1057" s="5"/>
    </row>
    <row r="1058" spans="8:40" x14ac:dyDescent="0.15">
      <c r="H1058" s="17">
        <f t="shared" si="571"/>
        <v>179</v>
      </c>
      <c r="I1058" s="7" t="b">
        <f t="shared" si="564"/>
        <v>0</v>
      </c>
      <c r="J1058" s="16">
        <v>0</v>
      </c>
      <c r="K1058" s="14">
        <v>0</v>
      </c>
      <c r="L1058" s="15">
        <f t="shared" si="572"/>
        <v>2776.2812109034016</v>
      </c>
      <c r="M1058" s="14">
        <f t="shared" si="556"/>
        <v>769177</v>
      </c>
      <c r="O1058" s="12" t="e">
        <f>1000*(IF(I119&lt;18,VLOOKUP(I119,'[1]Mortality (No Interventions) H'!$B$10:$O$129,13),VLOOKUP(I119,'[1]Mortality (Interventions) H'!$B$392:$AV$512,25)))</f>
        <v>#N/A</v>
      </c>
      <c r="P1058" s="11">
        <v>0</v>
      </c>
      <c r="Q1058" s="10" t="e">
        <f t="shared" si="565"/>
        <v>#N/A</v>
      </c>
      <c r="R1058" s="10" t="e">
        <f t="shared" si="566"/>
        <v>#N/A</v>
      </c>
      <c r="S1058" s="10" t="e">
        <f t="shared" si="567"/>
        <v>#N/A</v>
      </c>
      <c r="T1058" s="9" t="e">
        <f t="shared" si="557"/>
        <v>#N/A</v>
      </c>
      <c r="V1058" s="8" t="e">
        <f t="shared" si="568"/>
        <v>#N/A</v>
      </c>
      <c r="W1058" s="8" t="e">
        <f t="shared" si="558"/>
        <v>#N/A</v>
      </c>
      <c r="Y1058" s="8">
        <f t="shared" si="559"/>
        <v>0</v>
      </c>
      <c r="Z1058" s="8">
        <f t="shared" si="560"/>
        <v>0</v>
      </c>
      <c r="AA1058" s="8">
        <f t="shared" si="561"/>
        <v>0</v>
      </c>
      <c r="AB1058" s="8">
        <f t="shared" si="569"/>
        <v>0</v>
      </c>
      <c r="AC1058" s="8">
        <f t="shared" si="562"/>
        <v>0</v>
      </c>
      <c r="AD1058" s="8">
        <f t="shared" si="570"/>
        <v>0</v>
      </c>
      <c r="AE1058" s="8">
        <f t="shared" si="563"/>
        <v>0</v>
      </c>
      <c r="AJ1058" s="7"/>
      <c r="AK1058" s="6"/>
      <c r="AL1058" s="6"/>
      <c r="AM1058" s="5"/>
      <c r="AN1058" s="5"/>
    </row>
    <row r="1059" spans="8:40" x14ac:dyDescent="0.15">
      <c r="H1059" s="17">
        <f t="shared" si="571"/>
        <v>180</v>
      </c>
      <c r="I1059" s="7" t="b">
        <f t="shared" si="564"/>
        <v>0</v>
      </c>
      <c r="J1059" s="16">
        <v>0</v>
      </c>
      <c r="K1059" s="14">
        <v>0</v>
      </c>
      <c r="L1059" s="15">
        <f t="shared" si="572"/>
        <v>2776.2812109034016</v>
      </c>
      <c r="M1059" s="14">
        <f t="shared" si="556"/>
        <v>769177</v>
      </c>
      <c r="O1059" s="12" t="e">
        <f>1000*(IF(I120&lt;18,VLOOKUP(I120,'[1]Mortality (No Interventions) H'!$B$10:$O$129,13),VLOOKUP(I120,'[1]Mortality (Interventions) H'!$B$392:$AV$512,25)))</f>
        <v>#N/A</v>
      </c>
      <c r="P1059" s="11">
        <v>0</v>
      </c>
      <c r="Q1059" s="10" t="e">
        <f t="shared" si="565"/>
        <v>#N/A</v>
      </c>
      <c r="R1059" s="10" t="e">
        <f t="shared" si="566"/>
        <v>#N/A</v>
      </c>
      <c r="S1059" s="10" t="e">
        <f t="shared" si="567"/>
        <v>#N/A</v>
      </c>
      <c r="T1059" s="9" t="e">
        <f t="shared" si="557"/>
        <v>#N/A</v>
      </c>
      <c r="V1059" s="8" t="e">
        <f t="shared" si="568"/>
        <v>#N/A</v>
      </c>
      <c r="W1059" s="8" t="e">
        <f t="shared" si="558"/>
        <v>#N/A</v>
      </c>
      <c r="Y1059" s="8">
        <f t="shared" si="559"/>
        <v>0</v>
      </c>
      <c r="Z1059" s="8">
        <f t="shared" si="560"/>
        <v>0</v>
      </c>
      <c r="AA1059" s="8">
        <f t="shared" si="561"/>
        <v>0</v>
      </c>
      <c r="AB1059" s="8">
        <f t="shared" si="569"/>
        <v>0</v>
      </c>
      <c r="AC1059" s="8">
        <f t="shared" si="562"/>
        <v>0</v>
      </c>
      <c r="AD1059" s="8">
        <f t="shared" si="570"/>
        <v>0</v>
      </c>
      <c r="AE1059" s="8">
        <f t="shared" si="563"/>
        <v>0</v>
      </c>
      <c r="AJ1059" s="7"/>
      <c r="AK1059" s="6"/>
      <c r="AL1059" s="6"/>
      <c r="AM1059" s="5"/>
      <c r="AN1059" s="5"/>
    </row>
    <row r="1060" spans="8:40" x14ac:dyDescent="0.15">
      <c r="H1060" s="17">
        <f t="shared" si="571"/>
        <v>181</v>
      </c>
      <c r="I1060" s="7" t="b">
        <f t="shared" si="564"/>
        <v>0</v>
      </c>
      <c r="J1060" s="16">
        <v>0</v>
      </c>
      <c r="K1060" s="14">
        <v>0</v>
      </c>
      <c r="L1060" s="15">
        <f t="shared" si="572"/>
        <v>2776.2812109034016</v>
      </c>
      <c r="M1060" s="14">
        <f t="shared" si="556"/>
        <v>769177</v>
      </c>
      <c r="O1060" s="12" t="e">
        <f>1000*(IF(I121&lt;18,VLOOKUP(I121,'[1]Mortality (No Interventions) H'!$B$10:$O$129,13),VLOOKUP(I121,'[1]Mortality (Interventions) H'!$B$392:$AV$512,25)))</f>
        <v>#N/A</v>
      </c>
      <c r="P1060" s="11">
        <v>0</v>
      </c>
      <c r="Q1060" s="10" t="e">
        <f t="shared" si="565"/>
        <v>#N/A</v>
      </c>
      <c r="R1060" s="10" t="e">
        <f t="shared" si="566"/>
        <v>#N/A</v>
      </c>
      <c r="S1060" s="10" t="e">
        <f t="shared" si="567"/>
        <v>#N/A</v>
      </c>
      <c r="T1060" s="9" t="e">
        <f t="shared" si="557"/>
        <v>#N/A</v>
      </c>
      <c r="V1060" s="8" t="e">
        <f t="shared" si="568"/>
        <v>#N/A</v>
      </c>
      <c r="W1060" s="8" t="e">
        <f t="shared" si="558"/>
        <v>#N/A</v>
      </c>
      <c r="Y1060" s="8">
        <f t="shared" si="559"/>
        <v>0</v>
      </c>
      <c r="Z1060" s="8">
        <f t="shared" si="560"/>
        <v>0</v>
      </c>
      <c r="AA1060" s="8">
        <f t="shared" si="561"/>
        <v>0</v>
      </c>
      <c r="AB1060" s="8">
        <f t="shared" si="569"/>
        <v>0</v>
      </c>
      <c r="AC1060" s="8">
        <f t="shared" si="562"/>
        <v>0</v>
      </c>
      <c r="AD1060" s="8">
        <f t="shared" si="570"/>
        <v>0</v>
      </c>
      <c r="AE1060" s="8">
        <f t="shared" si="563"/>
        <v>0</v>
      </c>
      <c r="AJ1060" s="7"/>
      <c r="AK1060" s="6"/>
      <c r="AL1060" s="6"/>
      <c r="AM1060" s="5"/>
      <c r="AN1060" s="5"/>
    </row>
    <row r="1061" spans="8:40" x14ac:dyDescent="0.15">
      <c r="H1061" s="17">
        <f t="shared" si="571"/>
        <v>182</v>
      </c>
      <c r="I1061" s="7" t="b">
        <f t="shared" si="564"/>
        <v>0</v>
      </c>
      <c r="J1061" s="16">
        <v>0</v>
      </c>
      <c r="K1061" s="14">
        <v>0</v>
      </c>
      <c r="L1061" s="15">
        <f t="shared" si="572"/>
        <v>2776.2812109034016</v>
      </c>
      <c r="M1061" s="14">
        <f t="shared" si="556"/>
        <v>769177</v>
      </c>
      <c r="O1061" s="12" t="e">
        <f>1000*(IF(I122&lt;18,VLOOKUP(I122,'[1]Mortality (No Interventions) H'!$B$10:$O$129,13),VLOOKUP(I122,'[1]Mortality (Interventions) H'!$B$392:$AV$512,25)))</f>
        <v>#N/A</v>
      </c>
      <c r="P1061" s="11">
        <v>0</v>
      </c>
      <c r="Q1061" s="10" t="e">
        <f t="shared" si="565"/>
        <v>#N/A</v>
      </c>
      <c r="R1061" s="10" t="e">
        <f t="shared" si="566"/>
        <v>#N/A</v>
      </c>
      <c r="S1061" s="10" t="e">
        <f t="shared" si="567"/>
        <v>#N/A</v>
      </c>
      <c r="T1061" s="9" t="e">
        <f t="shared" si="557"/>
        <v>#N/A</v>
      </c>
      <c r="V1061" s="8" t="e">
        <f t="shared" si="568"/>
        <v>#N/A</v>
      </c>
      <c r="W1061" s="8" t="e">
        <f t="shared" si="558"/>
        <v>#N/A</v>
      </c>
      <c r="Y1061" s="8">
        <f t="shared" si="559"/>
        <v>0</v>
      </c>
      <c r="Z1061" s="8">
        <f t="shared" si="560"/>
        <v>0</v>
      </c>
      <c r="AA1061" s="8">
        <f t="shared" si="561"/>
        <v>0</v>
      </c>
      <c r="AB1061" s="8">
        <f t="shared" si="569"/>
        <v>0</v>
      </c>
      <c r="AC1061" s="8">
        <f t="shared" si="562"/>
        <v>0</v>
      </c>
      <c r="AD1061" s="8">
        <f t="shared" si="570"/>
        <v>0</v>
      </c>
      <c r="AE1061" s="8">
        <f t="shared" si="563"/>
        <v>0</v>
      </c>
      <c r="AJ1061" s="7"/>
      <c r="AK1061" s="6"/>
      <c r="AL1061" s="6"/>
      <c r="AM1061" s="5"/>
      <c r="AN1061" s="5"/>
    </row>
    <row r="1062" spans="8:40" x14ac:dyDescent="0.15">
      <c r="H1062" s="17">
        <f t="shared" si="571"/>
        <v>183</v>
      </c>
      <c r="I1062" s="7" t="b">
        <f t="shared" si="564"/>
        <v>0</v>
      </c>
      <c r="J1062" s="16">
        <v>0</v>
      </c>
      <c r="K1062" s="14">
        <v>0</v>
      </c>
      <c r="L1062" s="15">
        <f t="shared" si="572"/>
        <v>2776.2812109034016</v>
      </c>
      <c r="M1062" s="14">
        <f t="shared" si="556"/>
        <v>769177</v>
      </c>
      <c r="O1062" s="12" t="e">
        <f>1000*(IF(I123&lt;18,VLOOKUP(I123,'[1]Mortality (No Interventions) H'!$B$10:$O$129,13),VLOOKUP(I123,'[1]Mortality (Interventions) H'!$B$392:$AV$512,25)))</f>
        <v>#N/A</v>
      </c>
      <c r="P1062" s="11">
        <v>0</v>
      </c>
      <c r="Q1062" s="10" t="e">
        <f t="shared" si="565"/>
        <v>#N/A</v>
      </c>
      <c r="R1062" s="10" t="e">
        <f t="shared" si="566"/>
        <v>#N/A</v>
      </c>
      <c r="S1062" s="10" t="e">
        <f t="shared" si="567"/>
        <v>#N/A</v>
      </c>
      <c r="T1062" s="9" t="e">
        <f t="shared" si="557"/>
        <v>#N/A</v>
      </c>
      <c r="V1062" s="8" t="e">
        <f t="shared" si="568"/>
        <v>#N/A</v>
      </c>
      <c r="W1062" s="8" t="e">
        <f t="shared" si="558"/>
        <v>#N/A</v>
      </c>
      <c r="Y1062" s="8">
        <f t="shared" si="559"/>
        <v>0</v>
      </c>
      <c r="Z1062" s="8">
        <f t="shared" si="560"/>
        <v>0</v>
      </c>
      <c r="AA1062" s="8">
        <f t="shared" si="561"/>
        <v>0</v>
      </c>
      <c r="AB1062" s="8">
        <f t="shared" si="569"/>
        <v>0</v>
      </c>
      <c r="AC1062" s="8">
        <f t="shared" si="562"/>
        <v>0</v>
      </c>
      <c r="AD1062" s="8">
        <f t="shared" si="570"/>
        <v>0</v>
      </c>
      <c r="AE1062" s="8">
        <f t="shared" si="563"/>
        <v>0</v>
      </c>
      <c r="AJ1062" s="7"/>
      <c r="AK1062" s="6"/>
      <c r="AL1062" s="6"/>
      <c r="AM1062" s="5"/>
      <c r="AN1062" s="5"/>
    </row>
    <row r="1063" spans="8:40" x14ac:dyDescent="0.15">
      <c r="H1063" s="17">
        <f t="shared" si="571"/>
        <v>184</v>
      </c>
      <c r="I1063" s="7" t="b">
        <f t="shared" si="564"/>
        <v>0</v>
      </c>
      <c r="J1063" s="16">
        <v>0</v>
      </c>
      <c r="K1063" s="14">
        <v>0</v>
      </c>
      <c r="L1063" s="15">
        <f t="shared" si="572"/>
        <v>2776.2812109034016</v>
      </c>
      <c r="M1063" s="14">
        <f t="shared" si="556"/>
        <v>769177</v>
      </c>
      <c r="O1063" s="12" t="e">
        <f>1000*(IF(I124&lt;18,VLOOKUP(I124,'[1]Mortality (No Interventions) H'!$B$10:$O$129,13),VLOOKUP(I124,'[1]Mortality (Interventions) H'!$B$392:$AV$512,25)))</f>
        <v>#N/A</v>
      </c>
      <c r="P1063" s="11">
        <v>0</v>
      </c>
      <c r="Q1063" s="10" t="e">
        <f t="shared" si="565"/>
        <v>#N/A</v>
      </c>
      <c r="R1063" s="10" t="e">
        <f t="shared" si="566"/>
        <v>#N/A</v>
      </c>
      <c r="S1063" s="10" t="e">
        <f t="shared" si="567"/>
        <v>#N/A</v>
      </c>
      <c r="T1063" s="9" t="e">
        <f t="shared" si="557"/>
        <v>#N/A</v>
      </c>
      <c r="V1063" s="8" t="e">
        <f t="shared" si="568"/>
        <v>#N/A</v>
      </c>
      <c r="W1063" s="8" t="e">
        <f t="shared" si="558"/>
        <v>#N/A</v>
      </c>
      <c r="Y1063" s="8">
        <f t="shared" si="559"/>
        <v>0</v>
      </c>
      <c r="Z1063" s="8">
        <f t="shared" si="560"/>
        <v>0</v>
      </c>
      <c r="AA1063" s="8">
        <f t="shared" si="561"/>
        <v>0</v>
      </c>
      <c r="AB1063" s="8">
        <f t="shared" si="569"/>
        <v>0</v>
      </c>
      <c r="AC1063" s="8">
        <f t="shared" si="562"/>
        <v>0</v>
      </c>
      <c r="AD1063" s="8">
        <f t="shared" si="570"/>
        <v>0</v>
      </c>
      <c r="AE1063" s="8">
        <f t="shared" si="563"/>
        <v>0</v>
      </c>
      <c r="AJ1063" s="7"/>
      <c r="AK1063" s="6"/>
      <c r="AL1063" s="6"/>
      <c r="AM1063" s="5"/>
      <c r="AN1063" s="5"/>
    </row>
    <row r="1068" spans="8:40" x14ac:dyDescent="0.15">
      <c r="X1068" s="3" t="s">
        <v>43</v>
      </c>
      <c r="Y1068" s="2">
        <f t="shared" ref="Y1068:AE1068" si="573">SUM(Y943:Y1063)</f>
        <v>556360.55662614468</v>
      </c>
      <c r="Z1068" s="2">
        <f t="shared" si="573"/>
        <v>-13909.013915653617</v>
      </c>
      <c r="AA1068" s="2">
        <f t="shared" si="573"/>
        <v>-42196.84813169804</v>
      </c>
      <c r="AB1068" s="2">
        <f t="shared" si="573"/>
        <v>-769176.99999999977</v>
      </c>
      <c r="AC1068" s="2">
        <f t="shared" si="573"/>
        <v>-268922.30542120693</v>
      </c>
      <c r="AD1068" s="2">
        <f t="shared" si="573"/>
        <v>11450.224978764531</v>
      </c>
      <c r="AE1068" s="2">
        <f t="shared" si="573"/>
        <v>-257472.08044244238</v>
      </c>
    </row>
    <row r="1069" spans="8:40" x14ac:dyDescent="0.15">
      <c r="X1069" s="4"/>
    </row>
    <row r="1070" spans="8:40" x14ac:dyDescent="0.15">
      <c r="X1070" s="3" t="str">
        <f>"Present Value at "&amp;TEXT(D945,"0.00%")&amp;":"</f>
        <v>Present Value at 9.81%:</v>
      </c>
      <c r="Y1070" s="2">
        <f t="shared" ref="Y1070:AE1070" si="574">Y943+NPV($D$6,Y944:Y1063)</f>
        <v>556360.55662614468</v>
      </c>
      <c r="Z1070" s="2">
        <f t="shared" si="574"/>
        <v>-13909.013915653617</v>
      </c>
      <c r="AA1070" s="2">
        <f t="shared" si="574"/>
        <v>-21827.854873206248</v>
      </c>
      <c r="AB1070" s="2">
        <f t="shared" si="574"/>
        <v>-236597.24473519332</v>
      </c>
      <c r="AC1070" s="2">
        <f t="shared" si="574"/>
        <v>284026.44310209167</v>
      </c>
      <c r="AD1070" s="2">
        <f t="shared" si="574"/>
        <v>5325.7975526480595</v>
      </c>
      <c r="AE1070" s="2">
        <f t="shared" si="574"/>
        <v>289352.24065473978</v>
      </c>
    </row>
    <row r="1072" spans="8:40" x14ac:dyDescent="0.15">
      <c r="X1072" s="3" t="str">
        <f>"Present Value at "&amp;TEXT(D946,"0.00%")&amp;":"</f>
        <v>Present Value at 3.64%:</v>
      </c>
      <c r="Y1072" s="2">
        <f t="shared" ref="Y1072:AE1072" si="575">Y943+NPV($D$7,Y944:Y1063)</f>
        <v>556360.55662614468</v>
      </c>
      <c r="Z1072" s="2">
        <f t="shared" si="575"/>
        <v>-13909.013915653617</v>
      </c>
      <c r="AA1072" s="2">
        <f t="shared" si="575"/>
        <v>-31557.073252328992</v>
      </c>
      <c r="AB1072" s="2">
        <f t="shared" si="575"/>
        <v>-463491.04336920596</v>
      </c>
      <c r="AC1072" s="2">
        <f t="shared" si="575"/>
        <v>47403.426088956068</v>
      </c>
      <c r="AD1072" s="2">
        <f t="shared" si="575"/>
        <v>8232.6485919127463</v>
      </c>
      <c r="AE1072" s="2">
        <f t="shared" si="575"/>
        <v>55636.074680868885</v>
      </c>
    </row>
    <row r="1073" spans="1:40" ht="14" customHeight="1" x14ac:dyDescent="0.15"/>
    <row r="1074" spans="1:40" ht="14" customHeight="1" x14ac:dyDescent="0.15"/>
    <row r="1075" spans="1:40" ht="14" customHeight="1" x14ac:dyDescent="0.15"/>
    <row r="1076" spans="1:40" ht="14" customHeight="1" x14ac:dyDescent="0.15"/>
    <row r="1077" spans="1:40" ht="19" customHeight="1" x14ac:dyDescent="0.15">
      <c r="A1077" s="1"/>
      <c r="G1077" s="1" t="s">
        <v>11</v>
      </c>
      <c r="H1077" s="50">
        <v>553380.912894774</v>
      </c>
    </row>
    <row r="1078" spans="1:40" ht="15" customHeight="1" x14ac:dyDescent="0.15">
      <c r="A1078" s="49" t="s">
        <v>32</v>
      </c>
      <c r="B1078" s="40">
        <v>1</v>
      </c>
      <c r="C1078" s="40"/>
      <c r="D1078" s="40"/>
      <c r="E1078" s="1"/>
      <c r="H1078" s="17">
        <v>0</v>
      </c>
      <c r="I1078" s="17">
        <v>0</v>
      </c>
      <c r="J1078" s="14">
        <f>$H$1077</f>
        <v>553380.912894774</v>
      </c>
      <c r="K1078" s="14">
        <f>J1078*$C$10</f>
        <v>13834.52282236935</v>
      </c>
      <c r="L1078" s="15">
        <f>$C$1088</f>
        <v>5531.7391130919441</v>
      </c>
      <c r="M1078" s="14">
        <f t="shared" ref="M1078:M1109" si="576">$E$11</f>
        <v>769177</v>
      </c>
      <c r="Q1078" s="48">
        <v>1</v>
      </c>
      <c r="R1078" s="9"/>
      <c r="S1078" s="9"/>
      <c r="T1078" s="9">
        <f t="shared" ref="T1078:T1109" si="577">Q1078-SUM(R1078:S1078)</f>
        <v>1</v>
      </c>
      <c r="U1078" s="47"/>
      <c r="V1078" s="8"/>
      <c r="W1078" s="8">
        <f t="shared" ref="W1078:W1109" si="578">$G$14*M1078*T1078</f>
        <v>7691.77</v>
      </c>
      <c r="X1078" s="47"/>
      <c r="Y1078" s="8">
        <f t="shared" ref="Y1078:Y1109" si="579">IFERROR(_xlfn.IFNA($T1078*J1078,0),0)</f>
        <v>553380.912894774</v>
      </c>
      <c r="Z1078" s="8">
        <f t="shared" ref="Z1078:Z1109" si="580">IFERROR(_xlfn.IFNA(-$T1078*K1078,0),0)</f>
        <v>-13834.52282236935</v>
      </c>
      <c r="AA1078" s="8">
        <f t="shared" ref="AA1078:AA1109" si="581">IFERROR(_xlfn.IFNA(-$T1078*L1078,0),0)</f>
        <v>-5531.7391130919441</v>
      </c>
      <c r="AB1078" s="8"/>
      <c r="AC1078" s="8">
        <f t="shared" ref="AC1078:AC1109" si="582">IFERROR(_xlfn.IFNA(SUM(Y1078:AB1078),0),0)</f>
        <v>534014.65095931268</v>
      </c>
      <c r="AD1078" s="8"/>
      <c r="AE1078" s="8">
        <f t="shared" ref="AE1078:AE1109" si="583">IFERROR(_xlfn.IFNA(SUM(AC1078:AD1078),0),0)</f>
        <v>534014.65095931268</v>
      </c>
      <c r="AG1078" s="46">
        <f>AE1207</f>
        <v>55338.110288726341</v>
      </c>
      <c r="AJ1078" s="17"/>
      <c r="AK1078" s="6"/>
      <c r="AL1078" s="6"/>
      <c r="AM1078" s="5"/>
      <c r="AN1078" s="5"/>
    </row>
    <row r="1079" spans="1:40" x14ac:dyDescent="0.15">
      <c r="H1079" s="17">
        <f>$B$4</f>
        <v>65</v>
      </c>
      <c r="I1079" s="7">
        <f t="shared" ref="I1079:I1110" si="584">IF(H1079&lt;121, H1079 )</f>
        <v>65</v>
      </c>
      <c r="J1079" s="14"/>
      <c r="K1079" s="14"/>
      <c r="L1079" s="15"/>
      <c r="M1079" s="14">
        <f t="shared" si="576"/>
        <v>769177</v>
      </c>
      <c r="N1079" s="13"/>
      <c r="O1079" s="12">
        <f>1000*(IF(I5&lt;18,VLOOKUP(I5,'[1]Mortality (No Interventions) H'!$B$10:$O$129,13),VLOOKUP(I5,'[1]Mortality (Interventions) H'!$B$392:$AV$512,28)))</f>
        <v>22.056123565860318</v>
      </c>
      <c r="P1079" s="11">
        <v>0</v>
      </c>
      <c r="Q1079" s="10">
        <f t="shared" ref="Q1079:Q1110" si="585">T1078</f>
        <v>1</v>
      </c>
      <c r="R1079" s="10">
        <f t="shared" ref="R1079:R1110" si="586">O1079*Q1079/1000</f>
        <v>2.2056123565860317E-2</v>
      </c>
      <c r="S1079" s="10">
        <f t="shared" ref="S1079:S1110" si="587">MIN(P1079*Q1079,Q1079-R1079)</f>
        <v>0</v>
      </c>
      <c r="T1079" s="9">
        <f t="shared" si="577"/>
        <v>0.97794387643413971</v>
      </c>
      <c r="U1079" s="18"/>
      <c r="V1079" s="8">
        <f t="shared" ref="V1079:V1110" si="588">W1078</f>
        <v>7691.77</v>
      </c>
      <c r="W1079" s="8">
        <f t="shared" si="578"/>
        <v>7522.1193704398229</v>
      </c>
      <c r="X1079" s="18"/>
      <c r="Y1079" s="8">
        <f t="shared" si="579"/>
        <v>0</v>
      </c>
      <c r="Z1079" s="8">
        <f t="shared" si="580"/>
        <v>0</v>
      </c>
      <c r="AA1079" s="8">
        <f t="shared" si="581"/>
        <v>0</v>
      </c>
      <c r="AB1079" s="8">
        <f t="shared" ref="AB1079:AB1110" si="589">IFERROR(_xlfn.IFNA(-M1079*R1079,0),0)</f>
        <v>-16965.06295601774</v>
      </c>
      <c r="AC1079" s="8">
        <f t="shared" si="582"/>
        <v>-16965.06295601774</v>
      </c>
      <c r="AD1079" s="8">
        <f t="shared" ref="AD1079:AD1110" si="590">IFERROR(_xlfn.IFNA($D$6*SUM(V1079:V1079,Y1079:Z1079),0),0)</f>
        <v>754.56263700000011</v>
      </c>
      <c r="AE1079" s="8">
        <f t="shared" si="583"/>
        <v>-16210.500319017739</v>
      </c>
      <c r="AG1079" s="8"/>
      <c r="AJ1079" s="7"/>
      <c r="AK1079" s="6"/>
      <c r="AL1079" s="6"/>
      <c r="AM1079" s="5"/>
      <c r="AN1079" s="5"/>
    </row>
    <row r="1080" spans="1:40" x14ac:dyDescent="0.15">
      <c r="A1080" s="30" t="s">
        <v>33</v>
      </c>
      <c r="B1080" s="30"/>
      <c r="C1080" s="30"/>
      <c r="D1080" s="45">
        <v>9.8100000000000007E-2</v>
      </c>
      <c r="E1080" s="42"/>
      <c r="F1080" s="42"/>
      <c r="G1080" s="42"/>
      <c r="H1080" s="17">
        <f t="shared" ref="H1080:H1111" si="591">H1079+1</f>
        <v>66</v>
      </c>
      <c r="I1080" s="7">
        <f t="shared" si="584"/>
        <v>66</v>
      </c>
      <c r="J1080" s="16">
        <v>0</v>
      </c>
      <c r="K1080" s="14">
        <v>0</v>
      </c>
      <c r="L1080" s="15">
        <f t="shared" ref="L1080:L1111" si="592">$C$1089</f>
        <v>2764.8345486180742</v>
      </c>
      <c r="M1080" s="14">
        <f t="shared" si="576"/>
        <v>769177</v>
      </c>
      <c r="N1080" s="13"/>
      <c r="O1080" s="12">
        <f>1000*(IF(I6&lt;18,VLOOKUP(I6,'[1]Mortality (No Interventions) H'!$B$10:$O$129,13),VLOOKUP(I6,'[1]Mortality (Interventions) H'!$B$392:$AV$512,28)))</f>
        <v>23.990750448318128</v>
      </c>
      <c r="P1080" s="11">
        <v>0</v>
      </c>
      <c r="Q1080" s="10">
        <f t="shared" si="585"/>
        <v>0.97794387643413971</v>
      </c>
      <c r="R1080" s="10">
        <f t="shared" si="586"/>
        <v>2.3461607491992303E-2</v>
      </c>
      <c r="S1080" s="10">
        <f t="shared" si="587"/>
        <v>0</v>
      </c>
      <c r="T1080" s="9">
        <f t="shared" si="577"/>
        <v>0.95448226894214738</v>
      </c>
      <c r="U1080" s="18"/>
      <c r="V1080" s="8">
        <f t="shared" si="588"/>
        <v>7522.1193704398229</v>
      </c>
      <c r="W1080" s="8">
        <f t="shared" si="578"/>
        <v>7341.6580817811409</v>
      </c>
      <c r="X1080" s="18"/>
      <c r="Y1080" s="8">
        <f t="shared" si="579"/>
        <v>0</v>
      </c>
      <c r="Z1080" s="8">
        <f t="shared" si="580"/>
        <v>0</v>
      </c>
      <c r="AA1080" s="8">
        <f t="shared" si="581"/>
        <v>-2638.9855532146175</v>
      </c>
      <c r="AB1080" s="8">
        <f t="shared" si="589"/>
        <v>-18046.128865868162</v>
      </c>
      <c r="AC1080" s="8">
        <f t="shared" si="582"/>
        <v>-20685.11441908278</v>
      </c>
      <c r="AD1080" s="8">
        <f t="shared" si="590"/>
        <v>737.91991024014669</v>
      </c>
      <c r="AE1080" s="8">
        <f t="shared" si="583"/>
        <v>-19947.194508842633</v>
      </c>
      <c r="AF1080" s="1" t="s">
        <v>34</v>
      </c>
      <c r="AG1080" s="44">
        <f>AE1207/Y1207</f>
        <v>0.10000003433303986</v>
      </c>
      <c r="AJ1080" s="7"/>
      <c r="AK1080" s="6"/>
      <c r="AL1080" s="6"/>
      <c r="AM1080" s="5"/>
      <c r="AN1080" s="5"/>
    </row>
    <row r="1081" spans="1:40" x14ac:dyDescent="0.15">
      <c r="A1081" s="40" t="s">
        <v>35</v>
      </c>
      <c r="B1081" s="40"/>
      <c r="C1081" s="38"/>
      <c r="D1081" s="43">
        <f>(1.067)/(1.0295)- 1</f>
        <v>3.6425449247207142E-2</v>
      </c>
      <c r="E1081" s="42"/>
      <c r="F1081" s="42"/>
      <c r="G1081" s="42"/>
      <c r="H1081" s="17">
        <f t="shared" si="591"/>
        <v>67</v>
      </c>
      <c r="I1081" s="7">
        <f t="shared" si="584"/>
        <v>67</v>
      </c>
      <c r="J1081" s="16">
        <v>0</v>
      </c>
      <c r="K1081" s="14">
        <v>0</v>
      </c>
      <c r="L1081" s="15">
        <f t="shared" si="592"/>
        <v>2764.8345486180742</v>
      </c>
      <c r="M1081" s="14">
        <f t="shared" si="576"/>
        <v>769177</v>
      </c>
      <c r="N1081" s="13"/>
      <c r="O1081" s="12">
        <f>1000*(IF(I7&lt;18,VLOOKUP(I7,'[1]Mortality (No Interventions) H'!$B$10:$O$129,13),VLOOKUP(I7,'[1]Mortality (Interventions) H'!$B$392:$AV$512,28)))</f>
        <v>26.028253208632069</v>
      </c>
      <c r="P1081" s="11">
        <v>0</v>
      </c>
      <c r="Q1081" s="10">
        <f t="shared" si="585"/>
        <v>0.95448226894214738</v>
      </c>
      <c r="R1081" s="10">
        <f t="shared" si="586"/>
        <v>2.4843506179175866E-2</v>
      </c>
      <c r="S1081" s="10">
        <f t="shared" si="587"/>
        <v>0</v>
      </c>
      <c r="T1081" s="9">
        <f t="shared" si="577"/>
        <v>0.92963876276297153</v>
      </c>
      <c r="U1081" s="18"/>
      <c r="V1081" s="8">
        <f t="shared" si="588"/>
        <v>7341.6580817811409</v>
      </c>
      <c r="W1081" s="8">
        <f t="shared" si="578"/>
        <v>7150.5675462573417</v>
      </c>
      <c r="X1081" s="18"/>
      <c r="Y1081" s="8">
        <f t="shared" si="579"/>
        <v>0</v>
      </c>
      <c r="Z1081" s="8">
        <f t="shared" si="580"/>
        <v>0</v>
      </c>
      <c r="AA1081" s="8">
        <f t="shared" si="581"/>
        <v>-2570.2973690216254</v>
      </c>
      <c r="AB1081" s="8">
        <f t="shared" si="589"/>
        <v>-19109.053552379955</v>
      </c>
      <c r="AC1081" s="8">
        <f t="shared" si="582"/>
        <v>-21679.350921401579</v>
      </c>
      <c r="AD1081" s="8">
        <f t="shared" si="590"/>
        <v>720.21665782272999</v>
      </c>
      <c r="AE1081" s="8">
        <f t="shared" si="583"/>
        <v>-20959.13426357885</v>
      </c>
      <c r="AJ1081" s="7"/>
      <c r="AK1081" s="6"/>
      <c r="AL1081" s="6"/>
      <c r="AM1081" s="5"/>
      <c r="AN1081" s="5"/>
    </row>
    <row r="1082" spans="1:40" x14ac:dyDescent="0.15">
      <c r="A1082" s="40" t="s">
        <v>36</v>
      </c>
      <c r="B1082" s="36"/>
      <c r="C1082" s="38"/>
      <c r="D1082" s="17"/>
      <c r="E1082" s="17"/>
      <c r="F1082" s="17"/>
      <c r="G1082" s="17"/>
      <c r="H1082" s="17">
        <f t="shared" si="591"/>
        <v>68</v>
      </c>
      <c r="I1082" s="7">
        <f t="shared" si="584"/>
        <v>68</v>
      </c>
      <c r="J1082" s="16">
        <v>0</v>
      </c>
      <c r="K1082" s="14">
        <v>0</v>
      </c>
      <c r="L1082" s="15">
        <f t="shared" si="592"/>
        <v>2764.8345486180742</v>
      </c>
      <c r="M1082" s="14">
        <f t="shared" si="576"/>
        <v>769177</v>
      </c>
      <c r="N1082" s="13"/>
      <c r="O1082" s="12">
        <f>1000*(IF(I8&lt;18,VLOOKUP(I8,'[1]Mortality (No Interventions) H'!$B$10:$O$129,13),VLOOKUP(I8,'[1]Mortality (Interventions) H'!$B$392:$AV$512,28)))</f>
        <v>28.164817358307896</v>
      </c>
      <c r="P1082" s="11">
        <v>0</v>
      </c>
      <c r="Q1082" s="10">
        <f t="shared" si="585"/>
        <v>0.92963876276297153</v>
      </c>
      <c r="R1082" s="10">
        <f t="shared" si="586"/>
        <v>2.6183105962422418E-2</v>
      </c>
      <c r="S1082" s="10">
        <f t="shared" si="587"/>
        <v>0</v>
      </c>
      <c r="T1082" s="9">
        <f t="shared" si="577"/>
        <v>0.90345565680054907</v>
      </c>
      <c r="U1082" s="18"/>
      <c r="V1082" s="8">
        <f t="shared" si="588"/>
        <v>7150.5675462573417</v>
      </c>
      <c r="W1082" s="8">
        <f t="shared" si="578"/>
        <v>6949.1731173087601</v>
      </c>
      <c r="X1082" s="18"/>
      <c r="Y1082" s="8">
        <f t="shared" si="579"/>
        <v>0</v>
      </c>
      <c r="Z1082" s="8">
        <f t="shared" si="580"/>
        <v>0</v>
      </c>
      <c r="AA1082" s="8">
        <f t="shared" si="581"/>
        <v>-2497.9054130665918</v>
      </c>
      <c r="AB1082" s="8">
        <f t="shared" si="589"/>
        <v>-20139.442894858188</v>
      </c>
      <c r="AC1082" s="8">
        <f t="shared" si="582"/>
        <v>-22637.348307924782</v>
      </c>
      <c r="AD1082" s="8">
        <f t="shared" si="590"/>
        <v>701.47067628784532</v>
      </c>
      <c r="AE1082" s="8">
        <f t="shared" si="583"/>
        <v>-21935.877631636937</v>
      </c>
      <c r="AJ1082" s="7"/>
      <c r="AK1082" s="6"/>
      <c r="AL1082" s="6"/>
      <c r="AM1082" s="5"/>
      <c r="AN1082" s="5"/>
    </row>
    <row r="1083" spans="1:40" x14ac:dyDescent="0.15">
      <c r="A1083" s="40"/>
      <c r="B1083" s="36" t="s">
        <v>37</v>
      </c>
      <c r="C1083" s="36" t="s">
        <v>38</v>
      </c>
      <c r="E1083" s="17"/>
      <c r="F1083" s="17"/>
      <c r="G1083" s="17"/>
      <c r="H1083" s="17">
        <f t="shared" si="591"/>
        <v>69</v>
      </c>
      <c r="I1083" s="7">
        <f t="shared" si="584"/>
        <v>69</v>
      </c>
      <c r="J1083" s="16">
        <v>0</v>
      </c>
      <c r="K1083" s="14">
        <v>0</v>
      </c>
      <c r="L1083" s="15">
        <f t="shared" si="592"/>
        <v>2764.8345486180742</v>
      </c>
      <c r="M1083" s="14">
        <f t="shared" si="576"/>
        <v>769177</v>
      </c>
      <c r="N1083" s="13"/>
      <c r="O1083" s="12">
        <f>1000*(IF(I9&lt;18,VLOOKUP(I9,'[1]Mortality (No Interventions) H'!$B$10:$O$129,13),VLOOKUP(I9,'[1]Mortality (Interventions) H'!$B$392:$AV$512,28)))</f>
        <v>30.551562577719181</v>
      </c>
      <c r="P1083" s="11">
        <v>0</v>
      </c>
      <c r="Q1083" s="10">
        <f t="shared" si="585"/>
        <v>0.90345565680054907</v>
      </c>
      <c r="R1083" s="10">
        <f t="shared" si="586"/>
        <v>2.760198203493636E-2</v>
      </c>
      <c r="S1083" s="10">
        <f t="shared" si="587"/>
        <v>0</v>
      </c>
      <c r="T1083" s="9">
        <f t="shared" si="577"/>
        <v>0.87585367476561271</v>
      </c>
      <c r="U1083" s="18"/>
      <c r="V1083" s="8">
        <f t="shared" si="588"/>
        <v>6949.1731173087601</v>
      </c>
      <c r="W1083" s="8">
        <f t="shared" si="578"/>
        <v>6736.865019951897</v>
      </c>
      <c r="X1083" s="18"/>
      <c r="Y1083" s="8">
        <f t="shared" si="579"/>
        <v>0</v>
      </c>
      <c r="Z1083" s="8">
        <f t="shared" si="580"/>
        <v>0</v>
      </c>
      <c r="AA1083" s="8">
        <f t="shared" si="581"/>
        <v>-2421.5904995260644</v>
      </c>
      <c r="AB1083" s="8">
        <f t="shared" si="589"/>
        <v>-21230.809735686245</v>
      </c>
      <c r="AC1083" s="8">
        <f t="shared" si="582"/>
        <v>-23652.40023521231</v>
      </c>
      <c r="AD1083" s="8">
        <f t="shared" si="590"/>
        <v>681.71388280798942</v>
      </c>
      <c r="AE1083" s="8">
        <f t="shared" si="583"/>
        <v>-22970.686352404322</v>
      </c>
      <c r="AJ1083" s="7"/>
      <c r="AK1083" s="6"/>
      <c r="AL1083" s="6"/>
      <c r="AM1083" s="5"/>
      <c r="AN1083" s="5"/>
    </row>
    <row r="1084" spans="1:40" x14ac:dyDescent="0.15">
      <c r="A1084" s="40"/>
      <c r="B1084" s="36">
        <v>1</v>
      </c>
      <c r="C1084" s="38">
        <v>2.5000000000000001E-2</v>
      </c>
      <c r="D1084" s="17"/>
      <c r="E1084" s="41" t="s">
        <v>39</v>
      </c>
      <c r="F1084" s="36"/>
      <c r="G1084" s="17"/>
      <c r="H1084" s="17">
        <f t="shared" si="591"/>
        <v>70</v>
      </c>
      <c r="I1084" s="7">
        <f t="shared" si="584"/>
        <v>70</v>
      </c>
      <c r="J1084" s="16">
        <v>0</v>
      </c>
      <c r="K1084" s="14">
        <v>0</v>
      </c>
      <c r="L1084" s="15">
        <f t="shared" si="592"/>
        <v>2764.8345486180742</v>
      </c>
      <c r="M1084" s="14">
        <f t="shared" si="576"/>
        <v>769177</v>
      </c>
      <c r="N1084" s="13"/>
      <c r="O1084" s="12">
        <f>1000*(IF(I10&lt;18,VLOOKUP(I10,'[1]Mortality (No Interventions) H'!$B$10:$O$129,13),VLOOKUP(I10,'[1]Mortality (Interventions) H'!$B$392:$AV$512,28)))</f>
        <v>33.221308624204141</v>
      </c>
      <c r="P1084" s="11">
        <v>0</v>
      </c>
      <c r="Q1084" s="10">
        <f t="shared" si="585"/>
        <v>0.87585367476561271</v>
      </c>
      <c r="R1084" s="10">
        <f t="shared" si="586"/>
        <v>2.9097005239031738E-2</v>
      </c>
      <c r="S1084" s="10">
        <f t="shared" si="587"/>
        <v>0</v>
      </c>
      <c r="T1084" s="9">
        <f t="shared" si="577"/>
        <v>0.84675666952658102</v>
      </c>
      <c r="U1084" s="18"/>
      <c r="V1084" s="8">
        <f t="shared" si="588"/>
        <v>6736.865019951897</v>
      </c>
      <c r="W1084" s="8">
        <f t="shared" si="578"/>
        <v>6513.0575479644704</v>
      </c>
      <c r="X1084" s="18"/>
      <c r="Y1084" s="8">
        <f t="shared" si="579"/>
        <v>0</v>
      </c>
      <c r="Z1084" s="8">
        <f t="shared" si="580"/>
        <v>0</v>
      </c>
      <c r="AA1084" s="8">
        <f t="shared" si="581"/>
        <v>-2341.1420941798683</v>
      </c>
      <c r="AB1084" s="8">
        <f t="shared" si="589"/>
        <v>-22380.747198742716</v>
      </c>
      <c r="AC1084" s="8">
        <f t="shared" si="582"/>
        <v>-24721.889292922584</v>
      </c>
      <c r="AD1084" s="8">
        <f t="shared" si="590"/>
        <v>660.88645845728115</v>
      </c>
      <c r="AE1084" s="8">
        <f t="shared" si="583"/>
        <v>-24061.002834465304</v>
      </c>
      <c r="AJ1084" s="7"/>
      <c r="AK1084" s="6"/>
      <c r="AL1084" s="6"/>
      <c r="AM1084" s="5"/>
      <c r="AN1084" s="5"/>
    </row>
    <row r="1085" spans="1:40" x14ac:dyDescent="0.15">
      <c r="A1085" s="40"/>
      <c r="B1085" s="39" t="s">
        <v>40</v>
      </c>
      <c r="C1085" s="38">
        <v>0</v>
      </c>
      <c r="D1085" s="17"/>
      <c r="E1085" s="37">
        <v>500000</v>
      </c>
      <c r="F1085" s="36"/>
      <c r="G1085" s="17"/>
      <c r="H1085" s="17">
        <f t="shared" si="591"/>
        <v>71</v>
      </c>
      <c r="I1085" s="7">
        <f t="shared" si="584"/>
        <v>71</v>
      </c>
      <c r="J1085" s="16">
        <v>0</v>
      </c>
      <c r="K1085" s="14">
        <v>0</v>
      </c>
      <c r="L1085" s="15">
        <f t="shared" si="592"/>
        <v>2764.8345486180742</v>
      </c>
      <c r="M1085" s="14">
        <f t="shared" si="576"/>
        <v>769177</v>
      </c>
      <c r="N1085" s="13"/>
      <c r="O1085" s="12">
        <f>1000*(IF(I11&lt;18,VLOOKUP(I11,'[1]Mortality (No Interventions) H'!$B$10:$O$129,13),VLOOKUP(I11,'[1]Mortality (Interventions) H'!$B$392:$AV$512,28)))</f>
        <v>36.259162587715792</v>
      </c>
      <c r="P1085" s="11">
        <v>0</v>
      </c>
      <c r="Q1085" s="10">
        <f t="shared" si="585"/>
        <v>0.84675666952658102</v>
      </c>
      <c r="R1085" s="10">
        <f t="shared" si="586"/>
        <v>3.0702687752597033E-2</v>
      </c>
      <c r="S1085" s="10">
        <f t="shared" si="587"/>
        <v>0</v>
      </c>
      <c r="T1085" s="9">
        <f t="shared" si="577"/>
        <v>0.81605398177398403</v>
      </c>
      <c r="U1085" s="18"/>
      <c r="V1085" s="8">
        <f t="shared" si="588"/>
        <v>6513.0575479644704</v>
      </c>
      <c r="W1085" s="8">
        <f t="shared" si="578"/>
        <v>6276.8995353896771</v>
      </c>
      <c r="X1085" s="18"/>
      <c r="Y1085" s="8">
        <f t="shared" si="579"/>
        <v>0</v>
      </c>
      <c r="Z1085" s="8">
        <f t="shared" si="580"/>
        <v>0</v>
      </c>
      <c r="AA1085" s="8">
        <f t="shared" si="581"/>
        <v>-2256.2542423460554</v>
      </c>
      <c r="AB1085" s="8">
        <f t="shared" si="589"/>
        <v>-23615.801257479328</v>
      </c>
      <c r="AC1085" s="8">
        <f t="shared" si="582"/>
        <v>-25872.055499825383</v>
      </c>
      <c r="AD1085" s="8">
        <f t="shared" si="590"/>
        <v>638.9309454553146</v>
      </c>
      <c r="AE1085" s="8">
        <f t="shared" si="583"/>
        <v>-25233.124554370068</v>
      </c>
      <c r="AJ1085" s="7"/>
      <c r="AK1085" s="6"/>
      <c r="AL1085" s="6"/>
      <c r="AM1085" s="5"/>
      <c r="AN1085" s="5"/>
    </row>
    <row r="1086" spans="1:40" x14ac:dyDescent="0.15">
      <c r="A1086" s="30" t="s">
        <v>41</v>
      </c>
      <c r="B1086" s="35"/>
      <c r="C1086" s="34"/>
      <c r="D1086" s="17"/>
      <c r="E1086" s="17"/>
      <c r="F1086" s="17"/>
      <c r="G1086" s="17"/>
      <c r="H1086" s="17">
        <f t="shared" si="591"/>
        <v>72</v>
      </c>
      <c r="I1086" s="7">
        <f t="shared" si="584"/>
        <v>72</v>
      </c>
      <c r="J1086" s="16">
        <v>0</v>
      </c>
      <c r="K1086" s="14">
        <v>0</v>
      </c>
      <c r="L1086" s="15">
        <f t="shared" si="592"/>
        <v>2764.8345486180742</v>
      </c>
      <c r="M1086" s="14">
        <f t="shared" si="576"/>
        <v>769177</v>
      </c>
      <c r="N1086" s="13"/>
      <c r="O1086" s="12">
        <f>1000*(IF(I12&lt;18,VLOOKUP(I12,'[1]Mortality (No Interventions) H'!$B$10:$O$129,13),VLOOKUP(I12,'[1]Mortality (Interventions) H'!$B$392:$AV$512,28)))</f>
        <v>39.739782199596789</v>
      </c>
      <c r="P1086" s="11">
        <v>0</v>
      </c>
      <c r="Q1086" s="10">
        <f t="shared" si="585"/>
        <v>0.81605398177398403</v>
      </c>
      <c r="R1086" s="10">
        <f t="shared" si="586"/>
        <v>3.2429807498811851E-2</v>
      </c>
      <c r="S1086" s="10">
        <f t="shared" si="587"/>
        <v>0</v>
      </c>
      <c r="T1086" s="9">
        <f t="shared" si="577"/>
        <v>0.78362417427517217</v>
      </c>
      <c r="U1086" s="18"/>
      <c r="V1086" s="8">
        <f t="shared" si="588"/>
        <v>6276.8995353896771</v>
      </c>
      <c r="W1086" s="8">
        <f t="shared" si="578"/>
        <v>6027.4569149645413</v>
      </c>
      <c r="X1086" s="18"/>
      <c r="Y1086" s="8">
        <f t="shared" si="579"/>
        <v>0</v>
      </c>
      <c r="Z1086" s="8">
        <f t="shared" si="580"/>
        <v>0</v>
      </c>
      <c r="AA1086" s="8">
        <f t="shared" si="581"/>
        <v>-2166.5911901683066</v>
      </c>
      <c r="AB1086" s="8">
        <f t="shared" si="589"/>
        <v>-24944.262042513605</v>
      </c>
      <c r="AC1086" s="8">
        <f t="shared" si="582"/>
        <v>-27110.853232681911</v>
      </c>
      <c r="AD1086" s="8">
        <f t="shared" si="590"/>
        <v>615.76384442172741</v>
      </c>
      <c r="AE1086" s="8">
        <f t="shared" si="583"/>
        <v>-26495.089388260185</v>
      </c>
      <c r="AJ1086" s="7"/>
      <c r="AK1086" s="6"/>
      <c r="AL1086" s="6"/>
      <c r="AM1086" s="5"/>
      <c r="AN1086" s="5"/>
    </row>
    <row r="1087" spans="1:40" x14ac:dyDescent="0.15">
      <c r="A1087" s="30"/>
      <c r="B1087" s="32" t="s">
        <v>37</v>
      </c>
      <c r="C1087" s="32" t="s">
        <v>38</v>
      </c>
      <c r="D1087" s="17"/>
      <c r="E1087" s="17"/>
      <c r="F1087" s="17"/>
      <c r="G1087" s="17"/>
      <c r="H1087" s="17">
        <f t="shared" si="591"/>
        <v>73</v>
      </c>
      <c r="I1087" s="7">
        <f t="shared" si="584"/>
        <v>73</v>
      </c>
      <c r="J1087" s="16">
        <v>0</v>
      </c>
      <c r="K1087" s="14">
        <v>0</v>
      </c>
      <c r="L1087" s="15">
        <f t="shared" si="592"/>
        <v>2764.8345486180742</v>
      </c>
      <c r="M1087" s="14">
        <f t="shared" si="576"/>
        <v>769177</v>
      </c>
      <c r="N1087" s="13"/>
      <c r="O1087" s="12">
        <f>1000*(IF(I13&lt;18,VLOOKUP(I13,'[1]Mortality (No Interventions) H'!$B$10:$O$129,13),VLOOKUP(I13,'[1]Mortality (Interventions) H'!$B$392:$AV$512,28)))</f>
        <v>43.7266361255273</v>
      </c>
      <c r="P1087" s="11">
        <v>0</v>
      </c>
      <c r="Q1087" s="10">
        <f t="shared" si="585"/>
        <v>0.78362417427517217</v>
      </c>
      <c r="R1087" s="10">
        <f t="shared" si="586"/>
        <v>3.4265249127697246E-2</v>
      </c>
      <c r="S1087" s="10">
        <f t="shared" si="587"/>
        <v>0</v>
      </c>
      <c r="T1087" s="9">
        <f t="shared" si="577"/>
        <v>0.74935892514747493</v>
      </c>
      <c r="U1087" s="18"/>
      <c r="V1087" s="8">
        <f t="shared" si="588"/>
        <v>6027.4569149645413</v>
      </c>
      <c r="W1087" s="8">
        <f t="shared" si="578"/>
        <v>5763.8964996815939</v>
      </c>
      <c r="X1087" s="18"/>
      <c r="Y1087" s="8">
        <f t="shared" si="579"/>
        <v>0</v>
      </c>
      <c r="Z1087" s="8">
        <f t="shared" si="580"/>
        <v>0</v>
      </c>
      <c r="AA1087" s="8">
        <f t="shared" si="581"/>
        <v>-2071.8534455630443</v>
      </c>
      <c r="AB1087" s="8">
        <f t="shared" si="589"/>
        <v>-26356.041528294783</v>
      </c>
      <c r="AC1087" s="8">
        <f t="shared" si="582"/>
        <v>-28427.894973857827</v>
      </c>
      <c r="AD1087" s="8">
        <f t="shared" si="590"/>
        <v>591.2935233580215</v>
      </c>
      <c r="AE1087" s="8">
        <f t="shared" si="583"/>
        <v>-27836.601450499806</v>
      </c>
      <c r="AJ1087" s="7"/>
      <c r="AK1087" s="6"/>
      <c r="AL1087" s="6"/>
      <c r="AM1087" s="5"/>
      <c r="AN1087" s="5"/>
    </row>
    <row r="1088" spans="1:40" x14ac:dyDescent="0.15">
      <c r="A1088" s="30"/>
      <c r="B1088" s="32">
        <v>1</v>
      </c>
      <c r="C1088" s="28">
        <f>$H$1077*0.01+$B$1090</f>
        <v>5531.7391130919441</v>
      </c>
      <c r="D1088" s="17"/>
      <c r="E1088" s="33" t="s">
        <v>42</v>
      </c>
      <c r="F1088" s="32"/>
      <c r="G1088" s="31">
        <v>0.01</v>
      </c>
      <c r="H1088" s="17">
        <f t="shared" si="591"/>
        <v>74</v>
      </c>
      <c r="I1088" s="7">
        <f t="shared" si="584"/>
        <v>74</v>
      </c>
      <c r="J1088" s="16">
        <v>0</v>
      </c>
      <c r="K1088" s="14">
        <v>0</v>
      </c>
      <c r="L1088" s="15">
        <f t="shared" si="592"/>
        <v>2764.8345486180742</v>
      </c>
      <c r="M1088" s="14">
        <f t="shared" si="576"/>
        <v>769177</v>
      </c>
      <c r="N1088" s="13"/>
      <c r="O1088" s="12">
        <f>1000*(IF(I14&lt;18,VLOOKUP(I14,'[1]Mortality (No Interventions) H'!$B$10:$O$129,13),VLOOKUP(I14,'[1]Mortality (Interventions) H'!$B$392:$AV$512,28)))</f>
        <v>48.453075911941553</v>
      </c>
      <c r="P1088" s="11">
        <v>0</v>
      </c>
      <c r="Q1088" s="10">
        <f t="shared" si="585"/>
        <v>0.74935892514747493</v>
      </c>
      <c r="R1088" s="10">
        <f t="shared" si="586"/>
        <v>3.6308744885461527E-2</v>
      </c>
      <c r="S1088" s="10">
        <f t="shared" si="587"/>
        <v>0</v>
      </c>
      <c r="T1088" s="9">
        <f t="shared" si="577"/>
        <v>0.71305018026201339</v>
      </c>
      <c r="U1088" s="18"/>
      <c r="V1088" s="8">
        <f t="shared" si="588"/>
        <v>5763.8964996815939</v>
      </c>
      <c r="W1088" s="8">
        <f t="shared" si="578"/>
        <v>5484.6179850339468</v>
      </c>
      <c r="X1088" s="18"/>
      <c r="Y1088" s="8">
        <f t="shared" si="579"/>
        <v>0</v>
      </c>
      <c r="Z1088" s="8">
        <f t="shared" si="580"/>
        <v>0</v>
      </c>
      <c r="AA1088" s="8">
        <f t="shared" si="581"/>
        <v>-1971.4657732867602</v>
      </c>
      <c r="AB1088" s="8">
        <f t="shared" si="589"/>
        <v>-27927.851464764641</v>
      </c>
      <c r="AC1088" s="8">
        <f t="shared" si="582"/>
        <v>-29899.317238051401</v>
      </c>
      <c r="AD1088" s="8">
        <f t="shared" si="590"/>
        <v>565.43824661876442</v>
      </c>
      <c r="AE1088" s="8">
        <f t="shared" si="583"/>
        <v>-29333.878991432637</v>
      </c>
      <c r="AJ1088" s="7"/>
      <c r="AK1088" s="6"/>
      <c r="AL1088" s="6"/>
      <c r="AM1088" s="5"/>
      <c r="AN1088" s="5"/>
    </row>
    <row r="1089" spans="1:40" x14ac:dyDescent="0.15">
      <c r="A1089" s="30"/>
      <c r="B1089" s="29" t="s">
        <v>40</v>
      </c>
      <c r="C1089" s="28">
        <f>$H$1077*0.005+$B$1090</f>
        <v>2764.8345486180742</v>
      </c>
      <c r="D1089" s="17"/>
      <c r="E1089" s="17"/>
      <c r="F1089" s="17"/>
      <c r="G1089" s="17"/>
      <c r="H1089" s="17">
        <f t="shared" si="591"/>
        <v>75</v>
      </c>
      <c r="I1089" s="7">
        <f t="shared" si="584"/>
        <v>75</v>
      </c>
      <c r="J1089" s="16">
        <v>0</v>
      </c>
      <c r="K1089" s="14">
        <v>0</v>
      </c>
      <c r="L1089" s="15">
        <f t="shared" si="592"/>
        <v>2764.8345486180742</v>
      </c>
      <c r="M1089" s="14">
        <f t="shared" si="576"/>
        <v>769177</v>
      </c>
      <c r="N1089" s="13"/>
      <c r="O1089" s="12">
        <f>1000*(IF(I15&lt;18,VLOOKUP(I15,'[1]Mortality (No Interventions) H'!$B$10:$O$129,13),VLOOKUP(I15,'[1]Mortality (Interventions) H'!$B$392:$AV$512,28)))</f>
        <v>53.856656920573492</v>
      </c>
      <c r="P1089" s="11">
        <v>0</v>
      </c>
      <c r="Q1089" s="10">
        <f t="shared" si="585"/>
        <v>0.71305018026201339</v>
      </c>
      <c r="R1089" s="10">
        <f t="shared" si="586"/>
        <v>3.8402498925524338E-2</v>
      </c>
      <c r="S1089" s="10">
        <f t="shared" si="587"/>
        <v>0</v>
      </c>
      <c r="T1089" s="9">
        <f t="shared" si="577"/>
        <v>0.674647681336489</v>
      </c>
      <c r="U1089" s="18"/>
      <c r="V1089" s="8">
        <f t="shared" si="588"/>
        <v>5484.6179850339468</v>
      </c>
      <c r="W1089" s="8">
        <f t="shared" si="578"/>
        <v>5189.2347958735663</v>
      </c>
      <c r="X1089" s="18"/>
      <c r="Y1089" s="8">
        <f t="shared" si="579"/>
        <v>0</v>
      </c>
      <c r="Z1089" s="8">
        <f t="shared" si="580"/>
        <v>0</v>
      </c>
      <c r="AA1089" s="8">
        <f t="shared" si="581"/>
        <v>-1865.289217504202</v>
      </c>
      <c r="AB1089" s="8">
        <f t="shared" si="589"/>
        <v>-29538.318916038035</v>
      </c>
      <c r="AC1089" s="8">
        <f t="shared" si="582"/>
        <v>-31403.608133542239</v>
      </c>
      <c r="AD1089" s="8">
        <f t="shared" si="590"/>
        <v>538.04102433183016</v>
      </c>
      <c r="AE1089" s="8">
        <f t="shared" si="583"/>
        <v>-30865.567109210409</v>
      </c>
      <c r="AJ1089" s="7"/>
      <c r="AK1089" s="6"/>
      <c r="AL1089" s="6"/>
      <c r="AM1089" s="5"/>
      <c r="AN1089" s="5"/>
    </row>
    <row r="1090" spans="1:40" ht="15" x14ac:dyDescent="0.2">
      <c r="A1090" s="27" t="s">
        <v>99</v>
      </c>
      <c r="B1090" s="26">
        <f>B22+B25</f>
        <v>-2.0700158557957109</v>
      </c>
      <c r="C1090" s="25"/>
      <c r="D1090" s="17"/>
      <c r="E1090" s="17"/>
      <c r="F1090" s="17"/>
      <c r="G1090" s="21"/>
      <c r="H1090" s="17">
        <f t="shared" si="591"/>
        <v>76</v>
      </c>
      <c r="I1090" s="7">
        <f t="shared" si="584"/>
        <v>76</v>
      </c>
      <c r="J1090" s="16">
        <v>0</v>
      </c>
      <c r="K1090" s="14">
        <v>0</v>
      </c>
      <c r="L1090" s="15">
        <f t="shared" si="592"/>
        <v>2764.8345486180742</v>
      </c>
      <c r="M1090" s="14">
        <f t="shared" si="576"/>
        <v>769177</v>
      </c>
      <c r="N1090" s="13"/>
      <c r="O1090" s="12">
        <f>1000*(IF(I16&lt;18,VLOOKUP(I16,'[1]Mortality (No Interventions) H'!$B$10:$O$129,13),VLOOKUP(I16,'[1]Mortality (Interventions) H'!$B$392:$AV$512,28)))</f>
        <v>60.004365794518641</v>
      </c>
      <c r="P1090" s="11">
        <v>0</v>
      </c>
      <c r="Q1090" s="10">
        <f t="shared" si="585"/>
        <v>0.674647681336489</v>
      </c>
      <c r="R1090" s="10">
        <f t="shared" si="586"/>
        <v>4.0481806253338533E-2</v>
      </c>
      <c r="S1090" s="10">
        <f t="shared" si="587"/>
        <v>0</v>
      </c>
      <c r="T1090" s="9">
        <f t="shared" si="577"/>
        <v>0.63416587508315048</v>
      </c>
      <c r="U1090" s="18"/>
      <c r="V1090" s="8">
        <f t="shared" si="588"/>
        <v>5189.2347958735663</v>
      </c>
      <c r="W1090" s="8">
        <f t="shared" si="578"/>
        <v>4877.8580529883247</v>
      </c>
      <c r="X1090" s="18"/>
      <c r="Y1090" s="8">
        <f t="shared" si="579"/>
        <v>0</v>
      </c>
      <c r="Z1090" s="8">
        <f t="shared" si="580"/>
        <v>0</v>
      </c>
      <c r="AA1090" s="8">
        <f t="shared" si="581"/>
        <v>-1753.3637209845083</v>
      </c>
      <c r="AB1090" s="8">
        <f t="shared" si="589"/>
        <v>-31137.674288524173</v>
      </c>
      <c r="AC1090" s="8">
        <f t="shared" si="582"/>
        <v>-32891.03800950868</v>
      </c>
      <c r="AD1090" s="8">
        <f t="shared" si="590"/>
        <v>509.0639334751969</v>
      </c>
      <c r="AE1090" s="8">
        <f t="shared" si="583"/>
        <v>-32381.974076033483</v>
      </c>
      <c r="AJ1090" s="7"/>
      <c r="AK1090" s="6"/>
      <c r="AL1090" s="6"/>
      <c r="AM1090" s="5"/>
      <c r="AN1090" s="5"/>
    </row>
    <row r="1091" spans="1:40" x14ac:dyDescent="0.15">
      <c r="A1091" s="1"/>
      <c r="D1091" s="17"/>
      <c r="E1091" s="24"/>
      <c r="F1091" s="17"/>
      <c r="G1091" s="21"/>
      <c r="H1091" s="17">
        <f t="shared" si="591"/>
        <v>77</v>
      </c>
      <c r="I1091" s="7">
        <f t="shared" si="584"/>
        <v>77</v>
      </c>
      <c r="J1091" s="16">
        <v>0</v>
      </c>
      <c r="K1091" s="14">
        <v>0</v>
      </c>
      <c r="L1091" s="15">
        <f t="shared" si="592"/>
        <v>2764.8345486180742</v>
      </c>
      <c r="M1091" s="14">
        <f t="shared" si="576"/>
        <v>769177</v>
      </c>
      <c r="N1091" s="13"/>
      <c r="O1091" s="12">
        <f>1000*(IF(I17&lt;18,VLOOKUP(I17,'[1]Mortality (No Interventions) H'!$B$10:$O$129,13),VLOOKUP(I17,'[1]Mortality (Interventions) H'!$B$392:$AV$512,28)))</f>
        <v>67.040104194134571</v>
      </c>
      <c r="P1091" s="11">
        <v>0</v>
      </c>
      <c r="Q1091" s="10">
        <f t="shared" si="585"/>
        <v>0.63416587508315048</v>
      </c>
      <c r="R1091" s="10">
        <f t="shared" si="586"/>
        <v>4.2514546341938936E-2</v>
      </c>
      <c r="S1091" s="10">
        <f t="shared" si="587"/>
        <v>0</v>
      </c>
      <c r="T1091" s="9">
        <f t="shared" si="577"/>
        <v>0.59165132874121151</v>
      </c>
      <c r="U1091" s="18"/>
      <c r="V1091" s="8">
        <f t="shared" si="588"/>
        <v>4877.8580529883247</v>
      </c>
      <c r="W1091" s="8">
        <f t="shared" si="578"/>
        <v>4550.845940871789</v>
      </c>
      <c r="X1091" s="18"/>
      <c r="Y1091" s="8">
        <f t="shared" si="579"/>
        <v>0</v>
      </c>
      <c r="Z1091" s="8">
        <f t="shared" si="580"/>
        <v>0</v>
      </c>
      <c r="AA1091" s="8">
        <f t="shared" si="581"/>
        <v>-1635.8180344394914</v>
      </c>
      <c r="AB1091" s="8">
        <f t="shared" si="589"/>
        <v>-32701.211211653565</v>
      </c>
      <c r="AC1091" s="8">
        <f t="shared" si="582"/>
        <v>-34337.029246093058</v>
      </c>
      <c r="AD1091" s="8">
        <f t="shared" si="590"/>
        <v>478.5178749981547</v>
      </c>
      <c r="AE1091" s="8">
        <f t="shared" si="583"/>
        <v>-33858.511371094901</v>
      </c>
      <c r="AJ1091" s="7"/>
      <c r="AK1091" s="6"/>
      <c r="AL1091" s="6"/>
      <c r="AM1091" s="5"/>
      <c r="AN1091" s="5"/>
    </row>
    <row r="1092" spans="1:40" x14ac:dyDescent="0.15">
      <c r="A1092" s="1"/>
      <c r="B1092" s="1"/>
      <c r="D1092" s="17"/>
      <c r="E1092" s="17"/>
      <c r="F1092" s="17"/>
      <c r="G1092" s="17"/>
      <c r="H1092" s="17">
        <f t="shared" si="591"/>
        <v>78</v>
      </c>
      <c r="I1092" s="7">
        <f t="shared" si="584"/>
        <v>78</v>
      </c>
      <c r="J1092" s="16">
        <v>0</v>
      </c>
      <c r="K1092" s="14">
        <v>0</v>
      </c>
      <c r="L1092" s="15">
        <f t="shared" si="592"/>
        <v>2764.8345486180742</v>
      </c>
      <c r="M1092" s="14">
        <f t="shared" si="576"/>
        <v>769177</v>
      </c>
      <c r="N1092" s="13"/>
      <c r="O1092" s="12">
        <f>1000*(IF(I18&lt;18,VLOOKUP(I18,'[1]Mortality (No Interventions) H'!$B$10:$O$129,13),VLOOKUP(I18,'[1]Mortality (Interventions) H'!$B$392:$AV$512,28)))</f>
        <v>74.808207867327198</v>
      </c>
      <c r="P1092" s="11">
        <v>0</v>
      </c>
      <c r="Q1092" s="10">
        <f t="shared" si="585"/>
        <v>0.59165132874121151</v>
      </c>
      <c r="R1092" s="10">
        <f t="shared" si="586"/>
        <v>4.4260375585452892E-2</v>
      </c>
      <c r="S1092" s="10">
        <f t="shared" si="587"/>
        <v>0</v>
      </c>
      <c r="T1092" s="9">
        <f t="shared" si="577"/>
        <v>0.54739095315575859</v>
      </c>
      <c r="U1092" s="18"/>
      <c r="V1092" s="8">
        <f t="shared" si="588"/>
        <v>4550.845940871789</v>
      </c>
      <c r="W1092" s="8">
        <f t="shared" si="578"/>
        <v>4210.4053117548692</v>
      </c>
      <c r="X1092" s="18"/>
      <c r="Y1092" s="8">
        <f t="shared" si="579"/>
        <v>0</v>
      </c>
      <c r="Z1092" s="8">
        <f t="shared" si="580"/>
        <v>0</v>
      </c>
      <c r="AA1092" s="8">
        <f t="shared" si="581"/>
        <v>-1513.4454188860193</v>
      </c>
      <c r="AB1092" s="8">
        <f t="shared" si="589"/>
        <v>-34044.062911691901</v>
      </c>
      <c r="AC1092" s="8">
        <f t="shared" si="582"/>
        <v>-35557.508330577919</v>
      </c>
      <c r="AD1092" s="8">
        <f t="shared" si="590"/>
        <v>446.43798679952255</v>
      </c>
      <c r="AE1092" s="8">
        <f t="shared" si="583"/>
        <v>-35111.070343778396</v>
      </c>
      <c r="AJ1092" s="7"/>
      <c r="AK1092" s="6"/>
      <c r="AL1092" s="6"/>
      <c r="AM1092" s="5"/>
      <c r="AN1092" s="5"/>
    </row>
    <row r="1093" spans="1:40" x14ac:dyDescent="0.15">
      <c r="A1093" s="1"/>
      <c r="D1093" s="17"/>
      <c r="E1093" s="17"/>
      <c r="F1093" s="17"/>
      <c r="G1093" s="21"/>
      <c r="H1093" s="17">
        <f t="shared" si="591"/>
        <v>79</v>
      </c>
      <c r="I1093" s="7">
        <f t="shared" si="584"/>
        <v>79</v>
      </c>
      <c r="J1093" s="16">
        <v>0</v>
      </c>
      <c r="K1093" s="14">
        <v>0</v>
      </c>
      <c r="L1093" s="15">
        <f t="shared" si="592"/>
        <v>2764.8345486180742</v>
      </c>
      <c r="M1093" s="14">
        <f t="shared" si="576"/>
        <v>769177</v>
      </c>
      <c r="N1093" s="13"/>
      <c r="O1093" s="12">
        <f>1000*(IF(I19&lt;18,VLOOKUP(I19,'[1]Mortality (No Interventions) H'!$B$10:$O$129,13),VLOOKUP(I19,'[1]Mortality (Interventions) H'!$B$392:$AV$512,28)))</f>
        <v>83.339401504607352</v>
      </c>
      <c r="P1093" s="11">
        <v>0</v>
      </c>
      <c r="Q1093" s="10">
        <f t="shared" si="585"/>
        <v>0.54739095315575859</v>
      </c>
      <c r="R1093" s="10">
        <f t="shared" si="586"/>
        <v>4.5619234425037486E-2</v>
      </c>
      <c r="S1093" s="10">
        <f t="shared" si="587"/>
        <v>0</v>
      </c>
      <c r="T1093" s="9">
        <f t="shared" si="577"/>
        <v>0.50177171873072113</v>
      </c>
      <c r="U1093" s="18"/>
      <c r="V1093" s="8">
        <f t="shared" si="588"/>
        <v>4210.4053117548692</v>
      </c>
      <c r="W1093" s="8">
        <f t="shared" si="578"/>
        <v>3859.5126529813992</v>
      </c>
      <c r="X1093" s="18"/>
      <c r="Y1093" s="8">
        <f t="shared" si="579"/>
        <v>0</v>
      </c>
      <c r="Z1093" s="8">
        <f t="shared" si="580"/>
        <v>0</v>
      </c>
      <c r="AA1093" s="8">
        <f t="shared" si="581"/>
        <v>-1387.3157834661686</v>
      </c>
      <c r="AB1093" s="8">
        <f t="shared" si="589"/>
        <v>-35089.265877347061</v>
      </c>
      <c r="AC1093" s="8">
        <f t="shared" si="582"/>
        <v>-36476.58166081323</v>
      </c>
      <c r="AD1093" s="8">
        <f t="shared" si="590"/>
        <v>413.04076108315269</v>
      </c>
      <c r="AE1093" s="8">
        <f t="shared" si="583"/>
        <v>-36063.540899730076</v>
      </c>
      <c r="AJ1093" s="7"/>
      <c r="AK1093" s="6"/>
      <c r="AL1093" s="6"/>
      <c r="AM1093" s="5"/>
      <c r="AN1093" s="5"/>
    </row>
    <row r="1094" spans="1:40" x14ac:dyDescent="0.15">
      <c r="A1094" s="1"/>
      <c r="D1094" s="17"/>
      <c r="E1094" s="17"/>
      <c r="F1094" s="17"/>
      <c r="G1094" s="17"/>
      <c r="H1094" s="17">
        <f t="shared" si="591"/>
        <v>80</v>
      </c>
      <c r="I1094" s="7">
        <f t="shared" si="584"/>
        <v>80</v>
      </c>
      <c r="J1094" s="16">
        <v>0</v>
      </c>
      <c r="K1094" s="14">
        <v>0</v>
      </c>
      <c r="L1094" s="15">
        <f t="shared" si="592"/>
        <v>2764.8345486180742</v>
      </c>
      <c r="M1094" s="14">
        <f t="shared" si="576"/>
        <v>769177</v>
      </c>
      <c r="N1094" s="13"/>
      <c r="O1094" s="12">
        <f>1000*(IF(I20&lt;18,VLOOKUP(I20,'[1]Mortality (No Interventions) H'!$B$10:$O$129,13),VLOOKUP(I20,'[1]Mortality (Interventions) H'!$B$392:$AV$512,28)))</f>
        <v>92.511148484453486</v>
      </c>
      <c r="P1094" s="11">
        <v>0</v>
      </c>
      <c r="Q1094" s="10">
        <f t="shared" si="585"/>
        <v>0.50177171873072113</v>
      </c>
      <c r="R1094" s="10">
        <f t="shared" si="586"/>
        <v>4.6419477976797179E-2</v>
      </c>
      <c r="S1094" s="10">
        <f t="shared" si="587"/>
        <v>0</v>
      </c>
      <c r="T1094" s="9">
        <f t="shared" si="577"/>
        <v>0.45535224075392394</v>
      </c>
      <c r="U1094" s="18"/>
      <c r="V1094" s="8">
        <f t="shared" si="588"/>
        <v>3859.5126529813992</v>
      </c>
      <c r="W1094" s="8">
        <f t="shared" si="578"/>
        <v>3502.4647048638099</v>
      </c>
      <c r="X1094" s="18"/>
      <c r="Y1094" s="8">
        <f t="shared" si="579"/>
        <v>0</v>
      </c>
      <c r="Z1094" s="8">
        <f t="shared" si="580"/>
        <v>0</v>
      </c>
      <c r="AA1094" s="8">
        <f t="shared" si="581"/>
        <v>-1258.973607027104</v>
      </c>
      <c r="AB1094" s="8">
        <f t="shared" si="589"/>
        <v>-35704.794811758926</v>
      </c>
      <c r="AC1094" s="8">
        <f t="shared" si="582"/>
        <v>-36963.768418786029</v>
      </c>
      <c r="AD1094" s="8">
        <f t="shared" si="590"/>
        <v>378.6181912574753</v>
      </c>
      <c r="AE1094" s="8">
        <f t="shared" si="583"/>
        <v>-36585.150227528553</v>
      </c>
      <c r="AJ1094" s="7"/>
      <c r="AK1094" s="6"/>
      <c r="AL1094" s="6"/>
      <c r="AM1094" s="5"/>
      <c r="AN1094" s="5"/>
    </row>
    <row r="1095" spans="1:40" x14ac:dyDescent="0.15">
      <c r="B1095" s="23"/>
      <c r="C1095" s="22"/>
      <c r="D1095" s="17"/>
      <c r="E1095" s="17"/>
      <c r="F1095" s="17"/>
      <c r="G1095" s="21"/>
      <c r="H1095" s="17">
        <f t="shared" si="591"/>
        <v>81</v>
      </c>
      <c r="I1095" s="7">
        <f t="shared" si="584"/>
        <v>81</v>
      </c>
      <c r="J1095" s="16">
        <v>0</v>
      </c>
      <c r="K1095" s="14">
        <v>0</v>
      </c>
      <c r="L1095" s="15">
        <f t="shared" si="592"/>
        <v>2764.8345486180742</v>
      </c>
      <c r="M1095" s="14">
        <f t="shared" si="576"/>
        <v>769177</v>
      </c>
      <c r="N1095" s="13"/>
      <c r="O1095" s="12">
        <f>1000*(IF(I21&lt;18,VLOOKUP(I21,'[1]Mortality (No Interventions) H'!$B$10:$O$129,13),VLOOKUP(I21,'[1]Mortality (Interventions) H'!$B$392:$AV$512,28)))</f>
        <v>102.44914353663599</v>
      </c>
      <c r="P1095" s="11">
        <v>0</v>
      </c>
      <c r="Q1095" s="10">
        <f t="shared" si="585"/>
        <v>0.45535224075392394</v>
      </c>
      <c r="R1095" s="10">
        <f t="shared" si="586"/>
        <v>4.6650447072727579E-2</v>
      </c>
      <c r="S1095" s="10">
        <f t="shared" si="587"/>
        <v>0</v>
      </c>
      <c r="T1095" s="9">
        <f t="shared" si="577"/>
        <v>0.40870179368119636</v>
      </c>
      <c r="U1095" s="18"/>
      <c r="V1095" s="8">
        <f t="shared" si="588"/>
        <v>3502.4647048638099</v>
      </c>
      <c r="W1095" s="8">
        <f t="shared" si="578"/>
        <v>3143.6401955832157</v>
      </c>
      <c r="X1095" s="18"/>
      <c r="Y1095" s="8">
        <f t="shared" si="579"/>
        <v>0</v>
      </c>
      <c r="Z1095" s="8">
        <f t="shared" si="580"/>
        <v>0</v>
      </c>
      <c r="AA1095" s="8">
        <f t="shared" si="581"/>
        <v>-1129.9928392519478</v>
      </c>
      <c r="AB1095" s="8">
        <f t="shared" si="589"/>
        <v>-35882.450928059377</v>
      </c>
      <c r="AC1095" s="8">
        <f t="shared" si="582"/>
        <v>-37012.443767311328</v>
      </c>
      <c r="AD1095" s="8">
        <f t="shared" si="590"/>
        <v>343.59178754713975</v>
      </c>
      <c r="AE1095" s="8">
        <f t="shared" si="583"/>
        <v>-36668.851979764186</v>
      </c>
      <c r="AJ1095" s="7"/>
      <c r="AK1095" s="6"/>
      <c r="AL1095" s="6"/>
      <c r="AM1095" s="5"/>
      <c r="AN1095" s="5"/>
    </row>
    <row r="1096" spans="1:40" x14ac:dyDescent="0.15">
      <c r="B1096" s="17"/>
      <c r="C1096" s="17"/>
      <c r="D1096" s="17"/>
      <c r="F1096" s="17"/>
      <c r="G1096" s="17"/>
      <c r="H1096" s="17">
        <f t="shared" si="591"/>
        <v>82</v>
      </c>
      <c r="I1096" s="7">
        <f t="shared" si="584"/>
        <v>82</v>
      </c>
      <c r="J1096" s="16">
        <v>0</v>
      </c>
      <c r="K1096" s="14">
        <v>0</v>
      </c>
      <c r="L1096" s="15">
        <f t="shared" si="592"/>
        <v>2764.8345486180742</v>
      </c>
      <c r="M1096" s="14">
        <f t="shared" si="576"/>
        <v>769177</v>
      </c>
      <c r="N1096" s="13"/>
      <c r="O1096" s="12">
        <f>1000*(IF(I22&lt;18,VLOOKUP(I22,'[1]Mortality (No Interventions) H'!$B$10:$O$129,13),VLOOKUP(I22,'[1]Mortality (Interventions) H'!$B$392:$AV$512,28)))</f>
        <v>113.49706901166157</v>
      </c>
      <c r="P1096" s="11">
        <v>0</v>
      </c>
      <c r="Q1096" s="10">
        <f t="shared" si="585"/>
        <v>0.40870179368119636</v>
      </c>
      <c r="R1096" s="10">
        <f t="shared" si="586"/>
        <v>4.638645568262461E-2</v>
      </c>
      <c r="S1096" s="10">
        <f t="shared" si="587"/>
        <v>0</v>
      </c>
      <c r="T1096" s="9">
        <f t="shared" si="577"/>
        <v>0.36231533799857174</v>
      </c>
      <c r="U1096" s="18"/>
      <c r="V1096" s="8">
        <f t="shared" si="588"/>
        <v>3143.6401955832157</v>
      </c>
      <c r="W1096" s="8">
        <f t="shared" si="578"/>
        <v>2786.8462473572745</v>
      </c>
      <c r="X1096" s="18"/>
      <c r="Y1096" s="8">
        <f t="shared" si="579"/>
        <v>0</v>
      </c>
      <c r="Z1096" s="8">
        <f t="shared" si="580"/>
        <v>0</v>
      </c>
      <c r="AA1096" s="8">
        <f t="shared" si="581"/>
        <v>-1001.7419639926861</v>
      </c>
      <c r="AB1096" s="8">
        <f t="shared" si="589"/>
        <v>-35679.394822594149</v>
      </c>
      <c r="AC1096" s="8">
        <f t="shared" si="582"/>
        <v>-36681.136786586838</v>
      </c>
      <c r="AD1096" s="8">
        <f t="shared" si="590"/>
        <v>308.39110318671351</v>
      </c>
      <c r="AE1096" s="8">
        <f t="shared" si="583"/>
        <v>-36372.745683400128</v>
      </c>
      <c r="AJ1096" s="7"/>
      <c r="AK1096" s="6"/>
      <c r="AL1096" s="6"/>
      <c r="AM1096" s="5"/>
      <c r="AN1096" s="5"/>
    </row>
    <row r="1097" spans="1:40" x14ac:dyDescent="0.15">
      <c r="B1097" s="17"/>
      <c r="C1097" s="17"/>
      <c r="D1097" s="17"/>
      <c r="F1097" s="17"/>
      <c r="G1097" s="17"/>
      <c r="H1097" s="17">
        <f t="shared" si="591"/>
        <v>83</v>
      </c>
      <c r="I1097" s="7">
        <f t="shared" si="584"/>
        <v>83</v>
      </c>
      <c r="J1097" s="16">
        <v>0</v>
      </c>
      <c r="K1097" s="14">
        <v>0</v>
      </c>
      <c r="L1097" s="15">
        <f t="shared" si="592"/>
        <v>2764.8345486180742</v>
      </c>
      <c r="M1097" s="14">
        <f t="shared" si="576"/>
        <v>769177</v>
      </c>
      <c r="N1097" s="13"/>
      <c r="O1097" s="12">
        <f>1000*(IF(I23&lt;18,VLOOKUP(I23,'[1]Mortality (No Interventions) H'!$B$10:$O$129,13),VLOOKUP(I23,'[1]Mortality (Interventions) H'!$B$392:$AV$512,28)))</f>
        <v>125.75968772097296</v>
      </c>
      <c r="P1097" s="11">
        <v>0</v>
      </c>
      <c r="Q1097" s="10">
        <f t="shared" si="585"/>
        <v>0.36231533799857174</v>
      </c>
      <c r="R1097" s="10">
        <f t="shared" si="586"/>
        <v>4.5564663763219153E-2</v>
      </c>
      <c r="S1097" s="10">
        <f t="shared" si="587"/>
        <v>0</v>
      </c>
      <c r="T1097" s="9">
        <f t="shared" si="577"/>
        <v>0.31675067423535258</v>
      </c>
      <c r="U1097" s="18"/>
      <c r="V1097" s="8">
        <f t="shared" si="588"/>
        <v>2786.8462473572745</v>
      </c>
      <c r="W1097" s="8">
        <f t="shared" si="578"/>
        <v>2436.3733335632583</v>
      </c>
      <c r="X1097" s="18"/>
      <c r="Y1097" s="8">
        <f t="shared" si="579"/>
        <v>0</v>
      </c>
      <c r="Z1097" s="8">
        <f t="shared" si="580"/>
        <v>0</v>
      </c>
      <c r="AA1097" s="8">
        <f t="shared" si="581"/>
        <v>-875.76320742397172</v>
      </c>
      <c r="AB1097" s="8">
        <f t="shared" si="589"/>
        <v>-35047.29137940162</v>
      </c>
      <c r="AC1097" s="8">
        <f t="shared" si="582"/>
        <v>-35923.054586825594</v>
      </c>
      <c r="AD1097" s="8">
        <f t="shared" si="590"/>
        <v>273.38961686574862</v>
      </c>
      <c r="AE1097" s="8">
        <f t="shared" si="583"/>
        <v>-35649.664969959842</v>
      </c>
      <c r="AJ1097" s="7"/>
      <c r="AK1097" s="6"/>
      <c r="AL1097" s="6"/>
      <c r="AM1097" s="5"/>
      <c r="AN1097" s="5"/>
    </row>
    <row r="1098" spans="1:40" x14ac:dyDescent="0.15">
      <c r="B1098" s="17"/>
      <c r="C1098" s="17"/>
      <c r="D1098" s="17"/>
      <c r="F1098" s="17"/>
      <c r="G1098" s="17"/>
      <c r="H1098" s="17">
        <f t="shared" si="591"/>
        <v>84</v>
      </c>
      <c r="I1098" s="7">
        <f t="shared" si="584"/>
        <v>84</v>
      </c>
      <c r="J1098" s="16">
        <v>0</v>
      </c>
      <c r="K1098" s="14">
        <v>0</v>
      </c>
      <c r="L1098" s="15">
        <f t="shared" si="592"/>
        <v>2764.8345486180742</v>
      </c>
      <c r="M1098" s="14">
        <f t="shared" si="576"/>
        <v>769177</v>
      </c>
      <c r="N1098" s="13"/>
      <c r="O1098" s="12">
        <f>1000*(IF(I24&lt;18,VLOOKUP(I24,'[1]Mortality (No Interventions) H'!$B$10:$O$129,13),VLOOKUP(I24,'[1]Mortality (Interventions) H'!$B$392:$AV$512,28)))</f>
        <v>139.42337736701799</v>
      </c>
      <c r="P1098" s="11">
        <v>0</v>
      </c>
      <c r="Q1098" s="10">
        <f t="shared" si="585"/>
        <v>0.31675067423535258</v>
      </c>
      <c r="R1098" s="10">
        <f t="shared" si="586"/>
        <v>4.4162448785172947E-2</v>
      </c>
      <c r="S1098" s="10">
        <f t="shared" si="587"/>
        <v>0</v>
      </c>
      <c r="T1098" s="9">
        <f t="shared" si="577"/>
        <v>0.27258822545017963</v>
      </c>
      <c r="U1098" s="18"/>
      <c r="V1098" s="8">
        <f t="shared" si="588"/>
        <v>2436.3733335632583</v>
      </c>
      <c r="W1098" s="8">
        <f t="shared" si="578"/>
        <v>2096.6859348709281</v>
      </c>
      <c r="X1098" s="18"/>
      <c r="Y1098" s="8">
        <f t="shared" si="579"/>
        <v>0</v>
      </c>
      <c r="Z1098" s="8">
        <f t="shared" si="580"/>
        <v>0</v>
      </c>
      <c r="AA1098" s="8">
        <f t="shared" si="581"/>
        <v>-753.66134327114924</v>
      </c>
      <c r="AB1098" s="8">
        <f t="shared" si="589"/>
        <v>-33968.739869232973</v>
      </c>
      <c r="AC1098" s="8">
        <f t="shared" si="582"/>
        <v>-34722.401212504119</v>
      </c>
      <c r="AD1098" s="8">
        <f t="shared" si="590"/>
        <v>239.00822402255565</v>
      </c>
      <c r="AE1098" s="8">
        <f t="shared" si="583"/>
        <v>-34483.392988481566</v>
      </c>
      <c r="AJ1098" s="7"/>
      <c r="AK1098" s="6"/>
      <c r="AL1098" s="6"/>
      <c r="AM1098" s="5"/>
      <c r="AN1098" s="5"/>
    </row>
    <row r="1099" spans="1:40" x14ac:dyDescent="0.15">
      <c r="B1099" s="17"/>
      <c r="C1099" s="19"/>
      <c r="D1099" s="21"/>
      <c r="F1099" s="17"/>
      <c r="G1099" s="19"/>
      <c r="H1099" s="17">
        <f t="shared" si="591"/>
        <v>85</v>
      </c>
      <c r="I1099" s="7">
        <f t="shared" si="584"/>
        <v>85</v>
      </c>
      <c r="J1099" s="16">
        <v>0</v>
      </c>
      <c r="K1099" s="14">
        <v>0</v>
      </c>
      <c r="L1099" s="15">
        <f t="shared" si="592"/>
        <v>2764.8345486180742</v>
      </c>
      <c r="M1099" s="14">
        <f t="shared" si="576"/>
        <v>769177</v>
      </c>
      <c r="N1099" s="13"/>
      <c r="O1099" s="12">
        <f>1000*(IF(I25&lt;18,VLOOKUP(I25,'[1]Mortality (No Interventions) H'!$B$10:$O$129,13),VLOOKUP(I25,'[1]Mortality (Interventions) H'!$B$392:$AV$512,28)))</f>
        <v>153.93553072724171</v>
      </c>
      <c r="P1099" s="11">
        <v>0</v>
      </c>
      <c r="Q1099" s="10">
        <f t="shared" si="585"/>
        <v>0.27258822545017963</v>
      </c>
      <c r="R1099" s="10">
        <f t="shared" si="586"/>
        <v>4.1961013154670421E-2</v>
      </c>
      <c r="S1099" s="10">
        <f t="shared" si="587"/>
        <v>0</v>
      </c>
      <c r="T1099" s="9">
        <f t="shared" si="577"/>
        <v>0.2306272122955092</v>
      </c>
      <c r="U1099" s="18"/>
      <c r="V1099" s="8">
        <f t="shared" si="588"/>
        <v>2096.6859348709281</v>
      </c>
      <c r="W1099" s="8">
        <f t="shared" si="578"/>
        <v>1773.9314727182289</v>
      </c>
      <c r="X1099" s="18"/>
      <c r="Y1099" s="8">
        <f t="shared" si="579"/>
        <v>0</v>
      </c>
      <c r="Z1099" s="8">
        <f t="shared" si="580"/>
        <v>0</v>
      </c>
      <c r="AA1099" s="8">
        <f t="shared" si="581"/>
        <v>-637.64608440609891</v>
      </c>
      <c r="AB1099" s="8">
        <f t="shared" si="589"/>
        <v>-32275.446215269931</v>
      </c>
      <c r="AC1099" s="8">
        <f t="shared" si="582"/>
        <v>-32913.092299676027</v>
      </c>
      <c r="AD1099" s="8">
        <f t="shared" si="590"/>
        <v>205.68489021083806</v>
      </c>
      <c r="AE1099" s="8">
        <f t="shared" si="583"/>
        <v>-32707.407409465188</v>
      </c>
      <c r="AG1099" s="20"/>
      <c r="AJ1099" s="7"/>
      <c r="AK1099" s="6"/>
      <c r="AL1099" s="6"/>
      <c r="AM1099" s="5"/>
      <c r="AN1099" s="5"/>
    </row>
    <row r="1100" spans="1:40" x14ac:dyDescent="0.15">
      <c r="B1100" s="7"/>
      <c r="C1100" s="19"/>
      <c r="D1100" s="21"/>
      <c r="E1100" s="21"/>
      <c r="F1100" s="7"/>
      <c r="G1100" s="19"/>
      <c r="H1100" s="17">
        <f t="shared" si="591"/>
        <v>86</v>
      </c>
      <c r="I1100" s="7">
        <f t="shared" si="584"/>
        <v>86</v>
      </c>
      <c r="J1100" s="16">
        <v>0</v>
      </c>
      <c r="K1100" s="14">
        <v>0</v>
      </c>
      <c r="L1100" s="15">
        <f t="shared" si="592"/>
        <v>2764.8345486180742</v>
      </c>
      <c r="M1100" s="14">
        <f t="shared" si="576"/>
        <v>769177</v>
      </c>
      <c r="N1100" s="13"/>
      <c r="O1100" s="12">
        <f>1000*(IF(I26&lt;18,VLOOKUP(I26,'[1]Mortality (No Interventions) H'!$B$10:$O$129,13),VLOOKUP(I26,'[1]Mortality (Interventions) H'!$B$392:$AV$512,28)))</f>
        <v>168.78561397271059</v>
      </c>
      <c r="P1100" s="11">
        <v>0</v>
      </c>
      <c r="Q1100" s="10">
        <f t="shared" si="585"/>
        <v>0.2306272122955092</v>
      </c>
      <c r="R1100" s="10">
        <f t="shared" si="586"/>
        <v>3.8926555626112191E-2</v>
      </c>
      <c r="S1100" s="10">
        <f t="shared" si="587"/>
        <v>0</v>
      </c>
      <c r="T1100" s="9">
        <f t="shared" si="577"/>
        <v>0.19170065666939701</v>
      </c>
      <c r="U1100" s="18"/>
      <c r="V1100" s="8">
        <f t="shared" si="588"/>
        <v>1773.9314727182289</v>
      </c>
      <c r="W1100" s="8">
        <f t="shared" si="578"/>
        <v>1474.5173599499678</v>
      </c>
      <c r="X1100" s="18"/>
      <c r="Y1100" s="8">
        <f t="shared" si="579"/>
        <v>0</v>
      </c>
      <c r="Z1100" s="8">
        <f t="shared" si="580"/>
        <v>0</v>
      </c>
      <c r="AA1100" s="8">
        <f t="shared" si="581"/>
        <v>-530.02059855232073</v>
      </c>
      <c r="AB1100" s="8">
        <f t="shared" si="589"/>
        <v>-29941.411276826097</v>
      </c>
      <c r="AC1100" s="8">
        <f t="shared" si="582"/>
        <v>-30471.431875378417</v>
      </c>
      <c r="AD1100" s="8">
        <f t="shared" si="590"/>
        <v>174.02267747365826</v>
      </c>
      <c r="AE1100" s="8">
        <f t="shared" si="583"/>
        <v>-30297.409197904759</v>
      </c>
      <c r="AG1100" s="20"/>
      <c r="AJ1100" s="7"/>
      <c r="AK1100" s="6"/>
      <c r="AL1100" s="6"/>
      <c r="AM1100" s="5"/>
      <c r="AN1100" s="5"/>
    </row>
    <row r="1101" spans="1:40" x14ac:dyDescent="0.15">
      <c r="B1101" s="7"/>
      <c r="C1101" s="19"/>
      <c r="D1101" s="21"/>
      <c r="E1101" s="21"/>
      <c r="F1101" s="7"/>
      <c r="G1101" s="19"/>
      <c r="H1101" s="17">
        <f t="shared" si="591"/>
        <v>87</v>
      </c>
      <c r="I1101" s="7">
        <f t="shared" si="584"/>
        <v>87</v>
      </c>
      <c r="J1101" s="16">
        <v>0</v>
      </c>
      <c r="K1101" s="14">
        <v>0</v>
      </c>
      <c r="L1101" s="15">
        <f t="shared" si="592"/>
        <v>2764.8345486180742</v>
      </c>
      <c r="M1101" s="14">
        <f t="shared" si="576"/>
        <v>769177</v>
      </c>
      <c r="N1101" s="13"/>
      <c r="O1101" s="12">
        <f>1000*(IF(I27&lt;18,VLOOKUP(I27,'[1]Mortality (No Interventions) H'!$B$10:$O$129,13),VLOOKUP(I27,'[1]Mortality (Interventions) H'!$B$392:$AV$512,28)))</f>
        <v>184.74655941163212</v>
      </c>
      <c r="P1101" s="11">
        <v>0</v>
      </c>
      <c r="Q1101" s="10">
        <f t="shared" si="585"/>
        <v>0.19170065666939701</v>
      </c>
      <c r="R1101" s="10">
        <f t="shared" si="586"/>
        <v>3.5416036756621645E-2</v>
      </c>
      <c r="S1101" s="10">
        <f t="shared" si="587"/>
        <v>0</v>
      </c>
      <c r="T1101" s="9">
        <f t="shared" si="577"/>
        <v>0.15628461991277537</v>
      </c>
      <c r="U1101" s="18"/>
      <c r="V1101" s="8">
        <f t="shared" si="588"/>
        <v>1474.5173599499678</v>
      </c>
      <c r="W1101" s="8">
        <f t="shared" si="578"/>
        <v>1202.1053509064882</v>
      </c>
      <c r="X1101" s="18"/>
      <c r="Y1101" s="8">
        <f t="shared" si="579"/>
        <v>0</v>
      </c>
      <c r="Z1101" s="8">
        <f t="shared" si="580"/>
        <v>0</v>
      </c>
      <c r="AA1101" s="8">
        <f t="shared" si="581"/>
        <v>-432.10111655248556</v>
      </c>
      <c r="AB1101" s="8">
        <f t="shared" si="589"/>
        <v>-27241.200904347967</v>
      </c>
      <c r="AC1101" s="8">
        <f t="shared" si="582"/>
        <v>-27673.302020900453</v>
      </c>
      <c r="AD1101" s="8">
        <f t="shared" si="590"/>
        <v>144.65015301109185</v>
      </c>
      <c r="AE1101" s="8">
        <f t="shared" si="583"/>
        <v>-27528.651867889363</v>
      </c>
      <c r="AG1101" s="20"/>
      <c r="AJ1101" s="7"/>
      <c r="AK1101" s="6"/>
      <c r="AL1101" s="6"/>
      <c r="AM1101" s="5"/>
      <c r="AN1101" s="5"/>
    </row>
    <row r="1102" spans="1:40" x14ac:dyDescent="0.15">
      <c r="B1102" s="7"/>
      <c r="C1102" s="19"/>
      <c r="D1102" s="21"/>
      <c r="E1102" s="21"/>
      <c r="F1102" s="7"/>
      <c r="G1102" s="19"/>
      <c r="H1102" s="17">
        <f t="shared" si="591"/>
        <v>88</v>
      </c>
      <c r="I1102" s="7">
        <f t="shared" si="584"/>
        <v>88</v>
      </c>
      <c r="J1102" s="16">
        <v>0</v>
      </c>
      <c r="K1102" s="14">
        <v>0</v>
      </c>
      <c r="L1102" s="15">
        <f t="shared" si="592"/>
        <v>2764.8345486180742</v>
      </c>
      <c r="M1102" s="14">
        <f t="shared" si="576"/>
        <v>769177</v>
      </c>
      <c r="N1102" s="13"/>
      <c r="O1102" s="12">
        <f>1000*(IF(I28&lt;18,VLOOKUP(I28,'[1]Mortality (No Interventions) H'!$B$10:$O$129,13),VLOOKUP(I28,'[1]Mortality (Interventions) H'!$B$392:$AV$512,28)))</f>
        <v>201.70113772121272</v>
      </c>
      <c r="P1102" s="11">
        <v>0</v>
      </c>
      <c r="Q1102" s="10">
        <f t="shared" si="585"/>
        <v>0.15628461991277537</v>
      </c>
      <c r="R1102" s="10">
        <f t="shared" si="586"/>
        <v>3.152278564473409E-2</v>
      </c>
      <c r="S1102" s="10">
        <f t="shared" si="587"/>
        <v>0</v>
      </c>
      <c r="T1102" s="9">
        <f t="shared" si="577"/>
        <v>0.12476183426804127</v>
      </c>
      <c r="U1102" s="18"/>
      <c r="V1102" s="8">
        <f t="shared" si="588"/>
        <v>1202.1053509064882</v>
      </c>
      <c r="W1102" s="8">
        <f t="shared" si="578"/>
        <v>959.63933396789184</v>
      </c>
      <c r="X1102" s="18"/>
      <c r="Y1102" s="8">
        <f t="shared" si="579"/>
        <v>0</v>
      </c>
      <c r="Z1102" s="8">
        <f t="shared" si="580"/>
        <v>0</v>
      </c>
      <c r="AA1102" s="8">
        <f t="shared" si="581"/>
        <v>-344.94582973324287</v>
      </c>
      <c r="AB1102" s="8">
        <f t="shared" si="589"/>
        <v>-24246.601693859633</v>
      </c>
      <c r="AC1102" s="8">
        <f t="shared" si="582"/>
        <v>-24591.547523592875</v>
      </c>
      <c r="AD1102" s="8">
        <f t="shared" si="590"/>
        <v>117.9265349239265</v>
      </c>
      <c r="AE1102" s="8">
        <f t="shared" si="583"/>
        <v>-24473.62098866895</v>
      </c>
      <c r="AG1102" s="20"/>
      <c r="AJ1102" s="7"/>
      <c r="AK1102" s="6"/>
      <c r="AL1102" s="6"/>
      <c r="AM1102" s="5"/>
      <c r="AN1102" s="5"/>
    </row>
    <row r="1103" spans="1:40" x14ac:dyDescent="0.15">
      <c r="B1103" s="7"/>
      <c r="C1103" s="19"/>
      <c r="D1103" s="21"/>
      <c r="E1103" s="21"/>
      <c r="F1103" s="7"/>
      <c r="G1103" s="19"/>
      <c r="H1103" s="17">
        <f t="shared" si="591"/>
        <v>89</v>
      </c>
      <c r="I1103" s="7">
        <f t="shared" si="584"/>
        <v>89</v>
      </c>
      <c r="J1103" s="16">
        <v>0</v>
      </c>
      <c r="K1103" s="14">
        <v>0</v>
      </c>
      <c r="L1103" s="15">
        <f t="shared" si="592"/>
        <v>2764.8345486180742</v>
      </c>
      <c r="M1103" s="14">
        <f t="shared" si="576"/>
        <v>769177</v>
      </c>
      <c r="N1103" s="13"/>
      <c r="O1103" s="12">
        <f>1000*(IF(I29&lt;18,VLOOKUP(I29,'[1]Mortality (No Interventions) H'!$B$10:$O$129,13),VLOOKUP(I29,'[1]Mortality (Interventions) H'!$B$392:$AV$512,28)))</f>
        <v>220.118744148384</v>
      </c>
      <c r="P1103" s="11">
        <v>0</v>
      </c>
      <c r="Q1103" s="10">
        <f t="shared" si="585"/>
        <v>0.12476183426804127</v>
      </c>
      <c r="R1103" s="10">
        <f t="shared" si="586"/>
        <v>2.7462418276730061E-2</v>
      </c>
      <c r="S1103" s="10">
        <f t="shared" si="587"/>
        <v>0</v>
      </c>
      <c r="T1103" s="9">
        <f t="shared" si="577"/>
        <v>9.7299415991311214E-2</v>
      </c>
      <c r="U1103" s="18"/>
      <c r="V1103" s="8">
        <f t="shared" si="588"/>
        <v>959.63933396789184</v>
      </c>
      <c r="W1103" s="8">
        <f t="shared" si="578"/>
        <v>748.40472893948788</v>
      </c>
      <c r="X1103" s="18"/>
      <c r="Y1103" s="8">
        <f t="shared" si="579"/>
        <v>0</v>
      </c>
      <c r="Z1103" s="8">
        <f t="shared" si="580"/>
        <v>0</v>
      </c>
      <c r="AA1103" s="8">
        <f t="shared" si="581"/>
        <v>-269.01678689313917</v>
      </c>
      <c r="AB1103" s="8">
        <f t="shared" si="589"/>
        <v>-21123.460502840397</v>
      </c>
      <c r="AC1103" s="8">
        <f t="shared" si="582"/>
        <v>-21392.477289733535</v>
      </c>
      <c r="AD1103" s="8">
        <f t="shared" si="590"/>
        <v>94.140618662250191</v>
      </c>
      <c r="AE1103" s="8">
        <f t="shared" si="583"/>
        <v>-21298.336671071283</v>
      </c>
      <c r="AG1103" s="20"/>
      <c r="AJ1103" s="7"/>
      <c r="AK1103" s="6"/>
      <c r="AL1103" s="6"/>
      <c r="AM1103" s="5"/>
      <c r="AN1103" s="5"/>
    </row>
    <row r="1104" spans="1:40" x14ac:dyDescent="0.15">
      <c r="B1104" s="7"/>
      <c r="C1104" s="19"/>
      <c r="D1104" s="21"/>
      <c r="E1104" s="21"/>
      <c r="F1104" s="7"/>
      <c r="G1104" s="19"/>
      <c r="H1104" s="17">
        <f t="shared" si="591"/>
        <v>90</v>
      </c>
      <c r="I1104" s="7">
        <f t="shared" si="584"/>
        <v>90</v>
      </c>
      <c r="J1104" s="16">
        <v>0</v>
      </c>
      <c r="K1104" s="14">
        <v>0</v>
      </c>
      <c r="L1104" s="15">
        <f t="shared" si="592"/>
        <v>2764.8345486180742</v>
      </c>
      <c r="M1104" s="14">
        <f t="shared" si="576"/>
        <v>769177</v>
      </c>
      <c r="N1104" s="13"/>
      <c r="O1104" s="12">
        <f>1000*(IF(I30&lt;18,VLOOKUP(I30,'[1]Mortality (No Interventions) H'!$B$10:$O$129,13),VLOOKUP(I30,'[1]Mortality (Interventions) H'!$B$392:$AV$512,28)))</f>
        <v>240.20393948706828</v>
      </c>
      <c r="P1104" s="11">
        <v>0</v>
      </c>
      <c r="Q1104" s="10">
        <f t="shared" si="585"/>
        <v>9.7299415991311214E-2</v>
      </c>
      <c r="R1104" s="10">
        <f t="shared" si="586"/>
        <v>2.3371703030904002E-2</v>
      </c>
      <c r="S1104" s="10">
        <f t="shared" si="587"/>
        <v>0</v>
      </c>
      <c r="T1104" s="9">
        <f t="shared" si="577"/>
        <v>7.3927712960407205E-2</v>
      </c>
      <c r="U1104" s="18"/>
      <c r="V1104" s="8">
        <f t="shared" si="588"/>
        <v>748.40472893948788</v>
      </c>
      <c r="W1104" s="8">
        <f t="shared" si="578"/>
        <v>568.63496471747135</v>
      </c>
      <c r="X1104" s="18"/>
      <c r="Y1104" s="8">
        <f t="shared" si="579"/>
        <v>0</v>
      </c>
      <c r="Z1104" s="8">
        <f t="shared" si="580"/>
        <v>0</v>
      </c>
      <c r="AA1104" s="8">
        <f t="shared" si="581"/>
        <v>-204.397894893254</v>
      </c>
      <c r="AB1104" s="8">
        <f t="shared" si="589"/>
        <v>-17976.976422201649</v>
      </c>
      <c r="AC1104" s="8">
        <f t="shared" si="582"/>
        <v>-18181.374317094902</v>
      </c>
      <c r="AD1104" s="8">
        <f t="shared" si="590"/>
        <v>73.418503908963771</v>
      </c>
      <c r="AE1104" s="8">
        <f t="shared" si="583"/>
        <v>-18107.955813185938</v>
      </c>
      <c r="AG1104" s="20"/>
      <c r="AJ1104" s="7"/>
      <c r="AK1104" s="6"/>
      <c r="AL1104" s="6"/>
      <c r="AM1104" s="5"/>
      <c r="AN1104" s="5"/>
    </row>
    <row r="1105" spans="2:40" x14ac:dyDescent="0.15">
      <c r="B1105" s="7"/>
      <c r="C1105" s="19"/>
      <c r="D1105" s="21"/>
      <c r="E1105" s="21"/>
      <c r="F1105" s="7"/>
      <c r="G1105" s="19"/>
      <c r="H1105" s="17">
        <f t="shared" si="591"/>
        <v>91</v>
      </c>
      <c r="I1105" s="7">
        <f t="shared" si="584"/>
        <v>91</v>
      </c>
      <c r="J1105" s="16">
        <v>0</v>
      </c>
      <c r="K1105" s="14">
        <v>0</v>
      </c>
      <c r="L1105" s="15">
        <f t="shared" si="592"/>
        <v>2764.8345486180742</v>
      </c>
      <c r="M1105" s="14">
        <f t="shared" si="576"/>
        <v>769177</v>
      </c>
      <c r="N1105" s="13"/>
      <c r="O1105" s="12">
        <f>1000*(IF(I31&lt;18,VLOOKUP(I31,'[1]Mortality (No Interventions) H'!$B$10:$O$129,13),VLOOKUP(I31,'[1]Mortality (Interventions) H'!$B$392:$AV$512,28)))</f>
        <v>259.56853500173952</v>
      </c>
      <c r="P1105" s="11">
        <v>0</v>
      </c>
      <c r="Q1105" s="10">
        <f t="shared" si="585"/>
        <v>7.3927712960407205E-2</v>
      </c>
      <c r="R1105" s="10">
        <f t="shared" si="586"/>
        <v>1.9189308149162008E-2</v>
      </c>
      <c r="S1105" s="10">
        <f t="shared" si="587"/>
        <v>0</v>
      </c>
      <c r="T1105" s="9">
        <f t="shared" si="577"/>
        <v>5.47384048112452E-2</v>
      </c>
      <c r="U1105" s="18"/>
      <c r="V1105" s="8">
        <f t="shared" si="588"/>
        <v>568.63496471747135</v>
      </c>
      <c r="W1105" s="8">
        <f t="shared" si="578"/>
        <v>421.03521997499149</v>
      </c>
      <c r="X1105" s="18"/>
      <c r="Y1105" s="8">
        <f t="shared" si="579"/>
        <v>0</v>
      </c>
      <c r="Z1105" s="8">
        <f t="shared" si="580"/>
        <v>0</v>
      </c>
      <c r="AA1105" s="8">
        <f t="shared" si="581"/>
        <v>-151.34263275837256</v>
      </c>
      <c r="AB1105" s="8">
        <f t="shared" si="589"/>
        <v>-14759.974474247985</v>
      </c>
      <c r="AC1105" s="8">
        <f t="shared" si="582"/>
        <v>-14911.317107006358</v>
      </c>
      <c r="AD1105" s="8">
        <f t="shared" si="590"/>
        <v>55.783090038783946</v>
      </c>
      <c r="AE1105" s="8">
        <f t="shared" si="583"/>
        <v>-14855.534016967575</v>
      </c>
      <c r="AG1105" s="20"/>
      <c r="AJ1105" s="7"/>
      <c r="AK1105" s="6"/>
      <c r="AL1105" s="6"/>
      <c r="AM1105" s="5"/>
      <c r="AN1105" s="5"/>
    </row>
    <row r="1106" spans="2:40" x14ac:dyDescent="0.15">
      <c r="B1106" s="7"/>
      <c r="C1106" s="19"/>
      <c r="D1106" s="21"/>
      <c r="E1106" s="21"/>
      <c r="F1106" s="7"/>
      <c r="G1106" s="19"/>
      <c r="H1106" s="17">
        <f t="shared" si="591"/>
        <v>92</v>
      </c>
      <c r="I1106" s="7">
        <f t="shared" si="584"/>
        <v>92</v>
      </c>
      <c r="J1106" s="16">
        <v>0</v>
      </c>
      <c r="K1106" s="14">
        <v>0</v>
      </c>
      <c r="L1106" s="15">
        <f t="shared" si="592"/>
        <v>2764.8345486180742</v>
      </c>
      <c r="M1106" s="14">
        <f t="shared" si="576"/>
        <v>769177</v>
      </c>
      <c r="N1106" s="13"/>
      <c r="O1106" s="12">
        <f>1000*(IF(I32&lt;18,VLOOKUP(I32,'[1]Mortality (No Interventions) H'!$B$10:$O$129,13),VLOOKUP(I32,'[1]Mortality (Interventions) H'!$B$392:$AV$512,28)))</f>
        <v>280.13405057132468</v>
      </c>
      <c r="P1106" s="11">
        <v>0</v>
      </c>
      <c r="Q1106" s="10">
        <f t="shared" si="585"/>
        <v>5.47384048112452E-2</v>
      </c>
      <c r="R1106" s="10">
        <f t="shared" si="586"/>
        <v>1.5334091061587004E-2</v>
      </c>
      <c r="S1106" s="10">
        <f t="shared" si="587"/>
        <v>0</v>
      </c>
      <c r="T1106" s="9">
        <f t="shared" si="577"/>
        <v>3.9404313749658193E-2</v>
      </c>
      <c r="U1106" s="18"/>
      <c r="V1106" s="8">
        <f t="shared" si="588"/>
        <v>421.03521997499149</v>
      </c>
      <c r="W1106" s="8">
        <f t="shared" si="578"/>
        <v>303.08891837020843</v>
      </c>
      <c r="X1106" s="18"/>
      <c r="Y1106" s="8">
        <f t="shared" si="579"/>
        <v>0</v>
      </c>
      <c r="Z1106" s="8">
        <f t="shared" si="580"/>
        <v>0</v>
      </c>
      <c r="AA1106" s="8">
        <f t="shared" si="581"/>
        <v>-108.94640801964118</v>
      </c>
      <c r="AB1106" s="8">
        <f t="shared" si="589"/>
        <v>-11794.630160478308</v>
      </c>
      <c r="AC1106" s="8">
        <f t="shared" si="582"/>
        <v>-11903.576568497949</v>
      </c>
      <c r="AD1106" s="8">
        <f t="shared" si="590"/>
        <v>41.303555079546669</v>
      </c>
      <c r="AE1106" s="8">
        <f t="shared" si="583"/>
        <v>-11862.273013418402</v>
      </c>
      <c r="AG1106" s="20"/>
      <c r="AJ1106" s="7"/>
      <c r="AK1106" s="6"/>
      <c r="AL1106" s="6"/>
      <c r="AM1106" s="5"/>
      <c r="AN1106" s="5"/>
    </row>
    <row r="1107" spans="2:40" x14ac:dyDescent="0.15">
      <c r="B1107" s="7"/>
      <c r="C1107" s="19"/>
      <c r="D1107" s="21"/>
      <c r="E1107" s="21"/>
      <c r="F1107" s="7"/>
      <c r="G1107" s="19"/>
      <c r="H1107" s="17">
        <f t="shared" si="591"/>
        <v>93</v>
      </c>
      <c r="I1107" s="7">
        <f t="shared" si="584"/>
        <v>93</v>
      </c>
      <c r="J1107" s="16">
        <v>0</v>
      </c>
      <c r="K1107" s="14">
        <v>0</v>
      </c>
      <c r="L1107" s="15">
        <f t="shared" si="592"/>
        <v>2764.8345486180742</v>
      </c>
      <c r="M1107" s="14">
        <f t="shared" si="576"/>
        <v>769177</v>
      </c>
      <c r="N1107" s="13"/>
      <c r="O1107" s="12">
        <f>1000*(IF(I33&lt;18,VLOOKUP(I33,'[1]Mortality (No Interventions) H'!$B$10:$O$129,13),VLOOKUP(I33,'[1]Mortality (Interventions) H'!$B$392:$AV$512,28)))</f>
        <v>301.21631786887065</v>
      </c>
      <c r="P1107" s="11">
        <v>0</v>
      </c>
      <c r="Q1107" s="10">
        <f t="shared" si="585"/>
        <v>3.9404313749658193E-2</v>
      </c>
      <c r="R1107" s="10">
        <f t="shared" si="586"/>
        <v>1.1869222295821751E-2</v>
      </c>
      <c r="S1107" s="10">
        <f t="shared" si="587"/>
        <v>0</v>
      </c>
      <c r="T1107" s="9">
        <f t="shared" si="577"/>
        <v>2.7535091453836442E-2</v>
      </c>
      <c r="U1107" s="18"/>
      <c r="V1107" s="8">
        <f t="shared" si="588"/>
        <v>303.08891837020843</v>
      </c>
      <c r="W1107" s="8">
        <f t="shared" si="578"/>
        <v>211.79359039187554</v>
      </c>
      <c r="X1107" s="18"/>
      <c r="Y1107" s="8">
        <f t="shared" si="579"/>
        <v>0</v>
      </c>
      <c r="Z1107" s="8">
        <f t="shared" si="580"/>
        <v>0</v>
      </c>
      <c r="AA1107" s="8">
        <f t="shared" si="581"/>
        <v>-76.129972150925269</v>
      </c>
      <c r="AB1107" s="8">
        <f t="shared" si="589"/>
        <v>-9129.532797833288</v>
      </c>
      <c r="AC1107" s="8">
        <f t="shared" si="582"/>
        <v>-9205.6627699842138</v>
      </c>
      <c r="AD1107" s="8">
        <f t="shared" si="590"/>
        <v>29.73302289211745</v>
      </c>
      <c r="AE1107" s="8">
        <f t="shared" si="583"/>
        <v>-9175.9297470920956</v>
      </c>
      <c r="AG1107" s="20"/>
      <c r="AJ1107" s="7"/>
      <c r="AK1107" s="6"/>
      <c r="AL1107" s="6"/>
      <c r="AM1107" s="5"/>
      <c r="AN1107" s="5"/>
    </row>
    <row r="1108" spans="2:40" x14ac:dyDescent="0.15">
      <c r="B1108" s="7"/>
      <c r="C1108" s="19"/>
      <c r="D1108" s="21"/>
      <c r="E1108" s="21"/>
      <c r="F1108" s="7"/>
      <c r="G1108" s="19"/>
      <c r="H1108" s="17">
        <f t="shared" si="591"/>
        <v>94</v>
      </c>
      <c r="I1108" s="7">
        <f t="shared" si="584"/>
        <v>94</v>
      </c>
      <c r="J1108" s="16">
        <v>0</v>
      </c>
      <c r="K1108" s="14">
        <v>0</v>
      </c>
      <c r="L1108" s="15">
        <f t="shared" si="592"/>
        <v>2764.8345486180742</v>
      </c>
      <c r="M1108" s="14">
        <f t="shared" si="576"/>
        <v>769177</v>
      </c>
      <c r="N1108" s="13"/>
      <c r="O1108" s="12">
        <f>1000*(IF(I34&lt;18,VLOOKUP(I34,'[1]Mortality (No Interventions) H'!$B$10:$O$129,13),VLOOKUP(I34,'[1]Mortality (Interventions) H'!$B$392:$AV$512,28)))</f>
        <v>322.46819392419889</v>
      </c>
      <c r="P1108" s="11">
        <v>0</v>
      </c>
      <c r="Q1108" s="10">
        <f t="shared" si="585"/>
        <v>2.7535091453836442E-2</v>
      </c>
      <c r="R1108" s="10">
        <f t="shared" si="586"/>
        <v>8.8791912106562804E-3</v>
      </c>
      <c r="S1108" s="10">
        <f t="shared" si="587"/>
        <v>0</v>
      </c>
      <c r="T1108" s="9">
        <f t="shared" si="577"/>
        <v>1.865590024318016E-2</v>
      </c>
      <c r="U1108" s="18"/>
      <c r="V1108" s="8">
        <f t="shared" si="588"/>
        <v>211.79359039187554</v>
      </c>
      <c r="W1108" s="8">
        <f t="shared" si="578"/>
        <v>143.49689381348585</v>
      </c>
      <c r="X1108" s="18"/>
      <c r="Y1108" s="8">
        <f t="shared" si="579"/>
        <v>0</v>
      </c>
      <c r="Z1108" s="8">
        <f t="shared" si="580"/>
        <v>0</v>
      </c>
      <c r="AA1108" s="8">
        <f t="shared" si="581"/>
        <v>-51.580477527916841</v>
      </c>
      <c r="AB1108" s="8">
        <f t="shared" si="589"/>
        <v>-6829.6696578389656</v>
      </c>
      <c r="AC1108" s="8">
        <f t="shared" si="582"/>
        <v>-6881.2501353668822</v>
      </c>
      <c r="AD1108" s="8">
        <f t="shared" si="590"/>
        <v>20.776951217442992</v>
      </c>
      <c r="AE1108" s="8">
        <f t="shared" si="583"/>
        <v>-6860.4731841494395</v>
      </c>
      <c r="AG1108" s="20"/>
      <c r="AJ1108" s="7"/>
      <c r="AK1108" s="6"/>
      <c r="AL1108" s="6"/>
      <c r="AM1108" s="5"/>
      <c r="AN1108" s="5"/>
    </row>
    <row r="1109" spans="2:40" x14ac:dyDescent="0.15">
      <c r="B1109" s="7"/>
      <c r="C1109" s="19"/>
      <c r="D1109" s="21"/>
      <c r="E1109" s="21"/>
      <c r="F1109" s="7"/>
      <c r="G1109" s="19"/>
      <c r="H1109" s="17">
        <f t="shared" si="591"/>
        <v>95</v>
      </c>
      <c r="I1109" s="7">
        <f t="shared" si="584"/>
        <v>95</v>
      </c>
      <c r="J1109" s="16">
        <v>0</v>
      </c>
      <c r="K1109" s="14">
        <v>0</v>
      </c>
      <c r="L1109" s="15">
        <f t="shared" si="592"/>
        <v>2764.8345486180742</v>
      </c>
      <c r="M1109" s="14">
        <f t="shared" si="576"/>
        <v>769177</v>
      </c>
      <c r="N1109" s="13"/>
      <c r="O1109" s="12">
        <f>1000*(IF(I35&lt;18,VLOOKUP(I35,'[1]Mortality (No Interventions) H'!$B$10:$O$129,13),VLOOKUP(I35,'[1]Mortality (Interventions) H'!$B$392:$AV$512,28)))</f>
        <v>344.87025613398907</v>
      </c>
      <c r="P1109" s="11">
        <v>0</v>
      </c>
      <c r="Q1109" s="10">
        <f t="shared" si="585"/>
        <v>1.865590024318016E-2</v>
      </c>
      <c r="R1109" s="10">
        <f t="shared" si="586"/>
        <v>6.4338650952756905E-3</v>
      </c>
      <c r="S1109" s="10">
        <f t="shared" si="587"/>
        <v>0</v>
      </c>
      <c r="T1109" s="9">
        <f t="shared" si="577"/>
        <v>1.2222035147904469E-2</v>
      </c>
      <c r="U1109" s="18"/>
      <c r="V1109" s="8">
        <f t="shared" si="588"/>
        <v>143.49689381348585</v>
      </c>
      <c r="W1109" s="8">
        <f t="shared" si="578"/>
        <v>94.009083289597157</v>
      </c>
      <c r="X1109" s="18"/>
      <c r="Y1109" s="8">
        <f t="shared" si="579"/>
        <v>0</v>
      </c>
      <c r="Z1109" s="8">
        <f t="shared" si="580"/>
        <v>0</v>
      </c>
      <c r="AA1109" s="8">
        <f t="shared" si="581"/>
        <v>-33.791905031350687</v>
      </c>
      <c r="AB1109" s="8">
        <f t="shared" si="589"/>
        <v>-4948.7810523888702</v>
      </c>
      <c r="AC1109" s="8">
        <f t="shared" si="582"/>
        <v>-4982.5729574202205</v>
      </c>
      <c r="AD1109" s="8">
        <f t="shared" si="590"/>
        <v>14.077045283102963</v>
      </c>
      <c r="AE1109" s="8">
        <f t="shared" si="583"/>
        <v>-4968.4959121371176</v>
      </c>
      <c r="AG1109" s="20"/>
      <c r="AJ1109" s="7"/>
      <c r="AK1109" s="6"/>
      <c r="AL1109" s="6"/>
      <c r="AM1109" s="5"/>
      <c r="AN1109" s="5"/>
    </row>
    <row r="1110" spans="2:40" x14ac:dyDescent="0.15">
      <c r="B1110" s="7"/>
      <c r="C1110" s="19"/>
      <c r="D1110" s="21"/>
      <c r="E1110" s="21"/>
      <c r="F1110" s="7"/>
      <c r="G1110" s="19"/>
      <c r="H1110" s="17">
        <f t="shared" si="591"/>
        <v>96</v>
      </c>
      <c r="I1110" s="7">
        <f t="shared" si="584"/>
        <v>96</v>
      </c>
      <c r="J1110" s="16">
        <v>0</v>
      </c>
      <c r="K1110" s="14">
        <v>0</v>
      </c>
      <c r="L1110" s="15">
        <f t="shared" si="592"/>
        <v>2764.8345486180742</v>
      </c>
      <c r="M1110" s="14">
        <f t="shared" ref="M1110:M1141" si="593">$E$11</f>
        <v>769177</v>
      </c>
      <c r="N1110" s="13"/>
      <c r="O1110" s="12">
        <f>1000*(IF(I36&lt;18,VLOOKUP(I36,'[1]Mortality (No Interventions) H'!$B$10:$O$129,13),VLOOKUP(I36,'[1]Mortality (Interventions) H'!$B$392:$AV$512,28)))</f>
        <v>367.31323036278104</v>
      </c>
      <c r="P1110" s="11">
        <v>0</v>
      </c>
      <c r="Q1110" s="10">
        <f t="shared" si="585"/>
        <v>1.2222035147904469E-2</v>
      </c>
      <c r="R1110" s="10">
        <f t="shared" si="586"/>
        <v>4.489315211784241E-3</v>
      </c>
      <c r="S1110" s="10">
        <f t="shared" si="587"/>
        <v>0</v>
      </c>
      <c r="T1110" s="9">
        <f t="shared" ref="T1110:T1141" si="594">Q1110-SUM(R1110:S1110)</f>
        <v>7.7327199361202281E-3</v>
      </c>
      <c r="U1110" s="18"/>
      <c r="V1110" s="8">
        <f t="shared" si="588"/>
        <v>94.009083289597157</v>
      </c>
      <c r="W1110" s="8">
        <f t="shared" ref="W1110:W1141" si="595">$G$14*M1110*T1110</f>
        <v>59.478303223051491</v>
      </c>
      <c r="X1110" s="18"/>
      <c r="Y1110" s="8">
        <f t="shared" ref="Y1110:Y1141" si="596">IFERROR(_xlfn.IFNA($T1110*J1110,0),0)</f>
        <v>0</v>
      </c>
      <c r="Z1110" s="8">
        <f t="shared" ref="Z1110:Z1141" si="597">IFERROR(_xlfn.IFNA(-$T1110*K1110,0),0)</f>
        <v>0</v>
      </c>
      <c r="AA1110" s="8">
        <f t="shared" ref="AA1110:AA1141" si="598">IFERROR(_xlfn.IFNA(-$T1110*L1110,0),0)</f>
        <v>-21.379691234172956</v>
      </c>
      <c r="AB1110" s="8">
        <f t="shared" si="589"/>
        <v>-3453.0780066545672</v>
      </c>
      <c r="AC1110" s="8">
        <f t="shared" ref="AC1110:AC1141" si="599">IFERROR(_xlfn.IFNA(SUM(Y1110:AB1110),0),0)</f>
        <v>-3474.4576978887403</v>
      </c>
      <c r="AD1110" s="8">
        <f t="shared" si="590"/>
        <v>9.2222910707094812</v>
      </c>
      <c r="AE1110" s="8">
        <f t="shared" ref="AE1110:AE1141" si="600">IFERROR(_xlfn.IFNA(SUM(AC1110:AD1110),0),0)</f>
        <v>-3465.2354068180307</v>
      </c>
      <c r="AG1110" s="20"/>
      <c r="AJ1110" s="7"/>
      <c r="AK1110" s="6"/>
      <c r="AL1110" s="6"/>
      <c r="AM1110" s="5"/>
      <c r="AN1110" s="5"/>
    </row>
    <row r="1111" spans="2:40" x14ac:dyDescent="0.15">
      <c r="B1111" s="7"/>
      <c r="C1111" s="19"/>
      <c r="D1111" s="21"/>
      <c r="E1111" s="21"/>
      <c r="F1111" s="7"/>
      <c r="G1111" s="19"/>
      <c r="H1111" s="17">
        <f t="shared" si="591"/>
        <v>97</v>
      </c>
      <c r="I1111" s="7">
        <f t="shared" ref="I1111:I1142" si="601">IF(H1111&lt;121, H1111 )</f>
        <v>97</v>
      </c>
      <c r="J1111" s="16">
        <v>0</v>
      </c>
      <c r="K1111" s="14">
        <v>0</v>
      </c>
      <c r="L1111" s="15">
        <f t="shared" si="592"/>
        <v>2764.8345486180742</v>
      </c>
      <c r="M1111" s="14">
        <f t="shared" si="593"/>
        <v>769177</v>
      </c>
      <c r="N1111" s="13"/>
      <c r="O1111" s="12">
        <f>1000*(IF(I37&lt;18,VLOOKUP(I37,'[1]Mortality (No Interventions) H'!$B$10:$O$129,13),VLOOKUP(I37,'[1]Mortality (Interventions) H'!$B$392:$AV$512,28)))</f>
        <v>390.6036807023321</v>
      </c>
      <c r="P1111" s="11">
        <v>0</v>
      </c>
      <c r="Q1111" s="10">
        <f t="shared" ref="Q1111:Q1142" si="602">T1110</f>
        <v>7.7327199361202281E-3</v>
      </c>
      <c r="R1111" s="10">
        <f t="shared" ref="R1111:R1142" si="603">O1111*Q1111/1000</f>
        <v>3.0204288688888636E-3</v>
      </c>
      <c r="S1111" s="10">
        <f t="shared" ref="S1111:S1142" si="604">MIN(P1111*Q1111,Q1111-R1111)</f>
        <v>0</v>
      </c>
      <c r="T1111" s="9">
        <f t="shared" si="594"/>
        <v>4.712291067231365E-3</v>
      </c>
      <c r="U1111" s="18"/>
      <c r="V1111" s="8">
        <f t="shared" ref="V1111:V1142" si="605">W1110</f>
        <v>59.478303223051491</v>
      </c>
      <c r="W1111" s="8">
        <f t="shared" si="595"/>
        <v>36.2458590621982</v>
      </c>
      <c r="X1111" s="18"/>
      <c r="Y1111" s="8">
        <f t="shared" si="596"/>
        <v>0</v>
      </c>
      <c r="Z1111" s="8">
        <f t="shared" si="597"/>
        <v>0</v>
      </c>
      <c r="AA1111" s="8">
        <f t="shared" si="598"/>
        <v>-13.028705145825613</v>
      </c>
      <c r="AB1111" s="8">
        <f t="shared" ref="AB1111:AB1142" si="606">IFERROR(_xlfn.IFNA(-M1111*R1111,0),0)</f>
        <v>-2323.2444160853292</v>
      </c>
      <c r="AC1111" s="8">
        <f t="shared" si="599"/>
        <v>-2336.2731212311551</v>
      </c>
      <c r="AD1111" s="8">
        <f t="shared" ref="AD1111:AD1142" si="607">IFERROR(_xlfn.IFNA($D$6*SUM(V1111:V1111,Y1111:Z1111),0),0)</f>
        <v>5.8348215461813515</v>
      </c>
      <c r="AE1111" s="8">
        <f t="shared" si="600"/>
        <v>-2330.4382996849736</v>
      </c>
      <c r="AG1111" s="20"/>
      <c r="AJ1111" s="7"/>
      <c r="AK1111" s="6"/>
      <c r="AL1111" s="6"/>
      <c r="AM1111" s="5"/>
      <c r="AN1111" s="5"/>
    </row>
    <row r="1112" spans="2:40" x14ac:dyDescent="0.15">
      <c r="B1112" s="7"/>
      <c r="C1112" s="19"/>
      <c r="D1112" s="21"/>
      <c r="E1112" s="21"/>
      <c r="F1112" s="7"/>
      <c r="G1112" s="19"/>
      <c r="H1112" s="17">
        <f t="shared" ref="H1112:H1143" si="608">H1111+1</f>
        <v>98</v>
      </c>
      <c r="I1112" s="7">
        <f t="shared" si="601"/>
        <v>98</v>
      </c>
      <c r="J1112" s="16">
        <v>0</v>
      </c>
      <c r="K1112" s="14">
        <v>0</v>
      </c>
      <c r="L1112" s="15">
        <f t="shared" ref="L1112:L1143" si="609">$C$1089</f>
        <v>2764.8345486180742</v>
      </c>
      <c r="M1112" s="14">
        <f t="shared" si="593"/>
        <v>769177</v>
      </c>
      <c r="N1112" s="13"/>
      <c r="O1112" s="12">
        <f>1000*(IF(I38&lt;18,VLOOKUP(I38,'[1]Mortality (No Interventions) H'!$B$10:$O$129,13),VLOOKUP(I38,'[1]Mortality (Interventions) H'!$B$392:$AV$512,28)))</f>
        <v>414.75559224409295</v>
      </c>
      <c r="P1112" s="11">
        <v>0</v>
      </c>
      <c r="Q1112" s="10">
        <f t="shared" si="602"/>
        <v>4.712291067231365E-3</v>
      </c>
      <c r="R1112" s="10">
        <f t="shared" si="603"/>
        <v>1.9544490724160936E-3</v>
      </c>
      <c r="S1112" s="10">
        <f t="shared" si="604"/>
        <v>0</v>
      </c>
      <c r="T1112" s="9">
        <f t="shared" si="594"/>
        <v>2.7578419948152714E-3</v>
      </c>
      <c r="U1112" s="18"/>
      <c r="V1112" s="8">
        <f t="shared" si="605"/>
        <v>36.2458590621982</v>
      </c>
      <c r="W1112" s="8">
        <f t="shared" si="595"/>
        <v>21.212686320460261</v>
      </c>
      <c r="X1112" s="18"/>
      <c r="Y1112" s="8">
        <f t="shared" si="596"/>
        <v>0</v>
      </c>
      <c r="Z1112" s="8">
        <f t="shared" si="597"/>
        <v>0</v>
      </c>
      <c r="AA1112" s="8">
        <f t="shared" si="598"/>
        <v>-7.6249768268950504</v>
      </c>
      <c r="AB1112" s="8">
        <f t="shared" si="606"/>
        <v>-1503.3172741737935</v>
      </c>
      <c r="AC1112" s="8">
        <f t="shared" si="599"/>
        <v>-1510.9422510006887</v>
      </c>
      <c r="AD1112" s="8">
        <f t="shared" si="607"/>
        <v>3.5557187740016438</v>
      </c>
      <c r="AE1112" s="8">
        <f t="shared" si="600"/>
        <v>-1507.386532226687</v>
      </c>
      <c r="AG1112" s="20"/>
      <c r="AJ1112" s="7"/>
      <c r="AK1112" s="6"/>
      <c r="AL1112" s="6"/>
      <c r="AM1112" s="5"/>
      <c r="AN1112" s="5"/>
    </row>
    <row r="1113" spans="2:40" x14ac:dyDescent="0.15">
      <c r="B1113" s="7"/>
      <c r="C1113" s="19"/>
      <c r="D1113" s="21"/>
      <c r="E1113" s="21"/>
      <c r="F1113" s="7"/>
      <c r="G1113" s="19"/>
      <c r="H1113" s="17">
        <f t="shared" si="608"/>
        <v>99</v>
      </c>
      <c r="I1113" s="7">
        <f t="shared" si="601"/>
        <v>99</v>
      </c>
      <c r="J1113" s="16">
        <v>0</v>
      </c>
      <c r="K1113" s="14">
        <v>0</v>
      </c>
      <c r="L1113" s="15">
        <f t="shared" si="609"/>
        <v>2764.8345486180742</v>
      </c>
      <c r="M1113" s="14">
        <f t="shared" si="593"/>
        <v>769177</v>
      </c>
      <c r="N1113" s="13"/>
      <c r="O1113" s="12">
        <f>1000*(IF(I39&lt;18,VLOOKUP(I39,'[1]Mortality (No Interventions) H'!$B$10:$O$129,13),VLOOKUP(I39,'[1]Mortality (Interventions) H'!$B$392:$AV$512,28)))</f>
        <v>438.62840507422601</v>
      </c>
      <c r="P1113" s="11">
        <v>0</v>
      </c>
      <c r="Q1113" s="10">
        <f t="shared" si="602"/>
        <v>2.7578419948152714E-3</v>
      </c>
      <c r="R1113" s="10">
        <f t="shared" si="603"/>
        <v>1.2096678356325443E-3</v>
      </c>
      <c r="S1113" s="10">
        <f t="shared" si="604"/>
        <v>0</v>
      </c>
      <c r="T1113" s="9">
        <f t="shared" si="594"/>
        <v>1.5481741591827271E-3</v>
      </c>
      <c r="U1113" s="18"/>
      <c r="V1113" s="8">
        <f t="shared" si="605"/>
        <v>21.212686320460261</v>
      </c>
      <c r="W1113" s="8">
        <f t="shared" si="595"/>
        <v>11.908199552376926</v>
      </c>
      <c r="X1113" s="18"/>
      <c r="Y1113" s="8">
        <f t="shared" si="596"/>
        <v>0</v>
      </c>
      <c r="Z1113" s="8">
        <f t="shared" si="597"/>
        <v>0</v>
      </c>
      <c r="AA1113" s="8">
        <f t="shared" si="598"/>
        <v>-4.2804454025861416</v>
      </c>
      <c r="AB1113" s="8">
        <f t="shared" si="606"/>
        <v>-930.44867680833352</v>
      </c>
      <c r="AC1113" s="8">
        <f t="shared" si="599"/>
        <v>-934.72912221091963</v>
      </c>
      <c r="AD1113" s="8">
        <f t="shared" si="607"/>
        <v>2.0809645280371516</v>
      </c>
      <c r="AE1113" s="8">
        <f t="shared" si="600"/>
        <v>-932.64815768288247</v>
      </c>
      <c r="AG1113" s="20"/>
      <c r="AJ1113" s="7"/>
      <c r="AK1113" s="6"/>
      <c r="AL1113" s="6"/>
      <c r="AM1113" s="5"/>
      <c r="AN1113" s="5"/>
    </row>
    <row r="1114" spans="2:40" x14ac:dyDescent="0.15">
      <c r="B1114" s="7"/>
      <c r="C1114" s="19"/>
      <c r="D1114" s="21"/>
      <c r="E1114" s="21"/>
      <c r="F1114" s="7"/>
      <c r="G1114" s="19"/>
      <c r="H1114" s="17">
        <f t="shared" si="608"/>
        <v>100</v>
      </c>
      <c r="I1114" s="7">
        <f t="shared" si="601"/>
        <v>100</v>
      </c>
      <c r="J1114" s="16">
        <v>0</v>
      </c>
      <c r="K1114" s="14">
        <v>0</v>
      </c>
      <c r="L1114" s="15">
        <f t="shared" si="609"/>
        <v>2764.8345486180742</v>
      </c>
      <c r="M1114" s="14">
        <f t="shared" si="593"/>
        <v>769177</v>
      </c>
      <c r="N1114" s="13"/>
      <c r="O1114" s="12">
        <f>1000*(IF(I40&lt;18,VLOOKUP(I40,'[1]Mortality (No Interventions) H'!$B$10:$O$129,13),VLOOKUP(I40,'[1]Mortality (Interventions) H'!$B$392:$AV$512,28)))</f>
        <v>462.98555885084346</v>
      </c>
      <c r="P1114" s="11">
        <v>0</v>
      </c>
      <c r="Q1114" s="10">
        <f t="shared" si="602"/>
        <v>1.5481741591827271E-3</v>
      </c>
      <c r="R1114" s="10">
        <f t="shared" si="603"/>
        <v>7.1678227828764966E-4</v>
      </c>
      <c r="S1114" s="10">
        <f t="shared" si="604"/>
        <v>0</v>
      </c>
      <c r="T1114" s="9">
        <f t="shared" si="594"/>
        <v>8.3139188089507749E-4</v>
      </c>
      <c r="U1114" s="18"/>
      <c r="V1114" s="8">
        <f t="shared" si="605"/>
        <v>11.908199552376926</v>
      </c>
      <c r="W1114" s="8">
        <f t="shared" si="595"/>
        <v>6.3948751277123304</v>
      </c>
      <c r="X1114" s="18"/>
      <c r="Y1114" s="8">
        <f t="shared" si="596"/>
        <v>0</v>
      </c>
      <c r="Z1114" s="8">
        <f t="shared" si="597"/>
        <v>0</v>
      </c>
      <c r="AA1114" s="8">
        <f t="shared" si="598"/>
        <v>-2.2986609957392732</v>
      </c>
      <c r="AB1114" s="8">
        <f t="shared" si="606"/>
        <v>-551.3324424664595</v>
      </c>
      <c r="AC1114" s="8">
        <f t="shared" si="599"/>
        <v>-553.63110346219878</v>
      </c>
      <c r="AD1114" s="8">
        <f t="shared" si="607"/>
        <v>1.1681943760881766</v>
      </c>
      <c r="AE1114" s="8">
        <f t="shared" si="600"/>
        <v>-552.46290908611059</v>
      </c>
      <c r="AG1114" s="20"/>
      <c r="AJ1114" s="7"/>
      <c r="AK1114" s="6"/>
      <c r="AL1114" s="6"/>
      <c r="AM1114" s="5"/>
      <c r="AN1114" s="5"/>
    </row>
    <row r="1115" spans="2:40" x14ac:dyDescent="0.15">
      <c r="B1115" s="7"/>
      <c r="C1115" s="19"/>
      <c r="D1115" s="21"/>
      <c r="E1115" s="21"/>
      <c r="F1115" s="7"/>
      <c r="G1115" s="19"/>
      <c r="H1115" s="17">
        <f t="shared" si="608"/>
        <v>101</v>
      </c>
      <c r="I1115" s="7">
        <f t="shared" si="601"/>
        <v>101</v>
      </c>
      <c r="J1115" s="16">
        <v>0</v>
      </c>
      <c r="K1115" s="14">
        <v>0</v>
      </c>
      <c r="L1115" s="15">
        <f t="shared" si="609"/>
        <v>2764.8345486180742</v>
      </c>
      <c r="M1115" s="14">
        <f t="shared" si="593"/>
        <v>769177</v>
      </c>
      <c r="N1115" s="13"/>
      <c r="O1115" s="12">
        <f>1000*(IF(I41&lt;18,VLOOKUP(I41,'[1]Mortality (No Interventions) H'!$B$10:$O$129,13),VLOOKUP(I41,'[1]Mortality (Interventions) H'!$B$392:$AV$512,28)))</f>
        <v>486.67559291243401</v>
      </c>
      <c r="P1115" s="11">
        <v>0</v>
      </c>
      <c r="Q1115" s="10">
        <f t="shared" si="602"/>
        <v>8.3139188089507749E-4</v>
      </c>
      <c r="R1115" s="10">
        <f t="shared" si="603"/>
        <v>4.0461813657719555E-4</v>
      </c>
      <c r="S1115" s="10">
        <f t="shared" si="604"/>
        <v>0</v>
      </c>
      <c r="T1115" s="9">
        <f t="shared" si="594"/>
        <v>4.2677374431788193E-4</v>
      </c>
      <c r="U1115" s="18"/>
      <c r="V1115" s="8">
        <f t="shared" si="605"/>
        <v>6.3948751277123304</v>
      </c>
      <c r="W1115" s="8">
        <f t="shared" si="595"/>
        <v>3.2826454833319549</v>
      </c>
      <c r="X1115" s="18"/>
      <c r="Y1115" s="8">
        <f t="shared" si="596"/>
        <v>0</v>
      </c>
      <c r="Z1115" s="8">
        <f t="shared" si="597"/>
        <v>0</v>
      </c>
      <c r="AA1115" s="8">
        <f t="shared" si="598"/>
        <v>-1.1799587927331765</v>
      </c>
      <c r="AB1115" s="8">
        <f t="shared" si="606"/>
        <v>-311.22296443803754</v>
      </c>
      <c r="AC1115" s="8">
        <f t="shared" si="599"/>
        <v>-312.40292323077074</v>
      </c>
      <c r="AD1115" s="8">
        <f t="shared" si="607"/>
        <v>0.62733725002857965</v>
      </c>
      <c r="AE1115" s="8">
        <f t="shared" si="600"/>
        <v>-311.77558598074216</v>
      </c>
      <c r="AG1115" s="20"/>
      <c r="AJ1115" s="7"/>
      <c r="AK1115" s="6"/>
      <c r="AL1115" s="6"/>
      <c r="AM1115" s="5"/>
      <c r="AN1115" s="5"/>
    </row>
    <row r="1116" spans="2:40" x14ac:dyDescent="0.15">
      <c r="B1116" s="7"/>
      <c r="C1116" s="19"/>
      <c r="D1116" s="21"/>
      <c r="E1116" s="21"/>
      <c r="F1116" s="7"/>
      <c r="G1116" s="19"/>
      <c r="H1116" s="17">
        <f t="shared" si="608"/>
        <v>102</v>
      </c>
      <c r="I1116" s="7">
        <f t="shared" si="601"/>
        <v>102</v>
      </c>
      <c r="J1116" s="16">
        <v>0</v>
      </c>
      <c r="K1116" s="14">
        <v>0</v>
      </c>
      <c r="L1116" s="15">
        <f t="shared" si="609"/>
        <v>2764.8345486180742</v>
      </c>
      <c r="M1116" s="14">
        <f t="shared" si="593"/>
        <v>769177</v>
      </c>
      <c r="N1116" s="13"/>
      <c r="O1116" s="12">
        <f>1000*(IF(I42&lt;18,VLOOKUP(I42,'[1]Mortality (No Interventions) H'!$B$10:$O$129,13),VLOOKUP(I42,'[1]Mortality (Interventions) H'!$B$392:$AV$512,28)))</f>
        <v>509.00329225635363</v>
      </c>
      <c r="P1116" s="11">
        <v>0</v>
      </c>
      <c r="Q1116" s="10">
        <f t="shared" si="602"/>
        <v>4.2677374431788193E-4</v>
      </c>
      <c r="R1116" s="10">
        <f t="shared" si="603"/>
        <v>2.1722924090637318E-4</v>
      </c>
      <c r="S1116" s="10">
        <f t="shared" si="604"/>
        <v>0</v>
      </c>
      <c r="T1116" s="9">
        <f t="shared" si="594"/>
        <v>2.0954450341150875E-4</v>
      </c>
      <c r="U1116" s="18"/>
      <c r="V1116" s="8">
        <f t="shared" si="605"/>
        <v>3.2826454833319549</v>
      </c>
      <c r="W1116" s="8">
        <f t="shared" si="595"/>
        <v>1.6117681250055407</v>
      </c>
      <c r="X1116" s="18"/>
      <c r="Y1116" s="8">
        <f t="shared" si="596"/>
        <v>0</v>
      </c>
      <c r="Z1116" s="8">
        <f t="shared" si="597"/>
        <v>0</v>
      </c>
      <c r="AA1116" s="8">
        <f t="shared" si="598"/>
        <v>-0.57935588250515735</v>
      </c>
      <c r="AB1116" s="8">
        <f t="shared" si="606"/>
        <v>-167.08773583264141</v>
      </c>
      <c r="AC1116" s="8">
        <f t="shared" si="599"/>
        <v>-167.66709171514657</v>
      </c>
      <c r="AD1116" s="8">
        <f t="shared" si="607"/>
        <v>0.32202752191486478</v>
      </c>
      <c r="AE1116" s="8">
        <f t="shared" si="600"/>
        <v>-167.34506419323171</v>
      </c>
      <c r="AG1116" s="20"/>
      <c r="AJ1116" s="7"/>
      <c r="AK1116" s="6"/>
      <c r="AL1116" s="6"/>
      <c r="AM1116" s="5"/>
      <c r="AN1116" s="5"/>
    </row>
    <row r="1117" spans="2:40" x14ac:dyDescent="0.15">
      <c r="B1117" s="7"/>
      <c r="C1117" s="19"/>
      <c r="D1117" s="21"/>
      <c r="E1117" s="21"/>
      <c r="F1117" s="7"/>
      <c r="G1117" s="19"/>
      <c r="H1117" s="17">
        <f t="shared" si="608"/>
        <v>103</v>
      </c>
      <c r="I1117" s="7">
        <f t="shared" si="601"/>
        <v>103</v>
      </c>
      <c r="J1117" s="16">
        <v>0</v>
      </c>
      <c r="K1117" s="14">
        <v>0</v>
      </c>
      <c r="L1117" s="15">
        <f t="shared" si="609"/>
        <v>2764.8345486180742</v>
      </c>
      <c r="M1117" s="14">
        <f t="shared" si="593"/>
        <v>769177</v>
      </c>
      <c r="N1117" s="13"/>
      <c r="O1117" s="12">
        <f>1000*(IF(I43&lt;18,VLOOKUP(I43,'[1]Mortality (No Interventions) H'!$B$10:$O$129,13),VLOOKUP(I43,'[1]Mortality (Interventions) H'!$B$392:$AV$512,28)))</f>
        <v>531.16128438782584</v>
      </c>
      <c r="P1117" s="11">
        <v>0</v>
      </c>
      <c r="Q1117" s="10">
        <f t="shared" si="602"/>
        <v>2.0954450341150875E-4</v>
      </c>
      <c r="R1117" s="10">
        <f t="shared" si="603"/>
        <v>1.1130192756846614E-4</v>
      </c>
      <c r="S1117" s="10">
        <f t="shared" si="604"/>
        <v>0</v>
      </c>
      <c r="T1117" s="9">
        <f t="shared" si="594"/>
        <v>9.8242575843042614E-5</v>
      </c>
      <c r="U1117" s="18"/>
      <c r="V1117" s="8">
        <f t="shared" si="605"/>
        <v>1.6117681250055407</v>
      </c>
      <c r="W1117" s="8">
        <f t="shared" si="595"/>
        <v>0.75565929759223993</v>
      </c>
      <c r="X1117" s="18"/>
      <c r="Y1117" s="8">
        <f t="shared" si="596"/>
        <v>0</v>
      </c>
      <c r="Z1117" s="8">
        <f t="shared" si="597"/>
        <v>0</v>
      </c>
      <c r="AA1117" s="8">
        <f t="shared" si="598"/>
        <v>-0.27162446783607563</v>
      </c>
      <c r="AB1117" s="8">
        <f t="shared" si="606"/>
        <v>-85.610882741330073</v>
      </c>
      <c r="AC1117" s="8">
        <f t="shared" si="599"/>
        <v>-85.88250720916615</v>
      </c>
      <c r="AD1117" s="8">
        <f t="shared" si="607"/>
        <v>0.15811445306304356</v>
      </c>
      <c r="AE1117" s="8">
        <f t="shared" si="600"/>
        <v>-85.7243927561031</v>
      </c>
      <c r="AG1117" s="20"/>
      <c r="AJ1117" s="7"/>
      <c r="AK1117" s="6"/>
      <c r="AL1117" s="6"/>
      <c r="AM1117" s="5"/>
      <c r="AN1117" s="5"/>
    </row>
    <row r="1118" spans="2:40" x14ac:dyDescent="0.15">
      <c r="B1118" s="7"/>
      <c r="C1118" s="19"/>
      <c r="D1118" s="21"/>
      <c r="E1118" s="21"/>
      <c r="F1118" s="7"/>
      <c r="G1118" s="19"/>
      <c r="H1118" s="17">
        <f t="shared" si="608"/>
        <v>104</v>
      </c>
      <c r="I1118" s="7">
        <f t="shared" si="601"/>
        <v>104</v>
      </c>
      <c r="J1118" s="16">
        <v>0</v>
      </c>
      <c r="K1118" s="14">
        <v>0</v>
      </c>
      <c r="L1118" s="15">
        <f t="shared" si="609"/>
        <v>2764.8345486180742</v>
      </c>
      <c r="M1118" s="14">
        <f t="shared" si="593"/>
        <v>769177</v>
      </c>
      <c r="N1118" s="13"/>
      <c r="O1118" s="12">
        <f>1000*(IF(I44&lt;18,VLOOKUP(I44,'[1]Mortality (No Interventions) H'!$B$10:$O$129,13),VLOOKUP(I44,'[1]Mortality (Interventions) H'!$B$392:$AV$512,28)))</f>
        <v>552.94886296869174</v>
      </c>
      <c r="P1118" s="11">
        <v>0</v>
      </c>
      <c r="Q1118" s="10">
        <f t="shared" si="602"/>
        <v>9.8242575843042614E-5</v>
      </c>
      <c r="R1118" s="10">
        <f t="shared" si="603"/>
        <v>5.432312060752588E-5</v>
      </c>
      <c r="S1118" s="10">
        <f t="shared" si="604"/>
        <v>0</v>
      </c>
      <c r="T1118" s="9">
        <f t="shared" si="594"/>
        <v>4.3919455235516734E-5</v>
      </c>
      <c r="U1118" s="18"/>
      <c r="V1118" s="8">
        <f t="shared" si="605"/>
        <v>0.75565929759223993</v>
      </c>
      <c r="W1118" s="8">
        <f t="shared" si="595"/>
        <v>0.33781834819689055</v>
      </c>
      <c r="X1118" s="18"/>
      <c r="Y1118" s="8">
        <f t="shared" si="596"/>
        <v>0</v>
      </c>
      <c r="Z1118" s="8">
        <f t="shared" si="597"/>
        <v>0</v>
      </c>
      <c r="AA1118" s="8">
        <f t="shared" si="598"/>
        <v>-0.12143002719164163</v>
      </c>
      <c r="AB1118" s="8">
        <f t="shared" si="606"/>
        <v>-41.784094939534931</v>
      </c>
      <c r="AC1118" s="8">
        <f t="shared" si="599"/>
        <v>-41.905524966726574</v>
      </c>
      <c r="AD1118" s="8">
        <f t="shared" si="607"/>
        <v>7.4130177093798738E-2</v>
      </c>
      <c r="AE1118" s="8">
        <f t="shared" si="600"/>
        <v>-41.831394789632775</v>
      </c>
      <c r="AG1118" s="20"/>
      <c r="AJ1118" s="7"/>
      <c r="AK1118" s="6"/>
      <c r="AL1118" s="6"/>
      <c r="AM1118" s="5"/>
      <c r="AN1118" s="5"/>
    </row>
    <row r="1119" spans="2:40" x14ac:dyDescent="0.15">
      <c r="B1119" s="7"/>
      <c r="C1119" s="19"/>
      <c r="D1119" s="21"/>
      <c r="E1119" s="21"/>
      <c r="F1119" s="7"/>
      <c r="G1119" s="19"/>
      <c r="H1119" s="17">
        <f t="shared" si="608"/>
        <v>105</v>
      </c>
      <c r="I1119" s="7">
        <f t="shared" si="601"/>
        <v>105</v>
      </c>
      <c r="J1119" s="16">
        <v>0</v>
      </c>
      <c r="K1119" s="14">
        <v>0</v>
      </c>
      <c r="L1119" s="15">
        <f t="shared" si="609"/>
        <v>2764.8345486180742</v>
      </c>
      <c r="M1119" s="14">
        <f t="shared" si="593"/>
        <v>769177</v>
      </c>
      <c r="N1119" s="13"/>
      <c r="O1119" s="12">
        <f>1000*(IF(I45&lt;18,VLOOKUP(I45,'[1]Mortality (No Interventions) H'!$B$10:$O$129,13),VLOOKUP(I45,'[1]Mortality (Interventions) H'!$B$392:$AV$512,28)))</f>
        <v>574.15498751787709</v>
      </c>
      <c r="P1119" s="11">
        <v>0</v>
      </c>
      <c r="Q1119" s="10">
        <f t="shared" si="602"/>
        <v>4.3919455235516734E-5</v>
      </c>
      <c r="R1119" s="10">
        <f t="shared" si="603"/>
        <v>2.5216574272540072E-5</v>
      </c>
      <c r="S1119" s="10">
        <f t="shared" si="604"/>
        <v>0</v>
      </c>
      <c r="T1119" s="9">
        <f t="shared" si="594"/>
        <v>1.8702880962976662E-5</v>
      </c>
      <c r="U1119" s="18"/>
      <c r="V1119" s="8">
        <f t="shared" si="605"/>
        <v>0.33781834819689055</v>
      </c>
      <c r="W1119" s="8">
        <f t="shared" si="595"/>
        <v>0.14385825870459501</v>
      </c>
      <c r="X1119" s="18"/>
      <c r="Y1119" s="8">
        <f t="shared" si="596"/>
        <v>0</v>
      </c>
      <c r="Z1119" s="8">
        <f t="shared" si="597"/>
        <v>0</v>
      </c>
      <c r="AA1119" s="8">
        <f t="shared" si="598"/>
        <v>-5.1710371445129154E-2</v>
      </c>
      <c r="AB1119" s="8">
        <f t="shared" si="606"/>
        <v>-19.396008949229554</v>
      </c>
      <c r="AC1119" s="8">
        <f t="shared" si="599"/>
        <v>-19.447719320674683</v>
      </c>
      <c r="AD1119" s="8">
        <f t="shared" si="607"/>
        <v>3.3139979958114962E-2</v>
      </c>
      <c r="AE1119" s="8">
        <f t="shared" si="600"/>
        <v>-19.414579340716568</v>
      </c>
      <c r="AG1119" s="20"/>
      <c r="AJ1119" s="7"/>
      <c r="AK1119" s="6"/>
      <c r="AL1119" s="6"/>
      <c r="AM1119" s="5"/>
      <c r="AN1119" s="5"/>
    </row>
    <row r="1120" spans="2:40" x14ac:dyDescent="0.15">
      <c r="B1120" s="7"/>
      <c r="C1120" s="19"/>
      <c r="D1120" s="21"/>
      <c r="E1120" s="21"/>
      <c r="F1120" s="7"/>
      <c r="G1120" s="19"/>
      <c r="H1120" s="17">
        <f t="shared" si="608"/>
        <v>106</v>
      </c>
      <c r="I1120" s="7">
        <f t="shared" si="601"/>
        <v>106</v>
      </c>
      <c r="J1120" s="16">
        <v>0</v>
      </c>
      <c r="K1120" s="14">
        <v>0</v>
      </c>
      <c r="L1120" s="15">
        <f t="shared" si="609"/>
        <v>2764.8345486180742</v>
      </c>
      <c r="M1120" s="14">
        <f t="shared" si="593"/>
        <v>769177</v>
      </c>
      <c r="N1120" s="13"/>
      <c r="O1120" s="12">
        <f>1000*(IF(I46&lt;18,VLOOKUP(I46,'[1]Mortality (No Interventions) H'!$B$10:$O$129,13),VLOOKUP(I46,'[1]Mortality (Interventions) H'!$B$392:$AV$512,28)))</f>
        <v>594.58014018812935</v>
      </c>
      <c r="P1120" s="11">
        <v>0</v>
      </c>
      <c r="Q1120" s="10">
        <f t="shared" si="602"/>
        <v>1.8702880962976662E-5</v>
      </c>
      <c r="R1120" s="10">
        <f t="shared" si="603"/>
        <v>1.112036158488856E-5</v>
      </c>
      <c r="S1120" s="10">
        <f t="shared" si="604"/>
        <v>0</v>
      </c>
      <c r="T1120" s="9">
        <f t="shared" si="594"/>
        <v>7.582519378088102E-6</v>
      </c>
      <c r="U1120" s="18"/>
      <c r="V1120" s="8">
        <f t="shared" si="605"/>
        <v>0.14385825870459501</v>
      </c>
      <c r="W1120" s="8">
        <f t="shared" si="595"/>
        <v>5.8322995076796724E-2</v>
      </c>
      <c r="X1120" s="18"/>
      <c r="Y1120" s="8">
        <f t="shared" si="596"/>
        <v>0</v>
      </c>
      <c r="Z1120" s="8">
        <f t="shared" si="597"/>
        <v>0</v>
      </c>
      <c r="AA1120" s="8">
        <f t="shared" si="598"/>
        <v>-2.096441154210402E-2</v>
      </c>
      <c r="AB1120" s="8">
        <f t="shared" si="606"/>
        <v>-8.5535263627798273</v>
      </c>
      <c r="AC1120" s="8">
        <f t="shared" si="599"/>
        <v>-8.5744907743219319</v>
      </c>
      <c r="AD1120" s="8">
        <f t="shared" si="607"/>
        <v>1.4112495178920772E-2</v>
      </c>
      <c r="AE1120" s="8">
        <f t="shared" si="600"/>
        <v>-8.560378279143011</v>
      </c>
      <c r="AG1120" s="20"/>
      <c r="AJ1120" s="7"/>
      <c r="AK1120" s="6"/>
      <c r="AL1120" s="6"/>
      <c r="AM1120" s="5"/>
      <c r="AN1120" s="5"/>
    </row>
    <row r="1121" spans="2:40" x14ac:dyDescent="0.15">
      <c r="B1121" s="7"/>
      <c r="C1121" s="19"/>
      <c r="D1121" s="21"/>
      <c r="E1121" s="21"/>
      <c r="F1121" s="7"/>
      <c r="G1121" s="19"/>
      <c r="H1121" s="17">
        <f t="shared" si="608"/>
        <v>107</v>
      </c>
      <c r="I1121" s="7">
        <f t="shared" si="601"/>
        <v>107</v>
      </c>
      <c r="J1121" s="16">
        <v>0</v>
      </c>
      <c r="K1121" s="14">
        <v>0</v>
      </c>
      <c r="L1121" s="15">
        <f t="shared" si="609"/>
        <v>2764.8345486180742</v>
      </c>
      <c r="M1121" s="14">
        <f t="shared" si="593"/>
        <v>769177</v>
      </c>
      <c r="N1121" s="13"/>
      <c r="O1121" s="12">
        <f>1000*(IF(I47&lt;18,VLOOKUP(I47,'[1]Mortality (No Interventions) H'!$B$10:$O$129,13),VLOOKUP(I47,'[1]Mortality (Interventions) H'!$B$392:$AV$512,28)))</f>
        <v>614.24749269434324</v>
      </c>
      <c r="P1121" s="11">
        <v>0</v>
      </c>
      <c r="Q1121" s="10">
        <f t="shared" si="602"/>
        <v>7.582519378088102E-6</v>
      </c>
      <c r="R1121" s="10">
        <f t="shared" si="603"/>
        <v>4.6575435162968873E-6</v>
      </c>
      <c r="S1121" s="10">
        <f t="shared" si="604"/>
        <v>0</v>
      </c>
      <c r="T1121" s="9">
        <f t="shared" si="594"/>
        <v>2.9249758617912147E-6</v>
      </c>
      <c r="U1121" s="18"/>
      <c r="V1121" s="8">
        <f t="shared" si="605"/>
        <v>5.8322995076796724E-2</v>
      </c>
      <c r="W1121" s="8">
        <f t="shared" si="595"/>
        <v>2.2498241584449814E-2</v>
      </c>
      <c r="X1121" s="18"/>
      <c r="Y1121" s="8">
        <f t="shared" si="596"/>
        <v>0</v>
      </c>
      <c r="Z1121" s="8">
        <f t="shared" si="597"/>
        <v>0</v>
      </c>
      <c r="AA1121" s="8">
        <f t="shared" si="598"/>
        <v>-8.0870743165542755E-3</v>
      </c>
      <c r="AB1121" s="8">
        <f t="shared" si="606"/>
        <v>-3.582475349234691</v>
      </c>
      <c r="AC1121" s="8">
        <f t="shared" si="599"/>
        <v>-3.5905624235512454</v>
      </c>
      <c r="AD1121" s="8">
        <f t="shared" si="607"/>
        <v>5.7214858170337593E-3</v>
      </c>
      <c r="AE1121" s="8">
        <f t="shared" si="600"/>
        <v>-3.5848409377342119</v>
      </c>
      <c r="AG1121" s="20"/>
      <c r="AJ1121" s="7"/>
      <c r="AK1121" s="6"/>
      <c r="AL1121" s="6"/>
      <c r="AM1121" s="5"/>
      <c r="AN1121" s="5"/>
    </row>
    <row r="1122" spans="2:40" x14ac:dyDescent="0.15">
      <c r="B1122" s="7"/>
      <c r="C1122" s="19"/>
      <c r="D1122" s="21"/>
      <c r="E1122" s="21"/>
      <c r="F1122" s="7"/>
      <c r="G1122" s="19"/>
      <c r="H1122" s="17">
        <f t="shared" si="608"/>
        <v>108</v>
      </c>
      <c r="I1122" s="7">
        <f t="shared" si="601"/>
        <v>108</v>
      </c>
      <c r="J1122" s="16">
        <v>0</v>
      </c>
      <c r="K1122" s="14">
        <v>0</v>
      </c>
      <c r="L1122" s="15">
        <f t="shared" si="609"/>
        <v>2764.8345486180742</v>
      </c>
      <c r="M1122" s="14">
        <f t="shared" si="593"/>
        <v>769177</v>
      </c>
      <c r="N1122" s="13"/>
      <c r="O1122" s="12">
        <f>1000*(IF(I48&lt;18,VLOOKUP(I48,'[1]Mortality (No Interventions) H'!$B$10:$O$129,13),VLOOKUP(I48,'[1]Mortality (Interventions) H'!$B$392:$AV$512,28)))</f>
        <v>633.20341318531075</v>
      </c>
      <c r="P1122" s="11">
        <v>0</v>
      </c>
      <c r="Q1122" s="10">
        <f t="shared" si="602"/>
        <v>2.9249758617912147E-6</v>
      </c>
      <c r="R1122" s="10">
        <f t="shared" si="603"/>
        <v>1.852104699170843E-6</v>
      </c>
      <c r="S1122" s="10">
        <f t="shared" si="604"/>
        <v>0</v>
      </c>
      <c r="T1122" s="9">
        <f t="shared" si="594"/>
        <v>1.0728711626203717E-6</v>
      </c>
      <c r="U1122" s="18"/>
      <c r="V1122" s="8">
        <f t="shared" si="605"/>
        <v>2.2498241584449814E-2</v>
      </c>
      <c r="W1122" s="8">
        <f t="shared" si="595"/>
        <v>8.2522782225084978E-3</v>
      </c>
      <c r="X1122" s="18"/>
      <c r="Y1122" s="8">
        <f t="shared" si="596"/>
        <v>0</v>
      </c>
      <c r="Z1122" s="8">
        <f t="shared" si="597"/>
        <v>0</v>
      </c>
      <c r="AA1122" s="8">
        <f t="shared" si="598"/>
        <v>-2.9663112566288442E-3</v>
      </c>
      <c r="AB1122" s="8">
        <f t="shared" si="606"/>
        <v>-1.4245963361941314</v>
      </c>
      <c r="AC1122" s="8">
        <f t="shared" si="599"/>
        <v>-1.4275626474507603</v>
      </c>
      <c r="AD1122" s="8">
        <f t="shared" si="607"/>
        <v>2.2070774994345267E-3</v>
      </c>
      <c r="AE1122" s="8">
        <f t="shared" si="600"/>
        <v>-1.4253555699513258</v>
      </c>
      <c r="AG1122" s="20"/>
      <c r="AJ1122" s="7"/>
      <c r="AK1122" s="6"/>
      <c r="AL1122" s="6"/>
      <c r="AM1122" s="5"/>
      <c r="AN1122" s="5"/>
    </row>
    <row r="1123" spans="2:40" x14ac:dyDescent="0.15">
      <c r="B1123" s="7"/>
      <c r="C1123" s="19"/>
      <c r="F1123" s="7"/>
      <c r="G1123" s="19"/>
      <c r="H1123" s="17">
        <f t="shared" si="608"/>
        <v>109</v>
      </c>
      <c r="I1123" s="7">
        <f t="shared" si="601"/>
        <v>109</v>
      </c>
      <c r="J1123" s="16">
        <v>0</v>
      </c>
      <c r="K1123" s="14">
        <v>0</v>
      </c>
      <c r="L1123" s="15">
        <f t="shared" si="609"/>
        <v>2764.8345486180742</v>
      </c>
      <c r="M1123" s="14">
        <f t="shared" si="593"/>
        <v>769177</v>
      </c>
      <c r="N1123" s="13"/>
      <c r="O1123" s="12">
        <f>1000*(IF(I49&lt;18,VLOOKUP(I49,'[1]Mortality (No Interventions) H'!$B$10:$O$129,13),VLOOKUP(I49,'[1]Mortality (Interventions) H'!$B$392:$AV$512,28)))</f>
        <v>651.27590820394948</v>
      </c>
      <c r="P1123" s="11">
        <v>0</v>
      </c>
      <c r="Q1123" s="10">
        <f t="shared" si="602"/>
        <v>1.0728711626203717E-6</v>
      </c>
      <c r="R1123" s="10">
        <f t="shared" si="603"/>
        <v>6.9873514082140975E-7</v>
      </c>
      <c r="S1123" s="10">
        <f t="shared" si="604"/>
        <v>0</v>
      </c>
      <c r="T1123" s="9">
        <f t="shared" si="594"/>
        <v>3.7413602179896198E-7</v>
      </c>
      <c r="U1123" s="18"/>
      <c r="V1123" s="8">
        <f t="shared" si="605"/>
        <v>8.2522782225084978E-3</v>
      </c>
      <c r="W1123" s="8">
        <f t="shared" si="595"/>
        <v>2.8777682283926019E-3</v>
      </c>
      <c r="X1123" s="18"/>
      <c r="Y1123" s="8">
        <f t="shared" si="596"/>
        <v>0</v>
      </c>
      <c r="Z1123" s="8">
        <f t="shared" si="597"/>
        <v>0</v>
      </c>
      <c r="AA1123" s="8">
        <f t="shared" si="598"/>
        <v>-1.0344241989522951E-3</v>
      </c>
      <c r="AB1123" s="8">
        <f t="shared" si="606"/>
        <v>-0.53745099941158947</v>
      </c>
      <c r="AC1123" s="8">
        <f t="shared" si="599"/>
        <v>-0.53848542361054175</v>
      </c>
      <c r="AD1123" s="8">
        <f t="shared" si="607"/>
        <v>8.0954849362808372E-4</v>
      </c>
      <c r="AE1123" s="8">
        <f t="shared" si="600"/>
        <v>-0.53767587511691362</v>
      </c>
      <c r="AJ1123" s="7"/>
      <c r="AK1123" s="6"/>
      <c r="AL1123" s="6"/>
      <c r="AM1123" s="5"/>
      <c r="AN1123" s="5"/>
    </row>
    <row r="1124" spans="2:40" x14ac:dyDescent="0.15">
      <c r="B1124" s="7"/>
      <c r="C1124" s="19"/>
      <c r="F1124" s="7"/>
      <c r="G1124" s="19"/>
      <c r="H1124" s="17">
        <f t="shared" si="608"/>
        <v>110</v>
      </c>
      <c r="I1124" s="7">
        <f t="shared" si="601"/>
        <v>110</v>
      </c>
      <c r="J1124" s="16">
        <v>0</v>
      </c>
      <c r="K1124" s="14">
        <v>0</v>
      </c>
      <c r="L1124" s="15">
        <f t="shared" si="609"/>
        <v>2764.8345486180742</v>
      </c>
      <c r="M1124" s="14">
        <f t="shared" si="593"/>
        <v>769177</v>
      </c>
      <c r="N1124" s="13"/>
      <c r="O1124" s="12">
        <f>1000*(IF(I50&lt;18,VLOOKUP(I50,'[1]Mortality (No Interventions) H'!$B$10:$O$129,13),VLOOKUP(I50,'[1]Mortality (Interventions) H'!$B$392:$AV$512,28)))</f>
        <v>668.30376726897623</v>
      </c>
      <c r="P1124" s="11">
        <v>0</v>
      </c>
      <c r="Q1124" s="10">
        <f t="shared" si="602"/>
        <v>3.7413602179896198E-7</v>
      </c>
      <c r="R1124" s="10">
        <f t="shared" si="603"/>
        <v>2.5003651283927411E-7</v>
      </c>
      <c r="S1124" s="10">
        <f t="shared" si="604"/>
        <v>0</v>
      </c>
      <c r="T1124" s="9">
        <f t="shared" si="594"/>
        <v>1.2409950895968787E-7</v>
      </c>
      <c r="U1124" s="18"/>
      <c r="V1124" s="8">
        <f t="shared" si="605"/>
        <v>2.8777682283926019E-3</v>
      </c>
      <c r="W1124" s="8">
        <f t="shared" si="595"/>
        <v>9.545448800308585E-4</v>
      </c>
      <c r="X1124" s="18"/>
      <c r="Y1124" s="8">
        <f t="shared" si="596"/>
        <v>0</v>
      </c>
      <c r="Z1124" s="8">
        <f t="shared" si="597"/>
        <v>0</v>
      </c>
      <c r="AA1124" s="8">
        <f t="shared" si="598"/>
        <v>-3.4311460983828327E-4</v>
      </c>
      <c r="AB1124" s="8">
        <f t="shared" si="606"/>
        <v>-0.19232233483617434</v>
      </c>
      <c r="AC1124" s="8">
        <f t="shared" si="599"/>
        <v>-0.19266544944601263</v>
      </c>
      <c r="AD1124" s="8">
        <f t="shared" si="607"/>
        <v>2.8230906320531426E-4</v>
      </c>
      <c r="AE1124" s="8">
        <f t="shared" si="600"/>
        <v>-0.19238314038280732</v>
      </c>
      <c r="AJ1124" s="7"/>
      <c r="AK1124" s="6"/>
      <c r="AL1124" s="6"/>
      <c r="AM1124" s="5"/>
      <c r="AN1124" s="5"/>
    </row>
    <row r="1125" spans="2:40" x14ac:dyDescent="0.15">
      <c r="B1125" s="7"/>
      <c r="C1125" s="19"/>
      <c r="F1125" s="7"/>
      <c r="G1125" s="19"/>
      <c r="H1125" s="17">
        <f t="shared" si="608"/>
        <v>111</v>
      </c>
      <c r="I1125" s="7">
        <f t="shared" si="601"/>
        <v>111</v>
      </c>
      <c r="J1125" s="16">
        <v>0</v>
      </c>
      <c r="K1125" s="14">
        <v>0</v>
      </c>
      <c r="L1125" s="15">
        <f t="shared" si="609"/>
        <v>2764.8345486180742</v>
      </c>
      <c r="M1125" s="14">
        <f t="shared" si="593"/>
        <v>769177</v>
      </c>
      <c r="N1125" s="13"/>
      <c r="O1125" s="12">
        <f>1000*(IF(I51&lt;18,VLOOKUP(I51,'[1]Mortality (No Interventions) H'!$B$10:$O$129,13),VLOOKUP(I51,'[1]Mortality (Interventions) H'!$B$392:$AV$512,28)))</f>
        <v>688.79222376474877</v>
      </c>
      <c r="P1125" s="11">
        <v>0</v>
      </c>
      <c r="Q1125" s="10">
        <f t="shared" si="602"/>
        <v>1.2409950895968787E-7</v>
      </c>
      <c r="R1125" s="10">
        <f t="shared" si="603"/>
        <v>8.547877674445677E-8</v>
      </c>
      <c r="S1125" s="10">
        <f t="shared" si="604"/>
        <v>0</v>
      </c>
      <c r="T1125" s="9">
        <f t="shared" si="594"/>
        <v>3.8620732215231104E-8</v>
      </c>
      <c r="U1125" s="18"/>
      <c r="V1125" s="8">
        <f t="shared" si="605"/>
        <v>9.545448800308585E-4</v>
      </c>
      <c r="W1125" s="8">
        <f t="shared" si="595"/>
        <v>2.9706178943114816E-4</v>
      </c>
      <c r="X1125" s="18"/>
      <c r="Y1125" s="8">
        <f t="shared" si="596"/>
        <v>0</v>
      </c>
      <c r="Z1125" s="8">
        <f t="shared" si="597"/>
        <v>0</v>
      </c>
      <c r="AA1125" s="8">
        <f t="shared" si="598"/>
        <v>-1.06779934721598E-4</v>
      </c>
      <c r="AB1125" s="8">
        <f t="shared" si="606"/>
        <v>-6.5748309059971019E-2</v>
      </c>
      <c r="AC1125" s="8">
        <f t="shared" si="599"/>
        <v>-6.5855088994692612E-2</v>
      </c>
      <c r="AD1125" s="8">
        <f t="shared" si="607"/>
        <v>9.364085273102722E-5</v>
      </c>
      <c r="AE1125" s="8">
        <f t="shared" si="600"/>
        <v>-6.5761448141961582E-2</v>
      </c>
      <c r="AJ1125" s="7"/>
      <c r="AK1125" s="6"/>
      <c r="AL1125" s="6"/>
      <c r="AM1125" s="5"/>
      <c r="AN1125" s="5"/>
    </row>
    <row r="1126" spans="2:40" x14ac:dyDescent="0.15">
      <c r="B1126" s="7"/>
      <c r="C1126" s="19"/>
      <c r="F1126" s="7"/>
      <c r="G1126" s="19"/>
      <c r="H1126" s="17">
        <f t="shared" si="608"/>
        <v>112</v>
      </c>
      <c r="I1126" s="7">
        <f t="shared" si="601"/>
        <v>112</v>
      </c>
      <c r="J1126" s="16">
        <v>0</v>
      </c>
      <c r="K1126" s="14">
        <v>0</v>
      </c>
      <c r="L1126" s="15">
        <f t="shared" si="609"/>
        <v>2764.8345486180742</v>
      </c>
      <c r="M1126" s="14">
        <f t="shared" si="593"/>
        <v>769177</v>
      </c>
      <c r="N1126" s="13"/>
      <c r="O1126" s="12">
        <f>1000*(IF(I52&lt;18,VLOOKUP(I52,'[1]Mortality (No Interventions) H'!$B$10:$O$129,13),VLOOKUP(I52,'[1]Mortality (Interventions) H'!$B$392:$AV$512,28)))</f>
        <v>708.04535649822685</v>
      </c>
      <c r="P1126" s="11">
        <v>0</v>
      </c>
      <c r="Q1126" s="10">
        <f t="shared" si="602"/>
        <v>3.8620732215231104E-8</v>
      </c>
      <c r="R1126" s="10">
        <f t="shared" si="603"/>
        <v>2.7345230109555862E-8</v>
      </c>
      <c r="S1126" s="10">
        <f t="shared" si="604"/>
        <v>0</v>
      </c>
      <c r="T1126" s="9">
        <f t="shared" si="594"/>
        <v>1.1275502105675243E-8</v>
      </c>
      <c r="U1126" s="18"/>
      <c r="V1126" s="8">
        <f t="shared" si="605"/>
        <v>2.9706178943114816E-4</v>
      </c>
      <c r="W1126" s="8">
        <f t="shared" si="595"/>
        <v>8.6728568831369662E-5</v>
      </c>
      <c r="X1126" s="18"/>
      <c r="Y1126" s="8">
        <f t="shared" si="596"/>
        <v>0</v>
      </c>
      <c r="Z1126" s="8">
        <f t="shared" si="597"/>
        <v>0</v>
      </c>
      <c r="AA1126" s="8">
        <f t="shared" si="598"/>
        <v>-3.1174897774786753E-5</v>
      </c>
      <c r="AB1126" s="8">
        <f t="shared" si="606"/>
        <v>-2.1033322059977849E-2</v>
      </c>
      <c r="AC1126" s="8">
        <f t="shared" si="599"/>
        <v>-2.1064496957752636E-2</v>
      </c>
      <c r="AD1126" s="8">
        <f t="shared" si="607"/>
        <v>2.9141761543195635E-5</v>
      </c>
      <c r="AE1126" s="8">
        <f t="shared" si="600"/>
        <v>-2.103535519620944E-2</v>
      </c>
      <c r="AJ1126" s="7"/>
      <c r="AK1126" s="6"/>
      <c r="AL1126" s="6"/>
      <c r="AM1126" s="5"/>
      <c r="AN1126" s="5"/>
    </row>
    <row r="1127" spans="2:40" x14ac:dyDescent="0.15">
      <c r="B1127" s="7"/>
      <c r="C1127" s="19"/>
      <c r="F1127" s="7"/>
      <c r="G1127" s="19"/>
      <c r="H1127" s="17">
        <f t="shared" si="608"/>
        <v>113</v>
      </c>
      <c r="I1127" s="7">
        <f t="shared" si="601"/>
        <v>113</v>
      </c>
      <c r="J1127" s="16">
        <v>0</v>
      </c>
      <c r="K1127" s="14">
        <v>0</v>
      </c>
      <c r="L1127" s="15">
        <f t="shared" si="609"/>
        <v>2764.8345486180742</v>
      </c>
      <c r="M1127" s="14">
        <f t="shared" si="593"/>
        <v>769177</v>
      </c>
      <c r="N1127" s="13"/>
      <c r="O1127" s="12">
        <f>1000*(IF(I53&lt;18,VLOOKUP(I53,'[1]Mortality (No Interventions) H'!$B$10:$O$129,13),VLOOKUP(I53,'[1]Mortality (Interventions) H'!$B$392:$AV$512,28)))</f>
        <v>726.03434886099512</v>
      </c>
      <c r="P1127" s="11">
        <v>0</v>
      </c>
      <c r="Q1127" s="10">
        <f t="shared" si="602"/>
        <v>1.1275502105675243E-8</v>
      </c>
      <c r="R1127" s="10">
        <f t="shared" si="603"/>
        <v>8.1864018293747043E-9</v>
      </c>
      <c r="S1127" s="10">
        <f t="shared" si="604"/>
        <v>0</v>
      </c>
      <c r="T1127" s="9">
        <f t="shared" si="594"/>
        <v>3.0891002763005385E-9</v>
      </c>
      <c r="U1127" s="18"/>
      <c r="V1127" s="8">
        <f t="shared" si="605"/>
        <v>8.6728568831369662E-5</v>
      </c>
      <c r="W1127" s="8">
        <f t="shared" si="595"/>
        <v>2.3760648832240193E-5</v>
      </c>
      <c r="X1127" s="18"/>
      <c r="Y1127" s="8">
        <f t="shared" si="596"/>
        <v>0</v>
      </c>
      <c r="Z1127" s="8">
        <f t="shared" si="597"/>
        <v>0</v>
      </c>
      <c r="AA1127" s="8">
        <f t="shared" si="598"/>
        <v>-8.5408511680613681E-6</v>
      </c>
      <c r="AB1127" s="8">
        <f t="shared" si="606"/>
        <v>-6.2967919999129471E-3</v>
      </c>
      <c r="AC1127" s="8">
        <f t="shared" si="599"/>
        <v>-6.305332851081008E-3</v>
      </c>
      <c r="AD1127" s="8">
        <f t="shared" si="607"/>
        <v>8.5080726023573643E-6</v>
      </c>
      <c r="AE1127" s="8">
        <f t="shared" si="600"/>
        <v>-6.2968247784786508E-3</v>
      </c>
      <c r="AJ1127" s="7"/>
      <c r="AK1127" s="6"/>
      <c r="AL1127" s="6"/>
      <c r="AM1127" s="5"/>
      <c r="AN1127" s="5"/>
    </row>
    <row r="1128" spans="2:40" x14ac:dyDescent="0.15">
      <c r="B1128" s="7"/>
      <c r="C1128" s="19"/>
      <c r="F1128" s="7"/>
      <c r="G1128" s="19"/>
      <c r="H1128" s="17">
        <f t="shared" si="608"/>
        <v>114</v>
      </c>
      <c r="I1128" s="7">
        <f t="shared" si="601"/>
        <v>114</v>
      </c>
      <c r="J1128" s="16">
        <v>0</v>
      </c>
      <c r="K1128" s="14">
        <v>0</v>
      </c>
      <c r="L1128" s="15">
        <f t="shared" si="609"/>
        <v>2764.8345486180742</v>
      </c>
      <c r="M1128" s="14">
        <f t="shared" si="593"/>
        <v>769177</v>
      </c>
      <c r="N1128" s="13"/>
      <c r="O1128" s="12">
        <f>1000*(IF(I54&lt;18,VLOOKUP(I54,'[1]Mortality (No Interventions) H'!$B$10:$O$129,13),VLOOKUP(I54,'[1]Mortality (Interventions) H'!$B$392:$AV$512,28)))</f>
        <v>742.73353289309648</v>
      </c>
      <c r="P1128" s="11">
        <v>0</v>
      </c>
      <c r="Q1128" s="10">
        <f t="shared" si="602"/>
        <v>3.0891002763005385E-9</v>
      </c>
      <c r="R1128" s="10">
        <f t="shared" si="603"/>
        <v>2.2943783616777397E-9</v>
      </c>
      <c r="S1128" s="10">
        <f t="shared" si="604"/>
        <v>0</v>
      </c>
      <c r="T1128" s="9">
        <f t="shared" si="594"/>
        <v>7.9472191462279889E-10</v>
      </c>
      <c r="U1128" s="18"/>
      <c r="V1128" s="8">
        <f t="shared" si="605"/>
        <v>2.3760648832240193E-5</v>
      </c>
      <c r="W1128" s="8">
        <f t="shared" si="595"/>
        <v>6.1128181812382059E-6</v>
      </c>
      <c r="X1128" s="18"/>
      <c r="Y1128" s="8">
        <f t="shared" si="596"/>
        <v>0</v>
      </c>
      <c r="Z1128" s="8">
        <f t="shared" si="597"/>
        <v>0</v>
      </c>
      <c r="AA1128" s="8">
        <f t="shared" si="598"/>
        <v>-2.1972746060930179E-6</v>
      </c>
      <c r="AB1128" s="8">
        <f t="shared" si="606"/>
        <v>-1.7647830651001987E-3</v>
      </c>
      <c r="AC1128" s="8">
        <f t="shared" si="599"/>
        <v>-1.7669803397062918E-3</v>
      </c>
      <c r="AD1128" s="8">
        <f t="shared" si="607"/>
        <v>2.3309196504427631E-6</v>
      </c>
      <c r="AE1128" s="8">
        <f t="shared" si="600"/>
        <v>-1.7646494200558489E-3</v>
      </c>
      <c r="AJ1128" s="7"/>
      <c r="AK1128" s="6"/>
      <c r="AL1128" s="6"/>
      <c r="AM1128" s="5"/>
      <c r="AN1128" s="5"/>
    </row>
    <row r="1129" spans="2:40" x14ac:dyDescent="0.15">
      <c r="B1129" s="7"/>
      <c r="C1129" s="19"/>
      <c r="F1129" s="7"/>
      <c r="G1129" s="19"/>
      <c r="H1129" s="17">
        <f t="shared" si="608"/>
        <v>115</v>
      </c>
      <c r="I1129" s="7">
        <f t="shared" si="601"/>
        <v>115</v>
      </c>
      <c r="J1129" s="16">
        <v>0</v>
      </c>
      <c r="K1129" s="14">
        <v>0</v>
      </c>
      <c r="L1129" s="15">
        <f t="shared" si="609"/>
        <v>2764.8345486180742</v>
      </c>
      <c r="M1129" s="14">
        <f t="shared" si="593"/>
        <v>769177</v>
      </c>
      <c r="N1129" s="13"/>
      <c r="O1129" s="12">
        <f>1000*(IF(I55&lt;18,VLOOKUP(I55,'[1]Mortality (No Interventions) H'!$B$10:$O$129,13),VLOOKUP(I55,'[1]Mortality (Interventions) H'!$B$392:$AV$512,28)))</f>
        <v>758.11965283722623</v>
      </c>
      <c r="P1129" s="11">
        <v>0</v>
      </c>
      <c r="Q1129" s="10">
        <f t="shared" si="602"/>
        <v>7.9472191462279889E-10</v>
      </c>
      <c r="R1129" s="10">
        <f t="shared" si="603"/>
        <v>6.02494302015972E-10</v>
      </c>
      <c r="S1129" s="10">
        <f t="shared" si="604"/>
        <v>0</v>
      </c>
      <c r="T1129" s="9">
        <f t="shared" si="594"/>
        <v>1.9222761260682689E-10</v>
      </c>
      <c r="U1129" s="18"/>
      <c r="V1129" s="8">
        <f t="shared" si="605"/>
        <v>6.1128181812382059E-6</v>
      </c>
      <c r="W1129" s="8">
        <f t="shared" si="595"/>
        <v>1.4785705838208131E-6</v>
      </c>
      <c r="X1129" s="18"/>
      <c r="Y1129" s="8">
        <f t="shared" si="596"/>
        <v>0</v>
      </c>
      <c r="Z1129" s="8">
        <f t="shared" si="597"/>
        <v>0</v>
      </c>
      <c r="AA1129" s="8">
        <f t="shared" si="598"/>
        <v>-5.3147754453372624E-7</v>
      </c>
      <c r="AB1129" s="8">
        <f t="shared" si="606"/>
        <v>-4.6342475974173929E-4</v>
      </c>
      <c r="AC1129" s="8">
        <f t="shared" si="599"/>
        <v>-4.63956237286273E-4</v>
      </c>
      <c r="AD1129" s="8">
        <f t="shared" si="607"/>
        <v>5.9966746357946803E-7</v>
      </c>
      <c r="AE1129" s="8">
        <f t="shared" si="600"/>
        <v>-4.6335656982269353E-4</v>
      </c>
      <c r="AJ1129" s="7"/>
      <c r="AK1129" s="6"/>
      <c r="AL1129" s="6"/>
      <c r="AM1129" s="5"/>
      <c r="AN1129" s="5"/>
    </row>
    <row r="1130" spans="2:40" x14ac:dyDescent="0.15">
      <c r="B1130" s="7"/>
      <c r="C1130" s="19"/>
      <c r="F1130" s="7"/>
      <c r="G1130" s="19"/>
      <c r="H1130" s="17">
        <f t="shared" si="608"/>
        <v>116</v>
      </c>
      <c r="I1130" s="7">
        <f t="shared" si="601"/>
        <v>116</v>
      </c>
      <c r="J1130" s="16">
        <v>0</v>
      </c>
      <c r="K1130" s="14">
        <v>0</v>
      </c>
      <c r="L1130" s="15">
        <f t="shared" si="609"/>
        <v>2764.8345486180742</v>
      </c>
      <c r="M1130" s="14">
        <f t="shared" si="593"/>
        <v>769177</v>
      </c>
      <c r="N1130" s="13"/>
      <c r="O1130" s="12">
        <f>1000*(IF(I56&lt;18,VLOOKUP(I56,'[1]Mortality (No Interventions) H'!$B$10:$O$129,13),VLOOKUP(I56,'[1]Mortality (Interventions) H'!$B$392:$AV$512,28)))</f>
        <v>772.32711443940764</v>
      </c>
      <c r="P1130" s="11">
        <v>0</v>
      </c>
      <c r="Q1130" s="10">
        <f t="shared" si="602"/>
        <v>1.9222761260682689E-10</v>
      </c>
      <c r="R1130" s="10">
        <f t="shared" si="603"/>
        <v>1.4846259736020693E-10</v>
      </c>
      <c r="S1130" s="10">
        <f t="shared" si="604"/>
        <v>0</v>
      </c>
      <c r="T1130" s="9">
        <f t="shared" si="594"/>
        <v>4.3765015246619963E-11</v>
      </c>
      <c r="U1130" s="18"/>
      <c r="V1130" s="8">
        <f t="shared" si="605"/>
        <v>1.4785705838208131E-6</v>
      </c>
      <c r="W1130" s="8">
        <f t="shared" si="595"/>
        <v>3.3663043132349405E-7</v>
      </c>
      <c r="X1130" s="18"/>
      <c r="Y1130" s="8">
        <f t="shared" si="596"/>
        <v>0</v>
      </c>
      <c r="Z1130" s="8">
        <f t="shared" si="597"/>
        <v>0</v>
      </c>
      <c r="AA1130" s="8">
        <f t="shared" si="598"/>
        <v>-1.2100302617465163E-7</v>
      </c>
      <c r="AB1130" s="8">
        <f t="shared" si="606"/>
        <v>-1.1419401524973188E-4</v>
      </c>
      <c r="AC1130" s="8">
        <f t="shared" si="599"/>
        <v>-1.1431501827590654E-4</v>
      </c>
      <c r="AD1130" s="8">
        <f t="shared" si="607"/>
        <v>1.4504777427282179E-7</v>
      </c>
      <c r="AE1130" s="8">
        <f t="shared" si="600"/>
        <v>-1.1416997050163371E-4</v>
      </c>
      <c r="AJ1130" s="7"/>
      <c r="AK1130" s="6"/>
      <c r="AL1130" s="6"/>
      <c r="AM1130" s="5"/>
      <c r="AN1130" s="5"/>
    </row>
    <row r="1131" spans="2:40" x14ac:dyDescent="0.15">
      <c r="H1131" s="17">
        <f t="shared" si="608"/>
        <v>117</v>
      </c>
      <c r="I1131" s="7">
        <f t="shared" si="601"/>
        <v>117</v>
      </c>
      <c r="J1131" s="16">
        <v>0</v>
      </c>
      <c r="K1131" s="14">
        <v>0</v>
      </c>
      <c r="L1131" s="15">
        <f t="shared" si="609"/>
        <v>2764.8345486180742</v>
      </c>
      <c r="M1131" s="14">
        <f t="shared" si="593"/>
        <v>769177</v>
      </c>
      <c r="N1131" s="13"/>
      <c r="O1131" s="12">
        <f>1000*(IF(I57&lt;18,VLOOKUP(I57,'[1]Mortality (No Interventions) H'!$B$10:$O$129,13),VLOOKUP(I57,'[1]Mortality (Interventions) H'!$B$392:$AV$512,28)))</f>
        <v>785.50441379942686</v>
      </c>
      <c r="P1131" s="11">
        <v>0</v>
      </c>
      <c r="Q1131" s="10">
        <f t="shared" si="602"/>
        <v>4.3765015246619963E-11</v>
      </c>
      <c r="R1131" s="10">
        <f t="shared" si="603"/>
        <v>3.4377612646219189E-11</v>
      </c>
      <c r="S1131" s="10">
        <f t="shared" si="604"/>
        <v>0</v>
      </c>
      <c r="T1131" s="9">
        <f t="shared" si="594"/>
        <v>9.3874026004007747E-12</v>
      </c>
      <c r="U1131" s="18"/>
      <c r="V1131" s="8">
        <f t="shared" si="605"/>
        <v>3.3663043132349405E-7</v>
      </c>
      <c r="W1131" s="8">
        <f t="shared" si="595"/>
        <v>7.2205741699684676E-8</v>
      </c>
      <c r="X1131" s="18"/>
      <c r="Y1131" s="8">
        <f t="shared" si="596"/>
        <v>0</v>
      </c>
      <c r="Z1131" s="8">
        <f t="shared" si="597"/>
        <v>0</v>
      </c>
      <c r="AA1131" s="8">
        <f t="shared" si="598"/>
        <v>-2.5954615031375212E-8</v>
      </c>
      <c r="AB1131" s="8">
        <f t="shared" si="606"/>
        <v>-2.6442468962380937E-5</v>
      </c>
      <c r="AC1131" s="8">
        <f t="shared" si="599"/>
        <v>-2.6468423577412313E-5</v>
      </c>
      <c r="AD1131" s="8">
        <f t="shared" si="607"/>
        <v>3.3023445312834768E-8</v>
      </c>
      <c r="AE1131" s="8">
        <f t="shared" si="600"/>
        <v>-2.6435400132099478E-5</v>
      </c>
      <c r="AJ1131" s="7"/>
      <c r="AK1131" s="6"/>
      <c r="AL1131" s="6"/>
      <c r="AM1131" s="5"/>
      <c r="AN1131" s="5"/>
    </row>
    <row r="1132" spans="2:40" x14ac:dyDescent="0.15">
      <c r="H1132" s="17">
        <f t="shared" si="608"/>
        <v>118</v>
      </c>
      <c r="I1132" s="7">
        <f t="shared" si="601"/>
        <v>118</v>
      </c>
      <c r="J1132" s="16">
        <v>0</v>
      </c>
      <c r="K1132" s="14">
        <v>0</v>
      </c>
      <c r="L1132" s="15">
        <f t="shared" si="609"/>
        <v>2764.8345486180742</v>
      </c>
      <c r="M1132" s="14">
        <f t="shared" si="593"/>
        <v>769177</v>
      </c>
      <c r="N1132" s="13"/>
      <c r="O1132" s="12">
        <f>1000*(IF(I58&lt;18,VLOOKUP(I58,'[1]Mortality (No Interventions) H'!$B$10:$O$129,13),VLOOKUP(I58,'[1]Mortality (Interventions) H'!$B$392:$AV$512,28)))</f>
        <v>797.65155091728457</v>
      </c>
      <c r="P1132" s="11">
        <v>0</v>
      </c>
      <c r="Q1132" s="10">
        <f t="shared" si="602"/>
        <v>9.3874026004007747E-12</v>
      </c>
      <c r="R1132" s="10">
        <f t="shared" si="603"/>
        <v>7.4878762432946268E-12</v>
      </c>
      <c r="S1132" s="10">
        <f t="shared" si="604"/>
        <v>0</v>
      </c>
      <c r="T1132" s="9">
        <f t="shared" si="594"/>
        <v>1.8995263571061479E-12</v>
      </c>
      <c r="U1132" s="18"/>
      <c r="V1132" s="8">
        <f t="shared" si="605"/>
        <v>7.2205741699684676E-8</v>
      </c>
      <c r="W1132" s="8">
        <f t="shared" si="595"/>
        <v>1.4610719847798356E-8</v>
      </c>
      <c r="X1132" s="18"/>
      <c r="Y1132" s="8">
        <f t="shared" si="596"/>
        <v>0</v>
      </c>
      <c r="Z1132" s="8">
        <f t="shared" si="597"/>
        <v>0</v>
      </c>
      <c r="AA1132" s="8">
        <f t="shared" si="598"/>
        <v>-5.2518760981377111E-9</v>
      </c>
      <c r="AB1132" s="8">
        <f t="shared" si="606"/>
        <v>-5.7595021851886311E-6</v>
      </c>
      <c r="AC1132" s="8">
        <f t="shared" si="599"/>
        <v>-5.7647540612867685E-6</v>
      </c>
      <c r="AD1132" s="8">
        <f t="shared" si="607"/>
        <v>7.0833832607390669E-9</v>
      </c>
      <c r="AE1132" s="8">
        <f t="shared" si="600"/>
        <v>-5.757670678026029E-6</v>
      </c>
      <c r="AJ1132" s="7"/>
      <c r="AK1132" s="6"/>
      <c r="AL1132" s="6"/>
      <c r="AM1132" s="5"/>
      <c r="AN1132" s="5"/>
    </row>
    <row r="1133" spans="2:40" x14ac:dyDescent="0.15">
      <c r="H1133" s="17">
        <f t="shared" si="608"/>
        <v>119</v>
      </c>
      <c r="I1133" s="7">
        <f t="shared" si="601"/>
        <v>119</v>
      </c>
      <c r="J1133" s="16">
        <v>0</v>
      </c>
      <c r="K1133" s="14">
        <v>0</v>
      </c>
      <c r="L1133" s="15">
        <f t="shared" si="609"/>
        <v>2764.8345486180742</v>
      </c>
      <c r="M1133" s="14">
        <f t="shared" si="593"/>
        <v>769177</v>
      </c>
      <c r="N1133" s="13"/>
      <c r="O1133" s="12">
        <f>1000*(IF(I59&lt;18,VLOOKUP(I59,'[1]Mortality (No Interventions) H'!$B$10:$O$129,13),VLOOKUP(I59,'[1]Mortality (Interventions) H'!$B$392:$AV$512,28)))</f>
        <v>808.76852579298043</v>
      </c>
      <c r="P1133" s="11">
        <v>0</v>
      </c>
      <c r="Q1133" s="10">
        <f t="shared" si="602"/>
        <v>1.8995263571061479E-12</v>
      </c>
      <c r="R1133" s="10">
        <f t="shared" si="603"/>
        <v>1.5362771315416496E-12</v>
      </c>
      <c r="S1133" s="10">
        <f t="shared" si="604"/>
        <v>0</v>
      </c>
      <c r="T1133" s="9">
        <f t="shared" si="594"/>
        <v>3.6324922556449831E-13</v>
      </c>
      <c r="U1133" s="18"/>
      <c r="V1133" s="8">
        <f t="shared" si="605"/>
        <v>1.4610719847798356E-8</v>
      </c>
      <c r="W1133" s="8">
        <f t="shared" si="595"/>
        <v>2.7940294957202415E-9</v>
      </c>
      <c r="X1133" s="18"/>
      <c r="Y1133" s="8">
        <f t="shared" si="596"/>
        <v>0</v>
      </c>
      <c r="Z1133" s="8">
        <f t="shared" si="597"/>
        <v>0</v>
      </c>
      <c r="AA1133" s="8">
        <f t="shared" si="598"/>
        <v>-1.0043240085994848E-9</v>
      </c>
      <c r="AB1133" s="8">
        <f t="shared" si="606"/>
        <v>-1.1816690352078113E-6</v>
      </c>
      <c r="AC1133" s="8">
        <f t="shared" si="599"/>
        <v>-1.1826733592164107E-6</v>
      </c>
      <c r="AD1133" s="8">
        <f t="shared" si="607"/>
        <v>1.433311617069019E-9</v>
      </c>
      <c r="AE1133" s="8">
        <f t="shared" si="600"/>
        <v>-1.1812400475993418E-6</v>
      </c>
      <c r="AJ1133" s="7"/>
      <c r="AK1133" s="6"/>
      <c r="AL1133" s="6"/>
      <c r="AM1133" s="5"/>
      <c r="AN1133" s="5"/>
    </row>
    <row r="1134" spans="2:40" x14ac:dyDescent="0.15">
      <c r="H1134" s="17">
        <f t="shared" si="608"/>
        <v>120</v>
      </c>
      <c r="I1134" s="7">
        <f t="shared" si="601"/>
        <v>120</v>
      </c>
      <c r="J1134" s="16">
        <v>0</v>
      </c>
      <c r="K1134" s="14">
        <v>0</v>
      </c>
      <c r="L1134" s="15">
        <f t="shared" si="609"/>
        <v>2764.8345486180742</v>
      </c>
      <c r="M1134" s="14">
        <f t="shared" si="593"/>
        <v>769177</v>
      </c>
      <c r="N1134" s="13"/>
      <c r="O1134" s="12">
        <f>1000*(IF(I60&lt;18,VLOOKUP(I60,'[1]Mortality (No Interventions) H'!$B$10:$O$129,13),VLOOKUP(I60,'[1]Mortality (Interventions) H'!$B$392:$AV$512,28)))</f>
        <v>1000</v>
      </c>
      <c r="P1134" s="11">
        <v>0</v>
      </c>
      <c r="Q1134" s="10">
        <f t="shared" si="602"/>
        <v>3.6324922556449831E-13</v>
      </c>
      <c r="R1134" s="10">
        <f t="shared" si="603"/>
        <v>3.6324922556449831E-13</v>
      </c>
      <c r="S1134" s="10">
        <f t="shared" si="604"/>
        <v>0</v>
      </c>
      <c r="T1134" s="9">
        <f t="shared" si="594"/>
        <v>0</v>
      </c>
      <c r="U1134" s="18"/>
      <c r="V1134" s="8">
        <f t="shared" si="605"/>
        <v>2.7940294957202415E-9</v>
      </c>
      <c r="W1134" s="8">
        <f t="shared" si="595"/>
        <v>0</v>
      </c>
      <c r="X1134" s="18"/>
      <c r="Y1134" s="8">
        <f t="shared" si="596"/>
        <v>0</v>
      </c>
      <c r="Z1134" s="8">
        <f t="shared" si="597"/>
        <v>0</v>
      </c>
      <c r="AA1134" s="8">
        <f t="shared" si="598"/>
        <v>0</v>
      </c>
      <c r="AB1134" s="8">
        <f t="shared" si="606"/>
        <v>-2.7940294957202409E-7</v>
      </c>
      <c r="AC1134" s="8">
        <f t="shared" si="599"/>
        <v>-2.7940294957202409E-7</v>
      </c>
      <c r="AD1134" s="8">
        <f t="shared" si="607"/>
        <v>2.7409429353015572E-10</v>
      </c>
      <c r="AE1134" s="8">
        <f t="shared" si="600"/>
        <v>-2.7912885527849391E-7</v>
      </c>
      <c r="AJ1134" s="7"/>
      <c r="AK1134" s="6"/>
      <c r="AL1134" s="6"/>
      <c r="AM1134" s="5"/>
      <c r="AN1134" s="5"/>
    </row>
    <row r="1135" spans="2:40" x14ac:dyDescent="0.15">
      <c r="H1135" s="17">
        <f t="shared" si="608"/>
        <v>121</v>
      </c>
      <c r="I1135" s="7" t="b">
        <f t="shared" si="601"/>
        <v>0</v>
      </c>
      <c r="J1135" s="16">
        <v>0</v>
      </c>
      <c r="K1135" s="14">
        <v>0</v>
      </c>
      <c r="L1135" s="15">
        <f t="shared" si="609"/>
        <v>2764.8345486180742</v>
      </c>
      <c r="M1135" s="14">
        <f t="shared" si="593"/>
        <v>769177</v>
      </c>
      <c r="N1135" s="13"/>
      <c r="O1135" s="12" t="e">
        <f>1000*(IF(I61&lt;18,VLOOKUP(I61,'[1]Mortality (No Interventions) H'!$B$10:$O$129,13),VLOOKUP(I61,'[1]Mortality (Interventions) H'!$B$392:$AV$512,28)))</f>
        <v>#N/A</v>
      </c>
      <c r="P1135" s="11">
        <v>0</v>
      </c>
      <c r="Q1135" s="10">
        <f t="shared" si="602"/>
        <v>0</v>
      </c>
      <c r="R1135" s="10" t="e">
        <f t="shared" si="603"/>
        <v>#N/A</v>
      </c>
      <c r="S1135" s="10" t="e">
        <f t="shared" si="604"/>
        <v>#N/A</v>
      </c>
      <c r="T1135" s="9" t="e">
        <f t="shared" si="594"/>
        <v>#N/A</v>
      </c>
      <c r="U1135" s="18"/>
      <c r="V1135" s="8">
        <f t="shared" si="605"/>
        <v>0</v>
      </c>
      <c r="W1135" s="8" t="e">
        <f t="shared" si="595"/>
        <v>#N/A</v>
      </c>
      <c r="X1135" s="18"/>
      <c r="Y1135" s="8">
        <f t="shared" si="596"/>
        <v>0</v>
      </c>
      <c r="Z1135" s="8">
        <f t="shared" si="597"/>
        <v>0</v>
      </c>
      <c r="AA1135" s="8">
        <f t="shared" si="598"/>
        <v>0</v>
      </c>
      <c r="AB1135" s="8">
        <f t="shared" si="606"/>
        <v>0</v>
      </c>
      <c r="AC1135" s="8">
        <f t="shared" si="599"/>
        <v>0</v>
      </c>
      <c r="AD1135" s="8">
        <f t="shared" si="607"/>
        <v>0</v>
      </c>
      <c r="AE1135" s="8">
        <f t="shared" si="600"/>
        <v>0</v>
      </c>
      <c r="AJ1135" s="7"/>
      <c r="AK1135" s="6"/>
      <c r="AL1135" s="6"/>
      <c r="AM1135" s="5"/>
      <c r="AN1135" s="5"/>
    </row>
    <row r="1136" spans="2:40" x14ac:dyDescent="0.15">
      <c r="H1136" s="17">
        <f t="shared" si="608"/>
        <v>122</v>
      </c>
      <c r="I1136" s="7" t="b">
        <f t="shared" si="601"/>
        <v>0</v>
      </c>
      <c r="J1136" s="16">
        <v>0</v>
      </c>
      <c r="K1136" s="14">
        <v>0</v>
      </c>
      <c r="L1136" s="15">
        <f t="shared" si="609"/>
        <v>2764.8345486180742</v>
      </c>
      <c r="M1136" s="14">
        <f t="shared" si="593"/>
        <v>769177</v>
      </c>
      <c r="N1136" s="13"/>
      <c r="O1136" s="12" t="e">
        <f>1000*(IF(I62&lt;18,VLOOKUP(I62,'[1]Mortality (No Interventions) H'!$B$10:$O$129,13),VLOOKUP(I62,'[1]Mortality (Interventions) H'!$B$392:$AV$512,28)))</f>
        <v>#N/A</v>
      </c>
      <c r="P1136" s="11">
        <v>0</v>
      </c>
      <c r="Q1136" s="10" t="e">
        <f t="shared" si="602"/>
        <v>#N/A</v>
      </c>
      <c r="R1136" s="10" t="e">
        <f t="shared" si="603"/>
        <v>#N/A</v>
      </c>
      <c r="S1136" s="10" t="e">
        <f t="shared" si="604"/>
        <v>#N/A</v>
      </c>
      <c r="T1136" s="9" t="e">
        <f t="shared" si="594"/>
        <v>#N/A</v>
      </c>
      <c r="U1136" s="18"/>
      <c r="V1136" s="8" t="e">
        <f t="shared" si="605"/>
        <v>#N/A</v>
      </c>
      <c r="W1136" s="8" t="e">
        <f t="shared" si="595"/>
        <v>#N/A</v>
      </c>
      <c r="X1136" s="18"/>
      <c r="Y1136" s="8">
        <f t="shared" si="596"/>
        <v>0</v>
      </c>
      <c r="Z1136" s="8">
        <f t="shared" si="597"/>
        <v>0</v>
      </c>
      <c r="AA1136" s="8">
        <f t="shared" si="598"/>
        <v>0</v>
      </c>
      <c r="AB1136" s="8">
        <f t="shared" si="606"/>
        <v>0</v>
      </c>
      <c r="AC1136" s="8">
        <f t="shared" si="599"/>
        <v>0</v>
      </c>
      <c r="AD1136" s="8">
        <f t="shared" si="607"/>
        <v>0</v>
      </c>
      <c r="AE1136" s="8">
        <f t="shared" si="600"/>
        <v>0</v>
      </c>
      <c r="AJ1136" s="7"/>
      <c r="AK1136" s="6"/>
      <c r="AL1136" s="6"/>
      <c r="AM1136" s="5"/>
      <c r="AN1136" s="5"/>
    </row>
    <row r="1137" spans="8:40" x14ac:dyDescent="0.15">
      <c r="H1137" s="17">
        <f t="shared" si="608"/>
        <v>123</v>
      </c>
      <c r="I1137" s="7" t="b">
        <f t="shared" si="601"/>
        <v>0</v>
      </c>
      <c r="J1137" s="16">
        <v>0</v>
      </c>
      <c r="K1137" s="14">
        <v>0</v>
      </c>
      <c r="L1137" s="15">
        <f t="shared" si="609"/>
        <v>2764.8345486180742</v>
      </c>
      <c r="M1137" s="14">
        <f t="shared" si="593"/>
        <v>769177</v>
      </c>
      <c r="N1137" s="13"/>
      <c r="O1137" s="12" t="e">
        <f>1000*(IF(I63&lt;18,VLOOKUP(I63,'[1]Mortality (No Interventions) H'!$B$10:$O$129,13),VLOOKUP(I63,'[1]Mortality (Interventions) H'!$B$392:$AV$512,28)))</f>
        <v>#N/A</v>
      </c>
      <c r="P1137" s="11">
        <v>0</v>
      </c>
      <c r="Q1137" s="10" t="e">
        <f t="shared" si="602"/>
        <v>#N/A</v>
      </c>
      <c r="R1137" s="10" t="e">
        <f t="shared" si="603"/>
        <v>#N/A</v>
      </c>
      <c r="S1137" s="10" t="e">
        <f t="shared" si="604"/>
        <v>#N/A</v>
      </c>
      <c r="T1137" s="9" t="e">
        <f t="shared" si="594"/>
        <v>#N/A</v>
      </c>
      <c r="U1137" s="18"/>
      <c r="V1137" s="8" t="e">
        <f t="shared" si="605"/>
        <v>#N/A</v>
      </c>
      <c r="W1137" s="8" t="e">
        <f t="shared" si="595"/>
        <v>#N/A</v>
      </c>
      <c r="X1137" s="18"/>
      <c r="Y1137" s="8">
        <f t="shared" si="596"/>
        <v>0</v>
      </c>
      <c r="Z1137" s="8">
        <f t="shared" si="597"/>
        <v>0</v>
      </c>
      <c r="AA1137" s="8">
        <f t="shared" si="598"/>
        <v>0</v>
      </c>
      <c r="AB1137" s="8">
        <f t="shared" si="606"/>
        <v>0</v>
      </c>
      <c r="AC1137" s="8">
        <f t="shared" si="599"/>
        <v>0</v>
      </c>
      <c r="AD1137" s="8">
        <f t="shared" si="607"/>
        <v>0</v>
      </c>
      <c r="AE1137" s="8">
        <f t="shared" si="600"/>
        <v>0</v>
      </c>
      <c r="AJ1137" s="7"/>
      <c r="AK1137" s="6"/>
      <c r="AL1137" s="6"/>
      <c r="AM1137" s="5"/>
      <c r="AN1137" s="5"/>
    </row>
    <row r="1138" spans="8:40" x14ac:dyDescent="0.15">
      <c r="H1138" s="17">
        <f t="shared" si="608"/>
        <v>124</v>
      </c>
      <c r="I1138" s="7" t="b">
        <f t="shared" si="601"/>
        <v>0</v>
      </c>
      <c r="J1138" s="16">
        <v>0</v>
      </c>
      <c r="K1138" s="14">
        <v>0</v>
      </c>
      <c r="L1138" s="15">
        <f t="shared" si="609"/>
        <v>2764.8345486180742</v>
      </c>
      <c r="M1138" s="14">
        <f t="shared" si="593"/>
        <v>769177</v>
      </c>
      <c r="N1138" s="13"/>
      <c r="O1138" s="12" t="e">
        <f>1000*(IF(I64&lt;18,VLOOKUP(I64,'[1]Mortality (No Interventions) H'!$B$10:$O$129,13),VLOOKUP(I64,'[1]Mortality (Interventions) H'!$B$392:$AV$512,28)))</f>
        <v>#N/A</v>
      </c>
      <c r="P1138" s="11">
        <v>0</v>
      </c>
      <c r="Q1138" s="10" t="e">
        <f t="shared" si="602"/>
        <v>#N/A</v>
      </c>
      <c r="R1138" s="10" t="e">
        <f t="shared" si="603"/>
        <v>#N/A</v>
      </c>
      <c r="S1138" s="10" t="e">
        <f t="shared" si="604"/>
        <v>#N/A</v>
      </c>
      <c r="T1138" s="9" t="e">
        <f t="shared" si="594"/>
        <v>#N/A</v>
      </c>
      <c r="U1138" s="18"/>
      <c r="V1138" s="8" t="e">
        <f t="shared" si="605"/>
        <v>#N/A</v>
      </c>
      <c r="W1138" s="8" t="e">
        <f t="shared" si="595"/>
        <v>#N/A</v>
      </c>
      <c r="X1138" s="18"/>
      <c r="Y1138" s="8">
        <f t="shared" si="596"/>
        <v>0</v>
      </c>
      <c r="Z1138" s="8">
        <f t="shared" si="597"/>
        <v>0</v>
      </c>
      <c r="AA1138" s="8">
        <f t="shared" si="598"/>
        <v>0</v>
      </c>
      <c r="AB1138" s="8">
        <f t="shared" si="606"/>
        <v>0</v>
      </c>
      <c r="AC1138" s="8">
        <f t="shared" si="599"/>
        <v>0</v>
      </c>
      <c r="AD1138" s="8">
        <f t="shared" si="607"/>
        <v>0</v>
      </c>
      <c r="AE1138" s="8">
        <f t="shared" si="600"/>
        <v>0</v>
      </c>
      <c r="AJ1138" s="7"/>
      <c r="AK1138" s="6"/>
      <c r="AL1138" s="6"/>
      <c r="AM1138" s="5"/>
      <c r="AN1138" s="5"/>
    </row>
    <row r="1139" spans="8:40" x14ac:dyDescent="0.15">
      <c r="H1139" s="17">
        <f t="shared" si="608"/>
        <v>125</v>
      </c>
      <c r="I1139" s="7" t="b">
        <f t="shared" si="601"/>
        <v>0</v>
      </c>
      <c r="J1139" s="16">
        <v>0</v>
      </c>
      <c r="K1139" s="14">
        <v>0</v>
      </c>
      <c r="L1139" s="15">
        <f t="shared" si="609"/>
        <v>2764.8345486180742</v>
      </c>
      <c r="M1139" s="14">
        <f t="shared" si="593"/>
        <v>769177</v>
      </c>
      <c r="N1139" s="13"/>
      <c r="O1139" s="12" t="e">
        <f>1000*(IF(I65&lt;18,VLOOKUP(I65,'[1]Mortality (No Interventions) H'!$B$10:$O$129,13),VLOOKUP(I65,'[1]Mortality (Interventions) H'!$B$392:$AV$512,28)))</f>
        <v>#N/A</v>
      </c>
      <c r="P1139" s="11">
        <v>0</v>
      </c>
      <c r="Q1139" s="10" t="e">
        <f t="shared" si="602"/>
        <v>#N/A</v>
      </c>
      <c r="R1139" s="10" t="e">
        <f t="shared" si="603"/>
        <v>#N/A</v>
      </c>
      <c r="S1139" s="10" t="e">
        <f t="shared" si="604"/>
        <v>#N/A</v>
      </c>
      <c r="T1139" s="9" t="e">
        <f t="shared" si="594"/>
        <v>#N/A</v>
      </c>
      <c r="U1139" s="18"/>
      <c r="V1139" s="8" t="e">
        <f t="shared" si="605"/>
        <v>#N/A</v>
      </c>
      <c r="W1139" s="8" t="e">
        <f t="shared" si="595"/>
        <v>#N/A</v>
      </c>
      <c r="X1139" s="18"/>
      <c r="Y1139" s="8">
        <f t="shared" si="596"/>
        <v>0</v>
      </c>
      <c r="Z1139" s="8">
        <f t="shared" si="597"/>
        <v>0</v>
      </c>
      <c r="AA1139" s="8">
        <f t="shared" si="598"/>
        <v>0</v>
      </c>
      <c r="AB1139" s="8">
        <f t="shared" si="606"/>
        <v>0</v>
      </c>
      <c r="AC1139" s="8">
        <f t="shared" si="599"/>
        <v>0</v>
      </c>
      <c r="AD1139" s="8">
        <f t="shared" si="607"/>
        <v>0</v>
      </c>
      <c r="AE1139" s="8">
        <f t="shared" si="600"/>
        <v>0</v>
      </c>
      <c r="AJ1139" s="7"/>
      <c r="AK1139" s="6"/>
      <c r="AL1139" s="6"/>
      <c r="AM1139" s="5"/>
      <c r="AN1139" s="5"/>
    </row>
    <row r="1140" spans="8:40" x14ac:dyDescent="0.15">
      <c r="H1140" s="17">
        <f t="shared" si="608"/>
        <v>126</v>
      </c>
      <c r="I1140" s="7" t="b">
        <f t="shared" si="601"/>
        <v>0</v>
      </c>
      <c r="J1140" s="16">
        <v>0</v>
      </c>
      <c r="K1140" s="14">
        <v>0</v>
      </c>
      <c r="L1140" s="15">
        <f t="shared" si="609"/>
        <v>2764.8345486180742</v>
      </c>
      <c r="M1140" s="14">
        <f t="shared" si="593"/>
        <v>769177</v>
      </c>
      <c r="N1140" s="13"/>
      <c r="O1140" s="12" t="e">
        <f>1000*(IF(I66&lt;18,VLOOKUP(I66,'[1]Mortality (No Interventions) H'!$B$10:$O$129,13),VLOOKUP(I66,'[1]Mortality (Interventions) H'!$B$392:$AV$512,28)))</f>
        <v>#N/A</v>
      </c>
      <c r="P1140" s="11">
        <v>0</v>
      </c>
      <c r="Q1140" s="10" t="e">
        <f t="shared" si="602"/>
        <v>#N/A</v>
      </c>
      <c r="R1140" s="10" t="e">
        <f t="shared" si="603"/>
        <v>#N/A</v>
      </c>
      <c r="S1140" s="10" t="e">
        <f t="shared" si="604"/>
        <v>#N/A</v>
      </c>
      <c r="T1140" s="9" t="e">
        <f t="shared" si="594"/>
        <v>#N/A</v>
      </c>
      <c r="U1140" s="18"/>
      <c r="V1140" s="8" t="e">
        <f t="shared" si="605"/>
        <v>#N/A</v>
      </c>
      <c r="W1140" s="8" t="e">
        <f t="shared" si="595"/>
        <v>#N/A</v>
      </c>
      <c r="X1140" s="18"/>
      <c r="Y1140" s="8">
        <f t="shared" si="596"/>
        <v>0</v>
      </c>
      <c r="Z1140" s="8">
        <f t="shared" si="597"/>
        <v>0</v>
      </c>
      <c r="AA1140" s="8">
        <f t="shared" si="598"/>
        <v>0</v>
      </c>
      <c r="AB1140" s="8">
        <f t="shared" si="606"/>
        <v>0</v>
      </c>
      <c r="AC1140" s="8">
        <f t="shared" si="599"/>
        <v>0</v>
      </c>
      <c r="AD1140" s="8">
        <f t="shared" si="607"/>
        <v>0</v>
      </c>
      <c r="AE1140" s="8">
        <f t="shared" si="600"/>
        <v>0</v>
      </c>
      <c r="AJ1140" s="7"/>
      <c r="AK1140" s="6"/>
      <c r="AL1140" s="6"/>
      <c r="AM1140" s="5"/>
      <c r="AN1140" s="5"/>
    </row>
    <row r="1141" spans="8:40" x14ac:dyDescent="0.15">
      <c r="H1141" s="17">
        <f t="shared" si="608"/>
        <v>127</v>
      </c>
      <c r="I1141" s="7" t="b">
        <f t="shared" si="601"/>
        <v>0</v>
      </c>
      <c r="J1141" s="16">
        <v>0</v>
      </c>
      <c r="K1141" s="14">
        <v>0</v>
      </c>
      <c r="L1141" s="15">
        <f t="shared" si="609"/>
        <v>2764.8345486180742</v>
      </c>
      <c r="M1141" s="14">
        <f t="shared" si="593"/>
        <v>769177</v>
      </c>
      <c r="N1141" s="13"/>
      <c r="O1141" s="12" t="e">
        <f>1000*(IF(I67&lt;18,VLOOKUP(I67,'[1]Mortality (No Interventions) H'!$B$10:$O$129,13),VLOOKUP(I67,'[1]Mortality (Interventions) H'!$B$392:$AV$512,28)))</f>
        <v>#N/A</v>
      </c>
      <c r="P1141" s="11">
        <v>0</v>
      </c>
      <c r="Q1141" s="10" t="e">
        <f t="shared" si="602"/>
        <v>#N/A</v>
      </c>
      <c r="R1141" s="10" t="e">
        <f t="shared" si="603"/>
        <v>#N/A</v>
      </c>
      <c r="S1141" s="10" t="e">
        <f t="shared" si="604"/>
        <v>#N/A</v>
      </c>
      <c r="T1141" s="9" t="e">
        <f t="shared" si="594"/>
        <v>#N/A</v>
      </c>
      <c r="U1141" s="18"/>
      <c r="V1141" s="8" t="e">
        <f t="shared" si="605"/>
        <v>#N/A</v>
      </c>
      <c r="W1141" s="8" t="e">
        <f t="shared" si="595"/>
        <v>#N/A</v>
      </c>
      <c r="X1141" s="18"/>
      <c r="Y1141" s="8">
        <f t="shared" si="596"/>
        <v>0</v>
      </c>
      <c r="Z1141" s="8">
        <f t="shared" si="597"/>
        <v>0</v>
      </c>
      <c r="AA1141" s="8">
        <f t="shared" si="598"/>
        <v>0</v>
      </c>
      <c r="AB1141" s="8">
        <f t="shared" si="606"/>
        <v>0</v>
      </c>
      <c r="AC1141" s="8">
        <f t="shared" si="599"/>
        <v>0</v>
      </c>
      <c r="AD1141" s="8">
        <f t="shared" si="607"/>
        <v>0</v>
      </c>
      <c r="AE1141" s="8">
        <f t="shared" si="600"/>
        <v>0</v>
      </c>
      <c r="AJ1141" s="7"/>
      <c r="AK1141" s="6"/>
      <c r="AL1141" s="6"/>
      <c r="AM1141" s="5"/>
      <c r="AN1141" s="5"/>
    </row>
    <row r="1142" spans="8:40" x14ac:dyDescent="0.15">
      <c r="H1142" s="17">
        <f t="shared" si="608"/>
        <v>128</v>
      </c>
      <c r="I1142" s="7" t="b">
        <f t="shared" si="601"/>
        <v>0</v>
      </c>
      <c r="J1142" s="16">
        <v>0</v>
      </c>
      <c r="K1142" s="14">
        <v>0</v>
      </c>
      <c r="L1142" s="15">
        <f t="shared" si="609"/>
        <v>2764.8345486180742</v>
      </c>
      <c r="M1142" s="14">
        <f t="shared" ref="M1142:M1173" si="610">$E$11</f>
        <v>769177</v>
      </c>
      <c r="N1142" s="13"/>
      <c r="O1142" s="12" t="e">
        <f>1000*(IF(I68&lt;18,VLOOKUP(I68,'[1]Mortality (No Interventions) H'!$B$10:$O$129,13),VLOOKUP(I68,'[1]Mortality (Interventions) H'!$B$392:$AV$512,28)))</f>
        <v>#N/A</v>
      </c>
      <c r="P1142" s="11">
        <v>0</v>
      </c>
      <c r="Q1142" s="10" t="e">
        <f t="shared" si="602"/>
        <v>#N/A</v>
      </c>
      <c r="R1142" s="10" t="e">
        <f t="shared" si="603"/>
        <v>#N/A</v>
      </c>
      <c r="S1142" s="10" t="e">
        <f t="shared" si="604"/>
        <v>#N/A</v>
      </c>
      <c r="T1142" s="9" t="e">
        <f t="shared" ref="T1142:T1173" si="611">Q1142-SUM(R1142:S1142)</f>
        <v>#N/A</v>
      </c>
      <c r="U1142" s="18"/>
      <c r="V1142" s="8" t="e">
        <f t="shared" si="605"/>
        <v>#N/A</v>
      </c>
      <c r="W1142" s="8" t="e">
        <f t="shared" ref="W1142:W1173" si="612">$G$14*M1142*T1142</f>
        <v>#N/A</v>
      </c>
      <c r="X1142" s="18"/>
      <c r="Y1142" s="8">
        <f t="shared" ref="Y1142:Y1173" si="613">IFERROR(_xlfn.IFNA($T1142*J1142,0),0)</f>
        <v>0</v>
      </c>
      <c r="Z1142" s="8">
        <f t="shared" ref="Z1142:Z1173" si="614">IFERROR(_xlfn.IFNA(-$T1142*K1142,0),0)</f>
        <v>0</v>
      </c>
      <c r="AA1142" s="8">
        <f t="shared" ref="AA1142:AA1173" si="615">IFERROR(_xlfn.IFNA(-$T1142*L1142,0),0)</f>
        <v>0</v>
      </c>
      <c r="AB1142" s="8">
        <f t="shared" si="606"/>
        <v>0</v>
      </c>
      <c r="AC1142" s="8">
        <f t="shared" ref="AC1142:AC1173" si="616">IFERROR(_xlfn.IFNA(SUM(Y1142:AB1142),0),0)</f>
        <v>0</v>
      </c>
      <c r="AD1142" s="8">
        <f t="shared" si="607"/>
        <v>0</v>
      </c>
      <c r="AE1142" s="8">
        <f t="shared" ref="AE1142:AE1173" si="617">IFERROR(_xlfn.IFNA(SUM(AC1142:AD1142),0),0)</f>
        <v>0</v>
      </c>
      <c r="AJ1142" s="7"/>
      <c r="AK1142" s="6"/>
      <c r="AL1142" s="6"/>
      <c r="AM1142" s="5"/>
      <c r="AN1142" s="5"/>
    </row>
    <row r="1143" spans="8:40" x14ac:dyDescent="0.15">
      <c r="H1143" s="17">
        <f t="shared" si="608"/>
        <v>129</v>
      </c>
      <c r="I1143" s="7" t="b">
        <f t="shared" ref="I1143:I1174" si="618">IF(H1143&lt;121, H1143 )</f>
        <v>0</v>
      </c>
      <c r="J1143" s="16">
        <v>0</v>
      </c>
      <c r="K1143" s="14">
        <v>0</v>
      </c>
      <c r="L1143" s="15">
        <f t="shared" si="609"/>
        <v>2764.8345486180742</v>
      </c>
      <c r="M1143" s="14">
        <f t="shared" si="610"/>
        <v>769177</v>
      </c>
      <c r="N1143" s="13"/>
      <c r="O1143" s="12" t="e">
        <f>1000*(IF(I69&lt;18,VLOOKUP(I69,'[1]Mortality (No Interventions) H'!$B$10:$O$129,13),VLOOKUP(I69,'[1]Mortality (Interventions) H'!$B$392:$AV$512,28)))</f>
        <v>#N/A</v>
      </c>
      <c r="P1143" s="11">
        <v>0</v>
      </c>
      <c r="Q1143" s="10" t="e">
        <f t="shared" ref="Q1143:Q1174" si="619">T1142</f>
        <v>#N/A</v>
      </c>
      <c r="R1143" s="10" t="e">
        <f t="shared" ref="R1143:R1174" si="620">O1143*Q1143/1000</f>
        <v>#N/A</v>
      </c>
      <c r="S1143" s="10" t="e">
        <f t="shared" ref="S1143:S1174" si="621">MIN(P1143*Q1143,Q1143-R1143)</f>
        <v>#N/A</v>
      </c>
      <c r="T1143" s="9" t="e">
        <f t="shared" si="611"/>
        <v>#N/A</v>
      </c>
      <c r="U1143" s="18"/>
      <c r="V1143" s="8" t="e">
        <f t="shared" ref="V1143:V1174" si="622">W1142</f>
        <v>#N/A</v>
      </c>
      <c r="W1143" s="8" t="e">
        <f t="shared" si="612"/>
        <v>#N/A</v>
      </c>
      <c r="X1143" s="18"/>
      <c r="Y1143" s="8">
        <f t="shared" si="613"/>
        <v>0</v>
      </c>
      <c r="Z1143" s="8">
        <f t="shared" si="614"/>
        <v>0</v>
      </c>
      <c r="AA1143" s="8">
        <f t="shared" si="615"/>
        <v>0</v>
      </c>
      <c r="AB1143" s="8">
        <f t="shared" ref="AB1143:AB1174" si="623">IFERROR(_xlfn.IFNA(-M1143*R1143,0),0)</f>
        <v>0</v>
      </c>
      <c r="AC1143" s="8">
        <f t="shared" si="616"/>
        <v>0</v>
      </c>
      <c r="AD1143" s="8">
        <f t="shared" ref="AD1143:AD1174" si="624">IFERROR(_xlfn.IFNA($D$6*SUM(V1143:V1143,Y1143:Z1143),0),0)</f>
        <v>0</v>
      </c>
      <c r="AE1143" s="8">
        <f t="shared" si="617"/>
        <v>0</v>
      </c>
      <c r="AJ1143" s="7"/>
      <c r="AK1143" s="6"/>
      <c r="AL1143" s="6"/>
      <c r="AM1143" s="5"/>
      <c r="AN1143" s="5"/>
    </row>
    <row r="1144" spans="8:40" x14ac:dyDescent="0.15">
      <c r="H1144" s="17">
        <f t="shared" ref="H1144:H1175" si="625">H1143+1</f>
        <v>130</v>
      </c>
      <c r="I1144" s="7" t="b">
        <f t="shared" si="618"/>
        <v>0</v>
      </c>
      <c r="J1144" s="16">
        <v>0</v>
      </c>
      <c r="K1144" s="14">
        <v>0</v>
      </c>
      <c r="L1144" s="15">
        <f t="shared" ref="L1144:L1175" si="626">$C$1089</f>
        <v>2764.8345486180742</v>
      </c>
      <c r="M1144" s="14">
        <f t="shared" si="610"/>
        <v>769177</v>
      </c>
      <c r="N1144" s="13"/>
      <c r="O1144" s="12" t="e">
        <f>1000*(IF(I70&lt;18,VLOOKUP(I70,'[1]Mortality (No Interventions) H'!$B$10:$O$129,13),VLOOKUP(I70,'[1]Mortality (Interventions) H'!$B$392:$AV$512,28)))</f>
        <v>#N/A</v>
      </c>
      <c r="P1144" s="11">
        <v>0</v>
      </c>
      <c r="Q1144" s="10" t="e">
        <f t="shared" si="619"/>
        <v>#N/A</v>
      </c>
      <c r="R1144" s="10" t="e">
        <f t="shared" si="620"/>
        <v>#N/A</v>
      </c>
      <c r="S1144" s="10" t="e">
        <f t="shared" si="621"/>
        <v>#N/A</v>
      </c>
      <c r="T1144" s="9" t="e">
        <f t="shared" si="611"/>
        <v>#N/A</v>
      </c>
      <c r="U1144" s="18"/>
      <c r="V1144" s="8" t="e">
        <f t="shared" si="622"/>
        <v>#N/A</v>
      </c>
      <c r="W1144" s="8" t="e">
        <f t="shared" si="612"/>
        <v>#N/A</v>
      </c>
      <c r="X1144" s="18"/>
      <c r="Y1144" s="8">
        <f t="shared" si="613"/>
        <v>0</v>
      </c>
      <c r="Z1144" s="8">
        <f t="shared" si="614"/>
        <v>0</v>
      </c>
      <c r="AA1144" s="8">
        <f t="shared" si="615"/>
        <v>0</v>
      </c>
      <c r="AB1144" s="8">
        <f t="shared" si="623"/>
        <v>0</v>
      </c>
      <c r="AC1144" s="8">
        <f t="shared" si="616"/>
        <v>0</v>
      </c>
      <c r="AD1144" s="8">
        <f t="shared" si="624"/>
        <v>0</v>
      </c>
      <c r="AE1144" s="8">
        <f t="shared" si="617"/>
        <v>0</v>
      </c>
      <c r="AJ1144" s="7"/>
      <c r="AK1144" s="6"/>
      <c r="AL1144" s="6"/>
      <c r="AM1144" s="5"/>
      <c r="AN1144" s="5"/>
    </row>
    <row r="1145" spans="8:40" x14ac:dyDescent="0.15">
      <c r="H1145" s="17">
        <f t="shared" si="625"/>
        <v>131</v>
      </c>
      <c r="I1145" s="7" t="b">
        <f t="shared" si="618"/>
        <v>0</v>
      </c>
      <c r="J1145" s="16">
        <v>0</v>
      </c>
      <c r="K1145" s="14">
        <v>0</v>
      </c>
      <c r="L1145" s="15">
        <f t="shared" si="626"/>
        <v>2764.8345486180742</v>
      </c>
      <c r="M1145" s="14">
        <f t="shared" si="610"/>
        <v>769177</v>
      </c>
      <c r="N1145" s="13"/>
      <c r="O1145" s="12" t="e">
        <f>1000*(IF(I71&lt;18,VLOOKUP(I71,'[1]Mortality (No Interventions) H'!$B$10:$O$129,13),VLOOKUP(I71,'[1]Mortality (Interventions) H'!$B$392:$AV$512,28)))</f>
        <v>#N/A</v>
      </c>
      <c r="P1145" s="11">
        <v>0</v>
      </c>
      <c r="Q1145" s="10" t="e">
        <f t="shared" si="619"/>
        <v>#N/A</v>
      </c>
      <c r="R1145" s="10" t="e">
        <f t="shared" si="620"/>
        <v>#N/A</v>
      </c>
      <c r="S1145" s="10" t="e">
        <f t="shared" si="621"/>
        <v>#N/A</v>
      </c>
      <c r="T1145" s="9" t="e">
        <f t="shared" si="611"/>
        <v>#N/A</v>
      </c>
      <c r="U1145" s="18"/>
      <c r="V1145" s="8" t="e">
        <f t="shared" si="622"/>
        <v>#N/A</v>
      </c>
      <c r="W1145" s="8" t="e">
        <f t="shared" si="612"/>
        <v>#N/A</v>
      </c>
      <c r="X1145" s="18"/>
      <c r="Y1145" s="8">
        <f t="shared" si="613"/>
        <v>0</v>
      </c>
      <c r="Z1145" s="8">
        <f t="shared" si="614"/>
        <v>0</v>
      </c>
      <c r="AA1145" s="8">
        <f t="shared" si="615"/>
        <v>0</v>
      </c>
      <c r="AB1145" s="8">
        <f t="shared" si="623"/>
        <v>0</v>
      </c>
      <c r="AC1145" s="8">
        <f t="shared" si="616"/>
        <v>0</v>
      </c>
      <c r="AD1145" s="8">
        <f t="shared" si="624"/>
        <v>0</v>
      </c>
      <c r="AE1145" s="8">
        <f t="shared" si="617"/>
        <v>0</v>
      </c>
      <c r="AJ1145" s="7"/>
      <c r="AK1145" s="6"/>
      <c r="AL1145" s="6"/>
      <c r="AM1145" s="5"/>
      <c r="AN1145" s="5"/>
    </row>
    <row r="1146" spans="8:40" x14ac:dyDescent="0.15">
      <c r="H1146" s="17">
        <f t="shared" si="625"/>
        <v>132</v>
      </c>
      <c r="I1146" s="7" t="b">
        <f t="shared" si="618"/>
        <v>0</v>
      </c>
      <c r="J1146" s="16">
        <v>0</v>
      </c>
      <c r="K1146" s="14">
        <v>0</v>
      </c>
      <c r="L1146" s="15">
        <f t="shared" si="626"/>
        <v>2764.8345486180742</v>
      </c>
      <c r="M1146" s="14">
        <f t="shared" si="610"/>
        <v>769177</v>
      </c>
      <c r="N1146" s="13"/>
      <c r="O1146" s="12" t="e">
        <f>1000*(IF(I72&lt;18,VLOOKUP(I72,'[1]Mortality (No Interventions) H'!$B$10:$O$129,13),VLOOKUP(I72,'[1]Mortality (Interventions) H'!$B$392:$AV$512,28)))</f>
        <v>#N/A</v>
      </c>
      <c r="P1146" s="11">
        <v>0</v>
      </c>
      <c r="Q1146" s="10" t="e">
        <f t="shared" si="619"/>
        <v>#N/A</v>
      </c>
      <c r="R1146" s="10" t="e">
        <f t="shared" si="620"/>
        <v>#N/A</v>
      </c>
      <c r="S1146" s="10" t="e">
        <f t="shared" si="621"/>
        <v>#N/A</v>
      </c>
      <c r="T1146" s="9" t="e">
        <f t="shared" si="611"/>
        <v>#N/A</v>
      </c>
      <c r="U1146" s="18"/>
      <c r="V1146" s="8" t="e">
        <f t="shared" si="622"/>
        <v>#N/A</v>
      </c>
      <c r="W1146" s="8" t="e">
        <f t="shared" si="612"/>
        <v>#N/A</v>
      </c>
      <c r="X1146" s="18"/>
      <c r="Y1146" s="8">
        <f t="shared" si="613"/>
        <v>0</v>
      </c>
      <c r="Z1146" s="8">
        <f t="shared" si="614"/>
        <v>0</v>
      </c>
      <c r="AA1146" s="8">
        <f t="shared" si="615"/>
        <v>0</v>
      </c>
      <c r="AB1146" s="8">
        <f t="shared" si="623"/>
        <v>0</v>
      </c>
      <c r="AC1146" s="8">
        <f t="shared" si="616"/>
        <v>0</v>
      </c>
      <c r="AD1146" s="8">
        <f t="shared" si="624"/>
        <v>0</v>
      </c>
      <c r="AE1146" s="8">
        <f t="shared" si="617"/>
        <v>0</v>
      </c>
      <c r="AJ1146" s="7"/>
      <c r="AK1146" s="6"/>
      <c r="AL1146" s="6"/>
      <c r="AM1146" s="5"/>
      <c r="AN1146" s="5"/>
    </row>
    <row r="1147" spans="8:40" x14ac:dyDescent="0.15">
      <c r="H1147" s="17">
        <f t="shared" si="625"/>
        <v>133</v>
      </c>
      <c r="I1147" s="7" t="b">
        <f t="shared" si="618"/>
        <v>0</v>
      </c>
      <c r="J1147" s="16">
        <v>0</v>
      </c>
      <c r="K1147" s="14">
        <v>0</v>
      </c>
      <c r="L1147" s="15">
        <f t="shared" si="626"/>
        <v>2764.8345486180742</v>
      </c>
      <c r="M1147" s="14">
        <f t="shared" si="610"/>
        <v>769177</v>
      </c>
      <c r="N1147" s="13"/>
      <c r="O1147" s="12" t="e">
        <f>1000*(IF(I73&lt;18,VLOOKUP(I73,'[1]Mortality (No Interventions) H'!$B$10:$O$129,13),VLOOKUP(I73,'[1]Mortality (Interventions) H'!$B$392:$AV$512,28)))</f>
        <v>#N/A</v>
      </c>
      <c r="P1147" s="11">
        <v>0</v>
      </c>
      <c r="Q1147" s="10" t="e">
        <f t="shared" si="619"/>
        <v>#N/A</v>
      </c>
      <c r="R1147" s="10" t="e">
        <f t="shared" si="620"/>
        <v>#N/A</v>
      </c>
      <c r="S1147" s="10" t="e">
        <f t="shared" si="621"/>
        <v>#N/A</v>
      </c>
      <c r="T1147" s="9" t="e">
        <f t="shared" si="611"/>
        <v>#N/A</v>
      </c>
      <c r="U1147" s="18"/>
      <c r="V1147" s="8" t="e">
        <f t="shared" si="622"/>
        <v>#N/A</v>
      </c>
      <c r="W1147" s="8" t="e">
        <f t="shared" si="612"/>
        <v>#N/A</v>
      </c>
      <c r="X1147" s="18"/>
      <c r="Y1147" s="8">
        <f t="shared" si="613"/>
        <v>0</v>
      </c>
      <c r="Z1147" s="8">
        <f t="shared" si="614"/>
        <v>0</v>
      </c>
      <c r="AA1147" s="8">
        <f t="shared" si="615"/>
        <v>0</v>
      </c>
      <c r="AB1147" s="8">
        <f t="shared" si="623"/>
        <v>0</v>
      </c>
      <c r="AC1147" s="8">
        <f t="shared" si="616"/>
        <v>0</v>
      </c>
      <c r="AD1147" s="8">
        <f t="shared" si="624"/>
        <v>0</v>
      </c>
      <c r="AE1147" s="8">
        <f t="shared" si="617"/>
        <v>0</v>
      </c>
      <c r="AJ1147" s="7"/>
      <c r="AK1147" s="6"/>
      <c r="AL1147" s="6"/>
      <c r="AM1147" s="5"/>
      <c r="AN1147" s="5"/>
    </row>
    <row r="1148" spans="8:40" x14ac:dyDescent="0.15">
      <c r="H1148" s="17">
        <f t="shared" si="625"/>
        <v>134</v>
      </c>
      <c r="I1148" s="7" t="b">
        <f t="shared" si="618"/>
        <v>0</v>
      </c>
      <c r="J1148" s="16">
        <v>0</v>
      </c>
      <c r="K1148" s="14">
        <v>0</v>
      </c>
      <c r="L1148" s="15">
        <f t="shared" si="626"/>
        <v>2764.8345486180742</v>
      </c>
      <c r="M1148" s="14">
        <f t="shared" si="610"/>
        <v>769177</v>
      </c>
      <c r="N1148" s="13"/>
      <c r="O1148" s="12" t="e">
        <f>1000*(IF(I74&lt;18,VLOOKUP(I74,'[1]Mortality (No Interventions) H'!$B$10:$O$129,13),VLOOKUP(I74,'[1]Mortality (Interventions) H'!$B$392:$AV$512,28)))</f>
        <v>#N/A</v>
      </c>
      <c r="P1148" s="11">
        <v>0</v>
      </c>
      <c r="Q1148" s="10" t="e">
        <f t="shared" si="619"/>
        <v>#N/A</v>
      </c>
      <c r="R1148" s="10" t="e">
        <f t="shared" si="620"/>
        <v>#N/A</v>
      </c>
      <c r="S1148" s="10" t="e">
        <f t="shared" si="621"/>
        <v>#N/A</v>
      </c>
      <c r="T1148" s="9" t="e">
        <f t="shared" si="611"/>
        <v>#N/A</v>
      </c>
      <c r="U1148" s="18"/>
      <c r="V1148" s="8" t="e">
        <f t="shared" si="622"/>
        <v>#N/A</v>
      </c>
      <c r="W1148" s="8" t="e">
        <f t="shared" si="612"/>
        <v>#N/A</v>
      </c>
      <c r="X1148" s="18"/>
      <c r="Y1148" s="8">
        <f t="shared" si="613"/>
        <v>0</v>
      </c>
      <c r="Z1148" s="8">
        <f t="shared" si="614"/>
        <v>0</v>
      </c>
      <c r="AA1148" s="8">
        <f t="shared" si="615"/>
        <v>0</v>
      </c>
      <c r="AB1148" s="8">
        <f t="shared" si="623"/>
        <v>0</v>
      </c>
      <c r="AC1148" s="8">
        <f t="shared" si="616"/>
        <v>0</v>
      </c>
      <c r="AD1148" s="8">
        <f t="shared" si="624"/>
        <v>0</v>
      </c>
      <c r="AE1148" s="8">
        <f t="shared" si="617"/>
        <v>0</v>
      </c>
      <c r="AJ1148" s="7"/>
      <c r="AK1148" s="6"/>
      <c r="AL1148" s="6"/>
      <c r="AM1148" s="5"/>
      <c r="AN1148" s="5"/>
    </row>
    <row r="1149" spans="8:40" x14ac:dyDescent="0.15">
      <c r="H1149" s="17">
        <f t="shared" si="625"/>
        <v>135</v>
      </c>
      <c r="I1149" s="7" t="b">
        <f t="shared" si="618"/>
        <v>0</v>
      </c>
      <c r="J1149" s="16">
        <v>0</v>
      </c>
      <c r="K1149" s="14">
        <v>0</v>
      </c>
      <c r="L1149" s="15">
        <f t="shared" si="626"/>
        <v>2764.8345486180742</v>
      </c>
      <c r="M1149" s="14">
        <f t="shared" si="610"/>
        <v>769177</v>
      </c>
      <c r="N1149" s="13"/>
      <c r="O1149" s="12" t="e">
        <f>1000*(IF(I75&lt;18,VLOOKUP(I75,'[1]Mortality (No Interventions) H'!$B$10:$O$129,13),VLOOKUP(I75,'[1]Mortality (Interventions) H'!$B$392:$AV$512,28)))</f>
        <v>#N/A</v>
      </c>
      <c r="P1149" s="11">
        <v>0</v>
      </c>
      <c r="Q1149" s="10" t="e">
        <f t="shared" si="619"/>
        <v>#N/A</v>
      </c>
      <c r="R1149" s="10" t="e">
        <f t="shared" si="620"/>
        <v>#N/A</v>
      </c>
      <c r="S1149" s="10" t="e">
        <f t="shared" si="621"/>
        <v>#N/A</v>
      </c>
      <c r="T1149" s="9" t="e">
        <f t="shared" si="611"/>
        <v>#N/A</v>
      </c>
      <c r="U1149" s="18"/>
      <c r="V1149" s="8" t="e">
        <f t="shared" si="622"/>
        <v>#N/A</v>
      </c>
      <c r="W1149" s="8" t="e">
        <f t="shared" si="612"/>
        <v>#N/A</v>
      </c>
      <c r="X1149" s="18"/>
      <c r="Y1149" s="8">
        <f t="shared" si="613"/>
        <v>0</v>
      </c>
      <c r="Z1149" s="8">
        <f t="shared" si="614"/>
        <v>0</v>
      </c>
      <c r="AA1149" s="8">
        <f t="shared" si="615"/>
        <v>0</v>
      </c>
      <c r="AB1149" s="8">
        <f t="shared" si="623"/>
        <v>0</v>
      </c>
      <c r="AC1149" s="8">
        <f t="shared" si="616"/>
        <v>0</v>
      </c>
      <c r="AD1149" s="8">
        <f t="shared" si="624"/>
        <v>0</v>
      </c>
      <c r="AE1149" s="8">
        <f t="shared" si="617"/>
        <v>0</v>
      </c>
      <c r="AJ1149" s="7"/>
      <c r="AK1149" s="6"/>
      <c r="AL1149" s="6"/>
      <c r="AM1149" s="5"/>
      <c r="AN1149" s="5"/>
    </row>
    <row r="1150" spans="8:40" x14ac:dyDescent="0.15">
      <c r="H1150" s="17">
        <f t="shared" si="625"/>
        <v>136</v>
      </c>
      <c r="I1150" s="7" t="b">
        <f t="shared" si="618"/>
        <v>0</v>
      </c>
      <c r="J1150" s="16">
        <v>0</v>
      </c>
      <c r="K1150" s="14">
        <v>0</v>
      </c>
      <c r="L1150" s="15">
        <f t="shared" si="626"/>
        <v>2764.8345486180742</v>
      </c>
      <c r="M1150" s="14">
        <f t="shared" si="610"/>
        <v>769177</v>
      </c>
      <c r="N1150" s="13"/>
      <c r="O1150" s="12" t="e">
        <f>1000*(IF(I76&lt;18,VLOOKUP(I76,'[1]Mortality (No Interventions) H'!$B$10:$O$129,13),VLOOKUP(I76,'[1]Mortality (Interventions) H'!$B$392:$AV$512,28)))</f>
        <v>#N/A</v>
      </c>
      <c r="P1150" s="11">
        <v>0</v>
      </c>
      <c r="Q1150" s="10" t="e">
        <f t="shared" si="619"/>
        <v>#N/A</v>
      </c>
      <c r="R1150" s="10" t="e">
        <f t="shared" si="620"/>
        <v>#N/A</v>
      </c>
      <c r="S1150" s="10" t="e">
        <f t="shared" si="621"/>
        <v>#N/A</v>
      </c>
      <c r="T1150" s="9" t="e">
        <f t="shared" si="611"/>
        <v>#N/A</v>
      </c>
      <c r="U1150" s="18"/>
      <c r="V1150" s="8" t="e">
        <f t="shared" si="622"/>
        <v>#N/A</v>
      </c>
      <c r="W1150" s="8" t="e">
        <f t="shared" si="612"/>
        <v>#N/A</v>
      </c>
      <c r="X1150" s="18"/>
      <c r="Y1150" s="8">
        <f t="shared" si="613"/>
        <v>0</v>
      </c>
      <c r="Z1150" s="8">
        <f t="shared" si="614"/>
        <v>0</v>
      </c>
      <c r="AA1150" s="8">
        <f t="shared" si="615"/>
        <v>0</v>
      </c>
      <c r="AB1150" s="8">
        <f t="shared" si="623"/>
        <v>0</v>
      </c>
      <c r="AC1150" s="8">
        <f t="shared" si="616"/>
        <v>0</v>
      </c>
      <c r="AD1150" s="8">
        <f t="shared" si="624"/>
        <v>0</v>
      </c>
      <c r="AE1150" s="8">
        <f t="shared" si="617"/>
        <v>0</v>
      </c>
      <c r="AJ1150" s="7"/>
      <c r="AK1150" s="6"/>
      <c r="AL1150" s="6"/>
      <c r="AM1150" s="5"/>
      <c r="AN1150" s="5"/>
    </row>
    <row r="1151" spans="8:40" x14ac:dyDescent="0.15">
      <c r="H1151" s="17">
        <f t="shared" si="625"/>
        <v>137</v>
      </c>
      <c r="I1151" s="7" t="b">
        <f t="shared" si="618"/>
        <v>0</v>
      </c>
      <c r="J1151" s="16">
        <v>0</v>
      </c>
      <c r="K1151" s="14">
        <v>0</v>
      </c>
      <c r="L1151" s="15">
        <f t="shared" si="626"/>
        <v>2764.8345486180742</v>
      </c>
      <c r="M1151" s="14">
        <f t="shared" si="610"/>
        <v>769177</v>
      </c>
      <c r="N1151" s="13"/>
      <c r="O1151" s="12" t="e">
        <f>1000*(IF(I77&lt;18,VLOOKUP(I77,'[1]Mortality (No Interventions) H'!$B$10:$O$129,13),VLOOKUP(I77,'[1]Mortality (Interventions) H'!$B$392:$AV$512,28)))</f>
        <v>#N/A</v>
      </c>
      <c r="P1151" s="11">
        <v>0</v>
      </c>
      <c r="Q1151" s="10" t="e">
        <f t="shared" si="619"/>
        <v>#N/A</v>
      </c>
      <c r="R1151" s="10" t="e">
        <f t="shared" si="620"/>
        <v>#N/A</v>
      </c>
      <c r="S1151" s="10" t="e">
        <f t="shared" si="621"/>
        <v>#N/A</v>
      </c>
      <c r="T1151" s="9" t="e">
        <f t="shared" si="611"/>
        <v>#N/A</v>
      </c>
      <c r="U1151" s="18"/>
      <c r="V1151" s="8" t="e">
        <f t="shared" si="622"/>
        <v>#N/A</v>
      </c>
      <c r="W1151" s="8" t="e">
        <f t="shared" si="612"/>
        <v>#N/A</v>
      </c>
      <c r="X1151" s="18"/>
      <c r="Y1151" s="8">
        <f t="shared" si="613"/>
        <v>0</v>
      </c>
      <c r="Z1151" s="8">
        <f t="shared" si="614"/>
        <v>0</v>
      </c>
      <c r="AA1151" s="8">
        <f t="shared" si="615"/>
        <v>0</v>
      </c>
      <c r="AB1151" s="8">
        <f t="shared" si="623"/>
        <v>0</v>
      </c>
      <c r="AC1151" s="8">
        <f t="shared" si="616"/>
        <v>0</v>
      </c>
      <c r="AD1151" s="8">
        <f t="shared" si="624"/>
        <v>0</v>
      </c>
      <c r="AE1151" s="8">
        <f t="shared" si="617"/>
        <v>0</v>
      </c>
      <c r="AJ1151" s="7"/>
      <c r="AK1151" s="6"/>
      <c r="AL1151" s="6"/>
      <c r="AM1151" s="5"/>
      <c r="AN1151" s="5"/>
    </row>
    <row r="1152" spans="8:40" x14ac:dyDescent="0.15">
      <c r="H1152" s="17">
        <f t="shared" si="625"/>
        <v>138</v>
      </c>
      <c r="I1152" s="7" t="b">
        <f t="shared" si="618"/>
        <v>0</v>
      </c>
      <c r="J1152" s="16">
        <v>0</v>
      </c>
      <c r="K1152" s="14">
        <v>0</v>
      </c>
      <c r="L1152" s="15">
        <f t="shared" si="626"/>
        <v>2764.8345486180742</v>
      </c>
      <c r="M1152" s="14">
        <f t="shared" si="610"/>
        <v>769177</v>
      </c>
      <c r="N1152" s="13"/>
      <c r="O1152" s="12" t="e">
        <f>1000*(IF(I78&lt;18,VLOOKUP(I78,'[1]Mortality (No Interventions) H'!$B$10:$O$129,13),VLOOKUP(I78,'[1]Mortality (Interventions) H'!$B$392:$AV$512,28)))</f>
        <v>#N/A</v>
      </c>
      <c r="P1152" s="11">
        <v>0</v>
      </c>
      <c r="Q1152" s="10" t="e">
        <f t="shared" si="619"/>
        <v>#N/A</v>
      </c>
      <c r="R1152" s="10" t="e">
        <f t="shared" si="620"/>
        <v>#N/A</v>
      </c>
      <c r="S1152" s="10" t="e">
        <f t="shared" si="621"/>
        <v>#N/A</v>
      </c>
      <c r="T1152" s="9" t="e">
        <f t="shared" si="611"/>
        <v>#N/A</v>
      </c>
      <c r="U1152" s="18"/>
      <c r="V1152" s="8" t="e">
        <f t="shared" si="622"/>
        <v>#N/A</v>
      </c>
      <c r="W1152" s="8" t="e">
        <f t="shared" si="612"/>
        <v>#N/A</v>
      </c>
      <c r="X1152" s="18"/>
      <c r="Y1152" s="8">
        <f t="shared" si="613"/>
        <v>0</v>
      </c>
      <c r="Z1152" s="8">
        <f t="shared" si="614"/>
        <v>0</v>
      </c>
      <c r="AA1152" s="8">
        <f t="shared" si="615"/>
        <v>0</v>
      </c>
      <c r="AB1152" s="8">
        <f t="shared" si="623"/>
        <v>0</v>
      </c>
      <c r="AC1152" s="8">
        <f t="shared" si="616"/>
        <v>0</v>
      </c>
      <c r="AD1152" s="8">
        <f t="shared" si="624"/>
        <v>0</v>
      </c>
      <c r="AE1152" s="8">
        <f t="shared" si="617"/>
        <v>0</v>
      </c>
      <c r="AJ1152" s="7"/>
      <c r="AK1152" s="6"/>
      <c r="AL1152" s="6"/>
      <c r="AM1152" s="5"/>
      <c r="AN1152" s="5"/>
    </row>
    <row r="1153" spans="8:40" x14ac:dyDescent="0.15">
      <c r="H1153" s="17">
        <f t="shared" si="625"/>
        <v>139</v>
      </c>
      <c r="I1153" s="7" t="b">
        <f t="shared" si="618"/>
        <v>0</v>
      </c>
      <c r="J1153" s="16">
        <v>0</v>
      </c>
      <c r="K1153" s="14">
        <v>0</v>
      </c>
      <c r="L1153" s="15">
        <f t="shared" si="626"/>
        <v>2764.8345486180742</v>
      </c>
      <c r="M1153" s="14">
        <f t="shared" si="610"/>
        <v>769177</v>
      </c>
      <c r="N1153" s="13"/>
      <c r="O1153" s="12" t="e">
        <f>1000*(IF(I79&lt;18,VLOOKUP(I79,'[1]Mortality (No Interventions) H'!$B$10:$O$129,13),VLOOKUP(I79,'[1]Mortality (Interventions) H'!$B$392:$AV$512,28)))</f>
        <v>#N/A</v>
      </c>
      <c r="P1153" s="11">
        <v>0</v>
      </c>
      <c r="Q1153" s="10" t="e">
        <f t="shared" si="619"/>
        <v>#N/A</v>
      </c>
      <c r="R1153" s="10" t="e">
        <f t="shared" si="620"/>
        <v>#N/A</v>
      </c>
      <c r="S1153" s="10" t="e">
        <f t="shared" si="621"/>
        <v>#N/A</v>
      </c>
      <c r="T1153" s="9" t="e">
        <f t="shared" si="611"/>
        <v>#N/A</v>
      </c>
      <c r="U1153" s="18"/>
      <c r="V1153" s="8" t="e">
        <f t="shared" si="622"/>
        <v>#N/A</v>
      </c>
      <c r="W1153" s="8" t="e">
        <f t="shared" si="612"/>
        <v>#N/A</v>
      </c>
      <c r="X1153" s="18"/>
      <c r="Y1153" s="8">
        <f t="shared" si="613"/>
        <v>0</v>
      </c>
      <c r="Z1153" s="8">
        <f t="shared" si="614"/>
        <v>0</v>
      </c>
      <c r="AA1153" s="8">
        <f t="shared" si="615"/>
        <v>0</v>
      </c>
      <c r="AB1153" s="8">
        <f t="shared" si="623"/>
        <v>0</v>
      </c>
      <c r="AC1153" s="8">
        <f t="shared" si="616"/>
        <v>0</v>
      </c>
      <c r="AD1153" s="8">
        <f t="shared" si="624"/>
        <v>0</v>
      </c>
      <c r="AE1153" s="8">
        <f t="shared" si="617"/>
        <v>0</v>
      </c>
      <c r="AJ1153" s="7"/>
      <c r="AK1153" s="6"/>
      <c r="AL1153" s="6"/>
      <c r="AM1153" s="5"/>
      <c r="AN1153" s="5"/>
    </row>
    <row r="1154" spans="8:40" x14ac:dyDescent="0.15">
      <c r="H1154" s="17">
        <f t="shared" si="625"/>
        <v>140</v>
      </c>
      <c r="I1154" s="7" t="b">
        <f t="shared" si="618"/>
        <v>0</v>
      </c>
      <c r="J1154" s="16">
        <v>0</v>
      </c>
      <c r="K1154" s="14">
        <v>0</v>
      </c>
      <c r="L1154" s="15">
        <f t="shared" si="626"/>
        <v>2764.8345486180742</v>
      </c>
      <c r="M1154" s="14">
        <f t="shared" si="610"/>
        <v>769177</v>
      </c>
      <c r="O1154" s="12" t="e">
        <f>1000*(IF(I80&lt;18,VLOOKUP(I80,'[1]Mortality (No Interventions) H'!$B$10:$O$129,13),VLOOKUP(I80,'[1]Mortality (Interventions) H'!$B$392:$AV$512,28)))</f>
        <v>#N/A</v>
      </c>
      <c r="P1154" s="11">
        <v>0</v>
      </c>
      <c r="Q1154" s="10" t="e">
        <f t="shared" si="619"/>
        <v>#N/A</v>
      </c>
      <c r="R1154" s="10" t="e">
        <f t="shared" si="620"/>
        <v>#N/A</v>
      </c>
      <c r="S1154" s="10" t="e">
        <f t="shared" si="621"/>
        <v>#N/A</v>
      </c>
      <c r="T1154" s="9" t="e">
        <f t="shared" si="611"/>
        <v>#N/A</v>
      </c>
      <c r="V1154" s="8" t="e">
        <f t="shared" si="622"/>
        <v>#N/A</v>
      </c>
      <c r="W1154" s="8" t="e">
        <f t="shared" si="612"/>
        <v>#N/A</v>
      </c>
      <c r="Y1154" s="8">
        <f t="shared" si="613"/>
        <v>0</v>
      </c>
      <c r="Z1154" s="8">
        <f t="shared" si="614"/>
        <v>0</v>
      </c>
      <c r="AA1154" s="8">
        <f t="shared" si="615"/>
        <v>0</v>
      </c>
      <c r="AB1154" s="8">
        <f t="shared" si="623"/>
        <v>0</v>
      </c>
      <c r="AC1154" s="8">
        <f t="shared" si="616"/>
        <v>0</v>
      </c>
      <c r="AD1154" s="8">
        <f t="shared" si="624"/>
        <v>0</v>
      </c>
      <c r="AE1154" s="8">
        <f t="shared" si="617"/>
        <v>0</v>
      </c>
      <c r="AJ1154" s="7"/>
      <c r="AK1154" s="6"/>
      <c r="AL1154" s="6"/>
      <c r="AM1154" s="5"/>
      <c r="AN1154" s="5"/>
    </row>
    <row r="1155" spans="8:40" x14ac:dyDescent="0.15">
      <c r="H1155" s="17">
        <f t="shared" si="625"/>
        <v>141</v>
      </c>
      <c r="I1155" s="7" t="b">
        <f t="shared" si="618"/>
        <v>0</v>
      </c>
      <c r="J1155" s="16">
        <v>0</v>
      </c>
      <c r="K1155" s="14">
        <v>0</v>
      </c>
      <c r="L1155" s="15">
        <f t="shared" si="626"/>
        <v>2764.8345486180742</v>
      </c>
      <c r="M1155" s="14">
        <f t="shared" si="610"/>
        <v>769177</v>
      </c>
      <c r="O1155" s="12" t="e">
        <f>1000*(IF(I81&lt;18,VLOOKUP(I81,'[1]Mortality (No Interventions) H'!$B$10:$O$129,13),VLOOKUP(I81,'[1]Mortality (Interventions) H'!$B$392:$AV$512,28)))</f>
        <v>#N/A</v>
      </c>
      <c r="P1155" s="11">
        <v>0</v>
      </c>
      <c r="Q1155" s="10" t="e">
        <f t="shared" si="619"/>
        <v>#N/A</v>
      </c>
      <c r="R1155" s="10" t="e">
        <f t="shared" si="620"/>
        <v>#N/A</v>
      </c>
      <c r="S1155" s="10" t="e">
        <f t="shared" si="621"/>
        <v>#N/A</v>
      </c>
      <c r="T1155" s="9" t="e">
        <f t="shared" si="611"/>
        <v>#N/A</v>
      </c>
      <c r="V1155" s="8" t="e">
        <f t="shared" si="622"/>
        <v>#N/A</v>
      </c>
      <c r="W1155" s="8" t="e">
        <f t="shared" si="612"/>
        <v>#N/A</v>
      </c>
      <c r="Y1155" s="8">
        <f t="shared" si="613"/>
        <v>0</v>
      </c>
      <c r="Z1155" s="8">
        <f t="shared" si="614"/>
        <v>0</v>
      </c>
      <c r="AA1155" s="8">
        <f t="shared" si="615"/>
        <v>0</v>
      </c>
      <c r="AB1155" s="8">
        <f t="shared" si="623"/>
        <v>0</v>
      </c>
      <c r="AC1155" s="8">
        <f t="shared" si="616"/>
        <v>0</v>
      </c>
      <c r="AD1155" s="8">
        <f t="shared" si="624"/>
        <v>0</v>
      </c>
      <c r="AE1155" s="8">
        <f t="shared" si="617"/>
        <v>0</v>
      </c>
      <c r="AJ1155" s="7"/>
      <c r="AK1155" s="6"/>
      <c r="AL1155" s="6"/>
      <c r="AM1155" s="5"/>
      <c r="AN1155" s="5"/>
    </row>
    <row r="1156" spans="8:40" x14ac:dyDescent="0.15">
      <c r="H1156" s="17">
        <f t="shared" si="625"/>
        <v>142</v>
      </c>
      <c r="I1156" s="7" t="b">
        <f t="shared" si="618"/>
        <v>0</v>
      </c>
      <c r="J1156" s="16">
        <v>0</v>
      </c>
      <c r="K1156" s="14">
        <v>0</v>
      </c>
      <c r="L1156" s="15">
        <f t="shared" si="626"/>
        <v>2764.8345486180742</v>
      </c>
      <c r="M1156" s="14">
        <f t="shared" si="610"/>
        <v>769177</v>
      </c>
      <c r="O1156" s="12" t="e">
        <f>1000*(IF(I82&lt;18,VLOOKUP(I82,'[1]Mortality (No Interventions) H'!$B$10:$O$129,13),VLOOKUP(I82,'[1]Mortality (Interventions) H'!$B$392:$AV$512,28)))</f>
        <v>#N/A</v>
      </c>
      <c r="P1156" s="11">
        <v>0</v>
      </c>
      <c r="Q1156" s="10" t="e">
        <f t="shared" si="619"/>
        <v>#N/A</v>
      </c>
      <c r="R1156" s="10" t="e">
        <f t="shared" si="620"/>
        <v>#N/A</v>
      </c>
      <c r="S1156" s="10" t="e">
        <f t="shared" si="621"/>
        <v>#N/A</v>
      </c>
      <c r="T1156" s="9" t="e">
        <f t="shared" si="611"/>
        <v>#N/A</v>
      </c>
      <c r="V1156" s="8" t="e">
        <f t="shared" si="622"/>
        <v>#N/A</v>
      </c>
      <c r="W1156" s="8" t="e">
        <f t="shared" si="612"/>
        <v>#N/A</v>
      </c>
      <c r="Y1156" s="8">
        <f t="shared" si="613"/>
        <v>0</v>
      </c>
      <c r="Z1156" s="8">
        <f t="shared" si="614"/>
        <v>0</v>
      </c>
      <c r="AA1156" s="8">
        <f t="shared" si="615"/>
        <v>0</v>
      </c>
      <c r="AB1156" s="8">
        <f t="shared" si="623"/>
        <v>0</v>
      </c>
      <c r="AC1156" s="8">
        <f t="shared" si="616"/>
        <v>0</v>
      </c>
      <c r="AD1156" s="8">
        <f t="shared" si="624"/>
        <v>0</v>
      </c>
      <c r="AE1156" s="8">
        <f t="shared" si="617"/>
        <v>0</v>
      </c>
      <c r="AJ1156" s="7"/>
      <c r="AK1156" s="6"/>
      <c r="AL1156" s="6"/>
      <c r="AM1156" s="5"/>
      <c r="AN1156" s="5"/>
    </row>
    <row r="1157" spans="8:40" x14ac:dyDescent="0.15">
      <c r="H1157" s="17">
        <f t="shared" si="625"/>
        <v>143</v>
      </c>
      <c r="I1157" s="7" t="b">
        <f t="shared" si="618"/>
        <v>0</v>
      </c>
      <c r="J1157" s="16">
        <v>0</v>
      </c>
      <c r="K1157" s="14">
        <v>0</v>
      </c>
      <c r="L1157" s="15">
        <f t="shared" si="626"/>
        <v>2764.8345486180742</v>
      </c>
      <c r="M1157" s="14">
        <f t="shared" si="610"/>
        <v>769177</v>
      </c>
      <c r="O1157" s="12" t="e">
        <f>1000*(IF(I83&lt;18,VLOOKUP(I83,'[1]Mortality (No Interventions) H'!$B$10:$O$129,13),VLOOKUP(I83,'[1]Mortality (Interventions) H'!$B$392:$AV$512,28)))</f>
        <v>#N/A</v>
      </c>
      <c r="P1157" s="11">
        <v>0</v>
      </c>
      <c r="Q1157" s="10" t="e">
        <f t="shared" si="619"/>
        <v>#N/A</v>
      </c>
      <c r="R1157" s="10" t="e">
        <f t="shared" si="620"/>
        <v>#N/A</v>
      </c>
      <c r="S1157" s="10" t="e">
        <f t="shared" si="621"/>
        <v>#N/A</v>
      </c>
      <c r="T1157" s="9" t="e">
        <f t="shared" si="611"/>
        <v>#N/A</v>
      </c>
      <c r="V1157" s="8" t="e">
        <f t="shared" si="622"/>
        <v>#N/A</v>
      </c>
      <c r="W1157" s="8" t="e">
        <f t="shared" si="612"/>
        <v>#N/A</v>
      </c>
      <c r="Y1157" s="8">
        <f t="shared" si="613"/>
        <v>0</v>
      </c>
      <c r="Z1157" s="8">
        <f t="shared" si="614"/>
        <v>0</v>
      </c>
      <c r="AA1157" s="8">
        <f t="shared" si="615"/>
        <v>0</v>
      </c>
      <c r="AB1157" s="8">
        <f t="shared" si="623"/>
        <v>0</v>
      </c>
      <c r="AC1157" s="8">
        <f t="shared" si="616"/>
        <v>0</v>
      </c>
      <c r="AD1157" s="8">
        <f t="shared" si="624"/>
        <v>0</v>
      </c>
      <c r="AE1157" s="8">
        <f t="shared" si="617"/>
        <v>0</v>
      </c>
      <c r="AJ1157" s="7"/>
      <c r="AK1157" s="6"/>
      <c r="AL1157" s="6"/>
      <c r="AM1157" s="5"/>
      <c r="AN1157" s="5"/>
    </row>
    <row r="1158" spans="8:40" x14ac:dyDescent="0.15">
      <c r="H1158" s="17">
        <f t="shared" si="625"/>
        <v>144</v>
      </c>
      <c r="I1158" s="7" t="b">
        <f t="shared" si="618"/>
        <v>0</v>
      </c>
      <c r="J1158" s="16">
        <v>0</v>
      </c>
      <c r="K1158" s="14">
        <v>0</v>
      </c>
      <c r="L1158" s="15">
        <f t="shared" si="626"/>
        <v>2764.8345486180742</v>
      </c>
      <c r="M1158" s="14">
        <f t="shared" si="610"/>
        <v>769177</v>
      </c>
      <c r="O1158" s="12" t="e">
        <f>1000*(IF(I84&lt;18,VLOOKUP(I84,'[1]Mortality (No Interventions) H'!$B$10:$O$129,13),VLOOKUP(I84,'[1]Mortality (Interventions) H'!$B$392:$AV$512,28)))</f>
        <v>#N/A</v>
      </c>
      <c r="P1158" s="11">
        <v>0</v>
      </c>
      <c r="Q1158" s="10" t="e">
        <f t="shared" si="619"/>
        <v>#N/A</v>
      </c>
      <c r="R1158" s="10" t="e">
        <f t="shared" si="620"/>
        <v>#N/A</v>
      </c>
      <c r="S1158" s="10" t="e">
        <f t="shared" si="621"/>
        <v>#N/A</v>
      </c>
      <c r="T1158" s="9" t="e">
        <f t="shared" si="611"/>
        <v>#N/A</v>
      </c>
      <c r="V1158" s="8" t="e">
        <f t="shared" si="622"/>
        <v>#N/A</v>
      </c>
      <c r="W1158" s="8" t="e">
        <f t="shared" si="612"/>
        <v>#N/A</v>
      </c>
      <c r="Y1158" s="8">
        <f t="shared" si="613"/>
        <v>0</v>
      </c>
      <c r="Z1158" s="8">
        <f t="shared" si="614"/>
        <v>0</v>
      </c>
      <c r="AA1158" s="8">
        <f t="shared" si="615"/>
        <v>0</v>
      </c>
      <c r="AB1158" s="8">
        <f t="shared" si="623"/>
        <v>0</v>
      </c>
      <c r="AC1158" s="8">
        <f t="shared" si="616"/>
        <v>0</v>
      </c>
      <c r="AD1158" s="8">
        <f t="shared" si="624"/>
        <v>0</v>
      </c>
      <c r="AE1158" s="8">
        <f t="shared" si="617"/>
        <v>0</v>
      </c>
      <c r="AJ1158" s="7"/>
      <c r="AK1158" s="6"/>
      <c r="AL1158" s="6"/>
      <c r="AM1158" s="5"/>
      <c r="AN1158" s="5"/>
    </row>
    <row r="1159" spans="8:40" x14ac:dyDescent="0.15">
      <c r="H1159" s="17">
        <f t="shared" si="625"/>
        <v>145</v>
      </c>
      <c r="I1159" s="7" t="b">
        <f t="shared" si="618"/>
        <v>0</v>
      </c>
      <c r="J1159" s="16">
        <v>0</v>
      </c>
      <c r="K1159" s="14">
        <v>0</v>
      </c>
      <c r="L1159" s="15">
        <f t="shared" si="626"/>
        <v>2764.8345486180742</v>
      </c>
      <c r="M1159" s="14">
        <f t="shared" si="610"/>
        <v>769177</v>
      </c>
      <c r="O1159" s="12" t="e">
        <f>1000*(IF(I85&lt;18,VLOOKUP(I85,'[1]Mortality (No Interventions) H'!$B$10:$O$129,13),VLOOKUP(I85,'[1]Mortality (Interventions) H'!$B$392:$AV$512,28)))</f>
        <v>#N/A</v>
      </c>
      <c r="P1159" s="11">
        <v>0</v>
      </c>
      <c r="Q1159" s="10" t="e">
        <f t="shared" si="619"/>
        <v>#N/A</v>
      </c>
      <c r="R1159" s="10" t="e">
        <f t="shared" si="620"/>
        <v>#N/A</v>
      </c>
      <c r="S1159" s="10" t="e">
        <f t="shared" si="621"/>
        <v>#N/A</v>
      </c>
      <c r="T1159" s="9" t="e">
        <f t="shared" si="611"/>
        <v>#N/A</v>
      </c>
      <c r="V1159" s="8" t="e">
        <f t="shared" si="622"/>
        <v>#N/A</v>
      </c>
      <c r="W1159" s="8" t="e">
        <f t="shared" si="612"/>
        <v>#N/A</v>
      </c>
      <c r="Y1159" s="8">
        <f t="shared" si="613"/>
        <v>0</v>
      </c>
      <c r="Z1159" s="8">
        <f t="shared" si="614"/>
        <v>0</v>
      </c>
      <c r="AA1159" s="8">
        <f t="shared" si="615"/>
        <v>0</v>
      </c>
      <c r="AB1159" s="8">
        <f t="shared" si="623"/>
        <v>0</v>
      </c>
      <c r="AC1159" s="8">
        <f t="shared" si="616"/>
        <v>0</v>
      </c>
      <c r="AD1159" s="8">
        <f t="shared" si="624"/>
        <v>0</v>
      </c>
      <c r="AE1159" s="8">
        <f t="shared" si="617"/>
        <v>0</v>
      </c>
      <c r="AJ1159" s="7"/>
      <c r="AK1159" s="6"/>
      <c r="AL1159" s="6"/>
      <c r="AM1159" s="5"/>
      <c r="AN1159" s="5"/>
    </row>
    <row r="1160" spans="8:40" x14ac:dyDescent="0.15">
      <c r="H1160" s="17">
        <f t="shared" si="625"/>
        <v>146</v>
      </c>
      <c r="I1160" s="7" t="b">
        <f t="shared" si="618"/>
        <v>0</v>
      </c>
      <c r="J1160" s="16">
        <v>0</v>
      </c>
      <c r="K1160" s="14">
        <v>0</v>
      </c>
      <c r="L1160" s="15">
        <f t="shared" si="626"/>
        <v>2764.8345486180742</v>
      </c>
      <c r="M1160" s="14">
        <f t="shared" si="610"/>
        <v>769177</v>
      </c>
      <c r="O1160" s="12" t="e">
        <f>1000*(IF(I86&lt;18,VLOOKUP(I86,'[1]Mortality (No Interventions) H'!$B$10:$O$129,13),VLOOKUP(I86,'[1]Mortality (Interventions) H'!$B$392:$AV$512,28)))</f>
        <v>#N/A</v>
      </c>
      <c r="P1160" s="11">
        <v>0</v>
      </c>
      <c r="Q1160" s="10" t="e">
        <f t="shared" si="619"/>
        <v>#N/A</v>
      </c>
      <c r="R1160" s="10" t="e">
        <f t="shared" si="620"/>
        <v>#N/A</v>
      </c>
      <c r="S1160" s="10" t="e">
        <f t="shared" si="621"/>
        <v>#N/A</v>
      </c>
      <c r="T1160" s="9" t="e">
        <f t="shared" si="611"/>
        <v>#N/A</v>
      </c>
      <c r="V1160" s="8" t="e">
        <f t="shared" si="622"/>
        <v>#N/A</v>
      </c>
      <c r="W1160" s="8" t="e">
        <f t="shared" si="612"/>
        <v>#N/A</v>
      </c>
      <c r="Y1160" s="8">
        <f t="shared" si="613"/>
        <v>0</v>
      </c>
      <c r="Z1160" s="8">
        <f t="shared" si="614"/>
        <v>0</v>
      </c>
      <c r="AA1160" s="8">
        <f t="shared" si="615"/>
        <v>0</v>
      </c>
      <c r="AB1160" s="8">
        <f t="shared" si="623"/>
        <v>0</v>
      </c>
      <c r="AC1160" s="8">
        <f t="shared" si="616"/>
        <v>0</v>
      </c>
      <c r="AD1160" s="8">
        <f t="shared" si="624"/>
        <v>0</v>
      </c>
      <c r="AE1160" s="8">
        <f t="shared" si="617"/>
        <v>0</v>
      </c>
      <c r="AJ1160" s="7"/>
      <c r="AK1160" s="6"/>
      <c r="AL1160" s="6"/>
      <c r="AM1160" s="5"/>
      <c r="AN1160" s="5"/>
    </row>
    <row r="1161" spans="8:40" x14ac:dyDescent="0.15">
      <c r="H1161" s="17">
        <f t="shared" si="625"/>
        <v>147</v>
      </c>
      <c r="I1161" s="7" t="b">
        <f t="shared" si="618"/>
        <v>0</v>
      </c>
      <c r="J1161" s="16">
        <v>0</v>
      </c>
      <c r="K1161" s="14">
        <v>0</v>
      </c>
      <c r="L1161" s="15">
        <f t="shared" si="626"/>
        <v>2764.8345486180742</v>
      </c>
      <c r="M1161" s="14">
        <f t="shared" si="610"/>
        <v>769177</v>
      </c>
      <c r="O1161" s="12" t="e">
        <f>1000*(IF(I87&lt;18,VLOOKUP(I87,'[1]Mortality (No Interventions) H'!$B$10:$O$129,13),VLOOKUP(I87,'[1]Mortality (Interventions) H'!$B$392:$AV$512,28)))</f>
        <v>#N/A</v>
      </c>
      <c r="P1161" s="11">
        <v>0</v>
      </c>
      <c r="Q1161" s="10" t="e">
        <f t="shared" si="619"/>
        <v>#N/A</v>
      </c>
      <c r="R1161" s="10" t="e">
        <f t="shared" si="620"/>
        <v>#N/A</v>
      </c>
      <c r="S1161" s="10" t="e">
        <f t="shared" si="621"/>
        <v>#N/A</v>
      </c>
      <c r="T1161" s="9" t="e">
        <f t="shared" si="611"/>
        <v>#N/A</v>
      </c>
      <c r="V1161" s="8" t="e">
        <f t="shared" si="622"/>
        <v>#N/A</v>
      </c>
      <c r="W1161" s="8" t="e">
        <f t="shared" si="612"/>
        <v>#N/A</v>
      </c>
      <c r="Y1161" s="8">
        <f t="shared" si="613"/>
        <v>0</v>
      </c>
      <c r="Z1161" s="8">
        <f t="shared" si="614"/>
        <v>0</v>
      </c>
      <c r="AA1161" s="8">
        <f t="shared" si="615"/>
        <v>0</v>
      </c>
      <c r="AB1161" s="8">
        <f t="shared" si="623"/>
        <v>0</v>
      </c>
      <c r="AC1161" s="8">
        <f t="shared" si="616"/>
        <v>0</v>
      </c>
      <c r="AD1161" s="8">
        <f t="shared" si="624"/>
        <v>0</v>
      </c>
      <c r="AE1161" s="8">
        <f t="shared" si="617"/>
        <v>0</v>
      </c>
      <c r="AJ1161" s="7"/>
      <c r="AK1161" s="6"/>
      <c r="AL1161" s="6"/>
      <c r="AM1161" s="5"/>
      <c r="AN1161" s="5"/>
    </row>
    <row r="1162" spans="8:40" x14ac:dyDescent="0.15">
      <c r="H1162" s="17">
        <f t="shared" si="625"/>
        <v>148</v>
      </c>
      <c r="I1162" s="7" t="b">
        <f t="shared" si="618"/>
        <v>0</v>
      </c>
      <c r="J1162" s="16">
        <v>0</v>
      </c>
      <c r="K1162" s="14">
        <v>0</v>
      </c>
      <c r="L1162" s="15">
        <f t="shared" si="626"/>
        <v>2764.8345486180742</v>
      </c>
      <c r="M1162" s="14">
        <f t="shared" si="610"/>
        <v>769177</v>
      </c>
      <c r="O1162" s="12" t="e">
        <f>1000*(IF(I88&lt;18,VLOOKUP(I88,'[1]Mortality (No Interventions) H'!$B$10:$O$129,13),VLOOKUP(I88,'[1]Mortality (Interventions) H'!$B$392:$AV$512,28)))</f>
        <v>#N/A</v>
      </c>
      <c r="P1162" s="11">
        <v>0</v>
      </c>
      <c r="Q1162" s="10" t="e">
        <f t="shared" si="619"/>
        <v>#N/A</v>
      </c>
      <c r="R1162" s="10" t="e">
        <f t="shared" si="620"/>
        <v>#N/A</v>
      </c>
      <c r="S1162" s="10" t="e">
        <f t="shared" si="621"/>
        <v>#N/A</v>
      </c>
      <c r="T1162" s="9" t="e">
        <f t="shared" si="611"/>
        <v>#N/A</v>
      </c>
      <c r="V1162" s="8" t="e">
        <f t="shared" si="622"/>
        <v>#N/A</v>
      </c>
      <c r="W1162" s="8" t="e">
        <f t="shared" si="612"/>
        <v>#N/A</v>
      </c>
      <c r="Y1162" s="8">
        <f t="shared" si="613"/>
        <v>0</v>
      </c>
      <c r="Z1162" s="8">
        <f t="shared" si="614"/>
        <v>0</v>
      </c>
      <c r="AA1162" s="8">
        <f t="shared" si="615"/>
        <v>0</v>
      </c>
      <c r="AB1162" s="8">
        <f t="shared" si="623"/>
        <v>0</v>
      </c>
      <c r="AC1162" s="8">
        <f t="shared" si="616"/>
        <v>0</v>
      </c>
      <c r="AD1162" s="8">
        <f t="shared" si="624"/>
        <v>0</v>
      </c>
      <c r="AE1162" s="8">
        <f t="shared" si="617"/>
        <v>0</v>
      </c>
      <c r="AJ1162" s="7"/>
      <c r="AK1162" s="6"/>
      <c r="AL1162" s="6"/>
      <c r="AM1162" s="5"/>
      <c r="AN1162" s="5"/>
    </row>
    <row r="1163" spans="8:40" x14ac:dyDescent="0.15">
      <c r="H1163" s="17">
        <f t="shared" si="625"/>
        <v>149</v>
      </c>
      <c r="I1163" s="7" t="b">
        <f t="shared" si="618"/>
        <v>0</v>
      </c>
      <c r="J1163" s="16">
        <v>0</v>
      </c>
      <c r="K1163" s="14">
        <v>0</v>
      </c>
      <c r="L1163" s="15">
        <f t="shared" si="626"/>
        <v>2764.8345486180742</v>
      </c>
      <c r="M1163" s="14">
        <f t="shared" si="610"/>
        <v>769177</v>
      </c>
      <c r="O1163" s="12" t="e">
        <f>1000*(IF(I89&lt;18,VLOOKUP(I89,'[1]Mortality (No Interventions) H'!$B$10:$O$129,13),VLOOKUP(I89,'[1]Mortality (Interventions) H'!$B$392:$AV$512,28)))</f>
        <v>#N/A</v>
      </c>
      <c r="P1163" s="11">
        <v>0</v>
      </c>
      <c r="Q1163" s="10" t="e">
        <f t="shared" si="619"/>
        <v>#N/A</v>
      </c>
      <c r="R1163" s="10" t="e">
        <f t="shared" si="620"/>
        <v>#N/A</v>
      </c>
      <c r="S1163" s="10" t="e">
        <f t="shared" si="621"/>
        <v>#N/A</v>
      </c>
      <c r="T1163" s="9" t="e">
        <f t="shared" si="611"/>
        <v>#N/A</v>
      </c>
      <c r="V1163" s="8" t="e">
        <f t="shared" si="622"/>
        <v>#N/A</v>
      </c>
      <c r="W1163" s="8" t="e">
        <f t="shared" si="612"/>
        <v>#N/A</v>
      </c>
      <c r="Y1163" s="8">
        <f t="shared" si="613"/>
        <v>0</v>
      </c>
      <c r="Z1163" s="8">
        <f t="shared" si="614"/>
        <v>0</v>
      </c>
      <c r="AA1163" s="8">
        <f t="shared" si="615"/>
        <v>0</v>
      </c>
      <c r="AB1163" s="8">
        <f t="shared" si="623"/>
        <v>0</v>
      </c>
      <c r="AC1163" s="8">
        <f t="shared" si="616"/>
        <v>0</v>
      </c>
      <c r="AD1163" s="8">
        <f t="shared" si="624"/>
        <v>0</v>
      </c>
      <c r="AE1163" s="8">
        <f t="shared" si="617"/>
        <v>0</v>
      </c>
      <c r="AJ1163" s="7"/>
      <c r="AK1163" s="6"/>
      <c r="AL1163" s="6"/>
      <c r="AM1163" s="5"/>
      <c r="AN1163" s="5"/>
    </row>
    <row r="1164" spans="8:40" x14ac:dyDescent="0.15">
      <c r="H1164" s="17">
        <f t="shared" si="625"/>
        <v>150</v>
      </c>
      <c r="I1164" s="7" t="b">
        <f t="shared" si="618"/>
        <v>0</v>
      </c>
      <c r="J1164" s="16">
        <v>0</v>
      </c>
      <c r="K1164" s="14">
        <v>0</v>
      </c>
      <c r="L1164" s="15">
        <f t="shared" si="626"/>
        <v>2764.8345486180742</v>
      </c>
      <c r="M1164" s="14">
        <f t="shared" si="610"/>
        <v>769177</v>
      </c>
      <c r="O1164" s="12" t="e">
        <f>1000*(IF(I90&lt;18,VLOOKUP(I90,'[1]Mortality (No Interventions) H'!$B$10:$O$129,13),VLOOKUP(I90,'[1]Mortality (Interventions) H'!$B$392:$AV$512,28)))</f>
        <v>#N/A</v>
      </c>
      <c r="P1164" s="11">
        <v>0</v>
      </c>
      <c r="Q1164" s="10" t="e">
        <f t="shared" si="619"/>
        <v>#N/A</v>
      </c>
      <c r="R1164" s="10" t="e">
        <f t="shared" si="620"/>
        <v>#N/A</v>
      </c>
      <c r="S1164" s="10" t="e">
        <f t="shared" si="621"/>
        <v>#N/A</v>
      </c>
      <c r="T1164" s="9" t="e">
        <f t="shared" si="611"/>
        <v>#N/A</v>
      </c>
      <c r="V1164" s="8" t="e">
        <f t="shared" si="622"/>
        <v>#N/A</v>
      </c>
      <c r="W1164" s="8" t="e">
        <f t="shared" si="612"/>
        <v>#N/A</v>
      </c>
      <c r="Y1164" s="8">
        <f t="shared" si="613"/>
        <v>0</v>
      </c>
      <c r="Z1164" s="8">
        <f t="shared" si="614"/>
        <v>0</v>
      </c>
      <c r="AA1164" s="8">
        <f t="shared" si="615"/>
        <v>0</v>
      </c>
      <c r="AB1164" s="8">
        <f t="shared" si="623"/>
        <v>0</v>
      </c>
      <c r="AC1164" s="8">
        <f t="shared" si="616"/>
        <v>0</v>
      </c>
      <c r="AD1164" s="8">
        <f t="shared" si="624"/>
        <v>0</v>
      </c>
      <c r="AE1164" s="8">
        <f t="shared" si="617"/>
        <v>0</v>
      </c>
      <c r="AJ1164" s="7"/>
      <c r="AK1164" s="6"/>
      <c r="AL1164" s="6"/>
      <c r="AM1164" s="5"/>
      <c r="AN1164" s="5"/>
    </row>
    <row r="1165" spans="8:40" x14ac:dyDescent="0.15">
      <c r="H1165" s="17">
        <f t="shared" si="625"/>
        <v>151</v>
      </c>
      <c r="I1165" s="7" t="b">
        <f t="shared" si="618"/>
        <v>0</v>
      </c>
      <c r="J1165" s="16">
        <v>0</v>
      </c>
      <c r="K1165" s="14">
        <v>0</v>
      </c>
      <c r="L1165" s="15">
        <f t="shared" si="626"/>
        <v>2764.8345486180742</v>
      </c>
      <c r="M1165" s="14">
        <f t="shared" si="610"/>
        <v>769177</v>
      </c>
      <c r="O1165" s="12" t="e">
        <f>1000*(IF(I91&lt;18,VLOOKUP(I91,'[1]Mortality (No Interventions) H'!$B$10:$O$129,13),VLOOKUP(I91,'[1]Mortality (Interventions) H'!$B$392:$AV$512,28)))</f>
        <v>#N/A</v>
      </c>
      <c r="P1165" s="11">
        <v>0</v>
      </c>
      <c r="Q1165" s="10" t="e">
        <f t="shared" si="619"/>
        <v>#N/A</v>
      </c>
      <c r="R1165" s="10" t="e">
        <f t="shared" si="620"/>
        <v>#N/A</v>
      </c>
      <c r="S1165" s="10" t="e">
        <f t="shared" si="621"/>
        <v>#N/A</v>
      </c>
      <c r="T1165" s="9" t="e">
        <f t="shared" si="611"/>
        <v>#N/A</v>
      </c>
      <c r="V1165" s="8" t="e">
        <f t="shared" si="622"/>
        <v>#N/A</v>
      </c>
      <c r="W1165" s="8" t="e">
        <f t="shared" si="612"/>
        <v>#N/A</v>
      </c>
      <c r="Y1165" s="8">
        <f t="shared" si="613"/>
        <v>0</v>
      </c>
      <c r="Z1165" s="8">
        <f t="shared" si="614"/>
        <v>0</v>
      </c>
      <c r="AA1165" s="8">
        <f t="shared" si="615"/>
        <v>0</v>
      </c>
      <c r="AB1165" s="8">
        <f t="shared" si="623"/>
        <v>0</v>
      </c>
      <c r="AC1165" s="8">
        <f t="shared" si="616"/>
        <v>0</v>
      </c>
      <c r="AD1165" s="8">
        <f t="shared" si="624"/>
        <v>0</v>
      </c>
      <c r="AE1165" s="8">
        <f t="shared" si="617"/>
        <v>0</v>
      </c>
      <c r="AJ1165" s="7"/>
      <c r="AK1165" s="6"/>
      <c r="AL1165" s="6"/>
      <c r="AM1165" s="5"/>
      <c r="AN1165" s="5"/>
    </row>
    <row r="1166" spans="8:40" x14ac:dyDescent="0.15">
      <c r="H1166" s="17">
        <f t="shared" si="625"/>
        <v>152</v>
      </c>
      <c r="I1166" s="7" t="b">
        <f t="shared" si="618"/>
        <v>0</v>
      </c>
      <c r="J1166" s="16">
        <v>0</v>
      </c>
      <c r="K1166" s="14">
        <v>0</v>
      </c>
      <c r="L1166" s="15">
        <f t="shared" si="626"/>
        <v>2764.8345486180742</v>
      </c>
      <c r="M1166" s="14">
        <f t="shared" si="610"/>
        <v>769177</v>
      </c>
      <c r="O1166" s="12" t="e">
        <f>1000*(IF(I92&lt;18,VLOOKUP(I92,'[1]Mortality (No Interventions) H'!$B$10:$O$129,13),VLOOKUP(I92,'[1]Mortality (Interventions) H'!$B$392:$AV$512,28)))</f>
        <v>#N/A</v>
      </c>
      <c r="P1166" s="11">
        <v>0</v>
      </c>
      <c r="Q1166" s="10" t="e">
        <f t="shared" si="619"/>
        <v>#N/A</v>
      </c>
      <c r="R1166" s="10" t="e">
        <f t="shared" si="620"/>
        <v>#N/A</v>
      </c>
      <c r="S1166" s="10" t="e">
        <f t="shared" si="621"/>
        <v>#N/A</v>
      </c>
      <c r="T1166" s="9" t="e">
        <f t="shared" si="611"/>
        <v>#N/A</v>
      </c>
      <c r="V1166" s="8" t="e">
        <f t="shared" si="622"/>
        <v>#N/A</v>
      </c>
      <c r="W1166" s="8" t="e">
        <f t="shared" si="612"/>
        <v>#N/A</v>
      </c>
      <c r="Y1166" s="8">
        <f t="shared" si="613"/>
        <v>0</v>
      </c>
      <c r="Z1166" s="8">
        <f t="shared" si="614"/>
        <v>0</v>
      </c>
      <c r="AA1166" s="8">
        <f t="shared" si="615"/>
        <v>0</v>
      </c>
      <c r="AB1166" s="8">
        <f t="shared" si="623"/>
        <v>0</v>
      </c>
      <c r="AC1166" s="8">
        <f t="shared" si="616"/>
        <v>0</v>
      </c>
      <c r="AD1166" s="8">
        <f t="shared" si="624"/>
        <v>0</v>
      </c>
      <c r="AE1166" s="8">
        <f t="shared" si="617"/>
        <v>0</v>
      </c>
      <c r="AJ1166" s="7"/>
      <c r="AK1166" s="6"/>
      <c r="AL1166" s="6"/>
      <c r="AM1166" s="5"/>
      <c r="AN1166" s="5"/>
    </row>
    <row r="1167" spans="8:40" x14ac:dyDescent="0.15">
      <c r="H1167" s="17">
        <f t="shared" si="625"/>
        <v>153</v>
      </c>
      <c r="I1167" s="7" t="b">
        <f t="shared" si="618"/>
        <v>0</v>
      </c>
      <c r="J1167" s="16">
        <v>0</v>
      </c>
      <c r="K1167" s="14">
        <v>0</v>
      </c>
      <c r="L1167" s="15">
        <f t="shared" si="626"/>
        <v>2764.8345486180742</v>
      </c>
      <c r="M1167" s="14">
        <f t="shared" si="610"/>
        <v>769177</v>
      </c>
      <c r="O1167" s="12" t="e">
        <f>1000*(IF(I93&lt;18,VLOOKUP(I93,'[1]Mortality (No Interventions) H'!$B$10:$O$129,13),VLOOKUP(I93,'[1]Mortality (Interventions) H'!$B$392:$AV$512,28)))</f>
        <v>#N/A</v>
      </c>
      <c r="P1167" s="11">
        <v>0</v>
      </c>
      <c r="Q1167" s="10" t="e">
        <f t="shared" si="619"/>
        <v>#N/A</v>
      </c>
      <c r="R1167" s="10" t="e">
        <f t="shared" si="620"/>
        <v>#N/A</v>
      </c>
      <c r="S1167" s="10" t="e">
        <f t="shared" si="621"/>
        <v>#N/A</v>
      </c>
      <c r="T1167" s="9" t="e">
        <f t="shared" si="611"/>
        <v>#N/A</v>
      </c>
      <c r="V1167" s="8" t="e">
        <f t="shared" si="622"/>
        <v>#N/A</v>
      </c>
      <c r="W1167" s="8" t="e">
        <f t="shared" si="612"/>
        <v>#N/A</v>
      </c>
      <c r="Y1167" s="8">
        <f t="shared" si="613"/>
        <v>0</v>
      </c>
      <c r="Z1167" s="8">
        <f t="shared" si="614"/>
        <v>0</v>
      </c>
      <c r="AA1167" s="8">
        <f t="shared" si="615"/>
        <v>0</v>
      </c>
      <c r="AB1167" s="8">
        <f t="shared" si="623"/>
        <v>0</v>
      </c>
      <c r="AC1167" s="8">
        <f t="shared" si="616"/>
        <v>0</v>
      </c>
      <c r="AD1167" s="8">
        <f t="shared" si="624"/>
        <v>0</v>
      </c>
      <c r="AE1167" s="8">
        <f t="shared" si="617"/>
        <v>0</v>
      </c>
      <c r="AJ1167" s="7"/>
      <c r="AK1167" s="6"/>
      <c r="AL1167" s="6"/>
      <c r="AM1167" s="5"/>
      <c r="AN1167" s="5"/>
    </row>
    <row r="1168" spans="8:40" x14ac:dyDescent="0.15">
      <c r="H1168" s="17">
        <f t="shared" si="625"/>
        <v>154</v>
      </c>
      <c r="I1168" s="7" t="b">
        <f t="shared" si="618"/>
        <v>0</v>
      </c>
      <c r="J1168" s="16">
        <v>0</v>
      </c>
      <c r="K1168" s="14">
        <v>0</v>
      </c>
      <c r="L1168" s="15">
        <f t="shared" si="626"/>
        <v>2764.8345486180742</v>
      </c>
      <c r="M1168" s="14">
        <f t="shared" si="610"/>
        <v>769177</v>
      </c>
      <c r="O1168" s="12" t="e">
        <f>1000*(IF(I94&lt;18,VLOOKUP(I94,'[1]Mortality (No Interventions) H'!$B$10:$O$129,13),VLOOKUP(I94,'[1]Mortality (Interventions) H'!$B$392:$AV$512,28)))</f>
        <v>#N/A</v>
      </c>
      <c r="P1168" s="11">
        <v>0</v>
      </c>
      <c r="Q1168" s="10" t="e">
        <f t="shared" si="619"/>
        <v>#N/A</v>
      </c>
      <c r="R1168" s="10" t="e">
        <f t="shared" si="620"/>
        <v>#N/A</v>
      </c>
      <c r="S1168" s="10" t="e">
        <f t="shared" si="621"/>
        <v>#N/A</v>
      </c>
      <c r="T1168" s="9" t="e">
        <f t="shared" si="611"/>
        <v>#N/A</v>
      </c>
      <c r="V1168" s="8" t="e">
        <f t="shared" si="622"/>
        <v>#N/A</v>
      </c>
      <c r="W1168" s="8" t="e">
        <f t="shared" si="612"/>
        <v>#N/A</v>
      </c>
      <c r="Y1168" s="8">
        <f t="shared" si="613"/>
        <v>0</v>
      </c>
      <c r="Z1168" s="8">
        <f t="shared" si="614"/>
        <v>0</v>
      </c>
      <c r="AA1168" s="8">
        <f t="shared" si="615"/>
        <v>0</v>
      </c>
      <c r="AB1168" s="8">
        <f t="shared" si="623"/>
        <v>0</v>
      </c>
      <c r="AC1168" s="8">
        <f t="shared" si="616"/>
        <v>0</v>
      </c>
      <c r="AD1168" s="8">
        <f t="shared" si="624"/>
        <v>0</v>
      </c>
      <c r="AE1168" s="8">
        <f t="shared" si="617"/>
        <v>0</v>
      </c>
      <c r="AJ1168" s="7"/>
      <c r="AK1168" s="6"/>
      <c r="AL1168" s="6"/>
      <c r="AM1168" s="5"/>
      <c r="AN1168" s="5"/>
    </row>
    <row r="1169" spans="8:40" x14ac:dyDescent="0.15">
      <c r="H1169" s="17">
        <f t="shared" si="625"/>
        <v>155</v>
      </c>
      <c r="I1169" s="7" t="b">
        <f t="shared" si="618"/>
        <v>0</v>
      </c>
      <c r="J1169" s="16">
        <v>0</v>
      </c>
      <c r="K1169" s="14">
        <v>0</v>
      </c>
      <c r="L1169" s="15">
        <f t="shared" si="626"/>
        <v>2764.8345486180742</v>
      </c>
      <c r="M1169" s="14">
        <f t="shared" si="610"/>
        <v>769177</v>
      </c>
      <c r="O1169" s="12" t="e">
        <f>1000*(IF(I95&lt;18,VLOOKUP(I95,'[1]Mortality (No Interventions) H'!$B$10:$O$129,13),VLOOKUP(I95,'[1]Mortality (Interventions) H'!$B$392:$AV$512,28)))</f>
        <v>#N/A</v>
      </c>
      <c r="P1169" s="11">
        <v>0</v>
      </c>
      <c r="Q1169" s="10" t="e">
        <f t="shared" si="619"/>
        <v>#N/A</v>
      </c>
      <c r="R1169" s="10" t="e">
        <f t="shared" si="620"/>
        <v>#N/A</v>
      </c>
      <c r="S1169" s="10" t="e">
        <f t="shared" si="621"/>
        <v>#N/A</v>
      </c>
      <c r="T1169" s="9" t="e">
        <f t="shared" si="611"/>
        <v>#N/A</v>
      </c>
      <c r="V1169" s="8" t="e">
        <f t="shared" si="622"/>
        <v>#N/A</v>
      </c>
      <c r="W1169" s="8" t="e">
        <f t="shared" si="612"/>
        <v>#N/A</v>
      </c>
      <c r="Y1169" s="8">
        <f t="shared" si="613"/>
        <v>0</v>
      </c>
      <c r="Z1169" s="8">
        <f t="shared" si="614"/>
        <v>0</v>
      </c>
      <c r="AA1169" s="8">
        <f t="shared" si="615"/>
        <v>0</v>
      </c>
      <c r="AB1169" s="8">
        <f t="shared" si="623"/>
        <v>0</v>
      </c>
      <c r="AC1169" s="8">
        <f t="shared" si="616"/>
        <v>0</v>
      </c>
      <c r="AD1169" s="8">
        <f t="shared" si="624"/>
        <v>0</v>
      </c>
      <c r="AE1169" s="8">
        <f t="shared" si="617"/>
        <v>0</v>
      </c>
      <c r="AJ1169" s="7"/>
      <c r="AK1169" s="6"/>
      <c r="AL1169" s="6"/>
      <c r="AM1169" s="5"/>
      <c r="AN1169" s="5"/>
    </row>
    <row r="1170" spans="8:40" x14ac:dyDescent="0.15">
      <c r="H1170" s="17">
        <f t="shared" si="625"/>
        <v>156</v>
      </c>
      <c r="I1170" s="7" t="b">
        <f t="shared" si="618"/>
        <v>0</v>
      </c>
      <c r="J1170" s="16">
        <v>0</v>
      </c>
      <c r="K1170" s="14">
        <v>0</v>
      </c>
      <c r="L1170" s="15">
        <f t="shared" si="626"/>
        <v>2764.8345486180742</v>
      </c>
      <c r="M1170" s="14">
        <f t="shared" si="610"/>
        <v>769177</v>
      </c>
      <c r="O1170" s="12" t="e">
        <f>1000*(IF(I96&lt;18,VLOOKUP(I96,'[1]Mortality (No Interventions) H'!$B$10:$O$129,13),VLOOKUP(I96,'[1]Mortality (Interventions) H'!$B$392:$AV$512,28)))</f>
        <v>#N/A</v>
      </c>
      <c r="P1170" s="11">
        <v>0</v>
      </c>
      <c r="Q1170" s="10" t="e">
        <f t="shared" si="619"/>
        <v>#N/A</v>
      </c>
      <c r="R1170" s="10" t="e">
        <f t="shared" si="620"/>
        <v>#N/A</v>
      </c>
      <c r="S1170" s="10" t="e">
        <f t="shared" si="621"/>
        <v>#N/A</v>
      </c>
      <c r="T1170" s="9" t="e">
        <f t="shared" si="611"/>
        <v>#N/A</v>
      </c>
      <c r="V1170" s="8" t="e">
        <f t="shared" si="622"/>
        <v>#N/A</v>
      </c>
      <c r="W1170" s="8" t="e">
        <f t="shared" si="612"/>
        <v>#N/A</v>
      </c>
      <c r="Y1170" s="8">
        <f t="shared" si="613"/>
        <v>0</v>
      </c>
      <c r="Z1170" s="8">
        <f t="shared" si="614"/>
        <v>0</v>
      </c>
      <c r="AA1170" s="8">
        <f t="shared" si="615"/>
        <v>0</v>
      </c>
      <c r="AB1170" s="8">
        <f t="shared" si="623"/>
        <v>0</v>
      </c>
      <c r="AC1170" s="8">
        <f t="shared" si="616"/>
        <v>0</v>
      </c>
      <c r="AD1170" s="8">
        <f t="shared" si="624"/>
        <v>0</v>
      </c>
      <c r="AE1170" s="8">
        <f t="shared" si="617"/>
        <v>0</v>
      </c>
      <c r="AJ1170" s="7"/>
      <c r="AK1170" s="6"/>
      <c r="AL1170" s="6"/>
      <c r="AM1170" s="5"/>
      <c r="AN1170" s="5"/>
    </row>
    <row r="1171" spans="8:40" x14ac:dyDescent="0.15">
      <c r="H1171" s="17">
        <f t="shared" si="625"/>
        <v>157</v>
      </c>
      <c r="I1171" s="7" t="b">
        <f t="shared" si="618"/>
        <v>0</v>
      </c>
      <c r="J1171" s="16">
        <v>0</v>
      </c>
      <c r="K1171" s="14">
        <v>0</v>
      </c>
      <c r="L1171" s="15">
        <f t="shared" si="626"/>
        <v>2764.8345486180742</v>
      </c>
      <c r="M1171" s="14">
        <f t="shared" si="610"/>
        <v>769177</v>
      </c>
      <c r="O1171" s="12" t="e">
        <f>1000*(IF(I97&lt;18,VLOOKUP(I97,'[1]Mortality (No Interventions) H'!$B$10:$O$129,13),VLOOKUP(I97,'[1]Mortality (Interventions) H'!$B$392:$AV$512,28)))</f>
        <v>#N/A</v>
      </c>
      <c r="P1171" s="11">
        <v>0</v>
      </c>
      <c r="Q1171" s="10" t="e">
        <f t="shared" si="619"/>
        <v>#N/A</v>
      </c>
      <c r="R1171" s="10" t="e">
        <f t="shared" si="620"/>
        <v>#N/A</v>
      </c>
      <c r="S1171" s="10" t="e">
        <f t="shared" si="621"/>
        <v>#N/A</v>
      </c>
      <c r="T1171" s="9" t="e">
        <f t="shared" si="611"/>
        <v>#N/A</v>
      </c>
      <c r="V1171" s="8" t="e">
        <f t="shared" si="622"/>
        <v>#N/A</v>
      </c>
      <c r="W1171" s="8" t="e">
        <f t="shared" si="612"/>
        <v>#N/A</v>
      </c>
      <c r="Y1171" s="8">
        <f t="shared" si="613"/>
        <v>0</v>
      </c>
      <c r="Z1171" s="8">
        <f t="shared" si="614"/>
        <v>0</v>
      </c>
      <c r="AA1171" s="8">
        <f t="shared" si="615"/>
        <v>0</v>
      </c>
      <c r="AB1171" s="8">
        <f t="shared" si="623"/>
        <v>0</v>
      </c>
      <c r="AC1171" s="8">
        <f t="shared" si="616"/>
        <v>0</v>
      </c>
      <c r="AD1171" s="8">
        <f t="shared" si="624"/>
        <v>0</v>
      </c>
      <c r="AE1171" s="8">
        <f t="shared" si="617"/>
        <v>0</v>
      </c>
      <c r="AJ1171" s="7"/>
      <c r="AK1171" s="6"/>
      <c r="AL1171" s="6"/>
      <c r="AM1171" s="5"/>
      <c r="AN1171" s="5"/>
    </row>
    <row r="1172" spans="8:40" x14ac:dyDescent="0.15">
      <c r="H1172" s="17">
        <f t="shared" si="625"/>
        <v>158</v>
      </c>
      <c r="I1172" s="7" t="b">
        <f t="shared" si="618"/>
        <v>0</v>
      </c>
      <c r="J1172" s="16">
        <v>0</v>
      </c>
      <c r="K1172" s="14">
        <v>0</v>
      </c>
      <c r="L1172" s="15">
        <f t="shared" si="626"/>
        <v>2764.8345486180742</v>
      </c>
      <c r="M1172" s="14">
        <f t="shared" si="610"/>
        <v>769177</v>
      </c>
      <c r="O1172" s="12" t="e">
        <f>1000*(IF(I98&lt;18,VLOOKUP(I98,'[1]Mortality (No Interventions) H'!$B$10:$O$129,13),VLOOKUP(I98,'[1]Mortality (Interventions) H'!$B$392:$AV$512,28)))</f>
        <v>#N/A</v>
      </c>
      <c r="P1172" s="11">
        <v>0</v>
      </c>
      <c r="Q1172" s="10" t="e">
        <f t="shared" si="619"/>
        <v>#N/A</v>
      </c>
      <c r="R1172" s="10" t="e">
        <f t="shared" si="620"/>
        <v>#N/A</v>
      </c>
      <c r="S1172" s="10" t="e">
        <f t="shared" si="621"/>
        <v>#N/A</v>
      </c>
      <c r="T1172" s="9" t="e">
        <f t="shared" si="611"/>
        <v>#N/A</v>
      </c>
      <c r="V1172" s="8" t="e">
        <f t="shared" si="622"/>
        <v>#N/A</v>
      </c>
      <c r="W1172" s="8" t="e">
        <f t="shared" si="612"/>
        <v>#N/A</v>
      </c>
      <c r="Y1172" s="8">
        <f t="shared" si="613"/>
        <v>0</v>
      </c>
      <c r="Z1172" s="8">
        <f t="shared" si="614"/>
        <v>0</v>
      </c>
      <c r="AA1172" s="8">
        <f t="shared" si="615"/>
        <v>0</v>
      </c>
      <c r="AB1172" s="8">
        <f t="shared" si="623"/>
        <v>0</v>
      </c>
      <c r="AC1172" s="8">
        <f t="shared" si="616"/>
        <v>0</v>
      </c>
      <c r="AD1172" s="8">
        <f t="shared" si="624"/>
        <v>0</v>
      </c>
      <c r="AE1172" s="8">
        <f t="shared" si="617"/>
        <v>0</v>
      </c>
      <c r="AJ1172" s="7"/>
      <c r="AK1172" s="6"/>
      <c r="AL1172" s="6"/>
      <c r="AM1172" s="5"/>
      <c r="AN1172" s="5"/>
    </row>
    <row r="1173" spans="8:40" x14ac:dyDescent="0.15">
      <c r="H1173" s="17">
        <f t="shared" si="625"/>
        <v>159</v>
      </c>
      <c r="I1173" s="7" t="b">
        <f t="shared" si="618"/>
        <v>0</v>
      </c>
      <c r="J1173" s="16">
        <v>0</v>
      </c>
      <c r="K1173" s="14">
        <v>0</v>
      </c>
      <c r="L1173" s="15">
        <f t="shared" si="626"/>
        <v>2764.8345486180742</v>
      </c>
      <c r="M1173" s="14">
        <f t="shared" si="610"/>
        <v>769177</v>
      </c>
      <c r="O1173" s="12" t="e">
        <f>1000*(IF(I99&lt;18,VLOOKUP(I99,'[1]Mortality (No Interventions) H'!$B$10:$O$129,13),VLOOKUP(I99,'[1]Mortality (Interventions) H'!$B$392:$AV$512,28)))</f>
        <v>#N/A</v>
      </c>
      <c r="P1173" s="11">
        <v>0</v>
      </c>
      <c r="Q1173" s="10" t="e">
        <f t="shared" si="619"/>
        <v>#N/A</v>
      </c>
      <c r="R1173" s="10" t="e">
        <f t="shared" si="620"/>
        <v>#N/A</v>
      </c>
      <c r="S1173" s="10" t="e">
        <f t="shared" si="621"/>
        <v>#N/A</v>
      </c>
      <c r="T1173" s="9" t="e">
        <f t="shared" si="611"/>
        <v>#N/A</v>
      </c>
      <c r="V1173" s="8" t="e">
        <f t="shared" si="622"/>
        <v>#N/A</v>
      </c>
      <c r="W1173" s="8" t="e">
        <f t="shared" si="612"/>
        <v>#N/A</v>
      </c>
      <c r="Y1173" s="8">
        <f t="shared" si="613"/>
        <v>0</v>
      </c>
      <c r="Z1173" s="8">
        <f t="shared" si="614"/>
        <v>0</v>
      </c>
      <c r="AA1173" s="8">
        <f t="shared" si="615"/>
        <v>0</v>
      </c>
      <c r="AB1173" s="8">
        <f t="shared" si="623"/>
        <v>0</v>
      </c>
      <c r="AC1173" s="8">
        <f t="shared" si="616"/>
        <v>0</v>
      </c>
      <c r="AD1173" s="8">
        <f t="shared" si="624"/>
        <v>0</v>
      </c>
      <c r="AE1173" s="8">
        <f t="shared" si="617"/>
        <v>0</v>
      </c>
      <c r="AJ1173" s="7"/>
      <c r="AK1173" s="6"/>
      <c r="AL1173" s="6"/>
      <c r="AM1173" s="5"/>
      <c r="AN1173" s="5"/>
    </row>
    <row r="1174" spans="8:40" x14ac:dyDescent="0.15">
      <c r="H1174" s="17">
        <f t="shared" si="625"/>
        <v>160</v>
      </c>
      <c r="I1174" s="7" t="b">
        <f t="shared" si="618"/>
        <v>0</v>
      </c>
      <c r="J1174" s="16">
        <v>0</v>
      </c>
      <c r="K1174" s="14">
        <v>0</v>
      </c>
      <c r="L1174" s="15">
        <f t="shared" si="626"/>
        <v>2764.8345486180742</v>
      </c>
      <c r="M1174" s="14">
        <f t="shared" ref="M1174:M1198" si="627">$E$11</f>
        <v>769177</v>
      </c>
      <c r="O1174" s="12" t="e">
        <f>1000*(IF(I100&lt;18,VLOOKUP(I100,'[1]Mortality (No Interventions) H'!$B$10:$O$129,13),VLOOKUP(I100,'[1]Mortality (Interventions) H'!$B$392:$AV$512,28)))</f>
        <v>#N/A</v>
      </c>
      <c r="P1174" s="11">
        <v>0</v>
      </c>
      <c r="Q1174" s="10" t="e">
        <f t="shared" si="619"/>
        <v>#N/A</v>
      </c>
      <c r="R1174" s="10" t="e">
        <f t="shared" si="620"/>
        <v>#N/A</v>
      </c>
      <c r="S1174" s="10" t="e">
        <f t="shared" si="621"/>
        <v>#N/A</v>
      </c>
      <c r="T1174" s="9" t="e">
        <f t="shared" ref="T1174:T1198" si="628">Q1174-SUM(R1174:S1174)</f>
        <v>#N/A</v>
      </c>
      <c r="V1174" s="8" t="e">
        <f t="shared" si="622"/>
        <v>#N/A</v>
      </c>
      <c r="W1174" s="8" t="e">
        <f t="shared" ref="W1174:W1198" si="629">$G$14*M1174*T1174</f>
        <v>#N/A</v>
      </c>
      <c r="Y1174" s="8">
        <f t="shared" ref="Y1174:Y1198" si="630">IFERROR(_xlfn.IFNA($T1174*J1174,0),0)</f>
        <v>0</v>
      </c>
      <c r="Z1174" s="8">
        <f t="shared" ref="Z1174:Z1198" si="631">IFERROR(_xlfn.IFNA(-$T1174*K1174,0),0)</f>
        <v>0</v>
      </c>
      <c r="AA1174" s="8">
        <f t="shared" ref="AA1174:AA1198" si="632">IFERROR(_xlfn.IFNA(-$T1174*L1174,0),0)</f>
        <v>0</v>
      </c>
      <c r="AB1174" s="8">
        <f t="shared" si="623"/>
        <v>0</v>
      </c>
      <c r="AC1174" s="8">
        <f t="shared" ref="AC1174:AC1198" si="633">IFERROR(_xlfn.IFNA(SUM(Y1174:AB1174),0),0)</f>
        <v>0</v>
      </c>
      <c r="AD1174" s="8">
        <f t="shared" si="624"/>
        <v>0</v>
      </c>
      <c r="AE1174" s="8">
        <f t="shared" ref="AE1174:AE1198" si="634">IFERROR(_xlfn.IFNA(SUM(AC1174:AD1174),0),0)</f>
        <v>0</v>
      </c>
      <c r="AJ1174" s="7"/>
      <c r="AK1174" s="6"/>
      <c r="AL1174" s="6"/>
      <c r="AM1174" s="5"/>
      <c r="AN1174" s="5"/>
    </row>
    <row r="1175" spans="8:40" x14ac:dyDescent="0.15">
      <c r="H1175" s="17">
        <f t="shared" si="625"/>
        <v>161</v>
      </c>
      <c r="I1175" s="7" t="b">
        <f t="shared" ref="I1175:I1198" si="635">IF(H1175&lt;121, H1175 )</f>
        <v>0</v>
      </c>
      <c r="J1175" s="16">
        <v>0</v>
      </c>
      <c r="K1175" s="14">
        <v>0</v>
      </c>
      <c r="L1175" s="15">
        <f t="shared" si="626"/>
        <v>2764.8345486180742</v>
      </c>
      <c r="M1175" s="14">
        <f t="shared" si="627"/>
        <v>769177</v>
      </c>
      <c r="O1175" s="12" t="e">
        <f>1000*(IF(I101&lt;18,VLOOKUP(I101,'[1]Mortality (No Interventions) H'!$B$10:$O$129,13),VLOOKUP(I101,'[1]Mortality (Interventions) H'!$B$392:$AV$512,28)))</f>
        <v>#N/A</v>
      </c>
      <c r="P1175" s="11">
        <v>0</v>
      </c>
      <c r="Q1175" s="10" t="e">
        <f t="shared" ref="Q1175:Q1198" si="636">T1174</f>
        <v>#N/A</v>
      </c>
      <c r="R1175" s="10" t="e">
        <f t="shared" ref="R1175:R1198" si="637">O1175*Q1175/1000</f>
        <v>#N/A</v>
      </c>
      <c r="S1175" s="10" t="e">
        <f t="shared" ref="S1175:S1198" si="638">MIN(P1175*Q1175,Q1175-R1175)</f>
        <v>#N/A</v>
      </c>
      <c r="T1175" s="9" t="e">
        <f t="shared" si="628"/>
        <v>#N/A</v>
      </c>
      <c r="V1175" s="8" t="e">
        <f t="shared" ref="V1175:V1198" si="639">W1174</f>
        <v>#N/A</v>
      </c>
      <c r="W1175" s="8" t="e">
        <f t="shared" si="629"/>
        <v>#N/A</v>
      </c>
      <c r="Y1175" s="8">
        <f t="shared" si="630"/>
        <v>0</v>
      </c>
      <c r="Z1175" s="8">
        <f t="shared" si="631"/>
        <v>0</v>
      </c>
      <c r="AA1175" s="8">
        <f t="shared" si="632"/>
        <v>0</v>
      </c>
      <c r="AB1175" s="8">
        <f t="shared" ref="AB1175:AB1198" si="640">IFERROR(_xlfn.IFNA(-M1175*R1175,0),0)</f>
        <v>0</v>
      </c>
      <c r="AC1175" s="8">
        <f t="shared" si="633"/>
        <v>0</v>
      </c>
      <c r="AD1175" s="8">
        <f t="shared" ref="AD1175:AD1198" si="641">IFERROR(_xlfn.IFNA($D$6*SUM(V1175:V1175,Y1175:Z1175),0),0)</f>
        <v>0</v>
      </c>
      <c r="AE1175" s="8">
        <f t="shared" si="634"/>
        <v>0</v>
      </c>
      <c r="AJ1175" s="7"/>
      <c r="AK1175" s="6"/>
      <c r="AL1175" s="6"/>
      <c r="AM1175" s="5"/>
      <c r="AN1175" s="5"/>
    </row>
    <row r="1176" spans="8:40" x14ac:dyDescent="0.15">
      <c r="H1176" s="17">
        <f t="shared" ref="H1176:H1198" si="642">H1175+1</f>
        <v>162</v>
      </c>
      <c r="I1176" s="7" t="b">
        <f t="shared" si="635"/>
        <v>0</v>
      </c>
      <c r="J1176" s="16">
        <v>0</v>
      </c>
      <c r="K1176" s="14">
        <v>0</v>
      </c>
      <c r="L1176" s="15">
        <f t="shared" ref="L1176:L1198" si="643">$C$1089</f>
        <v>2764.8345486180742</v>
      </c>
      <c r="M1176" s="14">
        <f t="shared" si="627"/>
        <v>769177</v>
      </c>
      <c r="O1176" s="12" t="e">
        <f>1000*(IF(I102&lt;18,VLOOKUP(I102,'[1]Mortality (No Interventions) H'!$B$10:$O$129,13),VLOOKUP(I102,'[1]Mortality (Interventions) H'!$B$392:$AV$512,28)))</f>
        <v>#N/A</v>
      </c>
      <c r="P1176" s="11">
        <v>0</v>
      </c>
      <c r="Q1176" s="10" t="e">
        <f t="shared" si="636"/>
        <v>#N/A</v>
      </c>
      <c r="R1176" s="10" t="e">
        <f t="shared" si="637"/>
        <v>#N/A</v>
      </c>
      <c r="S1176" s="10" t="e">
        <f t="shared" si="638"/>
        <v>#N/A</v>
      </c>
      <c r="T1176" s="9" t="e">
        <f t="shared" si="628"/>
        <v>#N/A</v>
      </c>
      <c r="V1176" s="8" t="e">
        <f t="shared" si="639"/>
        <v>#N/A</v>
      </c>
      <c r="W1176" s="8" t="e">
        <f t="shared" si="629"/>
        <v>#N/A</v>
      </c>
      <c r="Y1176" s="8">
        <f t="shared" si="630"/>
        <v>0</v>
      </c>
      <c r="Z1176" s="8">
        <f t="shared" si="631"/>
        <v>0</v>
      </c>
      <c r="AA1176" s="8">
        <f t="shared" si="632"/>
        <v>0</v>
      </c>
      <c r="AB1176" s="8">
        <f t="shared" si="640"/>
        <v>0</v>
      </c>
      <c r="AC1176" s="8">
        <f t="shared" si="633"/>
        <v>0</v>
      </c>
      <c r="AD1176" s="8">
        <f t="shared" si="641"/>
        <v>0</v>
      </c>
      <c r="AE1176" s="8">
        <f t="shared" si="634"/>
        <v>0</v>
      </c>
      <c r="AJ1176" s="7"/>
      <c r="AK1176" s="6"/>
      <c r="AL1176" s="6"/>
      <c r="AM1176" s="5"/>
      <c r="AN1176" s="5"/>
    </row>
    <row r="1177" spans="8:40" x14ac:dyDescent="0.15">
      <c r="H1177" s="17">
        <f t="shared" si="642"/>
        <v>163</v>
      </c>
      <c r="I1177" s="7" t="b">
        <f t="shared" si="635"/>
        <v>0</v>
      </c>
      <c r="J1177" s="16">
        <v>0</v>
      </c>
      <c r="K1177" s="14">
        <v>0</v>
      </c>
      <c r="L1177" s="15">
        <f t="shared" si="643"/>
        <v>2764.8345486180742</v>
      </c>
      <c r="M1177" s="14">
        <f t="shared" si="627"/>
        <v>769177</v>
      </c>
      <c r="O1177" s="12" t="e">
        <f>1000*(IF(I103&lt;18,VLOOKUP(I103,'[1]Mortality (No Interventions) H'!$B$10:$O$129,13),VLOOKUP(I103,'[1]Mortality (Interventions) H'!$B$392:$AV$512,28)))</f>
        <v>#N/A</v>
      </c>
      <c r="P1177" s="11">
        <v>0</v>
      </c>
      <c r="Q1177" s="10" t="e">
        <f t="shared" si="636"/>
        <v>#N/A</v>
      </c>
      <c r="R1177" s="10" t="e">
        <f t="shared" si="637"/>
        <v>#N/A</v>
      </c>
      <c r="S1177" s="10" t="e">
        <f t="shared" si="638"/>
        <v>#N/A</v>
      </c>
      <c r="T1177" s="9" t="e">
        <f t="shared" si="628"/>
        <v>#N/A</v>
      </c>
      <c r="V1177" s="8" t="e">
        <f t="shared" si="639"/>
        <v>#N/A</v>
      </c>
      <c r="W1177" s="8" t="e">
        <f t="shared" si="629"/>
        <v>#N/A</v>
      </c>
      <c r="Y1177" s="8">
        <f t="shared" si="630"/>
        <v>0</v>
      </c>
      <c r="Z1177" s="8">
        <f t="shared" si="631"/>
        <v>0</v>
      </c>
      <c r="AA1177" s="8">
        <f t="shared" si="632"/>
        <v>0</v>
      </c>
      <c r="AB1177" s="8">
        <f t="shared" si="640"/>
        <v>0</v>
      </c>
      <c r="AC1177" s="8">
        <f t="shared" si="633"/>
        <v>0</v>
      </c>
      <c r="AD1177" s="8">
        <f t="shared" si="641"/>
        <v>0</v>
      </c>
      <c r="AE1177" s="8">
        <f t="shared" si="634"/>
        <v>0</v>
      </c>
      <c r="AJ1177" s="7"/>
      <c r="AK1177" s="6"/>
      <c r="AL1177" s="6"/>
      <c r="AM1177" s="5"/>
      <c r="AN1177" s="5"/>
    </row>
    <row r="1178" spans="8:40" x14ac:dyDescent="0.15">
      <c r="H1178" s="17">
        <f t="shared" si="642"/>
        <v>164</v>
      </c>
      <c r="I1178" s="7" t="b">
        <f t="shared" si="635"/>
        <v>0</v>
      </c>
      <c r="J1178" s="16">
        <v>0</v>
      </c>
      <c r="K1178" s="14">
        <v>0</v>
      </c>
      <c r="L1178" s="15">
        <f t="shared" si="643"/>
        <v>2764.8345486180742</v>
      </c>
      <c r="M1178" s="14">
        <f t="shared" si="627"/>
        <v>769177</v>
      </c>
      <c r="O1178" s="12" t="e">
        <f>1000*(IF(I104&lt;18,VLOOKUP(I104,'[1]Mortality (No Interventions) H'!$B$10:$O$129,13),VLOOKUP(I104,'[1]Mortality (Interventions) H'!$B$392:$AV$512,28)))</f>
        <v>#N/A</v>
      </c>
      <c r="P1178" s="11">
        <v>0</v>
      </c>
      <c r="Q1178" s="10" t="e">
        <f t="shared" si="636"/>
        <v>#N/A</v>
      </c>
      <c r="R1178" s="10" t="e">
        <f t="shared" si="637"/>
        <v>#N/A</v>
      </c>
      <c r="S1178" s="10" t="e">
        <f t="shared" si="638"/>
        <v>#N/A</v>
      </c>
      <c r="T1178" s="9" t="e">
        <f t="shared" si="628"/>
        <v>#N/A</v>
      </c>
      <c r="V1178" s="8" t="e">
        <f t="shared" si="639"/>
        <v>#N/A</v>
      </c>
      <c r="W1178" s="8" t="e">
        <f t="shared" si="629"/>
        <v>#N/A</v>
      </c>
      <c r="Y1178" s="8">
        <f t="shared" si="630"/>
        <v>0</v>
      </c>
      <c r="Z1178" s="8">
        <f t="shared" si="631"/>
        <v>0</v>
      </c>
      <c r="AA1178" s="8">
        <f t="shared" si="632"/>
        <v>0</v>
      </c>
      <c r="AB1178" s="8">
        <f t="shared" si="640"/>
        <v>0</v>
      </c>
      <c r="AC1178" s="8">
        <f t="shared" si="633"/>
        <v>0</v>
      </c>
      <c r="AD1178" s="8">
        <f t="shared" si="641"/>
        <v>0</v>
      </c>
      <c r="AE1178" s="8">
        <f t="shared" si="634"/>
        <v>0</v>
      </c>
      <c r="AJ1178" s="7"/>
      <c r="AK1178" s="6"/>
      <c r="AL1178" s="6"/>
      <c r="AM1178" s="5"/>
      <c r="AN1178" s="5"/>
    </row>
    <row r="1179" spans="8:40" x14ac:dyDescent="0.15">
      <c r="H1179" s="17">
        <f t="shared" si="642"/>
        <v>165</v>
      </c>
      <c r="I1179" s="7" t="b">
        <f t="shared" si="635"/>
        <v>0</v>
      </c>
      <c r="J1179" s="16">
        <v>0</v>
      </c>
      <c r="K1179" s="14">
        <v>0</v>
      </c>
      <c r="L1179" s="15">
        <f t="shared" si="643"/>
        <v>2764.8345486180742</v>
      </c>
      <c r="M1179" s="14">
        <f t="shared" si="627"/>
        <v>769177</v>
      </c>
      <c r="O1179" s="12" t="e">
        <f>1000*(IF(I105&lt;18,VLOOKUP(I105,'[1]Mortality (No Interventions) H'!$B$10:$O$129,13),VLOOKUP(I105,'[1]Mortality (Interventions) H'!$B$392:$AV$512,28)))</f>
        <v>#N/A</v>
      </c>
      <c r="P1179" s="11">
        <v>0</v>
      </c>
      <c r="Q1179" s="10" t="e">
        <f t="shared" si="636"/>
        <v>#N/A</v>
      </c>
      <c r="R1179" s="10" t="e">
        <f t="shared" si="637"/>
        <v>#N/A</v>
      </c>
      <c r="S1179" s="10" t="e">
        <f t="shared" si="638"/>
        <v>#N/A</v>
      </c>
      <c r="T1179" s="9" t="e">
        <f t="shared" si="628"/>
        <v>#N/A</v>
      </c>
      <c r="V1179" s="8" t="e">
        <f t="shared" si="639"/>
        <v>#N/A</v>
      </c>
      <c r="W1179" s="8" t="e">
        <f t="shared" si="629"/>
        <v>#N/A</v>
      </c>
      <c r="Y1179" s="8">
        <f t="shared" si="630"/>
        <v>0</v>
      </c>
      <c r="Z1179" s="8">
        <f t="shared" si="631"/>
        <v>0</v>
      </c>
      <c r="AA1179" s="8">
        <f t="shared" si="632"/>
        <v>0</v>
      </c>
      <c r="AB1179" s="8">
        <f t="shared" si="640"/>
        <v>0</v>
      </c>
      <c r="AC1179" s="8">
        <f t="shared" si="633"/>
        <v>0</v>
      </c>
      <c r="AD1179" s="8">
        <f t="shared" si="641"/>
        <v>0</v>
      </c>
      <c r="AE1179" s="8">
        <f t="shared" si="634"/>
        <v>0</v>
      </c>
      <c r="AJ1179" s="7"/>
      <c r="AK1179" s="6"/>
      <c r="AL1179" s="6"/>
      <c r="AM1179" s="5"/>
      <c r="AN1179" s="5"/>
    </row>
    <row r="1180" spans="8:40" x14ac:dyDescent="0.15">
      <c r="H1180" s="17">
        <f t="shared" si="642"/>
        <v>166</v>
      </c>
      <c r="I1180" s="7" t="b">
        <f t="shared" si="635"/>
        <v>0</v>
      </c>
      <c r="J1180" s="16">
        <v>0</v>
      </c>
      <c r="K1180" s="14">
        <v>0</v>
      </c>
      <c r="L1180" s="15">
        <f t="shared" si="643"/>
        <v>2764.8345486180742</v>
      </c>
      <c r="M1180" s="14">
        <f t="shared" si="627"/>
        <v>769177</v>
      </c>
      <c r="O1180" s="12" t="e">
        <f>1000*(IF(I106&lt;18,VLOOKUP(I106,'[1]Mortality (No Interventions) H'!$B$10:$O$129,13),VLOOKUP(I106,'[1]Mortality (Interventions) H'!$B$392:$AV$512,28)))</f>
        <v>#N/A</v>
      </c>
      <c r="P1180" s="11">
        <v>0</v>
      </c>
      <c r="Q1180" s="10" t="e">
        <f t="shared" si="636"/>
        <v>#N/A</v>
      </c>
      <c r="R1180" s="10" t="e">
        <f t="shared" si="637"/>
        <v>#N/A</v>
      </c>
      <c r="S1180" s="10" t="e">
        <f t="shared" si="638"/>
        <v>#N/A</v>
      </c>
      <c r="T1180" s="9" t="e">
        <f t="shared" si="628"/>
        <v>#N/A</v>
      </c>
      <c r="V1180" s="8" t="e">
        <f t="shared" si="639"/>
        <v>#N/A</v>
      </c>
      <c r="W1180" s="8" t="e">
        <f t="shared" si="629"/>
        <v>#N/A</v>
      </c>
      <c r="Y1180" s="8">
        <f t="shared" si="630"/>
        <v>0</v>
      </c>
      <c r="Z1180" s="8">
        <f t="shared" si="631"/>
        <v>0</v>
      </c>
      <c r="AA1180" s="8">
        <f t="shared" si="632"/>
        <v>0</v>
      </c>
      <c r="AB1180" s="8">
        <f t="shared" si="640"/>
        <v>0</v>
      </c>
      <c r="AC1180" s="8">
        <f t="shared" si="633"/>
        <v>0</v>
      </c>
      <c r="AD1180" s="8">
        <f t="shared" si="641"/>
        <v>0</v>
      </c>
      <c r="AE1180" s="8">
        <f t="shared" si="634"/>
        <v>0</v>
      </c>
      <c r="AJ1180" s="7"/>
      <c r="AK1180" s="6"/>
      <c r="AL1180" s="6"/>
      <c r="AM1180" s="5"/>
      <c r="AN1180" s="5"/>
    </row>
    <row r="1181" spans="8:40" x14ac:dyDescent="0.15">
      <c r="H1181" s="17">
        <f t="shared" si="642"/>
        <v>167</v>
      </c>
      <c r="I1181" s="7" t="b">
        <f t="shared" si="635"/>
        <v>0</v>
      </c>
      <c r="J1181" s="16">
        <v>0</v>
      </c>
      <c r="K1181" s="14">
        <v>0</v>
      </c>
      <c r="L1181" s="15">
        <f t="shared" si="643"/>
        <v>2764.8345486180742</v>
      </c>
      <c r="M1181" s="14">
        <f t="shared" si="627"/>
        <v>769177</v>
      </c>
      <c r="O1181" s="12" t="e">
        <f>1000*(IF(I107&lt;18,VLOOKUP(I107,'[1]Mortality (No Interventions) H'!$B$10:$O$129,13),VLOOKUP(I107,'[1]Mortality (Interventions) H'!$B$392:$AV$512,28)))</f>
        <v>#N/A</v>
      </c>
      <c r="P1181" s="11">
        <v>0</v>
      </c>
      <c r="Q1181" s="10" t="e">
        <f t="shared" si="636"/>
        <v>#N/A</v>
      </c>
      <c r="R1181" s="10" t="e">
        <f t="shared" si="637"/>
        <v>#N/A</v>
      </c>
      <c r="S1181" s="10" t="e">
        <f t="shared" si="638"/>
        <v>#N/A</v>
      </c>
      <c r="T1181" s="9" t="e">
        <f t="shared" si="628"/>
        <v>#N/A</v>
      </c>
      <c r="V1181" s="8" t="e">
        <f t="shared" si="639"/>
        <v>#N/A</v>
      </c>
      <c r="W1181" s="8" t="e">
        <f t="shared" si="629"/>
        <v>#N/A</v>
      </c>
      <c r="Y1181" s="8">
        <f t="shared" si="630"/>
        <v>0</v>
      </c>
      <c r="Z1181" s="8">
        <f t="shared" si="631"/>
        <v>0</v>
      </c>
      <c r="AA1181" s="8">
        <f t="shared" si="632"/>
        <v>0</v>
      </c>
      <c r="AB1181" s="8">
        <f t="shared" si="640"/>
        <v>0</v>
      </c>
      <c r="AC1181" s="8">
        <f t="shared" si="633"/>
        <v>0</v>
      </c>
      <c r="AD1181" s="8">
        <f t="shared" si="641"/>
        <v>0</v>
      </c>
      <c r="AE1181" s="8">
        <f t="shared" si="634"/>
        <v>0</v>
      </c>
      <c r="AJ1181" s="7"/>
      <c r="AK1181" s="6"/>
      <c r="AL1181" s="6"/>
      <c r="AM1181" s="5"/>
      <c r="AN1181" s="5"/>
    </row>
    <row r="1182" spans="8:40" x14ac:dyDescent="0.15">
      <c r="H1182" s="17">
        <f t="shared" si="642"/>
        <v>168</v>
      </c>
      <c r="I1182" s="7" t="b">
        <f t="shared" si="635"/>
        <v>0</v>
      </c>
      <c r="J1182" s="16">
        <v>0</v>
      </c>
      <c r="K1182" s="14">
        <v>0</v>
      </c>
      <c r="L1182" s="15">
        <f t="shared" si="643"/>
        <v>2764.8345486180742</v>
      </c>
      <c r="M1182" s="14">
        <f t="shared" si="627"/>
        <v>769177</v>
      </c>
      <c r="O1182" s="12" t="e">
        <f>1000*(IF(I108&lt;18,VLOOKUP(I108,'[1]Mortality (No Interventions) H'!$B$10:$O$129,13),VLOOKUP(I108,'[1]Mortality (Interventions) H'!$B$392:$AV$512,28)))</f>
        <v>#N/A</v>
      </c>
      <c r="P1182" s="11">
        <v>0</v>
      </c>
      <c r="Q1182" s="10" t="e">
        <f t="shared" si="636"/>
        <v>#N/A</v>
      </c>
      <c r="R1182" s="10" t="e">
        <f t="shared" si="637"/>
        <v>#N/A</v>
      </c>
      <c r="S1182" s="10" t="e">
        <f t="shared" si="638"/>
        <v>#N/A</v>
      </c>
      <c r="T1182" s="9" t="e">
        <f t="shared" si="628"/>
        <v>#N/A</v>
      </c>
      <c r="V1182" s="8" t="e">
        <f t="shared" si="639"/>
        <v>#N/A</v>
      </c>
      <c r="W1182" s="8" t="e">
        <f t="shared" si="629"/>
        <v>#N/A</v>
      </c>
      <c r="Y1182" s="8">
        <f t="shared" si="630"/>
        <v>0</v>
      </c>
      <c r="Z1182" s="8">
        <f t="shared" si="631"/>
        <v>0</v>
      </c>
      <c r="AA1182" s="8">
        <f t="shared" si="632"/>
        <v>0</v>
      </c>
      <c r="AB1182" s="8">
        <f t="shared" si="640"/>
        <v>0</v>
      </c>
      <c r="AC1182" s="8">
        <f t="shared" si="633"/>
        <v>0</v>
      </c>
      <c r="AD1182" s="8">
        <f t="shared" si="641"/>
        <v>0</v>
      </c>
      <c r="AE1182" s="8">
        <f t="shared" si="634"/>
        <v>0</v>
      </c>
      <c r="AJ1182" s="7"/>
      <c r="AK1182" s="6"/>
      <c r="AL1182" s="6"/>
      <c r="AM1182" s="5"/>
      <c r="AN1182" s="5"/>
    </row>
    <row r="1183" spans="8:40" x14ac:dyDescent="0.15">
      <c r="H1183" s="17">
        <f t="shared" si="642"/>
        <v>169</v>
      </c>
      <c r="I1183" s="7" t="b">
        <f t="shared" si="635"/>
        <v>0</v>
      </c>
      <c r="J1183" s="16">
        <v>0</v>
      </c>
      <c r="K1183" s="14">
        <v>0</v>
      </c>
      <c r="L1183" s="15">
        <f t="shared" si="643"/>
        <v>2764.8345486180742</v>
      </c>
      <c r="M1183" s="14">
        <f t="shared" si="627"/>
        <v>769177</v>
      </c>
      <c r="O1183" s="12" t="e">
        <f>1000*(IF(I109&lt;18,VLOOKUP(I109,'[1]Mortality (No Interventions) H'!$B$10:$O$129,13),VLOOKUP(I109,'[1]Mortality (Interventions) H'!$B$392:$AV$512,28)))</f>
        <v>#N/A</v>
      </c>
      <c r="P1183" s="11">
        <v>0</v>
      </c>
      <c r="Q1183" s="10" t="e">
        <f t="shared" si="636"/>
        <v>#N/A</v>
      </c>
      <c r="R1183" s="10" t="e">
        <f t="shared" si="637"/>
        <v>#N/A</v>
      </c>
      <c r="S1183" s="10" t="e">
        <f t="shared" si="638"/>
        <v>#N/A</v>
      </c>
      <c r="T1183" s="9" t="e">
        <f t="shared" si="628"/>
        <v>#N/A</v>
      </c>
      <c r="V1183" s="8" t="e">
        <f t="shared" si="639"/>
        <v>#N/A</v>
      </c>
      <c r="W1183" s="8" t="e">
        <f t="shared" si="629"/>
        <v>#N/A</v>
      </c>
      <c r="Y1183" s="8">
        <f t="shared" si="630"/>
        <v>0</v>
      </c>
      <c r="Z1183" s="8">
        <f t="shared" si="631"/>
        <v>0</v>
      </c>
      <c r="AA1183" s="8">
        <f t="shared" si="632"/>
        <v>0</v>
      </c>
      <c r="AB1183" s="8">
        <f t="shared" si="640"/>
        <v>0</v>
      </c>
      <c r="AC1183" s="8">
        <f t="shared" si="633"/>
        <v>0</v>
      </c>
      <c r="AD1183" s="8">
        <f t="shared" si="641"/>
        <v>0</v>
      </c>
      <c r="AE1183" s="8">
        <f t="shared" si="634"/>
        <v>0</v>
      </c>
      <c r="AJ1183" s="7"/>
      <c r="AK1183" s="6"/>
      <c r="AL1183" s="6"/>
      <c r="AM1183" s="5"/>
      <c r="AN1183" s="5"/>
    </row>
    <row r="1184" spans="8:40" x14ac:dyDescent="0.15">
      <c r="H1184" s="17">
        <f t="shared" si="642"/>
        <v>170</v>
      </c>
      <c r="I1184" s="7" t="b">
        <f t="shared" si="635"/>
        <v>0</v>
      </c>
      <c r="J1184" s="16">
        <v>0</v>
      </c>
      <c r="K1184" s="14">
        <v>0</v>
      </c>
      <c r="L1184" s="15">
        <f t="shared" si="643"/>
        <v>2764.8345486180742</v>
      </c>
      <c r="M1184" s="14">
        <f t="shared" si="627"/>
        <v>769177</v>
      </c>
      <c r="O1184" s="12" t="e">
        <f>1000*(IF(I110&lt;18,VLOOKUP(I110,'[1]Mortality (No Interventions) H'!$B$10:$O$129,13),VLOOKUP(I110,'[1]Mortality (Interventions) H'!$B$392:$AV$512,28)))</f>
        <v>#N/A</v>
      </c>
      <c r="P1184" s="11">
        <v>0</v>
      </c>
      <c r="Q1184" s="10" t="e">
        <f t="shared" si="636"/>
        <v>#N/A</v>
      </c>
      <c r="R1184" s="10" t="e">
        <f t="shared" si="637"/>
        <v>#N/A</v>
      </c>
      <c r="S1184" s="10" t="e">
        <f t="shared" si="638"/>
        <v>#N/A</v>
      </c>
      <c r="T1184" s="9" t="e">
        <f t="shared" si="628"/>
        <v>#N/A</v>
      </c>
      <c r="V1184" s="8" t="e">
        <f t="shared" si="639"/>
        <v>#N/A</v>
      </c>
      <c r="W1184" s="8" t="e">
        <f t="shared" si="629"/>
        <v>#N/A</v>
      </c>
      <c r="Y1184" s="8">
        <f t="shared" si="630"/>
        <v>0</v>
      </c>
      <c r="Z1184" s="8">
        <f t="shared" si="631"/>
        <v>0</v>
      </c>
      <c r="AA1184" s="8">
        <f t="shared" si="632"/>
        <v>0</v>
      </c>
      <c r="AB1184" s="8">
        <f t="shared" si="640"/>
        <v>0</v>
      </c>
      <c r="AC1184" s="8">
        <f t="shared" si="633"/>
        <v>0</v>
      </c>
      <c r="AD1184" s="8">
        <f t="shared" si="641"/>
        <v>0</v>
      </c>
      <c r="AE1184" s="8">
        <f t="shared" si="634"/>
        <v>0</v>
      </c>
      <c r="AJ1184" s="7"/>
      <c r="AK1184" s="6"/>
      <c r="AL1184" s="6"/>
      <c r="AM1184" s="5"/>
      <c r="AN1184" s="5"/>
    </row>
    <row r="1185" spans="8:40" x14ac:dyDescent="0.15">
      <c r="H1185" s="17">
        <f t="shared" si="642"/>
        <v>171</v>
      </c>
      <c r="I1185" s="7" t="b">
        <f t="shared" si="635"/>
        <v>0</v>
      </c>
      <c r="J1185" s="16">
        <v>0</v>
      </c>
      <c r="K1185" s="14">
        <v>0</v>
      </c>
      <c r="L1185" s="15">
        <f t="shared" si="643"/>
        <v>2764.8345486180742</v>
      </c>
      <c r="M1185" s="14">
        <f t="shared" si="627"/>
        <v>769177</v>
      </c>
      <c r="O1185" s="12" t="e">
        <f>1000*(IF(I111&lt;18,VLOOKUP(I111,'[1]Mortality (No Interventions) H'!$B$10:$O$129,13),VLOOKUP(I111,'[1]Mortality (Interventions) H'!$B$392:$AV$512,28)))</f>
        <v>#N/A</v>
      </c>
      <c r="P1185" s="11">
        <v>0</v>
      </c>
      <c r="Q1185" s="10" t="e">
        <f t="shared" si="636"/>
        <v>#N/A</v>
      </c>
      <c r="R1185" s="10" t="e">
        <f t="shared" si="637"/>
        <v>#N/A</v>
      </c>
      <c r="S1185" s="10" t="e">
        <f t="shared" si="638"/>
        <v>#N/A</v>
      </c>
      <c r="T1185" s="9" t="e">
        <f t="shared" si="628"/>
        <v>#N/A</v>
      </c>
      <c r="V1185" s="8" t="e">
        <f t="shared" si="639"/>
        <v>#N/A</v>
      </c>
      <c r="W1185" s="8" t="e">
        <f t="shared" si="629"/>
        <v>#N/A</v>
      </c>
      <c r="Y1185" s="8">
        <f t="shared" si="630"/>
        <v>0</v>
      </c>
      <c r="Z1185" s="8">
        <f t="shared" si="631"/>
        <v>0</v>
      </c>
      <c r="AA1185" s="8">
        <f t="shared" si="632"/>
        <v>0</v>
      </c>
      <c r="AB1185" s="8">
        <f t="shared" si="640"/>
        <v>0</v>
      </c>
      <c r="AC1185" s="8">
        <f t="shared" si="633"/>
        <v>0</v>
      </c>
      <c r="AD1185" s="8">
        <f t="shared" si="641"/>
        <v>0</v>
      </c>
      <c r="AE1185" s="8">
        <f t="shared" si="634"/>
        <v>0</v>
      </c>
      <c r="AJ1185" s="7"/>
      <c r="AK1185" s="6"/>
      <c r="AL1185" s="6"/>
      <c r="AM1185" s="5"/>
      <c r="AN1185" s="5"/>
    </row>
    <row r="1186" spans="8:40" x14ac:dyDescent="0.15">
      <c r="H1186" s="17">
        <f t="shared" si="642"/>
        <v>172</v>
      </c>
      <c r="I1186" s="7" t="b">
        <f t="shared" si="635"/>
        <v>0</v>
      </c>
      <c r="J1186" s="16">
        <v>0</v>
      </c>
      <c r="K1186" s="14">
        <v>0</v>
      </c>
      <c r="L1186" s="15">
        <f t="shared" si="643"/>
        <v>2764.8345486180742</v>
      </c>
      <c r="M1186" s="14">
        <f t="shared" si="627"/>
        <v>769177</v>
      </c>
      <c r="O1186" s="12" t="e">
        <f>1000*(IF(I112&lt;18,VLOOKUP(I112,'[1]Mortality (No Interventions) H'!$B$10:$O$129,13),VLOOKUP(I112,'[1]Mortality (Interventions) H'!$B$392:$AV$512,28)))</f>
        <v>#N/A</v>
      </c>
      <c r="P1186" s="11">
        <v>0</v>
      </c>
      <c r="Q1186" s="10" t="e">
        <f t="shared" si="636"/>
        <v>#N/A</v>
      </c>
      <c r="R1186" s="10" t="e">
        <f t="shared" si="637"/>
        <v>#N/A</v>
      </c>
      <c r="S1186" s="10" t="e">
        <f t="shared" si="638"/>
        <v>#N/A</v>
      </c>
      <c r="T1186" s="9" t="e">
        <f t="shared" si="628"/>
        <v>#N/A</v>
      </c>
      <c r="V1186" s="8" t="e">
        <f t="shared" si="639"/>
        <v>#N/A</v>
      </c>
      <c r="W1186" s="8" t="e">
        <f t="shared" si="629"/>
        <v>#N/A</v>
      </c>
      <c r="Y1186" s="8">
        <f t="shared" si="630"/>
        <v>0</v>
      </c>
      <c r="Z1186" s="8">
        <f t="shared" si="631"/>
        <v>0</v>
      </c>
      <c r="AA1186" s="8">
        <f t="shared" si="632"/>
        <v>0</v>
      </c>
      <c r="AB1186" s="8">
        <f t="shared" si="640"/>
        <v>0</v>
      </c>
      <c r="AC1186" s="8">
        <f t="shared" si="633"/>
        <v>0</v>
      </c>
      <c r="AD1186" s="8">
        <f t="shared" si="641"/>
        <v>0</v>
      </c>
      <c r="AE1186" s="8">
        <f t="shared" si="634"/>
        <v>0</v>
      </c>
      <c r="AJ1186" s="7"/>
      <c r="AK1186" s="6"/>
      <c r="AL1186" s="6"/>
      <c r="AM1186" s="5"/>
      <c r="AN1186" s="5"/>
    </row>
    <row r="1187" spans="8:40" x14ac:dyDescent="0.15">
      <c r="H1187" s="17">
        <f t="shared" si="642"/>
        <v>173</v>
      </c>
      <c r="I1187" s="7" t="b">
        <f t="shared" si="635"/>
        <v>0</v>
      </c>
      <c r="J1187" s="16">
        <v>0</v>
      </c>
      <c r="K1187" s="14">
        <v>0</v>
      </c>
      <c r="L1187" s="15">
        <f t="shared" si="643"/>
        <v>2764.8345486180742</v>
      </c>
      <c r="M1187" s="14">
        <f t="shared" si="627"/>
        <v>769177</v>
      </c>
      <c r="O1187" s="12" t="e">
        <f>1000*(IF(I113&lt;18,VLOOKUP(I113,'[1]Mortality (No Interventions) H'!$B$10:$O$129,13),VLOOKUP(I113,'[1]Mortality (Interventions) H'!$B$392:$AV$512,28)))</f>
        <v>#N/A</v>
      </c>
      <c r="P1187" s="11">
        <v>0</v>
      </c>
      <c r="Q1187" s="10" t="e">
        <f t="shared" si="636"/>
        <v>#N/A</v>
      </c>
      <c r="R1187" s="10" t="e">
        <f t="shared" si="637"/>
        <v>#N/A</v>
      </c>
      <c r="S1187" s="10" t="e">
        <f t="shared" si="638"/>
        <v>#N/A</v>
      </c>
      <c r="T1187" s="9" t="e">
        <f t="shared" si="628"/>
        <v>#N/A</v>
      </c>
      <c r="V1187" s="8" t="e">
        <f t="shared" si="639"/>
        <v>#N/A</v>
      </c>
      <c r="W1187" s="8" t="e">
        <f t="shared" si="629"/>
        <v>#N/A</v>
      </c>
      <c r="Y1187" s="8">
        <f t="shared" si="630"/>
        <v>0</v>
      </c>
      <c r="Z1187" s="8">
        <f t="shared" si="631"/>
        <v>0</v>
      </c>
      <c r="AA1187" s="8">
        <f t="shared" si="632"/>
        <v>0</v>
      </c>
      <c r="AB1187" s="8">
        <f t="shared" si="640"/>
        <v>0</v>
      </c>
      <c r="AC1187" s="8">
        <f t="shared" si="633"/>
        <v>0</v>
      </c>
      <c r="AD1187" s="8">
        <f t="shared" si="641"/>
        <v>0</v>
      </c>
      <c r="AE1187" s="8">
        <f t="shared" si="634"/>
        <v>0</v>
      </c>
      <c r="AJ1187" s="7"/>
      <c r="AK1187" s="6"/>
      <c r="AL1187" s="6"/>
      <c r="AM1187" s="5"/>
      <c r="AN1187" s="5"/>
    </row>
    <row r="1188" spans="8:40" x14ac:dyDescent="0.15">
      <c r="H1188" s="17">
        <f t="shared" si="642"/>
        <v>174</v>
      </c>
      <c r="I1188" s="7" t="b">
        <f t="shared" si="635"/>
        <v>0</v>
      </c>
      <c r="J1188" s="16">
        <v>0</v>
      </c>
      <c r="K1188" s="14">
        <v>0</v>
      </c>
      <c r="L1188" s="15">
        <f t="shared" si="643"/>
        <v>2764.8345486180742</v>
      </c>
      <c r="M1188" s="14">
        <f t="shared" si="627"/>
        <v>769177</v>
      </c>
      <c r="O1188" s="12" t="e">
        <f>1000*(IF(I114&lt;18,VLOOKUP(I114,'[1]Mortality (No Interventions) H'!$B$10:$O$129,13),VLOOKUP(I114,'[1]Mortality (Interventions) H'!$B$392:$AV$512,28)))</f>
        <v>#N/A</v>
      </c>
      <c r="P1188" s="11">
        <v>0</v>
      </c>
      <c r="Q1188" s="10" t="e">
        <f t="shared" si="636"/>
        <v>#N/A</v>
      </c>
      <c r="R1188" s="10" t="e">
        <f t="shared" si="637"/>
        <v>#N/A</v>
      </c>
      <c r="S1188" s="10" t="e">
        <f t="shared" si="638"/>
        <v>#N/A</v>
      </c>
      <c r="T1188" s="9" t="e">
        <f t="shared" si="628"/>
        <v>#N/A</v>
      </c>
      <c r="V1188" s="8" t="e">
        <f t="shared" si="639"/>
        <v>#N/A</v>
      </c>
      <c r="W1188" s="8" t="e">
        <f t="shared" si="629"/>
        <v>#N/A</v>
      </c>
      <c r="Y1188" s="8">
        <f t="shared" si="630"/>
        <v>0</v>
      </c>
      <c r="Z1188" s="8">
        <f t="shared" si="631"/>
        <v>0</v>
      </c>
      <c r="AA1188" s="8">
        <f t="shared" si="632"/>
        <v>0</v>
      </c>
      <c r="AB1188" s="8">
        <f t="shared" si="640"/>
        <v>0</v>
      </c>
      <c r="AC1188" s="8">
        <f t="shared" si="633"/>
        <v>0</v>
      </c>
      <c r="AD1188" s="8">
        <f t="shared" si="641"/>
        <v>0</v>
      </c>
      <c r="AE1188" s="8">
        <f t="shared" si="634"/>
        <v>0</v>
      </c>
      <c r="AJ1188" s="7"/>
      <c r="AK1188" s="6"/>
      <c r="AL1188" s="6"/>
      <c r="AM1188" s="5"/>
      <c r="AN1188" s="5"/>
    </row>
    <row r="1189" spans="8:40" x14ac:dyDescent="0.15">
      <c r="H1189" s="17">
        <f t="shared" si="642"/>
        <v>175</v>
      </c>
      <c r="I1189" s="7" t="b">
        <f t="shared" si="635"/>
        <v>0</v>
      </c>
      <c r="J1189" s="16">
        <v>0</v>
      </c>
      <c r="K1189" s="14">
        <v>0</v>
      </c>
      <c r="L1189" s="15">
        <f t="shared" si="643"/>
        <v>2764.8345486180742</v>
      </c>
      <c r="M1189" s="14">
        <f t="shared" si="627"/>
        <v>769177</v>
      </c>
      <c r="O1189" s="12" t="e">
        <f>1000*(IF(I115&lt;18,VLOOKUP(I115,'[1]Mortality (No Interventions) H'!$B$10:$O$129,13),VLOOKUP(I115,'[1]Mortality (Interventions) H'!$B$392:$AV$512,28)))</f>
        <v>#N/A</v>
      </c>
      <c r="P1189" s="11">
        <v>0</v>
      </c>
      <c r="Q1189" s="10" t="e">
        <f t="shared" si="636"/>
        <v>#N/A</v>
      </c>
      <c r="R1189" s="10" t="e">
        <f t="shared" si="637"/>
        <v>#N/A</v>
      </c>
      <c r="S1189" s="10" t="e">
        <f t="shared" si="638"/>
        <v>#N/A</v>
      </c>
      <c r="T1189" s="9" t="e">
        <f t="shared" si="628"/>
        <v>#N/A</v>
      </c>
      <c r="V1189" s="8" t="e">
        <f t="shared" si="639"/>
        <v>#N/A</v>
      </c>
      <c r="W1189" s="8" t="e">
        <f t="shared" si="629"/>
        <v>#N/A</v>
      </c>
      <c r="Y1189" s="8">
        <f t="shared" si="630"/>
        <v>0</v>
      </c>
      <c r="Z1189" s="8">
        <f t="shared" si="631"/>
        <v>0</v>
      </c>
      <c r="AA1189" s="8">
        <f t="shared" si="632"/>
        <v>0</v>
      </c>
      <c r="AB1189" s="8">
        <f t="shared" si="640"/>
        <v>0</v>
      </c>
      <c r="AC1189" s="8">
        <f t="shared" si="633"/>
        <v>0</v>
      </c>
      <c r="AD1189" s="8">
        <f t="shared" si="641"/>
        <v>0</v>
      </c>
      <c r="AE1189" s="8">
        <f t="shared" si="634"/>
        <v>0</v>
      </c>
      <c r="AJ1189" s="7"/>
      <c r="AK1189" s="6"/>
      <c r="AL1189" s="6"/>
      <c r="AM1189" s="5"/>
      <c r="AN1189" s="5"/>
    </row>
    <row r="1190" spans="8:40" x14ac:dyDescent="0.15">
      <c r="H1190" s="17">
        <f t="shared" si="642"/>
        <v>176</v>
      </c>
      <c r="I1190" s="7" t="b">
        <f t="shared" si="635"/>
        <v>0</v>
      </c>
      <c r="J1190" s="16">
        <v>0</v>
      </c>
      <c r="K1190" s="14">
        <v>0</v>
      </c>
      <c r="L1190" s="15">
        <f t="shared" si="643"/>
        <v>2764.8345486180742</v>
      </c>
      <c r="M1190" s="14">
        <f t="shared" si="627"/>
        <v>769177</v>
      </c>
      <c r="O1190" s="12" t="e">
        <f>1000*(IF(I116&lt;18,VLOOKUP(I116,'[1]Mortality (No Interventions) H'!$B$10:$O$129,13),VLOOKUP(I116,'[1]Mortality (Interventions) H'!$B$392:$AV$512,28)))</f>
        <v>#N/A</v>
      </c>
      <c r="P1190" s="11">
        <v>0</v>
      </c>
      <c r="Q1190" s="10" t="e">
        <f t="shared" si="636"/>
        <v>#N/A</v>
      </c>
      <c r="R1190" s="10" t="e">
        <f t="shared" si="637"/>
        <v>#N/A</v>
      </c>
      <c r="S1190" s="10" t="e">
        <f t="shared" si="638"/>
        <v>#N/A</v>
      </c>
      <c r="T1190" s="9" t="e">
        <f t="shared" si="628"/>
        <v>#N/A</v>
      </c>
      <c r="V1190" s="8" t="e">
        <f t="shared" si="639"/>
        <v>#N/A</v>
      </c>
      <c r="W1190" s="8" t="e">
        <f t="shared" si="629"/>
        <v>#N/A</v>
      </c>
      <c r="Y1190" s="8">
        <f t="shared" si="630"/>
        <v>0</v>
      </c>
      <c r="Z1190" s="8">
        <f t="shared" si="631"/>
        <v>0</v>
      </c>
      <c r="AA1190" s="8">
        <f t="shared" si="632"/>
        <v>0</v>
      </c>
      <c r="AB1190" s="8">
        <f t="shared" si="640"/>
        <v>0</v>
      </c>
      <c r="AC1190" s="8">
        <f t="shared" si="633"/>
        <v>0</v>
      </c>
      <c r="AD1190" s="8">
        <f t="shared" si="641"/>
        <v>0</v>
      </c>
      <c r="AE1190" s="8">
        <f t="shared" si="634"/>
        <v>0</v>
      </c>
      <c r="AJ1190" s="7"/>
      <c r="AK1190" s="6"/>
      <c r="AL1190" s="6"/>
      <c r="AM1190" s="5"/>
      <c r="AN1190" s="5"/>
    </row>
    <row r="1191" spans="8:40" x14ac:dyDescent="0.15">
      <c r="H1191" s="17">
        <f t="shared" si="642"/>
        <v>177</v>
      </c>
      <c r="I1191" s="7" t="b">
        <f t="shared" si="635"/>
        <v>0</v>
      </c>
      <c r="J1191" s="16">
        <v>0</v>
      </c>
      <c r="K1191" s="14">
        <v>0</v>
      </c>
      <c r="L1191" s="15">
        <f t="shared" si="643"/>
        <v>2764.8345486180742</v>
      </c>
      <c r="M1191" s="14">
        <f t="shared" si="627"/>
        <v>769177</v>
      </c>
      <c r="O1191" s="12" t="e">
        <f>1000*(IF(I117&lt;18,VLOOKUP(I117,'[1]Mortality (No Interventions) H'!$B$10:$O$129,13),VLOOKUP(I117,'[1]Mortality (Interventions) H'!$B$392:$AV$512,28)))</f>
        <v>#N/A</v>
      </c>
      <c r="P1191" s="11">
        <v>0</v>
      </c>
      <c r="Q1191" s="10" t="e">
        <f t="shared" si="636"/>
        <v>#N/A</v>
      </c>
      <c r="R1191" s="10" t="e">
        <f t="shared" si="637"/>
        <v>#N/A</v>
      </c>
      <c r="S1191" s="10" t="e">
        <f t="shared" si="638"/>
        <v>#N/A</v>
      </c>
      <c r="T1191" s="9" t="e">
        <f t="shared" si="628"/>
        <v>#N/A</v>
      </c>
      <c r="V1191" s="8" t="e">
        <f t="shared" si="639"/>
        <v>#N/A</v>
      </c>
      <c r="W1191" s="8" t="e">
        <f t="shared" si="629"/>
        <v>#N/A</v>
      </c>
      <c r="Y1191" s="8">
        <f t="shared" si="630"/>
        <v>0</v>
      </c>
      <c r="Z1191" s="8">
        <f t="shared" si="631"/>
        <v>0</v>
      </c>
      <c r="AA1191" s="8">
        <f t="shared" si="632"/>
        <v>0</v>
      </c>
      <c r="AB1191" s="8">
        <f t="shared" si="640"/>
        <v>0</v>
      </c>
      <c r="AC1191" s="8">
        <f t="shared" si="633"/>
        <v>0</v>
      </c>
      <c r="AD1191" s="8">
        <f t="shared" si="641"/>
        <v>0</v>
      </c>
      <c r="AE1191" s="8">
        <f t="shared" si="634"/>
        <v>0</v>
      </c>
      <c r="AJ1191" s="7"/>
      <c r="AK1191" s="6"/>
      <c r="AL1191" s="6"/>
      <c r="AM1191" s="5"/>
      <c r="AN1191" s="5"/>
    </row>
    <row r="1192" spans="8:40" x14ac:dyDescent="0.15">
      <c r="H1192" s="17">
        <f t="shared" si="642"/>
        <v>178</v>
      </c>
      <c r="I1192" s="7" t="b">
        <f t="shared" si="635"/>
        <v>0</v>
      </c>
      <c r="J1192" s="16">
        <v>0</v>
      </c>
      <c r="K1192" s="14">
        <v>0</v>
      </c>
      <c r="L1192" s="15">
        <f t="shared" si="643"/>
        <v>2764.8345486180742</v>
      </c>
      <c r="M1192" s="14">
        <f t="shared" si="627"/>
        <v>769177</v>
      </c>
      <c r="O1192" s="12" t="e">
        <f>1000*(IF(I118&lt;18,VLOOKUP(I118,'[1]Mortality (No Interventions) H'!$B$10:$O$129,13),VLOOKUP(I118,'[1]Mortality (Interventions) H'!$B$392:$AV$512,28)))</f>
        <v>#N/A</v>
      </c>
      <c r="P1192" s="11">
        <v>0</v>
      </c>
      <c r="Q1192" s="10" t="e">
        <f t="shared" si="636"/>
        <v>#N/A</v>
      </c>
      <c r="R1192" s="10" t="e">
        <f t="shared" si="637"/>
        <v>#N/A</v>
      </c>
      <c r="S1192" s="10" t="e">
        <f t="shared" si="638"/>
        <v>#N/A</v>
      </c>
      <c r="T1192" s="9" t="e">
        <f t="shared" si="628"/>
        <v>#N/A</v>
      </c>
      <c r="V1192" s="8" t="e">
        <f t="shared" si="639"/>
        <v>#N/A</v>
      </c>
      <c r="W1192" s="8" t="e">
        <f t="shared" si="629"/>
        <v>#N/A</v>
      </c>
      <c r="Y1192" s="8">
        <f t="shared" si="630"/>
        <v>0</v>
      </c>
      <c r="Z1192" s="8">
        <f t="shared" si="631"/>
        <v>0</v>
      </c>
      <c r="AA1192" s="8">
        <f t="shared" si="632"/>
        <v>0</v>
      </c>
      <c r="AB1192" s="8">
        <f t="shared" si="640"/>
        <v>0</v>
      </c>
      <c r="AC1192" s="8">
        <f t="shared" si="633"/>
        <v>0</v>
      </c>
      <c r="AD1192" s="8">
        <f t="shared" si="641"/>
        <v>0</v>
      </c>
      <c r="AE1192" s="8">
        <f t="shared" si="634"/>
        <v>0</v>
      </c>
      <c r="AJ1192" s="7"/>
      <c r="AK1192" s="6"/>
      <c r="AL1192" s="6"/>
      <c r="AM1192" s="5"/>
      <c r="AN1192" s="5"/>
    </row>
    <row r="1193" spans="8:40" x14ac:dyDescent="0.15">
      <c r="H1193" s="17">
        <f t="shared" si="642"/>
        <v>179</v>
      </c>
      <c r="I1193" s="7" t="b">
        <f t="shared" si="635"/>
        <v>0</v>
      </c>
      <c r="J1193" s="16">
        <v>0</v>
      </c>
      <c r="K1193" s="14">
        <v>0</v>
      </c>
      <c r="L1193" s="15">
        <f t="shared" si="643"/>
        <v>2764.8345486180742</v>
      </c>
      <c r="M1193" s="14">
        <f t="shared" si="627"/>
        <v>769177</v>
      </c>
      <c r="O1193" s="12" t="e">
        <f>1000*(IF(I119&lt;18,VLOOKUP(I119,'[1]Mortality (No Interventions) H'!$B$10:$O$129,13),VLOOKUP(I119,'[1]Mortality (Interventions) H'!$B$392:$AV$512,28)))</f>
        <v>#N/A</v>
      </c>
      <c r="P1193" s="11">
        <v>0</v>
      </c>
      <c r="Q1193" s="10" t="e">
        <f t="shared" si="636"/>
        <v>#N/A</v>
      </c>
      <c r="R1193" s="10" t="e">
        <f t="shared" si="637"/>
        <v>#N/A</v>
      </c>
      <c r="S1193" s="10" t="e">
        <f t="shared" si="638"/>
        <v>#N/A</v>
      </c>
      <c r="T1193" s="9" t="e">
        <f t="shared" si="628"/>
        <v>#N/A</v>
      </c>
      <c r="V1193" s="8" t="e">
        <f t="shared" si="639"/>
        <v>#N/A</v>
      </c>
      <c r="W1193" s="8" t="e">
        <f t="shared" si="629"/>
        <v>#N/A</v>
      </c>
      <c r="Y1193" s="8">
        <f t="shared" si="630"/>
        <v>0</v>
      </c>
      <c r="Z1193" s="8">
        <f t="shared" si="631"/>
        <v>0</v>
      </c>
      <c r="AA1193" s="8">
        <f t="shared" si="632"/>
        <v>0</v>
      </c>
      <c r="AB1193" s="8">
        <f t="shared" si="640"/>
        <v>0</v>
      </c>
      <c r="AC1193" s="8">
        <f t="shared" si="633"/>
        <v>0</v>
      </c>
      <c r="AD1193" s="8">
        <f t="shared" si="641"/>
        <v>0</v>
      </c>
      <c r="AE1193" s="8">
        <f t="shared" si="634"/>
        <v>0</v>
      </c>
      <c r="AJ1193" s="7"/>
      <c r="AK1193" s="6"/>
      <c r="AL1193" s="6"/>
      <c r="AM1193" s="5"/>
      <c r="AN1193" s="5"/>
    </row>
    <row r="1194" spans="8:40" x14ac:dyDescent="0.15">
      <c r="H1194" s="17">
        <f t="shared" si="642"/>
        <v>180</v>
      </c>
      <c r="I1194" s="7" t="b">
        <f t="shared" si="635"/>
        <v>0</v>
      </c>
      <c r="J1194" s="16">
        <v>0</v>
      </c>
      <c r="K1194" s="14">
        <v>0</v>
      </c>
      <c r="L1194" s="15">
        <f t="shared" si="643"/>
        <v>2764.8345486180742</v>
      </c>
      <c r="M1194" s="14">
        <f t="shared" si="627"/>
        <v>769177</v>
      </c>
      <c r="O1194" s="12" t="e">
        <f>1000*(IF(I120&lt;18,VLOOKUP(I120,'[1]Mortality (No Interventions) H'!$B$10:$O$129,13),VLOOKUP(I120,'[1]Mortality (Interventions) H'!$B$392:$AV$512,28)))</f>
        <v>#N/A</v>
      </c>
      <c r="P1194" s="11">
        <v>0</v>
      </c>
      <c r="Q1194" s="10" t="e">
        <f t="shared" si="636"/>
        <v>#N/A</v>
      </c>
      <c r="R1194" s="10" t="e">
        <f t="shared" si="637"/>
        <v>#N/A</v>
      </c>
      <c r="S1194" s="10" t="e">
        <f t="shared" si="638"/>
        <v>#N/A</v>
      </c>
      <c r="T1194" s="9" t="e">
        <f t="shared" si="628"/>
        <v>#N/A</v>
      </c>
      <c r="V1194" s="8" t="e">
        <f t="shared" si="639"/>
        <v>#N/A</v>
      </c>
      <c r="W1194" s="8" t="e">
        <f t="shared" si="629"/>
        <v>#N/A</v>
      </c>
      <c r="Y1194" s="8">
        <f t="shared" si="630"/>
        <v>0</v>
      </c>
      <c r="Z1194" s="8">
        <f t="shared" si="631"/>
        <v>0</v>
      </c>
      <c r="AA1194" s="8">
        <f t="shared" si="632"/>
        <v>0</v>
      </c>
      <c r="AB1194" s="8">
        <f t="shared" si="640"/>
        <v>0</v>
      </c>
      <c r="AC1194" s="8">
        <f t="shared" si="633"/>
        <v>0</v>
      </c>
      <c r="AD1194" s="8">
        <f t="shared" si="641"/>
        <v>0</v>
      </c>
      <c r="AE1194" s="8">
        <f t="shared" si="634"/>
        <v>0</v>
      </c>
      <c r="AJ1194" s="7"/>
      <c r="AK1194" s="6"/>
      <c r="AL1194" s="6"/>
      <c r="AM1194" s="5"/>
      <c r="AN1194" s="5"/>
    </row>
    <row r="1195" spans="8:40" x14ac:dyDescent="0.15">
      <c r="H1195" s="17">
        <f t="shared" si="642"/>
        <v>181</v>
      </c>
      <c r="I1195" s="7" t="b">
        <f t="shared" si="635"/>
        <v>0</v>
      </c>
      <c r="J1195" s="16">
        <v>0</v>
      </c>
      <c r="K1195" s="14">
        <v>0</v>
      </c>
      <c r="L1195" s="15">
        <f t="shared" si="643"/>
        <v>2764.8345486180742</v>
      </c>
      <c r="M1195" s="14">
        <f t="shared" si="627"/>
        <v>769177</v>
      </c>
      <c r="O1195" s="12" t="e">
        <f>1000*(IF(I121&lt;18,VLOOKUP(I121,'[1]Mortality (No Interventions) H'!$B$10:$O$129,13),VLOOKUP(I121,'[1]Mortality (Interventions) H'!$B$392:$AV$512,28)))</f>
        <v>#N/A</v>
      </c>
      <c r="P1195" s="11">
        <v>0</v>
      </c>
      <c r="Q1195" s="10" t="e">
        <f t="shared" si="636"/>
        <v>#N/A</v>
      </c>
      <c r="R1195" s="10" t="e">
        <f t="shared" si="637"/>
        <v>#N/A</v>
      </c>
      <c r="S1195" s="10" t="e">
        <f t="shared" si="638"/>
        <v>#N/A</v>
      </c>
      <c r="T1195" s="9" t="e">
        <f t="shared" si="628"/>
        <v>#N/A</v>
      </c>
      <c r="V1195" s="8" t="e">
        <f t="shared" si="639"/>
        <v>#N/A</v>
      </c>
      <c r="W1195" s="8" t="e">
        <f t="shared" si="629"/>
        <v>#N/A</v>
      </c>
      <c r="Y1195" s="8">
        <f t="shared" si="630"/>
        <v>0</v>
      </c>
      <c r="Z1195" s="8">
        <f t="shared" si="631"/>
        <v>0</v>
      </c>
      <c r="AA1195" s="8">
        <f t="shared" si="632"/>
        <v>0</v>
      </c>
      <c r="AB1195" s="8">
        <f t="shared" si="640"/>
        <v>0</v>
      </c>
      <c r="AC1195" s="8">
        <f t="shared" si="633"/>
        <v>0</v>
      </c>
      <c r="AD1195" s="8">
        <f t="shared" si="641"/>
        <v>0</v>
      </c>
      <c r="AE1195" s="8">
        <f t="shared" si="634"/>
        <v>0</v>
      </c>
      <c r="AJ1195" s="7"/>
      <c r="AK1195" s="6"/>
      <c r="AL1195" s="6"/>
      <c r="AM1195" s="5"/>
      <c r="AN1195" s="5"/>
    </row>
    <row r="1196" spans="8:40" x14ac:dyDescent="0.15">
      <c r="H1196" s="17">
        <f t="shared" si="642"/>
        <v>182</v>
      </c>
      <c r="I1196" s="7" t="b">
        <f t="shared" si="635"/>
        <v>0</v>
      </c>
      <c r="J1196" s="16">
        <v>0</v>
      </c>
      <c r="K1196" s="14">
        <v>0</v>
      </c>
      <c r="L1196" s="15">
        <f t="shared" si="643"/>
        <v>2764.8345486180742</v>
      </c>
      <c r="M1196" s="14">
        <f t="shared" si="627"/>
        <v>769177</v>
      </c>
      <c r="O1196" s="12" t="e">
        <f>1000*(IF(I122&lt;18,VLOOKUP(I122,'[1]Mortality (No Interventions) H'!$B$10:$O$129,13),VLOOKUP(I122,'[1]Mortality (Interventions) H'!$B$392:$AV$512,28)))</f>
        <v>#N/A</v>
      </c>
      <c r="P1196" s="11">
        <v>0</v>
      </c>
      <c r="Q1196" s="10" t="e">
        <f t="shared" si="636"/>
        <v>#N/A</v>
      </c>
      <c r="R1196" s="10" t="e">
        <f t="shared" si="637"/>
        <v>#N/A</v>
      </c>
      <c r="S1196" s="10" t="e">
        <f t="shared" si="638"/>
        <v>#N/A</v>
      </c>
      <c r="T1196" s="9" t="e">
        <f t="shared" si="628"/>
        <v>#N/A</v>
      </c>
      <c r="V1196" s="8" t="e">
        <f t="shared" si="639"/>
        <v>#N/A</v>
      </c>
      <c r="W1196" s="8" t="e">
        <f t="shared" si="629"/>
        <v>#N/A</v>
      </c>
      <c r="Y1196" s="8">
        <f t="shared" si="630"/>
        <v>0</v>
      </c>
      <c r="Z1196" s="8">
        <f t="shared" si="631"/>
        <v>0</v>
      </c>
      <c r="AA1196" s="8">
        <f t="shared" si="632"/>
        <v>0</v>
      </c>
      <c r="AB1196" s="8">
        <f t="shared" si="640"/>
        <v>0</v>
      </c>
      <c r="AC1196" s="8">
        <f t="shared" si="633"/>
        <v>0</v>
      </c>
      <c r="AD1196" s="8">
        <f t="shared" si="641"/>
        <v>0</v>
      </c>
      <c r="AE1196" s="8">
        <f t="shared" si="634"/>
        <v>0</v>
      </c>
      <c r="AJ1196" s="7"/>
      <c r="AK1196" s="6"/>
      <c r="AL1196" s="6"/>
      <c r="AM1196" s="5"/>
      <c r="AN1196" s="5"/>
    </row>
    <row r="1197" spans="8:40" x14ac:dyDescent="0.15">
      <c r="H1197" s="17">
        <f t="shared" si="642"/>
        <v>183</v>
      </c>
      <c r="I1197" s="7" t="b">
        <f t="shared" si="635"/>
        <v>0</v>
      </c>
      <c r="J1197" s="16">
        <v>0</v>
      </c>
      <c r="K1197" s="14">
        <v>0</v>
      </c>
      <c r="L1197" s="15">
        <f t="shared" si="643"/>
        <v>2764.8345486180742</v>
      </c>
      <c r="M1197" s="14">
        <f t="shared" si="627"/>
        <v>769177</v>
      </c>
      <c r="O1197" s="12" t="e">
        <f>1000*(IF(I123&lt;18,VLOOKUP(I123,'[1]Mortality (No Interventions) H'!$B$10:$O$129,13),VLOOKUP(I123,'[1]Mortality (Interventions) H'!$B$392:$AV$512,28)))</f>
        <v>#N/A</v>
      </c>
      <c r="P1197" s="11">
        <v>0</v>
      </c>
      <c r="Q1197" s="10" t="e">
        <f t="shared" si="636"/>
        <v>#N/A</v>
      </c>
      <c r="R1197" s="10" t="e">
        <f t="shared" si="637"/>
        <v>#N/A</v>
      </c>
      <c r="S1197" s="10" t="e">
        <f t="shared" si="638"/>
        <v>#N/A</v>
      </c>
      <c r="T1197" s="9" t="e">
        <f t="shared" si="628"/>
        <v>#N/A</v>
      </c>
      <c r="V1197" s="8" t="e">
        <f t="shared" si="639"/>
        <v>#N/A</v>
      </c>
      <c r="W1197" s="8" t="e">
        <f t="shared" si="629"/>
        <v>#N/A</v>
      </c>
      <c r="Y1197" s="8">
        <f t="shared" si="630"/>
        <v>0</v>
      </c>
      <c r="Z1197" s="8">
        <f t="shared" si="631"/>
        <v>0</v>
      </c>
      <c r="AA1197" s="8">
        <f t="shared" si="632"/>
        <v>0</v>
      </c>
      <c r="AB1197" s="8">
        <f t="shared" si="640"/>
        <v>0</v>
      </c>
      <c r="AC1197" s="8">
        <f t="shared" si="633"/>
        <v>0</v>
      </c>
      <c r="AD1197" s="8">
        <f t="shared" si="641"/>
        <v>0</v>
      </c>
      <c r="AE1197" s="8">
        <f t="shared" si="634"/>
        <v>0</v>
      </c>
      <c r="AJ1197" s="7"/>
      <c r="AK1197" s="6"/>
      <c r="AL1197" s="6"/>
      <c r="AM1197" s="5"/>
      <c r="AN1197" s="5"/>
    </row>
    <row r="1198" spans="8:40" x14ac:dyDescent="0.15">
      <c r="H1198" s="17">
        <f t="shared" si="642"/>
        <v>184</v>
      </c>
      <c r="I1198" s="7" t="b">
        <f t="shared" si="635"/>
        <v>0</v>
      </c>
      <c r="J1198" s="16">
        <v>0</v>
      </c>
      <c r="K1198" s="14">
        <v>0</v>
      </c>
      <c r="L1198" s="15">
        <f t="shared" si="643"/>
        <v>2764.8345486180742</v>
      </c>
      <c r="M1198" s="14">
        <f t="shared" si="627"/>
        <v>769177</v>
      </c>
      <c r="O1198" s="12" t="e">
        <f>1000*(IF(I124&lt;18,VLOOKUP(I124,'[1]Mortality (No Interventions) H'!$B$10:$O$129,13),VLOOKUP(I124,'[1]Mortality (Interventions) H'!$B$392:$AV$512,28)))</f>
        <v>#N/A</v>
      </c>
      <c r="P1198" s="11">
        <v>0</v>
      </c>
      <c r="Q1198" s="10" t="e">
        <f t="shared" si="636"/>
        <v>#N/A</v>
      </c>
      <c r="R1198" s="10" t="e">
        <f t="shared" si="637"/>
        <v>#N/A</v>
      </c>
      <c r="S1198" s="10" t="e">
        <f t="shared" si="638"/>
        <v>#N/A</v>
      </c>
      <c r="T1198" s="9" t="e">
        <f t="shared" si="628"/>
        <v>#N/A</v>
      </c>
      <c r="V1198" s="8" t="e">
        <f t="shared" si="639"/>
        <v>#N/A</v>
      </c>
      <c r="W1198" s="8" t="e">
        <f t="shared" si="629"/>
        <v>#N/A</v>
      </c>
      <c r="Y1198" s="8">
        <f t="shared" si="630"/>
        <v>0</v>
      </c>
      <c r="Z1198" s="8">
        <f t="shared" si="631"/>
        <v>0</v>
      </c>
      <c r="AA1198" s="8">
        <f t="shared" si="632"/>
        <v>0</v>
      </c>
      <c r="AB1198" s="8">
        <f t="shared" si="640"/>
        <v>0</v>
      </c>
      <c r="AC1198" s="8">
        <f t="shared" si="633"/>
        <v>0</v>
      </c>
      <c r="AD1198" s="8">
        <f t="shared" si="641"/>
        <v>0</v>
      </c>
      <c r="AE1198" s="8">
        <f t="shared" si="634"/>
        <v>0</v>
      </c>
      <c r="AJ1198" s="7"/>
      <c r="AK1198" s="6"/>
      <c r="AL1198" s="6"/>
      <c r="AM1198" s="5"/>
      <c r="AN1198" s="5"/>
    </row>
    <row r="1203" spans="1:40" x14ac:dyDescent="0.15">
      <c r="X1203" s="3" t="s">
        <v>43</v>
      </c>
      <c r="Y1203" s="2">
        <f t="shared" ref="Y1203:AE1203" si="644">SUM(Y1078:Y1198)</f>
        <v>553380.912894774</v>
      </c>
      <c r="Z1203" s="2">
        <f t="shared" si="644"/>
        <v>-13834.52282236935</v>
      </c>
      <c r="AA1203" s="2">
        <f t="shared" si="644"/>
        <v>-42533.959640091394</v>
      </c>
      <c r="AB1203" s="2">
        <f t="shared" si="644"/>
        <v>-769176.99999999965</v>
      </c>
      <c r="AC1203" s="2">
        <f t="shared" si="644"/>
        <v>-272164.5695676867</v>
      </c>
      <c r="AD1203" s="2">
        <f t="shared" si="644"/>
        <v>11590.914335740306</v>
      </c>
      <c r="AE1203" s="2">
        <f t="shared" si="644"/>
        <v>-260573.65523194641</v>
      </c>
    </row>
    <row r="1204" spans="1:40" x14ac:dyDescent="0.15">
      <c r="X1204" s="4"/>
    </row>
    <row r="1205" spans="1:40" x14ac:dyDescent="0.15">
      <c r="X1205" s="3" t="str">
        <f>"Present Value at "&amp;TEXT(D1080,"0.00%")&amp;":"</f>
        <v>Present Value at 9.81%:</v>
      </c>
      <c r="Y1205" s="2">
        <f t="shared" ref="Y1205:AE1205" si="645">Y1078+NPV($D$6,Y1079:Y1198)</f>
        <v>553380.912894774</v>
      </c>
      <c r="Z1205" s="2">
        <f t="shared" si="645"/>
        <v>-13834.52282236935</v>
      </c>
      <c r="AA1205" s="2">
        <f t="shared" si="645"/>
        <v>-21845.893667437405</v>
      </c>
      <c r="AB1205" s="2">
        <f t="shared" si="645"/>
        <v>-233804.60719308764</v>
      </c>
      <c r="AC1205" s="2">
        <f t="shared" si="645"/>
        <v>283895.88921187964</v>
      </c>
      <c r="AD1205" s="2">
        <f t="shared" si="645"/>
        <v>5353.723928069121</v>
      </c>
      <c r="AE1205" s="2">
        <f t="shared" si="645"/>
        <v>289249.61313994875</v>
      </c>
    </row>
    <row r="1207" spans="1:40" x14ac:dyDescent="0.15">
      <c r="X1207" s="3" t="str">
        <f>"Present Value at "&amp;TEXT(D1081,"0.00%")&amp;":"</f>
        <v>Present Value at 3.64%:</v>
      </c>
      <c r="Y1207" s="2">
        <f t="shared" ref="Y1207:AE1207" si="646">Y1078+NPV($D$7,Y1079:Y1198)</f>
        <v>553380.912894774</v>
      </c>
      <c r="Z1207" s="2">
        <f t="shared" si="646"/>
        <v>-13834.52282236935</v>
      </c>
      <c r="AA1207" s="2">
        <f t="shared" si="646"/>
        <v>-31696.085810205986</v>
      </c>
      <c r="AB1207" s="2">
        <f t="shared" si="646"/>
        <v>-460816.86284645327</v>
      </c>
      <c r="AC1207" s="2">
        <f t="shared" si="646"/>
        <v>47033.441415745358</v>
      </c>
      <c r="AD1207" s="2">
        <f t="shared" si="646"/>
        <v>8304.6688729809721</v>
      </c>
      <c r="AE1207" s="2">
        <f t="shared" si="646"/>
        <v>55338.110288726341</v>
      </c>
    </row>
    <row r="1208" spans="1:40" ht="14" customHeight="1" x14ac:dyDescent="0.15"/>
    <row r="1209" spans="1:40" ht="14" customHeight="1" x14ac:dyDescent="0.15"/>
    <row r="1210" spans="1:40" ht="16" customHeight="1" x14ac:dyDescent="0.15"/>
    <row r="1212" spans="1:40" ht="19" customHeight="1" x14ac:dyDescent="0.15">
      <c r="A1212" s="1"/>
      <c r="G1212" s="1" t="s">
        <v>11</v>
      </c>
      <c r="H1212" s="50">
        <v>551211.29729804792</v>
      </c>
    </row>
    <row r="1213" spans="1:40" ht="15" customHeight="1" x14ac:dyDescent="0.15">
      <c r="A1213" s="49" t="s">
        <v>32</v>
      </c>
      <c r="B1213" s="40">
        <v>1</v>
      </c>
      <c r="C1213" s="40"/>
      <c r="D1213" s="40"/>
      <c r="E1213" s="1"/>
      <c r="H1213" s="17">
        <v>0</v>
      </c>
      <c r="I1213" s="17">
        <v>0</v>
      </c>
      <c r="J1213" s="14">
        <f>$H$1212</f>
        <v>551211.29729804792</v>
      </c>
      <c r="K1213" s="14">
        <f>J1213*$C$10</f>
        <v>13780.282432451198</v>
      </c>
      <c r="L1213" s="15">
        <f>$C$1223</f>
        <v>5506.4215768359418</v>
      </c>
      <c r="M1213" s="14">
        <f t="shared" ref="M1213:M1244" si="647">$E$11</f>
        <v>769177</v>
      </c>
      <c r="Q1213" s="48">
        <v>1</v>
      </c>
      <c r="R1213" s="9"/>
      <c r="S1213" s="9"/>
      <c r="T1213" s="9">
        <f t="shared" ref="T1213:T1244" si="648">Q1213-SUM(R1213:S1213)</f>
        <v>1</v>
      </c>
      <c r="U1213" s="47"/>
      <c r="V1213" s="8"/>
      <c r="W1213" s="8">
        <f t="shared" ref="W1213:W1244" si="649">$G$14*M1213*T1213</f>
        <v>7691.77</v>
      </c>
      <c r="X1213" s="47"/>
      <c r="Y1213" s="8">
        <f t="shared" ref="Y1213:Y1244" si="650">IFERROR(_xlfn.IFNA($T1213*J1213,0),0)</f>
        <v>551211.29729804792</v>
      </c>
      <c r="Z1213" s="8">
        <f t="shared" ref="Z1213:Z1244" si="651">IFERROR(_xlfn.IFNA(-$T1213*K1213,0),0)</f>
        <v>-13780.282432451198</v>
      </c>
      <c r="AA1213" s="8">
        <f t="shared" ref="AA1213:AA1244" si="652">IFERROR(_xlfn.IFNA(-$T1213*L1213,0),0)</f>
        <v>-5506.4215768359418</v>
      </c>
      <c r="AB1213" s="8"/>
      <c r="AC1213" s="8">
        <f t="shared" ref="AC1213:AC1244" si="653">IFERROR(_xlfn.IFNA(SUM(Y1213:AB1213),0),0)</f>
        <v>531924.59328876087</v>
      </c>
      <c r="AD1213" s="8"/>
      <c r="AE1213" s="8">
        <f t="shared" ref="AE1213:AE1244" si="654">IFERROR(_xlfn.IFNA(SUM(AC1213:AD1213),0),0)</f>
        <v>531924.59328876087</v>
      </c>
      <c r="AG1213" s="46">
        <f>AE1342</f>
        <v>55121.149268986308</v>
      </c>
      <c r="AJ1213" s="17"/>
      <c r="AK1213" s="6"/>
      <c r="AL1213" s="6"/>
      <c r="AM1213" s="5"/>
      <c r="AN1213" s="5"/>
    </row>
    <row r="1214" spans="1:40" x14ac:dyDescent="0.15">
      <c r="H1214" s="17">
        <f>$B$4</f>
        <v>65</v>
      </c>
      <c r="I1214" s="7">
        <f t="shared" ref="I1214:I1245" si="655">IF(H1214&lt;121, H1214 )</f>
        <v>65</v>
      </c>
      <c r="J1214" s="14"/>
      <c r="K1214" s="14"/>
      <c r="L1214" s="15"/>
      <c r="M1214" s="14">
        <f t="shared" si="647"/>
        <v>769177</v>
      </c>
      <c r="N1214" s="13"/>
      <c r="O1214" s="12">
        <f>1000*(IF(I5&lt;18,VLOOKUP(I5,'[1]Mortality (No Interventions) H'!$B$10:$O$129,13),VLOOKUP(I5,'[1]Mortality (Interventions) H'!$B$392:$AV$512,31)))</f>
        <v>21.484721400941655</v>
      </c>
      <c r="P1214" s="11">
        <v>0</v>
      </c>
      <c r="Q1214" s="10">
        <f t="shared" ref="Q1214:Q1245" si="656">T1213</f>
        <v>1</v>
      </c>
      <c r="R1214" s="10">
        <f t="shared" ref="R1214:R1245" si="657">O1214*Q1214/1000</f>
        <v>2.1484721400941657E-2</v>
      </c>
      <c r="S1214" s="10">
        <f t="shared" ref="S1214:S1245" si="658">MIN(P1214*Q1214,Q1214-R1214)</f>
        <v>0</v>
      </c>
      <c r="T1214" s="9">
        <f t="shared" si="648"/>
        <v>0.97851527859905829</v>
      </c>
      <c r="U1214" s="18"/>
      <c r="V1214" s="8">
        <f t="shared" ref="V1214:V1245" si="659">W1213</f>
        <v>7691.77</v>
      </c>
      <c r="W1214" s="8">
        <f t="shared" si="649"/>
        <v>7526.5144644698794</v>
      </c>
      <c r="X1214" s="18"/>
      <c r="Y1214" s="8">
        <f t="shared" si="650"/>
        <v>0</v>
      </c>
      <c r="Z1214" s="8">
        <f t="shared" si="651"/>
        <v>0</v>
      </c>
      <c r="AA1214" s="8">
        <f t="shared" si="652"/>
        <v>0</v>
      </c>
      <c r="AB1214" s="8">
        <f t="shared" ref="AB1214:AB1245" si="660">IFERROR(_xlfn.IFNA(-M1214*R1214,0),0)</f>
        <v>-16525.553553012101</v>
      </c>
      <c r="AC1214" s="8">
        <f t="shared" si="653"/>
        <v>-16525.553553012101</v>
      </c>
      <c r="AD1214" s="8">
        <f t="shared" ref="AD1214:AD1245" si="661">IFERROR(_xlfn.IFNA($D$6*SUM(V1214:V1214,Y1214:Z1214),0),0)</f>
        <v>754.56263700000011</v>
      </c>
      <c r="AE1214" s="8">
        <f t="shared" si="654"/>
        <v>-15770.990916012101</v>
      </c>
      <c r="AG1214" s="8"/>
      <c r="AJ1214" s="7"/>
      <c r="AK1214" s="6"/>
      <c r="AL1214" s="6"/>
      <c r="AM1214" s="5"/>
      <c r="AN1214" s="5"/>
    </row>
    <row r="1215" spans="1:40" x14ac:dyDescent="0.15">
      <c r="A1215" s="30" t="s">
        <v>33</v>
      </c>
      <c r="B1215" s="30"/>
      <c r="C1215" s="30"/>
      <c r="D1215" s="45">
        <v>9.8100000000000007E-2</v>
      </c>
      <c r="E1215" s="42"/>
      <c r="F1215" s="42"/>
      <c r="G1215" s="42"/>
      <c r="H1215" s="17">
        <f t="shared" ref="H1215:H1246" si="662">H1214+1</f>
        <v>66</v>
      </c>
      <c r="I1215" s="7">
        <f t="shared" si="655"/>
        <v>66</v>
      </c>
      <c r="J1215" s="16">
        <v>0</v>
      </c>
      <c r="K1215" s="14">
        <v>0</v>
      </c>
      <c r="L1215" s="15">
        <f t="shared" ref="L1215:L1246" si="663">$C$1224</f>
        <v>2750.3650903457019</v>
      </c>
      <c r="M1215" s="14">
        <f t="shared" si="647"/>
        <v>769177</v>
      </c>
      <c r="N1215" s="13"/>
      <c r="O1215" s="12">
        <f>1000*(IF(I6&lt;18,VLOOKUP(I6,'[1]Mortality (No Interventions) H'!$B$10:$O$129,13),VLOOKUP(I6,'[1]Mortality (Interventions) H'!$B$392:$AV$512,31)))</f>
        <v>23.369228415978277</v>
      </c>
      <c r="P1215" s="11">
        <v>0</v>
      </c>
      <c r="Q1215" s="10">
        <f t="shared" si="656"/>
        <v>0.97851527859905829</v>
      </c>
      <c r="R1215" s="10">
        <f t="shared" si="657"/>
        <v>2.2867147054106012E-2</v>
      </c>
      <c r="S1215" s="10">
        <f t="shared" si="658"/>
        <v>0</v>
      </c>
      <c r="T1215" s="9">
        <f t="shared" si="648"/>
        <v>0.95564813154495232</v>
      </c>
      <c r="U1215" s="18"/>
      <c r="V1215" s="8">
        <f t="shared" si="659"/>
        <v>7526.5144644698794</v>
      </c>
      <c r="W1215" s="8">
        <f t="shared" si="649"/>
        <v>7350.6256287735187</v>
      </c>
      <c r="X1215" s="18"/>
      <c r="Y1215" s="8">
        <f t="shared" si="650"/>
        <v>0</v>
      </c>
      <c r="Z1215" s="8">
        <f t="shared" si="651"/>
        <v>0</v>
      </c>
      <c r="AA1215" s="8">
        <f t="shared" si="652"/>
        <v>-2628.3812596553339</v>
      </c>
      <c r="AB1215" s="8">
        <f t="shared" si="660"/>
        <v>-17588.883569636098</v>
      </c>
      <c r="AC1215" s="8">
        <f t="shared" si="653"/>
        <v>-20217.264829291431</v>
      </c>
      <c r="AD1215" s="8">
        <f t="shared" si="661"/>
        <v>738.3510689644952</v>
      </c>
      <c r="AE1215" s="8">
        <f t="shared" si="654"/>
        <v>-19478.913760326937</v>
      </c>
      <c r="AF1215" s="1" t="s">
        <v>34</v>
      </c>
      <c r="AG1215" s="44">
        <f>AE1342/Y1342</f>
        <v>0.10000003544771599</v>
      </c>
      <c r="AJ1215" s="7"/>
      <c r="AK1215" s="6"/>
      <c r="AL1215" s="6"/>
      <c r="AM1215" s="5"/>
      <c r="AN1215" s="5"/>
    </row>
    <row r="1216" spans="1:40" x14ac:dyDescent="0.15">
      <c r="A1216" s="40" t="s">
        <v>35</v>
      </c>
      <c r="B1216" s="40"/>
      <c r="C1216" s="38"/>
      <c r="D1216" s="43">
        <f>(1.067)/(1.0295)- 1</f>
        <v>3.6425449247207142E-2</v>
      </c>
      <c r="E1216" s="42"/>
      <c r="F1216" s="42"/>
      <c r="G1216" s="42"/>
      <c r="H1216" s="17">
        <f t="shared" si="662"/>
        <v>67</v>
      </c>
      <c r="I1216" s="7">
        <f t="shared" si="655"/>
        <v>67</v>
      </c>
      <c r="J1216" s="16">
        <v>0</v>
      </c>
      <c r="K1216" s="14">
        <v>0</v>
      </c>
      <c r="L1216" s="15">
        <f t="shared" si="663"/>
        <v>2750.3650903457019</v>
      </c>
      <c r="M1216" s="14">
        <f t="shared" si="647"/>
        <v>769177</v>
      </c>
      <c r="N1216" s="13"/>
      <c r="O1216" s="12">
        <f>1000*(IF(I7&lt;18,VLOOKUP(I7,'[1]Mortality (No Interventions) H'!$B$10:$O$129,13),VLOOKUP(I7,'[1]Mortality (Interventions) H'!$B$392:$AV$512,31)))</f>
        <v>25.353946130688229</v>
      </c>
      <c r="P1216" s="11">
        <v>0</v>
      </c>
      <c r="Q1216" s="10">
        <f t="shared" si="656"/>
        <v>0.95564813154495232</v>
      </c>
      <c r="R1216" s="10">
        <f t="shared" si="657"/>
        <v>2.4229451247083578E-2</v>
      </c>
      <c r="S1216" s="10">
        <f t="shared" si="658"/>
        <v>0</v>
      </c>
      <c r="T1216" s="9">
        <f t="shared" si="648"/>
        <v>0.93141868029786878</v>
      </c>
      <c r="U1216" s="18"/>
      <c r="V1216" s="8">
        <f t="shared" si="659"/>
        <v>7350.6256287735187</v>
      </c>
      <c r="W1216" s="8">
        <f t="shared" si="649"/>
        <v>7164.2582625547384</v>
      </c>
      <c r="X1216" s="18"/>
      <c r="Y1216" s="8">
        <f t="shared" si="650"/>
        <v>0</v>
      </c>
      <c r="Z1216" s="8">
        <f t="shared" si="651"/>
        <v>0</v>
      </c>
      <c r="AA1216" s="8">
        <f t="shared" si="652"/>
        <v>-2561.7414227871222</v>
      </c>
      <c r="AB1216" s="8">
        <f t="shared" si="660"/>
        <v>-18636.736621878004</v>
      </c>
      <c r="AC1216" s="8">
        <f t="shared" si="653"/>
        <v>-21198.478044665128</v>
      </c>
      <c r="AD1216" s="8">
        <f t="shared" si="661"/>
        <v>721.09637418268221</v>
      </c>
      <c r="AE1216" s="8">
        <f t="shared" si="654"/>
        <v>-20477.381670482446</v>
      </c>
      <c r="AJ1216" s="7"/>
      <c r="AK1216" s="6"/>
      <c r="AL1216" s="6"/>
      <c r="AM1216" s="5"/>
      <c r="AN1216" s="5"/>
    </row>
    <row r="1217" spans="1:40" x14ac:dyDescent="0.15">
      <c r="A1217" s="40" t="s">
        <v>36</v>
      </c>
      <c r="B1217" s="36"/>
      <c r="C1217" s="38"/>
      <c r="D1217" s="17"/>
      <c r="E1217" s="17"/>
      <c r="F1217" s="17"/>
      <c r="G1217" s="17"/>
      <c r="H1217" s="17">
        <f t="shared" si="662"/>
        <v>68</v>
      </c>
      <c r="I1217" s="7">
        <f t="shared" si="655"/>
        <v>68</v>
      </c>
      <c r="J1217" s="16">
        <v>0</v>
      </c>
      <c r="K1217" s="14">
        <v>0</v>
      </c>
      <c r="L1217" s="15">
        <f t="shared" si="663"/>
        <v>2750.3650903457019</v>
      </c>
      <c r="M1217" s="14">
        <f t="shared" si="647"/>
        <v>769177</v>
      </c>
      <c r="N1217" s="13"/>
      <c r="O1217" s="12">
        <f>1000*(IF(I8&lt;18,VLOOKUP(I8,'[1]Mortality (No Interventions) H'!$B$10:$O$129,13),VLOOKUP(I8,'[1]Mortality (Interventions) H'!$B$392:$AV$512,31)))</f>
        <v>27.435158877522717</v>
      </c>
      <c r="P1217" s="11">
        <v>0</v>
      </c>
      <c r="Q1217" s="10">
        <f t="shared" si="656"/>
        <v>0.93141868029786878</v>
      </c>
      <c r="R1217" s="10">
        <f t="shared" si="657"/>
        <v>2.555361947546457E-2</v>
      </c>
      <c r="S1217" s="10">
        <f t="shared" si="658"/>
        <v>0</v>
      </c>
      <c r="T1217" s="9">
        <f t="shared" si="648"/>
        <v>0.90586506082240426</v>
      </c>
      <c r="U1217" s="18"/>
      <c r="V1217" s="8">
        <f t="shared" si="659"/>
        <v>7164.2582625547384</v>
      </c>
      <c r="W1217" s="8">
        <f t="shared" si="649"/>
        <v>6967.705698881945</v>
      </c>
      <c r="X1217" s="18"/>
      <c r="Y1217" s="8">
        <f t="shared" si="650"/>
        <v>0</v>
      </c>
      <c r="Z1217" s="8">
        <f t="shared" si="651"/>
        <v>0</v>
      </c>
      <c r="AA1217" s="8">
        <f t="shared" si="652"/>
        <v>-2491.4596398498265</v>
      </c>
      <c r="AB1217" s="8">
        <f t="shared" si="660"/>
        <v>-19655.256367279413</v>
      </c>
      <c r="AC1217" s="8">
        <f t="shared" si="653"/>
        <v>-22146.716007129238</v>
      </c>
      <c r="AD1217" s="8">
        <f t="shared" si="661"/>
        <v>702.81373555661992</v>
      </c>
      <c r="AE1217" s="8">
        <f t="shared" si="654"/>
        <v>-21443.902271572617</v>
      </c>
      <c r="AJ1217" s="7"/>
      <c r="AK1217" s="6"/>
      <c r="AL1217" s="6"/>
      <c r="AM1217" s="5"/>
      <c r="AN1217" s="5"/>
    </row>
    <row r="1218" spans="1:40" x14ac:dyDescent="0.15">
      <c r="A1218" s="40"/>
      <c r="B1218" s="36" t="s">
        <v>37</v>
      </c>
      <c r="C1218" s="36" t="s">
        <v>38</v>
      </c>
      <c r="E1218" s="17"/>
      <c r="F1218" s="17"/>
      <c r="G1218" s="17"/>
      <c r="H1218" s="17">
        <f t="shared" si="662"/>
        <v>69</v>
      </c>
      <c r="I1218" s="7">
        <f t="shared" si="655"/>
        <v>69</v>
      </c>
      <c r="J1218" s="16">
        <v>0</v>
      </c>
      <c r="K1218" s="14">
        <v>0</v>
      </c>
      <c r="L1218" s="15">
        <f t="shared" si="663"/>
        <v>2750.3650903457019</v>
      </c>
      <c r="M1218" s="14">
        <f t="shared" si="647"/>
        <v>769177</v>
      </c>
      <c r="N1218" s="13"/>
      <c r="O1218" s="12">
        <f>1000*(IF(I9&lt;18,VLOOKUP(I9,'[1]Mortality (No Interventions) H'!$B$10:$O$129,13),VLOOKUP(I9,'[1]Mortality (Interventions) H'!$B$392:$AV$512,31)))</f>
        <v>29.760071319229045</v>
      </c>
      <c r="P1218" s="11">
        <v>0</v>
      </c>
      <c r="Q1218" s="10">
        <f t="shared" si="656"/>
        <v>0.90586506082240426</v>
      </c>
      <c r="R1218" s="10">
        <f t="shared" si="657"/>
        <v>2.6958608815672511E-2</v>
      </c>
      <c r="S1218" s="10">
        <f t="shared" si="658"/>
        <v>0</v>
      </c>
      <c r="T1218" s="9">
        <f t="shared" si="648"/>
        <v>0.87890645200673179</v>
      </c>
      <c r="U1218" s="18"/>
      <c r="V1218" s="8">
        <f t="shared" si="659"/>
        <v>6967.705698881945</v>
      </c>
      <c r="W1218" s="8">
        <f t="shared" si="649"/>
        <v>6760.3462803518196</v>
      </c>
      <c r="X1218" s="18"/>
      <c r="Y1218" s="8">
        <f t="shared" si="650"/>
        <v>0</v>
      </c>
      <c r="Z1218" s="8">
        <f t="shared" si="651"/>
        <v>0</v>
      </c>
      <c r="AA1218" s="8">
        <f t="shared" si="652"/>
        <v>-2417.3136232789152</v>
      </c>
      <c r="AB1218" s="8">
        <f t="shared" si="660"/>
        <v>-20735.941853012533</v>
      </c>
      <c r="AC1218" s="8">
        <f t="shared" si="653"/>
        <v>-23153.255476291448</v>
      </c>
      <c r="AD1218" s="8">
        <f t="shared" si="661"/>
        <v>683.53192906031882</v>
      </c>
      <c r="AE1218" s="8">
        <f t="shared" si="654"/>
        <v>-22469.723547231129</v>
      </c>
      <c r="AJ1218" s="7"/>
      <c r="AK1218" s="6"/>
      <c r="AL1218" s="6"/>
      <c r="AM1218" s="5"/>
      <c r="AN1218" s="5"/>
    </row>
    <row r="1219" spans="1:40" x14ac:dyDescent="0.15">
      <c r="A1219" s="40"/>
      <c r="B1219" s="36">
        <v>1</v>
      </c>
      <c r="C1219" s="38">
        <v>2.5000000000000001E-2</v>
      </c>
      <c r="D1219" s="17"/>
      <c r="E1219" s="41" t="s">
        <v>39</v>
      </c>
      <c r="F1219" s="36"/>
      <c r="G1219" s="17"/>
      <c r="H1219" s="17">
        <f t="shared" si="662"/>
        <v>70</v>
      </c>
      <c r="I1219" s="7">
        <f t="shared" si="655"/>
        <v>70</v>
      </c>
      <c r="J1219" s="16">
        <v>0</v>
      </c>
      <c r="K1219" s="14">
        <v>0</v>
      </c>
      <c r="L1219" s="15">
        <f t="shared" si="663"/>
        <v>2750.3650903457019</v>
      </c>
      <c r="M1219" s="14">
        <f t="shared" si="647"/>
        <v>769177</v>
      </c>
      <c r="N1219" s="13"/>
      <c r="O1219" s="12">
        <f>1000*(IF(I10&lt;18,VLOOKUP(I10,'[1]Mortality (No Interventions) H'!$B$10:$O$129,13),VLOOKUP(I10,'[1]Mortality (Interventions) H'!$B$392:$AV$512,31)))</f>
        <v>32.70491522590045</v>
      </c>
      <c r="P1219" s="11">
        <v>0</v>
      </c>
      <c r="Q1219" s="10">
        <f t="shared" si="656"/>
        <v>0.87890645200673179</v>
      </c>
      <c r="R1219" s="10">
        <f t="shared" si="657"/>
        <v>2.8744561004377105E-2</v>
      </c>
      <c r="S1219" s="10">
        <f t="shared" si="658"/>
        <v>0</v>
      </c>
      <c r="T1219" s="9">
        <f t="shared" si="648"/>
        <v>0.85016189100235473</v>
      </c>
      <c r="U1219" s="18"/>
      <c r="V1219" s="8">
        <f t="shared" si="659"/>
        <v>6760.3462803518196</v>
      </c>
      <c r="W1219" s="8">
        <f t="shared" si="649"/>
        <v>6539.249728355182</v>
      </c>
      <c r="X1219" s="18"/>
      <c r="Y1219" s="8">
        <f t="shared" si="650"/>
        <v>0</v>
      </c>
      <c r="Z1219" s="8">
        <f t="shared" si="651"/>
        <v>0</v>
      </c>
      <c r="AA1219" s="8">
        <f t="shared" si="652"/>
        <v>-2338.2555861551641</v>
      </c>
      <c r="AB1219" s="8">
        <f t="shared" si="660"/>
        <v>-22109.655199663768</v>
      </c>
      <c r="AC1219" s="8">
        <f t="shared" si="653"/>
        <v>-24447.910785818931</v>
      </c>
      <c r="AD1219" s="8">
        <f t="shared" si="661"/>
        <v>663.1899701025136</v>
      </c>
      <c r="AE1219" s="8">
        <f t="shared" si="654"/>
        <v>-23784.720815716417</v>
      </c>
      <c r="AJ1219" s="7"/>
      <c r="AK1219" s="6"/>
      <c r="AL1219" s="6"/>
      <c r="AM1219" s="5"/>
      <c r="AN1219" s="5"/>
    </row>
    <row r="1220" spans="1:40" x14ac:dyDescent="0.15">
      <c r="A1220" s="40"/>
      <c r="B1220" s="39" t="s">
        <v>40</v>
      </c>
      <c r="C1220" s="38">
        <v>0</v>
      </c>
      <c r="D1220" s="17"/>
      <c r="E1220" s="37">
        <v>500000</v>
      </c>
      <c r="F1220" s="36"/>
      <c r="G1220" s="17"/>
      <c r="H1220" s="17">
        <f t="shared" si="662"/>
        <v>71</v>
      </c>
      <c r="I1220" s="7">
        <f t="shared" si="655"/>
        <v>71</v>
      </c>
      <c r="J1220" s="16">
        <v>0</v>
      </c>
      <c r="K1220" s="14">
        <v>0</v>
      </c>
      <c r="L1220" s="15">
        <f t="shared" si="663"/>
        <v>2750.3650903457019</v>
      </c>
      <c r="M1220" s="14">
        <f t="shared" si="647"/>
        <v>769177</v>
      </c>
      <c r="N1220" s="13"/>
      <c r="O1220" s="12">
        <f>1000*(IF(I11&lt;18,VLOOKUP(I11,'[1]Mortality (No Interventions) H'!$B$10:$O$129,13),VLOOKUP(I11,'[1]Mortality (Interventions) H'!$B$392:$AV$512,31)))</f>
        <v>35.695548661481865</v>
      </c>
      <c r="P1220" s="11">
        <v>0</v>
      </c>
      <c r="Q1220" s="10">
        <f t="shared" si="656"/>
        <v>0.85016189100235473</v>
      </c>
      <c r="R1220" s="10">
        <f t="shared" si="657"/>
        <v>3.0346995150411997E-2</v>
      </c>
      <c r="S1220" s="10">
        <f t="shared" si="658"/>
        <v>0</v>
      </c>
      <c r="T1220" s="9">
        <f t="shared" si="648"/>
        <v>0.81981489585194278</v>
      </c>
      <c r="U1220" s="18"/>
      <c r="V1220" s="8">
        <f t="shared" si="659"/>
        <v>6539.249728355182</v>
      </c>
      <c r="W1220" s="8">
        <f t="shared" si="649"/>
        <v>6305.8276214670987</v>
      </c>
      <c r="X1220" s="18"/>
      <c r="Y1220" s="8">
        <f t="shared" si="650"/>
        <v>0</v>
      </c>
      <c r="Z1220" s="8">
        <f t="shared" si="651"/>
        <v>0</v>
      </c>
      <c r="AA1220" s="8">
        <f t="shared" si="652"/>
        <v>-2254.790270096581</v>
      </c>
      <c r="AB1220" s="8">
        <f t="shared" si="660"/>
        <v>-23342.210688808449</v>
      </c>
      <c r="AC1220" s="8">
        <f t="shared" si="653"/>
        <v>-25597.000958905031</v>
      </c>
      <c r="AD1220" s="8">
        <f t="shared" si="661"/>
        <v>641.50039835164341</v>
      </c>
      <c r="AE1220" s="8">
        <f t="shared" si="654"/>
        <v>-24955.500560553388</v>
      </c>
      <c r="AJ1220" s="7"/>
      <c r="AK1220" s="6"/>
      <c r="AL1220" s="6"/>
      <c r="AM1220" s="5"/>
      <c r="AN1220" s="5"/>
    </row>
    <row r="1221" spans="1:40" x14ac:dyDescent="0.15">
      <c r="A1221" s="30" t="s">
        <v>41</v>
      </c>
      <c r="B1221" s="35"/>
      <c r="C1221" s="34"/>
      <c r="D1221" s="17"/>
      <c r="E1221" s="17"/>
      <c r="F1221" s="17"/>
      <c r="G1221" s="17"/>
      <c r="H1221" s="17">
        <f t="shared" si="662"/>
        <v>72</v>
      </c>
      <c r="I1221" s="7">
        <f t="shared" si="655"/>
        <v>72</v>
      </c>
      <c r="J1221" s="16">
        <v>0</v>
      </c>
      <c r="K1221" s="14">
        <v>0</v>
      </c>
      <c r="L1221" s="15">
        <f t="shared" si="663"/>
        <v>2750.3650903457019</v>
      </c>
      <c r="M1221" s="14">
        <f t="shared" si="647"/>
        <v>769177</v>
      </c>
      <c r="N1221" s="13"/>
      <c r="O1221" s="12">
        <f>1000*(IF(I12&lt;18,VLOOKUP(I12,'[1]Mortality (No Interventions) H'!$B$10:$O$129,13),VLOOKUP(I12,'[1]Mortality (Interventions) H'!$B$392:$AV$512,31)))</f>
        <v>39.122065377841402</v>
      </c>
      <c r="P1221" s="11">
        <v>0</v>
      </c>
      <c r="Q1221" s="10">
        <f t="shared" si="656"/>
        <v>0.81981489585194278</v>
      </c>
      <c r="R1221" s="10">
        <f t="shared" si="657"/>
        <v>3.2072851953247945E-2</v>
      </c>
      <c r="S1221" s="10">
        <f t="shared" si="658"/>
        <v>0</v>
      </c>
      <c r="T1221" s="9">
        <f t="shared" si="648"/>
        <v>0.78774204389869484</v>
      </c>
      <c r="U1221" s="18"/>
      <c r="V1221" s="8">
        <f t="shared" si="659"/>
        <v>6305.8276214670987</v>
      </c>
      <c r="W1221" s="8">
        <f t="shared" si="649"/>
        <v>6059.1306209986642</v>
      </c>
      <c r="X1221" s="18"/>
      <c r="Y1221" s="8">
        <f t="shared" si="650"/>
        <v>0</v>
      </c>
      <c r="Z1221" s="8">
        <f t="shared" si="651"/>
        <v>0</v>
      </c>
      <c r="AA1221" s="8">
        <f t="shared" si="652"/>
        <v>-2166.5782177365418</v>
      </c>
      <c r="AB1221" s="8">
        <f t="shared" si="660"/>
        <v>-24669.700046843394</v>
      </c>
      <c r="AC1221" s="8">
        <f t="shared" si="653"/>
        <v>-26836.278264579938</v>
      </c>
      <c r="AD1221" s="8">
        <f t="shared" si="661"/>
        <v>618.60168966592244</v>
      </c>
      <c r="AE1221" s="8">
        <f t="shared" si="654"/>
        <v>-26217.676574914014</v>
      </c>
      <c r="AJ1221" s="7"/>
      <c r="AK1221" s="6"/>
      <c r="AL1221" s="6"/>
      <c r="AM1221" s="5"/>
      <c r="AN1221" s="5"/>
    </row>
    <row r="1222" spans="1:40" x14ac:dyDescent="0.15">
      <c r="A1222" s="30"/>
      <c r="B1222" s="32" t="s">
        <v>37</v>
      </c>
      <c r="C1222" s="32" t="s">
        <v>38</v>
      </c>
      <c r="D1222" s="17"/>
      <c r="E1222" s="17"/>
      <c r="F1222" s="17"/>
      <c r="G1222" s="17"/>
      <c r="H1222" s="17">
        <f t="shared" si="662"/>
        <v>73</v>
      </c>
      <c r="I1222" s="7">
        <f t="shared" si="655"/>
        <v>73</v>
      </c>
      <c r="J1222" s="16">
        <v>0</v>
      </c>
      <c r="K1222" s="14">
        <v>0</v>
      </c>
      <c r="L1222" s="15">
        <f t="shared" si="663"/>
        <v>2750.3650903457019</v>
      </c>
      <c r="M1222" s="14">
        <f t="shared" si="647"/>
        <v>769177</v>
      </c>
      <c r="N1222" s="13"/>
      <c r="O1222" s="12">
        <f>1000*(IF(I13&lt;18,VLOOKUP(I13,'[1]Mortality (No Interventions) H'!$B$10:$O$129,13),VLOOKUP(I13,'[1]Mortality (Interventions) H'!$B$392:$AV$512,31)))</f>
        <v>43.046947481089063</v>
      </c>
      <c r="P1222" s="11">
        <v>0</v>
      </c>
      <c r="Q1222" s="10">
        <f t="shared" si="656"/>
        <v>0.78774204389869484</v>
      </c>
      <c r="R1222" s="10">
        <f t="shared" si="657"/>
        <v>3.3909890392352871E-2</v>
      </c>
      <c r="S1222" s="10">
        <f t="shared" si="658"/>
        <v>0</v>
      </c>
      <c r="T1222" s="9">
        <f t="shared" si="648"/>
        <v>0.75383215350634192</v>
      </c>
      <c r="U1222" s="18"/>
      <c r="V1222" s="8">
        <f t="shared" si="659"/>
        <v>6059.1306209986642</v>
      </c>
      <c r="W1222" s="8">
        <f t="shared" si="649"/>
        <v>5798.3035433754758</v>
      </c>
      <c r="X1222" s="18"/>
      <c r="Y1222" s="8">
        <f t="shared" si="650"/>
        <v>0</v>
      </c>
      <c r="Z1222" s="8">
        <f t="shared" si="651"/>
        <v>0</v>
      </c>
      <c r="AA1222" s="8">
        <f t="shared" si="652"/>
        <v>-2073.3136389839651</v>
      </c>
      <c r="AB1222" s="8">
        <f t="shared" si="660"/>
        <v>-26082.707762318805</v>
      </c>
      <c r="AC1222" s="8">
        <f t="shared" si="653"/>
        <v>-28156.021401302769</v>
      </c>
      <c r="AD1222" s="8">
        <f t="shared" si="661"/>
        <v>594.40071391996901</v>
      </c>
      <c r="AE1222" s="8">
        <f t="shared" si="654"/>
        <v>-27561.620687382801</v>
      </c>
      <c r="AJ1222" s="7"/>
      <c r="AK1222" s="6"/>
      <c r="AL1222" s="6"/>
      <c r="AM1222" s="5"/>
      <c r="AN1222" s="5"/>
    </row>
    <row r="1223" spans="1:40" x14ac:dyDescent="0.15">
      <c r="A1223" s="30"/>
      <c r="B1223" s="32">
        <v>1</v>
      </c>
      <c r="C1223" s="28">
        <f>$H$1212*0.01+$B$1225</f>
        <v>5506.4215768359418</v>
      </c>
      <c r="D1223" s="17"/>
      <c r="E1223" s="33" t="s">
        <v>42</v>
      </c>
      <c r="F1223" s="32"/>
      <c r="G1223" s="31">
        <v>0.01</v>
      </c>
      <c r="H1223" s="17">
        <f t="shared" si="662"/>
        <v>74</v>
      </c>
      <c r="I1223" s="7">
        <f t="shared" si="655"/>
        <v>74</v>
      </c>
      <c r="J1223" s="16">
        <v>0</v>
      </c>
      <c r="K1223" s="14">
        <v>0</v>
      </c>
      <c r="L1223" s="15">
        <f t="shared" si="663"/>
        <v>2750.3650903457019</v>
      </c>
      <c r="M1223" s="14">
        <f t="shared" si="647"/>
        <v>769177</v>
      </c>
      <c r="N1223" s="13"/>
      <c r="O1223" s="12">
        <f>1000*(IF(I14&lt;18,VLOOKUP(I14,'[1]Mortality (No Interventions) H'!$B$10:$O$129,13),VLOOKUP(I14,'[1]Mortality (Interventions) H'!$B$392:$AV$512,31)))</f>
        <v>47.699919291548682</v>
      </c>
      <c r="P1223" s="11">
        <v>0</v>
      </c>
      <c r="Q1223" s="10">
        <f t="shared" si="656"/>
        <v>0.75383215350634192</v>
      </c>
      <c r="R1223" s="10">
        <f t="shared" si="657"/>
        <v>3.5957732881626847E-2</v>
      </c>
      <c r="S1223" s="10">
        <f t="shared" si="658"/>
        <v>0</v>
      </c>
      <c r="T1223" s="9">
        <f t="shared" si="648"/>
        <v>0.71787442062471507</v>
      </c>
      <c r="U1223" s="18"/>
      <c r="V1223" s="8">
        <f t="shared" si="659"/>
        <v>5798.3035433754758</v>
      </c>
      <c r="W1223" s="8">
        <f t="shared" si="649"/>
        <v>5521.724932328565</v>
      </c>
      <c r="X1223" s="18"/>
      <c r="Y1223" s="8">
        <f t="shared" si="650"/>
        <v>0</v>
      </c>
      <c r="Z1223" s="8">
        <f t="shared" si="651"/>
        <v>0</v>
      </c>
      <c r="AA1223" s="8">
        <f t="shared" si="652"/>
        <v>-1974.4167457383628</v>
      </c>
      <c r="AB1223" s="8">
        <f t="shared" si="660"/>
        <v>-27657.861104691092</v>
      </c>
      <c r="AC1223" s="8">
        <f t="shared" si="653"/>
        <v>-29632.277850429455</v>
      </c>
      <c r="AD1223" s="8">
        <f t="shared" si="661"/>
        <v>568.81357760513424</v>
      </c>
      <c r="AE1223" s="8">
        <f t="shared" si="654"/>
        <v>-29063.46427282432</v>
      </c>
      <c r="AJ1223" s="7"/>
      <c r="AK1223" s="6"/>
      <c r="AL1223" s="6"/>
      <c r="AM1223" s="5"/>
      <c r="AN1223" s="5"/>
    </row>
    <row r="1224" spans="1:40" x14ac:dyDescent="0.15">
      <c r="A1224" s="30"/>
      <c r="B1224" s="29" t="s">
        <v>40</v>
      </c>
      <c r="C1224" s="28">
        <f>$H$1212*0.005+$B$1225</f>
        <v>2750.3650903457019</v>
      </c>
      <c r="D1224" s="17"/>
      <c r="E1224" s="17"/>
      <c r="F1224" s="17"/>
      <c r="G1224" s="17"/>
      <c r="H1224" s="17">
        <f t="shared" si="662"/>
        <v>75</v>
      </c>
      <c r="I1224" s="7">
        <f t="shared" si="655"/>
        <v>75</v>
      </c>
      <c r="J1224" s="16">
        <v>0</v>
      </c>
      <c r="K1224" s="14">
        <v>0</v>
      </c>
      <c r="L1224" s="15">
        <f t="shared" si="663"/>
        <v>2750.3650903457019</v>
      </c>
      <c r="M1224" s="14">
        <f t="shared" si="647"/>
        <v>769177</v>
      </c>
      <c r="N1224" s="13"/>
      <c r="O1224" s="12">
        <f>1000*(IF(I15&lt;18,VLOOKUP(I15,'[1]Mortality (No Interventions) H'!$B$10:$O$129,13),VLOOKUP(I15,'[1]Mortality (Interventions) H'!$B$392:$AV$512,31)))</f>
        <v>53.019506812999815</v>
      </c>
      <c r="P1224" s="11">
        <v>0</v>
      </c>
      <c r="Q1224" s="10">
        <f t="shared" si="656"/>
        <v>0.71787442062471507</v>
      </c>
      <c r="R1224" s="10">
        <f t="shared" si="657"/>
        <v>3.8061347735190376E-2</v>
      </c>
      <c r="S1224" s="10">
        <f t="shared" si="658"/>
        <v>0</v>
      </c>
      <c r="T1224" s="9">
        <f t="shared" si="648"/>
        <v>0.67981307288952464</v>
      </c>
      <c r="U1224" s="18"/>
      <c r="V1224" s="8">
        <f t="shared" si="659"/>
        <v>5521.724932328565</v>
      </c>
      <c r="W1224" s="8">
        <f t="shared" si="649"/>
        <v>5228.9657996594597</v>
      </c>
      <c r="X1224" s="18"/>
      <c r="Y1224" s="8">
        <f t="shared" si="650"/>
        <v>0</v>
      </c>
      <c r="Z1224" s="8">
        <f t="shared" si="651"/>
        <v>0</v>
      </c>
      <c r="AA1224" s="8">
        <f t="shared" si="652"/>
        <v>-1869.7341436359866</v>
      </c>
      <c r="AB1224" s="8">
        <f t="shared" si="660"/>
        <v>-29275.913266910527</v>
      </c>
      <c r="AC1224" s="8">
        <f t="shared" si="653"/>
        <v>-31145.647410546513</v>
      </c>
      <c r="AD1224" s="8">
        <f t="shared" si="661"/>
        <v>541.68121586143229</v>
      </c>
      <c r="AE1224" s="8">
        <f t="shared" si="654"/>
        <v>-30603.966194685079</v>
      </c>
      <c r="AJ1224" s="7"/>
      <c r="AK1224" s="6"/>
      <c r="AL1224" s="6"/>
      <c r="AM1224" s="5"/>
      <c r="AN1224" s="5"/>
    </row>
    <row r="1225" spans="1:40" ht="15" x14ac:dyDescent="0.2">
      <c r="A1225" s="27" t="s">
        <v>100</v>
      </c>
      <c r="B1225" s="26">
        <f>B24+B25</f>
        <v>-5.6913961445380963</v>
      </c>
      <c r="C1225" s="25"/>
      <c r="D1225" s="17"/>
      <c r="E1225" s="17"/>
      <c r="F1225" s="17"/>
      <c r="G1225" s="21"/>
      <c r="H1225" s="17">
        <f t="shared" si="662"/>
        <v>76</v>
      </c>
      <c r="I1225" s="7">
        <f t="shared" si="655"/>
        <v>76</v>
      </c>
      <c r="J1225" s="16">
        <v>0</v>
      </c>
      <c r="K1225" s="14">
        <v>0</v>
      </c>
      <c r="L1225" s="15">
        <f t="shared" si="663"/>
        <v>2750.3650903457019</v>
      </c>
      <c r="M1225" s="14">
        <f t="shared" si="647"/>
        <v>769177</v>
      </c>
      <c r="N1225" s="13"/>
      <c r="O1225" s="12">
        <f>1000*(IF(I16&lt;18,VLOOKUP(I16,'[1]Mortality (No Interventions) H'!$B$10:$O$129,13),VLOOKUP(I16,'[1]Mortality (Interventions) H'!$B$392:$AV$512,31)))</f>
        <v>59.071655445381055</v>
      </c>
      <c r="P1225" s="11">
        <v>0</v>
      </c>
      <c r="Q1225" s="10">
        <f t="shared" si="656"/>
        <v>0.67981307288952464</v>
      </c>
      <c r="R1225" s="10">
        <f t="shared" si="657"/>
        <v>4.0157683608995721E-2</v>
      </c>
      <c r="S1225" s="10">
        <f t="shared" si="658"/>
        <v>0</v>
      </c>
      <c r="T1225" s="9">
        <f t="shared" si="648"/>
        <v>0.6396553892805289</v>
      </c>
      <c r="U1225" s="18"/>
      <c r="V1225" s="8">
        <f t="shared" si="659"/>
        <v>5228.9657996594597</v>
      </c>
      <c r="W1225" s="8">
        <f t="shared" si="649"/>
        <v>4920.0821336062936</v>
      </c>
      <c r="X1225" s="18"/>
      <c r="Y1225" s="8">
        <f t="shared" si="650"/>
        <v>0</v>
      </c>
      <c r="Z1225" s="8">
        <f t="shared" si="651"/>
        <v>0</v>
      </c>
      <c r="AA1225" s="8">
        <f t="shared" si="652"/>
        <v>-1759.285852528657</v>
      </c>
      <c r="AB1225" s="8">
        <f t="shared" si="660"/>
        <v>-30888.366605316503</v>
      </c>
      <c r="AC1225" s="8">
        <f t="shared" si="653"/>
        <v>-32647.652457845161</v>
      </c>
      <c r="AD1225" s="8">
        <f t="shared" si="661"/>
        <v>512.96154494659299</v>
      </c>
      <c r="AE1225" s="8">
        <f t="shared" si="654"/>
        <v>-32134.690912898568</v>
      </c>
      <c r="AJ1225" s="7"/>
      <c r="AK1225" s="6"/>
      <c r="AL1225" s="6"/>
      <c r="AM1225" s="5"/>
      <c r="AN1225" s="5"/>
    </row>
    <row r="1226" spans="1:40" x14ac:dyDescent="0.15">
      <c r="A1226" s="1"/>
      <c r="D1226" s="17"/>
      <c r="E1226" s="24"/>
      <c r="F1226" s="17"/>
      <c r="G1226" s="21"/>
      <c r="H1226" s="17">
        <f t="shared" si="662"/>
        <v>77</v>
      </c>
      <c r="I1226" s="7">
        <f t="shared" si="655"/>
        <v>77</v>
      </c>
      <c r="J1226" s="16">
        <v>0</v>
      </c>
      <c r="K1226" s="14">
        <v>0</v>
      </c>
      <c r="L1226" s="15">
        <f t="shared" si="663"/>
        <v>2750.3650903457019</v>
      </c>
      <c r="M1226" s="14">
        <f t="shared" si="647"/>
        <v>769177</v>
      </c>
      <c r="N1226" s="13"/>
      <c r="O1226" s="12">
        <f>1000*(IF(I17&lt;18,VLOOKUP(I17,'[1]Mortality (No Interventions) H'!$B$10:$O$129,13),VLOOKUP(I17,'[1]Mortality (Interventions) H'!$B$392:$AV$512,31)))</f>
        <v>65.998030035676521</v>
      </c>
      <c r="P1226" s="11">
        <v>0</v>
      </c>
      <c r="Q1226" s="10">
        <f t="shared" si="656"/>
        <v>0.6396553892805289</v>
      </c>
      <c r="R1226" s="10">
        <f t="shared" si="657"/>
        <v>4.2215995594218701E-2</v>
      </c>
      <c r="S1226" s="10">
        <f t="shared" si="658"/>
        <v>0</v>
      </c>
      <c r="T1226" s="9">
        <f t="shared" si="648"/>
        <v>0.59743939368631016</v>
      </c>
      <c r="U1226" s="18"/>
      <c r="V1226" s="8">
        <f t="shared" si="659"/>
        <v>4920.0821336062936</v>
      </c>
      <c r="W1226" s="8">
        <f t="shared" si="649"/>
        <v>4595.36640517455</v>
      </c>
      <c r="X1226" s="18"/>
      <c r="Y1226" s="8">
        <f t="shared" si="650"/>
        <v>0</v>
      </c>
      <c r="Z1226" s="8">
        <f t="shared" si="651"/>
        <v>0</v>
      </c>
      <c r="AA1226" s="8">
        <f t="shared" si="652"/>
        <v>-1643.1764519921298</v>
      </c>
      <c r="AB1226" s="8">
        <f t="shared" si="660"/>
        <v>-32471.572843174359</v>
      </c>
      <c r="AC1226" s="8">
        <f t="shared" si="653"/>
        <v>-34114.74929516649</v>
      </c>
      <c r="AD1226" s="8">
        <f t="shared" si="661"/>
        <v>482.66005730677745</v>
      </c>
      <c r="AE1226" s="8">
        <f t="shared" si="654"/>
        <v>-33632.089237859713</v>
      </c>
      <c r="AJ1226" s="7"/>
      <c r="AK1226" s="6"/>
      <c r="AL1226" s="6"/>
      <c r="AM1226" s="5"/>
      <c r="AN1226" s="5"/>
    </row>
    <row r="1227" spans="1:40" x14ac:dyDescent="0.15">
      <c r="A1227" s="1"/>
      <c r="B1227" s="1"/>
      <c r="D1227" s="17"/>
      <c r="E1227" s="17"/>
      <c r="F1227" s="17"/>
      <c r="G1227" s="17"/>
      <c r="H1227" s="17">
        <f t="shared" si="662"/>
        <v>78</v>
      </c>
      <c r="I1227" s="7">
        <f t="shared" si="655"/>
        <v>78</v>
      </c>
      <c r="J1227" s="16">
        <v>0</v>
      </c>
      <c r="K1227" s="14">
        <v>0</v>
      </c>
      <c r="L1227" s="15">
        <f t="shared" si="663"/>
        <v>2750.3650903457019</v>
      </c>
      <c r="M1227" s="14">
        <f t="shared" si="647"/>
        <v>769177</v>
      </c>
      <c r="N1227" s="13"/>
      <c r="O1227" s="12">
        <f>1000*(IF(I18&lt;18,VLOOKUP(I18,'[1]Mortality (No Interventions) H'!$B$10:$O$129,13),VLOOKUP(I18,'[1]Mortality (Interventions) H'!$B$392:$AV$512,31)))</f>
        <v>73.645385983379114</v>
      </c>
      <c r="P1227" s="11">
        <v>0</v>
      </c>
      <c r="Q1227" s="10">
        <f t="shared" si="656"/>
        <v>0.59743939368631016</v>
      </c>
      <c r="R1227" s="10">
        <f t="shared" si="657"/>
        <v>4.3998654749704304E-2</v>
      </c>
      <c r="S1227" s="10">
        <f t="shared" si="658"/>
        <v>0</v>
      </c>
      <c r="T1227" s="9">
        <f t="shared" si="648"/>
        <v>0.55344073893660584</v>
      </c>
      <c r="U1227" s="18"/>
      <c r="V1227" s="8">
        <f t="shared" si="659"/>
        <v>4595.36640517455</v>
      </c>
      <c r="W1227" s="8">
        <f t="shared" si="649"/>
        <v>4256.938872530417</v>
      </c>
      <c r="X1227" s="18"/>
      <c r="Y1227" s="8">
        <f t="shared" si="650"/>
        <v>0</v>
      </c>
      <c r="Z1227" s="8">
        <f t="shared" si="651"/>
        <v>0</v>
      </c>
      <c r="AA1227" s="8">
        <f t="shared" si="652"/>
        <v>-1522.1640879463698</v>
      </c>
      <c r="AB1227" s="8">
        <f t="shared" si="660"/>
        <v>-33842.75326441331</v>
      </c>
      <c r="AC1227" s="8">
        <f t="shared" si="653"/>
        <v>-35364.917352359676</v>
      </c>
      <c r="AD1227" s="8">
        <f t="shared" si="661"/>
        <v>450.80544434762339</v>
      </c>
      <c r="AE1227" s="8">
        <f t="shared" si="654"/>
        <v>-34914.111908012055</v>
      </c>
      <c r="AJ1227" s="7"/>
      <c r="AK1227" s="6"/>
      <c r="AL1227" s="6"/>
      <c r="AM1227" s="5"/>
      <c r="AN1227" s="5"/>
    </row>
    <row r="1228" spans="1:40" x14ac:dyDescent="0.15">
      <c r="A1228" s="1"/>
      <c r="D1228" s="17"/>
      <c r="E1228" s="17"/>
      <c r="F1228" s="17"/>
      <c r="G1228" s="21"/>
      <c r="H1228" s="17">
        <f t="shared" si="662"/>
        <v>79</v>
      </c>
      <c r="I1228" s="7">
        <f t="shared" si="655"/>
        <v>79</v>
      </c>
      <c r="J1228" s="16">
        <v>0</v>
      </c>
      <c r="K1228" s="14">
        <v>0</v>
      </c>
      <c r="L1228" s="15">
        <f t="shared" si="663"/>
        <v>2750.3650903457019</v>
      </c>
      <c r="M1228" s="14">
        <f t="shared" si="647"/>
        <v>769177</v>
      </c>
      <c r="N1228" s="13"/>
      <c r="O1228" s="12">
        <f>1000*(IF(I19&lt;18,VLOOKUP(I19,'[1]Mortality (No Interventions) H'!$B$10:$O$129,13),VLOOKUP(I19,'[1]Mortality (Interventions) H'!$B$392:$AV$512,31)))</f>
        <v>82.043970393136775</v>
      </c>
      <c r="P1228" s="11">
        <v>0</v>
      </c>
      <c r="Q1228" s="10">
        <f t="shared" si="656"/>
        <v>0.55344073893660584</v>
      </c>
      <c r="R1228" s="10">
        <f t="shared" si="657"/>
        <v>4.5406475599670627E-2</v>
      </c>
      <c r="S1228" s="10">
        <f t="shared" si="658"/>
        <v>0</v>
      </c>
      <c r="T1228" s="9">
        <f t="shared" si="648"/>
        <v>0.50803426333693524</v>
      </c>
      <c r="U1228" s="18"/>
      <c r="V1228" s="8">
        <f t="shared" si="659"/>
        <v>4256.938872530417</v>
      </c>
      <c r="W1228" s="8">
        <f t="shared" si="649"/>
        <v>3907.6827057071387</v>
      </c>
      <c r="X1228" s="18"/>
      <c r="Y1228" s="8">
        <f t="shared" si="650"/>
        <v>0</v>
      </c>
      <c r="Z1228" s="8">
        <f t="shared" si="651"/>
        <v>0</v>
      </c>
      <c r="AA1228" s="8">
        <f t="shared" si="652"/>
        <v>-1397.279702581402</v>
      </c>
      <c r="AB1228" s="8">
        <f t="shared" si="660"/>
        <v>-34925.616682327855</v>
      </c>
      <c r="AC1228" s="8">
        <f t="shared" si="653"/>
        <v>-36322.896384909254</v>
      </c>
      <c r="AD1228" s="8">
        <f t="shared" si="661"/>
        <v>417.60570339523395</v>
      </c>
      <c r="AE1228" s="8">
        <f t="shared" si="654"/>
        <v>-35905.290681514023</v>
      </c>
      <c r="AJ1228" s="7"/>
      <c r="AK1228" s="6"/>
      <c r="AL1228" s="6"/>
      <c r="AM1228" s="5"/>
      <c r="AN1228" s="5"/>
    </row>
    <row r="1229" spans="1:40" x14ac:dyDescent="0.15">
      <c r="A1229" s="1"/>
      <c r="D1229" s="17"/>
      <c r="E1229" s="17"/>
      <c r="F1229" s="17"/>
      <c r="G1229" s="17"/>
      <c r="H1229" s="17">
        <f t="shared" si="662"/>
        <v>80</v>
      </c>
      <c r="I1229" s="7">
        <f t="shared" si="655"/>
        <v>80</v>
      </c>
      <c r="J1229" s="16">
        <v>0</v>
      </c>
      <c r="K1229" s="14">
        <v>0</v>
      </c>
      <c r="L1229" s="15">
        <f t="shared" si="663"/>
        <v>2750.3650903457019</v>
      </c>
      <c r="M1229" s="14">
        <f t="shared" si="647"/>
        <v>769177</v>
      </c>
      <c r="N1229" s="13"/>
      <c r="O1229" s="12">
        <f>1000*(IF(I20&lt;18,VLOOKUP(I20,'[1]Mortality (No Interventions) H'!$B$10:$O$129,13),VLOOKUP(I20,'[1]Mortality (Interventions) H'!$B$392:$AV$512,31)))</f>
        <v>91.073151357752153</v>
      </c>
      <c r="P1229" s="11">
        <v>0</v>
      </c>
      <c r="Q1229" s="10">
        <f t="shared" si="656"/>
        <v>0.50803426333693524</v>
      </c>
      <c r="R1229" s="10">
        <f t="shared" si="657"/>
        <v>4.6268281359808816E-2</v>
      </c>
      <c r="S1229" s="10">
        <f t="shared" si="658"/>
        <v>0</v>
      </c>
      <c r="T1229" s="9">
        <f t="shared" si="648"/>
        <v>0.46176598197712643</v>
      </c>
      <c r="U1229" s="18"/>
      <c r="V1229" s="8">
        <f t="shared" si="659"/>
        <v>3907.6827057071387</v>
      </c>
      <c r="W1229" s="8">
        <f t="shared" si="649"/>
        <v>3551.7977271922018</v>
      </c>
      <c r="X1229" s="18"/>
      <c r="Y1229" s="8">
        <f t="shared" si="650"/>
        <v>0</v>
      </c>
      <c r="Z1229" s="8">
        <f t="shared" si="651"/>
        <v>0</v>
      </c>
      <c r="AA1229" s="8">
        <f t="shared" si="652"/>
        <v>-1270.0250367390911</v>
      </c>
      <c r="AB1229" s="8">
        <f t="shared" si="660"/>
        <v>-35588.497851493667</v>
      </c>
      <c r="AC1229" s="8">
        <f t="shared" si="653"/>
        <v>-36858.522888232757</v>
      </c>
      <c r="AD1229" s="8">
        <f t="shared" si="661"/>
        <v>383.34367342987031</v>
      </c>
      <c r="AE1229" s="8">
        <f t="shared" si="654"/>
        <v>-36475.179214802884</v>
      </c>
      <c r="AJ1229" s="7"/>
      <c r="AK1229" s="6"/>
      <c r="AL1229" s="6"/>
      <c r="AM1229" s="5"/>
      <c r="AN1229" s="5"/>
    </row>
    <row r="1230" spans="1:40" x14ac:dyDescent="0.15">
      <c r="B1230" s="23"/>
      <c r="C1230" s="22"/>
      <c r="D1230" s="17"/>
      <c r="E1230" s="17"/>
      <c r="F1230" s="17"/>
      <c r="G1230" s="21"/>
      <c r="H1230" s="17">
        <f t="shared" si="662"/>
        <v>81</v>
      </c>
      <c r="I1230" s="7">
        <f t="shared" si="655"/>
        <v>81</v>
      </c>
      <c r="J1230" s="16">
        <v>0</v>
      </c>
      <c r="K1230" s="14">
        <v>0</v>
      </c>
      <c r="L1230" s="15">
        <f t="shared" si="663"/>
        <v>2750.3650903457019</v>
      </c>
      <c r="M1230" s="14">
        <f t="shared" si="647"/>
        <v>769177</v>
      </c>
      <c r="N1230" s="13"/>
      <c r="O1230" s="12">
        <f>1000*(IF(I21&lt;18,VLOOKUP(I21,'[1]Mortality (No Interventions) H'!$B$10:$O$129,13),VLOOKUP(I21,'[1]Mortality (Interventions) H'!$B$392:$AV$512,31)))</f>
        <v>100.8566698029059</v>
      </c>
      <c r="P1230" s="11">
        <v>0</v>
      </c>
      <c r="Q1230" s="10">
        <f t="shared" si="656"/>
        <v>0.46176598197712643</v>
      </c>
      <c r="R1230" s="10">
        <f t="shared" si="657"/>
        <v>4.6572179170481641E-2</v>
      </c>
      <c r="S1230" s="10">
        <f t="shared" si="658"/>
        <v>0</v>
      </c>
      <c r="T1230" s="9">
        <f t="shared" si="648"/>
        <v>0.41519380280664481</v>
      </c>
      <c r="U1230" s="18"/>
      <c r="V1230" s="8">
        <f t="shared" si="659"/>
        <v>3551.7977271922018</v>
      </c>
      <c r="W1230" s="8">
        <f t="shared" si="649"/>
        <v>3193.5752366140664</v>
      </c>
      <c r="X1230" s="18"/>
      <c r="Y1230" s="8">
        <f t="shared" si="650"/>
        <v>0</v>
      </c>
      <c r="Z1230" s="8">
        <f t="shared" si="651"/>
        <v>0</v>
      </c>
      <c r="AA1230" s="8">
        <f t="shared" si="652"/>
        <v>-1141.9345409672733</v>
      </c>
      <c r="AB1230" s="8">
        <f t="shared" si="660"/>
        <v>-35822.249057813555</v>
      </c>
      <c r="AC1230" s="8">
        <f t="shared" si="653"/>
        <v>-36964.18359878083</v>
      </c>
      <c r="AD1230" s="8">
        <f t="shared" si="661"/>
        <v>348.43135703755502</v>
      </c>
      <c r="AE1230" s="8">
        <f t="shared" si="654"/>
        <v>-36615.752241743277</v>
      </c>
      <c r="AJ1230" s="7"/>
      <c r="AK1230" s="6"/>
      <c r="AL1230" s="6"/>
      <c r="AM1230" s="5"/>
      <c r="AN1230" s="5"/>
    </row>
    <row r="1231" spans="1:40" x14ac:dyDescent="0.15">
      <c r="B1231" s="17"/>
      <c r="C1231" s="17"/>
      <c r="D1231" s="17"/>
      <c r="F1231" s="17"/>
      <c r="G1231" s="17"/>
      <c r="H1231" s="17">
        <f t="shared" si="662"/>
        <v>82</v>
      </c>
      <c r="I1231" s="7">
        <f t="shared" si="655"/>
        <v>82</v>
      </c>
      <c r="J1231" s="16">
        <v>0</v>
      </c>
      <c r="K1231" s="14">
        <v>0</v>
      </c>
      <c r="L1231" s="15">
        <f t="shared" si="663"/>
        <v>2750.3650903457019</v>
      </c>
      <c r="M1231" s="14">
        <f t="shared" si="647"/>
        <v>769177</v>
      </c>
      <c r="N1231" s="13"/>
      <c r="O1231" s="12">
        <f>1000*(IF(I22&lt;18,VLOOKUP(I22,'[1]Mortality (No Interventions) H'!$B$10:$O$129,13),VLOOKUP(I22,'[1]Mortality (Interventions) H'!$B$392:$AV$512,31)))</f>
        <v>111.73286586640258</v>
      </c>
      <c r="P1231" s="11">
        <v>0</v>
      </c>
      <c r="Q1231" s="10">
        <f t="shared" si="656"/>
        <v>0.41519380280664481</v>
      </c>
      <c r="R1231" s="10">
        <f t="shared" si="657"/>
        <v>4.6390793477556445E-2</v>
      </c>
      <c r="S1231" s="10">
        <f t="shared" si="658"/>
        <v>0</v>
      </c>
      <c r="T1231" s="9">
        <f t="shared" si="648"/>
        <v>0.36880300932908838</v>
      </c>
      <c r="U1231" s="18"/>
      <c r="V1231" s="8">
        <f t="shared" si="659"/>
        <v>3193.5752366140664</v>
      </c>
      <c r="W1231" s="8">
        <f t="shared" si="649"/>
        <v>2836.7479230672025</v>
      </c>
      <c r="X1231" s="18"/>
      <c r="Y1231" s="8">
        <f t="shared" si="650"/>
        <v>0</v>
      </c>
      <c r="Z1231" s="8">
        <f t="shared" si="651"/>
        <v>0</v>
      </c>
      <c r="AA1231" s="8">
        <f t="shared" si="652"/>
        <v>-1014.3429220731649</v>
      </c>
      <c r="AB1231" s="8">
        <f t="shared" si="660"/>
        <v>-35682.731354686432</v>
      </c>
      <c r="AC1231" s="8">
        <f t="shared" si="653"/>
        <v>-36697.074276759595</v>
      </c>
      <c r="AD1231" s="8">
        <f t="shared" si="661"/>
        <v>313.28973071183992</v>
      </c>
      <c r="AE1231" s="8">
        <f t="shared" si="654"/>
        <v>-36383.784546047755</v>
      </c>
      <c r="AJ1231" s="7"/>
      <c r="AK1231" s="6"/>
      <c r="AL1231" s="6"/>
      <c r="AM1231" s="5"/>
      <c r="AN1231" s="5"/>
    </row>
    <row r="1232" spans="1:40" x14ac:dyDescent="0.15">
      <c r="B1232" s="17"/>
      <c r="C1232" s="17"/>
      <c r="D1232" s="17"/>
      <c r="F1232" s="17"/>
      <c r="G1232" s="17"/>
      <c r="H1232" s="17">
        <f t="shared" si="662"/>
        <v>83</v>
      </c>
      <c r="I1232" s="7">
        <f t="shared" si="655"/>
        <v>83</v>
      </c>
      <c r="J1232" s="16">
        <v>0</v>
      </c>
      <c r="K1232" s="14">
        <v>0</v>
      </c>
      <c r="L1232" s="15">
        <f t="shared" si="663"/>
        <v>2750.3650903457019</v>
      </c>
      <c r="M1232" s="14">
        <f t="shared" si="647"/>
        <v>769177</v>
      </c>
      <c r="N1232" s="13"/>
      <c r="O1232" s="12">
        <f>1000*(IF(I23&lt;18,VLOOKUP(I23,'[1]Mortality (No Interventions) H'!$B$10:$O$129,13),VLOOKUP(I23,'[1]Mortality (Interventions) H'!$B$392:$AV$512,31)))</f>
        <v>123.80487392220137</v>
      </c>
      <c r="P1232" s="11">
        <v>0</v>
      </c>
      <c r="Q1232" s="10">
        <f t="shared" si="656"/>
        <v>0.36880300932908838</v>
      </c>
      <c r="R1232" s="10">
        <f t="shared" si="657"/>
        <v>4.5659610072116247E-2</v>
      </c>
      <c r="S1232" s="10">
        <f t="shared" si="658"/>
        <v>0</v>
      </c>
      <c r="T1232" s="9">
        <f t="shared" si="648"/>
        <v>0.32314339925697211</v>
      </c>
      <c r="U1232" s="18"/>
      <c r="V1232" s="8">
        <f t="shared" si="659"/>
        <v>2836.7479230672025</v>
      </c>
      <c r="W1232" s="8">
        <f t="shared" si="649"/>
        <v>2485.5447041028006</v>
      </c>
      <c r="X1232" s="18"/>
      <c r="Y1232" s="8">
        <f t="shared" si="650"/>
        <v>0</v>
      </c>
      <c r="Z1232" s="8">
        <f t="shared" si="651"/>
        <v>0</v>
      </c>
      <c r="AA1232" s="8">
        <f t="shared" si="652"/>
        <v>-888.76232449201927</v>
      </c>
      <c r="AB1232" s="8">
        <f t="shared" si="660"/>
        <v>-35120.32189644016</v>
      </c>
      <c r="AC1232" s="8">
        <f t="shared" si="653"/>
        <v>-36009.084220932178</v>
      </c>
      <c r="AD1232" s="8">
        <f t="shared" si="661"/>
        <v>278.2849712528926</v>
      </c>
      <c r="AE1232" s="8">
        <f t="shared" si="654"/>
        <v>-35730.799249679287</v>
      </c>
      <c r="AJ1232" s="7"/>
      <c r="AK1232" s="6"/>
      <c r="AL1232" s="6"/>
      <c r="AM1232" s="5"/>
      <c r="AN1232" s="5"/>
    </row>
    <row r="1233" spans="2:40" x14ac:dyDescent="0.15">
      <c r="B1233" s="17"/>
      <c r="C1233" s="17"/>
      <c r="D1233" s="17"/>
      <c r="F1233" s="17"/>
      <c r="G1233" s="17"/>
      <c r="H1233" s="17">
        <f t="shared" si="662"/>
        <v>84</v>
      </c>
      <c r="I1233" s="7">
        <f t="shared" si="655"/>
        <v>84</v>
      </c>
      <c r="J1233" s="16">
        <v>0</v>
      </c>
      <c r="K1233" s="14">
        <v>0</v>
      </c>
      <c r="L1233" s="15">
        <f t="shared" si="663"/>
        <v>2750.3650903457019</v>
      </c>
      <c r="M1233" s="14">
        <f t="shared" si="647"/>
        <v>769177</v>
      </c>
      <c r="N1233" s="13"/>
      <c r="O1233" s="12">
        <f>1000*(IF(I24&lt;18,VLOOKUP(I24,'[1]Mortality (No Interventions) H'!$B$10:$O$129,13),VLOOKUP(I24,'[1]Mortality (Interventions) H'!$B$392:$AV$512,31)))</f>
        <v>137.25617461001772</v>
      </c>
      <c r="P1233" s="11">
        <v>0</v>
      </c>
      <c r="Q1233" s="10">
        <f t="shared" si="656"/>
        <v>0.32314339925697211</v>
      </c>
      <c r="R1233" s="10">
        <f t="shared" si="657"/>
        <v>4.4353426832489634E-2</v>
      </c>
      <c r="S1233" s="10">
        <f t="shared" si="658"/>
        <v>0</v>
      </c>
      <c r="T1233" s="9">
        <f t="shared" si="648"/>
        <v>0.27878997242448245</v>
      </c>
      <c r="U1233" s="18"/>
      <c r="V1233" s="8">
        <f t="shared" si="659"/>
        <v>2485.5447041028006</v>
      </c>
      <c r="W1233" s="8">
        <f t="shared" si="649"/>
        <v>2144.3883461954615</v>
      </c>
      <c r="X1233" s="18"/>
      <c r="Y1233" s="8">
        <f t="shared" si="650"/>
        <v>0</v>
      </c>
      <c r="Z1233" s="8">
        <f t="shared" si="651"/>
        <v>0</v>
      </c>
      <c r="AA1233" s="8">
        <f t="shared" si="652"/>
        <v>-766.77420769473736</v>
      </c>
      <c r="AB1233" s="8">
        <f t="shared" si="660"/>
        <v>-34115.635790733882</v>
      </c>
      <c r="AC1233" s="8">
        <f t="shared" si="653"/>
        <v>-34882.409998428622</v>
      </c>
      <c r="AD1233" s="8">
        <f t="shared" si="661"/>
        <v>243.83193547248476</v>
      </c>
      <c r="AE1233" s="8">
        <f t="shared" si="654"/>
        <v>-34638.578062956134</v>
      </c>
      <c r="AJ1233" s="7"/>
      <c r="AK1233" s="6"/>
      <c r="AL1233" s="6"/>
      <c r="AM1233" s="5"/>
      <c r="AN1233" s="5"/>
    </row>
    <row r="1234" spans="2:40" x14ac:dyDescent="0.15">
      <c r="B1234" s="17"/>
      <c r="C1234" s="19"/>
      <c r="D1234" s="21"/>
      <c r="F1234" s="17"/>
      <c r="G1234" s="19"/>
      <c r="H1234" s="17">
        <f t="shared" si="662"/>
        <v>85</v>
      </c>
      <c r="I1234" s="7">
        <f t="shared" si="655"/>
        <v>85</v>
      </c>
      <c r="J1234" s="16">
        <v>0</v>
      </c>
      <c r="K1234" s="14">
        <v>0</v>
      </c>
      <c r="L1234" s="15">
        <f t="shared" si="663"/>
        <v>2750.3650903457019</v>
      </c>
      <c r="M1234" s="14">
        <f t="shared" si="647"/>
        <v>769177</v>
      </c>
      <c r="N1234" s="13"/>
      <c r="O1234" s="12">
        <f>1000*(IF(I25&lt;18,VLOOKUP(I25,'[1]Mortality (No Interventions) H'!$B$10:$O$129,13),VLOOKUP(I25,'[1]Mortality (Interventions) H'!$B$392:$AV$512,31)))</f>
        <v>151.5427504568701</v>
      </c>
      <c r="P1234" s="11">
        <v>0</v>
      </c>
      <c r="Q1234" s="10">
        <f t="shared" si="656"/>
        <v>0.27878997242448245</v>
      </c>
      <c r="R1234" s="10">
        <f t="shared" si="657"/>
        <v>4.2248599221001035E-2</v>
      </c>
      <c r="S1234" s="10">
        <f t="shared" si="658"/>
        <v>0</v>
      </c>
      <c r="T1234" s="9">
        <f t="shared" si="648"/>
        <v>0.2365413732034814</v>
      </c>
      <c r="U1234" s="18"/>
      <c r="V1234" s="8">
        <f t="shared" si="659"/>
        <v>2144.3883461954615</v>
      </c>
      <c r="W1234" s="8">
        <f t="shared" si="649"/>
        <v>1819.4218381653423</v>
      </c>
      <c r="X1234" s="18"/>
      <c r="Y1234" s="8">
        <f t="shared" si="650"/>
        <v>0</v>
      </c>
      <c r="Z1234" s="8">
        <f t="shared" si="651"/>
        <v>0</v>
      </c>
      <c r="AA1234" s="8">
        <f t="shared" si="652"/>
        <v>-650.57513528128948</v>
      </c>
      <c r="AB1234" s="8">
        <f t="shared" si="660"/>
        <v>-32496.650803011911</v>
      </c>
      <c r="AC1234" s="8">
        <f t="shared" si="653"/>
        <v>-33147.225938293202</v>
      </c>
      <c r="AD1234" s="8">
        <f t="shared" si="661"/>
        <v>210.3644967617748</v>
      </c>
      <c r="AE1234" s="8">
        <f t="shared" si="654"/>
        <v>-32936.86144153143</v>
      </c>
      <c r="AG1234" s="20"/>
      <c r="AJ1234" s="7"/>
      <c r="AK1234" s="6"/>
      <c r="AL1234" s="6"/>
      <c r="AM1234" s="5"/>
      <c r="AN1234" s="5"/>
    </row>
    <row r="1235" spans="2:40" x14ac:dyDescent="0.15">
      <c r="B1235" s="7"/>
      <c r="C1235" s="19"/>
      <c r="D1235" s="21"/>
      <c r="E1235" s="21"/>
      <c r="F1235" s="7"/>
      <c r="G1235" s="19"/>
      <c r="H1235" s="17">
        <f t="shared" si="662"/>
        <v>86</v>
      </c>
      <c r="I1235" s="7">
        <f t="shared" si="655"/>
        <v>86</v>
      </c>
      <c r="J1235" s="16">
        <v>0</v>
      </c>
      <c r="K1235" s="14">
        <v>0</v>
      </c>
      <c r="L1235" s="15">
        <f t="shared" si="663"/>
        <v>2750.3650903457019</v>
      </c>
      <c r="M1235" s="14">
        <f t="shared" si="647"/>
        <v>769177</v>
      </c>
      <c r="N1235" s="13"/>
      <c r="O1235" s="12">
        <f>1000*(IF(I26&lt;18,VLOOKUP(I26,'[1]Mortality (No Interventions) H'!$B$10:$O$129,13),VLOOKUP(I26,'[1]Mortality (Interventions) H'!$B$392:$AV$512,31)))</f>
        <v>166.16200339282389</v>
      </c>
      <c r="P1235" s="11">
        <v>0</v>
      </c>
      <c r="Q1235" s="10">
        <f t="shared" si="656"/>
        <v>0.2365413732034814</v>
      </c>
      <c r="R1235" s="10">
        <f t="shared" si="657"/>
        <v>3.9304188456780097E-2</v>
      </c>
      <c r="S1235" s="10">
        <f t="shared" si="658"/>
        <v>0</v>
      </c>
      <c r="T1235" s="9">
        <f t="shared" si="648"/>
        <v>0.19723718474670129</v>
      </c>
      <c r="U1235" s="18"/>
      <c r="V1235" s="8">
        <f t="shared" si="659"/>
        <v>1819.4218381653423</v>
      </c>
      <c r="W1235" s="8">
        <f t="shared" si="649"/>
        <v>1517.1030605191347</v>
      </c>
      <c r="X1235" s="18"/>
      <c r="Y1235" s="8">
        <f t="shared" si="650"/>
        <v>0</v>
      </c>
      <c r="Z1235" s="8">
        <f t="shared" si="651"/>
        <v>0</v>
      </c>
      <c r="AA1235" s="8">
        <f t="shared" si="652"/>
        <v>-542.47426744539302</v>
      </c>
      <c r="AB1235" s="8">
        <f t="shared" si="660"/>
        <v>-30231.877764620745</v>
      </c>
      <c r="AC1235" s="8">
        <f t="shared" si="653"/>
        <v>-30774.352032066137</v>
      </c>
      <c r="AD1235" s="8">
        <f t="shared" si="661"/>
        <v>178.48528232402009</v>
      </c>
      <c r="AE1235" s="8">
        <f t="shared" si="654"/>
        <v>-30595.866749742116</v>
      </c>
      <c r="AG1235" s="20"/>
      <c r="AJ1235" s="7"/>
      <c r="AK1235" s="6"/>
      <c r="AL1235" s="6"/>
      <c r="AM1235" s="5"/>
      <c r="AN1235" s="5"/>
    </row>
    <row r="1236" spans="2:40" x14ac:dyDescent="0.15">
      <c r="B1236" s="7"/>
      <c r="C1236" s="19"/>
      <c r="D1236" s="21"/>
      <c r="E1236" s="21"/>
      <c r="F1236" s="7"/>
      <c r="G1236" s="19"/>
      <c r="H1236" s="17">
        <f t="shared" si="662"/>
        <v>87</v>
      </c>
      <c r="I1236" s="7">
        <f t="shared" si="655"/>
        <v>87</v>
      </c>
      <c r="J1236" s="16">
        <v>0</v>
      </c>
      <c r="K1236" s="14">
        <v>0</v>
      </c>
      <c r="L1236" s="15">
        <f t="shared" si="663"/>
        <v>2750.3650903457019</v>
      </c>
      <c r="M1236" s="14">
        <f t="shared" si="647"/>
        <v>769177</v>
      </c>
      <c r="N1236" s="13"/>
      <c r="O1236" s="12">
        <f>1000*(IF(I27&lt;18,VLOOKUP(I27,'[1]Mortality (No Interventions) H'!$B$10:$O$129,13),VLOOKUP(I27,'[1]Mortality (Interventions) H'!$B$392:$AV$512,31)))</f>
        <v>181.87485123424926</v>
      </c>
      <c r="P1236" s="11">
        <v>0</v>
      </c>
      <c r="Q1236" s="10">
        <f t="shared" si="656"/>
        <v>0.19723718474670129</v>
      </c>
      <c r="R1236" s="10">
        <f t="shared" si="657"/>
        <v>3.5872483633668441E-2</v>
      </c>
      <c r="S1236" s="10">
        <f t="shared" si="658"/>
        <v>0</v>
      </c>
      <c r="T1236" s="9">
        <f t="shared" si="648"/>
        <v>0.16136470111303286</v>
      </c>
      <c r="U1236" s="18"/>
      <c r="V1236" s="8">
        <f t="shared" si="659"/>
        <v>1517.1030605191347</v>
      </c>
      <c r="W1236" s="8">
        <f t="shared" si="649"/>
        <v>1241.1801670801929</v>
      </c>
      <c r="X1236" s="18"/>
      <c r="Y1236" s="8">
        <f t="shared" si="650"/>
        <v>0</v>
      </c>
      <c r="Z1236" s="8">
        <f t="shared" si="651"/>
        <v>0</v>
      </c>
      <c r="AA1236" s="8">
        <f t="shared" si="652"/>
        <v>-443.81184075535378</v>
      </c>
      <c r="AB1236" s="8">
        <f t="shared" si="660"/>
        <v>-27592.28934389419</v>
      </c>
      <c r="AC1236" s="8">
        <f t="shared" si="653"/>
        <v>-28036.101184649542</v>
      </c>
      <c r="AD1236" s="8">
        <f t="shared" si="661"/>
        <v>148.82781023692712</v>
      </c>
      <c r="AE1236" s="8">
        <f t="shared" si="654"/>
        <v>-27887.273374412616</v>
      </c>
      <c r="AG1236" s="20"/>
      <c r="AJ1236" s="7"/>
      <c r="AK1236" s="6"/>
      <c r="AL1236" s="6"/>
      <c r="AM1236" s="5"/>
      <c r="AN1236" s="5"/>
    </row>
    <row r="1237" spans="2:40" x14ac:dyDescent="0.15">
      <c r="B1237" s="7"/>
      <c r="C1237" s="19"/>
      <c r="D1237" s="21"/>
      <c r="E1237" s="21"/>
      <c r="F1237" s="7"/>
      <c r="G1237" s="19"/>
      <c r="H1237" s="17">
        <f t="shared" si="662"/>
        <v>88</v>
      </c>
      <c r="I1237" s="7">
        <f t="shared" si="655"/>
        <v>88</v>
      </c>
      <c r="J1237" s="16">
        <v>0</v>
      </c>
      <c r="K1237" s="14">
        <v>0</v>
      </c>
      <c r="L1237" s="15">
        <f t="shared" si="663"/>
        <v>2750.3650903457019</v>
      </c>
      <c r="M1237" s="14">
        <f t="shared" si="647"/>
        <v>769177</v>
      </c>
      <c r="N1237" s="13"/>
      <c r="O1237" s="12">
        <f>1000*(IF(I28&lt;18,VLOOKUP(I28,'[1]Mortality (No Interventions) H'!$B$10:$O$129,13),VLOOKUP(I28,'[1]Mortality (Interventions) H'!$B$392:$AV$512,31)))</f>
        <v>198.56588687580526</v>
      </c>
      <c r="P1237" s="11">
        <v>0</v>
      </c>
      <c r="Q1237" s="10">
        <f t="shared" si="656"/>
        <v>0.16136470111303286</v>
      </c>
      <c r="R1237" s="10">
        <f t="shared" si="657"/>
        <v>3.2041524986958614E-2</v>
      </c>
      <c r="S1237" s="10">
        <f t="shared" si="658"/>
        <v>0</v>
      </c>
      <c r="T1237" s="9">
        <f t="shared" si="648"/>
        <v>0.12932317612607425</v>
      </c>
      <c r="U1237" s="18"/>
      <c r="V1237" s="8">
        <f t="shared" si="659"/>
        <v>1241.1801670801929</v>
      </c>
      <c r="W1237" s="8">
        <f t="shared" si="649"/>
        <v>994.72412643125415</v>
      </c>
      <c r="X1237" s="18"/>
      <c r="Y1237" s="8">
        <f t="shared" si="650"/>
        <v>0</v>
      </c>
      <c r="Z1237" s="8">
        <f t="shared" si="651"/>
        <v>0</v>
      </c>
      <c r="AA1237" s="8">
        <f t="shared" si="652"/>
        <v>-355.6859489897833</v>
      </c>
      <c r="AB1237" s="8">
        <f t="shared" si="660"/>
        <v>-24645.604064893865</v>
      </c>
      <c r="AC1237" s="8">
        <f t="shared" si="653"/>
        <v>-25001.290013883648</v>
      </c>
      <c r="AD1237" s="8">
        <f t="shared" si="661"/>
        <v>121.75977439056693</v>
      </c>
      <c r="AE1237" s="8">
        <f t="shared" si="654"/>
        <v>-24879.53023949308</v>
      </c>
      <c r="AG1237" s="20"/>
      <c r="AJ1237" s="7"/>
      <c r="AK1237" s="6"/>
      <c r="AL1237" s="6"/>
      <c r="AM1237" s="5"/>
      <c r="AN1237" s="5"/>
    </row>
    <row r="1238" spans="2:40" x14ac:dyDescent="0.15">
      <c r="B1238" s="7"/>
      <c r="C1238" s="19"/>
      <c r="D1238" s="21"/>
      <c r="E1238" s="21"/>
      <c r="F1238" s="7"/>
      <c r="G1238" s="19"/>
      <c r="H1238" s="17">
        <f t="shared" si="662"/>
        <v>89</v>
      </c>
      <c r="I1238" s="7">
        <f t="shared" si="655"/>
        <v>89</v>
      </c>
      <c r="J1238" s="16">
        <v>0</v>
      </c>
      <c r="K1238" s="14">
        <v>0</v>
      </c>
      <c r="L1238" s="15">
        <f t="shared" si="663"/>
        <v>2750.3650903457019</v>
      </c>
      <c r="M1238" s="14">
        <f t="shared" si="647"/>
        <v>769177</v>
      </c>
      <c r="N1238" s="13"/>
      <c r="O1238" s="12">
        <f>1000*(IF(I29&lt;18,VLOOKUP(I29,'[1]Mortality (No Interventions) H'!$B$10:$O$129,13),VLOOKUP(I29,'[1]Mortality (Interventions) H'!$B$392:$AV$512,31)))</f>
        <v>216.69720926524852</v>
      </c>
      <c r="P1238" s="11">
        <v>0</v>
      </c>
      <c r="Q1238" s="10">
        <f t="shared" si="656"/>
        <v>0.12932317612607425</v>
      </c>
      <c r="R1238" s="10">
        <f t="shared" si="657"/>
        <v>2.8023971359838501E-2</v>
      </c>
      <c r="S1238" s="10">
        <f t="shared" si="658"/>
        <v>0</v>
      </c>
      <c r="T1238" s="9">
        <f t="shared" si="648"/>
        <v>0.10129920476623575</v>
      </c>
      <c r="U1238" s="18"/>
      <c r="V1238" s="8">
        <f t="shared" si="659"/>
        <v>994.72412643125415</v>
      </c>
      <c r="W1238" s="8">
        <f t="shared" si="649"/>
        <v>779.1701842447892</v>
      </c>
      <c r="X1238" s="18"/>
      <c r="Y1238" s="8">
        <f t="shared" si="650"/>
        <v>0</v>
      </c>
      <c r="Z1238" s="8">
        <f t="shared" si="651"/>
        <v>0</v>
      </c>
      <c r="AA1238" s="8">
        <f t="shared" si="652"/>
        <v>-278.60979646883573</v>
      </c>
      <c r="AB1238" s="8">
        <f t="shared" si="660"/>
        <v>-21555.394218646499</v>
      </c>
      <c r="AC1238" s="8">
        <f t="shared" si="653"/>
        <v>-21834.004015115333</v>
      </c>
      <c r="AD1238" s="8">
        <f t="shared" si="661"/>
        <v>97.582436802906045</v>
      </c>
      <c r="AE1238" s="8">
        <f t="shared" si="654"/>
        <v>-21736.421578312427</v>
      </c>
      <c r="AG1238" s="20"/>
      <c r="AJ1238" s="7"/>
      <c r="AK1238" s="6"/>
      <c r="AL1238" s="6"/>
      <c r="AM1238" s="5"/>
      <c r="AN1238" s="5"/>
    </row>
    <row r="1239" spans="2:40" x14ac:dyDescent="0.15">
      <c r="B1239" s="7"/>
      <c r="C1239" s="19"/>
      <c r="D1239" s="21"/>
      <c r="E1239" s="21"/>
      <c r="F1239" s="7"/>
      <c r="G1239" s="19"/>
      <c r="H1239" s="17">
        <f t="shared" si="662"/>
        <v>90</v>
      </c>
      <c r="I1239" s="7">
        <f t="shared" si="655"/>
        <v>90</v>
      </c>
      <c r="J1239" s="16">
        <v>0</v>
      </c>
      <c r="K1239" s="14">
        <v>0</v>
      </c>
      <c r="L1239" s="15">
        <f t="shared" si="663"/>
        <v>2750.3650903457019</v>
      </c>
      <c r="M1239" s="14">
        <f t="shared" si="647"/>
        <v>769177</v>
      </c>
      <c r="N1239" s="13"/>
      <c r="O1239" s="12">
        <f>1000*(IF(I30&lt;18,VLOOKUP(I30,'[1]Mortality (No Interventions) H'!$B$10:$O$129,13),VLOOKUP(I30,'[1]Mortality (Interventions) H'!$B$392:$AV$512,31)))</f>
        <v>248.91599946846458</v>
      </c>
      <c r="P1239" s="11">
        <v>0</v>
      </c>
      <c r="Q1239" s="10">
        <f t="shared" si="656"/>
        <v>0.10129920476623575</v>
      </c>
      <c r="R1239" s="10">
        <f t="shared" si="657"/>
        <v>2.5214992799748221E-2</v>
      </c>
      <c r="S1239" s="10">
        <f t="shared" si="658"/>
        <v>0</v>
      </c>
      <c r="T1239" s="9">
        <f t="shared" si="648"/>
        <v>7.6084211966487528E-2</v>
      </c>
      <c r="U1239" s="18"/>
      <c r="V1239" s="8">
        <f t="shared" si="659"/>
        <v>779.1701842447892</v>
      </c>
      <c r="W1239" s="8">
        <f t="shared" si="649"/>
        <v>585.22225907746986</v>
      </c>
      <c r="X1239" s="18"/>
      <c r="Y1239" s="8">
        <f t="shared" si="650"/>
        <v>0</v>
      </c>
      <c r="Z1239" s="8">
        <f t="shared" si="651"/>
        <v>0</v>
      </c>
      <c r="AA1239" s="8">
        <f t="shared" si="652"/>
        <v>-209.25936051909</v>
      </c>
      <c r="AB1239" s="8">
        <f t="shared" si="660"/>
        <v>-19394.792516731937</v>
      </c>
      <c r="AC1239" s="8">
        <f t="shared" si="653"/>
        <v>-19604.051877251026</v>
      </c>
      <c r="AD1239" s="8">
        <f t="shared" si="661"/>
        <v>76.43659507441383</v>
      </c>
      <c r="AE1239" s="8">
        <f t="shared" si="654"/>
        <v>-19527.615282176612</v>
      </c>
      <c r="AG1239" s="20"/>
      <c r="AJ1239" s="7"/>
      <c r="AK1239" s="6"/>
      <c r="AL1239" s="6"/>
      <c r="AM1239" s="5"/>
      <c r="AN1239" s="5"/>
    </row>
    <row r="1240" spans="2:40" x14ac:dyDescent="0.15">
      <c r="B1240" s="7"/>
      <c r="C1240" s="19"/>
      <c r="D1240" s="21"/>
      <c r="E1240" s="21"/>
      <c r="F1240" s="7"/>
      <c r="G1240" s="19"/>
      <c r="H1240" s="17">
        <f t="shared" si="662"/>
        <v>91</v>
      </c>
      <c r="I1240" s="7">
        <f t="shared" si="655"/>
        <v>91</v>
      </c>
      <c r="J1240" s="16">
        <v>0</v>
      </c>
      <c r="K1240" s="14">
        <v>0</v>
      </c>
      <c r="L1240" s="15">
        <f t="shared" si="663"/>
        <v>2750.3650903457019</v>
      </c>
      <c r="M1240" s="14">
        <f t="shared" si="647"/>
        <v>769177</v>
      </c>
      <c r="N1240" s="13"/>
      <c r="O1240" s="12">
        <f>1000*(IF(I31&lt;18,VLOOKUP(I31,'[1]Mortality (No Interventions) H'!$B$10:$O$129,13),VLOOKUP(I31,'[1]Mortality (Interventions) H'!$B$392:$AV$512,31)))</f>
        <v>268.98293782563684</v>
      </c>
      <c r="P1240" s="11">
        <v>0</v>
      </c>
      <c r="Q1240" s="10">
        <f t="shared" si="656"/>
        <v>7.6084211966487528E-2</v>
      </c>
      <c r="R1240" s="10">
        <f t="shared" si="657"/>
        <v>2.046535485689429E-2</v>
      </c>
      <c r="S1240" s="10">
        <f t="shared" si="658"/>
        <v>0</v>
      </c>
      <c r="T1240" s="9">
        <f t="shared" si="648"/>
        <v>5.5618857109593238E-2</v>
      </c>
      <c r="U1240" s="18"/>
      <c r="V1240" s="8">
        <f t="shared" si="659"/>
        <v>585.22225907746986</v>
      </c>
      <c r="W1240" s="8">
        <f t="shared" si="649"/>
        <v>427.807456549856</v>
      </c>
      <c r="X1240" s="18"/>
      <c r="Y1240" s="8">
        <f t="shared" si="650"/>
        <v>0</v>
      </c>
      <c r="Z1240" s="8">
        <f t="shared" si="651"/>
        <v>0</v>
      </c>
      <c r="AA1240" s="8">
        <f t="shared" si="652"/>
        <v>-152.97216295915109</v>
      </c>
      <c r="AB1240" s="8">
        <f t="shared" si="660"/>
        <v>-15741.480252761379</v>
      </c>
      <c r="AC1240" s="8">
        <f t="shared" si="653"/>
        <v>-15894.452415720531</v>
      </c>
      <c r="AD1240" s="8">
        <f t="shared" si="661"/>
        <v>57.410303615499799</v>
      </c>
      <c r="AE1240" s="8">
        <f t="shared" si="654"/>
        <v>-15837.042112105031</v>
      </c>
      <c r="AG1240" s="20"/>
      <c r="AJ1240" s="7"/>
      <c r="AK1240" s="6"/>
      <c r="AL1240" s="6"/>
      <c r="AM1240" s="5"/>
      <c r="AN1240" s="5"/>
    </row>
    <row r="1241" spans="2:40" x14ac:dyDescent="0.15">
      <c r="B1241" s="7"/>
      <c r="C1241" s="19"/>
      <c r="D1241" s="21"/>
      <c r="E1241" s="21"/>
      <c r="F1241" s="7"/>
      <c r="G1241" s="19"/>
      <c r="H1241" s="17">
        <f t="shared" si="662"/>
        <v>92</v>
      </c>
      <c r="I1241" s="7">
        <f t="shared" si="655"/>
        <v>92</v>
      </c>
      <c r="J1241" s="16">
        <v>0</v>
      </c>
      <c r="K1241" s="14">
        <v>0</v>
      </c>
      <c r="L1241" s="15">
        <f t="shared" si="663"/>
        <v>2750.3650903457019</v>
      </c>
      <c r="M1241" s="14">
        <f t="shared" si="647"/>
        <v>769177</v>
      </c>
      <c r="N1241" s="13"/>
      <c r="O1241" s="12">
        <f>1000*(IF(I32&lt;18,VLOOKUP(I32,'[1]Mortality (No Interventions) H'!$B$10:$O$129,13),VLOOKUP(I32,'[1]Mortality (Interventions) H'!$B$392:$AV$512,31)))</f>
        <v>290.29435292365253</v>
      </c>
      <c r="P1241" s="11">
        <v>0</v>
      </c>
      <c r="Q1241" s="10">
        <f t="shared" si="656"/>
        <v>5.5618857109593238E-2</v>
      </c>
      <c r="R1241" s="10">
        <f t="shared" si="657"/>
        <v>1.6145840134982461E-2</v>
      </c>
      <c r="S1241" s="10">
        <f t="shared" si="658"/>
        <v>0</v>
      </c>
      <c r="T1241" s="9">
        <f t="shared" si="648"/>
        <v>3.9473016974610781E-2</v>
      </c>
      <c r="U1241" s="18"/>
      <c r="V1241" s="8">
        <f t="shared" si="659"/>
        <v>427.807456549856</v>
      </c>
      <c r="W1241" s="8">
        <f t="shared" si="649"/>
        <v>303.61736777480201</v>
      </c>
      <c r="X1241" s="18"/>
      <c r="Y1241" s="8">
        <f t="shared" si="650"/>
        <v>0</v>
      </c>
      <c r="Z1241" s="8">
        <f t="shared" si="651"/>
        <v>0</v>
      </c>
      <c r="AA1241" s="8">
        <f t="shared" si="652"/>
        <v>-108.5652078975928</v>
      </c>
      <c r="AB1241" s="8">
        <f t="shared" si="660"/>
        <v>-12419.008877505405</v>
      </c>
      <c r="AC1241" s="8">
        <f t="shared" si="653"/>
        <v>-12527.574085402997</v>
      </c>
      <c r="AD1241" s="8">
        <f t="shared" si="661"/>
        <v>41.967911487540874</v>
      </c>
      <c r="AE1241" s="8">
        <f t="shared" si="654"/>
        <v>-12485.606173915456</v>
      </c>
      <c r="AG1241" s="20"/>
      <c r="AJ1241" s="7"/>
      <c r="AK1241" s="6"/>
      <c r="AL1241" s="6"/>
      <c r="AM1241" s="5"/>
      <c r="AN1241" s="5"/>
    </row>
    <row r="1242" spans="2:40" x14ac:dyDescent="0.15">
      <c r="B1242" s="7"/>
      <c r="C1242" s="19"/>
      <c r="D1242" s="21"/>
      <c r="E1242" s="21"/>
      <c r="F1242" s="7"/>
      <c r="G1242" s="19"/>
      <c r="H1242" s="17">
        <f t="shared" si="662"/>
        <v>93</v>
      </c>
      <c r="I1242" s="7">
        <f t="shared" si="655"/>
        <v>93</v>
      </c>
      <c r="J1242" s="16">
        <v>0</v>
      </c>
      <c r="K1242" s="14">
        <v>0</v>
      </c>
      <c r="L1242" s="15">
        <f t="shared" si="663"/>
        <v>2750.3650903457019</v>
      </c>
      <c r="M1242" s="14">
        <f t="shared" si="647"/>
        <v>769177</v>
      </c>
      <c r="N1242" s="13"/>
      <c r="O1242" s="12">
        <f>1000*(IF(I33&lt;18,VLOOKUP(I33,'[1]Mortality (No Interventions) H'!$B$10:$O$129,13),VLOOKUP(I33,'[1]Mortality (Interventions) H'!$B$392:$AV$512,31)))</f>
        <v>312.14126204028048</v>
      </c>
      <c r="P1242" s="11">
        <v>0</v>
      </c>
      <c r="Q1242" s="10">
        <f t="shared" si="656"/>
        <v>3.9473016974610781E-2</v>
      </c>
      <c r="R1242" s="10">
        <f t="shared" si="657"/>
        <v>1.2321157334992422E-2</v>
      </c>
      <c r="S1242" s="10">
        <f t="shared" si="658"/>
        <v>0</v>
      </c>
      <c r="T1242" s="9">
        <f t="shared" si="648"/>
        <v>2.7151859639618359E-2</v>
      </c>
      <c r="U1242" s="18"/>
      <c r="V1242" s="8">
        <f t="shared" si="659"/>
        <v>303.61736777480201</v>
      </c>
      <c r="W1242" s="8">
        <f t="shared" si="649"/>
        <v>208.84585942022733</v>
      </c>
      <c r="X1242" s="18"/>
      <c r="Y1242" s="8">
        <f t="shared" si="650"/>
        <v>0</v>
      </c>
      <c r="Z1242" s="8">
        <f t="shared" si="651"/>
        <v>0</v>
      </c>
      <c r="AA1242" s="8">
        <f t="shared" si="652"/>
        <v>-74.677526890772768</v>
      </c>
      <c r="AB1242" s="8">
        <f t="shared" si="660"/>
        <v>-9477.1508354574653</v>
      </c>
      <c r="AC1242" s="8">
        <f t="shared" si="653"/>
        <v>-9551.8283623482384</v>
      </c>
      <c r="AD1242" s="8">
        <f t="shared" si="661"/>
        <v>29.784863778708079</v>
      </c>
      <c r="AE1242" s="8">
        <f t="shared" si="654"/>
        <v>-9522.0434985695301</v>
      </c>
      <c r="AG1242" s="20"/>
      <c r="AJ1242" s="7"/>
      <c r="AK1242" s="6"/>
      <c r="AL1242" s="6"/>
      <c r="AM1242" s="5"/>
      <c r="AN1242" s="5"/>
    </row>
    <row r="1243" spans="2:40" x14ac:dyDescent="0.15">
      <c r="B1243" s="7"/>
      <c r="C1243" s="19"/>
      <c r="D1243" s="21"/>
      <c r="E1243" s="21"/>
      <c r="F1243" s="7"/>
      <c r="G1243" s="19"/>
      <c r="H1243" s="17">
        <f t="shared" si="662"/>
        <v>94</v>
      </c>
      <c r="I1243" s="7">
        <f t="shared" si="655"/>
        <v>94</v>
      </c>
      <c r="J1243" s="16">
        <v>0</v>
      </c>
      <c r="K1243" s="14">
        <v>0</v>
      </c>
      <c r="L1243" s="15">
        <f t="shared" si="663"/>
        <v>2750.3650903457019</v>
      </c>
      <c r="M1243" s="14">
        <f t="shared" si="647"/>
        <v>769177</v>
      </c>
      <c r="N1243" s="13"/>
      <c r="O1243" s="12">
        <f>1000*(IF(I34&lt;18,VLOOKUP(I34,'[1]Mortality (No Interventions) H'!$B$10:$O$129,13),VLOOKUP(I34,'[1]Mortality (Interventions) H'!$B$392:$AV$512,31)))</f>
        <v>334.16393152766727</v>
      </c>
      <c r="P1243" s="11">
        <v>0</v>
      </c>
      <c r="Q1243" s="10">
        <f t="shared" si="656"/>
        <v>2.7151859639618359E-2</v>
      </c>
      <c r="R1243" s="10">
        <f t="shared" si="657"/>
        <v>9.0731721654622628E-3</v>
      </c>
      <c r="S1243" s="10">
        <f t="shared" si="658"/>
        <v>0</v>
      </c>
      <c r="T1243" s="9">
        <f t="shared" si="648"/>
        <v>1.8078687474156096E-2</v>
      </c>
      <c r="U1243" s="18"/>
      <c r="V1243" s="8">
        <f t="shared" si="659"/>
        <v>208.84585942022733</v>
      </c>
      <c r="W1243" s="8">
        <f t="shared" si="649"/>
        <v>139.05710595308963</v>
      </c>
      <c r="X1243" s="18"/>
      <c r="Y1243" s="8">
        <f t="shared" si="650"/>
        <v>0</v>
      </c>
      <c r="Z1243" s="8">
        <f t="shared" si="651"/>
        <v>0</v>
      </c>
      <c r="AA1243" s="8">
        <f t="shared" si="652"/>
        <v>-49.72299090818904</v>
      </c>
      <c r="AB1243" s="8">
        <f t="shared" si="660"/>
        <v>-6978.8753467137667</v>
      </c>
      <c r="AC1243" s="8">
        <f t="shared" si="653"/>
        <v>-7028.5983376219556</v>
      </c>
      <c r="AD1243" s="8">
        <f t="shared" si="661"/>
        <v>20.4877788091243</v>
      </c>
      <c r="AE1243" s="8">
        <f t="shared" si="654"/>
        <v>-7008.1105588128312</v>
      </c>
      <c r="AG1243" s="20"/>
      <c r="AJ1243" s="7"/>
      <c r="AK1243" s="6"/>
      <c r="AL1243" s="6"/>
      <c r="AM1243" s="5"/>
      <c r="AN1243" s="5"/>
    </row>
    <row r="1244" spans="2:40" x14ac:dyDescent="0.15">
      <c r="B1244" s="7"/>
      <c r="C1244" s="19"/>
      <c r="D1244" s="21"/>
      <c r="E1244" s="21"/>
      <c r="F1244" s="7"/>
      <c r="G1244" s="19"/>
      <c r="H1244" s="17">
        <f t="shared" si="662"/>
        <v>95</v>
      </c>
      <c r="I1244" s="7">
        <f t="shared" si="655"/>
        <v>95</v>
      </c>
      <c r="J1244" s="16">
        <v>0</v>
      </c>
      <c r="K1244" s="14">
        <v>0</v>
      </c>
      <c r="L1244" s="15">
        <f t="shared" si="663"/>
        <v>2750.3650903457019</v>
      </c>
      <c r="M1244" s="14">
        <f t="shared" si="647"/>
        <v>769177</v>
      </c>
      <c r="N1244" s="13"/>
      <c r="O1244" s="12">
        <f>1000*(IF(I35&lt;18,VLOOKUP(I35,'[1]Mortality (No Interventions) H'!$B$10:$O$129,13),VLOOKUP(I35,'[1]Mortality (Interventions) H'!$B$392:$AV$512,31)))</f>
        <v>357.37850376579183</v>
      </c>
      <c r="P1244" s="11">
        <v>0</v>
      </c>
      <c r="Q1244" s="10">
        <f t="shared" si="656"/>
        <v>1.8078687474156096E-2</v>
      </c>
      <c r="R1244" s="10">
        <f t="shared" si="657"/>
        <v>6.4609342795632673E-3</v>
      </c>
      <c r="S1244" s="10">
        <f t="shared" si="658"/>
        <v>0</v>
      </c>
      <c r="T1244" s="9">
        <f t="shared" si="648"/>
        <v>1.1617753194592829E-2</v>
      </c>
      <c r="U1244" s="18"/>
      <c r="V1244" s="8">
        <f t="shared" si="659"/>
        <v>139.05710595308963</v>
      </c>
      <c r="W1244" s="8">
        <f t="shared" si="649"/>
        <v>89.361085489573298</v>
      </c>
      <c r="X1244" s="18"/>
      <c r="Y1244" s="8">
        <f t="shared" si="650"/>
        <v>0</v>
      </c>
      <c r="Z1244" s="8">
        <f t="shared" si="651"/>
        <v>0</v>
      </c>
      <c r="AA1244" s="8">
        <f t="shared" si="652"/>
        <v>-31.953062814660374</v>
      </c>
      <c r="AB1244" s="8">
        <f t="shared" si="660"/>
        <v>-4969.6020463516352</v>
      </c>
      <c r="AC1244" s="8">
        <f t="shared" si="653"/>
        <v>-5001.5551091662956</v>
      </c>
      <c r="AD1244" s="8">
        <f t="shared" si="661"/>
        <v>13.641502093998094</v>
      </c>
      <c r="AE1244" s="8">
        <f t="shared" si="654"/>
        <v>-4987.9136070722971</v>
      </c>
      <c r="AG1244" s="20"/>
      <c r="AJ1244" s="7"/>
      <c r="AK1244" s="6"/>
      <c r="AL1244" s="6"/>
      <c r="AM1244" s="5"/>
      <c r="AN1244" s="5"/>
    </row>
    <row r="1245" spans="2:40" x14ac:dyDescent="0.15">
      <c r="B1245" s="7"/>
      <c r="C1245" s="19"/>
      <c r="D1245" s="21"/>
      <c r="E1245" s="21"/>
      <c r="F1245" s="7"/>
      <c r="G1245" s="19"/>
      <c r="H1245" s="17">
        <f t="shared" si="662"/>
        <v>96</v>
      </c>
      <c r="I1245" s="7">
        <f t="shared" si="655"/>
        <v>96</v>
      </c>
      <c r="J1245" s="16">
        <v>0</v>
      </c>
      <c r="K1245" s="14">
        <v>0</v>
      </c>
      <c r="L1245" s="15">
        <f t="shared" si="663"/>
        <v>2750.3650903457019</v>
      </c>
      <c r="M1245" s="14">
        <f t="shared" ref="M1245:M1276" si="664">$E$11</f>
        <v>769177</v>
      </c>
      <c r="N1245" s="13"/>
      <c r="O1245" s="12">
        <f>1000*(IF(I36&lt;18,VLOOKUP(I36,'[1]Mortality (No Interventions) H'!$B$10:$O$129,13),VLOOKUP(I36,'[1]Mortality (Interventions) H'!$B$392:$AV$512,31)))</f>
        <v>380.63547187852953</v>
      </c>
      <c r="P1245" s="11">
        <v>0</v>
      </c>
      <c r="Q1245" s="10">
        <f t="shared" si="656"/>
        <v>1.1617753194592829E-2</v>
      </c>
      <c r="R1245" s="10">
        <f t="shared" si="657"/>
        <v>4.4221289693921351E-3</v>
      </c>
      <c r="S1245" s="10">
        <f t="shared" si="658"/>
        <v>0</v>
      </c>
      <c r="T1245" s="9">
        <f t="shared" ref="T1245:T1276" si="665">Q1245-SUM(R1245:S1245)</f>
        <v>7.1956242252006943E-3</v>
      </c>
      <c r="U1245" s="18"/>
      <c r="V1245" s="8">
        <f t="shared" si="659"/>
        <v>89.361085489573298</v>
      </c>
      <c r="W1245" s="8">
        <f t="shared" ref="W1245:W1276" si="666">$G$14*M1245*T1245</f>
        <v>55.347086546671946</v>
      </c>
      <c r="X1245" s="18"/>
      <c r="Y1245" s="8">
        <f t="shared" ref="Y1245:Y1276" si="667">IFERROR(_xlfn.IFNA($T1245*J1245,0),0)</f>
        <v>0</v>
      </c>
      <c r="Z1245" s="8">
        <f t="shared" ref="Z1245:Z1276" si="668">IFERROR(_xlfn.IFNA(-$T1245*K1245,0),0)</f>
        <v>0</v>
      </c>
      <c r="AA1245" s="8">
        <f t="shared" ref="AA1245:AA1276" si="669">IFERROR(_xlfn.IFNA(-$T1245*L1245,0),0)</f>
        <v>-19.790593672237829</v>
      </c>
      <c r="AB1245" s="8">
        <f t="shared" si="660"/>
        <v>-3401.3998942901344</v>
      </c>
      <c r="AC1245" s="8">
        <f t="shared" ref="AC1245:AC1276" si="670">IFERROR(_xlfn.IFNA(SUM(Y1245:AB1245),0),0)</f>
        <v>-3421.1904879623721</v>
      </c>
      <c r="AD1245" s="8">
        <f t="shared" si="661"/>
        <v>8.766322486527141</v>
      </c>
      <c r="AE1245" s="8">
        <f t="shared" ref="AE1245:AE1276" si="671">IFERROR(_xlfn.IFNA(SUM(AC1245:AD1245),0),0)</f>
        <v>-3412.4241654758448</v>
      </c>
      <c r="AG1245" s="20"/>
      <c r="AJ1245" s="7"/>
      <c r="AK1245" s="6"/>
      <c r="AL1245" s="6"/>
      <c r="AM1245" s="5"/>
      <c r="AN1245" s="5"/>
    </row>
    <row r="1246" spans="2:40" x14ac:dyDescent="0.15">
      <c r="B1246" s="7"/>
      <c r="C1246" s="19"/>
      <c r="D1246" s="21"/>
      <c r="E1246" s="21"/>
      <c r="F1246" s="7"/>
      <c r="G1246" s="19"/>
      <c r="H1246" s="17">
        <f t="shared" si="662"/>
        <v>97</v>
      </c>
      <c r="I1246" s="7">
        <f t="shared" ref="I1246:I1277" si="672">IF(H1246&lt;121, H1246 )</f>
        <v>97</v>
      </c>
      <c r="J1246" s="16">
        <v>0</v>
      </c>
      <c r="K1246" s="14">
        <v>0</v>
      </c>
      <c r="L1246" s="15">
        <f t="shared" si="663"/>
        <v>2750.3650903457019</v>
      </c>
      <c r="M1246" s="14">
        <f t="shared" si="664"/>
        <v>769177</v>
      </c>
      <c r="N1246" s="13"/>
      <c r="O1246" s="12">
        <f>1000*(IF(I37&lt;18,VLOOKUP(I37,'[1]Mortality (No Interventions) H'!$B$10:$O$129,13),VLOOKUP(I37,'[1]Mortality (Interventions) H'!$B$392:$AV$512,31)))</f>
        <v>404.77065357754623</v>
      </c>
      <c r="P1246" s="11">
        <v>0</v>
      </c>
      <c r="Q1246" s="10">
        <f t="shared" ref="Q1246:Q1277" si="673">T1245</f>
        <v>7.1956242252006943E-3</v>
      </c>
      <c r="R1246" s="10">
        <f t="shared" ref="R1246:R1277" si="674">O1246*Q1246/1000</f>
        <v>2.9125775205329097E-3</v>
      </c>
      <c r="S1246" s="10">
        <f t="shared" ref="S1246:S1277" si="675">MIN(P1246*Q1246,Q1246-R1246)</f>
        <v>0</v>
      </c>
      <c r="T1246" s="9">
        <f t="shared" si="665"/>
        <v>4.2830467046677846E-3</v>
      </c>
      <c r="U1246" s="18"/>
      <c r="V1246" s="8">
        <f t="shared" ref="V1246:V1277" si="676">W1245</f>
        <v>55.347086546671946</v>
      </c>
      <c r="W1246" s="8">
        <f t="shared" si="666"/>
        <v>32.94421015156253</v>
      </c>
      <c r="X1246" s="18"/>
      <c r="Y1246" s="8">
        <f t="shared" si="667"/>
        <v>0</v>
      </c>
      <c r="Z1246" s="8">
        <f t="shared" si="668"/>
        <v>0</v>
      </c>
      <c r="AA1246" s="8">
        <f t="shared" si="669"/>
        <v>-11.779942136838471</v>
      </c>
      <c r="AB1246" s="8">
        <f t="shared" ref="AB1246:AB1277" si="677">IFERROR(_xlfn.IFNA(-M1246*R1246,0),0)</f>
        <v>-2240.287639510942</v>
      </c>
      <c r="AC1246" s="8">
        <f t="shared" si="670"/>
        <v>-2252.0675816477806</v>
      </c>
      <c r="AD1246" s="8">
        <f t="shared" ref="AD1246:AD1277" si="678">IFERROR(_xlfn.IFNA($D$6*SUM(V1246:V1246,Y1246:Z1246),0),0)</f>
        <v>5.429549190228518</v>
      </c>
      <c r="AE1246" s="8">
        <f t="shared" si="671"/>
        <v>-2246.6380324575521</v>
      </c>
      <c r="AG1246" s="20"/>
      <c r="AJ1246" s="7"/>
      <c r="AK1246" s="6"/>
      <c r="AL1246" s="6"/>
      <c r="AM1246" s="5"/>
      <c r="AN1246" s="5"/>
    </row>
    <row r="1247" spans="2:40" x14ac:dyDescent="0.15">
      <c r="B1247" s="7"/>
      <c r="C1247" s="19"/>
      <c r="D1247" s="21"/>
      <c r="E1247" s="21"/>
      <c r="F1247" s="7"/>
      <c r="G1247" s="19"/>
      <c r="H1247" s="17">
        <f t="shared" ref="H1247:H1278" si="679">H1246+1</f>
        <v>98</v>
      </c>
      <c r="I1247" s="7">
        <f t="shared" si="672"/>
        <v>98</v>
      </c>
      <c r="J1247" s="16">
        <v>0</v>
      </c>
      <c r="K1247" s="14">
        <v>0</v>
      </c>
      <c r="L1247" s="15">
        <f t="shared" ref="L1247:L1278" si="680">$C$1224</f>
        <v>2750.3650903457019</v>
      </c>
      <c r="M1247" s="14">
        <f t="shared" si="664"/>
        <v>769177</v>
      </c>
      <c r="N1247" s="13"/>
      <c r="O1247" s="12">
        <f>1000*(IF(I38&lt;18,VLOOKUP(I38,'[1]Mortality (No Interventions) H'!$B$10:$O$129,13),VLOOKUP(I38,'[1]Mortality (Interventions) H'!$B$392:$AV$512,31)))</f>
        <v>429.79854118558859</v>
      </c>
      <c r="P1247" s="11">
        <v>0</v>
      </c>
      <c r="Q1247" s="10">
        <f t="shared" si="673"/>
        <v>4.2830467046677846E-3</v>
      </c>
      <c r="R1247" s="10">
        <f t="shared" si="674"/>
        <v>1.8408472254959562E-3</v>
      </c>
      <c r="S1247" s="10">
        <f t="shared" si="675"/>
        <v>0</v>
      </c>
      <c r="T1247" s="9">
        <f t="shared" si="665"/>
        <v>2.4421994791718285E-3</v>
      </c>
      <c r="U1247" s="18"/>
      <c r="V1247" s="8">
        <f t="shared" si="676"/>
        <v>32.94421015156253</v>
      </c>
      <c r="W1247" s="8">
        <f t="shared" si="666"/>
        <v>18.784836687909497</v>
      </c>
      <c r="X1247" s="18"/>
      <c r="Y1247" s="8">
        <f t="shared" si="667"/>
        <v>0</v>
      </c>
      <c r="Z1247" s="8">
        <f t="shared" si="668"/>
        <v>0</v>
      </c>
      <c r="AA1247" s="8">
        <f t="shared" si="669"/>
        <v>-6.7169401911746522</v>
      </c>
      <c r="AB1247" s="8">
        <f t="shared" si="677"/>
        <v>-1415.937346365303</v>
      </c>
      <c r="AC1247" s="8">
        <f t="shared" si="670"/>
        <v>-1422.6542865564777</v>
      </c>
      <c r="AD1247" s="8">
        <f t="shared" si="678"/>
        <v>3.2318270158682845</v>
      </c>
      <c r="AE1247" s="8">
        <f t="shared" si="671"/>
        <v>-1419.4224595406095</v>
      </c>
      <c r="AG1247" s="20"/>
      <c r="AJ1247" s="7"/>
      <c r="AK1247" s="6"/>
      <c r="AL1247" s="6"/>
      <c r="AM1247" s="5"/>
      <c r="AN1247" s="5"/>
    </row>
    <row r="1248" spans="2:40" x14ac:dyDescent="0.15">
      <c r="B1248" s="7"/>
      <c r="C1248" s="19"/>
      <c r="D1248" s="21"/>
      <c r="E1248" s="21"/>
      <c r="F1248" s="7"/>
      <c r="G1248" s="19"/>
      <c r="H1248" s="17">
        <f t="shared" si="679"/>
        <v>99</v>
      </c>
      <c r="I1248" s="7">
        <f t="shared" si="672"/>
        <v>99</v>
      </c>
      <c r="J1248" s="16">
        <v>0</v>
      </c>
      <c r="K1248" s="14">
        <v>0</v>
      </c>
      <c r="L1248" s="15">
        <f t="shared" si="680"/>
        <v>2750.3650903457019</v>
      </c>
      <c r="M1248" s="14">
        <f t="shared" si="664"/>
        <v>769177</v>
      </c>
      <c r="N1248" s="13"/>
      <c r="O1248" s="12">
        <f>1000*(IF(I39&lt;18,VLOOKUP(I39,'[1]Mortality (No Interventions) H'!$B$10:$O$129,13),VLOOKUP(I39,'[1]Mortality (Interventions) H'!$B$392:$AV$512,31)))</f>
        <v>454.53720733080416</v>
      </c>
      <c r="P1248" s="11">
        <v>0</v>
      </c>
      <c r="Q1248" s="10">
        <f t="shared" si="673"/>
        <v>2.4421994791718285E-3</v>
      </c>
      <c r="R1248" s="10">
        <f t="shared" si="674"/>
        <v>1.1100705310075074E-3</v>
      </c>
      <c r="S1248" s="10">
        <f t="shared" si="675"/>
        <v>0</v>
      </c>
      <c r="T1248" s="9">
        <f t="shared" si="665"/>
        <v>1.3321289481643211E-3</v>
      </c>
      <c r="U1248" s="18"/>
      <c r="V1248" s="8">
        <f t="shared" si="676"/>
        <v>18.784836687909497</v>
      </c>
      <c r="W1248" s="8">
        <f t="shared" si="666"/>
        <v>10.246429479621881</v>
      </c>
      <c r="X1248" s="18"/>
      <c r="Y1248" s="8">
        <f t="shared" si="667"/>
        <v>0</v>
      </c>
      <c r="Z1248" s="8">
        <f t="shared" si="668"/>
        <v>0</v>
      </c>
      <c r="AA1248" s="8">
        <f t="shared" si="669"/>
        <v>-3.6638409548700879</v>
      </c>
      <c r="AB1248" s="8">
        <f t="shared" si="677"/>
        <v>-853.8407208287615</v>
      </c>
      <c r="AC1248" s="8">
        <f t="shared" si="670"/>
        <v>-857.50456178363163</v>
      </c>
      <c r="AD1248" s="8">
        <f t="shared" si="678"/>
        <v>1.8427924790839219</v>
      </c>
      <c r="AE1248" s="8">
        <f t="shared" si="671"/>
        <v>-855.66176930454776</v>
      </c>
      <c r="AG1248" s="20"/>
      <c r="AJ1248" s="7"/>
      <c r="AK1248" s="6"/>
      <c r="AL1248" s="6"/>
      <c r="AM1248" s="5"/>
      <c r="AN1248" s="5"/>
    </row>
    <row r="1249" spans="2:40" x14ac:dyDescent="0.15">
      <c r="B1249" s="7"/>
      <c r="C1249" s="19"/>
      <c r="D1249" s="21"/>
      <c r="E1249" s="21"/>
      <c r="F1249" s="7"/>
      <c r="G1249" s="19"/>
      <c r="H1249" s="17">
        <f t="shared" si="679"/>
        <v>100</v>
      </c>
      <c r="I1249" s="7">
        <f t="shared" si="672"/>
        <v>100</v>
      </c>
      <c r="J1249" s="16">
        <v>0</v>
      </c>
      <c r="K1249" s="14">
        <v>0</v>
      </c>
      <c r="L1249" s="15">
        <f t="shared" si="680"/>
        <v>2750.3650903457019</v>
      </c>
      <c r="M1249" s="14">
        <f t="shared" si="664"/>
        <v>769177</v>
      </c>
      <c r="N1249" s="13"/>
      <c r="O1249" s="12">
        <f>1000*(IF(I40&lt;18,VLOOKUP(I40,'[1]Mortality (No Interventions) H'!$B$10:$O$129,13),VLOOKUP(I40,'[1]Mortality (Interventions) H'!$B$392:$AV$512,31)))</f>
        <v>479.77778119258392</v>
      </c>
      <c r="P1249" s="11">
        <v>0</v>
      </c>
      <c r="Q1249" s="10">
        <f t="shared" si="673"/>
        <v>1.3321289481643211E-3</v>
      </c>
      <c r="R1249" s="10">
        <f t="shared" si="674"/>
        <v>6.3912587101268856E-4</v>
      </c>
      <c r="S1249" s="10">
        <f t="shared" si="675"/>
        <v>0</v>
      </c>
      <c r="T1249" s="9">
        <f t="shared" si="665"/>
        <v>6.930030771516325E-4</v>
      </c>
      <c r="U1249" s="18"/>
      <c r="V1249" s="8">
        <f t="shared" si="676"/>
        <v>10.246429479621881</v>
      </c>
      <c r="W1249" s="8">
        <f t="shared" si="666"/>
        <v>5.3304202787426123</v>
      </c>
      <c r="X1249" s="18"/>
      <c r="Y1249" s="8">
        <f t="shared" si="667"/>
        <v>0</v>
      </c>
      <c r="Z1249" s="8">
        <f t="shared" si="668"/>
        <v>0</v>
      </c>
      <c r="AA1249" s="8">
        <f t="shared" si="669"/>
        <v>-1.9060114708999991</v>
      </c>
      <c r="AB1249" s="8">
        <f t="shared" si="677"/>
        <v>-491.60092008792674</v>
      </c>
      <c r="AC1249" s="8">
        <f t="shared" si="670"/>
        <v>-493.50693155882675</v>
      </c>
      <c r="AD1249" s="8">
        <f t="shared" si="678"/>
        <v>1.0051747319509066</v>
      </c>
      <c r="AE1249" s="8">
        <f t="shared" si="671"/>
        <v>-492.50175682687586</v>
      </c>
      <c r="AG1249" s="20"/>
      <c r="AJ1249" s="7"/>
      <c r="AK1249" s="6"/>
      <c r="AL1249" s="6"/>
      <c r="AM1249" s="5"/>
      <c r="AN1249" s="5"/>
    </row>
    <row r="1250" spans="2:40" x14ac:dyDescent="0.15">
      <c r="B1250" s="7"/>
      <c r="C1250" s="19"/>
      <c r="D1250" s="21"/>
      <c r="E1250" s="21"/>
      <c r="F1250" s="7"/>
      <c r="G1250" s="19"/>
      <c r="H1250" s="17">
        <f t="shared" si="679"/>
        <v>101</v>
      </c>
      <c r="I1250" s="7">
        <f t="shared" si="672"/>
        <v>101</v>
      </c>
      <c r="J1250" s="16">
        <v>0</v>
      </c>
      <c r="K1250" s="14">
        <v>0</v>
      </c>
      <c r="L1250" s="15">
        <f t="shared" si="680"/>
        <v>2750.3650903457019</v>
      </c>
      <c r="M1250" s="14">
        <f t="shared" si="664"/>
        <v>769177</v>
      </c>
      <c r="N1250" s="13"/>
      <c r="O1250" s="12">
        <f>1000*(IF(I41&lt;18,VLOOKUP(I41,'[1]Mortality (No Interventions) H'!$B$10:$O$129,13),VLOOKUP(I41,'[1]Mortality (Interventions) H'!$B$392:$AV$512,31)))</f>
        <v>504.32703928749635</v>
      </c>
      <c r="P1250" s="11">
        <v>0</v>
      </c>
      <c r="Q1250" s="10">
        <f t="shared" si="673"/>
        <v>6.930030771516325E-4</v>
      </c>
      <c r="R1250" s="10">
        <f t="shared" si="674"/>
        <v>3.4950019011700725E-4</v>
      </c>
      <c r="S1250" s="10">
        <f t="shared" si="675"/>
        <v>0</v>
      </c>
      <c r="T1250" s="9">
        <f t="shared" si="665"/>
        <v>3.4350288703462526E-4</v>
      </c>
      <c r="U1250" s="18"/>
      <c r="V1250" s="8">
        <f t="shared" si="676"/>
        <v>5.3304202787426123</v>
      </c>
      <c r="W1250" s="8">
        <f t="shared" si="666"/>
        <v>2.6421452014063198</v>
      </c>
      <c r="X1250" s="18"/>
      <c r="Y1250" s="8">
        <f t="shared" si="667"/>
        <v>0</v>
      </c>
      <c r="Z1250" s="8">
        <f t="shared" si="668"/>
        <v>0</v>
      </c>
      <c r="AA1250" s="8">
        <f t="shared" si="669"/>
        <v>-0.94475834893299648</v>
      </c>
      <c r="AB1250" s="8">
        <f t="shared" si="677"/>
        <v>-268.82750773362926</v>
      </c>
      <c r="AC1250" s="8">
        <f t="shared" si="670"/>
        <v>-269.77226608256228</v>
      </c>
      <c r="AD1250" s="8">
        <f t="shared" si="678"/>
        <v>0.52291422934465026</v>
      </c>
      <c r="AE1250" s="8">
        <f t="shared" si="671"/>
        <v>-269.2493518532176</v>
      </c>
      <c r="AG1250" s="20"/>
      <c r="AJ1250" s="7"/>
      <c r="AK1250" s="6"/>
      <c r="AL1250" s="6"/>
      <c r="AM1250" s="5"/>
      <c r="AN1250" s="5"/>
    </row>
    <row r="1251" spans="2:40" x14ac:dyDescent="0.15">
      <c r="B1251" s="7"/>
      <c r="C1251" s="19"/>
      <c r="D1251" s="21"/>
      <c r="E1251" s="21"/>
      <c r="F1251" s="7"/>
      <c r="G1251" s="19"/>
      <c r="H1251" s="17">
        <f t="shared" si="679"/>
        <v>102</v>
      </c>
      <c r="I1251" s="7">
        <f t="shared" si="672"/>
        <v>102</v>
      </c>
      <c r="J1251" s="16">
        <v>0</v>
      </c>
      <c r="K1251" s="14">
        <v>0</v>
      </c>
      <c r="L1251" s="15">
        <f t="shared" si="680"/>
        <v>2750.3650903457019</v>
      </c>
      <c r="M1251" s="14">
        <f t="shared" si="664"/>
        <v>769177</v>
      </c>
      <c r="N1251" s="13"/>
      <c r="O1251" s="12">
        <f>1000*(IF(I42&lt;18,VLOOKUP(I42,'[1]Mortality (No Interventions) H'!$B$10:$O$129,13),VLOOKUP(I42,'[1]Mortality (Interventions) H'!$B$392:$AV$512,31)))</f>
        <v>527.4645515609883</v>
      </c>
      <c r="P1251" s="11">
        <v>0</v>
      </c>
      <c r="Q1251" s="10">
        <f t="shared" si="673"/>
        <v>3.4350288703462526E-4</v>
      </c>
      <c r="R1251" s="10">
        <f t="shared" si="674"/>
        <v>1.8118559626962343E-4</v>
      </c>
      <c r="S1251" s="10">
        <f t="shared" si="675"/>
        <v>0</v>
      </c>
      <c r="T1251" s="9">
        <f t="shared" si="665"/>
        <v>1.6231729076500182E-4</v>
      </c>
      <c r="U1251" s="18"/>
      <c r="V1251" s="8">
        <f t="shared" si="676"/>
        <v>2.6421452014063198</v>
      </c>
      <c r="W1251" s="8">
        <f t="shared" si="666"/>
        <v>1.2485072675875182</v>
      </c>
      <c r="X1251" s="18"/>
      <c r="Y1251" s="8">
        <f t="shared" si="667"/>
        <v>0</v>
      </c>
      <c r="Z1251" s="8">
        <f t="shared" si="668"/>
        <v>0</v>
      </c>
      <c r="AA1251" s="8">
        <f t="shared" si="669"/>
        <v>-0.44643181007955379</v>
      </c>
      <c r="AB1251" s="8">
        <f t="shared" si="677"/>
        <v>-139.36379338188016</v>
      </c>
      <c r="AC1251" s="8">
        <f t="shared" si="670"/>
        <v>-139.81022519195972</v>
      </c>
      <c r="AD1251" s="8">
        <f t="shared" si="678"/>
        <v>0.25919444425796001</v>
      </c>
      <c r="AE1251" s="8">
        <f t="shared" si="671"/>
        <v>-139.55103074770176</v>
      </c>
      <c r="AG1251" s="20"/>
      <c r="AJ1251" s="7"/>
      <c r="AK1251" s="6"/>
      <c r="AL1251" s="6"/>
      <c r="AM1251" s="5"/>
      <c r="AN1251" s="5"/>
    </row>
    <row r="1252" spans="2:40" x14ac:dyDescent="0.15">
      <c r="B1252" s="7"/>
      <c r="C1252" s="19"/>
      <c r="D1252" s="21"/>
      <c r="E1252" s="21"/>
      <c r="F1252" s="7"/>
      <c r="G1252" s="19"/>
      <c r="H1252" s="17">
        <f t="shared" si="679"/>
        <v>103</v>
      </c>
      <c r="I1252" s="7">
        <f t="shared" si="672"/>
        <v>103</v>
      </c>
      <c r="J1252" s="16">
        <v>0</v>
      </c>
      <c r="K1252" s="14">
        <v>0</v>
      </c>
      <c r="L1252" s="15">
        <f t="shared" si="680"/>
        <v>2750.3650903457019</v>
      </c>
      <c r="M1252" s="14">
        <f t="shared" si="664"/>
        <v>769177</v>
      </c>
      <c r="N1252" s="13"/>
      <c r="O1252" s="12">
        <f>1000*(IF(I43&lt;18,VLOOKUP(I43,'[1]Mortality (No Interventions) H'!$B$10:$O$129,13),VLOOKUP(I43,'[1]Mortality (Interventions) H'!$B$392:$AV$512,31)))</f>
        <v>550.42620143816157</v>
      </c>
      <c r="P1252" s="11">
        <v>0</v>
      </c>
      <c r="Q1252" s="10">
        <f t="shared" si="673"/>
        <v>1.6231729076500182E-4</v>
      </c>
      <c r="R1252" s="10">
        <f t="shared" si="674"/>
        <v>8.934368978351354E-5</v>
      </c>
      <c r="S1252" s="10">
        <f t="shared" si="675"/>
        <v>0</v>
      </c>
      <c r="T1252" s="9">
        <f t="shared" si="665"/>
        <v>7.2973600981488283E-5</v>
      </c>
      <c r="U1252" s="18"/>
      <c r="V1252" s="8">
        <f t="shared" si="676"/>
        <v>1.2485072675875182</v>
      </c>
      <c r="W1252" s="8">
        <f t="shared" si="666"/>
        <v>0.56129615482138218</v>
      </c>
      <c r="X1252" s="18"/>
      <c r="Y1252" s="8">
        <f t="shared" si="667"/>
        <v>0</v>
      </c>
      <c r="Z1252" s="8">
        <f t="shared" si="668"/>
        <v>0</v>
      </c>
      <c r="AA1252" s="8">
        <f t="shared" si="669"/>
        <v>-0.20070404465630223</v>
      </c>
      <c r="AB1252" s="8">
        <f t="shared" si="677"/>
        <v>-68.721111276613598</v>
      </c>
      <c r="AC1252" s="8">
        <f t="shared" si="670"/>
        <v>-68.921815321269904</v>
      </c>
      <c r="AD1252" s="8">
        <f t="shared" si="678"/>
        <v>0.12247856295033555</v>
      </c>
      <c r="AE1252" s="8">
        <f t="shared" si="671"/>
        <v>-68.799336758319569</v>
      </c>
      <c r="AG1252" s="20"/>
      <c r="AJ1252" s="7"/>
      <c r="AK1252" s="6"/>
      <c r="AL1252" s="6"/>
      <c r="AM1252" s="5"/>
      <c r="AN1252" s="5"/>
    </row>
    <row r="1253" spans="2:40" x14ac:dyDescent="0.15">
      <c r="B1253" s="7"/>
      <c r="C1253" s="19"/>
      <c r="D1253" s="21"/>
      <c r="E1253" s="21"/>
      <c r="F1253" s="7"/>
      <c r="G1253" s="19"/>
      <c r="H1253" s="17">
        <f t="shared" si="679"/>
        <v>104</v>
      </c>
      <c r="I1253" s="7">
        <f t="shared" si="672"/>
        <v>104</v>
      </c>
      <c r="J1253" s="16">
        <v>0</v>
      </c>
      <c r="K1253" s="14">
        <v>0</v>
      </c>
      <c r="L1253" s="15">
        <f t="shared" si="680"/>
        <v>2750.3650903457019</v>
      </c>
      <c r="M1253" s="14">
        <f t="shared" si="664"/>
        <v>769177</v>
      </c>
      <c r="N1253" s="13"/>
      <c r="O1253" s="12">
        <f>1000*(IF(I44&lt;18,VLOOKUP(I44,'[1]Mortality (No Interventions) H'!$B$10:$O$129,13),VLOOKUP(I44,'[1]Mortality (Interventions) H'!$B$392:$AV$512,31)))</f>
        <v>573.00400307636448</v>
      </c>
      <c r="P1253" s="11">
        <v>0</v>
      </c>
      <c r="Q1253" s="10">
        <f t="shared" si="673"/>
        <v>7.2973600981488283E-5</v>
      </c>
      <c r="R1253" s="10">
        <f t="shared" si="674"/>
        <v>4.1814165481290105E-5</v>
      </c>
      <c r="S1253" s="10">
        <f t="shared" si="675"/>
        <v>0</v>
      </c>
      <c r="T1253" s="9">
        <f t="shared" si="665"/>
        <v>3.1159435500198178E-5</v>
      </c>
      <c r="U1253" s="18"/>
      <c r="V1253" s="8">
        <f t="shared" si="676"/>
        <v>0.56129615482138218</v>
      </c>
      <c r="W1253" s="8">
        <f t="shared" si="666"/>
        <v>0.23967121119735935</v>
      </c>
      <c r="X1253" s="18"/>
      <c r="Y1253" s="8">
        <f t="shared" si="667"/>
        <v>0</v>
      </c>
      <c r="Z1253" s="8">
        <f t="shared" si="668"/>
        <v>0</v>
      </c>
      <c r="AA1253" s="8">
        <f t="shared" si="669"/>
        <v>-8.5699823634623626E-2</v>
      </c>
      <c r="AB1253" s="8">
        <f t="shared" si="677"/>
        <v>-32.162494362402278</v>
      </c>
      <c r="AC1253" s="8">
        <f t="shared" si="670"/>
        <v>-32.248194186036905</v>
      </c>
      <c r="AD1253" s="8">
        <f t="shared" si="678"/>
        <v>5.5063152787977597E-2</v>
      </c>
      <c r="AE1253" s="8">
        <f t="shared" si="671"/>
        <v>-32.193131033248925</v>
      </c>
      <c r="AG1253" s="20"/>
      <c r="AJ1253" s="7"/>
      <c r="AK1253" s="6"/>
      <c r="AL1253" s="6"/>
      <c r="AM1253" s="5"/>
      <c r="AN1253" s="5"/>
    </row>
    <row r="1254" spans="2:40" x14ac:dyDescent="0.15">
      <c r="B1254" s="7"/>
      <c r="C1254" s="19"/>
      <c r="D1254" s="21"/>
      <c r="E1254" s="21"/>
      <c r="F1254" s="7"/>
      <c r="G1254" s="19"/>
      <c r="H1254" s="17">
        <f t="shared" si="679"/>
        <v>105</v>
      </c>
      <c r="I1254" s="7">
        <f t="shared" si="672"/>
        <v>105</v>
      </c>
      <c r="J1254" s="16">
        <v>0</v>
      </c>
      <c r="K1254" s="14">
        <v>0</v>
      </c>
      <c r="L1254" s="15">
        <f t="shared" si="680"/>
        <v>2750.3650903457019</v>
      </c>
      <c r="M1254" s="14">
        <f t="shared" si="664"/>
        <v>769177</v>
      </c>
      <c r="N1254" s="13"/>
      <c r="O1254" s="12">
        <f>1000*(IF(I45&lt;18,VLOOKUP(I45,'[1]Mortality (No Interventions) H'!$B$10:$O$129,13),VLOOKUP(I45,'[1]Mortality (Interventions) H'!$B$392:$AV$512,31)))</f>
        <v>594.97926167655669</v>
      </c>
      <c r="P1254" s="11">
        <v>0</v>
      </c>
      <c r="Q1254" s="10">
        <f t="shared" si="673"/>
        <v>3.1159435500198178E-5</v>
      </c>
      <c r="R1254" s="10">
        <f t="shared" si="674"/>
        <v>1.8539217928166202E-5</v>
      </c>
      <c r="S1254" s="10">
        <f t="shared" si="675"/>
        <v>0</v>
      </c>
      <c r="T1254" s="9">
        <f t="shared" si="665"/>
        <v>1.2620217572031976E-5</v>
      </c>
      <c r="U1254" s="18"/>
      <c r="V1254" s="8">
        <f t="shared" si="676"/>
        <v>0.23967121119735935</v>
      </c>
      <c r="W1254" s="8">
        <f t="shared" si="666"/>
        <v>9.7071810914028403E-2</v>
      </c>
      <c r="X1254" s="18"/>
      <c r="Y1254" s="8">
        <f t="shared" si="667"/>
        <v>0</v>
      </c>
      <c r="Z1254" s="8">
        <f t="shared" si="668"/>
        <v>0</v>
      </c>
      <c r="AA1254" s="8">
        <f t="shared" si="669"/>
        <v>-3.4710205842684139E-2</v>
      </c>
      <c r="AB1254" s="8">
        <f t="shared" si="677"/>
        <v>-14.259940028333094</v>
      </c>
      <c r="AC1254" s="8">
        <f t="shared" si="670"/>
        <v>-14.294650234175778</v>
      </c>
      <c r="AD1254" s="8">
        <f t="shared" si="678"/>
        <v>2.3511745818460952E-2</v>
      </c>
      <c r="AE1254" s="8">
        <f t="shared" si="671"/>
        <v>-14.271138488357318</v>
      </c>
      <c r="AG1254" s="20"/>
      <c r="AJ1254" s="7"/>
      <c r="AK1254" s="6"/>
      <c r="AL1254" s="6"/>
      <c r="AM1254" s="5"/>
      <c r="AN1254" s="5"/>
    </row>
    <row r="1255" spans="2:40" x14ac:dyDescent="0.15">
      <c r="B1255" s="7"/>
      <c r="C1255" s="19"/>
      <c r="D1255" s="21"/>
      <c r="E1255" s="21"/>
      <c r="F1255" s="7"/>
      <c r="G1255" s="19"/>
      <c r="H1255" s="17">
        <f t="shared" si="679"/>
        <v>106</v>
      </c>
      <c r="I1255" s="7">
        <f t="shared" si="672"/>
        <v>106</v>
      </c>
      <c r="J1255" s="16">
        <v>0</v>
      </c>
      <c r="K1255" s="14">
        <v>0</v>
      </c>
      <c r="L1255" s="15">
        <f t="shared" si="680"/>
        <v>2750.3650903457019</v>
      </c>
      <c r="M1255" s="14">
        <f t="shared" si="664"/>
        <v>769177</v>
      </c>
      <c r="N1255" s="13"/>
      <c r="O1255" s="12">
        <f>1000*(IF(I46&lt;18,VLOOKUP(I46,'[1]Mortality (No Interventions) H'!$B$10:$O$129,13),VLOOKUP(I46,'[1]Mortality (Interventions) H'!$B$392:$AV$512,31)))</f>
        <v>616.14522299288012</v>
      </c>
      <c r="P1255" s="11">
        <v>0</v>
      </c>
      <c r="Q1255" s="10">
        <f t="shared" si="673"/>
        <v>1.2620217572031976E-5</v>
      </c>
      <c r="R1255" s="10">
        <f t="shared" si="674"/>
        <v>7.7758867701383048E-6</v>
      </c>
      <c r="S1255" s="10">
        <f t="shared" si="675"/>
        <v>0</v>
      </c>
      <c r="T1255" s="9">
        <f t="shared" si="665"/>
        <v>4.8443308018936712E-6</v>
      </c>
      <c r="U1255" s="18"/>
      <c r="V1255" s="8">
        <f t="shared" si="676"/>
        <v>9.7071810914028403E-2</v>
      </c>
      <c r="W1255" s="8">
        <f t="shared" si="666"/>
        <v>3.7261478332081682E-2</v>
      </c>
      <c r="X1255" s="18"/>
      <c r="Y1255" s="8">
        <f t="shared" si="667"/>
        <v>0</v>
      </c>
      <c r="Z1255" s="8">
        <f t="shared" si="668"/>
        <v>0</v>
      </c>
      <c r="AA1255" s="8">
        <f t="shared" si="669"/>
        <v>-1.3323678323614753E-2</v>
      </c>
      <c r="AB1255" s="8">
        <f t="shared" si="677"/>
        <v>-5.981033258194671</v>
      </c>
      <c r="AC1255" s="8">
        <f t="shared" si="670"/>
        <v>-5.9943569365182858</v>
      </c>
      <c r="AD1255" s="8">
        <f t="shared" si="678"/>
        <v>9.5227446506661872E-3</v>
      </c>
      <c r="AE1255" s="8">
        <f t="shared" si="671"/>
        <v>-5.9848341918676198</v>
      </c>
      <c r="AG1255" s="20"/>
      <c r="AJ1255" s="7"/>
      <c r="AK1255" s="6"/>
      <c r="AL1255" s="6"/>
      <c r="AM1255" s="5"/>
      <c r="AN1255" s="5"/>
    </row>
    <row r="1256" spans="2:40" x14ac:dyDescent="0.15">
      <c r="B1256" s="7"/>
      <c r="C1256" s="19"/>
      <c r="D1256" s="21"/>
      <c r="E1256" s="21"/>
      <c r="F1256" s="7"/>
      <c r="G1256" s="19"/>
      <c r="H1256" s="17">
        <f t="shared" si="679"/>
        <v>107</v>
      </c>
      <c r="I1256" s="7">
        <f t="shared" si="672"/>
        <v>107</v>
      </c>
      <c r="J1256" s="16">
        <v>0</v>
      </c>
      <c r="K1256" s="14">
        <v>0</v>
      </c>
      <c r="L1256" s="15">
        <f t="shared" si="680"/>
        <v>2750.3650903457019</v>
      </c>
      <c r="M1256" s="14">
        <f t="shared" si="664"/>
        <v>769177</v>
      </c>
      <c r="N1256" s="13"/>
      <c r="O1256" s="12">
        <f>1000*(IF(I47&lt;18,VLOOKUP(I47,'[1]Mortality (No Interventions) H'!$B$10:$O$129,13),VLOOKUP(I47,'[1]Mortality (Interventions) H'!$B$392:$AV$512,31)))</f>
        <v>636.52589916512261</v>
      </c>
      <c r="P1256" s="11">
        <v>0</v>
      </c>
      <c r="Q1256" s="10">
        <f t="shared" si="673"/>
        <v>4.8443308018936712E-6</v>
      </c>
      <c r="R1256" s="10">
        <f t="shared" si="674"/>
        <v>3.0835420195286687E-6</v>
      </c>
      <c r="S1256" s="10">
        <f t="shared" si="675"/>
        <v>0</v>
      </c>
      <c r="T1256" s="9">
        <f t="shared" si="665"/>
        <v>1.7607887823650025E-6</v>
      </c>
      <c r="U1256" s="18"/>
      <c r="V1256" s="8">
        <f t="shared" si="676"/>
        <v>3.7261478332081682E-2</v>
      </c>
      <c r="W1256" s="8">
        <f t="shared" si="666"/>
        <v>1.3543582332531655E-2</v>
      </c>
      <c r="X1256" s="18"/>
      <c r="Y1256" s="8">
        <f t="shared" si="667"/>
        <v>0</v>
      </c>
      <c r="Z1256" s="8">
        <f t="shared" si="668"/>
        <v>0</v>
      </c>
      <c r="AA1256" s="8">
        <f t="shared" si="669"/>
        <v>-4.8428119984890187E-3</v>
      </c>
      <c r="AB1256" s="8">
        <f t="shared" si="677"/>
        <v>-2.3717895999550027</v>
      </c>
      <c r="AC1256" s="8">
        <f t="shared" si="670"/>
        <v>-2.3766324119534916</v>
      </c>
      <c r="AD1256" s="8">
        <f t="shared" si="678"/>
        <v>3.6553510243772132E-3</v>
      </c>
      <c r="AE1256" s="8">
        <f t="shared" si="671"/>
        <v>-2.3729770609291143</v>
      </c>
      <c r="AG1256" s="20"/>
      <c r="AJ1256" s="7"/>
      <c r="AK1256" s="6"/>
      <c r="AL1256" s="6"/>
      <c r="AM1256" s="5"/>
      <c r="AN1256" s="5"/>
    </row>
    <row r="1257" spans="2:40" x14ac:dyDescent="0.15">
      <c r="B1257" s="7"/>
      <c r="C1257" s="19"/>
      <c r="D1257" s="21"/>
      <c r="E1257" s="21"/>
      <c r="F1257" s="7"/>
      <c r="G1257" s="19"/>
      <c r="H1257" s="17">
        <f t="shared" si="679"/>
        <v>108</v>
      </c>
      <c r="I1257" s="7">
        <f t="shared" si="672"/>
        <v>108</v>
      </c>
      <c r="J1257" s="16">
        <v>0</v>
      </c>
      <c r="K1257" s="14">
        <v>0</v>
      </c>
      <c r="L1257" s="15">
        <f t="shared" si="680"/>
        <v>2750.3650903457019</v>
      </c>
      <c r="M1257" s="14">
        <f t="shared" si="664"/>
        <v>769177</v>
      </c>
      <c r="N1257" s="13"/>
      <c r="O1257" s="12">
        <f>1000*(IF(I48&lt;18,VLOOKUP(I48,'[1]Mortality (No Interventions) H'!$B$10:$O$129,13),VLOOKUP(I48,'[1]Mortality (Interventions) H'!$B$392:$AV$512,31)))</f>
        <v>656.16934008840485</v>
      </c>
      <c r="P1257" s="11">
        <v>0</v>
      </c>
      <c r="Q1257" s="10">
        <f t="shared" si="673"/>
        <v>1.7607887823650025E-6</v>
      </c>
      <c r="R1257" s="10">
        <f t="shared" si="674"/>
        <v>1.1553756133595095E-6</v>
      </c>
      <c r="S1257" s="10">
        <f t="shared" si="675"/>
        <v>0</v>
      </c>
      <c r="T1257" s="9">
        <f t="shared" si="665"/>
        <v>6.0541316900549298E-7</v>
      </c>
      <c r="U1257" s="18"/>
      <c r="V1257" s="8">
        <f t="shared" si="676"/>
        <v>1.3543582332531655E-2</v>
      </c>
      <c r="W1257" s="8">
        <f t="shared" si="666"/>
        <v>4.6566988509613811E-3</v>
      </c>
      <c r="X1257" s="18"/>
      <c r="Y1257" s="8">
        <f t="shared" si="667"/>
        <v>0</v>
      </c>
      <c r="Z1257" s="8">
        <f t="shared" si="668"/>
        <v>0</v>
      </c>
      <c r="AA1257" s="8">
        <f t="shared" si="669"/>
        <v>-1.6651072452682704E-3</v>
      </c>
      <c r="AB1257" s="8">
        <f t="shared" si="677"/>
        <v>-0.88868834815702746</v>
      </c>
      <c r="AC1257" s="8">
        <f t="shared" si="670"/>
        <v>-0.89035345540229571</v>
      </c>
      <c r="AD1257" s="8">
        <f t="shared" si="678"/>
        <v>1.3286254268213555E-3</v>
      </c>
      <c r="AE1257" s="8">
        <f t="shared" si="671"/>
        <v>-0.88902482997547438</v>
      </c>
      <c r="AG1257" s="20"/>
      <c r="AJ1257" s="7"/>
      <c r="AK1257" s="6"/>
      <c r="AL1257" s="6"/>
      <c r="AM1257" s="5"/>
      <c r="AN1257" s="5"/>
    </row>
    <row r="1258" spans="2:40" x14ac:dyDescent="0.15">
      <c r="B1258" s="7"/>
      <c r="C1258" s="19"/>
      <c r="F1258" s="7"/>
      <c r="G1258" s="19"/>
      <c r="H1258" s="17">
        <f t="shared" si="679"/>
        <v>109</v>
      </c>
      <c r="I1258" s="7">
        <f t="shared" si="672"/>
        <v>109</v>
      </c>
      <c r="J1258" s="16">
        <v>0</v>
      </c>
      <c r="K1258" s="14">
        <v>0</v>
      </c>
      <c r="L1258" s="15">
        <f t="shared" si="680"/>
        <v>2750.3650903457019</v>
      </c>
      <c r="M1258" s="14">
        <f t="shared" si="664"/>
        <v>769177</v>
      </c>
      <c r="N1258" s="13"/>
      <c r="O1258" s="12">
        <f>1000*(IF(I49&lt;18,VLOOKUP(I49,'[1]Mortality (No Interventions) H'!$B$10:$O$129,13),VLOOKUP(I49,'[1]Mortality (Interventions) H'!$B$392:$AV$512,31)))</f>
        <v>674.89731420098383</v>
      </c>
      <c r="P1258" s="11">
        <v>0</v>
      </c>
      <c r="Q1258" s="10">
        <f t="shared" si="673"/>
        <v>6.0541316900549298E-7</v>
      </c>
      <c r="R1258" s="10">
        <f t="shared" si="674"/>
        <v>4.0859172174371354E-7</v>
      </c>
      <c r="S1258" s="10">
        <f t="shared" si="675"/>
        <v>0</v>
      </c>
      <c r="T1258" s="9">
        <f t="shared" si="665"/>
        <v>1.9682144726177944E-7</v>
      </c>
      <c r="U1258" s="18"/>
      <c r="V1258" s="8">
        <f t="shared" si="676"/>
        <v>4.6566988509613811E-3</v>
      </c>
      <c r="W1258" s="8">
        <f t="shared" si="666"/>
        <v>1.5139053034047374E-3</v>
      </c>
      <c r="X1258" s="18"/>
      <c r="Y1258" s="8">
        <f t="shared" si="667"/>
        <v>0</v>
      </c>
      <c r="Z1258" s="8">
        <f t="shared" si="668"/>
        <v>0</v>
      </c>
      <c r="AA1258" s="8">
        <f t="shared" si="669"/>
        <v>-5.4133083758011586E-4</v>
      </c>
      <c r="AB1258" s="8">
        <f t="shared" si="677"/>
        <v>-0.31427935475566438</v>
      </c>
      <c r="AC1258" s="8">
        <f t="shared" si="670"/>
        <v>-0.3148206855932445</v>
      </c>
      <c r="AD1258" s="8">
        <f t="shared" si="678"/>
        <v>4.5682215727931149E-4</v>
      </c>
      <c r="AE1258" s="8">
        <f t="shared" si="671"/>
        <v>-0.31436386343596517</v>
      </c>
      <c r="AJ1258" s="7"/>
      <c r="AK1258" s="6"/>
      <c r="AL1258" s="6"/>
      <c r="AM1258" s="5"/>
      <c r="AN1258" s="5"/>
    </row>
    <row r="1259" spans="2:40" x14ac:dyDescent="0.15">
      <c r="B1259" s="7"/>
      <c r="C1259" s="19"/>
      <c r="F1259" s="7"/>
      <c r="G1259" s="19"/>
      <c r="H1259" s="17">
        <f t="shared" si="679"/>
        <v>110</v>
      </c>
      <c r="I1259" s="7">
        <f t="shared" si="672"/>
        <v>110</v>
      </c>
      <c r="J1259" s="16">
        <v>0</v>
      </c>
      <c r="K1259" s="14">
        <v>0</v>
      </c>
      <c r="L1259" s="15">
        <f t="shared" si="680"/>
        <v>2750.3650903457019</v>
      </c>
      <c r="M1259" s="14">
        <f t="shared" si="664"/>
        <v>769177</v>
      </c>
      <c r="N1259" s="13"/>
      <c r="O1259" s="12">
        <f>1000*(IF(I50&lt;18,VLOOKUP(I50,'[1]Mortality (No Interventions) H'!$B$10:$O$129,13),VLOOKUP(I50,'[1]Mortality (Interventions) H'!$B$392:$AV$512,31)))</f>
        <v>692.54276400930178</v>
      </c>
      <c r="P1259" s="11">
        <v>0</v>
      </c>
      <c r="Q1259" s="10">
        <f t="shared" si="673"/>
        <v>1.9682144726177944E-7</v>
      </c>
      <c r="R1259" s="10">
        <f t="shared" si="674"/>
        <v>1.3630726910298375E-7</v>
      </c>
      <c r="S1259" s="10">
        <f t="shared" si="675"/>
        <v>0</v>
      </c>
      <c r="T1259" s="9">
        <f t="shared" si="665"/>
        <v>6.0514178158795694E-8</v>
      </c>
      <c r="U1259" s="18"/>
      <c r="V1259" s="8">
        <f t="shared" si="676"/>
        <v>1.5139053034047374E-3</v>
      </c>
      <c r="W1259" s="8">
        <f t="shared" si="666"/>
        <v>4.6546114013647997E-4</v>
      </c>
      <c r="X1259" s="18"/>
      <c r="Y1259" s="8">
        <f t="shared" si="667"/>
        <v>0</v>
      </c>
      <c r="Z1259" s="8">
        <f t="shared" si="668"/>
        <v>0</v>
      </c>
      <c r="AA1259" s="8">
        <f t="shared" si="669"/>
        <v>-1.6643608307891203E-4</v>
      </c>
      <c r="AB1259" s="8">
        <f t="shared" si="677"/>
        <v>-0.10484441632682573</v>
      </c>
      <c r="AC1259" s="8">
        <f t="shared" si="670"/>
        <v>-0.10501085240990464</v>
      </c>
      <c r="AD1259" s="8">
        <f t="shared" si="678"/>
        <v>1.4851411026400475E-4</v>
      </c>
      <c r="AE1259" s="8">
        <f t="shared" si="671"/>
        <v>-0.10486233829964063</v>
      </c>
      <c r="AJ1259" s="7"/>
      <c r="AK1259" s="6"/>
      <c r="AL1259" s="6"/>
      <c r="AM1259" s="5"/>
      <c r="AN1259" s="5"/>
    </row>
    <row r="1260" spans="2:40" x14ac:dyDescent="0.15">
      <c r="B1260" s="7"/>
      <c r="C1260" s="19"/>
      <c r="F1260" s="7"/>
      <c r="G1260" s="19"/>
      <c r="H1260" s="17">
        <f t="shared" si="679"/>
        <v>111</v>
      </c>
      <c r="I1260" s="7">
        <f t="shared" si="672"/>
        <v>111</v>
      </c>
      <c r="J1260" s="16">
        <v>0</v>
      </c>
      <c r="K1260" s="14">
        <v>0</v>
      </c>
      <c r="L1260" s="15">
        <f t="shared" si="680"/>
        <v>2750.3650903457019</v>
      </c>
      <c r="M1260" s="14">
        <f t="shared" si="664"/>
        <v>769177</v>
      </c>
      <c r="N1260" s="13"/>
      <c r="O1260" s="12">
        <f>1000*(IF(I51&lt;18,VLOOKUP(I51,'[1]Mortality (No Interventions) H'!$B$10:$O$129,13),VLOOKUP(I51,'[1]Mortality (Interventions) H'!$B$392:$AV$512,31)))</f>
        <v>713.77432514481745</v>
      </c>
      <c r="P1260" s="11">
        <v>0</v>
      </c>
      <c r="Q1260" s="10">
        <f t="shared" si="673"/>
        <v>6.0514178158795694E-8</v>
      </c>
      <c r="R1260" s="10">
        <f t="shared" si="674"/>
        <v>4.3193466676987647E-8</v>
      </c>
      <c r="S1260" s="10">
        <f t="shared" si="675"/>
        <v>0</v>
      </c>
      <c r="T1260" s="9">
        <f t="shared" si="665"/>
        <v>1.7320711481808047E-8</v>
      </c>
      <c r="U1260" s="18"/>
      <c r="V1260" s="8">
        <f t="shared" si="676"/>
        <v>4.6546114013647997E-4</v>
      </c>
      <c r="W1260" s="8">
        <f t="shared" si="666"/>
        <v>1.3322692895442669E-4</v>
      </c>
      <c r="X1260" s="18"/>
      <c r="Y1260" s="8">
        <f t="shared" si="667"/>
        <v>0</v>
      </c>
      <c r="Z1260" s="8">
        <f t="shared" si="668"/>
        <v>0</v>
      </c>
      <c r="AA1260" s="8">
        <f t="shared" si="669"/>
        <v>-4.7638280199514829E-5</v>
      </c>
      <c r="AB1260" s="8">
        <f t="shared" si="677"/>
        <v>-3.322342111820533E-2</v>
      </c>
      <c r="AC1260" s="8">
        <f t="shared" si="670"/>
        <v>-3.3271059398404842E-2</v>
      </c>
      <c r="AD1260" s="8">
        <f t="shared" si="678"/>
        <v>4.5661737847388686E-5</v>
      </c>
      <c r="AE1260" s="8">
        <f t="shared" si="671"/>
        <v>-3.3225397660557453E-2</v>
      </c>
      <c r="AJ1260" s="7"/>
      <c r="AK1260" s="6"/>
      <c r="AL1260" s="6"/>
      <c r="AM1260" s="5"/>
      <c r="AN1260" s="5"/>
    </row>
    <row r="1261" spans="2:40" x14ac:dyDescent="0.15">
      <c r="B1261" s="7"/>
      <c r="C1261" s="19"/>
      <c r="F1261" s="7"/>
      <c r="G1261" s="19"/>
      <c r="H1261" s="17">
        <f t="shared" si="679"/>
        <v>112</v>
      </c>
      <c r="I1261" s="7">
        <f t="shared" si="672"/>
        <v>112</v>
      </c>
      <c r="J1261" s="16">
        <v>0</v>
      </c>
      <c r="K1261" s="14">
        <v>0</v>
      </c>
      <c r="L1261" s="15">
        <f t="shared" si="680"/>
        <v>2750.3650903457019</v>
      </c>
      <c r="M1261" s="14">
        <f t="shared" si="664"/>
        <v>769177</v>
      </c>
      <c r="N1261" s="13"/>
      <c r="O1261" s="12">
        <f>1000*(IF(I52&lt;18,VLOOKUP(I52,'[1]Mortality (No Interventions) H'!$B$10:$O$129,13),VLOOKUP(I52,'[1]Mortality (Interventions) H'!$B$392:$AV$512,31)))</f>
        <v>733.72575802925064</v>
      </c>
      <c r="P1261" s="11">
        <v>0</v>
      </c>
      <c r="Q1261" s="10">
        <f t="shared" si="673"/>
        <v>1.7320711481808047E-8</v>
      </c>
      <c r="R1261" s="10">
        <f t="shared" si="674"/>
        <v>1.2708652161595554E-8</v>
      </c>
      <c r="S1261" s="10">
        <f t="shared" si="675"/>
        <v>0</v>
      </c>
      <c r="T1261" s="9">
        <f t="shared" si="665"/>
        <v>4.6120593202124934E-9</v>
      </c>
      <c r="U1261" s="18"/>
      <c r="V1261" s="8">
        <f t="shared" si="676"/>
        <v>1.3322692895442669E-4</v>
      </c>
      <c r="W1261" s="8">
        <f t="shared" si="666"/>
        <v>3.5474899517430851E-5</v>
      </c>
      <c r="X1261" s="18"/>
      <c r="Y1261" s="8">
        <f t="shared" si="667"/>
        <v>0</v>
      </c>
      <c r="Z1261" s="8">
        <f t="shared" si="668"/>
        <v>0</v>
      </c>
      <c r="AA1261" s="8">
        <f t="shared" si="669"/>
        <v>-1.2684846948915971E-5</v>
      </c>
      <c r="AB1261" s="8">
        <f t="shared" si="677"/>
        <v>-9.775202943699584E-3</v>
      </c>
      <c r="AC1261" s="8">
        <f t="shared" si="670"/>
        <v>-9.7878877906485001E-3</v>
      </c>
      <c r="AD1261" s="8">
        <f t="shared" si="678"/>
        <v>1.3069561730429259E-5</v>
      </c>
      <c r="AE1261" s="8">
        <f t="shared" si="671"/>
        <v>-9.7748182289180714E-3</v>
      </c>
      <c r="AJ1261" s="7"/>
      <c r="AK1261" s="6"/>
      <c r="AL1261" s="6"/>
      <c r="AM1261" s="5"/>
      <c r="AN1261" s="5"/>
    </row>
    <row r="1262" spans="2:40" x14ac:dyDescent="0.15">
      <c r="B1262" s="7"/>
      <c r="C1262" s="19"/>
      <c r="F1262" s="7"/>
      <c r="G1262" s="19"/>
      <c r="H1262" s="17">
        <f t="shared" si="679"/>
        <v>113</v>
      </c>
      <c r="I1262" s="7">
        <f t="shared" si="672"/>
        <v>113</v>
      </c>
      <c r="J1262" s="16">
        <v>0</v>
      </c>
      <c r="K1262" s="14">
        <v>0</v>
      </c>
      <c r="L1262" s="15">
        <f t="shared" si="680"/>
        <v>2750.3650903457019</v>
      </c>
      <c r="M1262" s="14">
        <f t="shared" si="664"/>
        <v>769177</v>
      </c>
      <c r="N1262" s="13"/>
      <c r="O1262" s="12">
        <f>1000*(IF(I53&lt;18,VLOOKUP(I53,'[1]Mortality (No Interventions) H'!$B$10:$O$129,13),VLOOKUP(I53,'[1]Mortality (Interventions) H'!$B$392:$AV$512,31)))</f>
        <v>752.36720089222297</v>
      </c>
      <c r="P1262" s="11">
        <v>0</v>
      </c>
      <c r="Q1262" s="10">
        <f t="shared" si="673"/>
        <v>4.6120593202124934E-9</v>
      </c>
      <c r="R1262" s="10">
        <f t="shared" si="674"/>
        <v>3.4699621610971624E-9</v>
      </c>
      <c r="S1262" s="10">
        <f t="shared" si="675"/>
        <v>0</v>
      </c>
      <c r="T1262" s="9">
        <f t="shared" si="665"/>
        <v>1.1420971591153309E-9</v>
      </c>
      <c r="U1262" s="18"/>
      <c r="V1262" s="8">
        <f t="shared" si="676"/>
        <v>3.5474899517430851E-5</v>
      </c>
      <c r="W1262" s="8">
        <f t="shared" si="666"/>
        <v>8.7847486655685291E-6</v>
      </c>
      <c r="X1262" s="18"/>
      <c r="Y1262" s="8">
        <f t="shared" si="667"/>
        <v>0</v>
      </c>
      <c r="Z1262" s="8">
        <f t="shared" si="668"/>
        <v>0</v>
      </c>
      <c r="AA1262" s="8">
        <f t="shared" si="669"/>
        <v>-3.1411841562138066E-6</v>
      </c>
      <c r="AB1262" s="8">
        <f t="shared" si="677"/>
        <v>-2.669015085186232E-3</v>
      </c>
      <c r="AC1262" s="8">
        <f t="shared" si="670"/>
        <v>-2.6721562693424457E-3</v>
      </c>
      <c r="AD1262" s="8">
        <f t="shared" si="678"/>
        <v>3.4800876426599668E-6</v>
      </c>
      <c r="AE1262" s="8">
        <f t="shared" si="671"/>
        <v>-2.6686761816997859E-3</v>
      </c>
      <c r="AJ1262" s="7"/>
      <c r="AK1262" s="6"/>
      <c r="AL1262" s="6"/>
      <c r="AM1262" s="5"/>
      <c r="AN1262" s="5"/>
    </row>
    <row r="1263" spans="2:40" x14ac:dyDescent="0.15">
      <c r="B1263" s="7"/>
      <c r="C1263" s="19"/>
      <c r="F1263" s="7"/>
      <c r="G1263" s="19"/>
      <c r="H1263" s="17">
        <f t="shared" si="679"/>
        <v>114</v>
      </c>
      <c r="I1263" s="7">
        <f t="shared" si="672"/>
        <v>114</v>
      </c>
      <c r="J1263" s="16">
        <v>0</v>
      </c>
      <c r="K1263" s="14">
        <v>0</v>
      </c>
      <c r="L1263" s="15">
        <f t="shared" si="680"/>
        <v>2750.3650903457019</v>
      </c>
      <c r="M1263" s="14">
        <f t="shared" si="664"/>
        <v>769177</v>
      </c>
      <c r="N1263" s="13"/>
      <c r="O1263" s="12">
        <f>1000*(IF(I54&lt;18,VLOOKUP(I54,'[1]Mortality (No Interventions) H'!$B$10:$O$129,13),VLOOKUP(I54,'[1]Mortality (Interventions) H'!$B$392:$AV$512,31)))</f>
        <v>769.67205481149904</v>
      </c>
      <c r="P1263" s="11">
        <v>0</v>
      </c>
      <c r="Q1263" s="10">
        <f t="shared" si="673"/>
        <v>1.1420971591153309E-9</v>
      </c>
      <c r="R1263" s="10">
        <f t="shared" si="674"/>
        <v>8.7904026725067236E-10</v>
      </c>
      <c r="S1263" s="10">
        <f t="shared" si="675"/>
        <v>0</v>
      </c>
      <c r="T1263" s="9">
        <f t="shared" si="665"/>
        <v>2.6305689186465858E-10</v>
      </c>
      <c r="U1263" s="18"/>
      <c r="V1263" s="8">
        <f t="shared" si="676"/>
        <v>8.7847486655685291E-6</v>
      </c>
      <c r="W1263" s="8">
        <f t="shared" si="666"/>
        <v>2.0233731091378251E-6</v>
      </c>
      <c r="X1263" s="18"/>
      <c r="Y1263" s="8">
        <f t="shared" si="667"/>
        <v>0</v>
      </c>
      <c r="Z1263" s="8">
        <f t="shared" si="668"/>
        <v>0</v>
      </c>
      <c r="AA1263" s="8">
        <f t="shared" si="669"/>
        <v>-7.235024921594012E-7</v>
      </c>
      <c r="AB1263" s="8">
        <f t="shared" si="677"/>
        <v>-6.7613755564307045E-4</v>
      </c>
      <c r="AC1263" s="8">
        <f t="shared" si="670"/>
        <v>-6.7686105813522988E-4</v>
      </c>
      <c r="AD1263" s="8">
        <f t="shared" si="678"/>
        <v>8.617838440922728E-7</v>
      </c>
      <c r="AE1263" s="8">
        <f t="shared" si="671"/>
        <v>-6.7599927429113759E-4</v>
      </c>
      <c r="AJ1263" s="7"/>
      <c r="AK1263" s="6"/>
      <c r="AL1263" s="6"/>
      <c r="AM1263" s="5"/>
      <c r="AN1263" s="5"/>
    </row>
    <row r="1264" spans="2:40" x14ac:dyDescent="0.15">
      <c r="B1264" s="7"/>
      <c r="C1264" s="19"/>
      <c r="F1264" s="7"/>
      <c r="G1264" s="19"/>
      <c r="H1264" s="17">
        <f t="shared" si="679"/>
        <v>115</v>
      </c>
      <c r="I1264" s="7">
        <f t="shared" si="672"/>
        <v>115</v>
      </c>
      <c r="J1264" s="16">
        <v>0</v>
      </c>
      <c r="K1264" s="14">
        <v>0</v>
      </c>
      <c r="L1264" s="15">
        <f t="shared" si="680"/>
        <v>2750.3650903457019</v>
      </c>
      <c r="M1264" s="14">
        <f t="shared" si="664"/>
        <v>769177</v>
      </c>
      <c r="N1264" s="13"/>
      <c r="O1264" s="12">
        <f>1000*(IF(I55&lt;18,VLOOKUP(I55,'[1]Mortality (No Interventions) H'!$B$10:$O$129,13),VLOOKUP(I55,'[1]Mortality (Interventions) H'!$B$392:$AV$512,31)))</f>
        <v>785.61622055671126</v>
      </c>
      <c r="P1264" s="11">
        <v>0</v>
      </c>
      <c r="Q1264" s="10">
        <f t="shared" si="673"/>
        <v>2.6305689186465858E-10</v>
      </c>
      <c r="R1264" s="10">
        <f t="shared" si="674"/>
        <v>2.0666176117810857E-10</v>
      </c>
      <c r="S1264" s="10">
        <f t="shared" si="675"/>
        <v>0</v>
      </c>
      <c r="T1264" s="9">
        <f t="shared" si="665"/>
        <v>5.6395130686550008E-11</v>
      </c>
      <c r="U1264" s="18"/>
      <c r="V1264" s="8">
        <f t="shared" si="676"/>
        <v>2.0233731091378251E-6</v>
      </c>
      <c r="W1264" s="8">
        <f t="shared" si="666"/>
        <v>4.3377837436088478E-7</v>
      </c>
      <c r="X1264" s="18"/>
      <c r="Y1264" s="8">
        <f t="shared" si="667"/>
        <v>0</v>
      </c>
      <c r="Z1264" s="8">
        <f t="shared" si="668"/>
        <v>0</v>
      </c>
      <c r="AA1264" s="8">
        <f t="shared" si="669"/>
        <v>-1.5510719870577079E-7</v>
      </c>
      <c r="AB1264" s="8">
        <f t="shared" si="677"/>
        <v>-1.58959473477694E-4</v>
      </c>
      <c r="AC1264" s="8">
        <f t="shared" si="670"/>
        <v>-1.5911458067639978E-4</v>
      </c>
      <c r="AD1264" s="8">
        <f t="shared" si="678"/>
        <v>1.9849290200642066E-7</v>
      </c>
      <c r="AE1264" s="8">
        <f t="shared" si="671"/>
        <v>-1.5891608777439335E-4</v>
      </c>
      <c r="AJ1264" s="7"/>
      <c r="AK1264" s="6"/>
      <c r="AL1264" s="6"/>
      <c r="AM1264" s="5"/>
      <c r="AN1264" s="5"/>
    </row>
    <row r="1265" spans="2:40" x14ac:dyDescent="0.15">
      <c r="B1265" s="7"/>
      <c r="C1265" s="19"/>
      <c r="F1265" s="7"/>
      <c r="G1265" s="19"/>
      <c r="H1265" s="17">
        <f t="shared" si="679"/>
        <v>116</v>
      </c>
      <c r="I1265" s="7">
        <f t="shared" si="672"/>
        <v>116</v>
      </c>
      <c r="J1265" s="16">
        <v>0</v>
      </c>
      <c r="K1265" s="14">
        <v>0</v>
      </c>
      <c r="L1265" s="15">
        <f t="shared" si="680"/>
        <v>2750.3650903457019</v>
      </c>
      <c r="M1265" s="14">
        <f t="shared" si="664"/>
        <v>769177</v>
      </c>
      <c r="N1265" s="13"/>
      <c r="O1265" s="12">
        <f>1000*(IF(I56&lt;18,VLOOKUP(I56,'[1]Mortality (No Interventions) H'!$B$10:$O$129,13),VLOOKUP(I56,'[1]Mortality (Interventions) H'!$B$392:$AV$512,31)))</f>
        <v>800.33897869368661</v>
      </c>
      <c r="P1265" s="11">
        <v>0</v>
      </c>
      <c r="Q1265" s="10">
        <f t="shared" si="673"/>
        <v>5.6395130686550008E-11</v>
      </c>
      <c r="R1265" s="10">
        <f t="shared" si="674"/>
        <v>4.5135221296970421E-11</v>
      </c>
      <c r="S1265" s="10">
        <f t="shared" si="675"/>
        <v>0</v>
      </c>
      <c r="T1265" s="9">
        <f t="shared" si="665"/>
        <v>1.1259909389579587E-11</v>
      </c>
      <c r="U1265" s="18"/>
      <c r="V1265" s="8">
        <f t="shared" si="676"/>
        <v>4.3377837436088478E-7</v>
      </c>
      <c r="W1265" s="8">
        <f t="shared" si="666"/>
        <v>8.6608633245486583E-8</v>
      </c>
      <c r="X1265" s="18"/>
      <c r="Y1265" s="8">
        <f t="shared" si="667"/>
        <v>0</v>
      </c>
      <c r="Z1265" s="8">
        <f t="shared" si="668"/>
        <v>0</v>
      </c>
      <c r="AA1265" s="8">
        <f t="shared" si="669"/>
        <v>-3.0968861705555479E-8</v>
      </c>
      <c r="AB1265" s="8">
        <f t="shared" si="677"/>
        <v>-3.4716974111539815E-5</v>
      </c>
      <c r="AC1265" s="8">
        <f t="shared" si="670"/>
        <v>-3.4747942973245371E-5</v>
      </c>
      <c r="AD1265" s="8">
        <f t="shared" si="678"/>
        <v>4.2553658524802803E-8</v>
      </c>
      <c r="AE1265" s="8">
        <f t="shared" si="671"/>
        <v>-3.4705389314720565E-5</v>
      </c>
      <c r="AJ1265" s="7"/>
      <c r="AK1265" s="6"/>
      <c r="AL1265" s="6"/>
      <c r="AM1265" s="5"/>
      <c r="AN1265" s="5"/>
    </row>
    <row r="1266" spans="2:40" x14ac:dyDescent="0.15">
      <c r="H1266" s="17">
        <f t="shared" si="679"/>
        <v>117</v>
      </c>
      <c r="I1266" s="7">
        <f t="shared" si="672"/>
        <v>117</v>
      </c>
      <c r="J1266" s="16">
        <v>0</v>
      </c>
      <c r="K1266" s="14">
        <v>0</v>
      </c>
      <c r="L1266" s="15">
        <f t="shared" si="680"/>
        <v>2750.3650903457019</v>
      </c>
      <c r="M1266" s="14">
        <f t="shared" si="664"/>
        <v>769177</v>
      </c>
      <c r="N1266" s="13"/>
      <c r="O1266" s="12">
        <f>1000*(IF(I57&lt;18,VLOOKUP(I57,'[1]Mortality (No Interventions) H'!$B$10:$O$129,13),VLOOKUP(I57,'[1]Mortality (Interventions) H'!$B$392:$AV$512,31)))</f>
        <v>813.99421119111594</v>
      </c>
      <c r="P1266" s="11">
        <v>0</v>
      </c>
      <c r="Q1266" s="10">
        <f t="shared" si="673"/>
        <v>1.1259909389579587E-11</v>
      </c>
      <c r="R1266" s="10">
        <f t="shared" si="674"/>
        <v>9.1655010616542752E-12</v>
      </c>
      <c r="S1266" s="10">
        <f t="shared" si="675"/>
        <v>0</v>
      </c>
      <c r="T1266" s="9">
        <f t="shared" si="665"/>
        <v>2.0944083279253117E-12</v>
      </c>
      <c r="U1266" s="18"/>
      <c r="V1266" s="8">
        <f t="shared" si="676"/>
        <v>8.6608633245486583E-8</v>
      </c>
      <c r="W1266" s="8">
        <f t="shared" si="666"/>
        <v>1.6109707144486075E-8</v>
      </c>
      <c r="X1266" s="18"/>
      <c r="Y1266" s="8">
        <f t="shared" si="667"/>
        <v>0</v>
      </c>
      <c r="Z1266" s="8">
        <f t="shared" si="668"/>
        <v>0</v>
      </c>
      <c r="AA1266" s="8">
        <f t="shared" si="669"/>
        <v>-5.7603875500550905E-9</v>
      </c>
      <c r="AB1266" s="8">
        <f t="shared" si="677"/>
        <v>-7.0498926101000508E-6</v>
      </c>
      <c r="AC1266" s="8">
        <f t="shared" si="670"/>
        <v>-7.055652997650106E-6</v>
      </c>
      <c r="AD1266" s="8">
        <f t="shared" si="678"/>
        <v>8.496306921382234E-9</v>
      </c>
      <c r="AE1266" s="8">
        <f t="shared" si="671"/>
        <v>-7.0471566907287239E-6</v>
      </c>
      <c r="AJ1266" s="7"/>
      <c r="AK1266" s="6"/>
      <c r="AL1266" s="6"/>
      <c r="AM1266" s="5"/>
      <c r="AN1266" s="5"/>
    </row>
    <row r="1267" spans="2:40" x14ac:dyDescent="0.15">
      <c r="H1267" s="17">
        <f t="shared" si="679"/>
        <v>118</v>
      </c>
      <c r="I1267" s="7">
        <f t="shared" si="672"/>
        <v>118</v>
      </c>
      <c r="J1267" s="16">
        <v>0</v>
      </c>
      <c r="K1267" s="14">
        <v>0</v>
      </c>
      <c r="L1267" s="15">
        <f t="shared" si="680"/>
        <v>2750.3650903457019</v>
      </c>
      <c r="M1267" s="14">
        <f t="shared" si="664"/>
        <v>769177</v>
      </c>
      <c r="N1267" s="13"/>
      <c r="O1267" s="12">
        <f>1000*(IF(I58&lt;18,VLOOKUP(I58,'[1]Mortality (No Interventions) H'!$B$10:$O$129,13),VLOOKUP(I58,'[1]Mortality (Interventions) H'!$B$392:$AV$512,31)))</f>
        <v>826.58191804899957</v>
      </c>
      <c r="P1267" s="11">
        <v>0</v>
      </c>
      <c r="Q1267" s="10">
        <f t="shared" si="673"/>
        <v>2.0944083279253117E-12</v>
      </c>
      <c r="R1267" s="10">
        <f t="shared" si="674"/>
        <v>1.7312000528743023E-12</v>
      </c>
      <c r="S1267" s="10">
        <f t="shared" si="675"/>
        <v>0</v>
      </c>
      <c r="T1267" s="9">
        <f t="shared" si="665"/>
        <v>3.6320827505100937E-13</v>
      </c>
      <c r="U1267" s="18"/>
      <c r="V1267" s="8">
        <f t="shared" si="676"/>
        <v>1.6109707144486075E-8</v>
      </c>
      <c r="W1267" s="8">
        <f t="shared" si="666"/>
        <v>2.7937145137891025E-9</v>
      </c>
      <c r="X1267" s="18"/>
      <c r="Y1267" s="8">
        <f t="shared" si="667"/>
        <v>0</v>
      </c>
      <c r="Z1267" s="8">
        <f t="shared" si="668"/>
        <v>0</v>
      </c>
      <c r="AA1267" s="8">
        <f t="shared" si="669"/>
        <v>-9.9895536022497601E-10</v>
      </c>
      <c r="AB1267" s="8">
        <f t="shared" si="677"/>
        <v>-1.3315992630696973E-6</v>
      </c>
      <c r="AC1267" s="8">
        <f t="shared" si="670"/>
        <v>-1.3325982184299222E-6</v>
      </c>
      <c r="AD1267" s="8">
        <f t="shared" si="678"/>
        <v>1.5803622708740841E-9</v>
      </c>
      <c r="AE1267" s="8">
        <f t="shared" si="671"/>
        <v>-1.331017856159048E-6</v>
      </c>
      <c r="AJ1267" s="7"/>
      <c r="AK1267" s="6"/>
      <c r="AL1267" s="6"/>
      <c r="AM1267" s="5"/>
      <c r="AN1267" s="5"/>
    </row>
    <row r="1268" spans="2:40" x14ac:dyDescent="0.15">
      <c r="H1268" s="17">
        <f t="shared" si="679"/>
        <v>119</v>
      </c>
      <c r="I1268" s="7">
        <f t="shared" si="672"/>
        <v>119</v>
      </c>
      <c r="J1268" s="16">
        <v>0</v>
      </c>
      <c r="K1268" s="14">
        <v>0</v>
      </c>
      <c r="L1268" s="15">
        <f t="shared" si="680"/>
        <v>2750.3650903457019</v>
      </c>
      <c r="M1268" s="14">
        <f t="shared" si="664"/>
        <v>769177</v>
      </c>
      <c r="N1268" s="13"/>
      <c r="O1268" s="12">
        <f>1000*(IF(I59&lt;18,VLOOKUP(I59,'[1]Mortality (No Interventions) H'!$B$10:$O$129,13),VLOOKUP(I59,'[1]Mortality (Interventions) H'!$B$392:$AV$512,31)))</f>
        <v>838.10209926733739</v>
      </c>
      <c r="P1268" s="11">
        <v>0</v>
      </c>
      <c r="Q1268" s="10">
        <f t="shared" si="673"/>
        <v>3.6320827505100937E-13</v>
      </c>
      <c r="R1268" s="10">
        <f t="shared" si="674"/>
        <v>3.0440561779151947E-13</v>
      </c>
      <c r="S1268" s="10">
        <f t="shared" si="675"/>
        <v>0</v>
      </c>
      <c r="T1268" s="9">
        <f t="shared" si="665"/>
        <v>5.8802657259489907E-14</v>
      </c>
      <c r="U1268" s="18"/>
      <c r="V1268" s="8">
        <f t="shared" si="676"/>
        <v>2.7937145137891025E-9</v>
      </c>
      <c r="W1268" s="8">
        <f t="shared" si="666"/>
        <v>4.5229651502882669E-10</v>
      </c>
      <c r="X1268" s="18"/>
      <c r="Y1268" s="8">
        <f t="shared" si="667"/>
        <v>0</v>
      </c>
      <c r="Z1268" s="8">
        <f t="shared" si="668"/>
        <v>0</v>
      </c>
      <c r="AA1268" s="8">
        <f t="shared" si="669"/>
        <v>-1.617287757460643E-10</v>
      </c>
      <c r="AB1268" s="8">
        <f t="shared" si="677"/>
        <v>-2.3414179987602757E-7</v>
      </c>
      <c r="AC1268" s="8">
        <f t="shared" si="670"/>
        <v>-2.3430352865177363E-7</v>
      </c>
      <c r="AD1268" s="8">
        <f t="shared" si="678"/>
        <v>2.7406339380271098E-10</v>
      </c>
      <c r="AE1268" s="8">
        <f t="shared" si="671"/>
        <v>-2.3402946525797093E-7</v>
      </c>
      <c r="AJ1268" s="7"/>
      <c r="AK1268" s="6"/>
      <c r="AL1268" s="6"/>
      <c r="AM1268" s="5"/>
      <c r="AN1268" s="5"/>
    </row>
    <row r="1269" spans="2:40" x14ac:dyDescent="0.15">
      <c r="H1269" s="17">
        <f t="shared" si="679"/>
        <v>120</v>
      </c>
      <c r="I1269" s="7">
        <f t="shared" si="672"/>
        <v>120</v>
      </c>
      <c r="J1269" s="16">
        <v>0</v>
      </c>
      <c r="K1269" s="14">
        <v>0</v>
      </c>
      <c r="L1269" s="15">
        <f t="shared" si="680"/>
        <v>2750.3650903457019</v>
      </c>
      <c r="M1269" s="14">
        <f t="shared" si="664"/>
        <v>769177</v>
      </c>
      <c r="N1269" s="13"/>
      <c r="O1269" s="12">
        <f>1000*(IF(I60&lt;18,VLOOKUP(I60,'[1]Mortality (No Interventions) H'!$B$10:$O$129,13),VLOOKUP(I60,'[1]Mortality (Interventions) H'!$B$392:$AV$512,31)))</f>
        <v>1000</v>
      </c>
      <c r="P1269" s="11">
        <v>0</v>
      </c>
      <c r="Q1269" s="10">
        <f t="shared" si="673"/>
        <v>5.8802657259489907E-14</v>
      </c>
      <c r="R1269" s="10">
        <f t="shared" si="674"/>
        <v>5.8802657259489907E-14</v>
      </c>
      <c r="S1269" s="10">
        <f t="shared" si="675"/>
        <v>0</v>
      </c>
      <c r="T1269" s="9">
        <f t="shared" si="665"/>
        <v>0</v>
      </c>
      <c r="U1269" s="18"/>
      <c r="V1269" s="8">
        <f t="shared" si="676"/>
        <v>4.5229651502882669E-10</v>
      </c>
      <c r="W1269" s="8">
        <f t="shared" si="666"/>
        <v>0</v>
      </c>
      <c r="X1269" s="18"/>
      <c r="Y1269" s="8">
        <f t="shared" si="667"/>
        <v>0</v>
      </c>
      <c r="Z1269" s="8">
        <f t="shared" si="668"/>
        <v>0</v>
      </c>
      <c r="AA1269" s="8">
        <f t="shared" si="669"/>
        <v>0</v>
      </c>
      <c r="AB1269" s="8">
        <f t="shared" si="677"/>
        <v>-4.5229651502882667E-8</v>
      </c>
      <c r="AC1269" s="8">
        <f t="shared" si="670"/>
        <v>-4.5229651502882667E-8</v>
      </c>
      <c r="AD1269" s="8">
        <f t="shared" si="678"/>
        <v>4.4370288124327905E-11</v>
      </c>
      <c r="AE1269" s="8">
        <f t="shared" si="671"/>
        <v>-4.5185281214758339E-8</v>
      </c>
      <c r="AJ1269" s="7"/>
      <c r="AK1269" s="6"/>
      <c r="AL1269" s="6"/>
      <c r="AM1269" s="5"/>
      <c r="AN1269" s="5"/>
    </row>
    <row r="1270" spans="2:40" x14ac:dyDescent="0.15">
      <c r="H1270" s="17">
        <f t="shared" si="679"/>
        <v>121</v>
      </c>
      <c r="I1270" s="7" t="b">
        <f t="shared" si="672"/>
        <v>0</v>
      </c>
      <c r="J1270" s="16">
        <v>0</v>
      </c>
      <c r="K1270" s="14">
        <v>0</v>
      </c>
      <c r="L1270" s="15">
        <f t="shared" si="680"/>
        <v>2750.3650903457019</v>
      </c>
      <c r="M1270" s="14">
        <f t="shared" si="664"/>
        <v>769177</v>
      </c>
      <c r="N1270" s="13"/>
      <c r="O1270" s="12" t="e">
        <f>1000*(IF(I61&lt;18,VLOOKUP(I61,'[1]Mortality (No Interventions) H'!$B$10:$O$129,13),VLOOKUP(I61,'[1]Mortality (Interventions) H'!$B$392:$AV$512,31)))</f>
        <v>#N/A</v>
      </c>
      <c r="P1270" s="11">
        <v>0</v>
      </c>
      <c r="Q1270" s="10">
        <f t="shared" si="673"/>
        <v>0</v>
      </c>
      <c r="R1270" s="10" t="e">
        <f t="shared" si="674"/>
        <v>#N/A</v>
      </c>
      <c r="S1270" s="10" t="e">
        <f t="shared" si="675"/>
        <v>#N/A</v>
      </c>
      <c r="T1270" s="9" t="e">
        <f t="shared" si="665"/>
        <v>#N/A</v>
      </c>
      <c r="U1270" s="18"/>
      <c r="V1270" s="8">
        <f t="shared" si="676"/>
        <v>0</v>
      </c>
      <c r="W1270" s="8" t="e">
        <f t="shared" si="666"/>
        <v>#N/A</v>
      </c>
      <c r="X1270" s="18"/>
      <c r="Y1270" s="8">
        <f t="shared" si="667"/>
        <v>0</v>
      </c>
      <c r="Z1270" s="8">
        <f t="shared" si="668"/>
        <v>0</v>
      </c>
      <c r="AA1270" s="8">
        <f t="shared" si="669"/>
        <v>0</v>
      </c>
      <c r="AB1270" s="8">
        <f t="shared" si="677"/>
        <v>0</v>
      </c>
      <c r="AC1270" s="8">
        <f t="shared" si="670"/>
        <v>0</v>
      </c>
      <c r="AD1270" s="8">
        <f t="shared" si="678"/>
        <v>0</v>
      </c>
      <c r="AE1270" s="8">
        <f t="shared" si="671"/>
        <v>0</v>
      </c>
      <c r="AJ1270" s="7"/>
      <c r="AK1270" s="6"/>
      <c r="AL1270" s="6"/>
      <c r="AM1270" s="5"/>
      <c r="AN1270" s="5"/>
    </row>
    <row r="1271" spans="2:40" x14ac:dyDescent="0.15">
      <c r="H1271" s="17">
        <f t="shared" si="679"/>
        <v>122</v>
      </c>
      <c r="I1271" s="7" t="b">
        <f t="shared" si="672"/>
        <v>0</v>
      </c>
      <c r="J1271" s="16">
        <v>0</v>
      </c>
      <c r="K1271" s="14">
        <v>0</v>
      </c>
      <c r="L1271" s="15">
        <f t="shared" si="680"/>
        <v>2750.3650903457019</v>
      </c>
      <c r="M1271" s="14">
        <f t="shared" si="664"/>
        <v>769177</v>
      </c>
      <c r="N1271" s="13"/>
      <c r="O1271" s="12" t="e">
        <f>1000*(IF(I62&lt;18,VLOOKUP(I62,'[1]Mortality (No Interventions) H'!$B$10:$O$129,13),VLOOKUP(I62,'[1]Mortality (Interventions) H'!$B$392:$AV$512,31)))</f>
        <v>#N/A</v>
      </c>
      <c r="P1271" s="11">
        <v>0</v>
      </c>
      <c r="Q1271" s="10" t="e">
        <f t="shared" si="673"/>
        <v>#N/A</v>
      </c>
      <c r="R1271" s="10" t="e">
        <f t="shared" si="674"/>
        <v>#N/A</v>
      </c>
      <c r="S1271" s="10" t="e">
        <f t="shared" si="675"/>
        <v>#N/A</v>
      </c>
      <c r="T1271" s="9" t="e">
        <f t="shared" si="665"/>
        <v>#N/A</v>
      </c>
      <c r="U1271" s="18"/>
      <c r="V1271" s="8" t="e">
        <f t="shared" si="676"/>
        <v>#N/A</v>
      </c>
      <c r="W1271" s="8" t="e">
        <f t="shared" si="666"/>
        <v>#N/A</v>
      </c>
      <c r="X1271" s="18"/>
      <c r="Y1271" s="8">
        <f t="shared" si="667"/>
        <v>0</v>
      </c>
      <c r="Z1271" s="8">
        <f t="shared" si="668"/>
        <v>0</v>
      </c>
      <c r="AA1271" s="8">
        <f t="shared" si="669"/>
        <v>0</v>
      </c>
      <c r="AB1271" s="8">
        <f t="shared" si="677"/>
        <v>0</v>
      </c>
      <c r="AC1271" s="8">
        <f t="shared" si="670"/>
        <v>0</v>
      </c>
      <c r="AD1271" s="8">
        <f t="shared" si="678"/>
        <v>0</v>
      </c>
      <c r="AE1271" s="8">
        <f t="shared" si="671"/>
        <v>0</v>
      </c>
      <c r="AJ1271" s="7"/>
      <c r="AK1271" s="6"/>
      <c r="AL1271" s="6"/>
      <c r="AM1271" s="5"/>
      <c r="AN1271" s="5"/>
    </row>
    <row r="1272" spans="2:40" x14ac:dyDescent="0.15">
      <c r="H1272" s="17">
        <f t="shared" si="679"/>
        <v>123</v>
      </c>
      <c r="I1272" s="7" t="b">
        <f t="shared" si="672"/>
        <v>0</v>
      </c>
      <c r="J1272" s="16">
        <v>0</v>
      </c>
      <c r="K1272" s="14">
        <v>0</v>
      </c>
      <c r="L1272" s="15">
        <f t="shared" si="680"/>
        <v>2750.3650903457019</v>
      </c>
      <c r="M1272" s="14">
        <f t="shared" si="664"/>
        <v>769177</v>
      </c>
      <c r="N1272" s="13"/>
      <c r="O1272" s="12" t="e">
        <f>1000*(IF(I63&lt;18,VLOOKUP(I63,'[1]Mortality (No Interventions) H'!$B$10:$O$129,13),VLOOKUP(I63,'[1]Mortality (Interventions) H'!$B$392:$AV$512,31)))</f>
        <v>#N/A</v>
      </c>
      <c r="P1272" s="11">
        <v>0</v>
      </c>
      <c r="Q1272" s="10" t="e">
        <f t="shared" si="673"/>
        <v>#N/A</v>
      </c>
      <c r="R1272" s="10" t="e">
        <f t="shared" si="674"/>
        <v>#N/A</v>
      </c>
      <c r="S1272" s="10" t="e">
        <f t="shared" si="675"/>
        <v>#N/A</v>
      </c>
      <c r="T1272" s="9" t="e">
        <f t="shared" si="665"/>
        <v>#N/A</v>
      </c>
      <c r="U1272" s="18"/>
      <c r="V1272" s="8" t="e">
        <f t="shared" si="676"/>
        <v>#N/A</v>
      </c>
      <c r="W1272" s="8" t="e">
        <f t="shared" si="666"/>
        <v>#N/A</v>
      </c>
      <c r="X1272" s="18"/>
      <c r="Y1272" s="8">
        <f t="shared" si="667"/>
        <v>0</v>
      </c>
      <c r="Z1272" s="8">
        <f t="shared" si="668"/>
        <v>0</v>
      </c>
      <c r="AA1272" s="8">
        <f t="shared" si="669"/>
        <v>0</v>
      </c>
      <c r="AB1272" s="8">
        <f t="shared" si="677"/>
        <v>0</v>
      </c>
      <c r="AC1272" s="8">
        <f t="shared" si="670"/>
        <v>0</v>
      </c>
      <c r="AD1272" s="8">
        <f t="shared" si="678"/>
        <v>0</v>
      </c>
      <c r="AE1272" s="8">
        <f t="shared" si="671"/>
        <v>0</v>
      </c>
      <c r="AJ1272" s="7"/>
      <c r="AK1272" s="6"/>
      <c r="AL1272" s="6"/>
      <c r="AM1272" s="5"/>
      <c r="AN1272" s="5"/>
    </row>
    <row r="1273" spans="2:40" x14ac:dyDescent="0.15">
      <c r="H1273" s="17">
        <f t="shared" si="679"/>
        <v>124</v>
      </c>
      <c r="I1273" s="7" t="b">
        <f t="shared" si="672"/>
        <v>0</v>
      </c>
      <c r="J1273" s="16">
        <v>0</v>
      </c>
      <c r="K1273" s="14">
        <v>0</v>
      </c>
      <c r="L1273" s="15">
        <f t="shared" si="680"/>
        <v>2750.3650903457019</v>
      </c>
      <c r="M1273" s="14">
        <f t="shared" si="664"/>
        <v>769177</v>
      </c>
      <c r="N1273" s="13"/>
      <c r="O1273" s="12" t="e">
        <f>1000*(IF(I64&lt;18,VLOOKUP(I64,'[1]Mortality (No Interventions) H'!$B$10:$O$129,13),VLOOKUP(I64,'[1]Mortality (Interventions) H'!$B$392:$AV$512,31)))</f>
        <v>#N/A</v>
      </c>
      <c r="P1273" s="11">
        <v>0</v>
      </c>
      <c r="Q1273" s="10" t="e">
        <f t="shared" si="673"/>
        <v>#N/A</v>
      </c>
      <c r="R1273" s="10" t="e">
        <f t="shared" si="674"/>
        <v>#N/A</v>
      </c>
      <c r="S1273" s="10" t="e">
        <f t="shared" si="675"/>
        <v>#N/A</v>
      </c>
      <c r="T1273" s="9" t="e">
        <f t="shared" si="665"/>
        <v>#N/A</v>
      </c>
      <c r="U1273" s="18"/>
      <c r="V1273" s="8" t="e">
        <f t="shared" si="676"/>
        <v>#N/A</v>
      </c>
      <c r="W1273" s="8" t="e">
        <f t="shared" si="666"/>
        <v>#N/A</v>
      </c>
      <c r="X1273" s="18"/>
      <c r="Y1273" s="8">
        <f t="shared" si="667"/>
        <v>0</v>
      </c>
      <c r="Z1273" s="8">
        <f t="shared" si="668"/>
        <v>0</v>
      </c>
      <c r="AA1273" s="8">
        <f t="shared" si="669"/>
        <v>0</v>
      </c>
      <c r="AB1273" s="8">
        <f t="shared" si="677"/>
        <v>0</v>
      </c>
      <c r="AC1273" s="8">
        <f t="shared" si="670"/>
        <v>0</v>
      </c>
      <c r="AD1273" s="8">
        <f t="shared" si="678"/>
        <v>0</v>
      </c>
      <c r="AE1273" s="8">
        <f t="shared" si="671"/>
        <v>0</v>
      </c>
      <c r="AJ1273" s="7"/>
      <c r="AK1273" s="6"/>
      <c r="AL1273" s="6"/>
      <c r="AM1273" s="5"/>
      <c r="AN1273" s="5"/>
    </row>
    <row r="1274" spans="2:40" x14ac:dyDescent="0.15">
      <c r="H1274" s="17">
        <f t="shared" si="679"/>
        <v>125</v>
      </c>
      <c r="I1274" s="7" t="b">
        <f t="shared" si="672"/>
        <v>0</v>
      </c>
      <c r="J1274" s="16">
        <v>0</v>
      </c>
      <c r="K1274" s="14">
        <v>0</v>
      </c>
      <c r="L1274" s="15">
        <f t="shared" si="680"/>
        <v>2750.3650903457019</v>
      </c>
      <c r="M1274" s="14">
        <f t="shared" si="664"/>
        <v>769177</v>
      </c>
      <c r="N1274" s="13"/>
      <c r="O1274" s="12" t="e">
        <f>1000*(IF(I65&lt;18,VLOOKUP(I65,'[1]Mortality (No Interventions) H'!$B$10:$O$129,13),VLOOKUP(I65,'[1]Mortality (Interventions) H'!$B$392:$AV$512,31)))</f>
        <v>#N/A</v>
      </c>
      <c r="P1274" s="11">
        <v>0</v>
      </c>
      <c r="Q1274" s="10" t="e">
        <f t="shared" si="673"/>
        <v>#N/A</v>
      </c>
      <c r="R1274" s="10" t="e">
        <f t="shared" si="674"/>
        <v>#N/A</v>
      </c>
      <c r="S1274" s="10" t="e">
        <f t="shared" si="675"/>
        <v>#N/A</v>
      </c>
      <c r="T1274" s="9" t="e">
        <f t="shared" si="665"/>
        <v>#N/A</v>
      </c>
      <c r="U1274" s="18"/>
      <c r="V1274" s="8" t="e">
        <f t="shared" si="676"/>
        <v>#N/A</v>
      </c>
      <c r="W1274" s="8" t="e">
        <f t="shared" si="666"/>
        <v>#N/A</v>
      </c>
      <c r="X1274" s="18"/>
      <c r="Y1274" s="8">
        <f t="shared" si="667"/>
        <v>0</v>
      </c>
      <c r="Z1274" s="8">
        <f t="shared" si="668"/>
        <v>0</v>
      </c>
      <c r="AA1274" s="8">
        <f t="shared" si="669"/>
        <v>0</v>
      </c>
      <c r="AB1274" s="8">
        <f t="shared" si="677"/>
        <v>0</v>
      </c>
      <c r="AC1274" s="8">
        <f t="shared" si="670"/>
        <v>0</v>
      </c>
      <c r="AD1274" s="8">
        <f t="shared" si="678"/>
        <v>0</v>
      </c>
      <c r="AE1274" s="8">
        <f t="shared" si="671"/>
        <v>0</v>
      </c>
      <c r="AJ1274" s="7"/>
      <c r="AK1274" s="6"/>
      <c r="AL1274" s="6"/>
      <c r="AM1274" s="5"/>
      <c r="AN1274" s="5"/>
    </row>
    <row r="1275" spans="2:40" x14ac:dyDescent="0.15">
      <c r="H1275" s="17">
        <f t="shared" si="679"/>
        <v>126</v>
      </c>
      <c r="I1275" s="7" t="b">
        <f t="shared" si="672"/>
        <v>0</v>
      </c>
      <c r="J1275" s="16">
        <v>0</v>
      </c>
      <c r="K1275" s="14">
        <v>0</v>
      </c>
      <c r="L1275" s="15">
        <f t="shared" si="680"/>
        <v>2750.3650903457019</v>
      </c>
      <c r="M1275" s="14">
        <f t="shared" si="664"/>
        <v>769177</v>
      </c>
      <c r="N1275" s="13"/>
      <c r="O1275" s="12" t="e">
        <f>1000*(IF(I66&lt;18,VLOOKUP(I66,'[1]Mortality (No Interventions) H'!$B$10:$O$129,13),VLOOKUP(I66,'[1]Mortality (Interventions) H'!$B$392:$AV$512,31)))</f>
        <v>#N/A</v>
      </c>
      <c r="P1275" s="11">
        <v>0</v>
      </c>
      <c r="Q1275" s="10" t="e">
        <f t="shared" si="673"/>
        <v>#N/A</v>
      </c>
      <c r="R1275" s="10" t="e">
        <f t="shared" si="674"/>
        <v>#N/A</v>
      </c>
      <c r="S1275" s="10" t="e">
        <f t="shared" si="675"/>
        <v>#N/A</v>
      </c>
      <c r="T1275" s="9" t="e">
        <f t="shared" si="665"/>
        <v>#N/A</v>
      </c>
      <c r="U1275" s="18"/>
      <c r="V1275" s="8" t="e">
        <f t="shared" si="676"/>
        <v>#N/A</v>
      </c>
      <c r="W1275" s="8" t="e">
        <f t="shared" si="666"/>
        <v>#N/A</v>
      </c>
      <c r="X1275" s="18"/>
      <c r="Y1275" s="8">
        <f t="shared" si="667"/>
        <v>0</v>
      </c>
      <c r="Z1275" s="8">
        <f t="shared" si="668"/>
        <v>0</v>
      </c>
      <c r="AA1275" s="8">
        <f t="shared" si="669"/>
        <v>0</v>
      </c>
      <c r="AB1275" s="8">
        <f t="shared" si="677"/>
        <v>0</v>
      </c>
      <c r="AC1275" s="8">
        <f t="shared" si="670"/>
        <v>0</v>
      </c>
      <c r="AD1275" s="8">
        <f t="shared" si="678"/>
        <v>0</v>
      </c>
      <c r="AE1275" s="8">
        <f t="shared" si="671"/>
        <v>0</v>
      </c>
      <c r="AJ1275" s="7"/>
      <c r="AK1275" s="6"/>
      <c r="AL1275" s="6"/>
      <c r="AM1275" s="5"/>
      <c r="AN1275" s="5"/>
    </row>
    <row r="1276" spans="2:40" x14ac:dyDescent="0.15">
      <c r="H1276" s="17">
        <f t="shared" si="679"/>
        <v>127</v>
      </c>
      <c r="I1276" s="7" t="b">
        <f t="shared" si="672"/>
        <v>0</v>
      </c>
      <c r="J1276" s="16">
        <v>0</v>
      </c>
      <c r="K1276" s="14">
        <v>0</v>
      </c>
      <c r="L1276" s="15">
        <f t="shared" si="680"/>
        <v>2750.3650903457019</v>
      </c>
      <c r="M1276" s="14">
        <f t="shared" si="664"/>
        <v>769177</v>
      </c>
      <c r="N1276" s="13"/>
      <c r="O1276" s="12" t="e">
        <f>1000*(IF(I67&lt;18,VLOOKUP(I67,'[1]Mortality (No Interventions) H'!$B$10:$O$129,13),VLOOKUP(I67,'[1]Mortality (Interventions) H'!$B$392:$AV$512,31)))</f>
        <v>#N/A</v>
      </c>
      <c r="P1276" s="11">
        <v>0</v>
      </c>
      <c r="Q1276" s="10" t="e">
        <f t="shared" si="673"/>
        <v>#N/A</v>
      </c>
      <c r="R1276" s="10" t="e">
        <f t="shared" si="674"/>
        <v>#N/A</v>
      </c>
      <c r="S1276" s="10" t="e">
        <f t="shared" si="675"/>
        <v>#N/A</v>
      </c>
      <c r="T1276" s="9" t="e">
        <f t="shared" si="665"/>
        <v>#N/A</v>
      </c>
      <c r="U1276" s="18"/>
      <c r="V1276" s="8" t="e">
        <f t="shared" si="676"/>
        <v>#N/A</v>
      </c>
      <c r="W1276" s="8" t="e">
        <f t="shared" si="666"/>
        <v>#N/A</v>
      </c>
      <c r="X1276" s="18"/>
      <c r="Y1276" s="8">
        <f t="shared" si="667"/>
        <v>0</v>
      </c>
      <c r="Z1276" s="8">
        <f t="shared" si="668"/>
        <v>0</v>
      </c>
      <c r="AA1276" s="8">
        <f t="shared" si="669"/>
        <v>0</v>
      </c>
      <c r="AB1276" s="8">
        <f t="shared" si="677"/>
        <v>0</v>
      </c>
      <c r="AC1276" s="8">
        <f t="shared" si="670"/>
        <v>0</v>
      </c>
      <c r="AD1276" s="8">
        <f t="shared" si="678"/>
        <v>0</v>
      </c>
      <c r="AE1276" s="8">
        <f t="shared" si="671"/>
        <v>0</v>
      </c>
      <c r="AJ1276" s="7"/>
      <c r="AK1276" s="6"/>
      <c r="AL1276" s="6"/>
      <c r="AM1276" s="5"/>
      <c r="AN1276" s="5"/>
    </row>
    <row r="1277" spans="2:40" x14ac:dyDescent="0.15">
      <c r="H1277" s="17">
        <f t="shared" si="679"/>
        <v>128</v>
      </c>
      <c r="I1277" s="7" t="b">
        <f t="shared" si="672"/>
        <v>0</v>
      </c>
      <c r="J1277" s="16">
        <v>0</v>
      </c>
      <c r="K1277" s="14">
        <v>0</v>
      </c>
      <c r="L1277" s="15">
        <f t="shared" si="680"/>
        <v>2750.3650903457019</v>
      </c>
      <c r="M1277" s="14">
        <f t="shared" ref="M1277:M1308" si="681">$E$11</f>
        <v>769177</v>
      </c>
      <c r="N1277" s="13"/>
      <c r="O1277" s="12" t="e">
        <f>1000*(IF(I68&lt;18,VLOOKUP(I68,'[1]Mortality (No Interventions) H'!$B$10:$O$129,13),VLOOKUP(I68,'[1]Mortality (Interventions) H'!$B$392:$AV$512,31)))</f>
        <v>#N/A</v>
      </c>
      <c r="P1277" s="11">
        <v>0</v>
      </c>
      <c r="Q1277" s="10" t="e">
        <f t="shared" si="673"/>
        <v>#N/A</v>
      </c>
      <c r="R1277" s="10" t="e">
        <f t="shared" si="674"/>
        <v>#N/A</v>
      </c>
      <c r="S1277" s="10" t="e">
        <f t="shared" si="675"/>
        <v>#N/A</v>
      </c>
      <c r="T1277" s="9" t="e">
        <f t="shared" ref="T1277:T1308" si="682">Q1277-SUM(R1277:S1277)</f>
        <v>#N/A</v>
      </c>
      <c r="U1277" s="18"/>
      <c r="V1277" s="8" t="e">
        <f t="shared" si="676"/>
        <v>#N/A</v>
      </c>
      <c r="W1277" s="8" t="e">
        <f t="shared" ref="W1277:W1308" si="683">$G$14*M1277*T1277</f>
        <v>#N/A</v>
      </c>
      <c r="X1277" s="18"/>
      <c r="Y1277" s="8">
        <f t="shared" ref="Y1277:Y1308" si="684">IFERROR(_xlfn.IFNA($T1277*J1277,0),0)</f>
        <v>0</v>
      </c>
      <c r="Z1277" s="8">
        <f t="shared" ref="Z1277:Z1308" si="685">IFERROR(_xlfn.IFNA(-$T1277*K1277,0),0)</f>
        <v>0</v>
      </c>
      <c r="AA1277" s="8">
        <f t="shared" ref="AA1277:AA1308" si="686">IFERROR(_xlfn.IFNA(-$T1277*L1277,0),0)</f>
        <v>0</v>
      </c>
      <c r="AB1277" s="8">
        <f t="shared" si="677"/>
        <v>0</v>
      </c>
      <c r="AC1277" s="8">
        <f t="shared" ref="AC1277:AC1308" si="687">IFERROR(_xlfn.IFNA(SUM(Y1277:AB1277),0),0)</f>
        <v>0</v>
      </c>
      <c r="AD1277" s="8">
        <f t="shared" si="678"/>
        <v>0</v>
      </c>
      <c r="AE1277" s="8">
        <f t="shared" ref="AE1277:AE1308" si="688">IFERROR(_xlfn.IFNA(SUM(AC1277:AD1277),0),0)</f>
        <v>0</v>
      </c>
      <c r="AJ1277" s="7"/>
      <c r="AK1277" s="6"/>
      <c r="AL1277" s="6"/>
      <c r="AM1277" s="5"/>
      <c r="AN1277" s="5"/>
    </row>
    <row r="1278" spans="2:40" x14ac:dyDescent="0.15">
      <c r="H1278" s="17">
        <f t="shared" si="679"/>
        <v>129</v>
      </c>
      <c r="I1278" s="7" t="b">
        <f t="shared" ref="I1278:I1309" si="689">IF(H1278&lt;121, H1278 )</f>
        <v>0</v>
      </c>
      <c r="J1278" s="16">
        <v>0</v>
      </c>
      <c r="K1278" s="14">
        <v>0</v>
      </c>
      <c r="L1278" s="15">
        <f t="shared" si="680"/>
        <v>2750.3650903457019</v>
      </c>
      <c r="M1278" s="14">
        <f t="shared" si="681"/>
        <v>769177</v>
      </c>
      <c r="N1278" s="13"/>
      <c r="O1278" s="12" t="e">
        <f>1000*(IF(I69&lt;18,VLOOKUP(I69,'[1]Mortality (No Interventions) H'!$B$10:$O$129,13),VLOOKUP(I69,'[1]Mortality (Interventions) H'!$B$392:$AV$512,31)))</f>
        <v>#N/A</v>
      </c>
      <c r="P1278" s="11">
        <v>0</v>
      </c>
      <c r="Q1278" s="10" t="e">
        <f t="shared" ref="Q1278:Q1309" si="690">T1277</f>
        <v>#N/A</v>
      </c>
      <c r="R1278" s="10" t="e">
        <f t="shared" ref="R1278:R1309" si="691">O1278*Q1278/1000</f>
        <v>#N/A</v>
      </c>
      <c r="S1278" s="10" t="e">
        <f t="shared" ref="S1278:S1309" si="692">MIN(P1278*Q1278,Q1278-R1278)</f>
        <v>#N/A</v>
      </c>
      <c r="T1278" s="9" t="e">
        <f t="shared" si="682"/>
        <v>#N/A</v>
      </c>
      <c r="U1278" s="18"/>
      <c r="V1278" s="8" t="e">
        <f t="shared" ref="V1278:V1309" si="693">W1277</f>
        <v>#N/A</v>
      </c>
      <c r="W1278" s="8" t="e">
        <f t="shared" si="683"/>
        <v>#N/A</v>
      </c>
      <c r="X1278" s="18"/>
      <c r="Y1278" s="8">
        <f t="shared" si="684"/>
        <v>0</v>
      </c>
      <c r="Z1278" s="8">
        <f t="shared" si="685"/>
        <v>0</v>
      </c>
      <c r="AA1278" s="8">
        <f t="shared" si="686"/>
        <v>0</v>
      </c>
      <c r="AB1278" s="8">
        <f t="shared" ref="AB1278:AB1309" si="694">IFERROR(_xlfn.IFNA(-M1278*R1278,0),0)</f>
        <v>0</v>
      </c>
      <c r="AC1278" s="8">
        <f t="shared" si="687"/>
        <v>0</v>
      </c>
      <c r="AD1278" s="8">
        <f t="shared" ref="AD1278:AD1309" si="695">IFERROR(_xlfn.IFNA($D$6*SUM(V1278:V1278,Y1278:Z1278),0),0)</f>
        <v>0</v>
      </c>
      <c r="AE1278" s="8">
        <f t="shared" si="688"/>
        <v>0</v>
      </c>
      <c r="AJ1278" s="7"/>
      <c r="AK1278" s="6"/>
      <c r="AL1278" s="6"/>
      <c r="AM1278" s="5"/>
      <c r="AN1278" s="5"/>
    </row>
    <row r="1279" spans="2:40" x14ac:dyDescent="0.15">
      <c r="H1279" s="17">
        <f t="shared" ref="H1279:H1310" si="696">H1278+1</f>
        <v>130</v>
      </c>
      <c r="I1279" s="7" t="b">
        <f t="shared" si="689"/>
        <v>0</v>
      </c>
      <c r="J1279" s="16">
        <v>0</v>
      </c>
      <c r="K1279" s="14">
        <v>0</v>
      </c>
      <c r="L1279" s="15">
        <f t="shared" ref="L1279:L1310" si="697">$C$1224</f>
        <v>2750.3650903457019</v>
      </c>
      <c r="M1279" s="14">
        <f t="shared" si="681"/>
        <v>769177</v>
      </c>
      <c r="N1279" s="13"/>
      <c r="O1279" s="12" t="e">
        <f>1000*(IF(I70&lt;18,VLOOKUP(I70,'[1]Mortality (No Interventions) H'!$B$10:$O$129,13),VLOOKUP(I70,'[1]Mortality (Interventions) H'!$B$392:$AV$512,31)))</f>
        <v>#N/A</v>
      </c>
      <c r="P1279" s="11">
        <v>0</v>
      </c>
      <c r="Q1279" s="10" t="e">
        <f t="shared" si="690"/>
        <v>#N/A</v>
      </c>
      <c r="R1279" s="10" t="e">
        <f t="shared" si="691"/>
        <v>#N/A</v>
      </c>
      <c r="S1279" s="10" t="e">
        <f t="shared" si="692"/>
        <v>#N/A</v>
      </c>
      <c r="T1279" s="9" t="e">
        <f t="shared" si="682"/>
        <v>#N/A</v>
      </c>
      <c r="U1279" s="18"/>
      <c r="V1279" s="8" t="e">
        <f t="shared" si="693"/>
        <v>#N/A</v>
      </c>
      <c r="W1279" s="8" t="e">
        <f t="shared" si="683"/>
        <v>#N/A</v>
      </c>
      <c r="X1279" s="18"/>
      <c r="Y1279" s="8">
        <f t="shared" si="684"/>
        <v>0</v>
      </c>
      <c r="Z1279" s="8">
        <f t="shared" si="685"/>
        <v>0</v>
      </c>
      <c r="AA1279" s="8">
        <f t="shared" si="686"/>
        <v>0</v>
      </c>
      <c r="AB1279" s="8">
        <f t="shared" si="694"/>
        <v>0</v>
      </c>
      <c r="AC1279" s="8">
        <f t="shared" si="687"/>
        <v>0</v>
      </c>
      <c r="AD1279" s="8">
        <f t="shared" si="695"/>
        <v>0</v>
      </c>
      <c r="AE1279" s="8">
        <f t="shared" si="688"/>
        <v>0</v>
      </c>
      <c r="AJ1279" s="7"/>
      <c r="AK1279" s="6"/>
      <c r="AL1279" s="6"/>
      <c r="AM1279" s="5"/>
      <c r="AN1279" s="5"/>
    </row>
    <row r="1280" spans="2:40" x14ac:dyDescent="0.15">
      <c r="H1280" s="17">
        <f t="shared" si="696"/>
        <v>131</v>
      </c>
      <c r="I1280" s="7" t="b">
        <f t="shared" si="689"/>
        <v>0</v>
      </c>
      <c r="J1280" s="16">
        <v>0</v>
      </c>
      <c r="K1280" s="14">
        <v>0</v>
      </c>
      <c r="L1280" s="15">
        <f t="shared" si="697"/>
        <v>2750.3650903457019</v>
      </c>
      <c r="M1280" s="14">
        <f t="shared" si="681"/>
        <v>769177</v>
      </c>
      <c r="N1280" s="13"/>
      <c r="O1280" s="12" t="e">
        <f>1000*(IF(I71&lt;18,VLOOKUP(I71,'[1]Mortality (No Interventions) H'!$B$10:$O$129,13),VLOOKUP(I71,'[1]Mortality (Interventions) H'!$B$392:$AV$512,31)))</f>
        <v>#N/A</v>
      </c>
      <c r="P1280" s="11">
        <v>0</v>
      </c>
      <c r="Q1280" s="10" t="e">
        <f t="shared" si="690"/>
        <v>#N/A</v>
      </c>
      <c r="R1280" s="10" t="e">
        <f t="shared" si="691"/>
        <v>#N/A</v>
      </c>
      <c r="S1280" s="10" t="e">
        <f t="shared" si="692"/>
        <v>#N/A</v>
      </c>
      <c r="T1280" s="9" t="e">
        <f t="shared" si="682"/>
        <v>#N/A</v>
      </c>
      <c r="U1280" s="18"/>
      <c r="V1280" s="8" t="e">
        <f t="shared" si="693"/>
        <v>#N/A</v>
      </c>
      <c r="W1280" s="8" t="e">
        <f t="shared" si="683"/>
        <v>#N/A</v>
      </c>
      <c r="X1280" s="18"/>
      <c r="Y1280" s="8">
        <f t="shared" si="684"/>
        <v>0</v>
      </c>
      <c r="Z1280" s="8">
        <f t="shared" si="685"/>
        <v>0</v>
      </c>
      <c r="AA1280" s="8">
        <f t="shared" si="686"/>
        <v>0</v>
      </c>
      <c r="AB1280" s="8">
        <f t="shared" si="694"/>
        <v>0</v>
      </c>
      <c r="AC1280" s="8">
        <f t="shared" si="687"/>
        <v>0</v>
      </c>
      <c r="AD1280" s="8">
        <f t="shared" si="695"/>
        <v>0</v>
      </c>
      <c r="AE1280" s="8">
        <f t="shared" si="688"/>
        <v>0</v>
      </c>
      <c r="AJ1280" s="7"/>
      <c r="AK1280" s="6"/>
      <c r="AL1280" s="6"/>
      <c r="AM1280" s="5"/>
      <c r="AN1280" s="5"/>
    </row>
    <row r="1281" spans="8:40" x14ac:dyDescent="0.15">
      <c r="H1281" s="17">
        <f t="shared" si="696"/>
        <v>132</v>
      </c>
      <c r="I1281" s="7" t="b">
        <f t="shared" si="689"/>
        <v>0</v>
      </c>
      <c r="J1281" s="16">
        <v>0</v>
      </c>
      <c r="K1281" s="14">
        <v>0</v>
      </c>
      <c r="L1281" s="15">
        <f t="shared" si="697"/>
        <v>2750.3650903457019</v>
      </c>
      <c r="M1281" s="14">
        <f t="shared" si="681"/>
        <v>769177</v>
      </c>
      <c r="N1281" s="13"/>
      <c r="O1281" s="12" t="e">
        <f>1000*(IF(I72&lt;18,VLOOKUP(I72,'[1]Mortality (No Interventions) H'!$B$10:$O$129,13),VLOOKUP(I72,'[1]Mortality (Interventions) H'!$B$392:$AV$512,31)))</f>
        <v>#N/A</v>
      </c>
      <c r="P1281" s="11">
        <v>0</v>
      </c>
      <c r="Q1281" s="10" t="e">
        <f t="shared" si="690"/>
        <v>#N/A</v>
      </c>
      <c r="R1281" s="10" t="e">
        <f t="shared" si="691"/>
        <v>#N/A</v>
      </c>
      <c r="S1281" s="10" t="e">
        <f t="shared" si="692"/>
        <v>#N/A</v>
      </c>
      <c r="T1281" s="9" t="e">
        <f t="shared" si="682"/>
        <v>#N/A</v>
      </c>
      <c r="U1281" s="18"/>
      <c r="V1281" s="8" t="e">
        <f t="shared" si="693"/>
        <v>#N/A</v>
      </c>
      <c r="W1281" s="8" t="e">
        <f t="shared" si="683"/>
        <v>#N/A</v>
      </c>
      <c r="X1281" s="18"/>
      <c r="Y1281" s="8">
        <f t="shared" si="684"/>
        <v>0</v>
      </c>
      <c r="Z1281" s="8">
        <f t="shared" si="685"/>
        <v>0</v>
      </c>
      <c r="AA1281" s="8">
        <f t="shared" si="686"/>
        <v>0</v>
      </c>
      <c r="AB1281" s="8">
        <f t="shared" si="694"/>
        <v>0</v>
      </c>
      <c r="AC1281" s="8">
        <f t="shared" si="687"/>
        <v>0</v>
      </c>
      <c r="AD1281" s="8">
        <f t="shared" si="695"/>
        <v>0</v>
      </c>
      <c r="AE1281" s="8">
        <f t="shared" si="688"/>
        <v>0</v>
      </c>
      <c r="AJ1281" s="7"/>
      <c r="AK1281" s="6"/>
      <c r="AL1281" s="6"/>
      <c r="AM1281" s="5"/>
      <c r="AN1281" s="5"/>
    </row>
    <row r="1282" spans="8:40" x14ac:dyDescent="0.15">
      <c r="H1282" s="17">
        <f t="shared" si="696"/>
        <v>133</v>
      </c>
      <c r="I1282" s="7" t="b">
        <f t="shared" si="689"/>
        <v>0</v>
      </c>
      <c r="J1282" s="16">
        <v>0</v>
      </c>
      <c r="K1282" s="14">
        <v>0</v>
      </c>
      <c r="L1282" s="15">
        <f t="shared" si="697"/>
        <v>2750.3650903457019</v>
      </c>
      <c r="M1282" s="14">
        <f t="shared" si="681"/>
        <v>769177</v>
      </c>
      <c r="N1282" s="13"/>
      <c r="O1282" s="12" t="e">
        <f>1000*(IF(I73&lt;18,VLOOKUP(I73,'[1]Mortality (No Interventions) H'!$B$10:$O$129,13),VLOOKUP(I73,'[1]Mortality (Interventions) H'!$B$392:$AV$512,31)))</f>
        <v>#N/A</v>
      </c>
      <c r="P1282" s="11">
        <v>0</v>
      </c>
      <c r="Q1282" s="10" t="e">
        <f t="shared" si="690"/>
        <v>#N/A</v>
      </c>
      <c r="R1282" s="10" t="e">
        <f t="shared" si="691"/>
        <v>#N/A</v>
      </c>
      <c r="S1282" s="10" t="e">
        <f t="shared" si="692"/>
        <v>#N/A</v>
      </c>
      <c r="T1282" s="9" t="e">
        <f t="shared" si="682"/>
        <v>#N/A</v>
      </c>
      <c r="U1282" s="18"/>
      <c r="V1282" s="8" t="e">
        <f t="shared" si="693"/>
        <v>#N/A</v>
      </c>
      <c r="W1282" s="8" t="e">
        <f t="shared" si="683"/>
        <v>#N/A</v>
      </c>
      <c r="X1282" s="18"/>
      <c r="Y1282" s="8">
        <f t="shared" si="684"/>
        <v>0</v>
      </c>
      <c r="Z1282" s="8">
        <f t="shared" si="685"/>
        <v>0</v>
      </c>
      <c r="AA1282" s="8">
        <f t="shared" si="686"/>
        <v>0</v>
      </c>
      <c r="AB1282" s="8">
        <f t="shared" si="694"/>
        <v>0</v>
      </c>
      <c r="AC1282" s="8">
        <f t="shared" si="687"/>
        <v>0</v>
      </c>
      <c r="AD1282" s="8">
        <f t="shared" si="695"/>
        <v>0</v>
      </c>
      <c r="AE1282" s="8">
        <f t="shared" si="688"/>
        <v>0</v>
      </c>
      <c r="AJ1282" s="7"/>
      <c r="AK1282" s="6"/>
      <c r="AL1282" s="6"/>
      <c r="AM1282" s="5"/>
      <c r="AN1282" s="5"/>
    </row>
    <row r="1283" spans="8:40" x14ac:dyDescent="0.15">
      <c r="H1283" s="17">
        <f t="shared" si="696"/>
        <v>134</v>
      </c>
      <c r="I1283" s="7" t="b">
        <f t="shared" si="689"/>
        <v>0</v>
      </c>
      <c r="J1283" s="16">
        <v>0</v>
      </c>
      <c r="K1283" s="14">
        <v>0</v>
      </c>
      <c r="L1283" s="15">
        <f t="shared" si="697"/>
        <v>2750.3650903457019</v>
      </c>
      <c r="M1283" s="14">
        <f t="shared" si="681"/>
        <v>769177</v>
      </c>
      <c r="N1283" s="13"/>
      <c r="O1283" s="12" t="e">
        <f>1000*(IF(I74&lt;18,VLOOKUP(I74,'[1]Mortality (No Interventions) H'!$B$10:$O$129,13),VLOOKUP(I74,'[1]Mortality (Interventions) H'!$B$392:$AV$512,31)))</f>
        <v>#N/A</v>
      </c>
      <c r="P1283" s="11">
        <v>0</v>
      </c>
      <c r="Q1283" s="10" t="e">
        <f t="shared" si="690"/>
        <v>#N/A</v>
      </c>
      <c r="R1283" s="10" t="e">
        <f t="shared" si="691"/>
        <v>#N/A</v>
      </c>
      <c r="S1283" s="10" t="e">
        <f t="shared" si="692"/>
        <v>#N/A</v>
      </c>
      <c r="T1283" s="9" t="e">
        <f t="shared" si="682"/>
        <v>#N/A</v>
      </c>
      <c r="U1283" s="18"/>
      <c r="V1283" s="8" t="e">
        <f t="shared" si="693"/>
        <v>#N/A</v>
      </c>
      <c r="W1283" s="8" t="e">
        <f t="shared" si="683"/>
        <v>#N/A</v>
      </c>
      <c r="X1283" s="18"/>
      <c r="Y1283" s="8">
        <f t="shared" si="684"/>
        <v>0</v>
      </c>
      <c r="Z1283" s="8">
        <f t="shared" si="685"/>
        <v>0</v>
      </c>
      <c r="AA1283" s="8">
        <f t="shared" si="686"/>
        <v>0</v>
      </c>
      <c r="AB1283" s="8">
        <f t="shared" si="694"/>
        <v>0</v>
      </c>
      <c r="AC1283" s="8">
        <f t="shared" si="687"/>
        <v>0</v>
      </c>
      <c r="AD1283" s="8">
        <f t="shared" si="695"/>
        <v>0</v>
      </c>
      <c r="AE1283" s="8">
        <f t="shared" si="688"/>
        <v>0</v>
      </c>
      <c r="AJ1283" s="7"/>
      <c r="AK1283" s="6"/>
      <c r="AL1283" s="6"/>
      <c r="AM1283" s="5"/>
      <c r="AN1283" s="5"/>
    </row>
    <row r="1284" spans="8:40" x14ac:dyDescent="0.15">
      <c r="H1284" s="17">
        <f t="shared" si="696"/>
        <v>135</v>
      </c>
      <c r="I1284" s="7" t="b">
        <f t="shared" si="689"/>
        <v>0</v>
      </c>
      <c r="J1284" s="16">
        <v>0</v>
      </c>
      <c r="K1284" s="14">
        <v>0</v>
      </c>
      <c r="L1284" s="15">
        <f t="shared" si="697"/>
        <v>2750.3650903457019</v>
      </c>
      <c r="M1284" s="14">
        <f t="shared" si="681"/>
        <v>769177</v>
      </c>
      <c r="N1284" s="13"/>
      <c r="O1284" s="12" t="e">
        <f>1000*(IF(I75&lt;18,VLOOKUP(I75,'[1]Mortality (No Interventions) H'!$B$10:$O$129,13),VLOOKUP(I75,'[1]Mortality (Interventions) H'!$B$392:$AV$512,31)))</f>
        <v>#N/A</v>
      </c>
      <c r="P1284" s="11">
        <v>0</v>
      </c>
      <c r="Q1284" s="10" t="e">
        <f t="shared" si="690"/>
        <v>#N/A</v>
      </c>
      <c r="R1284" s="10" t="e">
        <f t="shared" si="691"/>
        <v>#N/A</v>
      </c>
      <c r="S1284" s="10" t="e">
        <f t="shared" si="692"/>
        <v>#N/A</v>
      </c>
      <c r="T1284" s="9" t="e">
        <f t="shared" si="682"/>
        <v>#N/A</v>
      </c>
      <c r="U1284" s="18"/>
      <c r="V1284" s="8" t="e">
        <f t="shared" si="693"/>
        <v>#N/A</v>
      </c>
      <c r="W1284" s="8" t="e">
        <f t="shared" si="683"/>
        <v>#N/A</v>
      </c>
      <c r="X1284" s="18"/>
      <c r="Y1284" s="8">
        <f t="shared" si="684"/>
        <v>0</v>
      </c>
      <c r="Z1284" s="8">
        <f t="shared" si="685"/>
        <v>0</v>
      </c>
      <c r="AA1284" s="8">
        <f t="shared" si="686"/>
        <v>0</v>
      </c>
      <c r="AB1284" s="8">
        <f t="shared" si="694"/>
        <v>0</v>
      </c>
      <c r="AC1284" s="8">
        <f t="shared" si="687"/>
        <v>0</v>
      </c>
      <c r="AD1284" s="8">
        <f t="shared" si="695"/>
        <v>0</v>
      </c>
      <c r="AE1284" s="8">
        <f t="shared" si="688"/>
        <v>0</v>
      </c>
      <c r="AJ1284" s="7"/>
      <c r="AK1284" s="6"/>
      <c r="AL1284" s="6"/>
      <c r="AM1284" s="5"/>
      <c r="AN1284" s="5"/>
    </row>
    <row r="1285" spans="8:40" x14ac:dyDescent="0.15">
      <c r="H1285" s="17">
        <f t="shared" si="696"/>
        <v>136</v>
      </c>
      <c r="I1285" s="7" t="b">
        <f t="shared" si="689"/>
        <v>0</v>
      </c>
      <c r="J1285" s="16">
        <v>0</v>
      </c>
      <c r="K1285" s="14">
        <v>0</v>
      </c>
      <c r="L1285" s="15">
        <f t="shared" si="697"/>
        <v>2750.3650903457019</v>
      </c>
      <c r="M1285" s="14">
        <f t="shared" si="681"/>
        <v>769177</v>
      </c>
      <c r="N1285" s="13"/>
      <c r="O1285" s="12" t="e">
        <f>1000*(IF(I76&lt;18,VLOOKUP(I76,'[1]Mortality (No Interventions) H'!$B$10:$O$129,13),VLOOKUP(I76,'[1]Mortality (Interventions) H'!$B$392:$AV$512,31)))</f>
        <v>#N/A</v>
      </c>
      <c r="P1285" s="11">
        <v>0</v>
      </c>
      <c r="Q1285" s="10" t="e">
        <f t="shared" si="690"/>
        <v>#N/A</v>
      </c>
      <c r="R1285" s="10" t="e">
        <f t="shared" si="691"/>
        <v>#N/A</v>
      </c>
      <c r="S1285" s="10" t="e">
        <f t="shared" si="692"/>
        <v>#N/A</v>
      </c>
      <c r="T1285" s="9" t="e">
        <f t="shared" si="682"/>
        <v>#N/A</v>
      </c>
      <c r="U1285" s="18"/>
      <c r="V1285" s="8" t="e">
        <f t="shared" si="693"/>
        <v>#N/A</v>
      </c>
      <c r="W1285" s="8" t="e">
        <f t="shared" si="683"/>
        <v>#N/A</v>
      </c>
      <c r="X1285" s="18"/>
      <c r="Y1285" s="8">
        <f t="shared" si="684"/>
        <v>0</v>
      </c>
      <c r="Z1285" s="8">
        <f t="shared" si="685"/>
        <v>0</v>
      </c>
      <c r="AA1285" s="8">
        <f t="shared" si="686"/>
        <v>0</v>
      </c>
      <c r="AB1285" s="8">
        <f t="shared" si="694"/>
        <v>0</v>
      </c>
      <c r="AC1285" s="8">
        <f t="shared" si="687"/>
        <v>0</v>
      </c>
      <c r="AD1285" s="8">
        <f t="shared" si="695"/>
        <v>0</v>
      </c>
      <c r="AE1285" s="8">
        <f t="shared" si="688"/>
        <v>0</v>
      </c>
      <c r="AJ1285" s="7"/>
      <c r="AK1285" s="6"/>
      <c r="AL1285" s="6"/>
      <c r="AM1285" s="5"/>
      <c r="AN1285" s="5"/>
    </row>
    <row r="1286" spans="8:40" x14ac:dyDescent="0.15">
      <c r="H1286" s="17">
        <f t="shared" si="696"/>
        <v>137</v>
      </c>
      <c r="I1286" s="7" t="b">
        <f t="shared" si="689"/>
        <v>0</v>
      </c>
      <c r="J1286" s="16">
        <v>0</v>
      </c>
      <c r="K1286" s="14">
        <v>0</v>
      </c>
      <c r="L1286" s="15">
        <f t="shared" si="697"/>
        <v>2750.3650903457019</v>
      </c>
      <c r="M1286" s="14">
        <f t="shared" si="681"/>
        <v>769177</v>
      </c>
      <c r="N1286" s="13"/>
      <c r="O1286" s="12" t="e">
        <f>1000*(IF(I77&lt;18,VLOOKUP(I77,'[1]Mortality (No Interventions) H'!$B$10:$O$129,13),VLOOKUP(I77,'[1]Mortality (Interventions) H'!$B$392:$AV$512,31)))</f>
        <v>#N/A</v>
      </c>
      <c r="P1286" s="11">
        <v>0</v>
      </c>
      <c r="Q1286" s="10" t="e">
        <f t="shared" si="690"/>
        <v>#N/A</v>
      </c>
      <c r="R1286" s="10" t="e">
        <f t="shared" si="691"/>
        <v>#N/A</v>
      </c>
      <c r="S1286" s="10" t="e">
        <f t="shared" si="692"/>
        <v>#N/A</v>
      </c>
      <c r="T1286" s="9" t="e">
        <f t="shared" si="682"/>
        <v>#N/A</v>
      </c>
      <c r="U1286" s="18"/>
      <c r="V1286" s="8" t="e">
        <f t="shared" si="693"/>
        <v>#N/A</v>
      </c>
      <c r="W1286" s="8" t="e">
        <f t="shared" si="683"/>
        <v>#N/A</v>
      </c>
      <c r="X1286" s="18"/>
      <c r="Y1286" s="8">
        <f t="shared" si="684"/>
        <v>0</v>
      </c>
      <c r="Z1286" s="8">
        <f t="shared" si="685"/>
        <v>0</v>
      </c>
      <c r="AA1286" s="8">
        <f t="shared" si="686"/>
        <v>0</v>
      </c>
      <c r="AB1286" s="8">
        <f t="shared" si="694"/>
        <v>0</v>
      </c>
      <c r="AC1286" s="8">
        <f t="shared" si="687"/>
        <v>0</v>
      </c>
      <c r="AD1286" s="8">
        <f t="shared" si="695"/>
        <v>0</v>
      </c>
      <c r="AE1286" s="8">
        <f t="shared" si="688"/>
        <v>0</v>
      </c>
      <c r="AJ1286" s="7"/>
      <c r="AK1286" s="6"/>
      <c r="AL1286" s="6"/>
      <c r="AM1286" s="5"/>
      <c r="AN1286" s="5"/>
    </row>
    <row r="1287" spans="8:40" x14ac:dyDescent="0.15">
      <c r="H1287" s="17">
        <f t="shared" si="696"/>
        <v>138</v>
      </c>
      <c r="I1287" s="7" t="b">
        <f t="shared" si="689"/>
        <v>0</v>
      </c>
      <c r="J1287" s="16">
        <v>0</v>
      </c>
      <c r="K1287" s="14">
        <v>0</v>
      </c>
      <c r="L1287" s="15">
        <f t="shared" si="697"/>
        <v>2750.3650903457019</v>
      </c>
      <c r="M1287" s="14">
        <f t="shared" si="681"/>
        <v>769177</v>
      </c>
      <c r="N1287" s="13"/>
      <c r="O1287" s="12" t="e">
        <f>1000*(IF(I78&lt;18,VLOOKUP(I78,'[1]Mortality (No Interventions) H'!$B$10:$O$129,13),VLOOKUP(I78,'[1]Mortality (Interventions) H'!$B$392:$AV$512,31)))</f>
        <v>#N/A</v>
      </c>
      <c r="P1287" s="11">
        <v>0</v>
      </c>
      <c r="Q1287" s="10" t="e">
        <f t="shared" si="690"/>
        <v>#N/A</v>
      </c>
      <c r="R1287" s="10" t="e">
        <f t="shared" si="691"/>
        <v>#N/A</v>
      </c>
      <c r="S1287" s="10" t="e">
        <f t="shared" si="692"/>
        <v>#N/A</v>
      </c>
      <c r="T1287" s="9" t="e">
        <f t="shared" si="682"/>
        <v>#N/A</v>
      </c>
      <c r="U1287" s="18"/>
      <c r="V1287" s="8" t="e">
        <f t="shared" si="693"/>
        <v>#N/A</v>
      </c>
      <c r="W1287" s="8" t="e">
        <f t="shared" si="683"/>
        <v>#N/A</v>
      </c>
      <c r="X1287" s="18"/>
      <c r="Y1287" s="8">
        <f t="shared" si="684"/>
        <v>0</v>
      </c>
      <c r="Z1287" s="8">
        <f t="shared" si="685"/>
        <v>0</v>
      </c>
      <c r="AA1287" s="8">
        <f t="shared" si="686"/>
        <v>0</v>
      </c>
      <c r="AB1287" s="8">
        <f t="shared" si="694"/>
        <v>0</v>
      </c>
      <c r="AC1287" s="8">
        <f t="shared" si="687"/>
        <v>0</v>
      </c>
      <c r="AD1287" s="8">
        <f t="shared" si="695"/>
        <v>0</v>
      </c>
      <c r="AE1287" s="8">
        <f t="shared" si="688"/>
        <v>0</v>
      </c>
      <c r="AJ1287" s="7"/>
      <c r="AK1287" s="6"/>
      <c r="AL1287" s="6"/>
      <c r="AM1287" s="5"/>
      <c r="AN1287" s="5"/>
    </row>
    <row r="1288" spans="8:40" x14ac:dyDescent="0.15">
      <c r="H1288" s="17">
        <f t="shared" si="696"/>
        <v>139</v>
      </c>
      <c r="I1288" s="7" t="b">
        <f t="shared" si="689"/>
        <v>0</v>
      </c>
      <c r="J1288" s="16">
        <v>0</v>
      </c>
      <c r="K1288" s="14">
        <v>0</v>
      </c>
      <c r="L1288" s="15">
        <f t="shared" si="697"/>
        <v>2750.3650903457019</v>
      </c>
      <c r="M1288" s="14">
        <f t="shared" si="681"/>
        <v>769177</v>
      </c>
      <c r="N1288" s="13"/>
      <c r="O1288" s="12" t="e">
        <f>1000*(IF(I79&lt;18,VLOOKUP(I79,'[1]Mortality (No Interventions) H'!$B$10:$O$129,13),VLOOKUP(I79,'[1]Mortality (Interventions) H'!$B$392:$AV$512,31)))</f>
        <v>#N/A</v>
      </c>
      <c r="P1288" s="11">
        <v>0</v>
      </c>
      <c r="Q1288" s="10" t="e">
        <f t="shared" si="690"/>
        <v>#N/A</v>
      </c>
      <c r="R1288" s="10" t="e">
        <f t="shared" si="691"/>
        <v>#N/A</v>
      </c>
      <c r="S1288" s="10" t="e">
        <f t="shared" si="692"/>
        <v>#N/A</v>
      </c>
      <c r="T1288" s="9" t="e">
        <f t="shared" si="682"/>
        <v>#N/A</v>
      </c>
      <c r="U1288" s="18"/>
      <c r="V1288" s="8" t="e">
        <f t="shared" si="693"/>
        <v>#N/A</v>
      </c>
      <c r="W1288" s="8" t="e">
        <f t="shared" si="683"/>
        <v>#N/A</v>
      </c>
      <c r="X1288" s="18"/>
      <c r="Y1288" s="8">
        <f t="shared" si="684"/>
        <v>0</v>
      </c>
      <c r="Z1288" s="8">
        <f t="shared" si="685"/>
        <v>0</v>
      </c>
      <c r="AA1288" s="8">
        <f t="shared" si="686"/>
        <v>0</v>
      </c>
      <c r="AB1288" s="8">
        <f t="shared" si="694"/>
        <v>0</v>
      </c>
      <c r="AC1288" s="8">
        <f t="shared" si="687"/>
        <v>0</v>
      </c>
      <c r="AD1288" s="8">
        <f t="shared" si="695"/>
        <v>0</v>
      </c>
      <c r="AE1288" s="8">
        <f t="shared" si="688"/>
        <v>0</v>
      </c>
      <c r="AJ1288" s="7"/>
      <c r="AK1288" s="6"/>
      <c r="AL1288" s="6"/>
      <c r="AM1288" s="5"/>
      <c r="AN1288" s="5"/>
    </row>
    <row r="1289" spans="8:40" x14ac:dyDescent="0.15">
      <c r="H1289" s="17">
        <f t="shared" si="696"/>
        <v>140</v>
      </c>
      <c r="I1289" s="7" t="b">
        <f t="shared" si="689"/>
        <v>0</v>
      </c>
      <c r="J1289" s="16">
        <v>0</v>
      </c>
      <c r="K1289" s="14">
        <v>0</v>
      </c>
      <c r="L1289" s="15">
        <f t="shared" si="697"/>
        <v>2750.3650903457019</v>
      </c>
      <c r="M1289" s="14">
        <f t="shared" si="681"/>
        <v>769177</v>
      </c>
      <c r="O1289" s="12" t="e">
        <f>1000*(IF(I80&lt;18,VLOOKUP(I80,'[1]Mortality (No Interventions) H'!$B$10:$O$129,13),VLOOKUP(I80,'[1]Mortality (Interventions) H'!$B$392:$AV$512,31)))</f>
        <v>#N/A</v>
      </c>
      <c r="P1289" s="11">
        <v>0</v>
      </c>
      <c r="Q1289" s="10" t="e">
        <f t="shared" si="690"/>
        <v>#N/A</v>
      </c>
      <c r="R1289" s="10" t="e">
        <f t="shared" si="691"/>
        <v>#N/A</v>
      </c>
      <c r="S1289" s="10" t="e">
        <f t="shared" si="692"/>
        <v>#N/A</v>
      </c>
      <c r="T1289" s="9" t="e">
        <f t="shared" si="682"/>
        <v>#N/A</v>
      </c>
      <c r="V1289" s="8" t="e">
        <f t="shared" si="693"/>
        <v>#N/A</v>
      </c>
      <c r="W1289" s="8" t="e">
        <f t="shared" si="683"/>
        <v>#N/A</v>
      </c>
      <c r="Y1289" s="8">
        <f t="shared" si="684"/>
        <v>0</v>
      </c>
      <c r="Z1289" s="8">
        <f t="shared" si="685"/>
        <v>0</v>
      </c>
      <c r="AA1289" s="8">
        <f t="shared" si="686"/>
        <v>0</v>
      </c>
      <c r="AB1289" s="8">
        <f t="shared" si="694"/>
        <v>0</v>
      </c>
      <c r="AC1289" s="8">
        <f t="shared" si="687"/>
        <v>0</v>
      </c>
      <c r="AD1289" s="8">
        <f t="shared" si="695"/>
        <v>0</v>
      </c>
      <c r="AE1289" s="8">
        <f t="shared" si="688"/>
        <v>0</v>
      </c>
      <c r="AJ1289" s="7"/>
      <c r="AK1289" s="6"/>
      <c r="AL1289" s="6"/>
      <c r="AM1289" s="5"/>
      <c r="AN1289" s="5"/>
    </row>
    <row r="1290" spans="8:40" x14ac:dyDescent="0.15">
      <c r="H1290" s="17">
        <f t="shared" si="696"/>
        <v>141</v>
      </c>
      <c r="I1290" s="7" t="b">
        <f t="shared" si="689"/>
        <v>0</v>
      </c>
      <c r="J1290" s="16">
        <v>0</v>
      </c>
      <c r="K1290" s="14">
        <v>0</v>
      </c>
      <c r="L1290" s="15">
        <f t="shared" si="697"/>
        <v>2750.3650903457019</v>
      </c>
      <c r="M1290" s="14">
        <f t="shared" si="681"/>
        <v>769177</v>
      </c>
      <c r="O1290" s="12" t="e">
        <f>1000*(IF(I81&lt;18,VLOOKUP(I81,'[1]Mortality (No Interventions) H'!$B$10:$O$129,13),VLOOKUP(I81,'[1]Mortality (Interventions) H'!$B$392:$AV$512,31)))</f>
        <v>#N/A</v>
      </c>
      <c r="P1290" s="11">
        <v>0</v>
      </c>
      <c r="Q1290" s="10" t="e">
        <f t="shared" si="690"/>
        <v>#N/A</v>
      </c>
      <c r="R1290" s="10" t="e">
        <f t="shared" si="691"/>
        <v>#N/A</v>
      </c>
      <c r="S1290" s="10" t="e">
        <f t="shared" si="692"/>
        <v>#N/A</v>
      </c>
      <c r="T1290" s="9" t="e">
        <f t="shared" si="682"/>
        <v>#N/A</v>
      </c>
      <c r="V1290" s="8" t="e">
        <f t="shared" si="693"/>
        <v>#N/A</v>
      </c>
      <c r="W1290" s="8" t="e">
        <f t="shared" si="683"/>
        <v>#N/A</v>
      </c>
      <c r="Y1290" s="8">
        <f t="shared" si="684"/>
        <v>0</v>
      </c>
      <c r="Z1290" s="8">
        <f t="shared" si="685"/>
        <v>0</v>
      </c>
      <c r="AA1290" s="8">
        <f t="shared" si="686"/>
        <v>0</v>
      </c>
      <c r="AB1290" s="8">
        <f t="shared" si="694"/>
        <v>0</v>
      </c>
      <c r="AC1290" s="8">
        <f t="shared" si="687"/>
        <v>0</v>
      </c>
      <c r="AD1290" s="8">
        <f t="shared" si="695"/>
        <v>0</v>
      </c>
      <c r="AE1290" s="8">
        <f t="shared" si="688"/>
        <v>0</v>
      </c>
      <c r="AJ1290" s="7"/>
      <c r="AK1290" s="6"/>
      <c r="AL1290" s="6"/>
      <c r="AM1290" s="5"/>
      <c r="AN1290" s="5"/>
    </row>
    <row r="1291" spans="8:40" x14ac:dyDescent="0.15">
      <c r="H1291" s="17">
        <f t="shared" si="696"/>
        <v>142</v>
      </c>
      <c r="I1291" s="7" t="b">
        <f t="shared" si="689"/>
        <v>0</v>
      </c>
      <c r="J1291" s="16">
        <v>0</v>
      </c>
      <c r="K1291" s="14">
        <v>0</v>
      </c>
      <c r="L1291" s="15">
        <f t="shared" si="697"/>
        <v>2750.3650903457019</v>
      </c>
      <c r="M1291" s="14">
        <f t="shared" si="681"/>
        <v>769177</v>
      </c>
      <c r="O1291" s="12" t="e">
        <f>1000*(IF(I82&lt;18,VLOOKUP(I82,'[1]Mortality (No Interventions) H'!$B$10:$O$129,13),VLOOKUP(I82,'[1]Mortality (Interventions) H'!$B$392:$AV$512,31)))</f>
        <v>#N/A</v>
      </c>
      <c r="P1291" s="11">
        <v>0</v>
      </c>
      <c r="Q1291" s="10" t="e">
        <f t="shared" si="690"/>
        <v>#N/A</v>
      </c>
      <c r="R1291" s="10" t="e">
        <f t="shared" si="691"/>
        <v>#N/A</v>
      </c>
      <c r="S1291" s="10" t="e">
        <f t="shared" si="692"/>
        <v>#N/A</v>
      </c>
      <c r="T1291" s="9" t="e">
        <f t="shared" si="682"/>
        <v>#N/A</v>
      </c>
      <c r="V1291" s="8" t="e">
        <f t="shared" si="693"/>
        <v>#N/A</v>
      </c>
      <c r="W1291" s="8" t="e">
        <f t="shared" si="683"/>
        <v>#N/A</v>
      </c>
      <c r="Y1291" s="8">
        <f t="shared" si="684"/>
        <v>0</v>
      </c>
      <c r="Z1291" s="8">
        <f t="shared" si="685"/>
        <v>0</v>
      </c>
      <c r="AA1291" s="8">
        <f t="shared" si="686"/>
        <v>0</v>
      </c>
      <c r="AB1291" s="8">
        <f t="shared" si="694"/>
        <v>0</v>
      </c>
      <c r="AC1291" s="8">
        <f t="shared" si="687"/>
        <v>0</v>
      </c>
      <c r="AD1291" s="8">
        <f t="shared" si="695"/>
        <v>0</v>
      </c>
      <c r="AE1291" s="8">
        <f t="shared" si="688"/>
        <v>0</v>
      </c>
      <c r="AJ1291" s="7"/>
      <c r="AK1291" s="6"/>
      <c r="AL1291" s="6"/>
      <c r="AM1291" s="5"/>
      <c r="AN1291" s="5"/>
    </row>
    <row r="1292" spans="8:40" x14ac:dyDescent="0.15">
      <c r="H1292" s="17">
        <f t="shared" si="696"/>
        <v>143</v>
      </c>
      <c r="I1292" s="7" t="b">
        <f t="shared" si="689"/>
        <v>0</v>
      </c>
      <c r="J1292" s="16">
        <v>0</v>
      </c>
      <c r="K1292" s="14">
        <v>0</v>
      </c>
      <c r="L1292" s="15">
        <f t="shared" si="697"/>
        <v>2750.3650903457019</v>
      </c>
      <c r="M1292" s="14">
        <f t="shared" si="681"/>
        <v>769177</v>
      </c>
      <c r="O1292" s="12" t="e">
        <f>1000*(IF(I83&lt;18,VLOOKUP(I83,'[1]Mortality (No Interventions) H'!$B$10:$O$129,13),VLOOKUP(I83,'[1]Mortality (Interventions) H'!$B$392:$AV$512,31)))</f>
        <v>#N/A</v>
      </c>
      <c r="P1292" s="11">
        <v>0</v>
      </c>
      <c r="Q1292" s="10" t="e">
        <f t="shared" si="690"/>
        <v>#N/A</v>
      </c>
      <c r="R1292" s="10" t="e">
        <f t="shared" si="691"/>
        <v>#N/A</v>
      </c>
      <c r="S1292" s="10" t="e">
        <f t="shared" si="692"/>
        <v>#N/A</v>
      </c>
      <c r="T1292" s="9" t="e">
        <f t="shared" si="682"/>
        <v>#N/A</v>
      </c>
      <c r="V1292" s="8" t="e">
        <f t="shared" si="693"/>
        <v>#N/A</v>
      </c>
      <c r="W1292" s="8" t="e">
        <f t="shared" si="683"/>
        <v>#N/A</v>
      </c>
      <c r="Y1292" s="8">
        <f t="shared" si="684"/>
        <v>0</v>
      </c>
      <c r="Z1292" s="8">
        <f t="shared" si="685"/>
        <v>0</v>
      </c>
      <c r="AA1292" s="8">
        <f t="shared" si="686"/>
        <v>0</v>
      </c>
      <c r="AB1292" s="8">
        <f t="shared" si="694"/>
        <v>0</v>
      </c>
      <c r="AC1292" s="8">
        <f t="shared" si="687"/>
        <v>0</v>
      </c>
      <c r="AD1292" s="8">
        <f t="shared" si="695"/>
        <v>0</v>
      </c>
      <c r="AE1292" s="8">
        <f t="shared" si="688"/>
        <v>0</v>
      </c>
      <c r="AJ1292" s="7"/>
      <c r="AK1292" s="6"/>
      <c r="AL1292" s="6"/>
      <c r="AM1292" s="5"/>
      <c r="AN1292" s="5"/>
    </row>
    <row r="1293" spans="8:40" x14ac:dyDescent="0.15">
      <c r="H1293" s="17">
        <f t="shared" si="696"/>
        <v>144</v>
      </c>
      <c r="I1293" s="7" t="b">
        <f t="shared" si="689"/>
        <v>0</v>
      </c>
      <c r="J1293" s="16">
        <v>0</v>
      </c>
      <c r="K1293" s="14">
        <v>0</v>
      </c>
      <c r="L1293" s="15">
        <f t="shared" si="697"/>
        <v>2750.3650903457019</v>
      </c>
      <c r="M1293" s="14">
        <f t="shared" si="681"/>
        <v>769177</v>
      </c>
      <c r="O1293" s="12" t="e">
        <f>1000*(IF(I84&lt;18,VLOOKUP(I84,'[1]Mortality (No Interventions) H'!$B$10:$O$129,13),VLOOKUP(I84,'[1]Mortality (Interventions) H'!$B$392:$AV$512,31)))</f>
        <v>#N/A</v>
      </c>
      <c r="P1293" s="11">
        <v>0</v>
      </c>
      <c r="Q1293" s="10" t="e">
        <f t="shared" si="690"/>
        <v>#N/A</v>
      </c>
      <c r="R1293" s="10" t="e">
        <f t="shared" si="691"/>
        <v>#N/A</v>
      </c>
      <c r="S1293" s="10" t="e">
        <f t="shared" si="692"/>
        <v>#N/A</v>
      </c>
      <c r="T1293" s="9" t="e">
        <f t="shared" si="682"/>
        <v>#N/A</v>
      </c>
      <c r="V1293" s="8" t="e">
        <f t="shared" si="693"/>
        <v>#N/A</v>
      </c>
      <c r="W1293" s="8" t="e">
        <f t="shared" si="683"/>
        <v>#N/A</v>
      </c>
      <c r="Y1293" s="8">
        <f t="shared" si="684"/>
        <v>0</v>
      </c>
      <c r="Z1293" s="8">
        <f t="shared" si="685"/>
        <v>0</v>
      </c>
      <c r="AA1293" s="8">
        <f t="shared" si="686"/>
        <v>0</v>
      </c>
      <c r="AB1293" s="8">
        <f t="shared" si="694"/>
        <v>0</v>
      </c>
      <c r="AC1293" s="8">
        <f t="shared" si="687"/>
        <v>0</v>
      </c>
      <c r="AD1293" s="8">
        <f t="shared" si="695"/>
        <v>0</v>
      </c>
      <c r="AE1293" s="8">
        <f t="shared" si="688"/>
        <v>0</v>
      </c>
      <c r="AJ1293" s="7"/>
      <c r="AK1293" s="6"/>
      <c r="AL1293" s="6"/>
      <c r="AM1293" s="5"/>
      <c r="AN1293" s="5"/>
    </row>
    <row r="1294" spans="8:40" x14ac:dyDescent="0.15">
      <c r="H1294" s="17">
        <f t="shared" si="696"/>
        <v>145</v>
      </c>
      <c r="I1294" s="7" t="b">
        <f t="shared" si="689"/>
        <v>0</v>
      </c>
      <c r="J1294" s="16">
        <v>0</v>
      </c>
      <c r="K1294" s="14">
        <v>0</v>
      </c>
      <c r="L1294" s="15">
        <f t="shared" si="697"/>
        <v>2750.3650903457019</v>
      </c>
      <c r="M1294" s="14">
        <f t="shared" si="681"/>
        <v>769177</v>
      </c>
      <c r="O1294" s="12" t="e">
        <f>1000*(IF(I85&lt;18,VLOOKUP(I85,'[1]Mortality (No Interventions) H'!$B$10:$O$129,13),VLOOKUP(I85,'[1]Mortality (Interventions) H'!$B$392:$AV$512,31)))</f>
        <v>#N/A</v>
      </c>
      <c r="P1294" s="11">
        <v>0</v>
      </c>
      <c r="Q1294" s="10" t="e">
        <f t="shared" si="690"/>
        <v>#N/A</v>
      </c>
      <c r="R1294" s="10" t="e">
        <f t="shared" si="691"/>
        <v>#N/A</v>
      </c>
      <c r="S1294" s="10" t="e">
        <f t="shared" si="692"/>
        <v>#N/A</v>
      </c>
      <c r="T1294" s="9" t="e">
        <f t="shared" si="682"/>
        <v>#N/A</v>
      </c>
      <c r="V1294" s="8" t="e">
        <f t="shared" si="693"/>
        <v>#N/A</v>
      </c>
      <c r="W1294" s="8" t="e">
        <f t="shared" si="683"/>
        <v>#N/A</v>
      </c>
      <c r="Y1294" s="8">
        <f t="shared" si="684"/>
        <v>0</v>
      </c>
      <c r="Z1294" s="8">
        <f t="shared" si="685"/>
        <v>0</v>
      </c>
      <c r="AA1294" s="8">
        <f t="shared" si="686"/>
        <v>0</v>
      </c>
      <c r="AB1294" s="8">
        <f t="shared" si="694"/>
        <v>0</v>
      </c>
      <c r="AC1294" s="8">
        <f t="shared" si="687"/>
        <v>0</v>
      </c>
      <c r="AD1294" s="8">
        <f t="shared" si="695"/>
        <v>0</v>
      </c>
      <c r="AE1294" s="8">
        <f t="shared" si="688"/>
        <v>0</v>
      </c>
      <c r="AJ1294" s="7"/>
      <c r="AK1294" s="6"/>
      <c r="AL1294" s="6"/>
      <c r="AM1294" s="5"/>
      <c r="AN1294" s="5"/>
    </row>
    <row r="1295" spans="8:40" x14ac:dyDescent="0.15">
      <c r="H1295" s="17">
        <f t="shared" si="696"/>
        <v>146</v>
      </c>
      <c r="I1295" s="7" t="b">
        <f t="shared" si="689"/>
        <v>0</v>
      </c>
      <c r="J1295" s="16">
        <v>0</v>
      </c>
      <c r="K1295" s="14">
        <v>0</v>
      </c>
      <c r="L1295" s="15">
        <f t="shared" si="697"/>
        <v>2750.3650903457019</v>
      </c>
      <c r="M1295" s="14">
        <f t="shared" si="681"/>
        <v>769177</v>
      </c>
      <c r="O1295" s="12" t="e">
        <f>1000*(IF(I86&lt;18,VLOOKUP(I86,'[1]Mortality (No Interventions) H'!$B$10:$O$129,13),VLOOKUP(I86,'[1]Mortality (Interventions) H'!$B$392:$AV$512,31)))</f>
        <v>#N/A</v>
      </c>
      <c r="P1295" s="11">
        <v>0</v>
      </c>
      <c r="Q1295" s="10" t="e">
        <f t="shared" si="690"/>
        <v>#N/A</v>
      </c>
      <c r="R1295" s="10" t="e">
        <f t="shared" si="691"/>
        <v>#N/A</v>
      </c>
      <c r="S1295" s="10" t="e">
        <f t="shared" si="692"/>
        <v>#N/A</v>
      </c>
      <c r="T1295" s="9" t="e">
        <f t="shared" si="682"/>
        <v>#N/A</v>
      </c>
      <c r="V1295" s="8" t="e">
        <f t="shared" si="693"/>
        <v>#N/A</v>
      </c>
      <c r="W1295" s="8" t="e">
        <f t="shared" si="683"/>
        <v>#N/A</v>
      </c>
      <c r="Y1295" s="8">
        <f t="shared" si="684"/>
        <v>0</v>
      </c>
      <c r="Z1295" s="8">
        <f t="shared" si="685"/>
        <v>0</v>
      </c>
      <c r="AA1295" s="8">
        <f t="shared" si="686"/>
        <v>0</v>
      </c>
      <c r="AB1295" s="8">
        <f t="shared" si="694"/>
        <v>0</v>
      </c>
      <c r="AC1295" s="8">
        <f t="shared" si="687"/>
        <v>0</v>
      </c>
      <c r="AD1295" s="8">
        <f t="shared" si="695"/>
        <v>0</v>
      </c>
      <c r="AE1295" s="8">
        <f t="shared" si="688"/>
        <v>0</v>
      </c>
      <c r="AJ1295" s="7"/>
      <c r="AK1295" s="6"/>
      <c r="AL1295" s="6"/>
      <c r="AM1295" s="5"/>
      <c r="AN1295" s="5"/>
    </row>
    <row r="1296" spans="8:40" x14ac:dyDescent="0.15">
      <c r="H1296" s="17">
        <f t="shared" si="696"/>
        <v>147</v>
      </c>
      <c r="I1296" s="7" t="b">
        <f t="shared" si="689"/>
        <v>0</v>
      </c>
      <c r="J1296" s="16">
        <v>0</v>
      </c>
      <c r="K1296" s="14">
        <v>0</v>
      </c>
      <c r="L1296" s="15">
        <f t="shared" si="697"/>
        <v>2750.3650903457019</v>
      </c>
      <c r="M1296" s="14">
        <f t="shared" si="681"/>
        <v>769177</v>
      </c>
      <c r="O1296" s="12" t="e">
        <f>1000*(IF(I87&lt;18,VLOOKUP(I87,'[1]Mortality (No Interventions) H'!$B$10:$O$129,13),VLOOKUP(I87,'[1]Mortality (Interventions) H'!$B$392:$AV$512,31)))</f>
        <v>#N/A</v>
      </c>
      <c r="P1296" s="11">
        <v>0</v>
      </c>
      <c r="Q1296" s="10" t="e">
        <f t="shared" si="690"/>
        <v>#N/A</v>
      </c>
      <c r="R1296" s="10" t="e">
        <f t="shared" si="691"/>
        <v>#N/A</v>
      </c>
      <c r="S1296" s="10" t="e">
        <f t="shared" si="692"/>
        <v>#N/A</v>
      </c>
      <c r="T1296" s="9" t="e">
        <f t="shared" si="682"/>
        <v>#N/A</v>
      </c>
      <c r="V1296" s="8" t="e">
        <f t="shared" si="693"/>
        <v>#N/A</v>
      </c>
      <c r="W1296" s="8" t="e">
        <f t="shared" si="683"/>
        <v>#N/A</v>
      </c>
      <c r="Y1296" s="8">
        <f t="shared" si="684"/>
        <v>0</v>
      </c>
      <c r="Z1296" s="8">
        <f t="shared" si="685"/>
        <v>0</v>
      </c>
      <c r="AA1296" s="8">
        <f t="shared" si="686"/>
        <v>0</v>
      </c>
      <c r="AB1296" s="8">
        <f t="shared" si="694"/>
        <v>0</v>
      </c>
      <c r="AC1296" s="8">
        <f t="shared" si="687"/>
        <v>0</v>
      </c>
      <c r="AD1296" s="8">
        <f t="shared" si="695"/>
        <v>0</v>
      </c>
      <c r="AE1296" s="8">
        <f t="shared" si="688"/>
        <v>0</v>
      </c>
      <c r="AJ1296" s="7"/>
      <c r="AK1296" s="6"/>
      <c r="AL1296" s="6"/>
      <c r="AM1296" s="5"/>
      <c r="AN1296" s="5"/>
    </row>
    <row r="1297" spans="8:40" x14ac:dyDescent="0.15">
      <c r="H1297" s="17">
        <f t="shared" si="696"/>
        <v>148</v>
      </c>
      <c r="I1297" s="7" t="b">
        <f t="shared" si="689"/>
        <v>0</v>
      </c>
      <c r="J1297" s="16">
        <v>0</v>
      </c>
      <c r="K1297" s="14">
        <v>0</v>
      </c>
      <c r="L1297" s="15">
        <f t="shared" si="697"/>
        <v>2750.3650903457019</v>
      </c>
      <c r="M1297" s="14">
        <f t="shared" si="681"/>
        <v>769177</v>
      </c>
      <c r="O1297" s="12" t="e">
        <f>1000*(IF(I88&lt;18,VLOOKUP(I88,'[1]Mortality (No Interventions) H'!$B$10:$O$129,13),VLOOKUP(I88,'[1]Mortality (Interventions) H'!$B$392:$AV$512,31)))</f>
        <v>#N/A</v>
      </c>
      <c r="P1297" s="11">
        <v>0</v>
      </c>
      <c r="Q1297" s="10" t="e">
        <f t="shared" si="690"/>
        <v>#N/A</v>
      </c>
      <c r="R1297" s="10" t="e">
        <f t="shared" si="691"/>
        <v>#N/A</v>
      </c>
      <c r="S1297" s="10" t="e">
        <f t="shared" si="692"/>
        <v>#N/A</v>
      </c>
      <c r="T1297" s="9" t="e">
        <f t="shared" si="682"/>
        <v>#N/A</v>
      </c>
      <c r="V1297" s="8" t="e">
        <f t="shared" si="693"/>
        <v>#N/A</v>
      </c>
      <c r="W1297" s="8" t="e">
        <f t="shared" si="683"/>
        <v>#N/A</v>
      </c>
      <c r="Y1297" s="8">
        <f t="shared" si="684"/>
        <v>0</v>
      </c>
      <c r="Z1297" s="8">
        <f t="shared" si="685"/>
        <v>0</v>
      </c>
      <c r="AA1297" s="8">
        <f t="shared" si="686"/>
        <v>0</v>
      </c>
      <c r="AB1297" s="8">
        <f t="shared" si="694"/>
        <v>0</v>
      </c>
      <c r="AC1297" s="8">
        <f t="shared" si="687"/>
        <v>0</v>
      </c>
      <c r="AD1297" s="8">
        <f t="shared" si="695"/>
        <v>0</v>
      </c>
      <c r="AE1297" s="8">
        <f t="shared" si="688"/>
        <v>0</v>
      </c>
      <c r="AJ1297" s="7"/>
      <c r="AK1297" s="6"/>
      <c r="AL1297" s="6"/>
      <c r="AM1297" s="5"/>
      <c r="AN1297" s="5"/>
    </row>
    <row r="1298" spans="8:40" x14ac:dyDescent="0.15">
      <c r="H1298" s="17">
        <f t="shared" si="696"/>
        <v>149</v>
      </c>
      <c r="I1298" s="7" t="b">
        <f t="shared" si="689"/>
        <v>0</v>
      </c>
      <c r="J1298" s="16">
        <v>0</v>
      </c>
      <c r="K1298" s="14">
        <v>0</v>
      </c>
      <c r="L1298" s="15">
        <f t="shared" si="697"/>
        <v>2750.3650903457019</v>
      </c>
      <c r="M1298" s="14">
        <f t="shared" si="681"/>
        <v>769177</v>
      </c>
      <c r="O1298" s="12" t="e">
        <f>1000*(IF(I89&lt;18,VLOOKUP(I89,'[1]Mortality (No Interventions) H'!$B$10:$O$129,13),VLOOKUP(I89,'[1]Mortality (Interventions) H'!$B$392:$AV$512,31)))</f>
        <v>#N/A</v>
      </c>
      <c r="P1298" s="11">
        <v>0</v>
      </c>
      <c r="Q1298" s="10" t="e">
        <f t="shared" si="690"/>
        <v>#N/A</v>
      </c>
      <c r="R1298" s="10" t="e">
        <f t="shared" si="691"/>
        <v>#N/A</v>
      </c>
      <c r="S1298" s="10" t="e">
        <f t="shared" si="692"/>
        <v>#N/A</v>
      </c>
      <c r="T1298" s="9" t="e">
        <f t="shared" si="682"/>
        <v>#N/A</v>
      </c>
      <c r="V1298" s="8" t="e">
        <f t="shared" si="693"/>
        <v>#N/A</v>
      </c>
      <c r="W1298" s="8" t="e">
        <f t="shared" si="683"/>
        <v>#N/A</v>
      </c>
      <c r="Y1298" s="8">
        <f t="shared" si="684"/>
        <v>0</v>
      </c>
      <c r="Z1298" s="8">
        <f t="shared" si="685"/>
        <v>0</v>
      </c>
      <c r="AA1298" s="8">
        <f t="shared" si="686"/>
        <v>0</v>
      </c>
      <c r="AB1298" s="8">
        <f t="shared" si="694"/>
        <v>0</v>
      </c>
      <c r="AC1298" s="8">
        <f t="shared" si="687"/>
        <v>0</v>
      </c>
      <c r="AD1298" s="8">
        <f t="shared" si="695"/>
        <v>0</v>
      </c>
      <c r="AE1298" s="8">
        <f t="shared" si="688"/>
        <v>0</v>
      </c>
      <c r="AJ1298" s="7"/>
      <c r="AK1298" s="6"/>
      <c r="AL1298" s="6"/>
      <c r="AM1298" s="5"/>
      <c r="AN1298" s="5"/>
    </row>
    <row r="1299" spans="8:40" x14ac:dyDescent="0.15">
      <c r="H1299" s="17">
        <f t="shared" si="696"/>
        <v>150</v>
      </c>
      <c r="I1299" s="7" t="b">
        <f t="shared" si="689"/>
        <v>0</v>
      </c>
      <c r="J1299" s="16">
        <v>0</v>
      </c>
      <c r="K1299" s="14">
        <v>0</v>
      </c>
      <c r="L1299" s="15">
        <f t="shared" si="697"/>
        <v>2750.3650903457019</v>
      </c>
      <c r="M1299" s="14">
        <f t="shared" si="681"/>
        <v>769177</v>
      </c>
      <c r="O1299" s="12" t="e">
        <f>1000*(IF(I90&lt;18,VLOOKUP(I90,'[1]Mortality (No Interventions) H'!$B$10:$O$129,13),VLOOKUP(I90,'[1]Mortality (Interventions) H'!$B$392:$AV$512,31)))</f>
        <v>#N/A</v>
      </c>
      <c r="P1299" s="11">
        <v>0</v>
      </c>
      <c r="Q1299" s="10" t="e">
        <f t="shared" si="690"/>
        <v>#N/A</v>
      </c>
      <c r="R1299" s="10" t="e">
        <f t="shared" si="691"/>
        <v>#N/A</v>
      </c>
      <c r="S1299" s="10" t="e">
        <f t="shared" si="692"/>
        <v>#N/A</v>
      </c>
      <c r="T1299" s="9" t="e">
        <f t="shared" si="682"/>
        <v>#N/A</v>
      </c>
      <c r="V1299" s="8" t="e">
        <f t="shared" si="693"/>
        <v>#N/A</v>
      </c>
      <c r="W1299" s="8" t="e">
        <f t="shared" si="683"/>
        <v>#N/A</v>
      </c>
      <c r="Y1299" s="8">
        <f t="shared" si="684"/>
        <v>0</v>
      </c>
      <c r="Z1299" s="8">
        <f t="shared" si="685"/>
        <v>0</v>
      </c>
      <c r="AA1299" s="8">
        <f t="shared" si="686"/>
        <v>0</v>
      </c>
      <c r="AB1299" s="8">
        <f t="shared" si="694"/>
        <v>0</v>
      </c>
      <c r="AC1299" s="8">
        <f t="shared" si="687"/>
        <v>0</v>
      </c>
      <c r="AD1299" s="8">
        <f t="shared" si="695"/>
        <v>0</v>
      </c>
      <c r="AE1299" s="8">
        <f t="shared" si="688"/>
        <v>0</v>
      </c>
      <c r="AJ1299" s="7"/>
      <c r="AK1299" s="6"/>
      <c r="AL1299" s="6"/>
      <c r="AM1299" s="5"/>
      <c r="AN1299" s="5"/>
    </row>
    <row r="1300" spans="8:40" x14ac:dyDescent="0.15">
      <c r="H1300" s="17">
        <f t="shared" si="696"/>
        <v>151</v>
      </c>
      <c r="I1300" s="7" t="b">
        <f t="shared" si="689"/>
        <v>0</v>
      </c>
      <c r="J1300" s="16">
        <v>0</v>
      </c>
      <c r="K1300" s="14">
        <v>0</v>
      </c>
      <c r="L1300" s="15">
        <f t="shared" si="697"/>
        <v>2750.3650903457019</v>
      </c>
      <c r="M1300" s="14">
        <f t="shared" si="681"/>
        <v>769177</v>
      </c>
      <c r="O1300" s="12" t="e">
        <f>1000*(IF(I91&lt;18,VLOOKUP(I91,'[1]Mortality (No Interventions) H'!$B$10:$O$129,13),VLOOKUP(I91,'[1]Mortality (Interventions) H'!$B$392:$AV$512,31)))</f>
        <v>#N/A</v>
      </c>
      <c r="P1300" s="11">
        <v>0</v>
      </c>
      <c r="Q1300" s="10" t="e">
        <f t="shared" si="690"/>
        <v>#N/A</v>
      </c>
      <c r="R1300" s="10" t="e">
        <f t="shared" si="691"/>
        <v>#N/A</v>
      </c>
      <c r="S1300" s="10" t="e">
        <f t="shared" si="692"/>
        <v>#N/A</v>
      </c>
      <c r="T1300" s="9" t="e">
        <f t="shared" si="682"/>
        <v>#N/A</v>
      </c>
      <c r="V1300" s="8" t="e">
        <f t="shared" si="693"/>
        <v>#N/A</v>
      </c>
      <c r="W1300" s="8" t="e">
        <f t="shared" si="683"/>
        <v>#N/A</v>
      </c>
      <c r="Y1300" s="8">
        <f t="shared" si="684"/>
        <v>0</v>
      </c>
      <c r="Z1300" s="8">
        <f t="shared" si="685"/>
        <v>0</v>
      </c>
      <c r="AA1300" s="8">
        <f t="shared" si="686"/>
        <v>0</v>
      </c>
      <c r="AB1300" s="8">
        <f t="shared" si="694"/>
        <v>0</v>
      </c>
      <c r="AC1300" s="8">
        <f t="shared" si="687"/>
        <v>0</v>
      </c>
      <c r="AD1300" s="8">
        <f t="shared" si="695"/>
        <v>0</v>
      </c>
      <c r="AE1300" s="8">
        <f t="shared" si="688"/>
        <v>0</v>
      </c>
      <c r="AJ1300" s="7"/>
      <c r="AK1300" s="6"/>
      <c r="AL1300" s="6"/>
      <c r="AM1300" s="5"/>
      <c r="AN1300" s="5"/>
    </row>
    <row r="1301" spans="8:40" x14ac:dyDescent="0.15">
      <c r="H1301" s="17">
        <f t="shared" si="696"/>
        <v>152</v>
      </c>
      <c r="I1301" s="7" t="b">
        <f t="shared" si="689"/>
        <v>0</v>
      </c>
      <c r="J1301" s="16">
        <v>0</v>
      </c>
      <c r="K1301" s="14">
        <v>0</v>
      </c>
      <c r="L1301" s="15">
        <f t="shared" si="697"/>
        <v>2750.3650903457019</v>
      </c>
      <c r="M1301" s="14">
        <f t="shared" si="681"/>
        <v>769177</v>
      </c>
      <c r="O1301" s="12" t="e">
        <f>1000*(IF(I92&lt;18,VLOOKUP(I92,'[1]Mortality (No Interventions) H'!$B$10:$O$129,13),VLOOKUP(I92,'[1]Mortality (Interventions) H'!$B$392:$AV$512,31)))</f>
        <v>#N/A</v>
      </c>
      <c r="P1301" s="11">
        <v>0</v>
      </c>
      <c r="Q1301" s="10" t="e">
        <f t="shared" si="690"/>
        <v>#N/A</v>
      </c>
      <c r="R1301" s="10" t="e">
        <f t="shared" si="691"/>
        <v>#N/A</v>
      </c>
      <c r="S1301" s="10" t="e">
        <f t="shared" si="692"/>
        <v>#N/A</v>
      </c>
      <c r="T1301" s="9" t="e">
        <f t="shared" si="682"/>
        <v>#N/A</v>
      </c>
      <c r="V1301" s="8" t="e">
        <f t="shared" si="693"/>
        <v>#N/A</v>
      </c>
      <c r="W1301" s="8" t="e">
        <f t="shared" si="683"/>
        <v>#N/A</v>
      </c>
      <c r="Y1301" s="8">
        <f t="shared" si="684"/>
        <v>0</v>
      </c>
      <c r="Z1301" s="8">
        <f t="shared" si="685"/>
        <v>0</v>
      </c>
      <c r="AA1301" s="8">
        <f t="shared" si="686"/>
        <v>0</v>
      </c>
      <c r="AB1301" s="8">
        <f t="shared" si="694"/>
        <v>0</v>
      </c>
      <c r="AC1301" s="8">
        <f t="shared" si="687"/>
        <v>0</v>
      </c>
      <c r="AD1301" s="8">
        <f t="shared" si="695"/>
        <v>0</v>
      </c>
      <c r="AE1301" s="8">
        <f t="shared" si="688"/>
        <v>0</v>
      </c>
      <c r="AJ1301" s="7"/>
      <c r="AK1301" s="6"/>
      <c r="AL1301" s="6"/>
      <c r="AM1301" s="5"/>
      <c r="AN1301" s="5"/>
    </row>
    <row r="1302" spans="8:40" x14ac:dyDescent="0.15">
      <c r="H1302" s="17">
        <f t="shared" si="696"/>
        <v>153</v>
      </c>
      <c r="I1302" s="7" t="b">
        <f t="shared" si="689"/>
        <v>0</v>
      </c>
      <c r="J1302" s="16">
        <v>0</v>
      </c>
      <c r="K1302" s="14">
        <v>0</v>
      </c>
      <c r="L1302" s="15">
        <f t="shared" si="697"/>
        <v>2750.3650903457019</v>
      </c>
      <c r="M1302" s="14">
        <f t="shared" si="681"/>
        <v>769177</v>
      </c>
      <c r="O1302" s="12" t="e">
        <f>1000*(IF(I93&lt;18,VLOOKUP(I93,'[1]Mortality (No Interventions) H'!$B$10:$O$129,13),VLOOKUP(I93,'[1]Mortality (Interventions) H'!$B$392:$AV$512,31)))</f>
        <v>#N/A</v>
      </c>
      <c r="P1302" s="11">
        <v>0</v>
      </c>
      <c r="Q1302" s="10" t="e">
        <f t="shared" si="690"/>
        <v>#N/A</v>
      </c>
      <c r="R1302" s="10" t="e">
        <f t="shared" si="691"/>
        <v>#N/A</v>
      </c>
      <c r="S1302" s="10" t="e">
        <f t="shared" si="692"/>
        <v>#N/A</v>
      </c>
      <c r="T1302" s="9" t="e">
        <f t="shared" si="682"/>
        <v>#N/A</v>
      </c>
      <c r="V1302" s="8" t="e">
        <f t="shared" si="693"/>
        <v>#N/A</v>
      </c>
      <c r="W1302" s="8" t="e">
        <f t="shared" si="683"/>
        <v>#N/A</v>
      </c>
      <c r="Y1302" s="8">
        <f t="shared" si="684"/>
        <v>0</v>
      </c>
      <c r="Z1302" s="8">
        <f t="shared" si="685"/>
        <v>0</v>
      </c>
      <c r="AA1302" s="8">
        <f t="shared" si="686"/>
        <v>0</v>
      </c>
      <c r="AB1302" s="8">
        <f t="shared" si="694"/>
        <v>0</v>
      </c>
      <c r="AC1302" s="8">
        <f t="shared" si="687"/>
        <v>0</v>
      </c>
      <c r="AD1302" s="8">
        <f t="shared" si="695"/>
        <v>0</v>
      </c>
      <c r="AE1302" s="8">
        <f t="shared" si="688"/>
        <v>0</v>
      </c>
      <c r="AJ1302" s="7"/>
      <c r="AK1302" s="6"/>
      <c r="AL1302" s="6"/>
      <c r="AM1302" s="5"/>
      <c r="AN1302" s="5"/>
    </row>
    <row r="1303" spans="8:40" x14ac:dyDescent="0.15">
      <c r="H1303" s="17">
        <f t="shared" si="696"/>
        <v>154</v>
      </c>
      <c r="I1303" s="7" t="b">
        <f t="shared" si="689"/>
        <v>0</v>
      </c>
      <c r="J1303" s="16">
        <v>0</v>
      </c>
      <c r="K1303" s="14">
        <v>0</v>
      </c>
      <c r="L1303" s="15">
        <f t="shared" si="697"/>
        <v>2750.3650903457019</v>
      </c>
      <c r="M1303" s="14">
        <f t="shared" si="681"/>
        <v>769177</v>
      </c>
      <c r="O1303" s="12" t="e">
        <f>1000*(IF(I94&lt;18,VLOOKUP(I94,'[1]Mortality (No Interventions) H'!$B$10:$O$129,13),VLOOKUP(I94,'[1]Mortality (Interventions) H'!$B$392:$AV$512,31)))</f>
        <v>#N/A</v>
      </c>
      <c r="P1303" s="11">
        <v>0</v>
      </c>
      <c r="Q1303" s="10" t="e">
        <f t="shared" si="690"/>
        <v>#N/A</v>
      </c>
      <c r="R1303" s="10" t="e">
        <f t="shared" si="691"/>
        <v>#N/A</v>
      </c>
      <c r="S1303" s="10" t="e">
        <f t="shared" si="692"/>
        <v>#N/A</v>
      </c>
      <c r="T1303" s="9" t="e">
        <f t="shared" si="682"/>
        <v>#N/A</v>
      </c>
      <c r="V1303" s="8" t="e">
        <f t="shared" si="693"/>
        <v>#N/A</v>
      </c>
      <c r="W1303" s="8" t="e">
        <f t="shared" si="683"/>
        <v>#N/A</v>
      </c>
      <c r="Y1303" s="8">
        <f t="shared" si="684"/>
        <v>0</v>
      </c>
      <c r="Z1303" s="8">
        <f t="shared" si="685"/>
        <v>0</v>
      </c>
      <c r="AA1303" s="8">
        <f t="shared" si="686"/>
        <v>0</v>
      </c>
      <c r="AB1303" s="8">
        <f t="shared" si="694"/>
        <v>0</v>
      </c>
      <c r="AC1303" s="8">
        <f t="shared" si="687"/>
        <v>0</v>
      </c>
      <c r="AD1303" s="8">
        <f t="shared" si="695"/>
        <v>0</v>
      </c>
      <c r="AE1303" s="8">
        <f t="shared" si="688"/>
        <v>0</v>
      </c>
      <c r="AJ1303" s="7"/>
      <c r="AK1303" s="6"/>
      <c r="AL1303" s="6"/>
      <c r="AM1303" s="5"/>
      <c r="AN1303" s="5"/>
    </row>
    <row r="1304" spans="8:40" x14ac:dyDescent="0.15">
      <c r="H1304" s="17">
        <f t="shared" si="696"/>
        <v>155</v>
      </c>
      <c r="I1304" s="7" t="b">
        <f t="shared" si="689"/>
        <v>0</v>
      </c>
      <c r="J1304" s="16">
        <v>0</v>
      </c>
      <c r="K1304" s="14">
        <v>0</v>
      </c>
      <c r="L1304" s="15">
        <f t="shared" si="697"/>
        <v>2750.3650903457019</v>
      </c>
      <c r="M1304" s="14">
        <f t="shared" si="681"/>
        <v>769177</v>
      </c>
      <c r="O1304" s="12" t="e">
        <f>1000*(IF(I95&lt;18,VLOOKUP(I95,'[1]Mortality (No Interventions) H'!$B$10:$O$129,13),VLOOKUP(I95,'[1]Mortality (Interventions) H'!$B$392:$AV$512,31)))</f>
        <v>#N/A</v>
      </c>
      <c r="P1304" s="11">
        <v>0</v>
      </c>
      <c r="Q1304" s="10" t="e">
        <f t="shared" si="690"/>
        <v>#N/A</v>
      </c>
      <c r="R1304" s="10" t="e">
        <f t="shared" si="691"/>
        <v>#N/A</v>
      </c>
      <c r="S1304" s="10" t="e">
        <f t="shared" si="692"/>
        <v>#N/A</v>
      </c>
      <c r="T1304" s="9" t="e">
        <f t="shared" si="682"/>
        <v>#N/A</v>
      </c>
      <c r="V1304" s="8" t="e">
        <f t="shared" si="693"/>
        <v>#N/A</v>
      </c>
      <c r="W1304" s="8" t="e">
        <f t="shared" si="683"/>
        <v>#N/A</v>
      </c>
      <c r="Y1304" s="8">
        <f t="shared" si="684"/>
        <v>0</v>
      </c>
      <c r="Z1304" s="8">
        <f t="shared" si="685"/>
        <v>0</v>
      </c>
      <c r="AA1304" s="8">
        <f t="shared" si="686"/>
        <v>0</v>
      </c>
      <c r="AB1304" s="8">
        <f t="shared" si="694"/>
        <v>0</v>
      </c>
      <c r="AC1304" s="8">
        <f t="shared" si="687"/>
        <v>0</v>
      </c>
      <c r="AD1304" s="8">
        <f t="shared" si="695"/>
        <v>0</v>
      </c>
      <c r="AE1304" s="8">
        <f t="shared" si="688"/>
        <v>0</v>
      </c>
      <c r="AJ1304" s="7"/>
      <c r="AK1304" s="6"/>
      <c r="AL1304" s="6"/>
      <c r="AM1304" s="5"/>
      <c r="AN1304" s="5"/>
    </row>
    <row r="1305" spans="8:40" x14ac:dyDescent="0.15">
      <c r="H1305" s="17">
        <f t="shared" si="696"/>
        <v>156</v>
      </c>
      <c r="I1305" s="7" t="b">
        <f t="shared" si="689"/>
        <v>0</v>
      </c>
      <c r="J1305" s="16">
        <v>0</v>
      </c>
      <c r="K1305" s="14">
        <v>0</v>
      </c>
      <c r="L1305" s="15">
        <f t="shared" si="697"/>
        <v>2750.3650903457019</v>
      </c>
      <c r="M1305" s="14">
        <f t="shared" si="681"/>
        <v>769177</v>
      </c>
      <c r="O1305" s="12" t="e">
        <f>1000*(IF(I96&lt;18,VLOOKUP(I96,'[1]Mortality (No Interventions) H'!$B$10:$O$129,13),VLOOKUP(I96,'[1]Mortality (Interventions) H'!$B$392:$AV$512,31)))</f>
        <v>#N/A</v>
      </c>
      <c r="P1305" s="11">
        <v>0</v>
      </c>
      <c r="Q1305" s="10" t="e">
        <f t="shared" si="690"/>
        <v>#N/A</v>
      </c>
      <c r="R1305" s="10" t="e">
        <f t="shared" si="691"/>
        <v>#N/A</v>
      </c>
      <c r="S1305" s="10" t="e">
        <f t="shared" si="692"/>
        <v>#N/A</v>
      </c>
      <c r="T1305" s="9" t="e">
        <f t="shared" si="682"/>
        <v>#N/A</v>
      </c>
      <c r="V1305" s="8" t="e">
        <f t="shared" si="693"/>
        <v>#N/A</v>
      </c>
      <c r="W1305" s="8" t="e">
        <f t="shared" si="683"/>
        <v>#N/A</v>
      </c>
      <c r="Y1305" s="8">
        <f t="shared" si="684"/>
        <v>0</v>
      </c>
      <c r="Z1305" s="8">
        <f t="shared" si="685"/>
        <v>0</v>
      </c>
      <c r="AA1305" s="8">
        <f t="shared" si="686"/>
        <v>0</v>
      </c>
      <c r="AB1305" s="8">
        <f t="shared" si="694"/>
        <v>0</v>
      </c>
      <c r="AC1305" s="8">
        <f t="shared" si="687"/>
        <v>0</v>
      </c>
      <c r="AD1305" s="8">
        <f t="shared" si="695"/>
        <v>0</v>
      </c>
      <c r="AE1305" s="8">
        <f t="shared" si="688"/>
        <v>0</v>
      </c>
      <c r="AJ1305" s="7"/>
      <c r="AK1305" s="6"/>
      <c r="AL1305" s="6"/>
      <c r="AM1305" s="5"/>
      <c r="AN1305" s="5"/>
    </row>
    <row r="1306" spans="8:40" x14ac:dyDescent="0.15">
      <c r="H1306" s="17">
        <f t="shared" si="696"/>
        <v>157</v>
      </c>
      <c r="I1306" s="7" t="b">
        <f t="shared" si="689"/>
        <v>0</v>
      </c>
      <c r="J1306" s="16">
        <v>0</v>
      </c>
      <c r="K1306" s="14">
        <v>0</v>
      </c>
      <c r="L1306" s="15">
        <f t="shared" si="697"/>
        <v>2750.3650903457019</v>
      </c>
      <c r="M1306" s="14">
        <f t="shared" si="681"/>
        <v>769177</v>
      </c>
      <c r="O1306" s="12" t="e">
        <f>1000*(IF(I97&lt;18,VLOOKUP(I97,'[1]Mortality (No Interventions) H'!$B$10:$O$129,13),VLOOKUP(I97,'[1]Mortality (Interventions) H'!$B$392:$AV$512,31)))</f>
        <v>#N/A</v>
      </c>
      <c r="P1306" s="11">
        <v>0</v>
      </c>
      <c r="Q1306" s="10" t="e">
        <f t="shared" si="690"/>
        <v>#N/A</v>
      </c>
      <c r="R1306" s="10" t="e">
        <f t="shared" si="691"/>
        <v>#N/A</v>
      </c>
      <c r="S1306" s="10" t="e">
        <f t="shared" si="692"/>
        <v>#N/A</v>
      </c>
      <c r="T1306" s="9" t="e">
        <f t="shared" si="682"/>
        <v>#N/A</v>
      </c>
      <c r="V1306" s="8" t="e">
        <f t="shared" si="693"/>
        <v>#N/A</v>
      </c>
      <c r="W1306" s="8" t="e">
        <f t="shared" si="683"/>
        <v>#N/A</v>
      </c>
      <c r="Y1306" s="8">
        <f t="shared" si="684"/>
        <v>0</v>
      </c>
      <c r="Z1306" s="8">
        <f t="shared" si="685"/>
        <v>0</v>
      </c>
      <c r="AA1306" s="8">
        <f t="shared" si="686"/>
        <v>0</v>
      </c>
      <c r="AB1306" s="8">
        <f t="shared" si="694"/>
        <v>0</v>
      </c>
      <c r="AC1306" s="8">
        <f t="shared" si="687"/>
        <v>0</v>
      </c>
      <c r="AD1306" s="8">
        <f t="shared" si="695"/>
        <v>0</v>
      </c>
      <c r="AE1306" s="8">
        <f t="shared" si="688"/>
        <v>0</v>
      </c>
      <c r="AJ1306" s="7"/>
      <c r="AK1306" s="6"/>
      <c r="AL1306" s="6"/>
      <c r="AM1306" s="5"/>
      <c r="AN1306" s="5"/>
    </row>
    <row r="1307" spans="8:40" x14ac:dyDescent="0.15">
      <c r="H1307" s="17">
        <f t="shared" si="696"/>
        <v>158</v>
      </c>
      <c r="I1307" s="7" t="b">
        <f t="shared" si="689"/>
        <v>0</v>
      </c>
      <c r="J1307" s="16">
        <v>0</v>
      </c>
      <c r="K1307" s="14">
        <v>0</v>
      </c>
      <c r="L1307" s="15">
        <f t="shared" si="697"/>
        <v>2750.3650903457019</v>
      </c>
      <c r="M1307" s="14">
        <f t="shared" si="681"/>
        <v>769177</v>
      </c>
      <c r="O1307" s="12" t="e">
        <f>1000*(IF(I98&lt;18,VLOOKUP(I98,'[1]Mortality (No Interventions) H'!$B$10:$O$129,13),VLOOKUP(I98,'[1]Mortality (Interventions) H'!$B$392:$AV$512,31)))</f>
        <v>#N/A</v>
      </c>
      <c r="P1307" s="11">
        <v>0</v>
      </c>
      <c r="Q1307" s="10" t="e">
        <f t="shared" si="690"/>
        <v>#N/A</v>
      </c>
      <c r="R1307" s="10" t="e">
        <f t="shared" si="691"/>
        <v>#N/A</v>
      </c>
      <c r="S1307" s="10" t="e">
        <f t="shared" si="692"/>
        <v>#N/A</v>
      </c>
      <c r="T1307" s="9" t="e">
        <f t="shared" si="682"/>
        <v>#N/A</v>
      </c>
      <c r="V1307" s="8" t="e">
        <f t="shared" si="693"/>
        <v>#N/A</v>
      </c>
      <c r="W1307" s="8" t="e">
        <f t="shared" si="683"/>
        <v>#N/A</v>
      </c>
      <c r="Y1307" s="8">
        <f t="shared" si="684"/>
        <v>0</v>
      </c>
      <c r="Z1307" s="8">
        <f t="shared" si="685"/>
        <v>0</v>
      </c>
      <c r="AA1307" s="8">
        <f t="shared" si="686"/>
        <v>0</v>
      </c>
      <c r="AB1307" s="8">
        <f t="shared" si="694"/>
        <v>0</v>
      </c>
      <c r="AC1307" s="8">
        <f t="shared" si="687"/>
        <v>0</v>
      </c>
      <c r="AD1307" s="8">
        <f t="shared" si="695"/>
        <v>0</v>
      </c>
      <c r="AE1307" s="8">
        <f t="shared" si="688"/>
        <v>0</v>
      </c>
      <c r="AJ1307" s="7"/>
      <c r="AK1307" s="6"/>
      <c r="AL1307" s="6"/>
      <c r="AM1307" s="5"/>
      <c r="AN1307" s="5"/>
    </row>
    <row r="1308" spans="8:40" x14ac:dyDescent="0.15">
      <c r="H1308" s="17">
        <f t="shared" si="696"/>
        <v>159</v>
      </c>
      <c r="I1308" s="7" t="b">
        <f t="shared" si="689"/>
        <v>0</v>
      </c>
      <c r="J1308" s="16">
        <v>0</v>
      </c>
      <c r="K1308" s="14">
        <v>0</v>
      </c>
      <c r="L1308" s="15">
        <f t="shared" si="697"/>
        <v>2750.3650903457019</v>
      </c>
      <c r="M1308" s="14">
        <f t="shared" si="681"/>
        <v>769177</v>
      </c>
      <c r="O1308" s="12" t="e">
        <f>1000*(IF(I99&lt;18,VLOOKUP(I99,'[1]Mortality (No Interventions) H'!$B$10:$O$129,13),VLOOKUP(I99,'[1]Mortality (Interventions) H'!$B$392:$AV$512,31)))</f>
        <v>#N/A</v>
      </c>
      <c r="P1308" s="11">
        <v>0</v>
      </c>
      <c r="Q1308" s="10" t="e">
        <f t="shared" si="690"/>
        <v>#N/A</v>
      </c>
      <c r="R1308" s="10" t="e">
        <f t="shared" si="691"/>
        <v>#N/A</v>
      </c>
      <c r="S1308" s="10" t="e">
        <f t="shared" si="692"/>
        <v>#N/A</v>
      </c>
      <c r="T1308" s="9" t="e">
        <f t="shared" si="682"/>
        <v>#N/A</v>
      </c>
      <c r="V1308" s="8" t="e">
        <f t="shared" si="693"/>
        <v>#N/A</v>
      </c>
      <c r="W1308" s="8" t="e">
        <f t="shared" si="683"/>
        <v>#N/A</v>
      </c>
      <c r="Y1308" s="8">
        <f t="shared" si="684"/>
        <v>0</v>
      </c>
      <c r="Z1308" s="8">
        <f t="shared" si="685"/>
        <v>0</v>
      </c>
      <c r="AA1308" s="8">
        <f t="shared" si="686"/>
        <v>0</v>
      </c>
      <c r="AB1308" s="8">
        <f t="shared" si="694"/>
        <v>0</v>
      </c>
      <c r="AC1308" s="8">
        <f t="shared" si="687"/>
        <v>0</v>
      </c>
      <c r="AD1308" s="8">
        <f t="shared" si="695"/>
        <v>0</v>
      </c>
      <c r="AE1308" s="8">
        <f t="shared" si="688"/>
        <v>0</v>
      </c>
      <c r="AJ1308" s="7"/>
      <c r="AK1308" s="6"/>
      <c r="AL1308" s="6"/>
      <c r="AM1308" s="5"/>
      <c r="AN1308" s="5"/>
    </row>
    <row r="1309" spans="8:40" x14ac:dyDescent="0.15">
      <c r="H1309" s="17">
        <f t="shared" si="696"/>
        <v>160</v>
      </c>
      <c r="I1309" s="7" t="b">
        <f t="shared" si="689"/>
        <v>0</v>
      </c>
      <c r="J1309" s="16">
        <v>0</v>
      </c>
      <c r="K1309" s="14">
        <v>0</v>
      </c>
      <c r="L1309" s="15">
        <f t="shared" si="697"/>
        <v>2750.3650903457019</v>
      </c>
      <c r="M1309" s="14">
        <f t="shared" ref="M1309:M1333" si="698">$E$11</f>
        <v>769177</v>
      </c>
      <c r="O1309" s="12" t="e">
        <f>1000*(IF(I100&lt;18,VLOOKUP(I100,'[1]Mortality (No Interventions) H'!$B$10:$O$129,13),VLOOKUP(I100,'[1]Mortality (Interventions) H'!$B$392:$AV$512,31)))</f>
        <v>#N/A</v>
      </c>
      <c r="P1309" s="11">
        <v>0</v>
      </c>
      <c r="Q1309" s="10" t="e">
        <f t="shared" si="690"/>
        <v>#N/A</v>
      </c>
      <c r="R1309" s="10" t="e">
        <f t="shared" si="691"/>
        <v>#N/A</v>
      </c>
      <c r="S1309" s="10" t="e">
        <f t="shared" si="692"/>
        <v>#N/A</v>
      </c>
      <c r="T1309" s="9" t="e">
        <f t="shared" ref="T1309:T1333" si="699">Q1309-SUM(R1309:S1309)</f>
        <v>#N/A</v>
      </c>
      <c r="V1309" s="8" t="e">
        <f t="shared" si="693"/>
        <v>#N/A</v>
      </c>
      <c r="W1309" s="8" t="e">
        <f t="shared" ref="W1309:W1333" si="700">$G$14*M1309*T1309</f>
        <v>#N/A</v>
      </c>
      <c r="Y1309" s="8">
        <f t="shared" ref="Y1309:Y1333" si="701">IFERROR(_xlfn.IFNA($T1309*J1309,0),0)</f>
        <v>0</v>
      </c>
      <c r="Z1309" s="8">
        <f t="shared" ref="Z1309:Z1333" si="702">IFERROR(_xlfn.IFNA(-$T1309*K1309,0),0)</f>
        <v>0</v>
      </c>
      <c r="AA1309" s="8">
        <f t="shared" ref="AA1309:AA1333" si="703">IFERROR(_xlfn.IFNA(-$T1309*L1309,0),0)</f>
        <v>0</v>
      </c>
      <c r="AB1309" s="8">
        <f t="shared" si="694"/>
        <v>0</v>
      </c>
      <c r="AC1309" s="8">
        <f t="shared" ref="AC1309:AC1333" si="704">IFERROR(_xlfn.IFNA(SUM(Y1309:AB1309),0),0)</f>
        <v>0</v>
      </c>
      <c r="AD1309" s="8">
        <f t="shared" si="695"/>
        <v>0</v>
      </c>
      <c r="AE1309" s="8">
        <f t="shared" ref="AE1309:AE1333" si="705">IFERROR(_xlfn.IFNA(SUM(AC1309:AD1309),0),0)</f>
        <v>0</v>
      </c>
      <c r="AJ1309" s="7"/>
      <c r="AK1309" s="6"/>
      <c r="AL1309" s="6"/>
      <c r="AM1309" s="5"/>
      <c r="AN1309" s="5"/>
    </row>
    <row r="1310" spans="8:40" x14ac:dyDescent="0.15">
      <c r="H1310" s="17">
        <f t="shared" si="696"/>
        <v>161</v>
      </c>
      <c r="I1310" s="7" t="b">
        <f t="shared" ref="I1310:I1333" si="706">IF(H1310&lt;121, H1310 )</f>
        <v>0</v>
      </c>
      <c r="J1310" s="16">
        <v>0</v>
      </c>
      <c r="K1310" s="14">
        <v>0</v>
      </c>
      <c r="L1310" s="15">
        <f t="shared" si="697"/>
        <v>2750.3650903457019</v>
      </c>
      <c r="M1310" s="14">
        <f t="shared" si="698"/>
        <v>769177</v>
      </c>
      <c r="O1310" s="12" t="e">
        <f>1000*(IF(I101&lt;18,VLOOKUP(I101,'[1]Mortality (No Interventions) H'!$B$10:$O$129,13),VLOOKUP(I101,'[1]Mortality (Interventions) H'!$B$392:$AV$512,31)))</f>
        <v>#N/A</v>
      </c>
      <c r="P1310" s="11">
        <v>0</v>
      </c>
      <c r="Q1310" s="10" t="e">
        <f t="shared" ref="Q1310:Q1333" si="707">T1309</f>
        <v>#N/A</v>
      </c>
      <c r="R1310" s="10" t="e">
        <f t="shared" ref="R1310:R1333" si="708">O1310*Q1310/1000</f>
        <v>#N/A</v>
      </c>
      <c r="S1310" s="10" t="e">
        <f t="shared" ref="S1310:S1333" si="709">MIN(P1310*Q1310,Q1310-R1310)</f>
        <v>#N/A</v>
      </c>
      <c r="T1310" s="9" t="e">
        <f t="shared" si="699"/>
        <v>#N/A</v>
      </c>
      <c r="V1310" s="8" t="e">
        <f t="shared" ref="V1310:V1333" si="710">W1309</f>
        <v>#N/A</v>
      </c>
      <c r="W1310" s="8" t="e">
        <f t="shared" si="700"/>
        <v>#N/A</v>
      </c>
      <c r="Y1310" s="8">
        <f t="shared" si="701"/>
        <v>0</v>
      </c>
      <c r="Z1310" s="8">
        <f t="shared" si="702"/>
        <v>0</v>
      </c>
      <c r="AA1310" s="8">
        <f t="shared" si="703"/>
        <v>0</v>
      </c>
      <c r="AB1310" s="8">
        <f t="shared" ref="AB1310:AB1333" si="711">IFERROR(_xlfn.IFNA(-M1310*R1310,0),0)</f>
        <v>0</v>
      </c>
      <c r="AC1310" s="8">
        <f t="shared" si="704"/>
        <v>0</v>
      </c>
      <c r="AD1310" s="8">
        <f t="shared" ref="AD1310:AD1333" si="712">IFERROR(_xlfn.IFNA($D$6*SUM(V1310:V1310,Y1310:Z1310),0),0)</f>
        <v>0</v>
      </c>
      <c r="AE1310" s="8">
        <f t="shared" si="705"/>
        <v>0</v>
      </c>
      <c r="AJ1310" s="7"/>
      <c r="AK1310" s="6"/>
      <c r="AL1310" s="6"/>
      <c r="AM1310" s="5"/>
      <c r="AN1310" s="5"/>
    </row>
    <row r="1311" spans="8:40" x14ac:dyDescent="0.15">
      <c r="H1311" s="17">
        <f t="shared" ref="H1311:H1333" si="713">H1310+1</f>
        <v>162</v>
      </c>
      <c r="I1311" s="7" t="b">
        <f t="shared" si="706"/>
        <v>0</v>
      </c>
      <c r="J1311" s="16">
        <v>0</v>
      </c>
      <c r="K1311" s="14">
        <v>0</v>
      </c>
      <c r="L1311" s="15">
        <f t="shared" ref="L1311:L1333" si="714">$C$1224</f>
        <v>2750.3650903457019</v>
      </c>
      <c r="M1311" s="14">
        <f t="shared" si="698"/>
        <v>769177</v>
      </c>
      <c r="O1311" s="12" t="e">
        <f>1000*(IF(I102&lt;18,VLOOKUP(I102,'[1]Mortality (No Interventions) H'!$B$10:$O$129,13),VLOOKUP(I102,'[1]Mortality (Interventions) H'!$B$392:$AV$512,31)))</f>
        <v>#N/A</v>
      </c>
      <c r="P1311" s="11">
        <v>0</v>
      </c>
      <c r="Q1311" s="10" t="e">
        <f t="shared" si="707"/>
        <v>#N/A</v>
      </c>
      <c r="R1311" s="10" t="e">
        <f t="shared" si="708"/>
        <v>#N/A</v>
      </c>
      <c r="S1311" s="10" t="e">
        <f t="shared" si="709"/>
        <v>#N/A</v>
      </c>
      <c r="T1311" s="9" t="e">
        <f t="shared" si="699"/>
        <v>#N/A</v>
      </c>
      <c r="V1311" s="8" t="e">
        <f t="shared" si="710"/>
        <v>#N/A</v>
      </c>
      <c r="W1311" s="8" t="e">
        <f t="shared" si="700"/>
        <v>#N/A</v>
      </c>
      <c r="Y1311" s="8">
        <f t="shared" si="701"/>
        <v>0</v>
      </c>
      <c r="Z1311" s="8">
        <f t="shared" si="702"/>
        <v>0</v>
      </c>
      <c r="AA1311" s="8">
        <f t="shared" si="703"/>
        <v>0</v>
      </c>
      <c r="AB1311" s="8">
        <f t="shared" si="711"/>
        <v>0</v>
      </c>
      <c r="AC1311" s="8">
        <f t="shared" si="704"/>
        <v>0</v>
      </c>
      <c r="AD1311" s="8">
        <f t="shared" si="712"/>
        <v>0</v>
      </c>
      <c r="AE1311" s="8">
        <f t="shared" si="705"/>
        <v>0</v>
      </c>
      <c r="AJ1311" s="7"/>
      <c r="AK1311" s="6"/>
      <c r="AL1311" s="6"/>
      <c r="AM1311" s="5"/>
      <c r="AN1311" s="5"/>
    </row>
    <row r="1312" spans="8:40" x14ac:dyDescent="0.15">
      <c r="H1312" s="17">
        <f t="shared" si="713"/>
        <v>163</v>
      </c>
      <c r="I1312" s="7" t="b">
        <f t="shared" si="706"/>
        <v>0</v>
      </c>
      <c r="J1312" s="16">
        <v>0</v>
      </c>
      <c r="K1312" s="14">
        <v>0</v>
      </c>
      <c r="L1312" s="15">
        <f t="shared" si="714"/>
        <v>2750.3650903457019</v>
      </c>
      <c r="M1312" s="14">
        <f t="shared" si="698"/>
        <v>769177</v>
      </c>
      <c r="O1312" s="12" t="e">
        <f>1000*(IF(I103&lt;18,VLOOKUP(I103,'[1]Mortality (No Interventions) H'!$B$10:$O$129,13),VLOOKUP(I103,'[1]Mortality (Interventions) H'!$B$392:$AV$512,31)))</f>
        <v>#N/A</v>
      </c>
      <c r="P1312" s="11">
        <v>0</v>
      </c>
      <c r="Q1312" s="10" t="e">
        <f t="shared" si="707"/>
        <v>#N/A</v>
      </c>
      <c r="R1312" s="10" t="e">
        <f t="shared" si="708"/>
        <v>#N/A</v>
      </c>
      <c r="S1312" s="10" t="e">
        <f t="shared" si="709"/>
        <v>#N/A</v>
      </c>
      <c r="T1312" s="9" t="e">
        <f t="shared" si="699"/>
        <v>#N/A</v>
      </c>
      <c r="V1312" s="8" t="e">
        <f t="shared" si="710"/>
        <v>#N/A</v>
      </c>
      <c r="W1312" s="8" t="e">
        <f t="shared" si="700"/>
        <v>#N/A</v>
      </c>
      <c r="Y1312" s="8">
        <f t="shared" si="701"/>
        <v>0</v>
      </c>
      <c r="Z1312" s="8">
        <f t="shared" si="702"/>
        <v>0</v>
      </c>
      <c r="AA1312" s="8">
        <f t="shared" si="703"/>
        <v>0</v>
      </c>
      <c r="AB1312" s="8">
        <f t="shared" si="711"/>
        <v>0</v>
      </c>
      <c r="AC1312" s="8">
        <f t="shared" si="704"/>
        <v>0</v>
      </c>
      <c r="AD1312" s="8">
        <f t="shared" si="712"/>
        <v>0</v>
      </c>
      <c r="AE1312" s="8">
        <f t="shared" si="705"/>
        <v>0</v>
      </c>
      <c r="AJ1312" s="7"/>
      <c r="AK1312" s="6"/>
      <c r="AL1312" s="6"/>
      <c r="AM1312" s="5"/>
      <c r="AN1312" s="5"/>
    </row>
    <row r="1313" spans="8:40" x14ac:dyDescent="0.15">
      <c r="H1313" s="17">
        <f t="shared" si="713"/>
        <v>164</v>
      </c>
      <c r="I1313" s="7" t="b">
        <f t="shared" si="706"/>
        <v>0</v>
      </c>
      <c r="J1313" s="16">
        <v>0</v>
      </c>
      <c r="K1313" s="14">
        <v>0</v>
      </c>
      <c r="L1313" s="15">
        <f t="shared" si="714"/>
        <v>2750.3650903457019</v>
      </c>
      <c r="M1313" s="14">
        <f t="shared" si="698"/>
        <v>769177</v>
      </c>
      <c r="O1313" s="12" t="e">
        <f>1000*(IF(I104&lt;18,VLOOKUP(I104,'[1]Mortality (No Interventions) H'!$B$10:$O$129,13),VLOOKUP(I104,'[1]Mortality (Interventions) H'!$B$392:$AV$512,31)))</f>
        <v>#N/A</v>
      </c>
      <c r="P1313" s="11">
        <v>0</v>
      </c>
      <c r="Q1313" s="10" t="e">
        <f t="shared" si="707"/>
        <v>#N/A</v>
      </c>
      <c r="R1313" s="10" t="e">
        <f t="shared" si="708"/>
        <v>#N/A</v>
      </c>
      <c r="S1313" s="10" t="e">
        <f t="shared" si="709"/>
        <v>#N/A</v>
      </c>
      <c r="T1313" s="9" t="e">
        <f t="shared" si="699"/>
        <v>#N/A</v>
      </c>
      <c r="V1313" s="8" t="e">
        <f t="shared" si="710"/>
        <v>#N/A</v>
      </c>
      <c r="W1313" s="8" t="e">
        <f t="shared" si="700"/>
        <v>#N/A</v>
      </c>
      <c r="Y1313" s="8">
        <f t="shared" si="701"/>
        <v>0</v>
      </c>
      <c r="Z1313" s="8">
        <f t="shared" si="702"/>
        <v>0</v>
      </c>
      <c r="AA1313" s="8">
        <f t="shared" si="703"/>
        <v>0</v>
      </c>
      <c r="AB1313" s="8">
        <f t="shared" si="711"/>
        <v>0</v>
      </c>
      <c r="AC1313" s="8">
        <f t="shared" si="704"/>
        <v>0</v>
      </c>
      <c r="AD1313" s="8">
        <f t="shared" si="712"/>
        <v>0</v>
      </c>
      <c r="AE1313" s="8">
        <f t="shared" si="705"/>
        <v>0</v>
      </c>
      <c r="AJ1313" s="7"/>
      <c r="AK1313" s="6"/>
      <c r="AL1313" s="6"/>
      <c r="AM1313" s="5"/>
      <c r="AN1313" s="5"/>
    </row>
    <row r="1314" spans="8:40" x14ac:dyDescent="0.15">
      <c r="H1314" s="17">
        <f t="shared" si="713"/>
        <v>165</v>
      </c>
      <c r="I1314" s="7" t="b">
        <f t="shared" si="706"/>
        <v>0</v>
      </c>
      <c r="J1314" s="16">
        <v>0</v>
      </c>
      <c r="K1314" s="14">
        <v>0</v>
      </c>
      <c r="L1314" s="15">
        <f t="shared" si="714"/>
        <v>2750.3650903457019</v>
      </c>
      <c r="M1314" s="14">
        <f t="shared" si="698"/>
        <v>769177</v>
      </c>
      <c r="O1314" s="12" t="e">
        <f>1000*(IF(I105&lt;18,VLOOKUP(I105,'[1]Mortality (No Interventions) H'!$B$10:$O$129,13),VLOOKUP(I105,'[1]Mortality (Interventions) H'!$B$392:$AV$512,31)))</f>
        <v>#N/A</v>
      </c>
      <c r="P1314" s="11">
        <v>0</v>
      </c>
      <c r="Q1314" s="10" t="e">
        <f t="shared" si="707"/>
        <v>#N/A</v>
      </c>
      <c r="R1314" s="10" t="e">
        <f t="shared" si="708"/>
        <v>#N/A</v>
      </c>
      <c r="S1314" s="10" t="e">
        <f t="shared" si="709"/>
        <v>#N/A</v>
      </c>
      <c r="T1314" s="9" t="e">
        <f t="shared" si="699"/>
        <v>#N/A</v>
      </c>
      <c r="V1314" s="8" t="e">
        <f t="shared" si="710"/>
        <v>#N/A</v>
      </c>
      <c r="W1314" s="8" t="e">
        <f t="shared" si="700"/>
        <v>#N/A</v>
      </c>
      <c r="Y1314" s="8">
        <f t="shared" si="701"/>
        <v>0</v>
      </c>
      <c r="Z1314" s="8">
        <f t="shared" si="702"/>
        <v>0</v>
      </c>
      <c r="AA1314" s="8">
        <f t="shared" si="703"/>
        <v>0</v>
      </c>
      <c r="AB1314" s="8">
        <f t="shared" si="711"/>
        <v>0</v>
      </c>
      <c r="AC1314" s="8">
        <f t="shared" si="704"/>
        <v>0</v>
      </c>
      <c r="AD1314" s="8">
        <f t="shared" si="712"/>
        <v>0</v>
      </c>
      <c r="AE1314" s="8">
        <f t="shared" si="705"/>
        <v>0</v>
      </c>
      <c r="AJ1314" s="7"/>
      <c r="AK1314" s="6"/>
      <c r="AL1314" s="6"/>
      <c r="AM1314" s="5"/>
      <c r="AN1314" s="5"/>
    </row>
    <row r="1315" spans="8:40" x14ac:dyDescent="0.15">
      <c r="H1315" s="17">
        <f t="shared" si="713"/>
        <v>166</v>
      </c>
      <c r="I1315" s="7" t="b">
        <f t="shared" si="706"/>
        <v>0</v>
      </c>
      <c r="J1315" s="16">
        <v>0</v>
      </c>
      <c r="K1315" s="14">
        <v>0</v>
      </c>
      <c r="L1315" s="15">
        <f t="shared" si="714"/>
        <v>2750.3650903457019</v>
      </c>
      <c r="M1315" s="14">
        <f t="shared" si="698"/>
        <v>769177</v>
      </c>
      <c r="O1315" s="12" t="e">
        <f>1000*(IF(I106&lt;18,VLOOKUP(I106,'[1]Mortality (No Interventions) H'!$B$10:$O$129,13),VLOOKUP(I106,'[1]Mortality (Interventions) H'!$B$392:$AV$512,31)))</f>
        <v>#N/A</v>
      </c>
      <c r="P1315" s="11">
        <v>0</v>
      </c>
      <c r="Q1315" s="10" t="e">
        <f t="shared" si="707"/>
        <v>#N/A</v>
      </c>
      <c r="R1315" s="10" t="e">
        <f t="shared" si="708"/>
        <v>#N/A</v>
      </c>
      <c r="S1315" s="10" t="e">
        <f t="shared" si="709"/>
        <v>#N/A</v>
      </c>
      <c r="T1315" s="9" t="e">
        <f t="shared" si="699"/>
        <v>#N/A</v>
      </c>
      <c r="V1315" s="8" t="e">
        <f t="shared" si="710"/>
        <v>#N/A</v>
      </c>
      <c r="W1315" s="8" t="e">
        <f t="shared" si="700"/>
        <v>#N/A</v>
      </c>
      <c r="Y1315" s="8">
        <f t="shared" si="701"/>
        <v>0</v>
      </c>
      <c r="Z1315" s="8">
        <f t="shared" si="702"/>
        <v>0</v>
      </c>
      <c r="AA1315" s="8">
        <f t="shared" si="703"/>
        <v>0</v>
      </c>
      <c r="AB1315" s="8">
        <f t="shared" si="711"/>
        <v>0</v>
      </c>
      <c r="AC1315" s="8">
        <f t="shared" si="704"/>
        <v>0</v>
      </c>
      <c r="AD1315" s="8">
        <f t="shared" si="712"/>
        <v>0</v>
      </c>
      <c r="AE1315" s="8">
        <f t="shared" si="705"/>
        <v>0</v>
      </c>
      <c r="AJ1315" s="7"/>
      <c r="AK1315" s="6"/>
      <c r="AL1315" s="6"/>
      <c r="AM1315" s="5"/>
      <c r="AN1315" s="5"/>
    </row>
    <row r="1316" spans="8:40" x14ac:dyDescent="0.15">
      <c r="H1316" s="17">
        <f t="shared" si="713"/>
        <v>167</v>
      </c>
      <c r="I1316" s="7" t="b">
        <f t="shared" si="706"/>
        <v>0</v>
      </c>
      <c r="J1316" s="16">
        <v>0</v>
      </c>
      <c r="K1316" s="14">
        <v>0</v>
      </c>
      <c r="L1316" s="15">
        <f t="shared" si="714"/>
        <v>2750.3650903457019</v>
      </c>
      <c r="M1316" s="14">
        <f t="shared" si="698"/>
        <v>769177</v>
      </c>
      <c r="O1316" s="12" t="e">
        <f>1000*(IF(I107&lt;18,VLOOKUP(I107,'[1]Mortality (No Interventions) H'!$B$10:$O$129,13),VLOOKUP(I107,'[1]Mortality (Interventions) H'!$B$392:$AV$512,31)))</f>
        <v>#N/A</v>
      </c>
      <c r="P1316" s="11">
        <v>0</v>
      </c>
      <c r="Q1316" s="10" t="e">
        <f t="shared" si="707"/>
        <v>#N/A</v>
      </c>
      <c r="R1316" s="10" t="e">
        <f t="shared" si="708"/>
        <v>#N/A</v>
      </c>
      <c r="S1316" s="10" t="e">
        <f t="shared" si="709"/>
        <v>#N/A</v>
      </c>
      <c r="T1316" s="9" t="e">
        <f t="shared" si="699"/>
        <v>#N/A</v>
      </c>
      <c r="V1316" s="8" t="e">
        <f t="shared" si="710"/>
        <v>#N/A</v>
      </c>
      <c r="W1316" s="8" t="e">
        <f t="shared" si="700"/>
        <v>#N/A</v>
      </c>
      <c r="Y1316" s="8">
        <f t="shared" si="701"/>
        <v>0</v>
      </c>
      <c r="Z1316" s="8">
        <f t="shared" si="702"/>
        <v>0</v>
      </c>
      <c r="AA1316" s="8">
        <f t="shared" si="703"/>
        <v>0</v>
      </c>
      <c r="AB1316" s="8">
        <f t="shared" si="711"/>
        <v>0</v>
      </c>
      <c r="AC1316" s="8">
        <f t="shared" si="704"/>
        <v>0</v>
      </c>
      <c r="AD1316" s="8">
        <f t="shared" si="712"/>
        <v>0</v>
      </c>
      <c r="AE1316" s="8">
        <f t="shared" si="705"/>
        <v>0</v>
      </c>
      <c r="AJ1316" s="7"/>
      <c r="AK1316" s="6"/>
      <c r="AL1316" s="6"/>
      <c r="AM1316" s="5"/>
      <c r="AN1316" s="5"/>
    </row>
    <row r="1317" spans="8:40" x14ac:dyDescent="0.15">
      <c r="H1317" s="17">
        <f t="shared" si="713"/>
        <v>168</v>
      </c>
      <c r="I1317" s="7" t="b">
        <f t="shared" si="706"/>
        <v>0</v>
      </c>
      <c r="J1317" s="16">
        <v>0</v>
      </c>
      <c r="K1317" s="14">
        <v>0</v>
      </c>
      <c r="L1317" s="15">
        <f t="shared" si="714"/>
        <v>2750.3650903457019</v>
      </c>
      <c r="M1317" s="14">
        <f t="shared" si="698"/>
        <v>769177</v>
      </c>
      <c r="O1317" s="12" t="e">
        <f>1000*(IF(I108&lt;18,VLOOKUP(I108,'[1]Mortality (No Interventions) H'!$B$10:$O$129,13),VLOOKUP(I108,'[1]Mortality (Interventions) H'!$B$392:$AV$512,31)))</f>
        <v>#N/A</v>
      </c>
      <c r="P1317" s="11">
        <v>0</v>
      </c>
      <c r="Q1317" s="10" t="e">
        <f t="shared" si="707"/>
        <v>#N/A</v>
      </c>
      <c r="R1317" s="10" t="e">
        <f t="shared" si="708"/>
        <v>#N/A</v>
      </c>
      <c r="S1317" s="10" t="e">
        <f t="shared" si="709"/>
        <v>#N/A</v>
      </c>
      <c r="T1317" s="9" t="e">
        <f t="shared" si="699"/>
        <v>#N/A</v>
      </c>
      <c r="V1317" s="8" t="e">
        <f t="shared" si="710"/>
        <v>#N/A</v>
      </c>
      <c r="W1317" s="8" t="e">
        <f t="shared" si="700"/>
        <v>#N/A</v>
      </c>
      <c r="Y1317" s="8">
        <f t="shared" si="701"/>
        <v>0</v>
      </c>
      <c r="Z1317" s="8">
        <f t="shared" si="702"/>
        <v>0</v>
      </c>
      <c r="AA1317" s="8">
        <f t="shared" si="703"/>
        <v>0</v>
      </c>
      <c r="AB1317" s="8">
        <f t="shared" si="711"/>
        <v>0</v>
      </c>
      <c r="AC1317" s="8">
        <f t="shared" si="704"/>
        <v>0</v>
      </c>
      <c r="AD1317" s="8">
        <f t="shared" si="712"/>
        <v>0</v>
      </c>
      <c r="AE1317" s="8">
        <f t="shared" si="705"/>
        <v>0</v>
      </c>
      <c r="AJ1317" s="7"/>
      <c r="AK1317" s="6"/>
      <c r="AL1317" s="6"/>
      <c r="AM1317" s="5"/>
      <c r="AN1317" s="5"/>
    </row>
    <row r="1318" spans="8:40" x14ac:dyDescent="0.15">
      <c r="H1318" s="17">
        <f t="shared" si="713"/>
        <v>169</v>
      </c>
      <c r="I1318" s="7" t="b">
        <f t="shared" si="706"/>
        <v>0</v>
      </c>
      <c r="J1318" s="16">
        <v>0</v>
      </c>
      <c r="K1318" s="14">
        <v>0</v>
      </c>
      <c r="L1318" s="15">
        <f t="shared" si="714"/>
        <v>2750.3650903457019</v>
      </c>
      <c r="M1318" s="14">
        <f t="shared" si="698"/>
        <v>769177</v>
      </c>
      <c r="O1318" s="12" t="e">
        <f>1000*(IF(I109&lt;18,VLOOKUP(I109,'[1]Mortality (No Interventions) H'!$B$10:$O$129,13),VLOOKUP(I109,'[1]Mortality (Interventions) H'!$B$392:$AV$512,31)))</f>
        <v>#N/A</v>
      </c>
      <c r="P1318" s="11">
        <v>0</v>
      </c>
      <c r="Q1318" s="10" t="e">
        <f t="shared" si="707"/>
        <v>#N/A</v>
      </c>
      <c r="R1318" s="10" t="e">
        <f t="shared" si="708"/>
        <v>#N/A</v>
      </c>
      <c r="S1318" s="10" t="e">
        <f t="shared" si="709"/>
        <v>#N/A</v>
      </c>
      <c r="T1318" s="9" t="e">
        <f t="shared" si="699"/>
        <v>#N/A</v>
      </c>
      <c r="V1318" s="8" t="e">
        <f t="shared" si="710"/>
        <v>#N/A</v>
      </c>
      <c r="W1318" s="8" t="e">
        <f t="shared" si="700"/>
        <v>#N/A</v>
      </c>
      <c r="Y1318" s="8">
        <f t="shared" si="701"/>
        <v>0</v>
      </c>
      <c r="Z1318" s="8">
        <f t="shared" si="702"/>
        <v>0</v>
      </c>
      <c r="AA1318" s="8">
        <f t="shared" si="703"/>
        <v>0</v>
      </c>
      <c r="AB1318" s="8">
        <f t="shared" si="711"/>
        <v>0</v>
      </c>
      <c r="AC1318" s="8">
        <f t="shared" si="704"/>
        <v>0</v>
      </c>
      <c r="AD1318" s="8">
        <f t="shared" si="712"/>
        <v>0</v>
      </c>
      <c r="AE1318" s="8">
        <f t="shared" si="705"/>
        <v>0</v>
      </c>
      <c r="AJ1318" s="7"/>
      <c r="AK1318" s="6"/>
      <c r="AL1318" s="6"/>
      <c r="AM1318" s="5"/>
      <c r="AN1318" s="5"/>
    </row>
    <row r="1319" spans="8:40" x14ac:dyDescent="0.15">
      <c r="H1319" s="17">
        <f t="shared" si="713"/>
        <v>170</v>
      </c>
      <c r="I1319" s="7" t="b">
        <f t="shared" si="706"/>
        <v>0</v>
      </c>
      <c r="J1319" s="16">
        <v>0</v>
      </c>
      <c r="K1319" s="14">
        <v>0</v>
      </c>
      <c r="L1319" s="15">
        <f t="shared" si="714"/>
        <v>2750.3650903457019</v>
      </c>
      <c r="M1319" s="14">
        <f t="shared" si="698"/>
        <v>769177</v>
      </c>
      <c r="O1319" s="12" t="e">
        <f>1000*(IF(I110&lt;18,VLOOKUP(I110,'[1]Mortality (No Interventions) H'!$B$10:$O$129,13),VLOOKUP(I110,'[1]Mortality (Interventions) H'!$B$392:$AV$512,31)))</f>
        <v>#N/A</v>
      </c>
      <c r="P1319" s="11">
        <v>0</v>
      </c>
      <c r="Q1319" s="10" t="e">
        <f t="shared" si="707"/>
        <v>#N/A</v>
      </c>
      <c r="R1319" s="10" t="e">
        <f t="shared" si="708"/>
        <v>#N/A</v>
      </c>
      <c r="S1319" s="10" t="e">
        <f t="shared" si="709"/>
        <v>#N/A</v>
      </c>
      <c r="T1319" s="9" t="e">
        <f t="shared" si="699"/>
        <v>#N/A</v>
      </c>
      <c r="V1319" s="8" t="e">
        <f t="shared" si="710"/>
        <v>#N/A</v>
      </c>
      <c r="W1319" s="8" t="e">
        <f t="shared" si="700"/>
        <v>#N/A</v>
      </c>
      <c r="Y1319" s="8">
        <f t="shared" si="701"/>
        <v>0</v>
      </c>
      <c r="Z1319" s="8">
        <f t="shared" si="702"/>
        <v>0</v>
      </c>
      <c r="AA1319" s="8">
        <f t="shared" si="703"/>
        <v>0</v>
      </c>
      <c r="AB1319" s="8">
        <f t="shared" si="711"/>
        <v>0</v>
      </c>
      <c r="AC1319" s="8">
        <f t="shared" si="704"/>
        <v>0</v>
      </c>
      <c r="AD1319" s="8">
        <f t="shared" si="712"/>
        <v>0</v>
      </c>
      <c r="AE1319" s="8">
        <f t="shared" si="705"/>
        <v>0</v>
      </c>
      <c r="AJ1319" s="7"/>
      <c r="AK1319" s="6"/>
      <c r="AL1319" s="6"/>
      <c r="AM1319" s="5"/>
      <c r="AN1319" s="5"/>
    </row>
    <row r="1320" spans="8:40" x14ac:dyDescent="0.15">
      <c r="H1320" s="17">
        <f t="shared" si="713"/>
        <v>171</v>
      </c>
      <c r="I1320" s="7" t="b">
        <f t="shared" si="706"/>
        <v>0</v>
      </c>
      <c r="J1320" s="16">
        <v>0</v>
      </c>
      <c r="K1320" s="14">
        <v>0</v>
      </c>
      <c r="L1320" s="15">
        <f t="shared" si="714"/>
        <v>2750.3650903457019</v>
      </c>
      <c r="M1320" s="14">
        <f t="shared" si="698"/>
        <v>769177</v>
      </c>
      <c r="O1320" s="12" t="e">
        <f>1000*(IF(I111&lt;18,VLOOKUP(I111,'[1]Mortality (No Interventions) H'!$B$10:$O$129,13),VLOOKUP(I111,'[1]Mortality (Interventions) H'!$B$392:$AV$512,31)))</f>
        <v>#N/A</v>
      </c>
      <c r="P1320" s="11">
        <v>0</v>
      </c>
      <c r="Q1320" s="10" t="e">
        <f t="shared" si="707"/>
        <v>#N/A</v>
      </c>
      <c r="R1320" s="10" t="e">
        <f t="shared" si="708"/>
        <v>#N/A</v>
      </c>
      <c r="S1320" s="10" t="e">
        <f t="shared" si="709"/>
        <v>#N/A</v>
      </c>
      <c r="T1320" s="9" t="e">
        <f t="shared" si="699"/>
        <v>#N/A</v>
      </c>
      <c r="V1320" s="8" t="e">
        <f t="shared" si="710"/>
        <v>#N/A</v>
      </c>
      <c r="W1320" s="8" t="e">
        <f t="shared" si="700"/>
        <v>#N/A</v>
      </c>
      <c r="Y1320" s="8">
        <f t="shared" si="701"/>
        <v>0</v>
      </c>
      <c r="Z1320" s="8">
        <f t="shared" si="702"/>
        <v>0</v>
      </c>
      <c r="AA1320" s="8">
        <f t="shared" si="703"/>
        <v>0</v>
      </c>
      <c r="AB1320" s="8">
        <f t="shared" si="711"/>
        <v>0</v>
      </c>
      <c r="AC1320" s="8">
        <f t="shared" si="704"/>
        <v>0</v>
      </c>
      <c r="AD1320" s="8">
        <f t="shared" si="712"/>
        <v>0</v>
      </c>
      <c r="AE1320" s="8">
        <f t="shared" si="705"/>
        <v>0</v>
      </c>
      <c r="AJ1320" s="7"/>
      <c r="AK1320" s="6"/>
      <c r="AL1320" s="6"/>
      <c r="AM1320" s="5"/>
      <c r="AN1320" s="5"/>
    </row>
    <row r="1321" spans="8:40" x14ac:dyDescent="0.15">
      <c r="H1321" s="17">
        <f t="shared" si="713"/>
        <v>172</v>
      </c>
      <c r="I1321" s="7" t="b">
        <f t="shared" si="706"/>
        <v>0</v>
      </c>
      <c r="J1321" s="16">
        <v>0</v>
      </c>
      <c r="K1321" s="14">
        <v>0</v>
      </c>
      <c r="L1321" s="15">
        <f t="shared" si="714"/>
        <v>2750.3650903457019</v>
      </c>
      <c r="M1321" s="14">
        <f t="shared" si="698"/>
        <v>769177</v>
      </c>
      <c r="O1321" s="12" t="e">
        <f>1000*(IF(I112&lt;18,VLOOKUP(I112,'[1]Mortality (No Interventions) H'!$B$10:$O$129,13),VLOOKUP(I112,'[1]Mortality (Interventions) H'!$B$392:$AV$512,31)))</f>
        <v>#N/A</v>
      </c>
      <c r="P1321" s="11">
        <v>0</v>
      </c>
      <c r="Q1321" s="10" t="e">
        <f t="shared" si="707"/>
        <v>#N/A</v>
      </c>
      <c r="R1321" s="10" t="e">
        <f t="shared" si="708"/>
        <v>#N/A</v>
      </c>
      <c r="S1321" s="10" t="e">
        <f t="shared" si="709"/>
        <v>#N/A</v>
      </c>
      <c r="T1321" s="9" t="e">
        <f t="shared" si="699"/>
        <v>#N/A</v>
      </c>
      <c r="V1321" s="8" t="e">
        <f t="shared" si="710"/>
        <v>#N/A</v>
      </c>
      <c r="W1321" s="8" t="e">
        <f t="shared" si="700"/>
        <v>#N/A</v>
      </c>
      <c r="Y1321" s="8">
        <f t="shared" si="701"/>
        <v>0</v>
      </c>
      <c r="Z1321" s="8">
        <f t="shared" si="702"/>
        <v>0</v>
      </c>
      <c r="AA1321" s="8">
        <f t="shared" si="703"/>
        <v>0</v>
      </c>
      <c r="AB1321" s="8">
        <f t="shared" si="711"/>
        <v>0</v>
      </c>
      <c r="AC1321" s="8">
        <f t="shared" si="704"/>
        <v>0</v>
      </c>
      <c r="AD1321" s="8">
        <f t="shared" si="712"/>
        <v>0</v>
      </c>
      <c r="AE1321" s="8">
        <f t="shared" si="705"/>
        <v>0</v>
      </c>
      <c r="AJ1321" s="7"/>
      <c r="AK1321" s="6"/>
      <c r="AL1321" s="6"/>
      <c r="AM1321" s="5"/>
      <c r="AN1321" s="5"/>
    </row>
    <row r="1322" spans="8:40" x14ac:dyDescent="0.15">
      <c r="H1322" s="17">
        <f t="shared" si="713"/>
        <v>173</v>
      </c>
      <c r="I1322" s="7" t="b">
        <f t="shared" si="706"/>
        <v>0</v>
      </c>
      <c r="J1322" s="16">
        <v>0</v>
      </c>
      <c r="K1322" s="14">
        <v>0</v>
      </c>
      <c r="L1322" s="15">
        <f t="shared" si="714"/>
        <v>2750.3650903457019</v>
      </c>
      <c r="M1322" s="14">
        <f t="shared" si="698"/>
        <v>769177</v>
      </c>
      <c r="O1322" s="12" t="e">
        <f>1000*(IF(I113&lt;18,VLOOKUP(I113,'[1]Mortality (No Interventions) H'!$B$10:$O$129,13),VLOOKUP(I113,'[1]Mortality (Interventions) H'!$B$392:$AV$512,31)))</f>
        <v>#N/A</v>
      </c>
      <c r="P1322" s="11">
        <v>0</v>
      </c>
      <c r="Q1322" s="10" t="e">
        <f t="shared" si="707"/>
        <v>#N/A</v>
      </c>
      <c r="R1322" s="10" t="e">
        <f t="shared" si="708"/>
        <v>#N/A</v>
      </c>
      <c r="S1322" s="10" t="e">
        <f t="shared" si="709"/>
        <v>#N/A</v>
      </c>
      <c r="T1322" s="9" t="e">
        <f t="shared" si="699"/>
        <v>#N/A</v>
      </c>
      <c r="V1322" s="8" t="e">
        <f t="shared" si="710"/>
        <v>#N/A</v>
      </c>
      <c r="W1322" s="8" t="e">
        <f t="shared" si="700"/>
        <v>#N/A</v>
      </c>
      <c r="Y1322" s="8">
        <f t="shared" si="701"/>
        <v>0</v>
      </c>
      <c r="Z1322" s="8">
        <f t="shared" si="702"/>
        <v>0</v>
      </c>
      <c r="AA1322" s="8">
        <f t="shared" si="703"/>
        <v>0</v>
      </c>
      <c r="AB1322" s="8">
        <f t="shared" si="711"/>
        <v>0</v>
      </c>
      <c r="AC1322" s="8">
        <f t="shared" si="704"/>
        <v>0</v>
      </c>
      <c r="AD1322" s="8">
        <f t="shared" si="712"/>
        <v>0</v>
      </c>
      <c r="AE1322" s="8">
        <f t="shared" si="705"/>
        <v>0</v>
      </c>
      <c r="AJ1322" s="7"/>
      <c r="AK1322" s="6"/>
      <c r="AL1322" s="6"/>
      <c r="AM1322" s="5"/>
      <c r="AN1322" s="5"/>
    </row>
    <row r="1323" spans="8:40" x14ac:dyDescent="0.15">
      <c r="H1323" s="17">
        <f t="shared" si="713"/>
        <v>174</v>
      </c>
      <c r="I1323" s="7" t="b">
        <f t="shared" si="706"/>
        <v>0</v>
      </c>
      <c r="J1323" s="16">
        <v>0</v>
      </c>
      <c r="K1323" s="14">
        <v>0</v>
      </c>
      <c r="L1323" s="15">
        <f t="shared" si="714"/>
        <v>2750.3650903457019</v>
      </c>
      <c r="M1323" s="14">
        <f t="shared" si="698"/>
        <v>769177</v>
      </c>
      <c r="O1323" s="12" t="e">
        <f>1000*(IF(I114&lt;18,VLOOKUP(I114,'[1]Mortality (No Interventions) H'!$B$10:$O$129,13),VLOOKUP(I114,'[1]Mortality (Interventions) H'!$B$392:$AV$512,31)))</f>
        <v>#N/A</v>
      </c>
      <c r="P1323" s="11">
        <v>0</v>
      </c>
      <c r="Q1323" s="10" t="e">
        <f t="shared" si="707"/>
        <v>#N/A</v>
      </c>
      <c r="R1323" s="10" t="e">
        <f t="shared" si="708"/>
        <v>#N/A</v>
      </c>
      <c r="S1323" s="10" t="e">
        <f t="shared" si="709"/>
        <v>#N/A</v>
      </c>
      <c r="T1323" s="9" t="e">
        <f t="shared" si="699"/>
        <v>#N/A</v>
      </c>
      <c r="V1323" s="8" t="e">
        <f t="shared" si="710"/>
        <v>#N/A</v>
      </c>
      <c r="W1323" s="8" t="e">
        <f t="shared" si="700"/>
        <v>#N/A</v>
      </c>
      <c r="Y1323" s="8">
        <f t="shared" si="701"/>
        <v>0</v>
      </c>
      <c r="Z1323" s="8">
        <f t="shared" si="702"/>
        <v>0</v>
      </c>
      <c r="AA1323" s="8">
        <f t="shared" si="703"/>
        <v>0</v>
      </c>
      <c r="AB1323" s="8">
        <f t="shared" si="711"/>
        <v>0</v>
      </c>
      <c r="AC1323" s="8">
        <f t="shared" si="704"/>
        <v>0</v>
      </c>
      <c r="AD1323" s="8">
        <f t="shared" si="712"/>
        <v>0</v>
      </c>
      <c r="AE1323" s="8">
        <f t="shared" si="705"/>
        <v>0</v>
      </c>
      <c r="AJ1323" s="7"/>
      <c r="AK1323" s="6"/>
      <c r="AL1323" s="6"/>
      <c r="AM1323" s="5"/>
      <c r="AN1323" s="5"/>
    </row>
    <row r="1324" spans="8:40" x14ac:dyDescent="0.15">
      <c r="H1324" s="17">
        <f t="shared" si="713"/>
        <v>175</v>
      </c>
      <c r="I1324" s="7" t="b">
        <f t="shared" si="706"/>
        <v>0</v>
      </c>
      <c r="J1324" s="16">
        <v>0</v>
      </c>
      <c r="K1324" s="14">
        <v>0</v>
      </c>
      <c r="L1324" s="15">
        <f t="shared" si="714"/>
        <v>2750.3650903457019</v>
      </c>
      <c r="M1324" s="14">
        <f t="shared" si="698"/>
        <v>769177</v>
      </c>
      <c r="O1324" s="12" t="e">
        <f>1000*(IF(I115&lt;18,VLOOKUP(I115,'[1]Mortality (No Interventions) H'!$B$10:$O$129,13),VLOOKUP(I115,'[1]Mortality (Interventions) H'!$B$392:$AV$512,31)))</f>
        <v>#N/A</v>
      </c>
      <c r="P1324" s="11">
        <v>0</v>
      </c>
      <c r="Q1324" s="10" t="e">
        <f t="shared" si="707"/>
        <v>#N/A</v>
      </c>
      <c r="R1324" s="10" t="e">
        <f t="shared" si="708"/>
        <v>#N/A</v>
      </c>
      <c r="S1324" s="10" t="e">
        <f t="shared" si="709"/>
        <v>#N/A</v>
      </c>
      <c r="T1324" s="9" t="e">
        <f t="shared" si="699"/>
        <v>#N/A</v>
      </c>
      <c r="V1324" s="8" t="e">
        <f t="shared" si="710"/>
        <v>#N/A</v>
      </c>
      <c r="W1324" s="8" t="e">
        <f t="shared" si="700"/>
        <v>#N/A</v>
      </c>
      <c r="Y1324" s="8">
        <f t="shared" si="701"/>
        <v>0</v>
      </c>
      <c r="Z1324" s="8">
        <f t="shared" si="702"/>
        <v>0</v>
      </c>
      <c r="AA1324" s="8">
        <f t="shared" si="703"/>
        <v>0</v>
      </c>
      <c r="AB1324" s="8">
        <f t="shared" si="711"/>
        <v>0</v>
      </c>
      <c r="AC1324" s="8">
        <f t="shared" si="704"/>
        <v>0</v>
      </c>
      <c r="AD1324" s="8">
        <f t="shared" si="712"/>
        <v>0</v>
      </c>
      <c r="AE1324" s="8">
        <f t="shared" si="705"/>
        <v>0</v>
      </c>
      <c r="AJ1324" s="7"/>
      <c r="AK1324" s="6"/>
      <c r="AL1324" s="6"/>
      <c r="AM1324" s="5"/>
      <c r="AN1324" s="5"/>
    </row>
    <row r="1325" spans="8:40" x14ac:dyDescent="0.15">
      <c r="H1325" s="17">
        <f t="shared" si="713"/>
        <v>176</v>
      </c>
      <c r="I1325" s="7" t="b">
        <f t="shared" si="706"/>
        <v>0</v>
      </c>
      <c r="J1325" s="16">
        <v>0</v>
      </c>
      <c r="K1325" s="14">
        <v>0</v>
      </c>
      <c r="L1325" s="15">
        <f t="shared" si="714"/>
        <v>2750.3650903457019</v>
      </c>
      <c r="M1325" s="14">
        <f t="shared" si="698"/>
        <v>769177</v>
      </c>
      <c r="O1325" s="12" t="e">
        <f>1000*(IF(I116&lt;18,VLOOKUP(I116,'[1]Mortality (No Interventions) H'!$B$10:$O$129,13),VLOOKUP(I116,'[1]Mortality (Interventions) H'!$B$392:$AV$512,31)))</f>
        <v>#N/A</v>
      </c>
      <c r="P1325" s="11">
        <v>0</v>
      </c>
      <c r="Q1325" s="10" t="e">
        <f t="shared" si="707"/>
        <v>#N/A</v>
      </c>
      <c r="R1325" s="10" t="e">
        <f t="shared" si="708"/>
        <v>#N/A</v>
      </c>
      <c r="S1325" s="10" t="e">
        <f t="shared" si="709"/>
        <v>#N/A</v>
      </c>
      <c r="T1325" s="9" t="e">
        <f t="shared" si="699"/>
        <v>#N/A</v>
      </c>
      <c r="V1325" s="8" t="e">
        <f t="shared" si="710"/>
        <v>#N/A</v>
      </c>
      <c r="W1325" s="8" t="e">
        <f t="shared" si="700"/>
        <v>#N/A</v>
      </c>
      <c r="Y1325" s="8">
        <f t="shared" si="701"/>
        <v>0</v>
      </c>
      <c r="Z1325" s="8">
        <f t="shared" si="702"/>
        <v>0</v>
      </c>
      <c r="AA1325" s="8">
        <f t="shared" si="703"/>
        <v>0</v>
      </c>
      <c r="AB1325" s="8">
        <f t="shared" si="711"/>
        <v>0</v>
      </c>
      <c r="AC1325" s="8">
        <f t="shared" si="704"/>
        <v>0</v>
      </c>
      <c r="AD1325" s="8">
        <f t="shared" si="712"/>
        <v>0</v>
      </c>
      <c r="AE1325" s="8">
        <f t="shared" si="705"/>
        <v>0</v>
      </c>
      <c r="AJ1325" s="7"/>
      <c r="AK1325" s="6"/>
      <c r="AL1325" s="6"/>
      <c r="AM1325" s="5"/>
      <c r="AN1325" s="5"/>
    </row>
    <row r="1326" spans="8:40" x14ac:dyDescent="0.15">
      <c r="H1326" s="17">
        <f t="shared" si="713"/>
        <v>177</v>
      </c>
      <c r="I1326" s="7" t="b">
        <f t="shared" si="706"/>
        <v>0</v>
      </c>
      <c r="J1326" s="16">
        <v>0</v>
      </c>
      <c r="K1326" s="14">
        <v>0</v>
      </c>
      <c r="L1326" s="15">
        <f t="shared" si="714"/>
        <v>2750.3650903457019</v>
      </c>
      <c r="M1326" s="14">
        <f t="shared" si="698"/>
        <v>769177</v>
      </c>
      <c r="O1326" s="12" t="e">
        <f>1000*(IF(I117&lt;18,VLOOKUP(I117,'[1]Mortality (No Interventions) H'!$B$10:$O$129,13),VLOOKUP(I117,'[1]Mortality (Interventions) H'!$B$392:$AV$512,31)))</f>
        <v>#N/A</v>
      </c>
      <c r="P1326" s="11">
        <v>0</v>
      </c>
      <c r="Q1326" s="10" t="e">
        <f t="shared" si="707"/>
        <v>#N/A</v>
      </c>
      <c r="R1326" s="10" t="e">
        <f t="shared" si="708"/>
        <v>#N/A</v>
      </c>
      <c r="S1326" s="10" t="e">
        <f t="shared" si="709"/>
        <v>#N/A</v>
      </c>
      <c r="T1326" s="9" t="e">
        <f t="shared" si="699"/>
        <v>#N/A</v>
      </c>
      <c r="V1326" s="8" t="e">
        <f t="shared" si="710"/>
        <v>#N/A</v>
      </c>
      <c r="W1326" s="8" t="e">
        <f t="shared" si="700"/>
        <v>#N/A</v>
      </c>
      <c r="Y1326" s="8">
        <f t="shared" si="701"/>
        <v>0</v>
      </c>
      <c r="Z1326" s="8">
        <f t="shared" si="702"/>
        <v>0</v>
      </c>
      <c r="AA1326" s="8">
        <f t="shared" si="703"/>
        <v>0</v>
      </c>
      <c r="AB1326" s="8">
        <f t="shared" si="711"/>
        <v>0</v>
      </c>
      <c r="AC1326" s="8">
        <f t="shared" si="704"/>
        <v>0</v>
      </c>
      <c r="AD1326" s="8">
        <f t="shared" si="712"/>
        <v>0</v>
      </c>
      <c r="AE1326" s="8">
        <f t="shared" si="705"/>
        <v>0</v>
      </c>
      <c r="AJ1326" s="7"/>
      <c r="AK1326" s="6"/>
      <c r="AL1326" s="6"/>
      <c r="AM1326" s="5"/>
      <c r="AN1326" s="5"/>
    </row>
    <row r="1327" spans="8:40" x14ac:dyDescent="0.15">
      <c r="H1327" s="17">
        <f t="shared" si="713"/>
        <v>178</v>
      </c>
      <c r="I1327" s="7" t="b">
        <f t="shared" si="706"/>
        <v>0</v>
      </c>
      <c r="J1327" s="16">
        <v>0</v>
      </c>
      <c r="K1327" s="14">
        <v>0</v>
      </c>
      <c r="L1327" s="15">
        <f t="shared" si="714"/>
        <v>2750.3650903457019</v>
      </c>
      <c r="M1327" s="14">
        <f t="shared" si="698"/>
        <v>769177</v>
      </c>
      <c r="O1327" s="12" t="e">
        <f>1000*(IF(I118&lt;18,VLOOKUP(I118,'[1]Mortality (No Interventions) H'!$B$10:$O$129,13),VLOOKUP(I118,'[1]Mortality (Interventions) H'!$B$392:$AV$512,31)))</f>
        <v>#N/A</v>
      </c>
      <c r="P1327" s="11">
        <v>0</v>
      </c>
      <c r="Q1327" s="10" t="e">
        <f t="shared" si="707"/>
        <v>#N/A</v>
      </c>
      <c r="R1327" s="10" t="e">
        <f t="shared" si="708"/>
        <v>#N/A</v>
      </c>
      <c r="S1327" s="10" t="e">
        <f t="shared" si="709"/>
        <v>#N/A</v>
      </c>
      <c r="T1327" s="9" t="e">
        <f t="shared" si="699"/>
        <v>#N/A</v>
      </c>
      <c r="V1327" s="8" t="e">
        <f t="shared" si="710"/>
        <v>#N/A</v>
      </c>
      <c r="W1327" s="8" t="e">
        <f t="shared" si="700"/>
        <v>#N/A</v>
      </c>
      <c r="Y1327" s="8">
        <f t="shared" si="701"/>
        <v>0</v>
      </c>
      <c r="Z1327" s="8">
        <f t="shared" si="702"/>
        <v>0</v>
      </c>
      <c r="AA1327" s="8">
        <f t="shared" si="703"/>
        <v>0</v>
      </c>
      <c r="AB1327" s="8">
        <f t="shared" si="711"/>
        <v>0</v>
      </c>
      <c r="AC1327" s="8">
        <f t="shared" si="704"/>
        <v>0</v>
      </c>
      <c r="AD1327" s="8">
        <f t="shared" si="712"/>
        <v>0</v>
      </c>
      <c r="AE1327" s="8">
        <f t="shared" si="705"/>
        <v>0</v>
      </c>
      <c r="AJ1327" s="7"/>
      <c r="AK1327" s="6"/>
      <c r="AL1327" s="6"/>
      <c r="AM1327" s="5"/>
      <c r="AN1327" s="5"/>
    </row>
    <row r="1328" spans="8:40" x14ac:dyDescent="0.15">
      <c r="H1328" s="17">
        <f t="shared" si="713"/>
        <v>179</v>
      </c>
      <c r="I1328" s="7" t="b">
        <f t="shared" si="706"/>
        <v>0</v>
      </c>
      <c r="J1328" s="16">
        <v>0</v>
      </c>
      <c r="K1328" s="14">
        <v>0</v>
      </c>
      <c r="L1328" s="15">
        <f t="shared" si="714"/>
        <v>2750.3650903457019</v>
      </c>
      <c r="M1328" s="14">
        <f t="shared" si="698"/>
        <v>769177</v>
      </c>
      <c r="O1328" s="12" t="e">
        <f>1000*(IF(I119&lt;18,VLOOKUP(I119,'[1]Mortality (No Interventions) H'!$B$10:$O$129,13),VLOOKUP(I119,'[1]Mortality (Interventions) H'!$B$392:$AV$512,31)))</f>
        <v>#N/A</v>
      </c>
      <c r="P1328" s="11">
        <v>0</v>
      </c>
      <c r="Q1328" s="10" t="e">
        <f t="shared" si="707"/>
        <v>#N/A</v>
      </c>
      <c r="R1328" s="10" t="e">
        <f t="shared" si="708"/>
        <v>#N/A</v>
      </c>
      <c r="S1328" s="10" t="e">
        <f t="shared" si="709"/>
        <v>#N/A</v>
      </c>
      <c r="T1328" s="9" t="e">
        <f t="shared" si="699"/>
        <v>#N/A</v>
      </c>
      <c r="V1328" s="8" t="e">
        <f t="shared" si="710"/>
        <v>#N/A</v>
      </c>
      <c r="W1328" s="8" t="e">
        <f t="shared" si="700"/>
        <v>#N/A</v>
      </c>
      <c r="Y1328" s="8">
        <f t="shared" si="701"/>
        <v>0</v>
      </c>
      <c r="Z1328" s="8">
        <f t="shared" si="702"/>
        <v>0</v>
      </c>
      <c r="AA1328" s="8">
        <f t="shared" si="703"/>
        <v>0</v>
      </c>
      <c r="AB1328" s="8">
        <f t="shared" si="711"/>
        <v>0</v>
      </c>
      <c r="AC1328" s="8">
        <f t="shared" si="704"/>
        <v>0</v>
      </c>
      <c r="AD1328" s="8">
        <f t="shared" si="712"/>
        <v>0</v>
      </c>
      <c r="AE1328" s="8">
        <f t="shared" si="705"/>
        <v>0</v>
      </c>
      <c r="AJ1328" s="7"/>
      <c r="AK1328" s="6"/>
      <c r="AL1328" s="6"/>
      <c r="AM1328" s="5"/>
      <c r="AN1328" s="5"/>
    </row>
    <row r="1329" spans="8:40" x14ac:dyDescent="0.15">
      <c r="H1329" s="17">
        <f t="shared" si="713"/>
        <v>180</v>
      </c>
      <c r="I1329" s="7" t="b">
        <f t="shared" si="706"/>
        <v>0</v>
      </c>
      <c r="J1329" s="16">
        <v>0</v>
      </c>
      <c r="K1329" s="14">
        <v>0</v>
      </c>
      <c r="L1329" s="15">
        <f t="shared" si="714"/>
        <v>2750.3650903457019</v>
      </c>
      <c r="M1329" s="14">
        <f t="shared" si="698"/>
        <v>769177</v>
      </c>
      <c r="O1329" s="12" t="e">
        <f>1000*(IF(I120&lt;18,VLOOKUP(I120,'[1]Mortality (No Interventions) H'!$B$10:$O$129,13),VLOOKUP(I120,'[1]Mortality (Interventions) H'!$B$392:$AV$512,31)))</f>
        <v>#N/A</v>
      </c>
      <c r="P1329" s="11">
        <v>0</v>
      </c>
      <c r="Q1329" s="10" t="e">
        <f t="shared" si="707"/>
        <v>#N/A</v>
      </c>
      <c r="R1329" s="10" t="e">
        <f t="shared" si="708"/>
        <v>#N/A</v>
      </c>
      <c r="S1329" s="10" t="e">
        <f t="shared" si="709"/>
        <v>#N/A</v>
      </c>
      <c r="T1329" s="9" t="e">
        <f t="shared" si="699"/>
        <v>#N/A</v>
      </c>
      <c r="V1329" s="8" t="e">
        <f t="shared" si="710"/>
        <v>#N/A</v>
      </c>
      <c r="W1329" s="8" t="e">
        <f t="shared" si="700"/>
        <v>#N/A</v>
      </c>
      <c r="Y1329" s="8">
        <f t="shared" si="701"/>
        <v>0</v>
      </c>
      <c r="Z1329" s="8">
        <f t="shared" si="702"/>
        <v>0</v>
      </c>
      <c r="AA1329" s="8">
        <f t="shared" si="703"/>
        <v>0</v>
      </c>
      <c r="AB1329" s="8">
        <f t="shared" si="711"/>
        <v>0</v>
      </c>
      <c r="AC1329" s="8">
        <f t="shared" si="704"/>
        <v>0</v>
      </c>
      <c r="AD1329" s="8">
        <f t="shared" si="712"/>
        <v>0</v>
      </c>
      <c r="AE1329" s="8">
        <f t="shared" si="705"/>
        <v>0</v>
      </c>
      <c r="AJ1329" s="7"/>
      <c r="AK1329" s="6"/>
      <c r="AL1329" s="6"/>
      <c r="AM1329" s="5"/>
      <c r="AN1329" s="5"/>
    </row>
    <row r="1330" spans="8:40" x14ac:dyDescent="0.15">
      <c r="H1330" s="17">
        <f t="shared" si="713"/>
        <v>181</v>
      </c>
      <c r="I1330" s="7" t="b">
        <f t="shared" si="706"/>
        <v>0</v>
      </c>
      <c r="J1330" s="16">
        <v>0</v>
      </c>
      <c r="K1330" s="14">
        <v>0</v>
      </c>
      <c r="L1330" s="15">
        <f t="shared" si="714"/>
        <v>2750.3650903457019</v>
      </c>
      <c r="M1330" s="14">
        <f t="shared" si="698"/>
        <v>769177</v>
      </c>
      <c r="O1330" s="12" t="e">
        <f>1000*(IF(I121&lt;18,VLOOKUP(I121,'[1]Mortality (No Interventions) H'!$B$10:$O$129,13),VLOOKUP(I121,'[1]Mortality (Interventions) H'!$B$392:$AV$512,31)))</f>
        <v>#N/A</v>
      </c>
      <c r="P1330" s="11">
        <v>0</v>
      </c>
      <c r="Q1330" s="10" t="e">
        <f t="shared" si="707"/>
        <v>#N/A</v>
      </c>
      <c r="R1330" s="10" t="e">
        <f t="shared" si="708"/>
        <v>#N/A</v>
      </c>
      <c r="S1330" s="10" t="e">
        <f t="shared" si="709"/>
        <v>#N/A</v>
      </c>
      <c r="T1330" s="9" t="e">
        <f t="shared" si="699"/>
        <v>#N/A</v>
      </c>
      <c r="V1330" s="8" t="e">
        <f t="shared" si="710"/>
        <v>#N/A</v>
      </c>
      <c r="W1330" s="8" t="e">
        <f t="shared" si="700"/>
        <v>#N/A</v>
      </c>
      <c r="Y1330" s="8">
        <f t="shared" si="701"/>
        <v>0</v>
      </c>
      <c r="Z1330" s="8">
        <f t="shared" si="702"/>
        <v>0</v>
      </c>
      <c r="AA1330" s="8">
        <f t="shared" si="703"/>
        <v>0</v>
      </c>
      <c r="AB1330" s="8">
        <f t="shared" si="711"/>
        <v>0</v>
      </c>
      <c r="AC1330" s="8">
        <f t="shared" si="704"/>
        <v>0</v>
      </c>
      <c r="AD1330" s="8">
        <f t="shared" si="712"/>
        <v>0</v>
      </c>
      <c r="AE1330" s="8">
        <f t="shared" si="705"/>
        <v>0</v>
      </c>
      <c r="AJ1330" s="7"/>
      <c r="AK1330" s="6"/>
      <c r="AL1330" s="6"/>
      <c r="AM1330" s="5"/>
      <c r="AN1330" s="5"/>
    </row>
    <row r="1331" spans="8:40" x14ac:dyDescent="0.15">
      <c r="H1331" s="17">
        <f t="shared" si="713"/>
        <v>182</v>
      </c>
      <c r="I1331" s="7" t="b">
        <f t="shared" si="706"/>
        <v>0</v>
      </c>
      <c r="J1331" s="16">
        <v>0</v>
      </c>
      <c r="K1331" s="14">
        <v>0</v>
      </c>
      <c r="L1331" s="15">
        <f t="shared" si="714"/>
        <v>2750.3650903457019</v>
      </c>
      <c r="M1331" s="14">
        <f t="shared" si="698"/>
        <v>769177</v>
      </c>
      <c r="O1331" s="12" t="e">
        <f>1000*(IF(I122&lt;18,VLOOKUP(I122,'[1]Mortality (No Interventions) H'!$B$10:$O$129,13),VLOOKUP(I122,'[1]Mortality (Interventions) H'!$B$392:$AV$512,31)))</f>
        <v>#N/A</v>
      </c>
      <c r="P1331" s="11">
        <v>0</v>
      </c>
      <c r="Q1331" s="10" t="e">
        <f t="shared" si="707"/>
        <v>#N/A</v>
      </c>
      <c r="R1331" s="10" t="e">
        <f t="shared" si="708"/>
        <v>#N/A</v>
      </c>
      <c r="S1331" s="10" t="e">
        <f t="shared" si="709"/>
        <v>#N/A</v>
      </c>
      <c r="T1331" s="9" t="e">
        <f t="shared" si="699"/>
        <v>#N/A</v>
      </c>
      <c r="V1331" s="8" t="e">
        <f t="shared" si="710"/>
        <v>#N/A</v>
      </c>
      <c r="W1331" s="8" t="e">
        <f t="shared" si="700"/>
        <v>#N/A</v>
      </c>
      <c r="Y1331" s="8">
        <f t="shared" si="701"/>
        <v>0</v>
      </c>
      <c r="Z1331" s="8">
        <f t="shared" si="702"/>
        <v>0</v>
      </c>
      <c r="AA1331" s="8">
        <f t="shared" si="703"/>
        <v>0</v>
      </c>
      <c r="AB1331" s="8">
        <f t="shared" si="711"/>
        <v>0</v>
      </c>
      <c r="AC1331" s="8">
        <f t="shared" si="704"/>
        <v>0</v>
      </c>
      <c r="AD1331" s="8">
        <f t="shared" si="712"/>
        <v>0</v>
      </c>
      <c r="AE1331" s="8">
        <f t="shared" si="705"/>
        <v>0</v>
      </c>
      <c r="AJ1331" s="7"/>
      <c r="AK1331" s="6"/>
      <c r="AL1331" s="6"/>
      <c r="AM1331" s="5"/>
      <c r="AN1331" s="5"/>
    </row>
    <row r="1332" spans="8:40" x14ac:dyDescent="0.15">
      <c r="H1332" s="17">
        <f t="shared" si="713"/>
        <v>183</v>
      </c>
      <c r="I1332" s="7" t="b">
        <f t="shared" si="706"/>
        <v>0</v>
      </c>
      <c r="J1332" s="16">
        <v>0</v>
      </c>
      <c r="K1332" s="14">
        <v>0</v>
      </c>
      <c r="L1332" s="15">
        <f t="shared" si="714"/>
        <v>2750.3650903457019</v>
      </c>
      <c r="M1332" s="14">
        <f t="shared" si="698"/>
        <v>769177</v>
      </c>
      <c r="O1332" s="12" t="e">
        <f>1000*(IF(I123&lt;18,VLOOKUP(I123,'[1]Mortality (No Interventions) H'!$B$10:$O$129,13),VLOOKUP(I123,'[1]Mortality (Interventions) H'!$B$392:$AV$512,31)))</f>
        <v>#N/A</v>
      </c>
      <c r="P1332" s="11">
        <v>0</v>
      </c>
      <c r="Q1332" s="10" t="e">
        <f t="shared" si="707"/>
        <v>#N/A</v>
      </c>
      <c r="R1332" s="10" t="e">
        <f t="shared" si="708"/>
        <v>#N/A</v>
      </c>
      <c r="S1332" s="10" t="e">
        <f t="shared" si="709"/>
        <v>#N/A</v>
      </c>
      <c r="T1332" s="9" t="e">
        <f t="shared" si="699"/>
        <v>#N/A</v>
      </c>
      <c r="V1332" s="8" t="e">
        <f t="shared" si="710"/>
        <v>#N/A</v>
      </c>
      <c r="W1332" s="8" t="e">
        <f t="shared" si="700"/>
        <v>#N/A</v>
      </c>
      <c r="Y1332" s="8">
        <f t="shared" si="701"/>
        <v>0</v>
      </c>
      <c r="Z1332" s="8">
        <f t="shared" si="702"/>
        <v>0</v>
      </c>
      <c r="AA1332" s="8">
        <f t="shared" si="703"/>
        <v>0</v>
      </c>
      <c r="AB1332" s="8">
        <f t="shared" si="711"/>
        <v>0</v>
      </c>
      <c r="AC1332" s="8">
        <f t="shared" si="704"/>
        <v>0</v>
      </c>
      <c r="AD1332" s="8">
        <f t="shared" si="712"/>
        <v>0</v>
      </c>
      <c r="AE1332" s="8">
        <f t="shared" si="705"/>
        <v>0</v>
      </c>
      <c r="AJ1332" s="7"/>
      <c r="AK1332" s="6"/>
      <c r="AL1332" s="6"/>
      <c r="AM1332" s="5"/>
      <c r="AN1332" s="5"/>
    </row>
    <row r="1333" spans="8:40" x14ac:dyDescent="0.15">
      <c r="H1333" s="17">
        <f t="shared" si="713"/>
        <v>184</v>
      </c>
      <c r="I1333" s="7" t="b">
        <f t="shared" si="706"/>
        <v>0</v>
      </c>
      <c r="J1333" s="16">
        <v>0</v>
      </c>
      <c r="K1333" s="14">
        <v>0</v>
      </c>
      <c r="L1333" s="15">
        <f t="shared" si="714"/>
        <v>2750.3650903457019</v>
      </c>
      <c r="M1333" s="14">
        <f t="shared" si="698"/>
        <v>769177</v>
      </c>
      <c r="O1333" s="12" t="e">
        <f>1000*(IF(I124&lt;18,VLOOKUP(I124,'[1]Mortality (No Interventions) H'!$B$10:$O$129,13),VLOOKUP(I124,'[1]Mortality (Interventions) H'!$B$392:$AV$512,31)))</f>
        <v>#N/A</v>
      </c>
      <c r="P1333" s="11">
        <v>0</v>
      </c>
      <c r="Q1333" s="10" t="e">
        <f t="shared" si="707"/>
        <v>#N/A</v>
      </c>
      <c r="R1333" s="10" t="e">
        <f t="shared" si="708"/>
        <v>#N/A</v>
      </c>
      <c r="S1333" s="10" t="e">
        <f t="shared" si="709"/>
        <v>#N/A</v>
      </c>
      <c r="T1333" s="9" t="e">
        <f t="shared" si="699"/>
        <v>#N/A</v>
      </c>
      <c r="V1333" s="8" t="e">
        <f t="shared" si="710"/>
        <v>#N/A</v>
      </c>
      <c r="W1333" s="8" t="e">
        <f t="shared" si="700"/>
        <v>#N/A</v>
      </c>
      <c r="Y1333" s="8">
        <f t="shared" si="701"/>
        <v>0</v>
      </c>
      <c r="Z1333" s="8">
        <f t="shared" si="702"/>
        <v>0</v>
      </c>
      <c r="AA1333" s="8">
        <f t="shared" si="703"/>
        <v>0</v>
      </c>
      <c r="AB1333" s="8">
        <f t="shared" si="711"/>
        <v>0</v>
      </c>
      <c r="AC1333" s="8">
        <f t="shared" si="704"/>
        <v>0</v>
      </c>
      <c r="AD1333" s="8">
        <f t="shared" si="712"/>
        <v>0</v>
      </c>
      <c r="AE1333" s="8">
        <f t="shared" si="705"/>
        <v>0</v>
      </c>
      <c r="AJ1333" s="7"/>
      <c r="AK1333" s="6"/>
      <c r="AL1333" s="6"/>
      <c r="AM1333" s="5"/>
      <c r="AN1333" s="5"/>
    </row>
    <row r="1338" spans="8:40" x14ac:dyDescent="0.15">
      <c r="X1338" s="3" t="s">
        <v>43</v>
      </c>
      <c r="Y1338" s="2">
        <f t="shared" ref="Y1338:AE1338" si="715">SUM(Y1213:Y1333)</f>
        <v>551211.29729804792</v>
      </c>
      <c r="Z1338" s="2">
        <f t="shared" si="715"/>
        <v>-13780.282432451198</v>
      </c>
      <c r="AA1338" s="2">
        <f t="shared" si="715"/>
        <v>-42630.048789103152</v>
      </c>
      <c r="AB1338" s="2">
        <f t="shared" si="715"/>
        <v>-769177</v>
      </c>
      <c r="AC1338" s="2">
        <f t="shared" si="715"/>
        <v>-274376.03392350633</v>
      </c>
      <c r="AD1338" s="2">
        <f t="shared" si="715"/>
        <v>11677.780486967882</v>
      </c>
      <c r="AE1338" s="2">
        <f t="shared" si="715"/>
        <v>-262698.25343653851</v>
      </c>
    </row>
    <row r="1339" spans="8:40" x14ac:dyDescent="0.15">
      <c r="X1339" s="4"/>
    </row>
    <row r="1340" spans="8:40" x14ac:dyDescent="0.15">
      <c r="X1340" s="3" t="str">
        <f>"Present Value at "&amp;TEXT(D1215,"0.00%")&amp;":"</f>
        <v>Present Value at 9.81%:</v>
      </c>
      <c r="Y1340" s="2">
        <f t="shared" ref="Y1340:AE1340" si="716">Y1213+NPV($D$6,Y1214:Y1333)</f>
        <v>551211.29729804792</v>
      </c>
      <c r="Z1340" s="2">
        <f t="shared" si="716"/>
        <v>-13780.282432451198</v>
      </c>
      <c r="AA1340" s="2">
        <f t="shared" si="716"/>
        <v>-21826.351437895319</v>
      </c>
      <c r="AB1340" s="2">
        <f t="shared" si="716"/>
        <v>-231491.46246566056</v>
      </c>
      <c r="AC1340" s="2">
        <f t="shared" si="716"/>
        <v>284113.20096204081</v>
      </c>
      <c r="AD1340" s="2">
        <f t="shared" si="716"/>
        <v>5376.8553753433926</v>
      </c>
      <c r="AE1340" s="2">
        <f t="shared" si="716"/>
        <v>289490.05633738439</v>
      </c>
    </row>
    <row r="1342" spans="8:40" x14ac:dyDescent="0.15">
      <c r="X1342" s="3" t="str">
        <f>"Present Value at "&amp;TEXT(D1216,"0.00%")&amp;":"</f>
        <v>Present Value at 3.64%:</v>
      </c>
      <c r="Y1342" s="2">
        <f t="shared" ref="Y1342:AE1342" si="717">Y1213+NPV($D$7,Y1214:Y1333)</f>
        <v>551211.29729804792</v>
      </c>
      <c r="Z1342" s="2">
        <f t="shared" si="717"/>
        <v>-13780.282432451198</v>
      </c>
      <c r="AA1342" s="2">
        <f t="shared" si="717"/>
        <v>-31723.079813727985</v>
      </c>
      <c r="AB1342" s="2">
        <f t="shared" si="717"/>
        <v>-458941.94930245454</v>
      </c>
      <c r="AC1342" s="2">
        <f t="shared" si="717"/>
        <v>46765.985749414074</v>
      </c>
      <c r="AD1342" s="2">
        <f t="shared" si="717"/>
        <v>8355.1635195721537</v>
      </c>
      <c r="AE1342" s="2">
        <f t="shared" si="717"/>
        <v>55121.149268986308</v>
      </c>
    </row>
    <row r="1345" spans="1:40" ht="19" customHeight="1" x14ac:dyDescent="0.15">
      <c r="A1345" s="1"/>
      <c r="G1345" s="1" t="s">
        <v>11</v>
      </c>
      <c r="H1345" s="50">
        <v>538766.26198536274</v>
      </c>
    </row>
    <row r="1346" spans="1:40" ht="15" customHeight="1" x14ac:dyDescent="0.15">
      <c r="A1346" s="49" t="s">
        <v>32</v>
      </c>
      <c r="B1346" s="40">
        <v>1</v>
      </c>
      <c r="C1346" s="40"/>
      <c r="D1346" s="40"/>
      <c r="E1346" s="1"/>
      <c r="H1346" s="17">
        <v>0</v>
      </c>
      <c r="I1346" s="17">
        <v>0</v>
      </c>
      <c r="J1346" s="14">
        <f>$H$1345</f>
        <v>538766.26198536274</v>
      </c>
      <c r="K1346" s="14">
        <f>J1346*$C$10</f>
        <v>13469.15654963407</v>
      </c>
      <c r="L1346" s="15">
        <f>$C$1356</f>
        <v>5587.1631726263058</v>
      </c>
      <c r="M1346" s="14">
        <f t="shared" ref="M1346:M1377" si="718">$E$11</f>
        <v>769177</v>
      </c>
      <c r="Q1346" s="48">
        <v>1</v>
      </c>
      <c r="R1346" s="9"/>
      <c r="S1346" s="9"/>
      <c r="T1346" s="9">
        <f t="shared" ref="T1346:T1377" si="719">Q1346-SUM(R1346:S1346)</f>
        <v>1</v>
      </c>
      <c r="U1346" s="47"/>
      <c r="V1346" s="8"/>
      <c r="W1346" s="8">
        <f t="shared" ref="W1346:W1377" si="720">$G$14*M1346*T1346</f>
        <v>7691.77</v>
      </c>
      <c r="X1346" s="47"/>
      <c r="Y1346" s="8">
        <f t="shared" ref="Y1346:Y1377" si="721">IFERROR(_xlfn.IFNA($T1346*J1346,0),0)</f>
        <v>538766.26198536274</v>
      </c>
      <c r="Z1346" s="8">
        <f t="shared" ref="Z1346:Z1377" si="722">IFERROR(_xlfn.IFNA(-$T1346*K1346,0),0)</f>
        <v>-13469.15654963407</v>
      </c>
      <c r="AA1346" s="8">
        <f t="shared" ref="AA1346:AA1377" si="723">IFERROR(_xlfn.IFNA(-$T1346*L1346,0),0)</f>
        <v>-5587.1631726263058</v>
      </c>
      <c r="AB1346" s="8"/>
      <c r="AC1346" s="8">
        <f t="shared" ref="AC1346:AC1377" si="724">IFERROR(_xlfn.IFNA(SUM(Y1346:AB1346),0),0)</f>
        <v>519709.94226310239</v>
      </c>
      <c r="AD1346" s="8"/>
      <c r="AE1346" s="8">
        <f t="shared" ref="AE1346:AE1377" si="725">IFERROR(_xlfn.IFNA(SUM(AC1346:AD1346),0),0)</f>
        <v>519709.94226310239</v>
      </c>
      <c r="AG1346" s="46">
        <f>AE1475</f>
        <v>53876.648001812166</v>
      </c>
      <c r="AJ1346" s="17"/>
      <c r="AK1346" s="6"/>
      <c r="AL1346" s="6"/>
      <c r="AM1346" s="5"/>
      <c r="AN1346" s="5"/>
    </row>
    <row r="1347" spans="1:40" x14ac:dyDescent="0.15">
      <c r="H1347" s="17">
        <f>$B$4</f>
        <v>65</v>
      </c>
      <c r="I1347" s="7">
        <f t="shared" ref="I1347:I1378" si="726">IF(H1347&lt;121, H1347 )</f>
        <v>65</v>
      </c>
      <c r="J1347" s="14"/>
      <c r="K1347" s="14"/>
      <c r="L1347" s="15"/>
      <c r="M1347" s="14">
        <f t="shared" si="718"/>
        <v>769177</v>
      </c>
      <c r="N1347" s="13"/>
      <c r="O1347" s="12">
        <f>1000*(IF(I5&lt;18,VLOOKUP(I5,'[1]Mortality (No Interventions) H'!$B$10:$O$129,13),VLOOKUP(I5,'[1]Mortality (Interventions) H'!$B$392:$AV$512,34)))</f>
        <v>18.183736847593465</v>
      </c>
      <c r="P1347" s="11">
        <v>0</v>
      </c>
      <c r="Q1347" s="10">
        <f t="shared" ref="Q1347:Q1378" si="727">T1346</f>
        <v>1</v>
      </c>
      <c r="R1347" s="10">
        <f t="shared" ref="R1347:R1378" si="728">O1347*Q1347/1000</f>
        <v>1.8183736847593467E-2</v>
      </c>
      <c r="S1347" s="10">
        <f t="shared" ref="S1347:S1378" si="729">MIN(P1347*Q1347,Q1347-R1347)</f>
        <v>0</v>
      </c>
      <c r="T1347" s="9">
        <f t="shared" si="719"/>
        <v>0.98181626315240655</v>
      </c>
      <c r="U1347" s="18"/>
      <c r="V1347" s="8">
        <f t="shared" ref="V1347:V1378" si="730">W1346</f>
        <v>7691.77</v>
      </c>
      <c r="W1347" s="8">
        <f t="shared" si="720"/>
        <v>7551.9048784277866</v>
      </c>
      <c r="X1347" s="18"/>
      <c r="Y1347" s="8">
        <f t="shared" si="721"/>
        <v>0</v>
      </c>
      <c r="Z1347" s="8">
        <f t="shared" si="722"/>
        <v>0</v>
      </c>
      <c r="AA1347" s="8">
        <f t="shared" si="723"/>
        <v>0</v>
      </c>
      <c r="AB1347" s="8">
        <f t="shared" ref="AB1347:AB1378" si="731">IFERROR(_xlfn.IFNA(-M1347*R1347,0),0)</f>
        <v>-13986.512157221399</v>
      </c>
      <c r="AC1347" s="8">
        <f t="shared" si="724"/>
        <v>-13986.512157221399</v>
      </c>
      <c r="AD1347" s="8">
        <f t="shared" ref="AD1347:AD1378" si="732">IFERROR(_xlfn.IFNA($D$6*SUM(V1347:V1347,Y1347:Z1347),0),0)</f>
        <v>754.56263700000011</v>
      </c>
      <c r="AE1347" s="8">
        <f t="shared" si="725"/>
        <v>-13231.949520221398</v>
      </c>
      <c r="AG1347" s="8"/>
      <c r="AJ1347" s="7"/>
      <c r="AK1347" s="6"/>
      <c r="AL1347" s="6"/>
      <c r="AM1347" s="5"/>
      <c r="AN1347" s="5"/>
    </row>
    <row r="1348" spans="1:40" x14ac:dyDescent="0.15">
      <c r="A1348" s="30" t="s">
        <v>33</v>
      </c>
      <c r="B1348" s="30"/>
      <c r="C1348" s="30"/>
      <c r="D1348" s="45">
        <v>9.8100000000000007E-2</v>
      </c>
      <c r="E1348" s="42"/>
      <c r="F1348" s="42"/>
      <c r="G1348" s="42"/>
      <c r="H1348" s="17">
        <f t="shared" ref="H1348:H1379" si="733">H1347+1</f>
        <v>66</v>
      </c>
      <c r="I1348" s="7">
        <f t="shared" si="726"/>
        <v>66</v>
      </c>
      <c r="J1348" s="16">
        <v>0</v>
      </c>
      <c r="K1348" s="14">
        <v>0</v>
      </c>
      <c r="L1348" s="15">
        <f t="shared" ref="L1348:L1379" si="734">$C$1357</f>
        <v>2893.3318626994919</v>
      </c>
      <c r="M1348" s="14">
        <f t="shared" si="718"/>
        <v>769177</v>
      </c>
      <c r="N1348" s="13"/>
      <c r="O1348" s="12">
        <f>1000*(IF(I6&lt;18,VLOOKUP(I6,'[1]Mortality (No Interventions) H'!$B$10:$O$129,13),VLOOKUP(I6,'[1]Mortality (Interventions) H'!$B$392:$AV$512,34)))</f>
        <v>19.862358034127407</v>
      </c>
      <c r="P1348" s="11">
        <v>0</v>
      </c>
      <c r="Q1348" s="10">
        <f t="shared" si="727"/>
        <v>0.98181626315240655</v>
      </c>
      <c r="R1348" s="10">
        <f t="shared" si="728"/>
        <v>1.950118614246215E-2</v>
      </c>
      <c r="S1348" s="10">
        <f t="shared" si="729"/>
        <v>0</v>
      </c>
      <c r="T1348" s="9">
        <f t="shared" si="719"/>
        <v>0.96231507700994445</v>
      </c>
      <c r="U1348" s="18"/>
      <c r="V1348" s="8">
        <f t="shared" si="730"/>
        <v>7551.9048784277866</v>
      </c>
      <c r="W1348" s="8">
        <f t="shared" si="720"/>
        <v>7401.9062398927808</v>
      </c>
      <c r="X1348" s="18"/>
      <c r="Y1348" s="8">
        <f t="shared" si="721"/>
        <v>0</v>
      </c>
      <c r="Z1348" s="8">
        <f t="shared" si="722"/>
        <v>0</v>
      </c>
      <c r="AA1348" s="8">
        <f t="shared" si="723"/>
        <v>-2784.2968742689877</v>
      </c>
      <c r="AB1348" s="8">
        <f t="shared" si="731"/>
        <v>-14999.863853500608</v>
      </c>
      <c r="AC1348" s="8">
        <f t="shared" si="724"/>
        <v>-17784.160727769595</v>
      </c>
      <c r="AD1348" s="8">
        <f t="shared" si="732"/>
        <v>740.84186857376596</v>
      </c>
      <c r="AE1348" s="8">
        <f t="shared" si="725"/>
        <v>-17043.318859195828</v>
      </c>
      <c r="AF1348" s="1" t="s">
        <v>34</v>
      </c>
      <c r="AG1348" s="44">
        <f>AE1475/Y1475</f>
        <v>0.10000004046889613</v>
      </c>
      <c r="AJ1348" s="7"/>
      <c r="AK1348" s="6"/>
      <c r="AL1348" s="6"/>
      <c r="AM1348" s="5"/>
      <c r="AN1348" s="5"/>
    </row>
    <row r="1349" spans="1:40" x14ac:dyDescent="0.15">
      <c r="A1349" s="40" t="s">
        <v>35</v>
      </c>
      <c r="B1349" s="40"/>
      <c r="C1349" s="38"/>
      <c r="D1349" s="43">
        <f>(1.067)/(1.0295)- 1</f>
        <v>3.6425449247207142E-2</v>
      </c>
      <c r="E1349" s="42"/>
      <c r="F1349" s="42"/>
      <c r="G1349" s="42"/>
      <c r="H1349" s="17">
        <f t="shared" si="733"/>
        <v>67</v>
      </c>
      <c r="I1349" s="7">
        <f t="shared" si="726"/>
        <v>67</v>
      </c>
      <c r="J1349" s="16">
        <v>0</v>
      </c>
      <c r="K1349" s="14">
        <v>0</v>
      </c>
      <c r="L1349" s="15">
        <f t="shared" si="734"/>
        <v>2893.3318626994919</v>
      </c>
      <c r="M1349" s="14">
        <f t="shared" si="718"/>
        <v>769177</v>
      </c>
      <c r="N1349" s="13"/>
      <c r="O1349" s="12">
        <f>1000*(IF(I7&lt;18,VLOOKUP(I7,'[1]Mortality (No Interventions) H'!$B$10:$O$129,13),VLOOKUP(I7,'[1]Mortality (Interventions) H'!$B$392:$AV$512,34)))</f>
        <v>21.640002824003432</v>
      </c>
      <c r="P1349" s="11">
        <v>0</v>
      </c>
      <c r="Q1349" s="10">
        <f t="shared" si="727"/>
        <v>0.96231507700994445</v>
      </c>
      <c r="R1349" s="10">
        <f t="shared" si="728"/>
        <v>2.0824500984076278E-2</v>
      </c>
      <c r="S1349" s="10">
        <f t="shared" si="729"/>
        <v>0</v>
      </c>
      <c r="T1349" s="9">
        <f t="shared" si="719"/>
        <v>0.94149057602586816</v>
      </c>
      <c r="U1349" s="18"/>
      <c r="V1349" s="8">
        <f t="shared" si="730"/>
        <v>7401.9062398927808</v>
      </c>
      <c r="W1349" s="8">
        <f t="shared" si="720"/>
        <v>7241.7289679584928</v>
      </c>
      <c r="X1349" s="18"/>
      <c r="Y1349" s="8">
        <f t="shared" si="721"/>
        <v>0</v>
      </c>
      <c r="Z1349" s="8">
        <f t="shared" si="722"/>
        <v>0</v>
      </c>
      <c r="AA1349" s="8">
        <f t="shared" si="723"/>
        <v>-2724.0446820469429</v>
      </c>
      <c r="AB1349" s="8">
        <f t="shared" si="731"/>
        <v>-16017.72719342884</v>
      </c>
      <c r="AC1349" s="8">
        <f t="shared" si="724"/>
        <v>-18741.771875475784</v>
      </c>
      <c r="AD1349" s="8">
        <f t="shared" si="732"/>
        <v>726.12700213348182</v>
      </c>
      <c r="AE1349" s="8">
        <f t="shared" si="725"/>
        <v>-18015.644873342302</v>
      </c>
      <c r="AJ1349" s="7"/>
      <c r="AK1349" s="6"/>
      <c r="AL1349" s="6"/>
      <c r="AM1349" s="5"/>
      <c r="AN1349" s="5"/>
    </row>
    <row r="1350" spans="1:40" x14ac:dyDescent="0.15">
      <c r="A1350" s="40" t="s">
        <v>36</v>
      </c>
      <c r="B1350" s="36"/>
      <c r="C1350" s="38"/>
      <c r="D1350" s="17"/>
      <c r="E1350" s="17"/>
      <c r="F1350" s="17"/>
      <c r="G1350" s="17"/>
      <c r="H1350" s="17">
        <f t="shared" si="733"/>
        <v>68</v>
      </c>
      <c r="I1350" s="7">
        <f t="shared" si="726"/>
        <v>68</v>
      </c>
      <c r="J1350" s="16">
        <v>0</v>
      </c>
      <c r="K1350" s="14">
        <v>0</v>
      </c>
      <c r="L1350" s="15">
        <f t="shared" si="734"/>
        <v>2893.3318626994919</v>
      </c>
      <c r="M1350" s="14">
        <f t="shared" si="718"/>
        <v>769177</v>
      </c>
      <c r="N1350" s="13"/>
      <c r="O1350" s="12">
        <f>1000*(IF(I8&lt;18,VLOOKUP(I8,'[1]Mortality (No Interventions) H'!$B$10:$O$129,13),VLOOKUP(I8,'[1]Mortality (Interventions) H'!$B$392:$AV$512,34)))</f>
        <v>23.514562723355883</v>
      </c>
      <c r="P1350" s="11">
        <v>0</v>
      </c>
      <c r="Q1350" s="10">
        <f t="shared" si="727"/>
        <v>0.94149057602586816</v>
      </c>
      <c r="R1350" s="10">
        <f t="shared" si="728"/>
        <v>2.2138739203408735E-2</v>
      </c>
      <c r="S1350" s="10">
        <f t="shared" si="729"/>
        <v>0</v>
      </c>
      <c r="T1350" s="9">
        <f t="shared" si="719"/>
        <v>0.91935183682245947</v>
      </c>
      <c r="U1350" s="18"/>
      <c r="V1350" s="8">
        <f t="shared" si="730"/>
        <v>7241.7289679584928</v>
      </c>
      <c r="W1350" s="8">
        <f t="shared" si="720"/>
        <v>7071.4428779158898</v>
      </c>
      <c r="X1350" s="18"/>
      <c r="Y1350" s="8">
        <f t="shared" si="721"/>
        <v>0</v>
      </c>
      <c r="Z1350" s="8">
        <f t="shared" si="722"/>
        <v>0</v>
      </c>
      <c r="AA1350" s="8">
        <f t="shared" si="723"/>
        <v>-2659.989962509726</v>
      </c>
      <c r="AB1350" s="8">
        <f t="shared" si="731"/>
        <v>-17028.609004260321</v>
      </c>
      <c r="AC1350" s="8">
        <f t="shared" si="724"/>
        <v>-19688.598966770049</v>
      </c>
      <c r="AD1350" s="8">
        <f t="shared" si="732"/>
        <v>710.41361175672819</v>
      </c>
      <c r="AE1350" s="8">
        <f t="shared" si="725"/>
        <v>-18978.18535501332</v>
      </c>
      <c r="AJ1350" s="7"/>
      <c r="AK1350" s="6"/>
      <c r="AL1350" s="6"/>
      <c r="AM1350" s="5"/>
      <c r="AN1350" s="5"/>
    </row>
    <row r="1351" spans="1:40" x14ac:dyDescent="0.15">
      <c r="A1351" s="40"/>
      <c r="B1351" s="36" t="s">
        <v>37</v>
      </c>
      <c r="C1351" s="36" t="s">
        <v>38</v>
      </c>
      <c r="E1351" s="17"/>
      <c r="F1351" s="17"/>
      <c r="G1351" s="17"/>
      <c r="H1351" s="17">
        <f t="shared" si="733"/>
        <v>69</v>
      </c>
      <c r="I1351" s="7">
        <f t="shared" si="726"/>
        <v>69</v>
      </c>
      <c r="J1351" s="16">
        <v>0</v>
      </c>
      <c r="K1351" s="14">
        <v>0</v>
      </c>
      <c r="L1351" s="15">
        <f t="shared" si="734"/>
        <v>2893.3318626994919</v>
      </c>
      <c r="M1351" s="14">
        <f t="shared" si="718"/>
        <v>769177</v>
      </c>
      <c r="N1351" s="13"/>
      <c r="O1351" s="12">
        <f>1000*(IF(I9&lt;18,VLOOKUP(I9,'[1]Mortality (No Interventions) H'!$B$10:$O$129,13),VLOOKUP(I9,'[1]Mortality (Interventions) H'!$B$392:$AV$512,34)))</f>
        <v>25.613769490833739</v>
      </c>
      <c r="P1351" s="11">
        <v>0</v>
      </c>
      <c r="Q1351" s="10">
        <f t="shared" si="727"/>
        <v>0.91935183682245947</v>
      </c>
      <c r="R1351" s="10">
        <f t="shared" si="728"/>
        <v>2.3548066029345067E-2</v>
      </c>
      <c r="S1351" s="10">
        <f t="shared" si="729"/>
        <v>0</v>
      </c>
      <c r="T1351" s="9">
        <f t="shared" si="719"/>
        <v>0.89580377079311435</v>
      </c>
      <c r="U1351" s="18"/>
      <c r="V1351" s="8">
        <f t="shared" si="730"/>
        <v>7071.4428779158898</v>
      </c>
      <c r="W1351" s="8">
        <f t="shared" si="720"/>
        <v>6890.3165700733534</v>
      </c>
      <c r="X1351" s="18"/>
      <c r="Y1351" s="8">
        <f t="shared" si="721"/>
        <v>0</v>
      </c>
      <c r="Z1351" s="8">
        <f t="shared" si="722"/>
        <v>0</v>
      </c>
      <c r="AA1351" s="8">
        <f t="shared" si="723"/>
        <v>-2591.8575927620705</v>
      </c>
      <c r="AB1351" s="8">
        <f t="shared" si="731"/>
        <v>-18112.63078425355</v>
      </c>
      <c r="AC1351" s="8">
        <f t="shared" si="724"/>
        <v>-20704.488377015619</v>
      </c>
      <c r="AD1351" s="8">
        <f t="shared" si="732"/>
        <v>693.70854632354883</v>
      </c>
      <c r="AE1351" s="8">
        <f t="shared" si="725"/>
        <v>-20010.77983069207</v>
      </c>
      <c r="AJ1351" s="7"/>
      <c r="AK1351" s="6"/>
      <c r="AL1351" s="6"/>
      <c r="AM1351" s="5"/>
      <c r="AN1351" s="5"/>
    </row>
    <row r="1352" spans="1:40" x14ac:dyDescent="0.15">
      <c r="A1352" s="40"/>
      <c r="B1352" s="36">
        <v>1</v>
      </c>
      <c r="C1352" s="38">
        <v>2.5000000000000001E-2</v>
      </c>
      <c r="D1352" s="17"/>
      <c r="E1352" s="41" t="s">
        <v>39</v>
      </c>
      <c r="F1352" s="36"/>
      <c r="G1352" s="17"/>
      <c r="H1352" s="17">
        <f t="shared" si="733"/>
        <v>70</v>
      </c>
      <c r="I1352" s="7">
        <f t="shared" si="726"/>
        <v>70</v>
      </c>
      <c r="J1352" s="16">
        <v>0</v>
      </c>
      <c r="K1352" s="14">
        <v>0</v>
      </c>
      <c r="L1352" s="15">
        <f t="shared" si="734"/>
        <v>2893.3318626994919</v>
      </c>
      <c r="M1352" s="14">
        <f t="shared" si="718"/>
        <v>769177</v>
      </c>
      <c r="N1352" s="13"/>
      <c r="O1352" s="12">
        <f>1000*(IF(I10&lt;18,VLOOKUP(I10,'[1]Mortality (No Interventions) H'!$B$10:$O$129,13),VLOOKUP(I10,'[1]Mortality (Interventions) H'!$B$392:$AV$512,34)))</f>
        <v>28.265400633894913</v>
      </c>
      <c r="P1352" s="11">
        <v>0</v>
      </c>
      <c r="Q1352" s="10">
        <f t="shared" si="727"/>
        <v>0.89580377079311435</v>
      </c>
      <c r="R1352" s="10">
        <f t="shared" si="728"/>
        <v>2.5320252470821151E-2</v>
      </c>
      <c r="S1352" s="10">
        <f t="shared" si="729"/>
        <v>0</v>
      </c>
      <c r="T1352" s="9">
        <f t="shared" si="719"/>
        <v>0.8704835183222932</v>
      </c>
      <c r="U1352" s="18"/>
      <c r="V1352" s="8">
        <f t="shared" si="730"/>
        <v>6890.3165700733534</v>
      </c>
      <c r="W1352" s="8">
        <f t="shared" si="720"/>
        <v>6695.5590117258653</v>
      </c>
      <c r="X1352" s="18"/>
      <c r="Y1352" s="8">
        <f t="shared" si="721"/>
        <v>0</v>
      </c>
      <c r="Z1352" s="8">
        <f t="shared" si="722"/>
        <v>0</v>
      </c>
      <c r="AA1352" s="8">
        <f t="shared" si="723"/>
        <v>-2518.5976995166479</v>
      </c>
      <c r="AB1352" s="8">
        <f t="shared" si="731"/>
        <v>-19475.755834748801</v>
      </c>
      <c r="AC1352" s="8">
        <f t="shared" si="724"/>
        <v>-21994.35353426545</v>
      </c>
      <c r="AD1352" s="8">
        <f t="shared" si="732"/>
        <v>675.94005552419605</v>
      </c>
      <c r="AE1352" s="8">
        <f t="shared" si="725"/>
        <v>-21318.413478741255</v>
      </c>
      <c r="AJ1352" s="7"/>
      <c r="AK1352" s="6"/>
      <c r="AL1352" s="6"/>
      <c r="AM1352" s="5"/>
      <c r="AN1352" s="5"/>
    </row>
    <row r="1353" spans="1:40" x14ac:dyDescent="0.15">
      <c r="A1353" s="40"/>
      <c r="B1353" s="39" t="s">
        <v>40</v>
      </c>
      <c r="C1353" s="38">
        <v>0</v>
      </c>
      <c r="D1353" s="17"/>
      <c r="E1353" s="37">
        <v>500000</v>
      </c>
      <c r="F1353" s="36"/>
      <c r="G1353" s="17"/>
      <c r="H1353" s="17">
        <f t="shared" si="733"/>
        <v>71</v>
      </c>
      <c r="I1353" s="7">
        <f t="shared" si="726"/>
        <v>71</v>
      </c>
      <c r="J1353" s="16">
        <v>0</v>
      </c>
      <c r="K1353" s="14">
        <v>0</v>
      </c>
      <c r="L1353" s="15">
        <f t="shared" si="734"/>
        <v>2893.3318626994919</v>
      </c>
      <c r="M1353" s="14">
        <f t="shared" si="718"/>
        <v>769177</v>
      </c>
      <c r="N1353" s="13"/>
      <c r="O1353" s="12">
        <f>1000*(IF(I11&lt;18,VLOOKUP(I11,'[1]Mortality (No Interventions) H'!$B$10:$O$129,13),VLOOKUP(I11,'[1]Mortality (Interventions) H'!$B$392:$AV$512,34)))</f>
        <v>30.977853188015875</v>
      </c>
      <c r="P1353" s="11">
        <v>0</v>
      </c>
      <c r="Q1353" s="10">
        <f t="shared" si="727"/>
        <v>0.8704835183222932</v>
      </c>
      <c r="R1353" s="10">
        <f t="shared" si="728"/>
        <v>2.6965710633175526E-2</v>
      </c>
      <c r="S1353" s="10">
        <f t="shared" si="729"/>
        <v>0</v>
      </c>
      <c r="T1353" s="9">
        <f t="shared" si="719"/>
        <v>0.84351780768911766</v>
      </c>
      <c r="U1353" s="18"/>
      <c r="V1353" s="8">
        <f t="shared" si="730"/>
        <v>6695.5590117258653</v>
      </c>
      <c r="W1353" s="8">
        <f t="shared" si="720"/>
        <v>6488.1449676489246</v>
      </c>
      <c r="X1353" s="18"/>
      <c r="Y1353" s="8">
        <f t="shared" si="721"/>
        <v>0</v>
      </c>
      <c r="Z1353" s="8">
        <f t="shared" si="722"/>
        <v>0</v>
      </c>
      <c r="AA1353" s="8">
        <f t="shared" si="723"/>
        <v>-2440.5769497413467</v>
      </c>
      <c r="AB1353" s="8">
        <f t="shared" si="731"/>
        <v>-20741.404407694052</v>
      </c>
      <c r="AC1353" s="8">
        <f t="shared" si="724"/>
        <v>-23181.981357435398</v>
      </c>
      <c r="AD1353" s="8">
        <f t="shared" si="732"/>
        <v>656.83433905030745</v>
      </c>
      <c r="AE1353" s="8">
        <f t="shared" si="725"/>
        <v>-22525.147018385091</v>
      </c>
      <c r="AJ1353" s="7"/>
      <c r="AK1353" s="6"/>
      <c r="AL1353" s="6"/>
      <c r="AM1353" s="5"/>
      <c r="AN1353" s="5"/>
    </row>
    <row r="1354" spans="1:40" x14ac:dyDescent="0.15">
      <c r="A1354" s="30" t="s">
        <v>41</v>
      </c>
      <c r="B1354" s="35"/>
      <c r="C1354" s="34"/>
      <c r="D1354" s="17"/>
      <c r="E1354" s="17"/>
      <c r="F1354" s="17"/>
      <c r="G1354" s="17"/>
      <c r="H1354" s="17">
        <f t="shared" si="733"/>
        <v>72</v>
      </c>
      <c r="I1354" s="7">
        <f t="shared" si="726"/>
        <v>72</v>
      </c>
      <c r="J1354" s="16">
        <v>0</v>
      </c>
      <c r="K1354" s="14">
        <v>0</v>
      </c>
      <c r="L1354" s="15">
        <f t="shared" si="734"/>
        <v>2893.3318626994919</v>
      </c>
      <c r="M1354" s="14">
        <f t="shared" si="718"/>
        <v>769177</v>
      </c>
      <c r="N1354" s="13"/>
      <c r="O1354" s="12">
        <f>1000*(IF(I12&lt;18,VLOOKUP(I12,'[1]Mortality (No Interventions) H'!$B$10:$O$129,13),VLOOKUP(I12,'[1]Mortality (Interventions) H'!$B$392:$AV$512,34)))</f>
        <v>34.091552424328157</v>
      </c>
      <c r="P1354" s="11">
        <v>0</v>
      </c>
      <c r="Q1354" s="10">
        <f t="shared" si="727"/>
        <v>0.84351780768911766</v>
      </c>
      <c r="R1354" s="10">
        <f t="shared" si="728"/>
        <v>2.8756831561687912E-2</v>
      </c>
      <c r="S1354" s="10">
        <f t="shared" si="729"/>
        <v>0</v>
      </c>
      <c r="T1354" s="9">
        <f t="shared" si="719"/>
        <v>0.8147609761274297</v>
      </c>
      <c r="U1354" s="18"/>
      <c r="V1354" s="8">
        <f t="shared" si="730"/>
        <v>6488.1449676489246</v>
      </c>
      <c r="W1354" s="8">
        <f t="shared" si="720"/>
        <v>6266.9540333476807</v>
      </c>
      <c r="X1354" s="18"/>
      <c r="Y1354" s="8">
        <f t="shared" si="721"/>
        <v>0</v>
      </c>
      <c r="Z1354" s="8">
        <f t="shared" si="722"/>
        <v>0</v>
      </c>
      <c r="AA1354" s="8">
        <f t="shared" si="723"/>
        <v>-2357.3738927136324</v>
      </c>
      <c r="AB1354" s="8">
        <f t="shared" si="731"/>
        <v>-22119.093430124423</v>
      </c>
      <c r="AC1354" s="8">
        <f t="shared" si="724"/>
        <v>-24476.467322838056</v>
      </c>
      <c r="AD1354" s="8">
        <f t="shared" si="732"/>
        <v>636.48702132635958</v>
      </c>
      <c r="AE1354" s="8">
        <f t="shared" si="725"/>
        <v>-23839.980301511696</v>
      </c>
      <c r="AJ1354" s="7"/>
      <c r="AK1354" s="6"/>
      <c r="AL1354" s="6"/>
      <c r="AM1354" s="5"/>
      <c r="AN1354" s="5"/>
    </row>
    <row r="1355" spans="1:40" x14ac:dyDescent="0.15">
      <c r="A1355" s="30"/>
      <c r="B1355" s="32" t="s">
        <v>37</v>
      </c>
      <c r="C1355" s="32" t="s">
        <v>38</v>
      </c>
      <c r="D1355" s="17"/>
      <c r="E1355" s="17"/>
      <c r="F1355" s="17"/>
      <c r="G1355" s="17"/>
      <c r="H1355" s="17">
        <f t="shared" si="733"/>
        <v>73</v>
      </c>
      <c r="I1355" s="7">
        <f t="shared" si="726"/>
        <v>73</v>
      </c>
      <c r="J1355" s="16">
        <v>0</v>
      </c>
      <c r="K1355" s="14">
        <v>0</v>
      </c>
      <c r="L1355" s="15">
        <f t="shared" si="734"/>
        <v>2893.3318626994919</v>
      </c>
      <c r="M1355" s="14">
        <f t="shared" si="718"/>
        <v>769177</v>
      </c>
      <c r="N1355" s="13"/>
      <c r="O1355" s="12">
        <f>1000*(IF(I13&lt;18,VLOOKUP(I13,'[1]Mortality (No Interventions) H'!$B$10:$O$129,13),VLOOKUP(I13,'[1]Mortality (Interventions) H'!$B$392:$AV$512,34)))</f>
        <v>37.665850922224855</v>
      </c>
      <c r="P1355" s="11">
        <v>0</v>
      </c>
      <c r="Q1355" s="10">
        <f t="shared" si="727"/>
        <v>0.8147609761274297</v>
      </c>
      <c r="R1355" s="10">
        <f t="shared" si="728"/>
        <v>3.0688665464062171E-2</v>
      </c>
      <c r="S1355" s="10">
        <f t="shared" si="729"/>
        <v>0</v>
      </c>
      <c r="T1355" s="9">
        <f t="shared" si="719"/>
        <v>0.78407231066336758</v>
      </c>
      <c r="U1355" s="18"/>
      <c r="V1355" s="8">
        <f t="shared" si="730"/>
        <v>6266.9540333476807</v>
      </c>
      <c r="W1355" s="8">
        <f t="shared" si="720"/>
        <v>6030.9038769911713</v>
      </c>
      <c r="X1355" s="18"/>
      <c r="Y1355" s="8">
        <f t="shared" si="721"/>
        <v>0</v>
      </c>
      <c r="Z1355" s="8">
        <f t="shared" si="722"/>
        <v>0</v>
      </c>
      <c r="AA1355" s="8">
        <f t="shared" si="723"/>
        <v>-2268.5813991027362</v>
      </c>
      <c r="AB1355" s="8">
        <f t="shared" si="731"/>
        <v>-23605.015635650947</v>
      </c>
      <c r="AC1355" s="8">
        <f t="shared" si="724"/>
        <v>-25873.597034753682</v>
      </c>
      <c r="AD1355" s="8">
        <f t="shared" si="732"/>
        <v>614.78819067140751</v>
      </c>
      <c r="AE1355" s="8">
        <f t="shared" si="725"/>
        <v>-25258.808844082276</v>
      </c>
      <c r="AJ1355" s="7"/>
      <c r="AK1355" s="6"/>
      <c r="AL1355" s="6"/>
      <c r="AM1355" s="5"/>
      <c r="AN1355" s="5"/>
    </row>
    <row r="1356" spans="1:40" x14ac:dyDescent="0.15">
      <c r="A1356" s="30"/>
      <c r="B1356" s="32">
        <v>1</v>
      </c>
      <c r="C1356" s="28">
        <f>$H$1345*0.01+$B$1358</f>
        <v>5587.1631726263058</v>
      </c>
      <c r="D1356" s="17"/>
      <c r="E1356" s="33" t="s">
        <v>42</v>
      </c>
      <c r="F1356" s="32"/>
      <c r="G1356" s="31">
        <v>0.01</v>
      </c>
      <c r="H1356" s="17">
        <f t="shared" si="733"/>
        <v>74</v>
      </c>
      <c r="I1356" s="7">
        <f t="shared" si="726"/>
        <v>74</v>
      </c>
      <c r="J1356" s="16">
        <v>0</v>
      </c>
      <c r="K1356" s="14">
        <v>0</v>
      </c>
      <c r="L1356" s="15">
        <f t="shared" si="734"/>
        <v>2893.3318626994919</v>
      </c>
      <c r="M1356" s="14">
        <f t="shared" si="718"/>
        <v>769177</v>
      </c>
      <c r="N1356" s="13"/>
      <c r="O1356" s="12">
        <f>1000*(IF(I14&lt;18,VLOOKUP(I14,'[1]Mortality (No Interventions) H'!$B$10:$O$129,13),VLOOKUP(I14,'[1]Mortality (Interventions) H'!$B$392:$AV$512,34)))</f>
        <v>41.9079306814413</v>
      </c>
      <c r="P1356" s="11">
        <v>0</v>
      </c>
      <c r="Q1356" s="10">
        <f t="shared" si="727"/>
        <v>0.78407231066336758</v>
      </c>
      <c r="R1356" s="10">
        <f t="shared" si="728"/>
        <v>3.285884804451792E-2</v>
      </c>
      <c r="S1356" s="10">
        <f t="shared" si="729"/>
        <v>0</v>
      </c>
      <c r="T1356" s="9">
        <f t="shared" si="719"/>
        <v>0.75121346261884969</v>
      </c>
      <c r="U1356" s="18"/>
      <c r="V1356" s="8">
        <f t="shared" si="730"/>
        <v>6030.9038769911713</v>
      </c>
      <c r="W1356" s="8">
        <f t="shared" si="720"/>
        <v>5778.1611753677898</v>
      </c>
      <c r="X1356" s="18"/>
      <c r="Y1356" s="8">
        <f t="shared" si="721"/>
        <v>0</v>
      </c>
      <c r="Z1356" s="8">
        <f t="shared" si="722"/>
        <v>0</v>
      </c>
      <c r="AA1356" s="8">
        <f t="shared" si="723"/>
        <v>-2173.5098470839316</v>
      </c>
      <c r="AB1356" s="8">
        <f t="shared" si="731"/>
        <v>-25274.270162338162</v>
      </c>
      <c r="AC1356" s="8">
        <f t="shared" si="724"/>
        <v>-27447.780009422095</v>
      </c>
      <c r="AD1356" s="8">
        <f t="shared" si="732"/>
        <v>591.63167033283389</v>
      </c>
      <c r="AE1356" s="8">
        <f t="shared" si="725"/>
        <v>-26856.148339089261</v>
      </c>
      <c r="AJ1356" s="7"/>
      <c r="AK1356" s="6"/>
      <c r="AL1356" s="6"/>
      <c r="AM1356" s="5"/>
      <c r="AN1356" s="5"/>
    </row>
    <row r="1357" spans="1:40" x14ac:dyDescent="0.15">
      <c r="A1357" s="30"/>
      <c r="B1357" s="29" t="s">
        <v>40</v>
      </c>
      <c r="C1357" s="28">
        <f>$H$1345*0.005+$B$1358</f>
        <v>2893.3318626994919</v>
      </c>
      <c r="D1357" s="17"/>
      <c r="E1357" s="17"/>
      <c r="F1357" s="17"/>
      <c r="G1357" s="17"/>
      <c r="H1357" s="17">
        <f t="shared" si="733"/>
        <v>75</v>
      </c>
      <c r="I1357" s="7">
        <f t="shared" si="726"/>
        <v>75</v>
      </c>
      <c r="J1357" s="16">
        <v>0</v>
      </c>
      <c r="K1357" s="14">
        <v>0</v>
      </c>
      <c r="L1357" s="15">
        <f t="shared" si="734"/>
        <v>2893.3318626994919</v>
      </c>
      <c r="M1357" s="14">
        <f t="shared" si="718"/>
        <v>769177</v>
      </c>
      <c r="N1357" s="13"/>
      <c r="O1357" s="12">
        <f>1000*(IF(I15&lt;18,VLOOKUP(I15,'[1]Mortality (No Interventions) H'!$B$10:$O$129,13),VLOOKUP(I15,'[1]Mortality (Interventions) H'!$B$392:$AV$512,34)))</f>
        <v>46.77138130820866</v>
      </c>
      <c r="P1357" s="11">
        <v>0</v>
      </c>
      <c r="Q1357" s="10">
        <f t="shared" si="727"/>
        <v>0.75121346261884969</v>
      </c>
      <c r="R1357" s="10">
        <f t="shared" si="728"/>
        <v>3.5135291304005972E-2</v>
      </c>
      <c r="S1357" s="10">
        <f t="shared" si="729"/>
        <v>0</v>
      </c>
      <c r="T1357" s="9">
        <f t="shared" si="719"/>
        <v>0.71607817131484375</v>
      </c>
      <c r="U1357" s="18"/>
      <c r="V1357" s="8">
        <f t="shared" si="730"/>
        <v>5778.1611753677898</v>
      </c>
      <c r="W1357" s="8">
        <f t="shared" si="720"/>
        <v>5507.9085957743764</v>
      </c>
      <c r="X1357" s="18"/>
      <c r="Y1357" s="8">
        <f t="shared" si="721"/>
        <v>0</v>
      </c>
      <c r="Z1357" s="8">
        <f t="shared" si="722"/>
        <v>0</v>
      </c>
      <c r="AA1357" s="8">
        <f t="shared" si="723"/>
        <v>-2071.8517892488226</v>
      </c>
      <c r="AB1357" s="8">
        <f t="shared" si="731"/>
        <v>-27025.257959341401</v>
      </c>
      <c r="AC1357" s="8">
        <f t="shared" si="724"/>
        <v>-29097.109748590225</v>
      </c>
      <c r="AD1357" s="8">
        <f t="shared" si="732"/>
        <v>566.83761130358027</v>
      </c>
      <c r="AE1357" s="8">
        <f t="shared" si="725"/>
        <v>-28530.272137286644</v>
      </c>
      <c r="AJ1357" s="7"/>
      <c r="AK1357" s="6"/>
      <c r="AL1357" s="6"/>
      <c r="AM1357" s="5"/>
      <c r="AN1357" s="5"/>
    </row>
    <row r="1358" spans="1:40" ht="15" x14ac:dyDescent="0.2">
      <c r="A1358" s="27" t="s">
        <v>101</v>
      </c>
      <c r="B1358" s="26">
        <f>B22+B23+B24</f>
        <v>199.50055277267796</v>
      </c>
      <c r="C1358" s="25"/>
      <c r="D1358" s="17"/>
      <c r="E1358" s="17"/>
      <c r="F1358" s="17"/>
      <c r="G1358" s="21"/>
      <c r="H1358" s="17">
        <f t="shared" si="733"/>
        <v>76</v>
      </c>
      <c r="I1358" s="7">
        <f t="shared" si="726"/>
        <v>76</v>
      </c>
      <c r="J1358" s="16">
        <v>0</v>
      </c>
      <c r="K1358" s="14">
        <v>0</v>
      </c>
      <c r="L1358" s="15">
        <f t="shared" si="734"/>
        <v>2893.3318626994919</v>
      </c>
      <c r="M1358" s="14">
        <f t="shared" si="718"/>
        <v>769177</v>
      </c>
      <c r="N1358" s="13"/>
      <c r="O1358" s="12">
        <f>1000*(IF(I16&lt;18,VLOOKUP(I16,'[1]Mortality (No Interventions) H'!$B$10:$O$129,13),VLOOKUP(I16,'[1]Mortality (Interventions) H'!$B$392:$AV$512,34)))</f>
        <v>52.321771848596121</v>
      </c>
      <c r="P1358" s="11">
        <v>0</v>
      </c>
      <c r="Q1358" s="10">
        <f t="shared" si="727"/>
        <v>0.71607817131484375</v>
      </c>
      <c r="R1358" s="10">
        <f t="shared" si="728"/>
        <v>3.7466478705295181E-2</v>
      </c>
      <c r="S1358" s="10">
        <f t="shared" si="729"/>
        <v>0</v>
      </c>
      <c r="T1358" s="9">
        <f t="shared" si="719"/>
        <v>0.67861169260954857</v>
      </c>
      <c r="U1358" s="18"/>
      <c r="V1358" s="8">
        <f t="shared" si="730"/>
        <v>5507.9085957743764</v>
      </c>
      <c r="W1358" s="8">
        <f t="shared" si="720"/>
        <v>5219.7250588633478</v>
      </c>
      <c r="X1358" s="18"/>
      <c r="Y1358" s="8">
        <f t="shared" si="721"/>
        <v>0</v>
      </c>
      <c r="Z1358" s="8">
        <f t="shared" si="722"/>
        <v>0</v>
      </c>
      <c r="AA1358" s="8">
        <f t="shared" si="723"/>
        <v>-1963.4488326276403</v>
      </c>
      <c r="AB1358" s="8">
        <f t="shared" si="731"/>
        <v>-28818.353691102831</v>
      </c>
      <c r="AC1358" s="8">
        <f t="shared" si="724"/>
        <v>-30781.802523730472</v>
      </c>
      <c r="AD1358" s="8">
        <f t="shared" si="732"/>
        <v>540.32583324546636</v>
      </c>
      <c r="AE1358" s="8">
        <f t="shared" si="725"/>
        <v>-30241.476690485004</v>
      </c>
      <c r="AJ1358" s="7"/>
      <c r="AK1358" s="6"/>
      <c r="AL1358" s="6"/>
      <c r="AM1358" s="5"/>
      <c r="AN1358" s="5"/>
    </row>
    <row r="1359" spans="1:40" x14ac:dyDescent="0.15">
      <c r="A1359" s="1"/>
      <c r="D1359" s="17"/>
      <c r="E1359" s="24"/>
      <c r="F1359" s="17"/>
      <c r="G1359" s="21"/>
      <c r="H1359" s="17">
        <f t="shared" si="733"/>
        <v>77</v>
      </c>
      <c r="I1359" s="7">
        <f t="shared" si="726"/>
        <v>77</v>
      </c>
      <c r="J1359" s="16">
        <v>0</v>
      </c>
      <c r="K1359" s="14">
        <v>0</v>
      </c>
      <c r="L1359" s="15">
        <f t="shared" si="734"/>
        <v>2893.3318626994919</v>
      </c>
      <c r="M1359" s="14">
        <f t="shared" si="718"/>
        <v>769177</v>
      </c>
      <c r="N1359" s="13"/>
      <c r="O1359" s="12">
        <f>1000*(IF(I17&lt;18,VLOOKUP(I17,'[1]Mortality (No Interventions) H'!$B$10:$O$129,13),VLOOKUP(I17,'[1]Mortality (Interventions) H'!$B$392:$AV$512,34)))</f>
        <v>58.692953966041287</v>
      </c>
      <c r="P1359" s="11">
        <v>0</v>
      </c>
      <c r="Q1359" s="10">
        <f t="shared" si="727"/>
        <v>0.67861169260954857</v>
      </c>
      <c r="R1359" s="10">
        <f t="shared" si="728"/>
        <v>3.9829724835149592E-2</v>
      </c>
      <c r="S1359" s="10">
        <f t="shared" si="729"/>
        <v>0</v>
      </c>
      <c r="T1359" s="9">
        <f t="shared" si="719"/>
        <v>0.638781967774399</v>
      </c>
      <c r="U1359" s="18"/>
      <c r="V1359" s="8">
        <f t="shared" si="730"/>
        <v>5219.7250588633478</v>
      </c>
      <c r="W1359" s="8">
        <f t="shared" si="720"/>
        <v>4913.3639762680896</v>
      </c>
      <c r="X1359" s="18"/>
      <c r="Y1359" s="8">
        <f t="shared" si="721"/>
        <v>0</v>
      </c>
      <c r="Z1359" s="8">
        <f t="shared" si="722"/>
        <v>0</v>
      </c>
      <c r="AA1359" s="8">
        <f t="shared" si="723"/>
        <v>-1848.2082206795487</v>
      </c>
      <c r="AB1359" s="8">
        <f t="shared" si="731"/>
        <v>-30636.108259525859</v>
      </c>
      <c r="AC1359" s="8">
        <f t="shared" si="724"/>
        <v>-32484.316480205409</v>
      </c>
      <c r="AD1359" s="8">
        <f t="shared" si="732"/>
        <v>512.05502827449448</v>
      </c>
      <c r="AE1359" s="8">
        <f t="shared" si="725"/>
        <v>-31972.261451930914</v>
      </c>
      <c r="AJ1359" s="7"/>
      <c r="AK1359" s="6"/>
      <c r="AL1359" s="6"/>
      <c r="AM1359" s="5"/>
      <c r="AN1359" s="5"/>
    </row>
    <row r="1360" spans="1:40" x14ac:dyDescent="0.15">
      <c r="A1360" s="1"/>
      <c r="B1360" s="1"/>
      <c r="D1360" s="17"/>
      <c r="E1360" s="17"/>
      <c r="F1360" s="17"/>
      <c r="G1360" s="17"/>
      <c r="H1360" s="17">
        <f t="shared" si="733"/>
        <v>78</v>
      </c>
      <c r="I1360" s="7">
        <f t="shared" si="726"/>
        <v>78</v>
      </c>
      <c r="J1360" s="16">
        <v>0</v>
      </c>
      <c r="K1360" s="14">
        <v>0</v>
      </c>
      <c r="L1360" s="15">
        <f t="shared" si="734"/>
        <v>2893.3318626994919</v>
      </c>
      <c r="M1360" s="14">
        <f t="shared" si="718"/>
        <v>769177</v>
      </c>
      <c r="N1360" s="13"/>
      <c r="O1360" s="12">
        <f>1000*(IF(I18&lt;18,VLOOKUP(I18,'[1]Mortality (No Interventions) H'!$B$10:$O$129,13),VLOOKUP(I18,'[1]Mortality (Interventions) H'!$B$392:$AV$512,34)))</f>
        <v>65.757485103092463</v>
      </c>
      <c r="P1360" s="11">
        <v>0</v>
      </c>
      <c r="Q1360" s="10">
        <f t="shared" si="727"/>
        <v>0.638781967774399</v>
      </c>
      <c r="R1360" s="10">
        <f t="shared" si="728"/>
        <v>4.2004695730049127E-2</v>
      </c>
      <c r="S1360" s="10">
        <f t="shared" si="729"/>
        <v>0</v>
      </c>
      <c r="T1360" s="9">
        <f t="shared" si="719"/>
        <v>0.59677727204434983</v>
      </c>
      <c r="U1360" s="18"/>
      <c r="V1360" s="8">
        <f t="shared" si="730"/>
        <v>4913.3639762680896</v>
      </c>
      <c r="W1360" s="8">
        <f t="shared" si="720"/>
        <v>4590.2735177925688</v>
      </c>
      <c r="X1360" s="18"/>
      <c r="Y1360" s="8">
        <f t="shared" si="721"/>
        <v>0</v>
      </c>
      <c r="Z1360" s="8">
        <f t="shared" si="722"/>
        <v>0</v>
      </c>
      <c r="AA1360" s="8">
        <f t="shared" si="723"/>
        <v>-1726.6746961408001</v>
      </c>
      <c r="AB1360" s="8">
        <f t="shared" si="731"/>
        <v>-32309.045847551999</v>
      </c>
      <c r="AC1360" s="8">
        <f t="shared" si="724"/>
        <v>-34035.720543692798</v>
      </c>
      <c r="AD1360" s="8">
        <f t="shared" si="732"/>
        <v>482.00100607189961</v>
      </c>
      <c r="AE1360" s="8">
        <f t="shared" si="725"/>
        <v>-33553.719537620898</v>
      </c>
      <c r="AJ1360" s="7"/>
      <c r="AK1360" s="6"/>
      <c r="AL1360" s="6"/>
      <c r="AM1360" s="5"/>
      <c r="AN1360" s="5"/>
    </row>
    <row r="1361" spans="1:40" x14ac:dyDescent="0.15">
      <c r="A1361" s="1"/>
      <c r="D1361" s="17"/>
      <c r="E1361" s="17"/>
      <c r="F1361" s="17"/>
      <c r="G1361" s="21"/>
      <c r="H1361" s="17">
        <f t="shared" si="733"/>
        <v>79</v>
      </c>
      <c r="I1361" s="7">
        <f t="shared" si="726"/>
        <v>79</v>
      </c>
      <c r="J1361" s="16">
        <v>0</v>
      </c>
      <c r="K1361" s="14">
        <v>0</v>
      </c>
      <c r="L1361" s="15">
        <f t="shared" si="734"/>
        <v>2893.3318626994919</v>
      </c>
      <c r="M1361" s="14">
        <f t="shared" si="718"/>
        <v>769177</v>
      </c>
      <c r="N1361" s="13"/>
      <c r="O1361" s="12">
        <f>1000*(IF(I19&lt;18,VLOOKUP(I19,'[1]Mortality (No Interventions) H'!$B$10:$O$129,13),VLOOKUP(I19,'[1]Mortality (Interventions) H'!$B$392:$AV$512,34)))</f>
        <v>73.550223792102656</v>
      </c>
      <c r="P1361" s="11">
        <v>0</v>
      </c>
      <c r="Q1361" s="10">
        <f t="shared" si="727"/>
        <v>0.59677727204434983</v>
      </c>
      <c r="R1361" s="10">
        <f t="shared" si="728"/>
        <v>4.3893101912902459E-2</v>
      </c>
      <c r="S1361" s="10">
        <f t="shared" si="729"/>
        <v>0</v>
      </c>
      <c r="T1361" s="9">
        <f t="shared" si="719"/>
        <v>0.55288417013144742</v>
      </c>
      <c r="U1361" s="18"/>
      <c r="V1361" s="8">
        <f t="shared" si="730"/>
        <v>4590.2735177925688</v>
      </c>
      <c r="W1361" s="8">
        <f t="shared" si="720"/>
        <v>4252.6578732919634</v>
      </c>
      <c r="X1361" s="18"/>
      <c r="Y1361" s="8">
        <f t="shared" si="721"/>
        <v>0</v>
      </c>
      <c r="Z1361" s="8">
        <f t="shared" si="722"/>
        <v>0</v>
      </c>
      <c r="AA1361" s="8">
        <f t="shared" si="723"/>
        <v>-1599.6773858234835</v>
      </c>
      <c r="AB1361" s="8">
        <f t="shared" si="731"/>
        <v>-33761.564450060578</v>
      </c>
      <c r="AC1361" s="8">
        <f t="shared" si="724"/>
        <v>-35361.241835884059</v>
      </c>
      <c r="AD1361" s="8">
        <f t="shared" si="732"/>
        <v>450.30583209545102</v>
      </c>
      <c r="AE1361" s="8">
        <f t="shared" si="725"/>
        <v>-34910.936003788607</v>
      </c>
      <c r="AJ1361" s="7"/>
      <c r="AK1361" s="6"/>
      <c r="AL1361" s="6"/>
      <c r="AM1361" s="5"/>
      <c r="AN1361" s="5"/>
    </row>
    <row r="1362" spans="1:40" x14ac:dyDescent="0.15">
      <c r="A1362" s="1"/>
      <c r="D1362" s="17"/>
      <c r="E1362" s="17"/>
      <c r="F1362" s="17"/>
      <c r="G1362" s="17"/>
      <c r="H1362" s="17">
        <f t="shared" si="733"/>
        <v>80</v>
      </c>
      <c r="I1362" s="7">
        <f t="shared" si="726"/>
        <v>80</v>
      </c>
      <c r="J1362" s="16">
        <v>0</v>
      </c>
      <c r="K1362" s="14">
        <v>0</v>
      </c>
      <c r="L1362" s="15">
        <f t="shared" si="734"/>
        <v>2893.3318626994919</v>
      </c>
      <c r="M1362" s="14">
        <f t="shared" si="718"/>
        <v>769177</v>
      </c>
      <c r="N1362" s="13"/>
      <c r="O1362" s="12">
        <f>1000*(IF(I20&lt;18,VLOOKUP(I20,'[1]Mortality (No Interventions) H'!$B$10:$O$129,13),VLOOKUP(I20,'[1]Mortality (Interventions) H'!$B$392:$AV$512,34)))</f>
        <v>81.970662568100749</v>
      </c>
      <c r="P1362" s="11">
        <v>0</v>
      </c>
      <c r="Q1362" s="10">
        <f t="shared" si="727"/>
        <v>0.55288417013144742</v>
      </c>
      <c r="R1362" s="10">
        <f t="shared" si="728"/>
        <v>4.5320281749089281E-2</v>
      </c>
      <c r="S1362" s="10">
        <f t="shared" si="729"/>
        <v>0</v>
      </c>
      <c r="T1362" s="9">
        <f t="shared" si="719"/>
        <v>0.50756388838235811</v>
      </c>
      <c r="U1362" s="18"/>
      <c r="V1362" s="8">
        <f t="shared" si="730"/>
        <v>4252.6578732919634</v>
      </c>
      <c r="W1362" s="8">
        <f t="shared" si="720"/>
        <v>3904.064689742771</v>
      </c>
      <c r="X1362" s="18"/>
      <c r="Y1362" s="8">
        <f t="shared" si="721"/>
        <v>0</v>
      </c>
      <c r="Z1362" s="8">
        <f t="shared" si="722"/>
        <v>0</v>
      </c>
      <c r="AA1362" s="8">
        <f t="shared" si="723"/>
        <v>-1468.5507706123251</v>
      </c>
      <c r="AB1362" s="8">
        <f t="shared" si="731"/>
        <v>-34859.318354919247</v>
      </c>
      <c r="AC1362" s="8">
        <f t="shared" si="724"/>
        <v>-36327.869125531572</v>
      </c>
      <c r="AD1362" s="8">
        <f t="shared" si="732"/>
        <v>417.18573736994165</v>
      </c>
      <c r="AE1362" s="8">
        <f t="shared" si="725"/>
        <v>-35910.683388161633</v>
      </c>
      <c r="AJ1362" s="7"/>
      <c r="AK1362" s="6"/>
      <c r="AL1362" s="6"/>
      <c r="AM1362" s="5"/>
      <c r="AN1362" s="5"/>
    </row>
    <row r="1363" spans="1:40" ht="14" customHeight="1" x14ac:dyDescent="0.15">
      <c r="B1363" s="23"/>
      <c r="C1363" s="22"/>
      <c r="D1363" s="17"/>
      <c r="E1363" s="17"/>
      <c r="F1363" s="17"/>
      <c r="G1363" s="21"/>
      <c r="H1363" s="17">
        <f t="shared" si="733"/>
        <v>81</v>
      </c>
      <c r="I1363" s="7">
        <f t="shared" si="726"/>
        <v>81</v>
      </c>
      <c r="J1363" s="16">
        <v>0</v>
      </c>
      <c r="K1363" s="14">
        <v>0</v>
      </c>
      <c r="L1363" s="15">
        <f t="shared" si="734"/>
        <v>2893.3318626994919</v>
      </c>
      <c r="M1363" s="14">
        <f t="shared" si="718"/>
        <v>769177</v>
      </c>
      <c r="N1363" s="13"/>
      <c r="O1363" s="12">
        <f>1000*(IF(I21&lt;18,VLOOKUP(I21,'[1]Mortality (No Interventions) H'!$B$10:$O$129,13),VLOOKUP(I21,'[1]Mortality (Interventions) H'!$B$392:$AV$512,34)))</f>
        <v>91.137389929927849</v>
      </c>
      <c r="P1363" s="11">
        <v>0</v>
      </c>
      <c r="Q1363" s="10">
        <f t="shared" si="727"/>
        <v>0.50756388838235811</v>
      </c>
      <c r="R1363" s="10">
        <f t="shared" si="728"/>
        <v>4.625804800985335E-2</v>
      </c>
      <c r="S1363" s="10">
        <f t="shared" si="729"/>
        <v>0</v>
      </c>
      <c r="T1363" s="9">
        <f t="shared" si="719"/>
        <v>0.46130584037250477</v>
      </c>
      <c r="U1363" s="18"/>
      <c r="V1363" s="8">
        <f t="shared" si="730"/>
        <v>3904.064689742771</v>
      </c>
      <c r="W1363" s="8">
        <f t="shared" si="720"/>
        <v>3548.2584238020213</v>
      </c>
      <c r="X1363" s="18"/>
      <c r="Y1363" s="8">
        <f t="shared" si="721"/>
        <v>0</v>
      </c>
      <c r="Z1363" s="8">
        <f t="shared" si="722"/>
        <v>0</v>
      </c>
      <c r="AA1363" s="8">
        <f t="shared" si="723"/>
        <v>-1334.7108863991336</v>
      </c>
      <c r="AB1363" s="8">
        <f t="shared" si="731"/>
        <v>-35580.626594074973</v>
      </c>
      <c r="AC1363" s="8">
        <f t="shared" si="724"/>
        <v>-36915.337480474103</v>
      </c>
      <c r="AD1363" s="8">
        <f t="shared" si="732"/>
        <v>382.98874606376586</v>
      </c>
      <c r="AE1363" s="8">
        <f t="shared" si="725"/>
        <v>-36532.348734410334</v>
      </c>
      <c r="AJ1363" s="7"/>
      <c r="AK1363" s="6"/>
      <c r="AL1363" s="6"/>
      <c r="AM1363" s="5"/>
      <c r="AN1363" s="5"/>
    </row>
    <row r="1364" spans="1:40" ht="14" customHeight="1" x14ac:dyDescent="0.15">
      <c r="B1364" s="17"/>
      <c r="C1364" s="17"/>
      <c r="D1364" s="17"/>
      <c r="F1364" s="17"/>
      <c r="G1364" s="17"/>
      <c r="H1364" s="17">
        <f t="shared" si="733"/>
        <v>82</v>
      </c>
      <c r="I1364" s="7">
        <f t="shared" si="726"/>
        <v>82</v>
      </c>
      <c r="J1364" s="16">
        <v>0</v>
      </c>
      <c r="K1364" s="14">
        <v>0</v>
      </c>
      <c r="L1364" s="15">
        <f t="shared" si="734"/>
        <v>2893.3318626994919</v>
      </c>
      <c r="M1364" s="14">
        <f t="shared" si="718"/>
        <v>769177</v>
      </c>
      <c r="N1364" s="13"/>
      <c r="O1364" s="12">
        <f>1000*(IF(I22&lt;18,VLOOKUP(I22,'[1]Mortality (No Interventions) H'!$B$10:$O$129,13),VLOOKUP(I22,'[1]Mortality (Interventions) H'!$B$392:$AV$512,34)))</f>
        <v>101.36545331497247</v>
      </c>
      <c r="P1364" s="11">
        <v>0</v>
      </c>
      <c r="Q1364" s="10">
        <f t="shared" si="727"/>
        <v>0.46130584037250477</v>
      </c>
      <c r="R1364" s="10">
        <f t="shared" si="728"/>
        <v>4.6760475626203273E-2</v>
      </c>
      <c r="S1364" s="10">
        <f t="shared" si="729"/>
        <v>0</v>
      </c>
      <c r="T1364" s="9">
        <f t="shared" si="719"/>
        <v>0.41454536474630149</v>
      </c>
      <c r="U1364" s="18"/>
      <c r="V1364" s="8">
        <f t="shared" si="730"/>
        <v>3548.2584238020213</v>
      </c>
      <c r="W1364" s="8">
        <f t="shared" si="720"/>
        <v>3188.5876001946594</v>
      </c>
      <c r="X1364" s="18"/>
      <c r="Y1364" s="8">
        <f t="shared" si="721"/>
        <v>0</v>
      </c>
      <c r="Z1364" s="8">
        <f t="shared" si="722"/>
        <v>0</v>
      </c>
      <c r="AA1364" s="8">
        <f t="shared" si="723"/>
        <v>-1199.4173123548567</v>
      </c>
      <c r="AB1364" s="8">
        <f t="shared" si="731"/>
        <v>-35967.082360736153</v>
      </c>
      <c r="AC1364" s="8">
        <f t="shared" si="724"/>
        <v>-37166.499673091006</v>
      </c>
      <c r="AD1364" s="8">
        <f t="shared" si="732"/>
        <v>348.08415137497832</v>
      </c>
      <c r="AE1364" s="8">
        <f t="shared" si="725"/>
        <v>-36818.41552171603</v>
      </c>
      <c r="AJ1364" s="7"/>
      <c r="AK1364" s="6"/>
      <c r="AL1364" s="6"/>
      <c r="AM1364" s="5"/>
      <c r="AN1364" s="5"/>
    </row>
    <row r="1365" spans="1:40" x14ac:dyDescent="0.15">
      <c r="B1365" s="17"/>
      <c r="C1365" s="17"/>
      <c r="D1365" s="17"/>
      <c r="F1365" s="17"/>
      <c r="G1365" s="17"/>
      <c r="H1365" s="17">
        <f t="shared" si="733"/>
        <v>83</v>
      </c>
      <c r="I1365" s="7">
        <f t="shared" si="726"/>
        <v>83</v>
      </c>
      <c r="J1365" s="16">
        <v>0</v>
      </c>
      <c r="K1365" s="14">
        <v>0</v>
      </c>
      <c r="L1365" s="15">
        <f t="shared" si="734"/>
        <v>2893.3318626994919</v>
      </c>
      <c r="M1365" s="14">
        <f t="shared" si="718"/>
        <v>769177</v>
      </c>
      <c r="N1365" s="13"/>
      <c r="O1365" s="12">
        <f>1000*(IF(I23&lt;18,VLOOKUP(I23,'[1]Mortality (No Interventions) H'!$B$10:$O$129,13),VLOOKUP(I23,'[1]Mortality (Interventions) H'!$B$392:$AV$512,34)))</f>
        <v>112.76052127159511</v>
      </c>
      <c r="P1365" s="11">
        <v>0</v>
      </c>
      <c r="Q1365" s="10">
        <f t="shared" si="727"/>
        <v>0.41454536474630149</v>
      </c>
      <c r="R1365" s="10">
        <f t="shared" si="728"/>
        <v>4.6744351419516481E-2</v>
      </c>
      <c r="S1365" s="10">
        <f t="shared" si="729"/>
        <v>0</v>
      </c>
      <c r="T1365" s="9">
        <f t="shared" si="719"/>
        <v>0.367801013326785</v>
      </c>
      <c r="U1365" s="18"/>
      <c r="V1365" s="8">
        <f t="shared" si="730"/>
        <v>3188.5876001946594</v>
      </c>
      <c r="W1365" s="8">
        <f t="shared" si="720"/>
        <v>2829.0408002765653</v>
      </c>
      <c r="X1365" s="18"/>
      <c r="Y1365" s="8">
        <f t="shared" si="721"/>
        <v>0</v>
      </c>
      <c r="Z1365" s="8">
        <f t="shared" si="722"/>
        <v>0</v>
      </c>
      <c r="AA1365" s="8">
        <f t="shared" si="723"/>
        <v>-1064.1703909915475</v>
      </c>
      <c r="AB1365" s="8">
        <f t="shared" si="731"/>
        <v>-35954.679991809426</v>
      </c>
      <c r="AC1365" s="8">
        <f t="shared" si="724"/>
        <v>-37018.850382800971</v>
      </c>
      <c r="AD1365" s="8">
        <f t="shared" si="732"/>
        <v>312.80044357909611</v>
      </c>
      <c r="AE1365" s="8">
        <f t="shared" si="725"/>
        <v>-36706.049939221877</v>
      </c>
      <c r="AJ1365" s="7"/>
      <c r="AK1365" s="6"/>
      <c r="AL1365" s="6"/>
      <c r="AM1365" s="5"/>
      <c r="AN1365" s="5"/>
    </row>
    <row r="1366" spans="1:40" x14ac:dyDescent="0.15">
      <c r="B1366" s="17"/>
      <c r="C1366" s="17"/>
      <c r="D1366" s="17"/>
      <c r="F1366" s="17"/>
      <c r="G1366" s="17"/>
      <c r="H1366" s="17">
        <f t="shared" si="733"/>
        <v>84</v>
      </c>
      <c r="I1366" s="7">
        <f t="shared" si="726"/>
        <v>84</v>
      </c>
      <c r="J1366" s="16">
        <v>0</v>
      </c>
      <c r="K1366" s="14">
        <v>0</v>
      </c>
      <c r="L1366" s="15">
        <f t="shared" si="734"/>
        <v>2893.3318626994919</v>
      </c>
      <c r="M1366" s="14">
        <f t="shared" si="718"/>
        <v>769177</v>
      </c>
      <c r="N1366" s="13"/>
      <c r="O1366" s="12">
        <f>1000*(IF(I24&lt;18,VLOOKUP(I24,'[1]Mortality (No Interventions) H'!$B$10:$O$129,13),VLOOKUP(I24,'[1]Mortality (Interventions) H'!$B$392:$AV$512,34)))</f>
        <v>125.50320550907077</v>
      </c>
      <c r="P1366" s="11">
        <v>0</v>
      </c>
      <c r="Q1366" s="10">
        <f t="shared" si="727"/>
        <v>0.367801013326785</v>
      </c>
      <c r="R1366" s="10">
        <f t="shared" si="728"/>
        <v>4.6160206161995974E-2</v>
      </c>
      <c r="S1366" s="10">
        <f t="shared" si="729"/>
        <v>0</v>
      </c>
      <c r="T1366" s="9">
        <f t="shared" si="719"/>
        <v>0.32164080716478904</v>
      </c>
      <c r="U1366" s="18"/>
      <c r="V1366" s="8">
        <f t="shared" si="730"/>
        <v>2829.0408002765653</v>
      </c>
      <c r="W1366" s="8">
        <f t="shared" si="720"/>
        <v>2473.9871113259096</v>
      </c>
      <c r="X1366" s="18"/>
      <c r="Y1366" s="8">
        <f t="shared" si="721"/>
        <v>0</v>
      </c>
      <c r="Z1366" s="8">
        <f t="shared" si="722"/>
        <v>0</v>
      </c>
      <c r="AA1366" s="8">
        <f t="shared" si="723"/>
        <v>-930.61359571426715</v>
      </c>
      <c r="AB1366" s="8">
        <f t="shared" si="731"/>
        <v>-35505.368895065578</v>
      </c>
      <c r="AC1366" s="8">
        <f t="shared" si="724"/>
        <v>-36435.982490779847</v>
      </c>
      <c r="AD1366" s="8">
        <f t="shared" si="732"/>
        <v>277.52890250713108</v>
      </c>
      <c r="AE1366" s="8">
        <f t="shared" si="725"/>
        <v>-36158.453588272714</v>
      </c>
      <c r="AJ1366" s="7"/>
      <c r="AK1366" s="6"/>
      <c r="AL1366" s="6"/>
      <c r="AM1366" s="5"/>
      <c r="AN1366" s="5"/>
    </row>
    <row r="1367" spans="1:40" x14ac:dyDescent="0.15">
      <c r="B1367" s="17"/>
      <c r="C1367" s="19"/>
      <c r="D1367" s="21"/>
      <c r="F1367" s="17"/>
      <c r="G1367" s="19"/>
      <c r="H1367" s="17">
        <f t="shared" si="733"/>
        <v>85</v>
      </c>
      <c r="I1367" s="7">
        <f t="shared" si="726"/>
        <v>85</v>
      </c>
      <c r="J1367" s="16">
        <v>0</v>
      </c>
      <c r="K1367" s="14">
        <v>0</v>
      </c>
      <c r="L1367" s="15">
        <f t="shared" si="734"/>
        <v>2893.3318626994919</v>
      </c>
      <c r="M1367" s="14">
        <f t="shared" si="718"/>
        <v>769177</v>
      </c>
      <c r="N1367" s="13"/>
      <c r="O1367" s="12">
        <f>1000*(IF(I25&lt;18,VLOOKUP(I25,'[1]Mortality (No Interventions) H'!$B$10:$O$129,13),VLOOKUP(I25,'[1]Mortality (Interventions) H'!$B$392:$AV$512,34)))</f>
        <v>139.10893681644339</v>
      </c>
      <c r="P1367" s="11">
        <v>0</v>
      </c>
      <c r="Q1367" s="10">
        <f t="shared" si="727"/>
        <v>0.32164080716478904</v>
      </c>
      <c r="R1367" s="10">
        <f t="shared" si="728"/>
        <v>4.4743110721476492E-2</v>
      </c>
      <c r="S1367" s="10">
        <f t="shared" si="729"/>
        <v>0</v>
      </c>
      <c r="T1367" s="9">
        <f t="shared" si="719"/>
        <v>0.27689769644331252</v>
      </c>
      <c r="U1367" s="18"/>
      <c r="V1367" s="8">
        <f t="shared" si="730"/>
        <v>2473.9871113259096</v>
      </c>
      <c r="W1367" s="8">
        <f t="shared" si="720"/>
        <v>2129.8333945717782</v>
      </c>
      <c r="X1367" s="18"/>
      <c r="Y1367" s="8">
        <f t="shared" si="721"/>
        <v>0</v>
      </c>
      <c r="Z1367" s="8">
        <f t="shared" si="722"/>
        <v>0</v>
      </c>
      <c r="AA1367" s="8">
        <f t="shared" si="723"/>
        <v>-801.15692782752785</v>
      </c>
      <c r="AB1367" s="8">
        <f t="shared" si="731"/>
        <v>-34415.371675413124</v>
      </c>
      <c r="AC1367" s="8">
        <f t="shared" si="724"/>
        <v>-35216.528603240651</v>
      </c>
      <c r="AD1367" s="8">
        <f t="shared" si="732"/>
        <v>242.69813562107174</v>
      </c>
      <c r="AE1367" s="8">
        <f t="shared" si="725"/>
        <v>-34973.830467619577</v>
      </c>
      <c r="AG1367" s="20"/>
      <c r="AJ1367" s="7"/>
      <c r="AK1367" s="6"/>
      <c r="AL1367" s="6"/>
      <c r="AM1367" s="5"/>
      <c r="AN1367" s="5"/>
    </row>
    <row r="1368" spans="1:40" x14ac:dyDescent="0.15">
      <c r="B1368" s="7"/>
      <c r="C1368" s="19"/>
      <c r="D1368" s="21"/>
      <c r="E1368" s="21"/>
      <c r="F1368" s="7"/>
      <c r="G1368" s="19"/>
      <c r="H1368" s="17">
        <f t="shared" si="733"/>
        <v>86</v>
      </c>
      <c r="I1368" s="7">
        <f t="shared" si="726"/>
        <v>86</v>
      </c>
      <c r="J1368" s="16">
        <v>0</v>
      </c>
      <c r="K1368" s="14">
        <v>0</v>
      </c>
      <c r="L1368" s="15">
        <f t="shared" si="734"/>
        <v>2893.3318626994919</v>
      </c>
      <c r="M1368" s="14">
        <f t="shared" si="718"/>
        <v>769177</v>
      </c>
      <c r="N1368" s="13"/>
      <c r="O1368" s="12">
        <f>1000*(IF(I26&lt;18,VLOOKUP(I26,'[1]Mortality (No Interventions) H'!$B$10:$O$129,13),VLOOKUP(I26,'[1]Mortality (Interventions) H'!$B$392:$AV$512,34)))</f>
        <v>153.12352546893638</v>
      </c>
      <c r="P1368" s="11">
        <v>0</v>
      </c>
      <c r="Q1368" s="10">
        <f t="shared" si="727"/>
        <v>0.27689769644331252</v>
      </c>
      <c r="R1368" s="10">
        <f t="shared" si="728"/>
        <v>4.2399551473627374E-2</v>
      </c>
      <c r="S1368" s="10">
        <f t="shared" si="729"/>
        <v>0</v>
      </c>
      <c r="T1368" s="9">
        <f t="shared" si="719"/>
        <v>0.23449814496968516</v>
      </c>
      <c r="U1368" s="18"/>
      <c r="V1368" s="8">
        <f t="shared" si="730"/>
        <v>2129.8333945717782</v>
      </c>
      <c r="W1368" s="8">
        <f t="shared" si="720"/>
        <v>1803.7057965334752</v>
      </c>
      <c r="X1368" s="18"/>
      <c r="Y1368" s="8">
        <f t="shared" si="721"/>
        <v>0</v>
      </c>
      <c r="Z1368" s="8">
        <f t="shared" si="722"/>
        <v>0</v>
      </c>
      <c r="AA1368" s="8">
        <f t="shared" si="723"/>
        <v>-678.4809545847146</v>
      </c>
      <c r="AB1368" s="8">
        <f t="shared" si="731"/>
        <v>-32612.759803830282</v>
      </c>
      <c r="AC1368" s="8">
        <f t="shared" si="724"/>
        <v>-33291.240758414999</v>
      </c>
      <c r="AD1368" s="8">
        <f t="shared" si="732"/>
        <v>208.93665600749145</v>
      </c>
      <c r="AE1368" s="8">
        <f t="shared" si="725"/>
        <v>-33082.304102407506</v>
      </c>
      <c r="AG1368" s="20"/>
      <c r="AJ1368" s="7"/>
      <c r="AK1368" s="6"/>
      <c r="AL1368" s="6"/>
      <c r="AM1368" s="5"/>
      <c r="AN1368" s="5"/>
    </row>
    <row r="1369" spans="1:40" x14ac:dyDescent="0.15">
      <c r="B1369" s="7"/>
      <c r="C1369" s="19"/>
      <c r="D1369" s="21"/>
      <c r="E1369" s="21"/>
      <c r="F1369" s="7"/>
      <c r="G1369" s="19"/>
      <c r="H1369" s="17">
        <f t="shared" si="733"/>
        <v>87</v>
      </c>
      <c r="I1369" s="7">
        <f t="shared" si="726"/>
        <v>87</v>
      </c>
      <c r="J1369" s="16">
        <v>0</v>
      </c>
      <c r="K1369" s="14">
        <v>0</v>
      </c>
      <c r="L1369" s="15">
        <f t="shared" si="734"/>
        <v>2893.3318626994919</v>
      </c>
      <c r="M1369" s="14">
        <f t="shared" si="718"/>
        <v>769177</v>
      </c>
      <c r="N1369" s="13"/>
      <c r="O1369" s="12">
        <f>1000*(IF(I27&lt;18,VLOOKUP(I27,'[1]Mortality (No Interventions) H'!$B$10:$O$129,13),VLOOKUP(I27,'[1]Mortality (Interventions) H'!$B$392:$AV$512,34)))</f>
        <v>168.25447783617386</v>
      </c>
      <c r="P1369" s="11">
        <v>0</v>
      </c>
      <c r="Q1369" s="10">
        <f t="shared" si="727"/>
        <v>0.23449814496968516</v>
      </c>
      <c r="R1369" s="10">
        <f t="shared" si="728"/>
        <v>3.9455362935425772E-2</v>
      </c>
      <c r="S1369" s="10">
        <f t="shared" si="729"/>
        <v>0</v>
      </c>
      <c r="T1369" s="9">
        <f t="shared" si="719"/>
        <v>0.1950427820342594</v>
      </c>
      <c r="U1369" s="18"/>
      <c r="V1369" s="8">
        <f t="shared" si="730"/>
        <v>1803.7057965334752</v>
      </c>
      <c r="W1369" s="8">
        <f t="shared" si="720"/>
        <v>1500.2242195676556</v>
      </c>
      <c r="X1369" s="18"/>
      <c r="Y1369" s="8">
        <f t="shared" si="721"/>
        <v>0</v>
      </c>
      <c r="Z1369" s="8">
        <f t="shared" si="722"/>
        <v>0</v>
      </c>
      <c r="AA1369" s="8">
        <f t="shared" si="723"/>
        <v>-564.32349584927476</v>
      </c>
      <c r="AB1369" s="8">
        <f t="shared" si="731"/>
        <v>-30348.157696581988</v>
      </c>
      <c r="AC1369" s="8">
        <f t="shared" si="724"/>
        <v>-30912.481192431263</v>
      </c>
      <c r="AD1369" s="8">
        <f t="shared" si="732"/>
        <v>176.94353863993393</v>
      </c>
      <c r="AE1369" s="8">
        <f t="shared" si="725"/>
        <v>-30735.537653791329</v>
      </c>
      <c r="AG1369" s="20"/>
      <c r="AJ1369" s="7"/>
      <c r="AK1369" s="6"/>
      <c r="AL1369" s="6"/>
      <c r="AM1369" s="5"/>
      <c r="AN1369" s="5"/>
    </row>
    <row r="1370" spans="1:40" x14ac:dyDescent="0.15">
      <c r="B1370" s="7"/>
      <c r="C1370" s="19"/>
      <c r="D1370" s="21"/>
      <c r="E1370" s="21"/>
      <c r="F1370" s="7"/>
      <c r="G1370" s="19"/>
      <c r="H1370" s="17">
        <f t="shared" si="733"/>
        <v>88</v>
      </c>
      <c r="I1370" s="7">
        <f t="shared" si="726"/>
        <v>88</v>
      </c>
      <c r="J1370" s="16">
        <v>0</v>
      </c>
      <c r="K1370" s="14">
        <v>0</v>
      </c>
      <c r="L1370" s="15">
        <f t="shared" si="734"/>
        <v>2893.3318626994919</v>
      </c>
      <c r="M1370" s="14">
        <f t="shared" si="718"/>
        <v>769177</v>
      </c>
      <c r="N1370" s="13"/>
      <c r="O1370" s="12">
        <f>1000*(IF(I28&lt;18,VLOOKUP(I28,'[1]Mortality (No Interventions) H'!$B$10:$O$129,13),VLOOKUP(I28,'[1]Mortality (Interventions) H'!$B$392:$AV$512,34)))</f>
        <v>184.40636078253092</v>
      </c>
      <c r="P1370" s="11">
        <v>0</v>
      </c>
      <c r="Q1370" s="10">
        <f t="shared" si="727"/>
        <v>0.1950427820342594</v>
      </c>
      <c r="R1370" s="10">
        <f t="shared" si="728"/>
        <v>3.5967129631838179E-2</v>
      </c>
      <c r="S1370" s="10">
        <f t="shared" si="729"/>
        <v>0</v>
      </c>
      <c r="T1370" s="9">
        <f t="shared" si="719"/>
        <v>0.15907565240242122</v>
      </c>
      <c r="U1370" s="18"/>
      <c r="V1370" s="8">
        <f t="shared" si="730"/>
        <v>1500.2242195676556</v>
      </c>
      <c r="W1370" s="8">
        <f t="shared" si="720"/>
        <v>1223.5733308793715</v>
      </c>
      <c r="X1370" s="18"/>
      <c r="Y1370" s="8">
        <f t="shared" si="721"/>
        <v>0</v>
      </c>
      <c r="Z1370" s="8">
        <f t="shared" si="722"/>
        <v>0</v>
      </c>
      <c r="AA1370" s="8">
        <f t="shared" si="723"/>
        <v>-460.25865367563432</v>
      </c>
      <c r="AB1370" s="8">
        <f t="shared" si="731"/>
        <v>-27665.088868828396</v>
      </c>
      <c r="AC1370" s="8">
        <f t="shared" si="724"/>
        <v>-28125.347522504031</v>
      </c>
      <c r="AD1370" s="8">
        <f t="shared" si="732"/>
        <v>147.17199593958702</v>
      </c>
      <c r="AE1370" s="8">
        <f t="shared" si="725"/>
        <v>-27978.175526564442</v>
      </c>
      <c r="AG1370" s="20"/>
      <c r="AJ1370" s="7"/>
      <c r="AK1370" s="6"/>
      <c r="AL1370" s="6"/>
      <c r="AM1370" s="5"/>
      <c r="AN1370" s="5"/>
    </row>
    <row r="1371" spans="1:40" x14ac:dyDescent="0.15">
      <c r="B1371" s="7"/>
      <c r="C1371" s="19"/>
      <c r="D1371" s="21"/>
      <c r="E1371" s="21"/>
      <c r="F1371" s="7"/>
      <c r="G1371" s="19"/>
      <c r="H1371" s="17">
        <f t="shared" si="733"/>
        <v>89</v>
      </c>
      <c r="I1371" s="7">
        <f t="shared" si="726"/>
        <v>89</v>
      </c>
      <c r="J1371" s="16">
        <v>0</v>
      </c>
      <c r="K1371" s="14">
        <v>0</v>
      </c>
      <c r="L1371" s="15">
        <f t="shared" si="734"/>
        <v>2893.3318626994919</v>
      </c>
      <c r="M1371" s="14">
        <f t="shared" si="718"/>
        <v>769177</v>
      </c>
      <c r="N1371" s="13"/>
      <c r="O1371" s="12">
        <f>1000*(IF(I29&lt;18,VLOOKUP(I29,'[1]Mortality (No Interventions) H'!$B$10:$O$129,13),VLOOKUP(I29,'[1]Mortality (Interventions) H'!$B$392:$AV$512,34)))</f>
        <v>202.02048068541521</v>
      </c>
      <c r="P1371" s="11">
        <v>0</v>
      </c>
      <c r="Q1371" s="10">
        <f t="shared" si="727"/>
        <v>0.15907565240242122</v>
      </c>
      <c r="R1371" s="10">
        <f t="shared" si="728"/>
        <v>3.2136539763683157E-2</v>
      </c>
      <c r="S1371" s="10">
        <f t="shared" si="729"/>
        <v>0</v>
      </c>
      <c r="T1371" s="9">
        <f t="shared" si="719"/>
        <v>0.12693911263873806</v>
      </c>
      <c r="U1371" s="18"/>
      <c r="V1371" s="8">
        <f t="shared" si="730"/>
        <v>1223.5733308793715</v>
      </c>
      <c r="W1371" s="8">
        <f t="shared" si="720"/>
        <v>976.3864584212663</v>
      </c>
      <c r="X1371" s="18"/>
      <c r="Y1371" s="8">
        <f t="shared" si="721"/>
        <v>0</v>
      </c>
      <c r="Z1371" s="8">
        <f t="shared" si="722"/>
        <v>0</v>
      </c>
      <c r="AA1371" s="8">
        <f t="shared" si="723"/>
        <v>-367.27697922046059</v>
      </c>
      <c r="AB1371" s="8">
        <f t="shared" si="731"/>
        <v>-24718.687245810521</v>
      </c>
      <c r="AC1371" s="8">
        <f t="shared" si="724"/>
        <v>-25085.964225030981</v>
      </c>
      <c r="AD1371" s="8">
        <f t="shared" si="732"/>
        <v>120.03254375926635</v>
      </c>
      <c r="AE1371" s="8">
        <f t="shared" si="725"/>
        <v>-24965.931681271715</v>
      </c>
      <c r="AG1371" s="20"/>
      <c r="AJ1371" s="7"/>
      <c r="AK1371" s="6"/>
      <c r="AL1371" s="6"/>
      <c r="AM1371" s="5"/>
      <c r="AN1371" s="5"/>
    </row>
    <row r="1372" spans="1:40" x14ac:dyDescent="0.15">
      <c r="B1372" s="7"/>
      <c r="C1372" s="19"/>
      <c r="D1372" s="21"/>
      <c r="E1372" s="21"/>
      <c r="F1372" s="7"/>
      <c r="G1372" s="19"/>
      <c r="H1372" s="17">
        <f t="shared" si="733"/>
        <v>90</v>
      </c>
      <c r="I1372" s="7">
        <f t="shared" si="726"/>
        <v>90</v>
      </c>
      <c r="J1372" s="16">
        <v>0</v>
      </c>
      <c r="K1372" s="14">
        <v>0</v>
      </c>
      <c r="L1372" s="15">
        <f t="shared" si="734"/>
        <v>2893.3318626994919</v>
      </c>
      <c r="M1372" s="14">
        <f t="shared" si="718"/>
        <v>769177</v>
      </c>
      <c r="N1372" s="13"/>
      <c r="O1372" s="12">
        <f>1000*(IF(I30&lt;18,VLOOKUP(I30,'[1]Mortality (No Interventions) H'!$B$10:$O$129,13),VLOOKUP(I30,'[1]Mortality (Interventions) H'!$B$392:$AV$512,34)))</f>
        <v>232.94817660908032</v>
      </c>
      <c r="P1372" s="11">
        <v>0</v>
      </c>
      <c r="Q1372" s="10">
        <f t="shared" si="727"/>
        <v>0.12693911263873806</v>
      </c>
      <c r="R1372" s="10">
        <f t="shared" si="728"/>
        <v>2.9570234829568692E-2</v>
      </c>
      <c r="S1372" s="10">
        <f t="shared" si="729"/>
        <v>0</v>
      </c>
      <c r="T1372" s="9">
        <f t="shared" si="719"/>
        <v>9.7368877809169363E-2</v>
      </c>
      <c r="U1372" s="18"/>
      <c r="V1372" s="8">
        <f t="shared" si="730"/>
        <v>976.3864584212663</v>
      </c>
      <c r="W1372" s="8">
        <f t="shared" si="720"/>
        <v>748.93901326623472</v>
      </c>
      <c r="X1372" s="18"/>
      <c r="Y1372" s="8">
        <f t="shared" si="721"/>
        <v>0</v>
      </c>
      <c r="Z1372" s="8">
        <f t="shared" si="722"/>
        <v>0</v>
      </c>
      <c r="AA1372" s="8">
        <f t="shared" si="723"/>
        <v>-281.72047660056325</v>
      </c>
      <c r="AB1372" s="8">
        <f t="shared" si="731"/>
        <v>-22744.744515503156</v>
      </c>
      <c r="AC1372" s="8">
        <f t="shared" si="724"/>
        <v>-23026.46499210372</v>
      </c>
      <c r="AD1372" s="8">
        <f t="shared" si="732"/>
        <v>95.783511571126226</v>
      </c>
      <c r="AE1372" s="8">
        <f t="shared" si="725"/>
        <v>-22930.681480532592</v>
      </c>
      <c r="AG1372" s="20"/>
      <c r="AJ1372" s="7"/>
      <c r="AK1372" s="6"/>
      <c r="AL1372" s="6"/>
      <c r="AM1372" s="5"/>
      <c r="AN1372" s="5"/>
    </row>
    <row r="1373" spans="1:40" x14ac:dyDescent="0.15">
      <c r="B1373" s="7"/>
      <c r="C1373" s="19"/>
      <c r="D1373" s="21"/>
      <c r="E1373" s="21"/>
      <c r="F1373" s="7"/>
      <c r="G1373" s="19"/>
      <c r="H1373" s="17">
        <f t="shared" si="733"/>
        <v>91</v>
      </c>
      <c r="I1373" s="7">
        <f t="shared" si="726"/>
        <v>91</v>
      </c>
      <c r="J1373" s="16">
        <v>0</v>
      </c>
      <c r="K1373" s="14">
        <v>0</v>
      </c>
      <c r="L1373" s="15">
        <f t="shared" si="734"/>
        <v>2893.3318626994919</v>
      </c>
      <c r="M1373" s="14">
        <f t="shared" si="718"/>
        <v>769177</v>
      </c>
      <c r="N1373" s="13"/>
      <c r="O1373" s="12">
        <f>1000*(IF(I31&lt;18,VLOOKUP(I31,'[1]Mortality (No Interventions) H'!$B$10:$O$129,13),VLOOKUP(I31,'[1]Mortality (Interventions) H'!$B$392:$AV$512,34)))</f>
        <v>252.69072538325122</v>
      </c>
      <c r="P1373" s="11">
        <v>0</v>
      </c>
      <c r="Q1373" s="10">
        <f t="shared" si="727"/>
        <v>9.7368877809169363E-2</v>
      </c>
      <c r="R1373" s="10">
        <f t="shared" si="728"/>
        <v>2.4604212363352158E-2</v>
      </c>
      <c r="S1373" s="10">
        <f t="shared" si="729"/>
        <v>0</v>
      </c>
      <c r="T1373" s="9">
        <f t="shared" si="719"/>
        <v>7.2764665445817209E-2</v>
      </c>
      <c r="U1373" s="18"/>
      <c r="V1373" s="8">
        <f t="shared" si="730"/>
        <v>748.93901326623472</v>
      </c>
      <c r="W1373" s="8">
        <f t="shared" si="720"/>
        <v>559.68907073617345</v>
      </c>
      <c r="X1373" s="18"/>
      <c r="Y1373" s="8">
        <f t="shared" si="721"/>
        <v>0</v>
      </c>
      <c r="Z1373" s="8">
        <f t="shared" si="722"/>
        <v>0</v>
      </c>
      <c r="AA1373" s="8">
        <f t="shared" si="723"/>
        <v>-210.53232501305166</v>
      </c>
      <c r="AB1373" s="8">
        <f t="shared" si="731"/>
        <v>-18924.994253006123</v>
      </c>
      <c r="AC1373" s="8">
        <f t="shared" si="724"/>
        <v>-19135.526578019177</v>
      </c>
      <c r="AD1373" s="8">
        <f t="shared" si="732"/>
        <v>73.470917201417635</v>
      </c>
      <c r="AE1373" s="8">
        <f t="shared" si="725"/>
        <v>-19062.055660817758</v>
      </c>
      <c r="AG1373" s="20"/>
      <c r="AJ1373" s="7"/>
      <c r="AK1373" s="6"/>
      <c r="AL1373" s="6"/>
      <c r="AM1373" s="5"/>
      <c r="AN1373" s="5"/>
    </row>
    <row r="1374" spans="1:40" x14ac:dyDescent="0.15">
      <c r="B1374" s="7"/>
      <c r="C1374" s="19"/>
      <c r="D1374" s="21"/>
      <c r="E1374" s="21"/>
      <c r="F1374" s="7"/>
      <c r="G1374" s="19"/>
      <c r="H1374" s="17">
        <f t="shared" si="733"/>
        <v>92</v>
      </c>
      <c r="I1374" s="7">
        <f t="shared" si="726"/>
        <v>92</v>
      </c>
      <c r="J1374" s="16">
        <v>0</v>
      </c>
      <c r="K1374" s="14">
        <v>0</v>
      </c>
      <c r="L1374" s="15">
        <f t="shared" si="734"/>
        <v>2893.3318626994919</v>
      </c>
      <c r="M1374" s="14">
        <f t="shared" si="718"/>
        <v>769177</v>
      </c>
      <c r="N1374" s="13"/>
      <c r="O1374" s="12">
        <f>1000*(IF(I32&lt;18,VLOOKUP(I32,'[1]Mortality (No Interventions) H'!$B$10:$O$129,13),VLOOKUP(I32,'[1]Mortality (Interventions) H'!$B$392:$AV$512,34)))</f>
        <v>273.75049774961428</v>
      </c>
      <c r="P1374" s="11">
        <v>0</v>
      </c>
      <c r="Q1374" s="10">
        <f t="shared" si="727"/>
        <v>7.2764665445817209E-2</v>
      </c>
      <c r="R1374" s="10">
        <f t="shared" si="728"/>
        <v>1.991936338437662E-2</v>
      </c>
      <c r="S1374" s="10">
        <f t="shared" si="729"/>
        <v>0</v>
      </c>
      <c r="T1374" s="9">
        <f t="shared" si="719"/>
        <v>5.2845302061440586E-2</v>
      </c>
      <c r="U1374" s="18"/>
      <c r="V1374" s="8">
        <f t="shared" si="730"/>
        <v>559.68907073617345</v>
      </c>
      <c r="W1374" s="8">
        <f t="shared" si="720"/>
        <v>406.47390903712687</v>
      </c>
      <c r="X1374" s="18"/>
      <c r="Y1374" s="8">
        <f t="shared" si="721"/>
        <v>0</v>
      </c>
      <c r="Z1374" s="8">
        <f t="shared" si="722"/>
        <v>0</v>
      </c>
      <c r="AA1374" s="8">
        <f t="shared" si="723"/>
        <v>-152.89899624834518</v>
      </c>
      <c r="AB1374" s="8">
        <f t="shared" si="731"/>
        <v>-15321.516169904655</v>
      </c>
      <c r="AC1374" s="8">
        <f t="shared" si="724"/>
        <v>-15474.415166153</v>
      </c>
      <c r="AD1374" s="8">
        <f t="shared" si="732"/>
        <v>54.905497839218619</v>
      </c>
      <c r="AE1374" s="8">
        <f t="shared" si="725"/>
        <v>-15419.509668313782</v>
      </c>
      <c r="AG1374" s="20"/>
      <c r="AJ1374" s="7"/>
      <c r="AK1374" s="6"/>
      <c r="AL1374" s="6"/>
      <c r="AM1374" s="5"/>
      <c r="AN1374" s="5"/>
    </row>
    <row r="1375" spans="1:40" x14ac:dyDescent="0.15">
      <c r="B1375" s="7"/>
      <c r="C1375" s="19"/>
      <c r="D1375" s="21"/>
      <c r="E1375" s="21"/>
      <c r="F1375" s="7"/>
      <c r="G1375" s="19"/>
      <c r="H1375" s="17">
        <f t="shared" si="733"/>
        <v>93</v>
      </c>
      <c r="I1375" s="7">
        <f t="shared" si="726"/>
        <v>93</v>
      </c>
      <c r="J1375" s="16">
        <v>0</v>
      </c>
      <c r="K1375" s="14">
        <v>0</v>
      </c>
      <c r="L1375" s="15">
        <f t="shared" si="734"/>
        <v>2893.3318626994919</v>
      </c>
      <c r="M1375" s="14">
        <f t="shared" si="718"/>
        <v>769177</v>
      </c>
      <c r="N1375" s="13"/>
      <c r="O1375" s="12">
        <f>1000*(IF(I33&lt;18,VLOOKUP(I33,'[1]Mortality (No Interventions) H'!$B$10:$O$129,13),VLOOKUP(I33,'[1]Mortality (Interventions) H'!$B$392:$AV$512,34)))</f>
        <v>295.46974264720671</v>
      </c>
      <c r="P1375" s="11">
        <v>0</v>
      </c>
      <c r="Q1375" s="10">
        <f t="shared" si="727"/>
        <v>5.2845302061440586E-2</v>
      </c>
      <c r="R1375" s="10">
        <f t="shared" si="728"/>
        <v>1.5614187800207752E-2</v>
      </c>
      <c r="S1375" s="10">
        <f t="shared" si="729"/>
        <v>0</v>
      </c>
      <c r="T1375" s="9">
        <f t="shared" si="719"/>
        <v>3.7231114261232837E-2</v>
      </c>
      <c r="U1375" s="18"/>
      <c r="V1375" s="8">
        <f t="shared" si="730"/>
        <v>406.47390903712687</v>
      </c>
      <c r="W1375" s="8">
        <f t="shared" si="720"/>
        <v>286.37316774112293</v>
      </c>
      <c r="X1375" s="18"/>
      <c r="Y1375" s="8">
        <f t="shared" si="721"/>
        <v>0</v>
      </c>
      <c r="Z1375" s="8">
        <f t="shared" si="722"/>
        <v>0</v>
      </c>
      <c r="AA1375" s="8">
        <f t="shared" si="723"/>
        <v>-107.72196917583042</v>
      </c>
      <c r="AB1375" s="8">
        <f t="shared" si="731"/>
        <v>-12010.074129600398</v>
      </c>
      <c r="AC1375" s="8">
        <f t="shared" si="724"/>
        <v>-12117.796098776229</v>
      </c>
      <c r="AD1375" s="8">
        <f t="shared" si="732"/>
        <v>39.875090476542148</v>
      </c>
      <c r="AE1375" s="8">
        <f t="shared" si="725"/>
        <v>-12077.921008299687</v>
      </c>
      <c r="AG1375" s="20"/>
      <c r="AJ1375" s="7"/>
      <c r="AK1375" s="6"/>
      <c r="AL1375" s="6"/>
      <c r="AM1375" s="5"/>
      <c r="AN1375" s="5"/>
    </row>
    <row r="1376" spans="1:40" x14ac:dyDescent="0.15">
      <c r="B1376" s="7"/>
      <c r="C1376" s="19"/>
      <c r="D1376" s="21"/>
      <c r="E1376" s="21"/>
      <c r="F1376" s="7"/>
      <c r="G1376" s="19"/>
      <c r="H1376" s="17">
        <f t="shared" si="733"/>
        <v>94</v>
      </c>
      <c r="I1376" s="7">
        <f t="shared" si="726"/>
        <v>94</v>
      </c>
      <c r="J1376" s="16">
        <v>0</v>
      </c>
      <c r="K1376" s="14">
        <v>0</v>
      </c>
      <c r="L1376" s="15">
        <f t="shared" si="734"/>
        <v>2893.3318626994919</v>
      </c>
      <c r="M1376" s="14">
        <f t="shared" si="718"/>
        <v>769177</v>
      </c>
      <c r="N1376" s="13"/>
      <c r="O1376" s="12">
        <f>1000*(IF(I34&lt;18,VLOOKUP(I34,'[1]Mortality (No Interventions) H'!$B$10:$O$129,13),VLOOKUP(I34,'[1]Mortality (Interventions) H'!$B$392:$AV$512,34)))</f>
        <v>317.51240292059401</v>
      </c>
      <c r="P1376" s="11">
        <v>0</v>
      </c>
      <c r="Q1376" s="10">
        <f t="shared" si="727"/>
        <v>3.7231114261232837E-2</v>
      </c>
      <c r="R1376" s="10">
        <f t="shared" si="728"/>
        <v>1.1821340552495235E-2</v>
      </c>
      <c r="S1376" s="10">
        <f t="shared" si="729"/>
        <v>0</v>
      </c>
      <c r="T1376" s="9">
        <f t="shared" si="719"/>
        <v>2.54097737087376E-2</v>
      </c>
      <c r="U1376" s="18"/>
      <c r="V1376" s="8">
        <f t="shared" si="730"/>
        <v>286.37316774112293</v>
      </c>
      <c r="W1376" s="8">
        <f t="shared" si="720"/>
        <v>195.44613511965662</v>
      </c>
      <c r="X1376" s="18"/>
      <c r="Y1376" s="8">
        <f t="shared" si="721"/>
        <v>0</v>
      </c>
      <c r="Z1376" s="8">
        <f t="shared" si="722"/>
        <v>0</v>
      </c>
      <c r="AA1376" s="8">
        <f t="shared" si="723"/>
        <v>-73.518907895474342</v>
      </c>
      <c r="AB1376" s="8">
        <f t="shared" si="731"/>
        <v>-9092.7032621466278</v>
      </c>
      <c r="AC1376" s="8">
        <f t="shared" si="724"/>
        <v>-9166.2221700421014</v>
      </c>
      <c r="AD1376" s="8">
        <f t="shared" si="732"/>
        <v>28.093207755404162</v>
      </c>
      <c r="AE1376" s="8">
        <f t="shared" si="725"/>
        <v>-9138.1289622866971</v>
      </c>
      <c r="AG1376" s="20"/>
      <c r="AJ1376" s="7"/>
      <c r="AK1376" s="6"/>
      <c r="AL1376" s="6"/>
      <c r="AM1376" s="5"/>
      <c r="AN1376" s="5"/>
    </row>
    <row r="1377" spans="2:40" x14ac:dyDescent="0.15">
      <c r="B1377" s="7"/>
      <c r="C1377" s="19"/>
      <c r="D1377" s="21"/>
      <c r="E1377" s="21"/>
      <c r="F1377" s="7"/>
      <c r="G1377" s="19"/>
      <c r="H1377" s="17">
        <f t="shared" si="733"/>
        <v>95</v>
      </c>
      <c r="I1377" s="7">
        <f t="shared" si="726"/>
        <v>95</v>
      </c>
      <c r="J1377" s="16">
        <v>0</v>
      </c>
      <c r="K1377" s="14">
        <v>0</v>
      </c>
      <c r="L1377" s="15">
        <f t="shared" si="734"/>
        <v>2893.3318626994919</v>
      </c>
      <c r="M1377" s="14">
        <f t="shared" si="718"/>
        <v>769177</v>
      </c>
      <c r="N1377" s="13"/>
      <c r="O1377" s="12">
        <f>1000*(IF(I35&lt;18,VLOOKUP(I35,'[1]Mortality (No Interventions) H'!$B$10:$O$129,13),VLOOKUP(I35,'[1]Mortality (Interventions) H'!$B$392:$AV$512,34)))</f>
        <v>340.84951122940595</v>
      </c>
      <c r="P1377" s="11">
        <v>0</v>
      </c>
      <c r="Q1377" s="10">
        <f t="shared" si="727"/>
        <v>2.54097737087376E-2</v>
      </c>
      <c r="R1377" s="10">
        <f t="shared" si="728"/>
        <v>8.66090894907302E-3</v>
      </c>
      <c r="S1377" s="10">
        <f t="shared" si="729"/>
        <v>0</v>
      </c>
      <c r="T1377" s="9">
        <f t="shared" si="719"/>
        <v>1.674886475966458E-2</v>
      </c>
      <c r="U1377" s="18"/>
      <c r="V1377" s="8">
        <f t="shared" si="730"/>
        <v>195.44613511965662</v>
      </c>
      <c r="W1377" s="8">
        <f t="shared" si="720"/>
        <v>128.82841549244523</v>
      </c>
      <c r="X1377" s="18"/>
      <c r="Y1377" s="8">
        <f t="shared" si="721"/>
        <v>0</v>
      </c>
      <c r="Z1377" s="8">
        <f t="shared" si="722"/>
        <v>0</v>
      </c>
      <c r="AA1377" s="8">
        <f t="shared" si="723"/>
        <v>-48.460024073182197</v>
      </c>
      <c r="AB1377" s="8">
        <f t="shared" si="731"/>
        <v>-6661.7719627211382</v>
      </c>
      <c r="AC1377" s="8">
        <f t="shared" si="724"/>
        <v>-6710.2319867943206</v>
      </c>
      <c r="AD1377" s="8">
        <f t="shared" si="732"/>
        <v>19.173265855238316</v>
      </c>
      <c r="AE1377" s="8">
        <f t="shared" si="725"/>
        <v>-6691.0587209390824</v>
      </c>
      <c r="AG1377" s="20"/>
      <c r="AJ1377" s="7"/>
      <c r="AK1377" s="6"/>
      <c r="AL1377" s="6"/>
      <c r="AM1377" s="5"/>
      <c r="AN1377" s="5"/>
    </row>
    <row r="1378" spans="2:40" x14ac:dyDescent="0.15">
      <c r="B1378" s="7"/>
      <c r="C1378" s="19"/>
      <c r="D1378" s="21"/>
      <c r="E1378" s="21"/>
      <c r="F1378" s="7"/>
      <c r="G1378" s="19"/>
      <c r="H1378" s="17">
        <f t="shared" si="733"/>
        <v>96</v>
      </c>
      <c r="I1378" s="7">
        <f t="shared" si="726"/>
        <v>96</v>
      </c>
      <c r="J1378" s="16">
        <v>0</v>
      </c>
      <c r="K1378" s="14">
        <v>0</v>
      </c>
      <c r="L1378" s="15">
        <f t="shared" si="734"/>
        <v>2893.3318626994919</v>
      </c>
      <c r="M1378" s="14">
        <f t="shared" ref="M1378:M1409" si="735">$E$11</f>
        <v>769177</v>
      </c>
      <c r="N1378" s="13"/>
      <c r="O1378" s="12">
        <f>1000*(IF(I36&lt;18,VLOOKUP(I36,'[1]Mortality (No Interventions) H'!$B$10:$O$129,13),VLOOKUP(I36,'[1]Mortality (Interventions) H'!$B$392:$AV$512,34)))</f>
        <v>364.3934113614867</v>
      </c>
      <c r="P1378" s="11">
        <v>0</v>
      </c>
      <c r="Q1378" s="10">
        <f t="shared" si="727"/>
        <v>1.674886475966458E-2</v>
      </c>
      <c r="R1378" s="10">
        <f t="shared" si="728"/>
        <v>6.1031759662063629E-3</v>
      </c>
      <c r="S1378" s="10">
        <f t="shared" si="729"/>
        <v>0</v>
      </c>
      <c r="T1378" s="9">
        <f t="shared" ref="T1378:T1409" si="736">Q1378-SUM(R1378:S1378)</f>
        <v>1.0645688793458216E-2</v>
      </c>
      <c r="U1378" s="18"/>
      <c r="V1378" s="8">
        <f t="shared" si="730"/>
        <v>128.82841549244523</v>
      </c>
      <c r="W1378" s="8">
        <f t="shared" ref="W1378:W1409" si="737">$G$14*M1378*T1378</f>
        <v>81.884189690858108</v>
      </c>
      <c r="X1378" s="18"/>
      <c r="Y1378" s="8">
        <f t="shared" ref="Y1378:Y1409" si="738">IFERROR(_xlfn.IFNA($T1378*J1378,0),0)</f>
        <v>0</v>
      </c>
      <c r="Z1378" s="8">
        <f t="shared" ref="Z1378:Z1409" si="739">IFERROR(_xlfn.IFNA(-$T1378*K1378,0),0)</f>
        <v>0</v>
      </c>
      <c r="AA1378" s="8">
        <f t="shared" ref="AA1378:AA1409" si="740">IFERROR(_xlfn.IFNA(-$T1378*L1378,0),0)</f>
        <v>-30.801510586495567</v>
      </c>
      <c r="AB1378" s="8">
        <f t="shared" si="731"/>
        <v>-4694.4225801587118</v>
      </c>
      <c r="AC1378" s="8">
        <f t="shared" ref="AC1378:AC1409" si="741">IFERROR(_xlfn.IFNA(SUM(Y1378:AB1378),0),0)</f>
        <v>-4725.2240907452069</v>
      </c>
      <c r="AD1378" s="8">
        <f t="shared" si="732"/>
        <v>12.638067559808878</v>
      </c>
      <c r="AE1378" s="8">
        <f t="shared" ref="AE1378:AE1409" si="742">IFERROR(_xlfn.IFNA(SUM(AC1378:AD1378),0),0)</f>
        <v>-4712.5860231853976</v>
      </c>
      <c r="AG1378" s="20"/>
      <c r="AJ1378" s="7"/>
      <c r="AK1378" s="6"/>
      <c r="AL1378" s="6"/>
      <c r="AM1378" s="5"/>
      <c r="AN1378" s="5"/>
    </row>
    <row r="1379" spans="2:40" x14ac:dyDescent="0.15">
      <c r="B1379" s="7"/>
      <c r="C1379" s="19"/>
      <c r="D1379" s="21"/>
      <c r="E1379" s="21"/>
      <c r="F1379" s="7"/>
      <c r="G1379" s="19"/>
      <c r="H1379" s="17">
        <f t="shared" si="733"/>
        <v>97</v>
      </c>
      <c r="I1379" s="7">
        <f t="shared" ref="I1379:I1410" si="743">IF(H1379&lt;121, H1379 )</f>
        <v>97</v>
      </c>
      <c r="J1379" s="16">
        <v>0</v>
      </c>
      <c r="K1379" s="14">
        <v>0</v>
      </c>
      <c r="L1379" s="15">
        <f t="shared" si="734"/>
        <v>2893.3318626994919</v>
      </c>
      <c r="M1379" s="14">
        <f t="shared" si="735"/>
        <v>769177</v>
      </c>
      <c r="N1379" s="13"/>
      <c r="O1379" s="12">
        <f>1000*(IF(I37&lt;18,VLOOKUP(I37,'[1]Mortality (No Interventions) H'!$B$10:$O$129,13),VLOOKUP(I37,'[1]Mortality (Interventions) H'!$B$392:$AV$512,34)))</f>
        <v>388.94770325367313</v>
      </c>
      <c r="P1379" s="11">
        <v>0</v>
      </c>
      <c r="Q1379" s="10">
        <f t="shared" ref="Q1379:Q1410" si="744">T1378</f>
        <v>1.0645688793458216E-2</v>
      </c>
      <c r="R1379" s="10">
        <f t="shared" ref="R1379:R1410" si="745">O1379*Q1379/1000</f>
        <v>4.1406162057689398E-3</v>
      </c>
      <c r="S1379" s="10">
        <f t="shared" ref="S1379:S1410" si="746">MIN(P1379*Q1379,Q1379-R1379)</f>
        <v>0</v>
      </c>
      <c r="T1379" s="9">
        <f t="shared" si="736"/>
        <v>6.5050725876892763E-3</v>
      </c>
      <c r="U1379" s="18"/>
      <c r="V1379" s="8">
        <f t="shared" ref="V1379:V1410" si="747">W1378</f>
        <v>81.884189690858108</v>
      </c>
      <c r="W1379" s="8">
        <f t="shared" si="737"/>
        <v>50.035522177810748</v>
      </c>
      <c r="X1379" s="18"/>
      <c r="Y1379" s="8">
        <f t="shared" si="738"/>
        <v>0</v>
      </c>
      <c r="Z1379" s="8">
        <f t="shared" si="739"/>
        <v>0</v>
      </c>
      <c r="AA1379" s="8">
        <f t="shared" si="740"/>
        <v>-18.821333787134417</v>
      </c>
      <c r="AB1379" s="8">
        <f t="shared" ref="AB1379:AB1410" si="748">IFERROR(_xlfn.IFNA(-M1379*R1379,0),0)</f>
        <v>-3184.8667513047358</v>
      </c>
      <c r="AC1379" s="8">
        <f t="shared" si="741"/>
        <v>-3203.6880850918701</v>
      </c>
      <c r="AD1379" s="8">
        <f t="shared" ref="AD1379:AD1410" si="749">IFERROR(_xlfn.IFNA($D$6*SUM(V1379:V1379,Y1379:Z1379),0),0)</f>
        <v>8.0328390086731805</v>
      </c>
      <c r="AE1379" s="8">
        <f t="shared" si="742"/>
        <v>-3195.6552460831967</v>
      </c>
      <c r="AG1379" s="20"/>
      <c r="AJ1379" s="7"/>
      <c r="AK1379" s="6"/>
      <c r="AL1379" s="6"/>
      <c r="AM1379" s="5"/>
      <c r="AN1379" s="5"/>
    </row>
    <row r="1380" spans="2:40" x14ac:dyDescent="0.15">
      <c r="B1380" s="7"/>
      <c r="C1380" s="19"/>
      <c r="D1380" s="21"/>
      <c r="E1380" s="21"/>
      <c r="F1380" s="7"/>
      <c r="G1380" s="19"/>
      <c r="H1380" s="17">
        <f t="shared" ref="H1380:H1411" si="750">H1379+1</f>
        <v>98</v>
      </c>
      <c r="I1380" s="7">
        <f t="shared" si="743"/>
        <v>98</v>
      </c>
      <c r="J1380" s="16">
        <v>0</v>
      </c>
      <c r="K1380" s="14">
        <v>0</v>
      </c>
      <c r="L1380" s="15">
        <f t="shared" ref="L1380:L1411" si="751">$C$1357</f>
        <v>2893.3318626994919</v>
      </c>
      <c r="M1380" s="14">
        <f t="shared" si="735"/>
        <v>769177</v>
      </c>
      <c r="N1380" s="13"/>
      <c r="O1380" s="12">
        <f>1000*(IF(I38&lt;18,VLOOKUP(I38,'[1]Mortality (No Interventions) H'!$B$10:$O$129,13),VLOOKUP(I38,'[1]Mortality (Interventions) H'!$B$392:$AV$512,34)))</f>
        <v>414.53579595779468</v>
      </c>
      <c r="P1380" s="11">
        <v>0</v>
      </c>
      <c r="Q1380" s="10">
        <f t="shared" si="744"/>
        <v>6.5050725876892763E-3</v>
      </c>
      <c r="R1380" s="10">
        <f t="shared" si="745"/>
        <v>2.6965854429010054E-3</v>
      </c>
      <c r="S1380" s="10">
        <f t="shared" si="746"/>
        <v>0</v>
      </c>
      <c r="T1380" s="9">
        <f t="shared" si="736"/>
        <v>3.8084871447882709E-3</v>
      </c>
      <c r="U1380" s="18"/>
      <c r="V1380" s="8">
        <f t="shared" si="747"/>
        <v>50.035522177810748</v>
      </c>
      <c r="W1380" s="8">
        <f t="shared" si="737"/>
        <v>29.294007165668081</v>
      </c>
      <c r="X1380" s="18"/>
      <c r="Y1380" s="8">
        <f t="shared" si="738"/>
        <v>0</v>
      </c>
      <c r="Z1380" s="8">
        <f t="shared" si="739"/>
        <v>0</v>
      </c>
      <c r="AA1380" s="8">
        <f t="shared" si="740"/>
        <v>-11.019217204697318</v>
      </c>
      <c r="AB1380" s="8">
        <f t="shared" si="748"/>
        <v>-2074.1515012142668</v>
      </c>
      <c r="AC1380" s="8">
        <f t="shared" si="741"/>
        <v>-2085.170718418964</v>
      </c>
      <c r="AD1380" s="8">
        <f t="shared" si="749"/>
        <v>4.9084847256432349</v>
      </c>
      <c r="AE1380" s="8">
        <f t="shared" si="742"/>
        <v>-2080.2622336933209</v>
      </c>
      <c r="AG1380" s="20"/>
      <c r="AJ1380" s="7"/>
      <c r="AK1380" s="6"/>
      <c r="AL1380" s="6"/>
      <c r="AM1380" s="5"/>
      <c r="AN1380" s="5"/>
    </row>
    <row r="1381" spans="2:40" x14ac:dyDescent="0.15">
      <c r="B1381" s="7"/>
      <c r="C1381" s="19"/>
      <c r="D1381" s="21"/>
      <c r="E1381" s="21"/>
      <c r="F1381" s="7"/>
      <c r="G1381" s="19"/>
      <c r="H1381" s="17">
        <f t="shared" si="750"/>
        <v>99</v>
      </c>
      <c r="I1381" s="7">
        <f t="shared" si="743"/>
        <v>99</v>
      </c>
      <c r="J1381" s="16">
        <v>0</v>
      </c>
      <c r="K1381" s="14">
        <v>0</v>
      </c>
      <c r="L1381" s="15">
        <f t="shared" si="751"/>
        <v>2893.3318626994919</v>
      </c>
      <c r="M1381" s="14">
        <f t="shared" si="735"/>
        <v>769177</v>
      </c>
      <c r="N1381" s="13"/>
      <c r="O1381" s="12">
        <f>1000*(IF(I39&lt;18,VLOOKUP(I39,'[1]Mortality (No Interventions) H'!$B$10:$O$129,13),VLOOKUP(I39,'[1]Mortality (Interventions) H'!$B$392:$AV$512,34)))</f>
        <v>440.02308998702114</v>
      </c>
      <c r="P1381" s="11">
        <v>0</v>
      </c>
      <c r="Q1381" s="10">
        <f t="shared" si="744"/>
        <v>3.8084871447882709E-3</v>
      </c>
      <c r="R1381" s="10">
        <f t="shared" si="745"/>
        <v>1.6758222816255827E-3</v>
      </c>
      <c r="S1381" s="10">
        <f t="shared" si="746"/>
        <v>0</v>
      </c>
      <c r="T1381" s="9">
        <f t="shared" si="736"/>
        <v>2.1326648631626883E-3</v>
      </c>
      <c r="U1381" s="18"/>
      <c r="V1381" s="8">
        <f t="shared" si="747"/>
        <v>29.294007165668081</v>
      </c>
      <c r="W1381" s="8">
        <f t="shared" si="737"/>
        <v>16.40396761452887</v>
      </c>
      <c r="X1381" s="18"/>
      <c r="Y1381" s="8">
        <f t="shared" si="738"/>
        <v>0</v>
      </c>
      <c r="Z1381" s="8">
        <f t="shared" si="739"/>
        <v>0</v>
      </c>
      <c r="AA1381" s="8">
        <f t="shared" si="740"/>
        <v>-6.1705072010482578</v>
      </c>
      <c r="AB1381" s="8">
        <f t="shared" si="748"/>
        <v>-1289.0039551139207</v>
      </c>
      <c r="AC1381" s="8">
        <f t="shared" si="741"/>
        <v>-1295.1744623149689</v>
      </c>
      <c r="AD1381" s="8">
        <f t="shared" si="749"/>
        <v>2.8737421029520389</v>
      </c>
      <c r="AE1381" s="8">
        <f t="shared" si="742"/>
        <v>-1292.3007202120168</v>
      </c>
      <c r="AG1381" s="20"/>
      <c r="AJ1381" s="7"/>
      <c r="AK1381" s="6"/>
      <c r="AL1381" s="6"/>
      <c r="AM1381" s="5"/>
      <c r="AN1381" s="5"/>
    </row>
    <row r="1382" spans="2:40" x14ac:dyDescent="0.15">
      <c r="B1382" s="7"/>
      <c r="C1382" s="19"/>
      <c r="D1382" s="21"/>
      <c r="E1382" s="21"/>
      <c r="F1382" s="7"/>
      <c r="G1382" s="19"/>
      <c r="H1382" s="17">
        <f t="shared" si="750"/>
        <v>100</v>
      </c>
      <c r="I1382" s="7">
        <f t="shared" si="743"/>
        <v>100</v>
      </c>
      <c r="J1382" s="16">
        <v>0</v>
      </c>
      <c r="K1382" s="14">
        <v>0</v>
      </c>
      <c r="L1382" s="15">
        <f t="shared" si="751"/>
        <v>2893.3318626994919</v>
      </c>
      <c r="M1382" s="14">
        <f t="shared" si="735"/>
        <v>769177</v>
      </c>
      <c r="N1382" s="13"/>
      <c r="O1382" s="12">
        <f>1000*(IF(I40&lt;18,VLOOKUP(I40,'[1]Mortality (No Interventions) H'!$B$10:$O$129,13),VLOOKUP(I40,'[1]Mortality (Interventions) H'!$B$392:$AV$512,34)))</f>
        <v>466.17517849316459</v>
      </c>
      <c r="P1382" s="11">
        <v>0</v>
      </c>
      <c r="Q1382" s="10">
        <f t="shared" si="744"/>
        <v>2.1326648631626883E-3</v>
      </c>
      <c r="R1382" s="10">
        <f t="shared" si="745"/>
        <v>9.9419542325096663E-4</v>
      </c>
      <c r="S1382" s="10">
        <f t="shared" si="746"/>
        <v>0</v>
      </c>
      <c r="T1382" s="9">
        <f t="shared" si="736"/>
        <v>1.1384694399117217E-3</v>
      </c>
      <c r="U1382" s="18"/>
      <c r="V1382" s="8">
        <f t="shared" si="747"/>
        <v>16.40396761452887</v>
      </c>
      <c r="W1382" s="8">
        <f t="shared" si="737"/>
        <v>8.7568450838297842</v>
      </c>
      <c r="X1382" s="18"/>
      <c r="Y1382" s="8">
        <f t="shared" si="738"/>
        <v>0</v>
      </c>
      <c r="Z1382" s="8">
        <f t="shared" si="739"/>
        <v>0</v>
      </c>
      <c r="AA1382" s="8">
        <f t="shared" si="740"/>
        <v>-3.2939699052062288</v>
      </c>
      <c r="AB1382" s="8">
        <f t="shared" si="748"/>
        <v>-764.7122530699088</v>
      </c>
      <c r="AC1382" s="8">
        <f t="shared" si="741"/>
        <v>-768.00622297511507</v>
      </c>
      <c r="AD1382" s="8">
        <f t="shared" si="749"/>
        <v>1.6092292229852823</v>
      </c>
      <c r="AE1382" s="8">
        <f t="shared" si="742"/>
        <v>-766.39699375212979</v>
      </c>
      <c r="AG1382" s="20"/>
      <c r="AJ1382" s="7"/>
      <c r="AK1382" s="6"/>
      <c r="AL1382" s="6"/>
      <c r="AM1382" s="5"/>
      <c r="AN1382" s="5"/>
    </row>
    <row r="1383" spans="2:40" x14ac:dyDescent="0.15">
      <c r="B1383" s="7"/>
      <c r="C1383" s="19"/>
      <c r="D1383" s="21"/>
      <c r="E1383" s="21"/>
      <c r="F1383" s="7"/>
      <c r="G1383" s="19"/>
      <c r="H1383" s="17">
        <f t="shared" si="750"/>
        <v>101</v>
      </c>
      <c r="I1383" s="7">
        <f t="shared" si="743"/>
        <v>101</v>
      </c>
      <c r="J1383" s="16">
        <v>0</v>
      </c>
      <c r="K1383" s="14">
        <v>0</v>
      </c>
      <c r="L1383" s="15">
        <f t="shared" si="751"/>
        <v>2893.3318626994919</v>
      </c>
      <c r="M1383" s="14">
        <f t="shared" si="735"/>
        <v>769177</v>
      </c>
      <c r="N1383" s="13"/>
      <c r="O1383" s="12">
        <f>1000*(IF(I41&lt;18,VLOOKUP(I41,'[1]Mortality (No Interventions) H'!$B$10:$O$129,13),VLOOKUP(I41,'[1]Mortality (Interventions) H'!$B$392:$AV$512,34)))</f>
        <v>491.83378679597809</v>
      </c>
      <c r="P1383" s="11">
        <v>0</v>
      </c>
      <c r="Q1383" s="10">
        <f t="shared" si="744"/>
        <v>1.1384694399117217E-3</v>
      </c>
      <c r="R1383" s="10">
        <f t="shared" si="745"/>
        <v>5.5993773578327832E-4</v>
      </c>
      <c r="S1383" s="10">
        <f t="shared" si="746"/>
        <v>0</v>
      </c>
      <c r="T1383" s="9">
        <f t="shared" si="736"/>
        <v>5.7853170412844334E-4</v>
      </c>
      <c r="U1383" s="18"/>
      <c r="V1383" s="8">
        <f t="shared" si="747"/>
        <v>8.7568450838297842</v>
      </c>
      <c r="W1383" s="8">
        <f t="shared" si="737"/>
        <v>4.4499328058640373</v>
      </c>
      <c r="X1383" s="18"/>
      <c r="Y1383" s="8">
        <f t="shared" si="738"/>
        <v>0</v>
      </c>
      <c r="Z1383" s="8">
        <f t="shared" si="739"/>
        <v>0</v>
      </c>
      <c r="AA1383" s="8">
        <f t="shared" si="740"/>
        <v>-1.6738842131366602</v>
      </c>
      <c r="AB1383" s="8">
        <f t="shared" si="748"/>
        <v>-430.69122779657465</v>
      </c>
      <c r="AC1383" s="8">
        <f t="shared" si="741"/>
        <v>-432.36511200971131</v>
      </c>
      <c r="AD1383" s="8">
        <f t="shared" si="749"/>
        <v>0.85904650272370187</v>
      </c>
      <c r="AE1383" s="8">
        <f t="shared" si="742"/>
        <v>-431.50606550698762</v>
      </c>
      <c r="AG1383" s="20"/>
      <c r="AJ1383" s="7"/>
      <c r="AK1383" s="6"/>
      <c r="AL1383" s="6"/>
      <c r="AM1383" s="5"/>
      <c r="AN1383" s="5"/>
    </row>
    <row r="1384" spans="2:40" x14ac:dyDescent="0.15">
      <c r="B1384" s="7"/>
      <c r="C1384" s="19"/>
      <c r="D1384" s="21"/>
      <c r="E1384" s="21"/>
      <c r="F1384" s="7"/>
      <c r="G1384" s="19"/>
      <c r="H1384" s="17">
        <f t="shared" si="750"/>
        <v>102</v>
      </c>
      <c r="I1384" s="7">
        <f t="shared" si="743"/>
        <v>102</v>
      </c>
      <c r="J1384" s="16">
        <v>0</v>
      </c>
      <c r="K1384" s="14">
        <v>0</v>
      </c>
      <c r="L1384" s="15">
        <f t="shared" si="751"/>
        <v>2893.3318626994919</v>
      </c>
      <c r="M1384" s="14">
        <f t="shared" si="735"/>
        <v>769177</v>
      </c>
      <c r="N1384" s="13"/>
      <c r="O1384" s="12">
        <f>1000*(IF(I42&lt;18,VLOOKUP(I42,'[1]Mortality (No Interventions) H'!$B$10:$O$129,13),VLOOKUP(I42,'[1]Mortality (Interventions) H'!$B$392:$AV$512,34)))</f>
        <v>516.28632823458383</v>
      </c>
      <c r="P1384" s="11">
        <v>0</v>
      </c>
      <c r="Q1384" s="10">
        <f t="shared" si="744"/>
        <v>5.7853170412844334E-4</v>
      </c>
      <c r="R1384" s="10">
        <f t="shared" si="745"/>
        <v>2.9868800929177066E-4</v>
      </c>
      <c r="S1384" s="10">
        <f t="shared" si="746"/>
        <v>0</v>
      </c>
      <c r="T1384" s="9">
        <f t="shared" si="736"/>
        <v>2.7984369483667268E-4</v>
      </c>
      <c r="U1384" s="18"/>
      <c r="V1384" s="8">
        <f t="shared" si="747"/>
        <v>4.4499328058640373</v>
      </c>
      <c r="W1384" s="8">
        <f t="shared" si="737"/>
        <v>2.1524933366338739</v>
      </c>
      <c r="X1384" s="18"/>
      <c r="Y1384" s="8">
        <f t="shared" si="738"/>
        <v>0</v>
      </c>
      <c r="Z1384" s="8">
        <f t="shared" si="739"/>
        <v>0</v>
      </c>
      <c r="AA1384" s="8">
        <f t="shared" si="740"/>
        <v>-0.8096806788464983</v>
      </c>
      <c r="AB1384" s="8">
        <f t="shared" si="748"/>
        <v>-229.7439469230163</v>
      </c>
      <c r="AC1384" s="8">
        <f t="shared" si="741"/>
        <v>-230.55362760186279</v>
      </c>
      <c r="AD1384" s="8">
        <f t="shared" si="749"/>
        <v>0.43653840825526208</v>
      </c>
      <c r="AE1384" s="8">
        <f t="shared" si="742"/>
        <v>-230.11708919360751</v>
      </c>
      <c r="AG1384" s="20"/>
      <c r="AJ1384" s="7"/>
      <c r="AK1384" s="6"/>
      <c r="AL1384" s="6"/>
      <c r="AM1384" s="5"/>
      <c r="AN1384" s="5"/>
    </row>
    <row r="1385" spans="2:40" x14ac:dyDescent="0.15">
      <c r="B1385" s="7"/>
      <c r="C1385" s="19"/>
      <c r="D1385" s="21"/>
      <c r="E1385" s="21"/>
      <c r="F1385" s="7"/>
      <c r="G1385" s="19"/>
      <c r="H1385" s="17">
        <f t="shared" si="750"/>
        <v>103</v>
      </c>
      <c r="I1385" s="7">
        <f t="shared" si="743"/>
        <v>103</v>
      </c>
      <c r="J1385" s="16">
        <v>0</v>
      </c>
      <c r="K1385" s="14">
        <v>0</v>
      </c>
      <c r="L1385" s="15">
        <f t="shared" si="751"/>
        <v>2893.3318626994919</v>
      </c>
      <c r="M1385" s="14">
        <f t="shared" si="735"/>
        <v>769177</v>
      </c>
      <c r="N1385" s="13"/>
      <c r="O1385" s="12">
        <f>1000*(IF(I43&lt;18,VLOOKUP(I43,'[1]Mortality (No Interventions) H'!$B$10:$O$129,13),VLOOKUP(I43,'[1]Mortality (Interventions) H'!$B$392:$AV$512,34)))</f>
        <v>540.7317579803987</v>
      </c>
      <c r="P1385" s="11">
        <v>0</v>
      </c>
      <c r="Q1385" s="10">
        <f t="shared" si="744"/>
        <v>2.7984369483667268E-4</v>
      </c>
      <c r="R1385" s="10">
        <f t="shared" si="745"/>
        <v>1.5132037306876426E-4</v>
      </c>
      <c r="S1385" s="10">
        <f t="shared" si="746"/>
        <v>0</v>
      </c>
      <c r="T1385" s="9">
        <f t="shared" si="736"/>
        <v>1.2852332176790842E-4</v>
      </c>
      <c r="U1385" s="18"/>
      <c r="V1385" s="8">
        <f t="shared" si="747"/>
        <v>2.1524933366338739</v>
      </c>
      <c r="W1385" s="8">
        <f t="shared" si="737"/>
        <v>0.98857183067474497</v>
      </c>
      <c r="X1385" s="18"/>
      <c r="Y1385" s="8">
        <f t="shared" si="738"/>
        <v>0</v>
      </c>
      <c r="Z1385" s="8">
        <f t="shared" si="739"/>
        <v>0</v>
      </c>
      <c r="AA1385" s="8">
        <f t="shared" si="740"/>
        <v>-0.37186062197106862</v>
      </c>
      <c r="AB1385" s="8">
        <f t="shared" si="748"/>
        <v>-116.39215059591288</v>
      </c>
      <c r="AC1385" s="8">
        <f t="shared" si="741"/>
        <v>-116.76401121788395</v>
      </c>
      <c r="AD1385" s="8">
        <f t="shared" si="749"/>
        <v>0.21115959632378303</v>
      </c>
      <c r="AE1385" s="8">
        <f t="shared" si="742"/>
        <v>-116.55285162156017</v>
      </c>
      <c r="AG1385" s="20"/>
      <c r="AJ1385" s="7"/>
      <c r="AK1385" s="6"/>
      <c r="AL1385" s="6"/>
      <c r="AM1385" s="5"/>
      <c r="AN1385" s="5"/>
    </row>
    <row r="1386" spans="2:40" x14ac:dyDescent="0.15">
      <c r="B1386" s="7"/>
      <c r="C1386" s="19"/>
      <c r="D1386" s="21"/>
      <c r="E1386" s="21"/>
      <c r="F1386" s="7"/>
      <c r="G1386" s="19"/>
      <c r="H1386" s="17">
        <f t="shared" si="750"/>
        <v>104</v>
      </c>
      <c r="I1386" s="7">
        <f t="shared" si="743"/>
        <v>104</v>
      </c>
      <c r="J1386" s="16">
        <v>0</v>
      </c>
      <c r="K1386" s="14">
        <v>0</v>
      </c>
      <c r="L1386" s="15">
        <f t="shared" si="751"/>
        <v>2893.3318626994919</v>
      </c>
      <c r="M1386" s="14">
        <f t="shared" si="735"/>
        <v>769177</v>
      </c>
      <c r="N1386" s="13"/>
      <c r="O1386" s="12">
        <f>1000*(IF(I44&lt;18,VLOOKUP(I44,'[1]Mortality (No Interventions) H'!$B$10:$O$129,13),VLOOKUP(I44,'[1]Mortality (Interventions) H'!$B$392:$AV$512,34)))</f>
        <v>564.96312019270601</v>
      </c>
      <c r="P1386" s="11">
        <v>0</v>
      </c>
      <c r="Q1386" s="10">
        <f t="shared" si="744"/>
        <v>1.2852332176790842E-4</v>
      </c>
      <c r="R1386" s="10">
        <f t="shared" si="745"/>
        <v>7.2610936883528681E-5</v>
      </c>
      <c r="S1386" s="10">
        <f t="shared" si="746"/>
        <v>0</v>
      </c>
      <c r="T1386" s="9">
        <f t="shared" si="736"/>
        <v>5.5912384884379741E-5</v>
      </c>
      <c r="U1386" s="18"/>
      <c r="V1386" s="8">
        <f t="shared" si="747"/>
        <v>0.98857183067474497</v>
      </c>
      <c r="W1386" s="8">
        <f t="shared" si="737"/>
        <v>0.43006520468212556</v>
      </c>
      <c r="X1386" s="18"/>
      <c r="Y1386" s="8">
        <f t="shared" si="738"/>
        <v>0</v>
      </c>
      <c r="Z1386" s="8">
        <f t="shared" si="739"/>
        <v>0</v>
      </c>
      <c r="AA1386" s="8">
        <f t="shared" si="740"/>
        <v>-0.16177308470549334</v>
      </c>
      <c r="AB1386" s="8">
        <f t="shared" si="748"/>
        <v>-55.850662599261938</v>
      </c>
      <c r="AC1386" s="8">
        <f t="shared" si="741"/>
        <v>-56.012435683967432</v>
      </c>
      <c r="AD1386" s="8">
        <f t="shared" si="749"/>
        <v>9.6978896589192481E-2</v>
      </c>
      <c r="AE1386" s="8">
        <f t="shared" si="742"/>
        <v>-55.91545678737824</v>
      </c>
      <c r="AG1386" s="20"/>
      <c r="AJ1386" s="7"/>
      <c r="AK1386" s="6"/>
      <c r="AL1386" s="6"/>
      <c r="AM1386" s="5"/>
      <c r="AN1386" s="5"/>
    </row>
    <row r="1387" spans="2:40" x14ac:dyDescent="0.15">
      <c r="B1387" s="7"/>
      <c r="C1387" s="19"/>
      <c r="D1387" s="21"/>
      <c r="E1387" s="21"/>
      <c r="F1387" s="7"/>
      <c r="G1387" s="19"/>
      <c r="H1387" s="17">
        <f t="shared" si="750"/>
        <v>105</v>
      </c>
      <c r="I1387" s="7">
        <f t="shared" si="743"/>
        <v>105</v>
      </c>
      <c r="J1387" s="16">
        <v>0</v>
      </c>
      <c r="K1387" s="14">
        <v>0</v>
      </c>
      <c r="L1387" s="15">
        <f t="shared" si="751"/>
        <v>2893.3318626994919</v>
      </c>
      <c r="M1387" s="14">
        <f t="shared" si="735"/>
        <v>769177</v>
      </c>
      <c r="N1387" s="13"/>
      <c r="O1387" s="12">
        <f>1000*(IF(I45&lt;18,VLOOKUP(I45,'[1]Mortality (No Interventions) H'!$B$10:$O$129,13),VLOOKUP(I45,'[1]Mortality (Interventions) H'!$B$392:$AV$512,34)))</f>
        <v>588.75988386173344</v>
      </c>
      <c r="P1387" s="11">
        <v>0</v>
      </c>
      <c r="Q1387" s="10">
        <f t="shared" si="744"/>
        <v>5.5912384884379741E-5</v>
      </c>
      <c r="R1387" s="10">
        <f t="shared" si="745"/>
        <v>3.2918969230959962E-5</v>
      </c>
      <c r="S1387" s="10">
        <f t="shared" si="746"/>
        <v>0</v>
      </c>
      <c r="T1387" s="9">
        <f t="shared" si="736"/>
        <v>2.2993415653419779E-5</v>
      </c>
      <c r="U1387" s="18"/>
      <c r="V1387" s="8">
        <f t="shared" si="747"/>
        <v>0.43006520468212556</v>
      </c>
      <c r="W1387" s="8">
        <f t="shared" si="737"/>
        <v>0.17686006472050467</v>
      </c>
      <c r="X1387" s="18"/>
      <c r="Y1387" s="8">
        <f t="shared" si="738"/>
        <v>0</v>
      </c>
      <c r="Z1387" s="8">
        <f t="shared" si="739"/>
        <v>0</v>
      </c>
      <c r="AA1387" s="8">
        <f t="shared" si="740"/>
        <v>-6.6527582142332703E-2</v>
      </c>
      <c r="AB1387" s="8">
        <f t="shared" si="748"/>
        <v>-25.320513996162092</v>
      </c>
      <c r="AC1387" s="8">
        <f t="shared" si="741"/>
        <v>-25.387041578304423</v>
      </c>
      <c r="AD1387" s="8">
        <f t="shared" si="749"/>
        <v>4.2189396579316522E-2</v>
      </c>
      <c r="AE1387" s="8">
        <f t="shared" si="742"/>
        <v>-25.344852181725106</v>
      </c>
      <c r="AG1387" s="20"/>
      <c r="AJ1387" s="7"/>
      <c r="AK1387" s="6"/>
      <c r="AL1387" s="6"/>
      <c r="AM1387" s="5"/>
      <c r="AN1387" s="5"/>
    </row>
    <row r="1388" spans="2:40" x14ac:dyDescent="0.15">
      <c r="B1388" s="7"/>
      <c r="C1388" s="19"/>
      <c r="D1388" s="21"/>
      <c r="E1388" s="21"/>
      <c r="F1388" s="7"/>
      <c r="G1388" s="19"/>
      <c r="H1388" s="17">
        <f t="shared" si="750"/>
        <v>106</v>
      </c>
      <c r="I1388" s="7">
        <f t="shared" si="743"/>
        <v>106</v>
      </c>
      <c r="J1388" s="16">
        <v>0</v>
      </c>
      <c r="K1388" s="14">
        <v>0</v>
      </c>
      <c r="L1388" s="15">
        <f t="shared" si="751"/>
        <v>2893.3318626994919</v>
      </c>
      <c r="M1388" s="14">
        <f t="shared" si="735"/>
        <v>769177</v>
      </c>
      <c r="N1388" s="13"/>
      <c r="O1388" s="12">
        <f>1000*(IF(I46&lt;18,VLOOKUP(I46,'[1]Mortality (No Interventions) H'!$B$10:$O$129,13),VLOOKUP(I46,'[1]Mortality (Interventions) H'!$B$392:$AV$512,34)))</f>
        <v>611.91024496308728</v>
      </c>
      <c r="P1388" s="11">
        <v>0</v>
      </c>
      <c r="Q1388" s="10">
        <f t="shared" si="744"/>
        <v>2.2993415653419779E-5</v>
      </c>
      <c r="R1388" s="10">
        <f t="shared" si="745"/>
        <v>1.4069906605022184E-5</v>
      </c>
      <c r="S1388" s="10">
        <f t="shared" si="746"/>
        <v>0</v>
      </c>
      <c r="T1388" s="9">
        <f t="shared" si="736"/>
        <v>8.9235090483975956E-6</v>
      </c>
      <c r="U1388" s="18"/>
      <c r="V1388" s="8">
        <f t="shared" si="747"/>
        <v>0.17686006472050467</v>
      </c>
      <c r="W1388" s="8">
        <f t="shared" si="737"/>
        <v>6.8637579193193174E-2</v>
      </c>
      <c r="X1388" s="18"/>
      <c r="Y1388" s="8">
        <f t="shared" si="738"/>
        <v>0</v>
      </c>
      <c r="Z1388" s="8">
        <f t="shared" si="739"/>
        <v>0</v>
      </c>
      <c r="AA1388" s="8">
        <f t="shared" si="740"/>
        <v>-2.5818673056815986E-2</v>
      </c>
      <c r="AB1388" s="8">
        <f t="shared" si="748"/>
        <v>-10.822248552731148</v>
      </c>
      <c r="AC1388" s="8">
        <f t="shared" si="741"/>
        <v>-10.848067225787965</v>
      </c>
      <c r="AD1388" s="8">
        <f t="shared" si="749"/>
        <v>1.7349972349081508E-2</v>
      </c>
      <c r="AE1388" s="8">
        <f t="shared" si="742"/>
        <v>-10.830717253438884</v>
      </c>
      <c r="AG1388" s="20"/>
      <c r="AJ1388" s="7"/>
      <c r="AK1388" s="6"/>
      <c r="AL1388" s="6"/>
      <c r="AM1388" s="5"/>
      <c r="AN1388" s="5"/>
    </row>
    <row r="1389" spans="2:40" x14ac:dyDescent="0.15">
      <c r="B1389" s="7"/>
      <c r="C1389" s="19"/>
      <c r="D1389" s="21"/>
      <c r="E1389" s="21"/>
      <c r="F1389" s="7"/>
      <c r="G1389" s="19"/>
      <c r="H1389" s="17">
        <f t="shared" si="750"/>
        <v>107</v>
      </c>
      <c r="I1389" s="7">
        <f t="shared" si="743"/>
        <v>107</v>
      </c>
      <c r="J1389" s="16">
        <v>0</v>
      </c>
      <c r="K1389" s="14">
        <v>0</v>
      </c>
      <c r="L1389" s="15">
        <f t="shared" si="751"/>
        <v>2893.3318626994919</v>
      </c>
      <c r="M1389" s="14">
        <f t="shared" si="735"/>
        <v>769177</v>
      </c>
      <c r="N1389" s="13"/>
      <c r="O1389" s="12">
        <f>1000*(IF(I47&lt;18,VLOOKUP(I47,'[1]Mortality (No Interventions) H'!$B$10:$O$129,13),VLOOKUP(I47,'[1]Mortality (Interventions) H'!$B$392:$AV$512,34)))</f>
        <v>634.42944528949317</v>
      </c>
      <c r="P1389" s="11">
        <v>0</v>
      </c>
      <c r="Q1389" s="10">
        <f t="shared" si="744"/>
        <v>8.9235090483975956E-6</v>
      </c>
      <c r="R1389" s="10">
        <f t="shared" si="745"/>
        <v>5.6613368956106599E-6</v>
      </c>
      <c r="S1389" s="10">
        <f t="shared" si="746"/>
        <v>0</v>
      </c>
      <c r="T1389" s="9">
        <f t="shared" si="736"/>
        <v>3.2621721527869356E-6</v>
      </c>
      <c r="U1389" s="18"/>
      <c r="V1389" s="8">
        <f t="shared" si="747"/>
        <v>6.8637579193193174E-2</v>
      </c>
      <c r="W1389" s="8">
        <f t="shared" si="737"/>
        <v>2.5091877899641971E-2</v>
      </c>
      <c r="X1389" s="18"/>
      <c r="Y1389" s="8">
        <f t="shared" si="738"/>
        <v>0</v>
      </c>
      <c r="Z1389" s="8">
        <f t="shared" si="739"/>
        <v>0</v>
      </c>
      <c r="AA1389" s="8">
        <f t="shared" si="740"/>
        <v>-9.4385466312694368E-3</v>
      </c>
      <c r="AB1389" s="8">
        <f t="shared" si="748"/>
        <v>-4.3545701293551202</v>
      </c>
      <c r="AC1389" s="8">
        <f t="shared" si="741"/>
        <v>-4.3640086759863896</v>
      </c>
      <c r="AD1389" s="8">
        <f t="shared" si="749"/>
        <v>6.7333465188522505E-3</v>
      </c>
      <c r="AE1389" s="8">
        <f t="shared" si="742"/>
        <v>-4.3572753294675373</v>
      </c>
      <c r="AG1389" s="20"/>
      <c r="AJ1389" s="7"/>
      <c r="AK1389" s="6"/>
      <c r="AL1389" s="6"/>
      <c r="AM1389" s="5"/>
      <c r="AN1389" s="5"/>
    </row>
    <row r="1390" spans="2:40" x14ac:dyDescent="0.15">
      <c r="B1390" s="7"/>
      <c r="C1390" s="19"/>
      <c r="D1390" s="21"/>
      <c r="E1390" s="21"/>
      <c r="F1390" s="7"/>
      <c r="G1390" s="19"/>
      <c r="H1390" s="17">
        <f t="shared" si="750"/>
        <v>108</v>
      </c>
      <c r="I1390" s="7">
        <f t="shared" si="743"/>
        <v>108</v>
      </c>
      <c r="J1390" s="16">
        <v>0</v>
      </c>
      <c r="K1390" s="14">
        <v>0</v>
      </c>
      <c r="L1390" s="15">
        <f t="shared" si="751"/>
        <v>2893.3318626994919</v>
      </c>
      <c r="M1390" s="14">
        <f t="shared" si="735"/>
        <v>769177</v>
      </c>
      <c r="N1390" s="13"/>
      <c r="O1390" s="12">
        <f>1000*(IF(I48&lt;18,VLOOKUP(I48,'[1]Mortality (No Interventions) H'!$B$10:$O$129,13),VLOOKUP(I48,'[1]Mortality (Interventions) H'!$B$392:$AV$512,34)))</f>
        <v>656.35711509828627</v>
      </c>
      <c r="P1390" s="11">
        <v>0</v>
      </c>
      <c r="Q1390" s="10">
        <f t="shared" si="744"/>
        <v>3.2621721527869356E-6</v>
      </c>
      <c r="R1390" s="10">
        <f t="shared" si="745"/>
        <v>2.1411499031571991E-6</v>
      </c>
      <c r="S1390" s="10">
        <f t="shared" si="746"/>
        <v>0</v>
      </c>
      <c r="T1390" s="9">
        <f t="shared" si="736"/>
        <v>1.1210222496297365E-6</v>
      </c>
      <c r="U1390" s="18"/>
      <c r="V1390" s="8">
        <f t="shared" si="747"/>
        <v>2.5091877899641971E-2</v>
      </c>
      <c r="W1390" s="8">
        <f t="shared" si="737"/>
        <v>8.6226453090345184E-3</v>
      </c>
      <c r="X1390" s="18"/>
      <c r="Y1390" s="8">
        <f t="shared" si="738"/>
        <v>0</v>
      </c>
      <c r="Z1390" s="8">
        <f t="shared" si="739"/>
        <v>0</v>
      </c>
      <c r="AA1390" s="8">
        <f t="shared" si="740"/>
        <v>-3.2434893936487802E-3</v>
      </c>
      <c r="AB1390" s="8">
        <f t="shared" si="748"/>
        <v>-1.646923259060745</v>
      </c>
      <c r="AC1390" s="8">
        <f t="shared" si="741"/>
        <v>-1.6501667484543938</v>
      </c>
      <c r="AD1390" s="8">
        <f t="shared" si="749"/>
        <v>2.4615132219548775E-3</v>
      </c>
      <c r="AE1390" s="8">
        <f t="shared" si="742"/>
        <v>-1.6477052352324388</v>
      </c>
      <c r="AG1390" s="20"/>
      <c r="AJ1390" s="7"/>
      <c r="AK1390" s="6"/>
      <c r="AL1390" s="6"/>
      <c r="AM1390" s="5"/>
      <c r="AN1390" s="5"/>
    </row>
    <row r="1391" spans="2:40" x14ac:dyDescent="0.15">
      <c r="B1391" s="7"/>
      <c r="C1391" s="19"/>
      <c r="F1391" s="7"/>
      <c r="G1391" s="19"/>
      <c r="H1391" s="17">
        <f t="shared" si="750"/>
        <v>109</v>
      </c>
      <c r="I1391" s="7">
        <f t="shared" si="743"/>
        <v>109</v>
      </c>
      <c r="J1391" s="16">
        <v>0</v>
      </c>
      <c r="K1391" s="14">
        <v>0</v>
      </c>
      <c r="L1391" s="15">
        <f t="shared" si="751"/>
        <v>2893.3318626994919</v>
      </c>
      <c r="M1391" s="14">
        <f t="shared" si="735"/>
        <v>769177</v>
      </c>
      <c r="N1391" s="13"/>
      <c r="O1391" s="12">
        <f>1000*(IF(I49&lt;18,VLOOKUP(I49,'[1]Mortality (No Interventions) H'!$B$10:$O$129,13),VLOOKUP(I49,'[1]Mortality (Interventions) H'!$B$392:$AV$512,34)))</f>
        <v>677.5064164304988</v>
      </c>
      <c r="P1391" s="11">
        <v>0</v>
      </c>
      <c r="Q1391" s="10">
        <f t="shared" si="744"/>
        <v>1.1210222496297365E-6</v>
      </c>
      <c r="R1391" s="10">
        <f t="shared" si="745"/>
        <v>7.5949976708549886E-7</v>
      </c>
      <c r="S1391" s="10">
        <f t="shared" si="746"/>
        <v>0</v>
      </c>
      <c r="T1391" s="9">
        <f t="shared" si="736"/>
        <v>3.615224825442376E-7</v>
      </c>
      <c r="U1391" s="18"/>
      <c r="V1391" s="8">
        <f t="shared" si="747"/>
        <v>8.6226453090345184E-3</v>
      </c>
      <c r="W1391" s="8">
        <f t="shared" si="737"/>
        <v>2.7807477855592904E-3</v>
      </c>
      <c r="X1391" s="18"/>
      <c r="Y1391" s="8">
        <f t="shared" si="738"/>
        <v>0</v>
      </c>
      <c r="Z1391" s="8">
        <f t="shared" si="739"/>
        <v>0</v>
      </c>
      <c r="AA1391" s="8">
        <f t="shared" si="740"/>
        <v>-1.0460045178274635E-3</v>
      </c>
      <c r="AB1391" s="8">
        <f t="shared" si="748"/>
        <v>-0.58418975234752279</v>
      </c>
      <c r="AC1391" s="8">
        <f t="shared" si="741"/>
        <v>-0.58523575686535023</v>
      </c>
      <c r="AD1391" s="8">
        <f t="shared" si="749"/>
        <v>8.4588150481628636E-4</v>
      </c>
      <c r="AE1391" s="8">
        <f t="shared" si="742"/>
        <v>-0.58438987536053399</v>
      </c>
      <c r="AJ1391" s="7"/>
      <c r="AK1391" s="6"/>
      <c r="AL1391" s="6"/>
      <c r="AM1391" s="5"/>
      <c r="AN1391" s="5"/>
    </row>
    <row r="1392" spans="2:40" x14ac:dyDescent="0.15">
      <c r="B1392" s="7"/>
      <c r="C1392" s="19"/>
      <c r="F1392" s="7"/>
      <c r="G1392" s="19"/>
      <c r="H1392" s="17">
        <f t="shared" si="750"/>
        <v>110</v>
      </c>
      <c r="I1392" s="7">
        <f t="shared" si="743"/>
        <v>110</v>
      </c>
      <c r="J1392" s="16">
        <v>0</v>
      </c>
      <c r="K1392" s="14">
        <v>0</v>
      </c>
      <c r="L1392" s="15">
        <f t="shared" si="751"/>
        <v>2893.3318626994919</v>
      </c>
      <c r="M1392" s="14">
        <f t="shared" si="735"/>
        <v>769177</v>
      </c>
      <c r="N1392" s="13"/>
      <c r="O1392" s="12">
        <f>1000*(IF(I50&lt;18,VLOOKUP(I50,'[1]Mortality (No Interventions) H'!$B$10:$O$129,13),VLOOKUP(I50,'[1]Mortality (Interventions) H'!$B$392:$AV$512,34)))</f>
        <v>697.69921649172318</v>
      </c>
      <c r="P1392" s="11">
        <v>0</v>
      </c>
      <c r="Q1392" s="10">
        <f t="shared" si="744"/>
        <v>3.615224825442376E-7</v>
      </c>
      <c r="R1392" s="10">
        <f t="shared" si="745"/>
        <v>2.5223395281525721E-7</v>
      </c>
      <c r="S1392" s="10">
        <f t="shared" si="746"/>
        <v>0</v>
      </c>
      <c r="T1392" s="9">
        <f t="shared" si="736"/>
        <v>1.0928852972898038E-7</v>
      </c>
      <c r="U1392" s="18"/>
      <c r="V1392" s="8">
        <f t="shared" si="747"/>
        <v>2.7807477855592904E-3</v>
      </c>
      <c r="W1392" s="8">
        <f t="shared" si="737"/>
        <v>8.406222343134795E-4</v>
      </c>
      <c r="X1392" s="18"/>
      <c r="Y1392" s="8">
        <f t="shared" si="738"/>
        <v>0</v>
      </c>
      <c r="Z1392" s="8">
        <f t="shared" si="739"/>
        <v>0</v>
      </c>
      <c r="AA1392" s="8">
        <f t="shared" si="740"/>
        <v>-3.1620798529243959E-4</v>
      </c>
      <c r="AB1392" s="8">
        <f t="shared" si="748"/>
        <v>-0.1940125551245811</v>
      </c>
      <c r="AC1392" s="8">
        <f t="shared" si="741"/>
        <v>-0.19432876310987354</v>
      </c>
      <c r="AD1392" s="8">
        <f t="shared" si="749"/>
        <v>2.7279135776336639E-4</v>
      </c>
      <c r="AE1392" s="8">
        <f t="shared" si="742"/>
        <v>-0.19405597175211017</v>
      </c>
      <c r="AJ1392" s="7"/>
      <c r="AK1392" s="6"/>
      <c r="AL1392" s="6"/>
      <c r="AM1392" s="5"/>
      <c r="AN1392" s="5"/>
    </row>
    <row r="1393" spans="2:40" x14ac:dyDescent="0.15">
      <c r="B1393" s="7"/>
      <c r="C1393" s="19"/>
      <c r="F1393" s="7"/>
      <c r="G1393" s="19"/>
      <c r="H1393" s="17">
        <f t="shared" si="750"/>
        <v>111</v>
      </c>
      <c r="I1393" s="7">
        <f t="shared" si="743"/>
        <v>111</v>
      </c>
      <c r="J1393" s="16">
        <v>0</v>
      </c>
      <c r="K1393" s="14">
        <v>0</v>
      </c>
      <c r="L1393" s="15">
        <f t="shared" si="751"/>
        <v>2893.3318626994919</v>
      </c>
      <c r="M1393" s="14">
        <f t="shared" si="735"/>
        <v>769177</v>
      </c>
      <c r="N1393" s="13"/>
      <c r="O1393" s="12">
        <f>1000*(IF(I51&lt;18,VLOOKUP(I51,'[1]Mortality (No Interventions) H'!$B$10:$O$129,13),VLOOKUP(I51,'[1]Mortality (Interventions) H'!$B$392:$AV$512,34)))</f>
        <v>721.64399914303488</v>
      </c>
      <c r="P1393" s="11">
        <v>0</v>
      </c>
      <c r="Q1393" s="10">
        <f t="shared" si="744"/>
        <v>1.0928852972898038E-7</v>
      </c>
      <c r="R1393" s="10">
        <f t="shared" si="745"/>
        <v>7.8867411654083854E-8</v>
      </c>
      <c r="S1393" s="10">
        <f t="shared" si="746"/>
        <v>0</v>
      </c>
      <c r="T1393" s="9">
        <f t="shared" si="736"/>
        <v>3.0421118074896529E-8</v>
      </c>
      <c r="U1393" s="18"/>
      <c r="V1393" s="8">
        <f t="shared" si="747"/>
        <v>8.406222343134795E-4</v>
      </c>
      <c r="W1393" s="8">
        <f t="shared" si="737"/>
        <v>2.3399224337494688E-4</v>
      </c>
      <c r="X1393" s="18"/>
      <c r="Y1393" s="8">
        <f t="shared" si="738"/>
        <v>0</v>
      </c>
      <c r="Z1393" s="8">
        <f t="shared" si="739"/>
        <v>0</v>
      </c>
      <c r="AA1393" s="8">
        <f t="shared" si="740"/>
        <v>-8.8018390225041553E-5</v>
      </c>
      <c r="AB1393" s="8">
        <f t="shared" si="748"/>
        <v>-6.0662999093853254E-2</v>
      </c>
      <c r="AC1393" s="8">
        <f t="shared" si="741"/>
        <v>-6.0751017484078296E-2</v>
      </c>
      <c r="AD1393" s="8">
        <f t="shared" si="749"/>
        <v>8.2465041186152339E-5</v>
      </c>
      <c r="AE1393" s="8">
        <f t="shared" si="742"/>
        <v>-6.066855244289214E-2</v>
      </c>
      <c r="AJ1393" s="7"/>
      <c r="AK1393" s="6"/>
      <c r="AL1393" s="6"/>
      <c r="AM1393" s="5"/>
      <c r="AN1393" s="5"/>
    </row>
    <row r="1394" spans="2:40" x14ac:dyDescent="0.15">
      <c r="B1394" s="7"/>
      <c r="C1394" s="19"/>
      <c r="F1394" s="7"/>
      <c r="G1394" s="19"/>
      <c r="H1394" s="17">
        <f t="shared" si="750"/>
        <v>112</v>
      </c>
      <c r="I1394" s="7">
        <f t="shared" si="743"/>
        <v>112</v>
      </c>
      <c r="J1394" s="16">
        <v>0</v>
      </c>
      <c r="K1394" s="14">
        <v>0</v>
      </c>
      <c r="L1394" s="15">
        <f t="shared" si="751"/>
        <v>2893.3318626994919</v>
      </c>
      <c r="M1394" s="14">
        <f t="shared" si="735"/>
        <v>769177</v>
      </c>
      <c r="N1394" s="13"/>
      <c r="O1394" s="12">
        <f>1000*(IF(I52&lt;18,VLOOKUP(I52,'[1]Mortality (No Interventions) H'!$B$10:$O$129,13),VLOOKUP(I52,'[1]Mortality (Interventions) H'!$B$392:$AV$512,34)))</f>
        <v>744.44196464890319</v>
      </c>
      <c r="P1394" s="11">
        <v>0</v>
      </c>
      <c r="Q1394" s="10">
        <f t="shared" si="744"/>
        <v>3.0421118074896529E-8</v>
      </c>
      <c r="R1394" s="10">
        <f t="shared" si="745"/>
        <v>2.2646756906492231E-8</v>
      </c>
      <c r="S1394" s="10">
        <f t="shared" si="746"/>
        <v>0</v>
      </c>
      <c r="T1394" s="9">
        <f t="shared" si="736"/>
        <v>7.7743611684042979E-9</v>
      </c>
      <c r="U1394" s="18"/>
      <c r="V1394" s="8">
        <f t="shared" si="747"/>
        <v>2.3399224337494688E-4</v>
      </c>
      <c r="W1394" s="8">
        <f t="shared" si="737"/>
        <v>5.9798598004297128E-5</v>
      </c>
      <c r="X1394" s="18"/>
      <c r="Y1394" s="8">
        <f t="shared" si="738"/>
        <v>0</v>
      </c>
      <c r="Z1394" s="8">
        <f t="shared" si="739"/>
        <v>0</v>
      </c>
      <c r="AA1394" s="8">
        <f t="shared" si="740"/>
        <v>-2.2493806880677805E-5</v>
      </c>
      <c r="AB1394" s="8">
        <f t="shared" si="748"/>
        <v>-1.7419364537064976E-2</v>
      </c>
      <c r="AC1394" s="8">
        <f t="shared" si="741"/>
        <v>-1.7441858343945654E-2</v>
      </c>
      <c r="AD1394" s="8">
        <f t="shared" si="749"/>
        <v>2.295463907508229E-5</v>
      </c>
      <c r="AE1394" s="8">
        <f t="shared" si="742"/>
        <v>-1.7418903704870571E-2</v>
      </c>
      <c r="AJ1394" s="7"/>
      <c r="AK1394" s="6"/>
      <c r="AL1394" s="6"/>
      <c r="AM1394" s="5"/>
      <c r="AN1394" s="5"/>
    </row>
    <row r="1395" spans="2:40" x14ac:dyDescent="0.15">
      <c r="B1395" s="7"/>
      <c r="C1395" s="19"/>
      <c r="F1395" s="7"/>
      <c r="G1395" s="19"/>
      <c r="H1395" s="17">
        <f t="shared" si="750"/>
        <v>113</v>
      </c>
      <c r="I1395" s="7">
        <f t="shared" si="743"/>
        <v>113</v>
      </c>
      <c r="J1395" s="16">
        <v>0</v>
      </c>
      <c r="K1395" s="14">
        <v>0</v>
      </c>
      <c r="L1395" s="15">
        <f t="shared" si="751"/>
        <v>2893.3318626994919</v>
      </c>
      <c r="M1395" s="14">
        <f t="shared" si="735"/>
        <v>769177</v>
      </c>
      <c r="N1395" s="13"/>
      <c r="O1395" s="12">
        <f>1000*(IF(I53&lt;18,VLOOKUP(I53,'[1]Mortality (No Interventions) H'!$B$10:$O$129,13),VLOOKUP(I53,'[1]Mortality (Interventions) H'!$B$392:$AV$512,34)))</f>
        <v>766.04896056292512</v>
      </c>
      <c r="P1395" s="11">
        <v>0</v>
      </c>
      <c r="Q1395" s="10">
        <f t="shared" si="744"/>
        <v>7.7743611684042979E-9</v>
      </c>
      <c r="R1395" s="10">
        <f t="shared" si="745"/>
        <v>5.9555412920968806E-9</v>
      </c>
      <c r="S1395" s="10">
        <f t="shared" si="746"/>
        <v>0</v>
      </c>
      <c r="T1395" s="9">
        <f t="shared" si="736"/>
        <v>1.8188198763074174E-9</v>
      </c>
      <c r="U1395" s="18"/>
      <c r="V1395" s="8">
        <f t="shared" si="747"/>
        <v>5.9798598004297128E-5</v>
      </c>
      <c r="W1395" s="8">
        <f t="shared" si="737"/>
        <v>1.3989944159985105E-5</v>
      </c>
      <c r="X1395" s="18"/>
      <c r="Y1395" s="8">
        <f t="shared" si="738"/>
        <v>0</v>
      </c>
      <c r="Z1395" s="8">
        <f t="shared" si="739"/>
        <v>0</v>
      </c>
      <c r="AA1395" s="8">
        <f t="shared" si="740"/>
        <v>-5.2624495006313997E-6</v>
      </c>
      <c r="AB1395" s="8">
        <f t="shared" si="748"/>
        <v>-4.5808653844312021E-3</v>
      </c>
      <c r="AC1395" s="8">
        <f t="shared" si="741"/>
        <v>-4.5861278339318339E-3</v>
      </c>
      <c r="AD1395" s="8">
        <f t="shared" si="749"/>
        <v>5.8662424642215488E-6</v>
      </c>
      <c r="AE1395" s="8">
        <f t="shared" si="742"/>
        <v>-4.5802615914676123E-3</v>
      </c>
      <c r="AJ1395" s="7"/>
      <c r="AK1395" s="6"/>
      <c r="AL1395" s="6"/>
      <c r="AM1395" s="5"/>
      <c r="AN1395" s="5"/>
    </row>
    <row r="1396" spans="2:40" x14ac:dyDescent="0.15">
      <c r="B1396" s="7"/>
      <c r="C1396" s="19"/>
      <c r="F1396" s="7"/>
      <c r="G1396" s="19"/>
      <c r="H1396" s="17">
        <f t="shared" si="750"/>
        <v>114</v>
      </c>
      <c r="I1396" s="7">
        <f t="shared" si="743"/>
        <v>114</v>
      </c>
      <c r="J1396" s="16">
        <v>0</v>
      </c>
      <c r="K1396" s="14">
        <v>0</v>
      </c>
      <c r="L1396" s="15">
        <f t="shared" si="751"/>
        <v>2893.3318626994919</v>
      </c>
      <c r="M1396" s="14">
        <f t="shared" si="735"/>
        <v>769177</v>
      </c>
      <c r="N1396" s="13"/>
      <c r="O1396" s="12">
        <f>1000*(IF(I54&lt;18,VLOOKUP(I54,'[1]Mortality (No Interventions) H'!$B$10:$O$129,13),VLOOKUP(I54,'[1]Mortality (Interventions) H'!$B$392:$AV$512,34)))</f>
        <v>786.42374071033657</v>
      </c>
      <c r="P1396" s="11">
        <v>0</v>
      </c>
      <c r="Q1396" s="10">
        <f t="shared" si="744"/>
        <v>1.8188198763074174E-9</v>
      </c>
      <c r="R1396" s="10">
        <f t="shared" si="745"/>
        <v>1.4303631308039907E-9</v>
      </c>
      <c r="S1396" s="10">
        <f t="shared" si="746"/>
        <v>0</v>
      </c>
      <c r="T1396" s="9">
        <f t="shared" si="736"/>
        <v>3.8845674550342667E-10</v>
      </c>
      <c r="U1396" s="18"/>
      <c r="V1396" s="8">
        <f t="shared" si="747"/>
        <v>1.3989944159985105E-5</v>
      </c>
      <c r="W1396" s="8">
        <f t="shared" si="737"/>
        <v>2.9879199413608924E-6</v>
      </c>
      <c r="X1396" s="18"/>
      <c r="Y1396" s="8">
        <f t="shared" si="738"/>
        <v>0</v>
      </c>
      <c r="Z1396" s="8">
        <f t="shared" si="739"/>
        <v>0</v>
      </c>
      <c r="AA1396" s="8">
        <f t="shared" si="740"/>
        <v>-1.123934279045612E-6</v>
      </c>
      <c r="AB1396" s="8">
        <f t="shared" si="748"/>
        <v>-1.1002024218624211E-3</v>
      </c>
      <c r="AC1396" s="8">
        <f t="shared" si="741"/>
        <v>-1.1013263561414667E-3</v>
      </c>
      <c r="AD1396" s="8">
        <f t="shared" si="749"/>
        <v>1.3724135220945389E-6</v>
      </c>
      <c r="AE1396" s="8">
        <f t="shared" si="742"/>
        <v>-1.0999539426193722E-3</v>
      </c>
      <c r="AJ1396" s="7"/>
      <c r="AK1396" s="6"/>
      <c r="AL1396" s="6"/>
      <c r="AM1396" s="5"/>
      <c r="AN1396" s="5"/>
    </row>
    <row r="1397" spans="2:40" x14ac:dyDescent="0.15">
      <c r="B1397" s="7"/>
      <c r="C1397" s="19"/>
      <c r="F1397" s="7"/>
      <c r="G1397" s="19"/>
      <c r="H1397" s="17">
        <f t="shared" si="750"/>
        <v>115</v>
      </c>
      <c r="I1397" s="7">
        <f t="shared" si="743"/>
        <v>115</v>
      </c>
      <c r="J1397" s="16">
        <v>0</v>
      </c>
      <c r="K1397" s="14">
        <v>0</v>
      </c>
      <c r="L1397" s="15">
        <f t="shared" si="751"/>
        <v>2893.3318626994919</v>
      </c>
      <c r="M1397" s="14">
        <f t="shared" si="735"/>
        <v>769177</v>
      </c>
      <c r="N1397" s="13"/>
      <c r="O1397" s="12">
        <f>1000*(IF(I55&lt;18,VLOOKUP(I55,'[1]Mortality (No Interventions) H'!$B$10:$O$129,13),VLOOKUP(I55,'[1]Mortality (Interventions) H'!$B$392:$AV$512,34)))</f>
        <v>805.52724109095755</v>
      </c>
      <c r="P1397" s="11">
        <v>0</v>
      </c>
      <c r="Q1397" s="10">
        <f t="shared" si="744"/>
        <v>3.8845674550342667E-10</v>
      </c>
      <c r="R1397" s="10">
        <f t="shared" si="745"/>
        <v>3.1291249048854754E-10</v>
      </c>
      <c r="S1397" s="10">
        <f t="shared" si="746"/>
        <v>0</v>
      </c>
      <c r="T1397" s="9">
        <f t="shared" si="736"/>
        <v>7.554425501487913E-11</v>
      </c>
      <c r="U1397" s="18"/>
      <c r="V1397" s="8">
        <f t="shared" si="747"/>
        <v>2.9879199413608924E-6</v>
      </c>
      <c r="W1397" s="8">
        <f t="shared" si="737"/>
        <v>5.8106903439579684E-7</v>
      </c>
      <c r="X1397" s="18"/>
      <c r="Y1397" s="8">
        <f t="shared" si="738"/>
        <v>0</v>
      </c>
      <c r="Z1397" s="8">
        <f t="shared" si="739"/>
        <v>0</v>
      </c>
      <c r="AA1397" s="8">
        <f t="shared" si="740"/>
        <v>-2.1857460007844567E-7</v>
      </c>
      <c r="AB1397" s="8">
        <f t="shared" si="748"/>
        <v>-2.4068509069650952E-4</v>
      </c>
      <c r="AC1397" s="8">
        <f t="shared" si="741"/>
        <v>-2.4090366529658797E-4</v>
      </c>
      <c r="AD1397" s="8">
        <f t="shared" si="749"/>
        <v>2.9311494624750356E-7</v>
      </c>
      <c r="AE1397" s="8">
        <f t="shared" si="742"/>
        <v>-2.4061055035034046E-4</v>
      </c>
      <c r="AJ1397" s="7"/>
      <c r="AK1397" s="6"/>
      <c r="AL1397" s="6"/>
      <c r="AM1397" s="5"/>
      <c r="AN1397" s="5"/>
    </row>
    <row r="1398" spans="2:40" x14ac:dyDescent="0.15">
      <c r="B1398" s="7"/>
      <c r="C1398" s="19"/>
      <c r="F1398" s="7"/>
      <c r="G1398" s="19"/>
      <c r="H1398" s="17">
        <f t="shared" si="750"/>
        <v>116</v>
      </c>
      <c r="I1398" s="7">
        <f t="shared" si="743"/>
        <v>116</v>
      </c>
      <c r="J1398" s="16">
        <v>0</v>
      </c>
      <c r="K1398" s="14">
        <v>0</v>
      </c>
      <c r="L1398" s="15">
        <f t="shared" si="751"/>
        <v>2893.3318626994919</v>
      </c>
      <c r="M1398" s="14">
        <f t="shared" si="735"/>
        <v>769177</v>
      </c>
      <c r="N1398" s="13"/>
      <c r="O1398" s="12">
        <f>1000*(IF(I56&lt;18,VLOOKUP(I56,'[1]Mortality (No Interventions) H'!$B$10:$O$129,13),VLOOKUP(I56,'[1]Mortality (Interventions) H'!$B$392:$AV$512,34)))</f>
        <v>823.48815805621939</v>
      </c>
      <c r="P1398" s="11">
        <v>0</v>
      </c>
      <c r="Q1398" s="10">
        <f t="shared" si="744"/>
        <v>7.554425501487913E-11</v>
      </c>
      <c r="R1398" s="10">
        <f t="shared" si="745"/>
        <v>6.220979941393213E-11</v>
      </c>
      <c r="S1398" s="10">
        <f t="shared" si="746"/>
        <v>0</v>
      </c>
      <c r="T1398" s="9">
        <f t="shared" si="736"/>
        <v>1.3334455600947E-11</v>
      </c>
      <c r="U1398" s="18"/>
      <c r="V1398" s="8">
        <f t="shared" si="747"/>
        <v>5.8106903439579684E-7</v>
      </c>
      <c r="W1398" s="8">
        <f t="shared" si="737"/>
        <v>1.025655655576961E-7</v>
      </c>
      <c r="X1398" s="18"/>
      <c r="Y1398" s="8">
        <f t="shared" si="738"/>
        <v>0</v>
      </c>
      <c r="Z1398" s="8">
        <f t="shared" si="739"/>
        <v>0</v>
      </c>
      <c r="AA1398" s="8">
        <f t="shared" si="740"/>
        <v>-3.8581005261971658E-8</v>
      </c>
      <c r="AB1398" s="8">
        <f t="shared" si="748"/>
        <v>-4.7850346883810072E-5</v>
      </c>
      <c r="AC1398" s="8">
        <f t="shared" si="741"/>
        <v>-4.7888927889072042E-5</v>
      </c>
      <c r="AD1398" s="8">
        <f t="shared" si="749"/>
        <v>5.7002872274227674E-8</v>
      </c>
      <c r="AE1398" s="8">
        <f t="shared" si="742"/>
        <v>-4.7831925016797816E-5</v>
      </c>
      <c r="AJ1398" s="7"/>
      <c r="AK1398" s="6"/>
      <c r="AL1398" s="6"/>
      <c r="AM1398" s="5"/>
      <c r="AN1398" s="5"/>
    </row>
    <row r="1399" spans="2:40" x14ac:dyDescent="0.15">
      <c r="H1399" s="17">
        <f t="shared" si="750"/>
        <v>117</v>
      </c>
      <c r="I1399" s="7">
        <f t="shared" si="743"/>
        <v>117</v>
      </c>
      <c r="J1399" s="16">
        <v>0</v>
      </c>
      <c r="K1399" s="14">
        <v>0</v>
      </c>
      <c r="L1399" s="15">
        <f t="shared" si="751"/>
        <v>2893.3318626994919</v>
      </c>
      <c r="M1399" s="14">
        <f t="shared" si="735"/>
        <v>769177</v>
      </c>
      <c r="N1399" s="13"/>
      <c r="O1399" s="12">
        <f>1000*(IF(I57&lt;18,VLOOKUP(I57,'[1]Mortality (No Interventions) H'!$B$10:$O$129,13),VLOOKUP(I57,'[1]Mortality (Interventions) H'!$B$392:$AV$512,34)))</f>
        <v>840.45225832593587</v>
      </c>
      <c r="P1399" s="11">
        <v>0</v>
      </c>
      <c r="Q1399" s="10">
        <f t="shared" si="744"/>
        <v>1.3334455600947E-11</v>
      </c>
      <c r="R1399" s="10">
        <f t="shared" si="745"/>
        <v>1.120697332336283E-11</v>
      </c>
      <c r="S1399" s="10">
        <f t="shared" si="746"/>
        <v>0</v>
      </c>
      <c r="T1399" s="9">
        <f t="shared" si="736"/>
        <v>2.1274822775841702E-12</v>
      </c>
      <c r="U1399" s="18"/>
      <c r="V1399" s="8">
        <f t="shared" si="747"/>
        <v>1.025655655576961E-7</v>
      </c>
      <c r="W1399" s="8">
        <f t="shared" si="737"/>
        <v>1.6364104358253594E-8</v>
      </c>
      <c r="X1399" s="18"/>
      <c r="Y1399" s="8">
        <f t="shared" si="738"/>
        <v>0</v>
      </c>
      <c r="Z1399" s="8">
        <f t="shared" si="739"/>
        <v>0</v>
      </c>
      <c r="AA1399" s="8">
        <f t="shared" si="740"/>
        <v>-6.1555122610627647E-9</v>
      </c>
      <c r="AB1399" s="8">
        <f t="shared" si="748"/>
        <v>-8.6201461199442511E-6</v>
      </c>
      <c r="AC1399" s="8">
        <f t="shared" si="741"/>
        <v>-8.6263016322053139E-6</v>
      </c>
      <c r="AD1399" s="8">
        <f t="shared" si="749"/>
        <v>1.0061681981209989E-8</v>
      </c>
      <c r="AE1399" s="8">
        <f t="shared" si="742"/>
        <v>-8.6162399502241038E-6</v>
      </c>
      <c r="AJ1399" s="7"/>
      <c r="AK1399" s="6"/>
      <c r="AL1399" s="6"/>
      <c r="AM1399" s="5"/>
      <c r="AN1399" s="5"/>
    </row>
    <row r="1400" spans="2:40" x14ac:dyDescent="0.15">
      <c r="H1400" s="17">
        <f t="shared" si="750"/>
        <v>118</v>
      </c>
      <c r="I1400" s="7">
        <f t="shared" si="743"/>
        <v>118</v>
      </c>
      <c r="J1400" s="16">
        <v>0</v>
      </c>
      <c r="K1400" s="14">
        <v>0</v>
      </c>
      <c r="L1400" s="15">
        <f t="shared" si="751"/>
        <v>2893.3318626994919</v>
      </c>
      <c r="M1400" s="14">
        <f t="shared" si="735"/>
        <v>769177</v>
      </c>
      <c r="N1400" s="13"/>
      <c r="O1400" s="12">
        <f>1000*(IF(I58&lt;18,VLOOKUP(I58,'[1]Mortality (No Interventions) H'!$B$10:$O$129,13),VLOOKUP(I58,'[1]Mortality (Interventions) H'!$B$392:$AV$512,34)))</f>
        <v>856.40807745544066</v>
      </c>
      <c r="P1400" s="11">
        <v>0</v>
      </c>
      <c r="Q1400" s="10">
        <f t="shared" si="744"/>
        <v>2.1274822775841702E-12</v>
      </c>
      <c r="R1400" s="10">
        <f t="shared" si="745"/>
        <v>1.8219930071663815E-12</v>
      </c>
      <c r="S1400" s="10">
        <f t="shared" si="746"/>
        <v>0</v>
      </c>
      <c r="T1400" s="9">
        <f t="shared" si="736"/>
        <v>3.054892704177887E-13</v>
      </c>
      <c r="U1400" s="18"/>
      <c r="V1400" s="8">
        <f t="shared" si="747"/>
        <v>1.6364104358253594E-8</v>
      </c>
      <c r="W1400" s="8">
        <f t="shared" si="737"/>
        <v>2.3497532055214346E-9</v>
      </c>
      <c r="X1400" s="18"/>
      <c r="Y1400" s="8">
        <f t="shared" si="738"/>
        <v>0</v>
      </c>
      <c r="Z1400" s="8">
        <f t="shared" si="739"/>
        <v>0</v>
      </c>
      <c r="AA1400" s="8">
        <f t="shared" si="740"/>
        <v>-8.8388183981260935E-10</v>
      </c>
      <c r="AB1400" s="8">
        <f t="shared" si="748"/>
        <v>-1.4014351152732158E-6</v>
      </c>
      <c r="AC1400" s="8">
        <f t="shared" si="741"/>
        <v>-1.4023189971130284E-6</v>
      </c>
      <c r="AD1400" s="8">
        <f t="shared" si="749"/>
        <v>1.6053186375446777E-9</v>
      </c>
      <c r="AE1400" s="8">
        <f t="shared" si="742"/>
        <v>-1.4007136784754837E-6</v>
      </c>
      <c r="AJ1400" s="7"/>
      <c r="AK1400" s="6"/>
      <c r="AL1400" s="6"/>
      <c r="AM1400" s="5"/>
      <c r="AN1400" s="5"/>
    </row>
    <row r="1401" spans="2:40" x14ac:dyDescent="0.15">
      <c r="H1401" s="17">
        <f t="shared" si="750"/>
        <v>119</v>
      </c>
      <c r="I1401" s="7">
        <f t="shared" si="743"/>
        <v>119</v>
      </c>
      <c r="J1401" s="16">
        <v>0</v>
      </c>
      <c r="K1401" s="14">
        <v>0</v>
      </c>
      <c r="L1401" s="15">
        <f t="shared" si="751"/>
        <v>2893.3318626994919</v>
      </c>
      <c r="M1401" s="14">
        <f t="shared" si="735"/>
        <v>769177</v>
      </c>
      <c r="N1401" s="13"/>
      <c r="O1401" s="12">
        <f>1000*(IF(I59&lt;18,VLOOKUP(I59,'[1]Mortality (No Interventions) H'!$B$10:$O$129,13),VLOOKUP(I59,'[1]Mortality (Interventions) H'!$B$392:$AV$512,34)))</f>
        <v>871.34415100006743</v>
      </c>
      <c r="P1401" s="11">
        <v>0</v>
      </c>
      <c r="Q1401" s="10">
        <f t="shared" si="744"/>
        <v>3.054892704177887E-13</v>
      </c>
      <c r="R1401" s="10">
        <f t="shared" si="745"/>
        <v>2.6618628897181813E-13</v>
      </c>
      <c r="S1401" s="10">
        <f t="shared" si="746"/>
        <v>0</v>
      </c>
      <c r="T1401" s="9">
        <f t="shared" si="736"/>
        <v>3.9302981445970566E-14</v>
      </c>
      <c r="U1401" s="18"/>
      <c r="V1401" s="8">
        <f t="shared" si="747"/>
        <v>2.3497532055214346E-9</v>
      </c>
      <c r="W1401" s="8">
        <f t="shared" si="737"/>
        <v>3.0230949359667303E-10</v>
      </c>
      <c r="X1401" s="18"/>
      <c r="Y1401" s="8">
        <f t="shared" si="738"/>
        <v>0</v>
      </c>
      <c r="Z1401" s="8">
        <f t="shared" si="739"/>
        <v>0</v>
      </c>
      <c r="AA1401" s="8">
        <f t="shared" si="740"/>
        <v>-1.1371656851671359E-10</v>
      </c>
      <c r="AB1401" s="8">
        <f t="shared" si="748"/>
        <v>-2.0474437119247616E-7</v>
      </c>
      <c r="AC1401" s="8">
        <f t="shared" si="741"/>
        <v>-2.0485808776099287E-7</v>
      </c>
      <c r="AD1401" s="8">
        <f t="shared" si="749"/>
        <v>2.3051078946165275E-10</v>
      </c>
      <c r="AE1401" s="8">
        <f t="shared" si="742"/>
        <v>-2.0462757697153122E-7</v>
      </c>
      <c r="AJ1401" s="7"/>
      <c r="AK1401" s="6"/>
      <c r="AL1401" s="6"/>
      <c r="AM1401" s="5"/>
      <c r="AN1401" s="5"/>
    </row>
    <row r="1402" spans="2:40" x14ac:dyDescent="0.15">
      <c r="H1402" s="17">
        <f t="shared" si="750"/>
        <v>120</v>
      </c>
      <c r="I1402" s="7">
        <f t="shared" si="743"/>
        <v>120</v>
      </c>
      <c r="J1402" s="16">
        <v>0</v>
      </c>
      <c r="K1402" s="14">
        <v>0</v>
      </c>
      <c r="L1402" s="15">
        <f t="shared" si="751"/>
        <v>2893.3318626994919</v>
      </c>
      <c r="M1402" s="14">
        <f t="shared" si="735"/>
        <v>769177</v>
      </c>
      <c r="N1402" s="13"/>
      <c r="O1402" s="12">
        <f>1000*(IF(I60&lt;18,VLOOKUP(I60,'[1]Mortality (No Interventions) H'!$B$10:$O$129,13),VLOOKUP(I60,'[1]Mortality (Interventions) H'!$B$392:$AV$512,34)))</f>
        <v>1000</v>
      </c>
      <c r="P1402" s="11">
        <v>0</v>
      </c>
      <c r="Q1402" s="10">
        <f t="shared" si="744"/>
        <v>3.9302981445970566E-14</v>
      </c>
      <c r="R1402" s="10">
        <f t="shared" si="745"/>
        <v>3.9302981445970566E-14</v>
      </c>
      <c r="S1402" s="10">
        <f t="shared" si="746"/>
        <v>0</v>
      </c>
      <c r="T1402" s="9">
        <f t="shared" si="736"/>
        <v>0</v>
      </c>
      <c r="U1402" s="18"/>
      <c r="V1402" s="8">
        <f t="shared" si="747"/>
        <v>3.0230949359667303E-10</v>
      </c>
      <c r="W1402" s="8">
        <f t="shared" si="737"/>
        <v>0</v>
      </c>
      <c r="X1402" s="18"/>
      <c r="Y1402" s="8">
        <f t="shared" si="738"/>
        <v>0</v>
      </c>
      <c r="Z1402" s="8">
        <f t="shared" si="739"/>
        <v>0</v>
      </c>
      <c r="AA1402" s="8">
        <f t="shared" si="740"/>
        <v>0</v>
      </c>
      <c r="AB1402" s="8">
        <f t="shared" si="748"/>
        <v>-3.0230949359667304E-8</v>
      </c>
      <c r="AC1402" s="8">
        <f t="shared" si="741"/>
        <v>-3.0230949359667304E-8</v>
      </c>
      <c r="AD1402" s="8">
        <f t="shared" si="749"/>
        <v>2.9656561321833626E-11</v>
      </c>
      <c r="AE1402" s="8">
        <f t="shared" si="742"/>
        <v>-3.0201292798345468E-8</v>
      </c>
      <c r="AJ1402" s="7"/>
      <c r="AK1402" s="6"/>
      <c r="AL1402" s="6"/>
      <c r="AM1402" s="5"/>
      <c r="AN1402" s="5"/>
    </row>
    <row r="1403" spans="2:40" x14ac:dyDescent="0.15">
      <c r="H1403" s="17">
        <f t="shared" si="750"/>
        <v>121</v>
      </c>
      <c r="I1403" s="7" t="b">
        <f t="shared" si="743"/>
        <v>0</v>
      </c>
      <c r="J1403" s="16">
        <v>0</v>
      </c>
      <c r="K1403" s="14">
        <v>0</v>
      </c>
      <c r="L1403" s="15">
        <f t="shared" si="751"/>
        <v>2893.3318626994919</v>
      </c>
      <c r="M1403" s="14">
        <f t="shared" si="735"/>
        <v>769177</v>
      </c>
      <c r="N1403" s="13"/>
      <c r="O1403" s="12" t="e">
        <f>1000*(IF(I61&lt;18,VLOOKUP(I61,'[1]Mortality (No Interventions) H'!$B$10:$O$129,13),VLOOKUP(I61,'[1]Mortality (Interventions) H'!$B$392:$AV$512,34)))</f>
        <v>#N/A</v>
      </c>
      <c r="P1403" s="11">
        <v>0</v>
      </c>
      <c r="Q1403" s="10">
        <f t="shared" si="744"/>
        <v>0</v>
      </c>
      <c r="R1403" s="10" t="e">
        <f t="shared" si="745"/>
        <v>#N/A</v>
      </c>
      <c r="S1403" s="10" t="e">
        <f t="shared" si="746"/>
        <v>#N/A</v>
      </c>
      <c r="T1403" s="9" t="e">
        <f t="shared" si="736"/>
        <v>#N/A</v>
      </c>
      <c r="U1403" s="18"/>
      <c r="V1403" s="8">
        <f t="shared" si="747"/>
        <v>0</v>
      </c>
      <c r="W1403" s="8" t="e">
        <f t="shared" si="737"/>
        <v>#N/A</v>
      </c>
      <c r="X1403" s="18"/>
      <c r="Y1403" s="8">
        <f t="shared" si="738"/>
        <v>0</v>
      </c>
      <c r="Z1403" s="8">
        <f t="shared" si="739"/>
        <v>0</v>
      </c>
      <c r="AA1403" s="8">
        <f t="shared" si="740"/>
        <v>0</v>
      </c>
      <c r="AB1403" s="8">
        <f t="shared" si="748"/>
        <v>0</v>
      </c>
      <c r="AC1403" s="8">
        <f t="shared" si="741"/>
        <v>0</v>
      </c>
      <c r="AD1403" s="8">
        <f t="shared" si="749"/>
        <v>0</v>
      </c>
      <c r="AE1403" s="8">
        <f t="shared" si="742"/>
        <v>0</v>
      </c>
      <c r="AJ1403" s="7"/>
      <c r="AK1403" s="6"/>
      <c r="AL1403" s="6"/>
      <c r="AM1403" s="5"/>
      <c r="AN1403" s="5"/>
    </row>
    <row r="1404" spans="2:40" x14ac:dyDescent="0.15">
      <c r="H1404" s="17">
        <f t="shared" si="750"/>
        <v>122</v>
      </c>
      <c r="I1404" s="7" t="b">
        <f t="shared" si="743"/>
        <v>0</v>
      </c>
      <c r="J1404" s="16">
        <v>0</v>
      </c>
      <c r="K1404" s="14">
        <v>0</v>
      </c>
      <c r="L1404" s="15">
        <f t="shared" si="751"/>
        <v>2893.3318626994919</v>
      </c>
      <c r="M1404" s="14">
        <f t="shared" si="735"/>
        <v>769177</v>
      </c>
      <c r="N1404" s="13"/>
      <c r="O1404" s="12" t="e">
        <f>1000*(IF(I62&lt;18,VLOOKUP(I62,'[1]Mortality (No Interventions) H'!$B$10:$O$129,13),VLOOKUP(I62,'[1]Mortality (Interventions) H'!$B$392:$AV$512,34)))</f>
        <v>#N/A</v>
      </c>
      <c r="P1404" s="11">
        <v>0</v>
      </c>
      <c r="Q1404" s="10" t="e">
        <f t="shared" si="744"/>
        <v>#N/A</v>
      </c>
      <c r="R1404" s="10" t="e">
        <f t="shared" si="745"/>
        <v>#N/A</v>
      </c>
      <c r="S1404" s="10" t="e">
        <f t="shared" si="746"/>
        <v>#N/A</v>
      </c>
      <c r="T1404" s="9" t="e">
        <f t="shared" si="736"/>
        <v>#N/A</v>
      </c>
      <c r="U1404" s="18"/>
      <c r="V1404" s="8" t="e">
        <f t="shared" si="747"/>
        <v>#N/A</v>
      </c>
      <c r="W1404" s="8" t="e">
        <f t="shared" si="737"/>
        <v>#N/A</v>
      </c>
      <c r="X1404" s="18"/>
      <c r="Y1404" s="8">
        <f t="shared" si="738"/>
        <v>0</v>
      </c>
      <c r="Z1404" s="8">
        <f t="shared" si="739"/>
        <v>0</v>
      </c>
      <c r="AA1404" s="8">
        <f t="shared" si="740"/>
        <v>0</v>
      </c>
      <c r="AB1404" s="8">
        <f t="shared" si="748"/>
        <v>0</v>
      </c>
      <c r="AC1404" s="8">
        <f t="shared" si="741"/>
        <v>0</v>
      </c>
      <c r="AD1404" s="8">
        <f t="shared" si="749"/>
        <v>0</v>
      </c>
      <c r="AE1404" s="8">
        <f t="shared" si="742"/>
        <v>0</v>
      </c>
      <c r="AJ1404" s="7"/>
      <c r="AK1404" s="6"/>
      <c r="AL1404" s="6"/>
      <c r="AM1404" s="5"/>
      <c r="AN1404" s="5"/>
    </row>
    <row r="1405" spans="2:40" x14ac:dyDescent="0.15">
      <c r="H1405" s="17">
        <f t="shared" si="750"/>
        <v>123</v>
      </c>
      <c r="I1405" s="7" t="b">
        <f t="shared" si="743"/>
        <v>0</v>
      </c>
      <c r="J1405" s="16">
        <v>0</v>
      </c>
      <c r="K1405" s="14">
        <v>0</v>
      </c>
      <c r="L1405" s="15">
        <f t="shared" si="751"/>
        <v>2893.3318626994919</v>
      </c>
      <c r="M1405" s="14">
        <f t="shared" si="735"/>
        <v>769177</v>
      </c>
      <c r="N1405" s="13"/>
      <c r="O1405" s="12" t="e">
        <f>1000*(IF(I63&lt;18,VLOOKUP(I63,'[1]Mortality (No Interventions) H'!$B$10:$O$129,13),VLOOKUP(I63,'[1]Mortality (Interventions) H'!$B$392:$AV$512,34)))</f>
        <v>#N/A</v>
      </c>
      <c r="P1405" s="11">
        <v>0</v>
      </c>
      <c r="Q1405" s="10" t="e">
        <f t="shared" si="744"/>
        <v>#N/A</v>
      </c>
      <c r="R1405" s="10" t="e">
        <f t="shared" si="745"/>
        <v>#N/A</v>
      </c>
      <c r="S1405" s="10" t="e">
        <f t="shared" si="746"/>
        <v>#N/A</v>
      </c>
      <c r="T1405" s="9" t="e">
        <f t="shared" si="736"/>
        <v>#N/A</v>
      </c>
      <c r="U1405" s="18"/>
      <c r="V1405" s="8" t="e">
        <f t="shared" si="747"/>
        <v>#N/A</v>
      </c>
      <c r="W1405" s="8" t="e">
        <f t="shared" si="737"/>
        <v>#N/A</v>
      </c>
      <c r="X1405" s="18"/>
      <c r="Y1405" s="8">
        <f t="shared" si="738"/>
        <v>0</v>
      </c>
      <c r="Z1405" s="8">
        <f t="shared" si="739"/>
        <v>0</v>
      </c>
      <c r="AA1405" s="8">
        <f t="shared" si="740"/>
        <v>0</v>
      </c>
      <c r="AB1405" s="8">
        <f t="shared" si="748"/>
        <v>0</v>
      </c>
      <c r="AC1405" s="8">
        <f t="shared" si="741"/>
        <v>0</v>
      </c>
      <c r="AD1405" s="8">
        <f t="shared" si="749"/>
        <v>0</v>
      </c>
      <c r="AE1405" s="8">
        <f t="shared" si="742"/>
        <v>0</v>
      </c>
      <c r="AJ1405" s="7"/>
      <c r="AK1405" s="6"/>
      <c r="AL1405" s="6"/>
      <c r="AM1405" s="5"/>
      <c r="AN1405" s="5"/>
    </row>
    <row r="1406" spans="2:40" x14ac:dyDescent="0.15">
      <c r="H1406" s="17">
        <f t="shared" si="750"/>
        <v>124</v>
      </c>
      <c r="I1406" s="7" t="b">
        <f t="shared" si="743"/>
        <v>0</v>
      </c>
      <c r="J1406" s="16">
        <v>0</v>
      </c>
      <c r="K1406" s="14">
        <v>0</v>
      </c>
      <c r="L1406" s="15">
        <f t="shared" si="751"/>
        <v>2893.3318626994919</v>
      </c>
      <c r="M1406" s="14">
        <f t="shared" si="735"/>
        <v>769177</v>
      </c>
      <c r="N1406" s="13"/>
      <c r="O1406" s="12" t="e">
        <f>1000*(IF(I64&lt;18,VLOOKUP(I64,'[1]Mortality (No Interventions) H'!$B$10:$O$129,13),VLOOKUP(I64,'[1]Mortality (Interventions) H'!$B$392:$AV$512,34)))</f>
        <v>#N/A</v>
      </c>
      <c r="P1406" s="11">
        <v>0</v>
      </c>
      <c r="Q1406" s="10" t="e">
        <f t="shared" si="744"/>
        <v>#N/A</v>
      </c>
      <c r="R1406" s="10" t="e">
        <f t="shared" si="745"/>
        <v>#N/A</v>
      </c>
      <c r="S1406" s="10" t="e">
        <f t="shared" si="746"/>
        <v>#N/A</v>
      </c>
      <c r="T1406" s="9" t="e">
        <f t="shared" si="736"/>
        <v>#N/A</v>
      </c>
      <c r="U1406" s="18"/>
      <c r="V1406" s="8" t="e">
        <f t="shared" si="747"/>
        <v>#N/A</v>
      </c>
      <c r="W1406" s="8" t="e">
        <f t="shared" si="737"/>
        <v>#N/A</v>
      </c>
      <c r="X1406" s="18"/>
      <c r="Y1406" s="8">
        <f t="shared" si="738"/>
        <v>0</v>
      </c>
      <c r="Z1406" s="8">
        <f t="shared" si="739"/>
        <v>0</v>
      </c>
      <c r="AA1406" s="8">
        <f t="shared" si="740"/>
        <v>0</v>
      </c>
      <c r="AB1406" s="8">
        <f t="shared" si="748"/>
        <v>0</v>
      </c>
      <c r="AC1406" s="8">
        <f t="shared" si="741"/>
        <v>0</v>
      </c>
      <c r="AD1406" s="8">
        <f t="shared" si="749"/>
        <v>0</v>
      </c>
      <c r="AE1406" s="8">
        <f t="shared" si="742"/>
        <v>0</v>
      </c>
      <c r="AJ1406" s="7"/>
      <c r="AK1406" s="6"/>
      <c r="AL1406" s="6"/>
      <c r="AM1406" s="5"/>
      <c r="AN1406" s="5"/>
    </row>
    <row r="1407" spans="2:40" x14ac:dyDescent="0.15">
      <c r="H1407" s="17">
        <f t="shared" si="750"/>
        <v>125</v>
      </c>
      <c r="I1407" s="7" t="b">
        <f t="shared" si="743"/>
        <v>0</v>
      </c>
      <c r="J1407" s="16">
        <v>0</v>
      </c>
      <c r="K1407" s="14">
        <v>0</v>
      </c>
      <c r="L1407" s="15">
        <f t="shared" si="751"/>
        <v>2893.3318626994919</v>
      </c>
      <c r="M1407" s="14">
        <f t="shared" si="735"/>
        <v>769177</v>
      </c>
      <c r="N1407" s="13"/>
      <c r="O1407" s="12" t="e">
        <f>1000*(IF(I65&lt;18,VLOOKUP(I65,'[1]Mortality (No Interventions) H'!$B$10:$O$129,13),VLOOKUP(I65,'[1]Mortality (Interventions) H'!$B$392:$AV$512,34)))</f>
        <v>#N/A</v>
      </c>
      <c r="P1407" s="11">
        <v>0</v>
      </c>
      <c r="Q1407" s="10" t="e">
        <f t="shared" si="744"/>
        <v>#N/A</v>
      </c>
      <c r="R1407" s="10" t="e">
        <f t="shared" si="745"/>
        <v>#N/A</v>
      </c>
      <c r="S1407" s="10" t="e">
        <f t="shared" si="746"/>
        <v>#N/A</v>
      </c>
      <c r="T1407" s="9" t="e">
        <f t="shared" si="736"/>
        <v>#N/A</v>
      </c>
      <c r="U1407" s="18"/>
      <c r="V1407" s="8" t="e">
        <f t="shared" si="747"/>
        <v>#N/A</v>
      </c>
      <c r="W1407" s="8" t="e">
        <f t="shared" si="737"/>
        <v>#N/A</v>
      </c>
      <c r="X1407" s="18"/>
      <c r="Y1407" s="8">
        <f t="shared" si="738"/>
        <v>0</v>
      </c>
      <c r="Z1407" s="8">
        <f t="shared" si="739"/>
        <v>0</v>
      </c>
      <c r="AA1407" s="8">
        <f t="shared" si="740"/>
        <v>0</v>
      </c>
      <c r="AB1407" s="8">
        <f t="shared" si="748"/>
        <v>0</v>
      </c>
      <c r="AC1407" s="8">
        <f t="shared" si="741"/>
        <v>0</v>
      </c>
      <c r="AD1407" s="8">
        <f t="shared" si="749"/>
        <v>0</v>
      </c>
      <c r="AE1407" s="8">
        <f t="shared" si="742"/>
        <v>0</v>
      </c>
      <c r="AJ1407" s="7"/>
      <c r="AK1407" s="6"/>
      <c r="AL1407" s="6"/>
      <c r="AM1407" s="5"/>
      <c r="AN1407" s="5"/>
    </row>
    <row r="1408" spans="2:40" x14ac:dyDescent="0.15">
      <c r="H1408" s="17">
        <f t="shared" si="750"/>
        <v>126</v>
      </c>
      <c r="I1408" s="7" t="b">
        <f t="shared" si="743"/>
        <v>0</v>
      </c>
      <c r="J1408" s="16">
        <v>0</v>
      </c>
      <c r="K1408" s="14">
        <v>0</v>
      </c>
      <c r="L1408" s="15">
        <f t="shared" si="751"/>
        <v>2893.3318626994919</v>
      </c>
      <c r="M1408" s="14">
        <f t="shared" si="735"/>
        <v>769177</v>
      </c>
      <c r="N1408" s="13"/>
      <c r="O1408" s="12" t="e">
        <f>1000*(IF(I66&lt;18,VLOOKUP(I66,'[1]Mortality (No Interventions) H'!$B$10:$O$129,13),VLOOKUP(I66,'[1]Mortality (Interventions) H'!$B$392:$AV$512,34)))</f>
        <v>#N/A</v>
      </c>
      <c r="P1408" s="11">
        <v>0</v>
      </c>
      <c r="Q1408" s="10" t="e">
        <f t="shared" si="744"/>
        <v>#N/A</v>
      </c>
      <c r="R1408" s="10" t="e">
        <f t="shared" si="745"/>
        <v>#N/A</v>
      </c>
      <c r="S1408" s="10" t="e">
        <f t="shared" si="746"/>
        <v>#N/A</v>
      </c>
      <c r="T1408" s="9" t="e">
        <f t="shared" si="736"/>
        <v>#N/A</v>
      </c>
      <c r="U1408" s="18"/>
      <c r="V1408" s="8" t="e">
        <f t="shared" si="747"/>
        <v>#N/A</v>
      </c>
      <c r="W1408" s="8" t="e">
        <f t="shared" si="737"/>
        <v>#N/A</v>
      </c>
      <c r="X1408" s="18"/>
      <c r="Y1408" s="8">
        <f t="shared" si="738"/>
        <v>0</v>
      </c>
      <c r="Z1408" s="8">
        <f t="shared" si="739"/>
        <v>0</v>
      </c>
      <c r="AA1408" s="8">
        <f t="shared" si="740"/>
        <v>0</v>
      </c>
      <c r="AB1408" s="8">
        <f t="shared" si="748"/>
        <v>0</v>
      </c>
      <c r="AC1408" s="8">
        <f t="shared" si="741"/>
        <v>0</v>
      </c>
      <c r="AD1408" s="8">
        <f t="shared" si="749"/>
        <v>0</v>
      </c>
      <c r="AE1408" s="8">
        <f t="shared" si="742"/>
        <v>0</v>
      </c>
      <c r="AJ1408" s="7"/>
      <c r="AK1408" s="6"/>
      <c r="AL1408" s="6"/>
      <c r="AM1408" s="5"/>
      <c r="AN1408" s="5"/>
    </row>
    <row r="1409" spans="8:40" x14ac:dyDescent="0.15">
      <c r="H1409" s="17">
        <f t="shared" si="750"/>
        <v>127</v>
      </c>
      <c r="I1409" s="7" t="b">
        <f t="shared" si="743"/>
        <v>0</v>
      </c>
      <c r="J1409" s="16">
        <v>0</v>
      </c>
      <c r="K1409" s="14">
        <v>0</v>
      </c>
      <c r="L1409" s="15">
        <f t="shared" si="751"/>
        <v>2893.3318626994919</v>
      </c>
      <c r="M1409" s="14">
        <f t="shared" si="735"/>
        <v>769177</v>
      </c>
      <c r="N1409" s="13"/>
      <c r="O1409" s="12" t="e">
        <f>1000*(IF(I67&lt;18,VLOOKUP(I67,'[1]Mortality (No Interventions) H'!$B$10:$O$129,13),VLOOKUP(I67,'[1]Mortality (Interventions) H'!$B$392:$AV$512,34)))</f>
        <v>#N/A</v>
      </c>
      <c r="P1409" s="11">
        <v>0</v>
      </c>
      <c r="Q1409" s="10" t="e">
        <f t="shared" si="744"/>
        <v>#N/A</v>
      </c>
      <c r="R1409" s="10" t="e">
        <f t="shared" si="745"/>
        <v>#N/A</v>
      </c>
      <c r="S1409" s="10" t="e">
        <f t="shared" si="746"/>
        <v>#N/A</v>
      </c>
      <c r="T1409" s="9" t="e">
        <f t="shared" si="736"/>
        <v>#N/A</v>
      </c>
      <c r="U1409" s="18"/>
      <c r="V1409" s="8" t="e">
        <f t="shared" si="747"/>
        <v>#N/A</v>
      </c>
      <c r="W1409" s="8" t="e">
        <f t="shared" si="737"/>
        <v>#N/A</v>
      </c>
      <c r="X1409" s="18"/>
      <c r="Y1409" s="8">
        <f t="shared" si="738"/>
        <v>0</v>
      </c>
      <c r="Z1409" s="8">
        <f t="shared" si="739"/>
        <v>0</v>
      </c>
      <c r="AA1409" s="8">
        <f t="shared" si="740"/>
        <v>0</v>
      </c>
      <c r="AB1409" s="8">
        <f t="shared" si="748"/>
        <v>0</v>
      </c>
      <c r="AC1409" s="8">
        <f t="shared" si="741"/>
        <v>0</v>
      </c>
      <c r="AD1409" s="8">
        <f t="shared" si="749"/>
        <v>0</v>
      </c>
      <c r="AE1409" s="8">
        <f t="shared" si="742"/>
        <v>0</v>
      </c>
      <c r="AJ1409" s="7"/>
      <c r="AK1409" s="6"/>
      <c r="AL1409" s="6"/>
      <c r="AM1409" s="5"/>
      <c r="AN1409" s="5"/>
    </row>
    <row r="1410" spans="8:40" x14ac:dyDescent="0.15">
      <c r="H1410" s="17">
        <f t="shared" si="750"/>
        <v>128</v>
      </c>
      <c r="I1410" s="7" t="b">
        <f t="shared" si="743"/>
        <v>0</v>
      </c>
      <c r="J1410" s="16">
        <v>0</v>
      </c>
      <c r="K1410" s="14">
        <v>0</v>
      </c>
      <c r="L1410" s="15">
        <f t="shared" si="751"/>
        <v>2893.3318626994919</v>
      </c>
      <c r="M1410" s="14">
        <f t="shared" ref="M1410:M1441" si="752">$E$11</f>
        <v>769177</v>
      </c>
      <c r="N1410" s="13"/>
      <c r="O1410" s="12" t="e">
        <f>1000*(IF(I68&lt;18,VLOOKUP(I68,'[1]Mortality (No Interventions) H'!$B$10:$O$129,13),VLOOKUP(I68,'[1]Mortality (Interventions) H'!$B$392:$AV$512,34)))</f>
        <v>#N/A</v>
      </c>
      <c r="P1410" s="11">
        <v>0</v>
      </c>
      <c r="Q1410" s="10" t="e">
        <f t="shared" si="744"/>
        <v>#N/A</v>
      </c>
      <c r="R1410" s="10" t="e">
        <f t="shared" si="745"/>
        <v>#N/A</v>
      </c>
      <c r="S1410" s="10" t="e">
        <f t="shared" si="746"/>
        <v>#N/A</v>
      </c>
      <c r="T1410" s="9" t="e">
        <f t="shared" ref="T1410:T1441" si="753">Q1410-SUM(R1410:S1410)</f>
        <v>#N/A</v>
      </c>
      <c r="U1410" s="18"/>
      <c r="V1410" s="8" t="e">
        <f t="shared" si="747"/>
        <v>#N/A</v>
      </c>
      <c r="W1410" s="8" t="e">
        <f t="shared" ref="W1410:W1441" si="754">$G$14*M1410*T1410</f>
        <v>#N/A</v>
      </c>
      <c r="X1410" s="18"/>
      <c r="Y1410" s="8">
        <f t="shared" ref="Y1410:Y1441" si="755">IFERROR(_xlfn.IFNA($T1410*J1410,0),0)</f>
        <v>0</v>
      </c>
      <c r="Z1410" s="8">
        <f t="shared" ref="Z1410:Z1441" si="756">IFERROR(_xlfn.IFNA(-$T1410*K1410,0),0)</f>
        <v>0</v>
      </c>
      <c r="AA1410" s="8">
        <f t="shared" ref="AA1410:AA1441" si="757">IFERROR(_xlfn.IFNA(-$T1410*L1410,0),0)</f>
        <v>0</v>
      </c>
      <c r="AB1410" s="8">
        <f t="shared" si="748"/>
        <v>0</v>
      </c>
      <c r="AC1410" s="8">
        <f t="shared" ref="AC1410:AC1441" si="758">IFERROR(_xlfn.IFNA(SUM(Y1410:AB1410),0),0)</f>
        <v>0</v>
      </c>
      <c r="AD1410" s="8">
        <f t="shared" si="749"/>
        <v>0</v>
      </c>
      <c r="AE1410" s="8">
        <f t="shared" ref="AE1410:AE1441" si="759">IFERROR(_xlfn.IFNA(SUM(AC1410:AD1410),0),0)</f>
        <v>0</v>
      </c>
      <c r="AJ1410" s="7"/>
      <c r="AK1410" s="6"/>
      <c r="AL1410" s="6"/>
      <c r="AM1410" s="5"/>
      <c r="AN1410" s="5"/>
    </row>
    <row r="1411" spans="8:40" x14ac:dyDescent="0.15">
      <c r="H1411" s="17">
        <f t="shared" si="750"/>
        <v>129</v>
      </c>
      <c r="I1411" s="7" t="b">
        <f t="shared" ref="I1411:I1442" si="760">IF(H1411&lt;121, H1411 )</f>
        <v>0</v>
      </c>
      <c r="J1411" s="16">
        <v>0</v>
      </c>
      <c r="K1411" s="14">
        <v>0</v>
      </c>
      <c r="L1411" s="15">
        <f t="shared" si="751"/>
        <v>2893.3318626994919</v>
      </c>
      <c r="M1411" s="14">
        <f t="shared" si="752"/>
        <v>769177</v>
      </c>
      <c r="N1411" s="13"/>
      <c r="O1411" s="12" t="e">
        <f>1000*(IF(I69&lt;18,VLOOKUP(I69,'[1]Mortality (No Interventions) H'!$B$10:$O$129,13),VLOOKUP(I69,'[1]Mortality (Interventions) H'!$B$392:$AV$512,34)))</f>
        <v>#N/A</v>
      </c>
      <c r="P1411" s="11">
        <v>0</v>
      </c>
      <c r="Q1411" s="10" t="e">
        <f t="shared" ref="Q1411:Q1442" si="761">T1410</f>
        <v>#N/A</v>
      </c>
      <c r="R1411" s="10" t="e">
        <f t="shared" ref="R1411:R1442" si="762">O1411*Q1411/1000</f>
        <v>#N/A</v>
      </c>
      <c r="S1411" s="10" t="e">
        <f t="shared" ref="S1411:S1442" si="763">MIN(P1411*Q1411,Q1411-R1411)</f>
        <v>#N/A</v>
      </c>
      <c r="T1411" s="9" t="e">
        <f t="shared" si="753"/>
        <v>#N/A</v>
      </c>
      <c r="U1411" s="18"/>
      <c r="V1411" s="8" t="e">
        <f t="shared" ref="V1411:V1442" si="764">W1410</f>
        <v>#N/A</v>
      </c>
      <c r="W1411" s="8" t="e">
        <f t="shared" si="754"/>
        <v>#N/A</v>
      </c>
      <c r="X1411" s="18"/>
      <c r="Y1411" s="8">
        <f t="shared" si="755"/>
        <v>0</v>
      </c>
      <c r="Z1411" s="8">
        <f t="shared" si="756"/>
        <v>0</v>
      </c>
      <c r="AA1411" s="8">
        <f t="shared" si="757"/>
        <v>0</v>
      </c>
      <c r="AB1411" s="8">
        <f t="shared" ref="AB1411:AB1442" si="765">IFERROR(_xlfn.IFNA(-M1411*R1411,0),0)</f>
        <v>0</v>
      </c>
      <c r="AC1411" s="8">
        <f t="shared" si="758"/>
        <v>0</v>
      </c>
      <c r="AD1411" s="8">
        <f t="shared" ref="AD1411:AD1442" si="766">IFERROR(_xlfn.IFNA($D$6*SUM(V1411:V1411,Y1411:Z1411),0),0)</f>
        <v>0</v>
      </c>
      <c r="AE1411" s="8">
        <f t="shared" si="759"/>
        <v>0</v>
      </c>
      <c r="AJ1411" s="7"/>
      <c r="AK1411" s="6"/>
      <c r="AL1411" s="6"/>
      <c r="AM1411" s="5"/>
      <c r="AN1411" s="5"/>
    </row>
    <row r="1412" spans="8:40" x14ac:dyDescent="0.15">
      <c r="H1412" s="17">
        <f t="shared" ref="H1412:H1443" si="767">H1411+1</f>
        <v>130</v>
      </c>
      <c r="I1412" s="7" t="b">
        <f t="shared" si="760"/>
        <v>0</v>
      </c>
      <c r="J1412" s="16">
        <v>0</v>
      </c>
      <c r="K1412" s="14">
        <v>0</v>
      </c>
      <c r="L1412" s="15">
        <f t="shared" ref="L1412:L1443" si="768">$C$1357</f>
        <v>2893.3318626994919</v>
      </c>
      <c r="M1412" s="14">
        <f t="shared" si="752"/>
        <v>769177</v>
      </c>
      <c r="N1412" s="13"/>
      <c r="O1412" s="12" t="e">
        <f>1000*(IF(I70&lt;18,VLOOKUP(I70,'[1]Mortality (No Interventions) H'!$B$10:$O$129,13),VLOOKUP(I70,'[1]Mortality (Interventions) H'!$B$392:$AV$512,34)))</f>
        <v>#N/A</v>
      </c>
      <c r="P1412" s="11">
        <v>0</v>
      </c>
      <c r="Q1412" s="10" t="e">
        <f t="shared" si="761"/>
        <v>#N/A</v>
      </c>
      <c r="R1412" s="10" t="e">
        <f t="shared" si="762"/>
        <v>#N/A</v>
      </c>
      <c r="S1412" s="10" t="e">
        <f t="shared" si="763"/>
        <v>#N/A</v>
      </c>
      <c r="T1412" s="9" t="e">
        <f t="shared" si="753"/>
        <v>#N/A</v>
      </c>
      <c r="U1412" s="18"/>
      <c r="V1412" s="8" t="e">
        <f t="shared" si="764"/>
        <v>#N/A</v>
      </c>
      <c r="W1412" s="8" t="e">
        <f t="shared" si="754"/>
        <v>#N/A</v>
      </c>
      <c r="X1412" s="18"/>
      <c r="Y1412" s="8">
        <f t="shared" si="755"/>
        <v>0</v>
      </c>
      <c r="Z1412" s="8">
        <f t="shared" si="756"/>
        <v>0</v>
      </c>
      <c r="AA1412" s="8">
        <f t="shared" si="757"/>
        <v>0</v>
      </c>
      <c r="AB1412" s="8">
        <f t="shared" si="765"/>
        <v>0</v>
      </c>
      <c r="AC1412" s="8">
        <f t="shared" si="758"/>
        <v>0</v>
      </c>
      <c r="AD1412" s="8">
        <f t="shared" si="766"/>
        <v>0</v>
      </c>
      <c r="AE1412" s="8">
        <f t="shared" si="759"/>
        <v>0</v>
      </c>
      <c r="AJ1412" s="7"/>
      <c r="AK1412" s="6"/>
      <c r="AL1412" s="6"/>
      <c r="AM1412" s="5"/>
      <c r="AN1412" s="5"/>
    </row>
    <row r="1413" spans="8:40" x14ac:dyDescent="0.15">
      <c r="H1413" s="17">
        <f t="shared" si="767"/>
        <v>131</v>
      </c>
      <c r="I1413" s="7" t="b">
        <f t="shared" si="760"/>
        <v>0</v>
      </c>
      <c r="J1413" s="16">
        <v>0</v>
      </c>
      <c r="K1413" s="14">
        <v>0</v>
      </c>
      <c r="L1413" s="15">
        <f t="shared" si="768"/>
        <v>2893.3318626994919</v>
      </c>
      <c r="M1413" s="14">
        <f t="shared" si="752"/>
        <v>769177</v>
      </c>
      <c r="N1413" s="13"/>
      <c r="O1413" s="12" t="e">
        <f>1000*(IF(I71&lt;18,VLOOKUP(I71,'[1]Mortality (No Interventions) H'!$B$10:$O$129,13),VLOOKUP(I71,'[1]Mortality (Interventions) H'!$B$392:$AV$512,34)))</f>
        <v>#N/A</v>
      </c>
      <c r="P1413" s="11">
        <v>0</v>
      </c>
      <c r="Q1413" s="10" t="e">
        <f t="shared" si="761"/>
        <v>#N/A</v>
      </c>
      <c r="R1413" s="10" t="e">
        <f t="shared" si="762"/>
        <v>#N/A</v>
      </c>
      <c r="S1413" s="10" t="e">
        <f t="shared" si="763"/>
        <v>#N/A</v>
      </c>
      <c r="T1413" s="9" t="e">
        <f t="shared" si="753"/>
        <v>#N/A</v>
      </c>
      <c r="U1413" s="18"/>
      <c r="V1413" s="8" t="e">
        <f t="shared" si="764"/>
        <v>#N/A</v>
      </c>
      <c r="W1413" s="8" t="e">
        <f t="shared" si="754"/>
        <v>#N/A</v>
      </c>
      <c r="X1413" s="18"/>
      <c r="Y1413" s="8">
        <f t="shared" si="755"/>
        <v>0</v>
      </c>
      <c r="Z1413" s="8">
        <f t="shared" si="756"/>
        <v>0</v>
      </c>
      <c r="AA1413" s="8">
        <f t="shared" si="757"/>
        <v>0</v>
      </c>
      <c r="AB1413" s="8">
        <f t="shared" si="765"/>
        <v>0</v>
      </c>
      <c r="AC1413" s="8">
        <f t="shared" si="758"/>
        <v>0</v>
      </c>
      <c r="AD1413" s="8">
        <f t="shared" si="766"/>
        <v>0</v>
      </c>
      <c r="AE1413" s="8">
        <f t="shared" si="759"/>
        <v>0</v>
      </c>
      <c r="AJ1413" s="7"/>
      <c r="AK1413" s="6"/>
      <c r="AL1413" s="6"/>
      <c r="AM1413" s="5"/>
      <c r="AN1413" s="5"/>
    </row>
    <row r="1414" spans="8:40" x14ac:dyDescent="0.15">
      <c r="H1414" s="17">
        <f t="shared" si="767"/>
        <v>132</v>
      </c>
      <c r="I1414" s="7" t="b">
        <f t="shared" si="760"/>
        <v>0</v>
      </c>
      <c r="J1414" s="16">
        <v>0</v>
      </c>
      <c r="K1414" s="14">
        <v>0</v>
      </c>
      <c r="L1414" s="15">
        <f t="shared" si="768"/>
        <v>2893.3318626994919</v>
      </c>
      <c r="M1414" s="14">
        <f t="shared" si="752"/>
        <v>769177</v>
      </c>
      <c r="N1414" s="13"/>
      <c r="O1414" s="12" t="e">
        <f>1000*(IF(I72&lt;18,VLOOKUP(I72,'[1]Mortality (No Interventions) H'!$B$10:$O$129,13),VLOOKUP(I72,'[1]Mortality (Interventions) H'!$B$392:$AV$512,34)))</f>
        <v>#N/A</v>
      </c>
      <c r="P1414" s="11">
        <v>0</v>
      </c>
      <c r="Q1414" s="10" t="e">
        <f t="shared" si="761"/>
        <v>#N/A</v>
      </c>
      <c r="R1414" s="10" t="e">
        <f t="shared" si="762"/>
        <v>#N/A</v>
      </c>
      <c r="S1414" s="10" t="e">
        <f t="shared" si="763"/>
        <v>#N/A</v>
      </c>
      <c r="T1414" s="9" t="e">
        <f t="shared" si="753"/>
        <v>#N/A</v>
      </c>
      <c r="U1414" s="18"/>
      <c r="V1414" s="8" t="e">
        <f t="shared" si="764"/>
        <v>#N/A</v>
      </c>
      <c r="W1414" s="8" t="e">
        <f t="shared" si="754"/>
        <v>#N/A</v>
      </c>
      <c r="X1414" s="18"/>
      <c r="Y1414" s="8">
        <f t="shared" si="755"/>
        <v>0</v>
      </c>
      <c r="Z1414" s="8">
        <f t="shared" si="756"/>
        <v>0</v>
      </c>
      <c r="AA1414" s="8">
        <f t="shared" si="757"/>
        <v>0</v>
      </c>
      <c r="AB1414" s="8">
        <f t="shared" si="765"/>
        <v>0</v>
      </c>
      <c r="AC1414" s="8">
        <f t="shared" si="758"/>
        <v>0</v>
      </c>
      <c r="AD1414" s="8">
        <f t="shared" si="766"/>
        <v>0</v>
      </c>
      <c r="AE1414" s="8">
        <f t="shared" si="759"/>
        <v>0</v>
      </c>
      <c r="AJ1414" s="7"/>
      <c r="AK1414" s="6"/>
      <c r="AL1414" s="6"/>
      <c r="AM1414" s="5"/>
      <c r="AN1414" s="5"/>
    </row>
    <row r="1415" spans="8:40" x14ac:dyDescent="0.15">
      <c r="H1415" s="17">
        <f t="shared" si="767"/>
        <v>133</v>
      </c>
      <c r="I1415" s="7" t="b">
        <f t="shared" si="760"/>
        <v>0</v>
      </c>
      <c r="J1415" s="16">
        <v>0</v>
      </c>
      <c r="K1415" s="14">
        <v>0</v>
      </c>
      <c r="L1415" s="15">
        <f t="shared" si="768"/>
        <v>2893.3318626994919</v>
      </c>
      <c r="M1415" s="14">
        <f t="shared" si="752"/>
        <v>769177</v>
      </c>
      <c r="N1415" s="13"/>
      <c r="O1415" s="12" t="e">
        <f>1000*(IF(I73&lt;18,VLOOKUP(I73,'[1]Mortality (No Interventions) H'!$B$10:$O$129,13),VLOOKUP(I73,'[1]Mortality (Interventions) H'!$B$392:$AV$512,34)))</f>
        <v>#N/A</v>
      </c>
      <c r="P1415" s="11">
        <v>0</v>
      </c>
      <c r="Q1415" s="10" t="e">
        <f t="shared" si="761"/>
        <v>#N/A</v>
      </c>
      <c r="R1415" s="10" t="e">
        <f t="shared" si="762"/>
        <v>#N/A</v>
      </c>
      <c r="S1415" s="10" t="e">
        <f t="shared" si="763"/>
        <v>#N/A</v>
      </c>
      <c r="T1415" s="9" t="e">
        <f t="shared" si="753"/>
        <v>#N/A</v>
      </c>
      <c r="U1415" s="18"/>
      <c r="V1415" s="8" t="e">
        <f t="shared" si="764"/>
        <v>#N/A</v>
      </c>
      <c r="W1415" s="8" t="e">
        <f t="shared" si="754"/>
        <v>#N/A</v>
      </c>
      <c r="X1415" s="18"/>
      <c r="Y1415" s="8">
        <f t="shared" si="755"/>
        <v>0</v>
      </c>
      <c r="Z1415" s="8">
        <f t="shared" si="756"/>
        <v>0</v>
      </c>
      <c r="AA1415" s="8">
        <f t="shared" si="757"/>
        <v>0</v>
      </c>
      <c r="AB1415" s="8">
        <f t="shared" si="765"/>
        <v>0</v>
      </c>
      <c r="AC1415" s="8">
        <f t="shared" si="758"/>
        <v>0</v>
      </c>
      <c r="AD1415" s="8">
        <f t="shared" si="766"/>
        <v>0</v>
      </c>
      <c r="AE1415" s="8">
        <f t="shared" si="759"/>
        <v>0</v>
      </c>
      <c r="AJ1415" s="7"/>
      <c r="AK1415" s="6"/>
      <c r="AL1415" s="6"/>
      <c r="AM1415" s="5"/>
      <c r="AN1415" s="5"/>
    </row>
    <row r="1416" spans="8:40" x14ac:dyDescent="0.15">
      <c r="H1416" s="17">
        <f t="shared" si="767"/>
        <v>134</v>
      </c>
      <c r="I1416" s="7" t="b">
        <f t="shared" si="760"/>
        <v>0</v>
      </c>
      <c r="J1416" s="16">
        <v>0</v>
      </c>
      <c r="K1416" s="14">
        <v>0</v>
      </c>
      <c r="L1416" s="15">
        <f t="shared" si="768"/>
        <v>2893.3318626994919</v>
      </c>
      <c r="M1416" s="14">
        <f t="shared" si="752"/>
        <v>769177</v>
      </c>
      <c r="N1416" s="13"/>
      <c r="O1416" s="12" t="e">
        <f>1000*(IF(I74&lt;18,VLOOKUP(I74,'[1]Mortality (No Interventions) H'!$B$10:$O$129,13),VLOOKUP(I74,'[1]Mortality (Interventions) H'!$B$392:$AV$512,34)))</f>
        <v>#N/A</v>
      </c>
      <c r="P1416" s="11">
        <v>0</v>
      </c>
      <c r="Q1416" s="10" t="e">
        <f t="shared" si="761"/>
        <v>#N/A</v>
      </c>
      <c r="R1416" s="10" t="e">
        <f t="shared" si="762"/>
        <v>#N/A</v>
      </c>
      <c r="S1416" s="10" t="e">
        <f t="shared" si="763"/>
        <v>#N/A</v>
      </c>
      <c r="T1416" s="9" t="e">
        <f t="shared" si="753"/>
        <v>#N/A</v>
      </c>
      <c r="U1416" s="18"/>
      <c r="V1416" s="8" t="e">
        <f t="shared" si="764"/>
        <v>#N/A</v>
      </c>
      <c r="W1416" s="8" t="e">
        <f t="shared" si="754"/>
        <v>#N/A</v>
      </c>
      <c r="X1416" s="18"/>
      <c r="Y1416" s="8">
        <f t="shared" si="755"/>
        <v>0</v>
      </c>
      <c r="Z1416" s="8">
        <f t="shared" si="756"/>
        <v>0</v>
      </c>
      <c r="AA1416" s="8">
        <f t="shared" si="757"/>
        <v>0</v>
      </c>
      <c r="AB1416" s="8">
        <f t="shared" si="765"/>
        <v>0</v>
      </c>
      <c r="AC1416" s="8">
        <f t="shared" si="758"/>
        <v>0</v>
      </c>
      <c r="AD1416" s="8">
        <f t="shared" si="766"/>
        <v>0</v>
      </c>
      <c r="AE1416" s="8">
        <f t="shared" si="759"/>
        <v>0</v>
      </c>
      <c r="AJ1416" s="7"/>
      <c r="AK1416" s="6"/>
      <c r="AL1416" s="6"/>
      <c r="AM1416" s="5"/>
      <c r="AN1416" s="5"/>
    </row>
    <row r="1417" spans="8:40" x14ac:dyDescent="0.15">
      <c r="H1417" s="17">
        <f t="shared" si="767"/>
        <v>135</v>
      </c>
      <c r="I1417" s="7" t="b">
        <f t="shared" si="760"/>
        <v>0</v>
      </c>
      <c r="J1417" s="16">
        <v>0</v>
      </c>
      <c r="K1417" s="14">
        <v>0</v>
      </c>
      <c r="L1417" s="15">
        <f t="shared" si="768"/>
        <v>2893.3318626994919</v>
      </c>
      <c r="M1417" s="14">
        <f t="shared" si="752"/>
        <v>769177</v>
      </c>
      <c r="N1417" s="13"/>
      <c r="O1417" s="12" t="e">
        <f>1000*(IF(I75&lt;18,VLOOKUP(I75,'[1]Mortality (No Interventions) H'!$B$10:$O$129,13),VLOOKUP(I75,'[1]Mortality (Interventions) H'!$B$392:$AV$512,34)))</f>
        <v>#N/A</v>
      </c>
      <c r="P1417" s="11">
        <v>0</v>
      </c>
      <c r="Q1417" s="10" t="e">
        <f t="shared" si="761"/>
        <v>#N/A</v>
      </c>
      <c r="R1417" s="10" t="e">
        <f t="shared" si="762"/>
        <v>#N/A</v>
      </c>
      <c r="S1417" s="10" t="e">
        <f t="shared" si="763"/>
        <v>#N/A</v>
      </c>
      <c r="T1417" s="9" t="e">
        <f t="shared" si="753"/>
        <v>#N/A</v>
      </c>
      <c r="U1417" s="18"/>
      <c r="V1417" s="8" t="e">
        <f t="shared" si="764"/>
        <v>#N/A</v>
      </c>
      <c r="W1417" s="8" t="e">
        <f t="shared" si="754"/>
        <v>#N/A</v>
      </c>
      <c r="X1417" s="18"/>
      <c r="Y1417" s="8">
        <f t="shared" si="755"/>
        <v>0</v>
      </c>
      <c r="Z1417" s="8">
        <f t="shared" si="756"/>
        <v>0</v>
      </c>
      <c r="AA1417" s="8">
        <f t="shared" si="757"/>
        <v>0</v>
      </c>
      <c r="AB1417" s="8">
        <f t="shared" si="765"/>
        <v>0</v>
      </c>
      <c r="AC1417" s="8">
        <f t="shared" si="758"/>
        <v>0</v>
      </c>
      <c r="AD1417" s="8">
        <f t="shared" si="766"/>
        <v>0</v>
      </c>
      <c r="AE1417" s="8">
        <f t="shared" si="759"/>
        <v>0</v>
      </c>
      <c r="AJ1417" s="7"/>
      <c r="AK1417" s="6"/>
      <c r="AL1417" s="6"/>
      <c r="AM1417" s="5"/>
      <c r="AN1417" s="5"/>
    </row>
    <row r="1418" spans="8:40" x14ac:dyDescent="0.15">
      <c r="H1418" s="17">
        <f t="shared" si="767"/>
        <v>136</v>
      </c>
      <c r="I1418" s="7" t="b">
        <f t="shared" si="760"/>
        <v>0</v>
      </c>
      <c r="J1418" s="16">
        <v>0</v>
      </c>
      <c r="K1418" s="14">
        <v>0</v>
      </c>
      <c r="L1418" s="15">
        <f t="shared" si="768"/>
        <v>2893.3318626994919</v>
      </c>
      <c r="M1418" s="14">
        <f t="shared" si="752"/>
        <v>769177</v>
      </c>
      <c r="N1418" s="13"/>
      <c r="O1418" s="12" t="e">
        <f>1000*(IF(I76&lt;18,VLOOKUP(I76,'[1]Mortality (No Interventions) H'!$B$10:$O$129,13),VLOOKUP(I76,'[1]Mortality (Interventions) H'!$B$392:$AV$512,34)))</f>
        <v>#N/A</v>
      </c>
      <c r="P1418" s="11">
        <v>0</v>
      </c>
      <c r="Q1418" s="10" t="e">
        <f t="shared" si="761"/>
        <v>#N/A</v>
      </c>
      <c r="R1418" s="10" t="e">
        <f t="shared" si="762"/>
        <v>#N/A</v>
      </c>
      <c r="S1418" s="10" t="e">
        <f t="shared" si="763"/>
        <v>#N/A</v>
      </c>
      <c r="T1418" s="9" t="e">
        <f t="shared" si="753"/>
        <v>#N/A</v>
      </c>
      <c r="U1418" s="18"/>
      <c r="V1418" s="8" t="e">
        <f t="shared" si="764"/>
        <v>#N/A</v>
      </c>
      <c r="W1418" s="8" t="e">
        <f t="shared" si="754"/>
        <v>#N/A</v>
      </c>
      <c r="X1418" s="18"/>
      <c r="Y1418" s="8">
        <f t="shared" si="755"/>
        <v>0</v>
      </c>
      <c r="Z1418" s="8">
        <f t="shared" si="756"/>
        <v>0</v>
      </c>
      <c r="AA1418" s="8">
        <f t="shared" si="757"/>
        <v>0</v>
      </c>
      <c r="AB1418" s="8">
        <f t="shared" si="765"/>
        <v>0</v>
      </c>
      <c r="AC1418" s="8">
        <f t="shared" si="758"/>
        <v>0</v>
      </c>
      <c r="AD1418" s="8">
        <f t="shared" si="766"/>
        <v>0</v>
      </c>
      <c r="AE1418" s="8">
        <f t="shared" si="759"/>
        <v>0</v>
      </c>
      <c r="AJ1418" s="7"/>
      <c r="AK1418" s="6"/>
      <c r="AL1418" s="6"/>
      <c r="AM1418" s="5"/>
      <c r="AN1418" s="5"/>
    </row>
    <row r="1419" spans="8:40" x14ac:dyDescent="0.15">
      <c r="H1419" s="17">
        <f t="shared" si="767"/>
        <v>137</v>
      </c>
      <c r="I1419" s="7" t="b">
        <f t="shared" si="760"/>
        <v>0</v>
      </c>
      <c r="J1419" s="16">
        <v>0</v>
      </c>
      <c r="K1419" s="14">
        <v>0</v>
      </c>
      <c r="L1419" s="15">
        <f t="shared" si="768"/>
        <v>2893.3318626994919</v>
      </c>
      <c r="M1419" s="14">
        <f t="shared" si="752"/>
        <v>769177</v>
      </c>
      <c r="N1419" s="13"/>
      <c r="O1419" s="12" t="e">
        <f>1000*(IF(I77&lt;18,VLOOKUP(I77,'[1]Mortality (No Interventions) H'!$B$10:$O$129,13),VLOOKUP(I77,'[1]Mortality (Interventions) H'!$B$392:$AV$512,34)))</f>
        <v>#N/A</v>
      </c>
      <c r="P1419" s="11">
        <v>0</v>
      </c>
      <c r="Q1419" s="10" t="e">
        <f t="shared" si="761"/>
        <v>#N/A</v>
      </c>
      <c r="R1419" s="10" t="e">
        <f t="shared" si="762"/>
        <v>#N/A</v>
      </c>
      <c r="S1419" s="10" t="e">
        <f t="shared" si="763"/>
        <v>#N/A</v>
      </c>
      <c r="T1419" s="9" t="e">
        <f t="shared" si="753"/>
        <v>#N/A</v>
      </c>
      <c r="U1419" s="18"/>
      <c r="V1419" s="8" t="e">
        <f t="shared" si="764"/>
        <v>#N/A</v>
      </c>
      <c r="W1419" s="8" t="e">
        <f t="shared" si="754"/>
        <v>#N/A</v>
      </c>
      <c r="X1419" s="18"/>
      <c r="Y1419" s="8">
        <f t="shared" si="755"/>
        <v>0</v>
      </c>
      <c r="Z1419" s="8">
        <f t="shared" si="756"/>
        <v>0</v>
      </c>
      <c r="AA1419" s="8">
        <f t="shared" si="757"/>
        <v>0</v>
      </c>
      <c r="AB1419" s="8">
        <f t="shared" si="765"/>
        <v>0</v>
      </c>
      <c r="AC1419" s="8">
        <f t="shared" si="758"/>
        <v>0</v>
      </c>
      <c r="AD1419" s="8">
        <f t="shared" si="766"/>
        <v>0</v>
      </c>
      <c r="AE1419" s="8">
        <f t="shared" si="759"/>
        <v>0</v>
      </c>
      <c r="AJ1419" s="7"/>
      <c r="AK1419" s="6"/>
      <c r="AL1419" s="6"/>
      <c r="AM1419" s="5"/>
      <c r="AN1419" s="5"/>
    </row>
    <row r="1420" spans="8:40" x14ac:dyDescent="0.15">
      <c r="H1420" s="17">
        <f t="shared" si="767"/>
        <v>138</v>
      </c>
      <c r="I1420" s="7" t="b">
        <f t="shared" si="760"/>
        <v>0</v>
      </c>
      <c r="J1420" s="16">
        <v>0</v>
      </c>
      <c r="K1420" s="14">
        <v>0</v>
      </c>
      <c r="L1420" s="15">
        <f t="shared" si="768"/>
        <v>2893.3318626994919</v>
      </c>
      <c r="M1420" s="14">
        <f t="shared" si="752"/>
        <v>769177</v>
      </c>
      <c r="N1420" s="13"/>
      <c r="O1420" s="12" t="e">
        <f>1000*(IF(I78&lt;18,VLOOKUP(I78,'[1]Mortality (No Interventions) H'!$B$10:$O$129,13),VLOOKUP(I78,'[1]Mortality (Interventions) H'!$B$392:$AV$512,34)))</f>
        <v>#N/A</v>
      </c>
      <c r="P1420" s="11">
        <v>0</v>
      </c>
      <c r="Q1420" s="10" t="e">
        <f t="shared" si="761"/>
        <v>#N/A</v>
      </c>
      <c r="R1420" s="10" t="e">
        <f t="shared" si="762"/>
        <v>#N/A</v>
      </c>
      <c r="S1420" s="10" t="e">
        <f t="shared" si="763"/>
        <v>#N/A</v>
      </c>
      <c r="T1420" s="9" t="e">
        <f t="shared" si="753"/>
        <v>#N/A</v>
      </c>
      <c r="U1420" s="18"/>
      <c r="V1420" s="8" t="e">
        <f t="shared" si="764"/>
        <v>#N/A</v>
      </c>
      <c r="W1420" s="8" t="e">
        <f t="shared" si="754"/>
        <v>#N/A</v>
      </c>
      <c r="X1420" s="18"/>
      <c r="Y1420" s="8">
        <f t="shared" si="755"/>
        <v>0</v>
      </c>
      <c r="Z1420" s="8">
        <f t="shared" si="756"/>
        <v>0</v>
      </c>
      <c r="AA1420" s="8">
        <f t="shared" si="757"/>
        <v>0</v>
      </c>
      <c r="AB1420" s="8">
        <f t="shared" si="765"/>
        <v>0</v>
      </c>
      <c r="AC1420" s="8">
        <f t="shared" si="758"/>
        <v>0</v>
      </c>
      <c r="AD1420" s="8">
        <f t="shared" si="766"/>
        <v>0</v>
      </c>
      <c r="AE1420" s="8">
        <f t="shared" si="759"/>
        <v>0</v>
      </c>
      <c r="AJ1420" s="7"/>
      <c r="AK1420" s="6"/>
      <c r="AL1420" s="6"/>
      <c r="AM1420" s="5"/>
      <c r="AN1420" s="5"/>
    </row>
    <row r="1421" spans="8:40" x14ac:dyDescent="0.15">
      <c r="H1421" s="17">
        <f t="shared" si="767"/>
        <v>139</v>
      </c>
      <c r="I1421" s="7" t="b">
        <f t="shared" si="760"/>
        <v>0</v>
      </c>
      <c r="J1421" s="16">
        <v>0</v>
      </c>
      <c r="K1421" s="14">
        <v>0</v>
      </c>
      <c r="L1421" s="15">
        <f t="shared" si="768"/>
        <v>2893.3318626994919</v>
      </c>
      <c r="M1421" s="14">
        <f t="shared" si="752"/>
        <v>769177</v>
      </c>
      <c r="N1421" s="13"/>
      <c r="O1421" s="12" t="e">
        <f>1000*(IF(I79&lt;18,VLOOKUP(I79,'[1]Mortality (No Interventions) H'!$B$10:$O$129,13),VLOOKUP(I79,'[1]Mortality (Interventions) H'!$B$392:$AV$512,34)))</f>
        <v>#N/A</v>
      </c>
      <c r="P1421" s="11">
        <v>0</v>
      </c>
      <c r="Q1421" s="10" t="e">
        <f t="shared" si="761"/>
        <v>#N/A</v>
      </c>
      <c r="R1421" s="10" t="e">
        <f t="shared" si="762"/>
        <v>#N/A</v>
      </c>
      <c r="S1421" s="10" t="e">
        <f t="shared" si="763"/>
        <v>#N/A</v>
      </c>
      <c r="T1421" s="9" t="e">
        <f t="shared" si="753"/>
        <v>#N/A</v>
      </c>
      <c r="U1421" s="18"/>
      <c r="V1421" s="8" t="e">
        <f t="shared" si="764"/>
        <v>#N/A</v>
      </c>
      <c r="W1421" s="8" t="e">
        <f t="shared" si="754"/>
        <v>#N/A</v>
      </c>
      <c r="X1421" s="18"/>
      <c r="Y1421" s="8">
        <f t="shared" si="755"/>
        <v>0</v>
      </c>
      <c r="Z1421" s="8">
        <f t="shared" si="756"/>
        <v>0</v>
      </c>
      <c r="AA1421" s="8">
        <f t="shared" si="757"/>
        <v>0</v>
      </c>
      <c r="AB1421" s="8">
        <f t="shared" si="765"/>
        <v>0</v>
      </c>
      <c r="AC1421" s="8">
        <f t="shared" si="758"/>
        <v>0</v>
      </c>
      <c r="AD1421" s="8">
        <f t="shared" si="766"/>
        <v>0</v>
      </c>
      <c r="AE1421" s="8">
        <f t="shared" si="759"/>
        <v>0</v>
      </c>
      <c r="AJ1421" s="7"/>
      <c r="AK1421" s="6"/>
      <c r="AL1421" s="6"/>
      <c r="AM1421" s="5"/>
      <c r="AN1421" s="5"/>
    </row>
    <row r="1422" spans="8:40" x14ac:dyDescent="0.15">
      <c r="H1422" s="17">
        <f t="shared" si="767"/>
        <v>140</v>
      </c>
      <c r="I1422" s="7" t="b">
        <f t="shared" si="760"/>
        <v>0</v>
      </c>
      <c r="J1422" s="16">
        <v>0</v>
      </c>
      <c r="K1422" s="14">
        <v>0</v>
      </c>
      <c r="L1422" s="15">
        <f t="shared" si="768"/>
        <v>2893.3318626994919</v>
      </c>
      <c r="M1422" s="14">
        <f t="shared" si="752"/>
        <v>769177</v>
      </c>
      <c r="O1422" s="12" t="e">
        <f>1000*(IF(I80&lt;18,VLOOKUP(I80,'[1]Mortality (No Interventions) H'!$B$10:$O$129,13),VLOOKUP(I80,'[1]Mortality (Interventions) H'!$B$392:$AV$512,34)))</f>
        <v>#N/A</v>
      </c>
      <c r="P1422" s="11">
        <v>0</v>
      </c>
      <c r="Q1422" s="10" t="e">
        <f t="shared" si="761"/>
        <v>#N/A</v>
      </c>
      <c r="R1422" s="10" t="e">
        <f t="shared" si="762"/>
        <v>#N/A</v>
      </c>
      <c r="S1422" s="10" t="e">
        <f t="shared" si="763"/>
        <v>#N/A</v>
      </c>
      <c r="T1422" s="9" t="e">
        <f t="shared" si="753"/>
        <v>#N/A</v>
      </c>
      <c r="V1422" s="8" t="e">
        <f t="shared" si="764"/>
        <v>#N/A</v>
      </c>
      <c r="W1422" s="8" t="e">
        <f t="shared" si="754"/>
        <v>#N/A</v>
      </c>
      <c r="Y1422" s="8">
        <f t="shared" si="755"/>
        <v>0</v>
      </c>
      <c r="Z1422" s="8">
        <f t="shared" si="756"/>
        <v>0</v>
      </c>
      <c r="AA1422" s="8">
        <f t="shared" si="757"/>
        <v>0</v>
      </c>
      <c r="AB1422" s="8">
        <f t="shared" si="765"/>
        <v>0</v>
      </c>
      <c r="AC1422" s="8">
        <f t="shared" si="758"/>
        <v>0</v>
      </c>
      <c r="AD1422" s="8">
        <f t="shared" si="766"/>
        <v>0</v>
      </c>
      <c r="AE1422" s="8">
        <f t="shared" si="759"/>
        <v>0</v>
      </c>
      <c r="AJ1422" s="7"/>
      <c r="AK1422" s="6"/>
      <c r="AL1422" s="6"/>
      <c r="AM1422" s="5"/>
      <c r="AN1422" s="5"/>
    </row>
    <row r="1423" spans="8:40" x14ac:dyDescent="0.15">
      <c r="H1423" s="17">
        <f t="shared" si="767"/>
        <v>141</v>
      </c>
      <c r="I1423" s="7" t="b">
        <f t="shared" si="760"/>
        <v>0</v>
      </c>
      <c r="J1423" s="16">
        <v>0</v>
      </c>
      <c r="K1423" s="14">
        <v>0</v>
      </c>
      <c r="L1423" s="15">
        <f t="shared" si="768"/>
        <v>2893.3318626994919</v>
      </c>
      <c r="M1423" s="14">
        <f t="shared" si="752"/>
        <v>769177</v>
      </c>
      <c r="O1423" s="12" t="e">
        <f>1000*(IF(I81&lt;18,VLOOKUP(I81,'[1]Mortality (No Interventions) H'!$B$10:$O$129,13),VLOOKUP(I81,'[1]Mortality (Interventions) H'!$B$392:$AV$512,34)))</f>
        <v>#N/A</v>
      </c>
      <c r="P1423" s="11">
        <v>0</v>
      </c>
      <c r="Q1423" s="10" t="e">
        <f t="shared" si="761"/>
        <v>#N/A</v>
      </c>
      <c r="R1423" s="10" t="e">
        <f t="shared" si="762"/>
        <v>#N/A</v>
      </c>
      <c r="S1423" s="10" t="e">
        <f t="shared" si="763"/>
        <v>#N/A</v>
      </c>
      <c r="T1423" s="9" t="e">
        <f t="shared" si="753"/>
        <v>#N/A</v>
      </c>
      <c r="V1423" s="8" t="e">
        <f t="shared" si="764"/>
        <v>#N/A</v>
      </c>
      <c r="W1423" s="8" t="e">
        <f t="shared" si="754"/>
        <v>#N/A</v>
      </c>
      <c r="Y1423" s="8">
        <f t="shared" si="755"/>
        <v>0</v>
      </c>
      <c r="Z1423" s="8">
        <f t="shared" si="756"/>
        <v>0</v>
      </c>
      <c r="AA1423" s="8">
        <f t="shared" si="757"/>
        <v>0</v>
      </c>
      <c r="AB1423" s="8">
        <f t="shared" si="765"/>
        <v>0</v>
      </c>
      <c r="AC1423" s="8">
        <f t="shared" si="758"/>
        <v>0</v>
      </c>
      <c r="AD1423" s="8">
        <f t="shared" si="766"/>
        <v>0</v>
      </c>
      <c r="AE1423" s="8">
        <f t="shared" si="759"/>
        <v>0</v>
      </c>
      <c r="AJ1423" s="7"/>
      <c r="AK1423" s="6"/>
      <c r="AL1423" s="6"/>
      <c r="AM1423" s="5"/>
      <c r="AN1423" s="5"/>
    </row>
    <row r="1424" spans="8:40" x14ac:dyDescent="0.15">
      <c r="H1424" s="17">
        <f t="shared" si="767"/>
        <v>142</v>
      </c>
      <c r="I1424" s="7" t="b">
        <f t="shared" si="760"/>
        <v>0</v>
      </c>
      <c r="J1424" s="16">
        <v>0</v>
      </c>
      <c r="K1424" s="14">
        <v>0</v>
      </c>
      <c r="L1424" s="15">
        <f t="shared" si="768"/>
        <v>2893.3318626994919</v>
      </c>
      <c r="M1424" s="14">
        <f t="shared" si="752"/>
        <v>769177</v>
      </c>
      <c r="O1424" s="12" t="e">
        <f>1000*(IF(I82&lt;18,VLOOKUP(I82,'[1]Mortality (No Interventions) H'!$B$10:$O$129,13),VLOOKUP(I82,'[1]Mortality (Interventions) H'!$B$392:$AV$512,34)))</f>
        <v>#N/A</v>
      </c>
      <c r="P1424" s="11">
        <v>0</v>
      </c>
      <c r="Q1424" s="10" t="e">
        <f t="shared" si="761"/>
        <v>#N/A</v>
      </c>
      <c r="R1424" s="10" t="e">
        <f t="shared" si="762"/>
        <v>#N/A</v>
      </c>
      <c r="S1424" s="10" t="e">
        <f t="shared" si="763"/>
        <v>#N/A</v>
      </c>
      <c r="T1424" s="9" t="e">
        <f t="shared" si="753"/>
        <v>#N/A</v>
      </c>
      <c r="V1424" s="8" t="e">
        <f t="shared" si="764"/>
        <v>#N/A</v>
      </c>
      <c r="W1424" s="8" t="e">
        <f t="shared" si="754"/>
        <v>#N/A</v>
      </c>
      <c r="Y1424" s="8">
        <f t="shared" si="755"/>
        <v>0</v>
      </c>
      <c r="Z1424" s="8">
        <f t="shared" si="756"/>
        <v>0</v>
      </c>
      <c r="AA1424" s="8">
        <f t="shared" si="757"/>
        <v>0</v>
      </c>
      <c r="AB1424" s="8">
        <f t="shared" si="765"/>
        <v>0</v>
      </c>
      <c r="AC1424" s="8">
        <f t="shared" si="758"/>
        <v>0</v>
      </c>
      <c r="AD1424" s="8">
        <f t="shared" si="766"/>
        <v>0</v>
      </c>
      <c r="AE1424" s="8">
        <f t="shared" si="759"/>
        <v>0</v>
      </c>
      <c r="AJ1424" s="7"/>
      <c r="AK1424" s="6"/>
      <c r="AL1424" s="6"/>
      <c r="AM1424" s="5"/>
      <c r="AN1424" s="5"/>
    </row>
    <row r="1425" spans="8:40" x14ac:dyDescent="0.15">
      <c r="H1425" s="17">
        <f t="shared" si="767"/>
        <v>143</v>
      </c>
      <c r="I1425" s="7" t="b">
        <f t="shared" si="760"/>
        <v>0</v>
      </c>
      <c r="J1425" s="16">
        <v>0</v>
      </c>
      <c r="K1425" s="14">
        <v>0</v>
      </c>
      <c r="L1425" s="15">
        <f t="shared" si="768"/>
        <v>2893.3318626994919</v>
      </c>
      <c r="M1425" s="14">
        <f t="shared" si="752"/>
        <v>769177</v>
      </c>
      <c r="O1425" s="12" t="e">
        <f>1000*(IF(I83&lt;18,VLOOKUP(I83,'[1]Mortality (No Interventions) H'!$B$10:$O$129,13),VLOOKUP(I83,'[1]Mortality (Interventions) H'!$B$392:$AV$512,34)))</f>
        <v>#N/A</v>
      </c>
      <c r="P1425" s="11">
        <v>0</v>
      </c>
      <c r="Q1425" s="10" t="e">
        <f t="shared" si="761"/>
        <v>#N/A</v>
      </c>
      <c r="R1425" s="10" t="e">
        <f t="shared" si="762"/>
        <v>#N/A</v>
      </c>
      <c r="S1425" s="10" t="e">
        <f t="shared" si="763"/>
        <v>#N/A</v>
      </c>
      <c r="T1425" s="9" t="e">
        <f t="shared" si="753"/>
        <v>#N/A</v>
      </c>
      <c r="V1425" s="8" t="e">
        <f t="shared" si="764"/>
        <v>#N/A</v>
      </c>
      <c r="W1425" s="8" t="e">
        <f t="shared" si="754"/>
        <v>#N/A</v>
      </c>
      <c r="Y1425" s="8">
        <f t="shared" si="755"/>
        <v>0</v>
      </c>
      <c r="Z1425" s="8">
        <f t="shared" si="756"/>
        <v>0</v>
      </c>
      <c r="AA1425" s="8">
        <f t="shared" si="757"/>
        <v>0</v>
      </c>
      <c r="AB1425" s="8">
        <f t="shared" si="765"/>
        <v>0</v>
      </c>
      <c r="AC1425" s="8">
        <f t="shared" si="758"/>
        <v>0</v>
      </c>
      <c r="AD1425" s="8">
        <f t="shared" si="766"/>
        <v>0</v>
      </c>
      <c r="AE1425" s="8">
        <f t="shared" si="759"/>
        <v>0</v>
      </c>
      <c r="AJ1425" s="7"/>
      <c r="AK1425" s="6"/>
      <c r="AL1425" s="6"/>
      <c r="AM1425" s="5"/>
      <c r="AN1425" s="5"/>
    </row>
    <row r="1426" spans="8:40" x14ac:dyDescent="0.15">
      <c r="H1426" s="17">
        <f t="shared" si="767"/>
        <v>144</v>
      </c>
      <c r="I1426" s="7" t="b">
        <f t="shared" si="760"/>
        <v>0</v>
      </c>
      <c r="J1426" s="16">
        <v>0</v>
      </c>
      <c r="K1426" s="14">
        <v>0</v>
      </c>
      <c r="L1426" s="15">
        <f t="shared" si="768"/>
        <v>2893.3318626994919</v>
      </c>
      <c r="M1426" s="14">
        <f t="shared" si="752"/>
        <v>769177</v>
      </c>
      <c r="O1426" s="12" t="e">
        <f>1000*(IF(I84&lt;18,VLOOKUP(I84,'[1]Mortality (No Interventions) H'!$B$10:$O$129,13),VLOOKUP(I84,'[1]Mortality (Interventions) H'!$B$392:$AV$512,34)))</f>
        <v>#N/A</v>
      </c>
      <c r="P1426" s="11">
        <v>0</v>
      </c>
      <c r="Q1426" s="10" t="e">
        <f t="shared" si="761"/>
        <v>#N/A</v>
      </c>
      <c r="R1426" s="10" t="e">
        <f t="shared" si="762"/>
        <v>#N/A</v>
      </c>
      <c r="S1426" s="10" t="e">
        <f t="shared" si="763"/>
        <v>#N/A</v>
      </c>
      <c r="T1426" s="9" t="e">
        <f t="shared" si="753"/>
        <v>#N/A</v>
      </c>
      <c r="V1426" s="8" t="e">
        <f t="shared" si="764"/>
        <v>#N/A</v>
      </c>
      <c r="W1426" s="8" t="e">
        <f t="shared" si="754"/>
        <v>#N/A</v>
      </c>
      <c r="Y1426" s="8">
        <f t="shared" si="755"/>
        <v>0</v>
      </c>
      <c r="Z1426" s="8">
        <f t="shared" si="756"/>
        <v>0</v>
      </c>
      <c r="AA1426" s="8">
        <f t="shared" si="757"/>
        <v>0</v>
      </c>
      <c r="AB1426" s="8">
        <f t="shared" si="765"/>
        <v>0</v>
      </c>
      <c r="AC1426" s="8">
        <f t="shared" si="758"/>
        <v>0</v>
      </c>
      <c r="AD1426" s="8">
        <f t="shared" si="766"/>
        <v>0</v>
      </c>
      <c r="AE1426" s="8">
        <f t="shared" si="759"/>
        <v>0</v>
      </c>
      <c r="AJ1426" s="7"/>
      <c r="AK1426" s="6"/>
      <c r="AL1426" s="6"/>
      <c r="AM1426" s="5"/>
      <c r="AN1426" s="5"/>
    </row>
    <row r="1427" spans="8:40" x14ac:dyDescent="0.15">
      <c r="H1427" s="17">
        <f t="shared" si="767"/>
        <v>145</v>
      </c>
      <c r="I1427" s="7" t="b">
        <f t="shared" si="760"/>
        <v>0</v>
      </c>
      <c r="J1427" s="16">
        <v>0</v>
      </c>
      <c r="K1427" s="14">
        <v>0</v>
      </c>
      <c r="L1427" s="15">
        <f t="shared" si="768"/>
        <v>2893.3318626994919</v>
      </c>
      <c r="M1427" s="14">
        <f t="shared" si="752"/>
        <v>769177</v>
      </c>
      <c r="O1427" s="12" t="e">
        <f>1000*(IF(I85&lt;18,VLOOKUP(I85,'[1]Mortality (No Interventions) H'!$B$10:$O$129,13),VLOOKUP(I85,'[1]Mortality (Interventions) H'!$B$392:$AV$512,34)))</f>
        <v>#N/A</v>
      </c>
      <c r="P1427" s="11">
        <v>0</v>
      </c>
      <c r="Q1427" s="10" t="e">
        <f t="shared" si="761"/>
        <v>#N/A</v>
      </c>
      <c r="R1427" s="10" t="e">
        <f t="shared" si="762"/>
        <v>#N/A</v>
      </c>
      <c r="S1427" s="10" t="e">
        <f t="shared" si="763"/>
        <v>#N/A</v>
      </c>
      <c r="T1427" s="9" t="e">
        <f t="shared" si="753"/>
        <v>#N/A</v>
      </c>
      <c r="V1427" s="8" t="e">
        <f t="shared" si="764"/>
        <v>#N/A</v>
      </c>
      <c r="W1427" s="8" t="e">
        <f t="shared" si="754"/>
        <v>#N/A</v>
      </c>
      <c r="Y1427" s="8">
        <f t="shared" si="755"/>
        <v>0</v>
      </c>
      <c r="Z1427" s="8">
        <f t="shared" si="756"/>
        <v>0</v>
      </c>
      <c r="AA1427" s="8">
        <f t="shared" si="757"/>
        <v>0</v>
      </c>
      <c r="AB1427" s="8">
        <f t="shared" si="765"/>
        <v>0</v>
      </c>
      <c r="AC1427" s="8">
        <f t="shared" si="758"/>
        <v>0</v>
      </c>
      <c r="AD1427" s="8">
        <f t="shared" si="766"/>
        <v>0</v>
      </c>
      <c r="AE1427" s="8">
        <f t="shared" si="759"/>
        <v>0</v>
      </c>
      <c r="AJ1427" s="7"/>
      <c r="AK1427" s="6"/>
      <c r="AL1427" s="6"/>
      <c r="AM1427" s="5"/>
      <c r="AN1427" s="5"/>
    </row>
    <row r="1428" spans="8:40" x14ac:dyDescent="0.15">
      <c r="H1428" s="17">
        <f t="shared" si="767"/>
        <v>146</v>
      </c>
      <c r="I1428" s="7" t="b">
        <f t="shared" si="760"/>
        <v>0</v>
      </c>
      <c r="J1428" s="16">
        <v>0</v>
      </c>
      <c r="K1428" s="14">
        <v>0</v>
      </c>
      <c r="L1428" s="15">
        <f t="shared" si="768"/>
        <v>2893.3318626994919</v>
      </c>
      <c r="M1428" s="14">
        <f t="shared" si="752"/>
        <v>769177</v>
      </c>
      <c r="O1428" s="12" t="e">
        <f>1000*(IF(I86&lt;18,VLOOKUP(I86,'[1]Mortality (No Interventions) H'!$B$10:$O$129,13),VLOOKUP(I86,'[1]Mortality (Interventions) H'!$B$392:$AV$512,34)))</f>
        <v>#N/A</v>
      </c>
      <c r="P1428" s="11">
        <v>0</v>
      </c>
      <c r="Q1428" s="10" t="e">
        <f t="shared" si="761"/>
        <v>#N/A</v>
      </c>
      <c r="R1428" s="10" t="e">
        <f t="shared" si="762"/>
        <v>#N/A</v>
      </c>
      <c r="S1428" s="10" t="e">
        <f t="shared" si="763"/>
        <v>#N/A</v>
      </c>
      <c r="T1428" s="9" t="e">
        <f t="shared" si="753"/>
        <v>#N/A</v>
      </c>
      <c r="V1428" s="8" t="e">
        <f t="shared" si="764"/>
        <v>#N/A</v>
      </c>
      <c r="W1428" s="8" t="e">
        <f t="shared" si="754"/>
        <v>#N/A</v>
      </c>
      <c r="Y1428" s="8">
        <f t="shared" si="755"/>
        <v>0</v>
      </c>
      <c r="Z1428" s="8">
        <f t="shared" si="756"/>
        <v>0</v>
      </c>
      <c r="AA1428" s="8">
        <f t="shared" si="757"/>
        <v>0</v>
      </c>
      <c r="AB1428" s="8">
        <f t="shared" si="765"/>
        <v>0</v>
      </c>
      <c r="AC1428" s="8">
        <f t="shared" si="758"/>
        <v>0</v>
      </c>
      <c r="AD1428" s="8">
        <f t="shared" si="766"/>
        <v>0</v>
      </c>
      <c r="AE1428" s="8">
        <f t="shared" si="759"/>
        <v>0</v>
      </c>
      <c r="AJ1428" s="7"/>
      <c r="AK1428" s="6"/>
      <c r="AL1428" s="6"/>
      <c r="AM1428" s="5"/>
      <c r="AN1428" s="5"/>
    </row>
    <row r="1429" spans="8:40" x14ac:dyDescent="0.15">
      <c r="H1429" s="17">
        <f t="shared" si="767"/>
        <v>147</v>
      </c>
      <c r="I1429" s="7" t="b">
        <f t="shared" si="760"/>
        <v>0</v>
      </c>
      <c r="J1429" s="16">
        <v>0</v>
      </c>
      <c r="K1429" s="14">
        <v>0</v>
      </c>
      <c r="L1429" s="15">
        <f t="shared" si="768"/>
        <v>2893.3318626994919</v>
      </c>
      <c r="M1429" s="14">
        <f t="shared" si="752"/>
        <v>769177</v>
      </c>
      <c r="O1429" s="12" t="e">
        <f>1000*(IF(I87&lt;18,VLOOKUP(I87,'[1]Mortality (No Interventions) H'!$B$10:$O$129,13),VLOOKUP(I87,'[1]Mortality (Interventions) H'!$B$392:$AV$512,34)))</f>
        <v>#N/A</v>
      </c>
      <c r="P1429" s="11">
        <v>0</v>
      </c>
      <c r="Q1429" s="10" t="e">
        <f t="shared" si="761"/>
        <v>#N/A</v>
      </c>
      <c r="R1429" s="10" t="e">
        <f t="shared" si="762"/>
        <v>#N/A</v>
      </c>
      <c r="S1429" s="10" t="e">
        <f t="shared" si="763"/>
        <v>#N/A</v>
      </c>
      <c r="T1429" s="9" t="e">
        <f t="shared" si="753"/>
        <v>#N/A</v>
      </c>
      <c r="V1429" s="8" t="e">
        <f t="shared" si="764"/>
        <v>#N/A</v>
      </c>
      <c r="W1429" s="8" t="e">
        <f t="shared" si="754"/>
        <v>#N/A</v>
      </c>
      <c r="Y1429" s="8">
        <f t="shared" si="755"/>
        <v>0</v>
      </c>
      <c r="Z1429" s="8">
        <f t="shared" si="756"/>
        <v>0</v>
      </c>
      <c r="AA1429" s="8">
        <f t="shared" si="757"/>
        <v>0</v>
      </c>
      <c r="AB1429" s="8">
        <f t="shared" si="765"/>
        <v>0</v>
      </c>
      <c r="AC1429" s="8">
        <f t="shared" si="758"/>
        <v>0</v>
      </c>
      <c r="AD1429" s="8">
        <f t="shared" si="766"/>
        <v>0</v>
      </c>
      <c r="AE1429" s="8">
        <f t="shared" si="759"/>
        <v>0</v>
      </c>
      <c r="AJ1429" s="7"/>
      <c r="AK1429" s="6"/>
      <c r="AL1429" s="6"/>
      <c r="AM1429" s="5"/>
      <c r="AN1429" s="5"/>
    </row>
    <row r="1430" spans="8:40" x14ac:dyDescent="0.15">
      <c r="H1430" s="17">
        <f t="shared" si="767"/>
        <v>148</v>
      </c>
      <c r="I1430" s="7" t="b">
        <f t="shared" si="760"/>
        <v>0</v>
      </c>
      <c r="J1430" s="16">
        <v>0</v>
      </c>
      <c r="K1430" s="14">
        <v>0</v>
      </c>
      <c r="L1430" s="15">
        <f t="shared" si="768"/>
        <v>2893.3318626994919</v>
      </c>
      <c r="M1430" s="14">
        <f t="shared" si="752"/>
        <v>769177</v>
      </c>
      <c r="O1430" s="12" t="e">
        <f>1000*(IF(I88&lt;18,VLOOKUP(I88,'[1]Mortality (No Interventions) H'!$B$10:$O$129,13),VLOOKUP(I88,'[1]Mortality (Interventions) H'!$B$392:$AV$512,34)))</f>
        <v>#N/A</v>
      </c>
      <c r="P1430" s="11">
        <v>0</v>
      </c>
      <c r="Q1430" s="10" t="e">
        <f t="shared" si="761"/>
        <v>#N/A</v>
      </c>
      <c r="R1430" s="10" t="e">
        <f t="shared" si="762"/>
        <v>#N/A</v>
      </c>
      <c r="S1430" s="10" t="e">
        <f t="shared" si="763"/>
        <v>#N/A</v>
      </c>
      <c r="T1430" s="9" t="e">
        <f t="shared" si="753"/>
        <v>#N/A</v>
      </c>
      <c r="V1430" s="8" t="e">
        <f t="shared" si="764"/>
        <v>#N/A</v>
      </c>
      <c r="W1430" s="8" t="e">
        <f t="shared" si="754"/>
        <v>#N/A</v>
      </c>
      <c r="Y1430" s="8">
        <f t="shared" si="755"/>
        <v>0</v>
      </c>
      <c r="Z1430" s="8">
        <f t="shared" si="756"/>
        <v>0</v>
      </c>
      <c r="AA1430" s="8">
        <f t="shared" si="757"/>
        <v>0</v>
      </c>
      <c r="AB1430" s="8">
        <f t="shared" si="765"/>
        <v>0</v>
      </c>
      <c r="AC1430" s="8">
        <f t="shared" si="758"/>
        <v>0</v>
      </c>
      <c r="AD1430" s="8">
        <f t="shared" si="766"/>
        <v>0</v>
      </c>
      <c r="AE1430" s="8">
        <f t="shared" si="759"/>
        <v>0</v>
      </c>
      <c r="AJ1430" s="7"/>
      <c r="AK1430" s="6"/>
      <c r="AL1430" s="6"/>
      <c r="AM1430" s="5"/>
      <c r="AN1430" s="5"/>
    </row>
    <row r="1431" spans="8:40" x14ac:dyDescent="0.15">
      <c r="H1431" s="17">
        <f t="shared" si="767"/>
        <v>149</v>
      </c>
      <c r="I1431" s="7" t="b">
        <f t="shared" si="760"/>
        <v>0</v>
      </c>
      <c r="J1431" s="16">
        <v>0</v>
      </c>
      <c r="K1431" s="14">
        <v>0</v>
      </c>
      <c r="L1431" s="15">
        <f t="shared" si="768"/>
        <v>2893.3318626994919</v>
      </c>
      <c r="M1431" s="14">
        <f t="shared" si="752"/>
        <v>769177</v>
      </c>
      <c r="O1431" s="12" t="e">
        <f>1000*(IF(I89&lt;18,VLOOKUP(I89,'[1]Mortality (No Interventions) H'!$B$10:$O$129,13),VLOOKUP(I89,'[1]Mortality (Interventions) H'!$B$392:$AV$512,34)))</f>
        <v>#N/A</v>
      </c>
      <c r="P1431" s="11">
        <v>0</v>
      </c>
      <c r="Q1431" s="10" t="e">
        <f t="shared" si="761"/>
        <v>#N/A</v>
      </c>
      <c r="R1431" s="10" t="e">
        <f t="shared" si="762"/>
        <v>#N/A</v>
      </c>
      <c r="S1431" s="10" t="e">
        <f t="shared" si="763"/>
        <v>#N/A</v>
      </c>
      <c r="T1431" s="9" t="e">
        <f t="shared" si="753"/>
        <v>#N/A</v>
      </c>
      <c r="V1431" s="8" t="e">
        <f t="shared" si="764"/>
        <v>#N/A</v>
      </c>
      <c r="W1431" s="8" t="e">
        <f t="shared" si="754"/>
        <v>#N/A</v>
      </c>
      <c r="Y1431" s="8">
        <f t="shared" si="755"/>
        <v>0</v>
      </c>
      <c r="Z1431" s="8">
        <f t="shared" si="756"/>
        <v>0</v>
      </c>
      <c r="AA1431" s="8">
        <f t="shared" si="757"/>
        <v>0</v>
      </c>
      <c r="AB1431" s="8">
        <f t="shared" si="765"/>
        <v>0</v>
      </c>
      <c r="AC1431" s="8">
        <f t="shared" si="758"/>
        <v>0</v>
      </c>
      <c r="AD1431" s="8">
        <f t="shared" si="766"/>
        <v>0</v>
      </c>
      <c r="AE1431" s="8">
        <f t="shared" si="759"/>
        <v>0</v>
      </c>
      <c r="AJ1431" s="7"/>
      <c r="AK1431" s="6"/>
      <c r="AL1431" s="6"/>
      <c r="AM1431" s="5"/>
      <c r="AN1431" s="5"/>
    </row>
    <row r="1432" spans="8:40" x14ac:dyDescent="0.15">
      <c r="H1432" s="17">
        <f t="shared" si="767"/>
        <v>150</v>
      </c>
      <c r="I1432" s="7" t="b">
        <f t="shared" si="760"/>
        <v>0</v>
      </c>
      <c r="J1432" s="16">
        <v>0</v>
      </c>
      <c r="K1432" s="14">
        <v>0</v>
      </c>
      <c r="L1432" s="15">
        <f t="shared" si="768"/>
        <v>2893.3318626994919</v>
      </c>
      <c r="M1432" s="14">
        <f t="shared" si="752"/>
        <v>769177</v>
      </c>
      <c r="O1432" s="12" t="e">
        <f>1000*(IF(I90&lt;18,VLOOKUP(I90,'[1]Mortality (No Interventions) H'!$B$10:$O$129,13),VLOOKUP(I90,'[1]Mortality (Interventions) H'!$B$392:$AV$512,34)))</f>
        <v>#N/A</v>
      </c>
      <c r="P1432" s="11">
        <v>0</v>
      </c>
      <c r="Q1432" s="10" t="e">
        <f t="shared" si="761"/>
        <v>#N/A</v>
      </c>
      <c r="R1432" s="10" t="e">
        <f t="shared" si="762"/>
        <v>#N/A</v>
      </c>
      <c r="S1432" s="10" t="e">
        <f t="shared" si="763"/>
        <v>#N/A</v>
      </c>
      <c r="T1432" s="9" t="e">
        <f t="shared" si="753"/>
        <v>#N/A</v>
      </c>
      <c r="V1432" s="8" t="e">
        <f t="shared" si="764"/>
        <v>#N/A</v>
      </c>
      <c r="W1432" s="8" t="e">
        <f t="shared" si="754"/>
        <v>#N/A</v>
      </c>
      <c r="Y1432" s="8">
        <f t="shared" si="755"/>
        <v>0</v>
      </c>
      <c r="Z1432" s="8">
        <f t="shared" si="756"/>
        <v>0</v>
      </c>
      <c r="AA1432" s="8">
        <f t="shared" si="757"/>
        <v>0</v>
      </c>
      <c r="AB1432" s="8">
        <f t="shared" si="765"/>
        <v>0</v>
      </c>
      <c r="AC1432" s="8">
        <f t="shared" si="758"/>
        <v>0</v>
      </c>
      <c r="AD1432" s="8">
        <f t="shared" si="766"/>
        <v>0</v>
      </c>
      <c r="AE1432" s="8">
        <f t="shared" si="759"/>
        <v>0</v>
      </c>
      <c r="AJ1432" s="7"/>
      <c r="AK1432" s="6"/>
      <c r="AL1432" s="6"/>
      <c r="AM1432" s="5"/>
      <c r="AN1432" s="5"/>
    </row>
    <row r="1433" spans="8:40" x14ac:dyDescent="0.15">
      <c r="H1433" s="17">
        <f t="shared" si="767"/>
        <v>151</v>
      </c>
      <c r="I1433" s="7" t="b">
        <f t="shared" si="760"/>
        <v>0</v>
      </c>
      <c r="J1433" s="16">
        <v>0</v>
      </c>
      <c r="K1433" s="14">
        <v>0</v>
      </c>
      <c r="L1433" s="15">
        <f t="shared" si="768"/>
        <v>2893.3318626994919</v>
      </c>
      <c r="M1433" s="14">
        <f t="shared" si="752"/>
        <v>769177</v>
      </c>
      <c r="O1433" s="12" t="e">
        <f>1000*(IF(I91&lt;18,VLOOKUP(I91,'[1]Mortality (No Interventions) H'!$B$10:$O$129,13),VLOOKUP(I91,'[1]Mortality (Interventions) H'!$B$392:$AV$512,34)))</f>
        <v>#N/A</v>
      </c>
      <c r="P1433" s="11">
        <v>0</v>
      </c>
      <c r="Q1433" s="10" t="e">
        <f t="shared" si="761"/>
        <v>#N/A</v>
      </c>
      <c r="R1433" s="10" t="e">
        <f t="shared" si="762"/>
        <v>#N/A</v>
      </c>
      <c r="S1433" s="10" t="e">
        <f t="shared" si="763"/>
        <v>#N/A</v>
      </c>
      <c r="T1433" s="9" t="e">
        <f t="shared" si="753"/>
        <v>#N/A</v>
      </c>
      <c r="V1433" s="8" t="e">
        <f t="shared" si="764"/>
        <v>#N/A</v>
      </c>
      <c r="W1433" s="8" t="e">
        <f t="shared" si="754"/>
        <v>#N/A</v>
      </c>
      <c r="Y1433" s="8">
        <f t="shared" si="755"/>
        <v>0</v>
      </c>
      <c r="Z1433" s="8">
        <f t="shared" si="756"/>
        <v>0</v>
      </c>
      <c r="AA1433" s="8">
        <f t="shared" si="757"/>
        <v>0</v>
      </c>
      <c r="AB1433" s="8">
        <f t="shared" si="765"/>
        <v>0</v>
      </c>
      <c r="AC1433" s="8">
        <f t="shared" si="758"/>
        <v>0</v>
      </c>
      <c r="AD1433" s="8">
        <f t="shared" si="766"/>
        <v>0</v>
      </c>
      <c r="AE1433" s="8">
        <f t="shared" si="759"/>
        <v>0</v>
      </c>
      <c r="AJ1433" s="7"/>
      <c r="AK1433" s="6"/>
      <c r="AL1433" s="6"/>
      <c r="AM1433" s="5"/>
      <c r="AN1433" s="5"/>
    </row>
    <row r="1434" spans="8:40" x14ac:dyDescent="0.15">
      <c r="H1434" s="17">
        <f t="shared" si="767"/>
        <v>152</v>
      </c>
      <c r="I1434" s="7" t="b">
        <f t="shared" si="760"/>
        <v>0</v>
      </c>
      <c r="J1434" s="16">
        <v>0</v>
      </c>
      <c r="K1434" s="14">
        <v>0</v>
      </c>
      <c r="L1434" s="15">
        <f t="shared" si="768"/>
        <v>2893.3318626994919</v>
      </c>
      <c r="M1434" s="14">
        <f t="shared" si="752"/>
        <v>769177</v>
      </c>
      <c r="O1434" s="12" t="e">
        <f>1000*(IF(I92&lt;18,VLOOKUP(I92,'[1]Mortality (No Interventions) H'!$B$10:$O$129,13),VLOOKUP(I92,'[1]Mortality (Interventions) H'!$B$392:$AV$512,34)))</f>
        <v>#N/A</v>
      </c>
      <c r="P1434" s="11">
        <v>0</v>
      </c>
      <c r="Q1434" s="10" t="e">
        <f t="shared" si="761"/>
        <v>#N/A</v>
      </c>
      <c r="R1434" s="10" t="e">
        <f t="shared" si="762"/>
        <v>#N/A</v>
      </c>
      <c r="S1434" s="10" t="e">
        <f t="shared" si="763"/>
        <v>#N/A</v>
      </c>
      <c r="T1434" s="9" t="e">
        <f t="shared" si="753"/>
        <v>#N/A</v>
      </c>
      <c r="V1434" s="8" t="e">
        <f t="shared" si="764"/>
        <v>#N/A</v>
      </c>
      <c r="W1434" s="8" t="e">
        <f t="shared" si="754"/>
        <v>#N/A</v>
      </c>
      <c r="Y1434" s="8">
        <f t="shared" si="755"/>
        <v>0</v>
      </c>
      <c r="Z1434" s="8">
        <f t="shared" si="756"/>
        <v>0</v>
      </c>
      <c r="AA1434" s="8">
        <f t="shared" si="757"/>
        <v>0</v>
      </c>
      <c r="AB1434" s="8">
        <f t="shared" si="765"/>
        <v>0</v>
      </c>
      <c r="AC1434" s="8">
        <f t="shared" si="758"/>
        <v>0</v>
      </c>
      <c r="AD1434" s="8">
        <f t="shared" si="766"/>
        <v>0</v>
      </c>
      <c r="AE1434" s="8">
        <f t="shared" si="759"/>
        <v>0</v>
      </c>
      <c r="AJ1434" s="7"/>
      <c r="AK1434" s="6"/>
      <c r="AL1434" s="6"/>
      <c r="AM1434" s="5"/>
      <c r="AN1434" s="5"/>
    </row>
    <row r="1435" spans="8:40" x14ac:dyDescent="0.15">
      <c r="H1435" s="17">
        <f t="shared" si="767"/>
        <v>153</v>
      </c>
      <c r="I1435" s="7" t="b">
        <f t="shared" si="760"/>
        <v>0</v>
      </c>
      <c r="J1435" s="16">
        <v>0</v>
      </c>
      <c r="K1435" s="14">
        <v>0</v>
      </c>
      <c r="L1435" s="15">
        <f t="shared" si="768"/>
        <v>2893.3318626994919</v>
      </c>
      <c r="M1435" s="14">
        <f t="shared" si="752"/>
        <v>769177</v>
      </c>
      <c r="O1435" s="12" t="e">
        <f>1000*(IF(I93&lt;18,VLOOKUP(I93,'[1]Mortality (No Interventions) H'!$B$10:$O$129,13),VLOOKUP(I93,'[1]Mortality (Interventions) H'!$B$392:$AV$512,34)))</f>
        <v>#N/A</v>
      </c>
      <c r="P1435" s="11">
        <v>0</v>
      </c>
      <c r="Q1435" s="10" t="e">
        <f t="shared" si="761"/>
        <v>#N/A</v>
      </c>
      <c r="R1435" s="10" t="e">
        <f t="shared" si="762"/>
        <v>#N/A</v>
      </c>
      <c r="S1435" s="10" t="e">
        <f t="shared" si="763"/>
        <v>#N/A</v>
      </c>
      <c r="T1435" s="9" t="e">
        <f t="shared" si="753"/>
        <v>#N/A</v>
      </c>
      <c r="V1435" s="8" t="e">
        <f t="shared" si="764"/>
        <v>#N/A</v>
      </c>
      <c r="W1435" s="8" t="e">
        <f t="shared" si="754"/>
        <v>#N/A</v>
      </c>
      <c r="Y1435" s="8">
        <f t="shared" si="755"/>
        <v>0</v>
      </c>
      <c r="Z1435" s="8">
        <f t="shared" si="756"/>
        <v>0</v>
      </c>
      <c r="AA1435" s="8">
        <f t="shared" si="757"/>
        <v>0</v>
      </c>
      <c r="AB1435" s="8">
        <f t="shared" si="765"/>
        <v>0</v>
      </c>
      <c r="AC1435" s="8">
        <f t="shared" si="758"/>
        <v>0</v>
      </c>
      <c r="AD1435" s="8">
        <f t="shared" si="766"/>
        <v>0</v>
      </c>
      <c r="AE1435" s="8">
        <f t="shared" si="759"/>
        <v>0</v>
      </c>
      <c r="AJ1435" s="7"/>
      <c r="AK1435" s="6"/>
      <c r="AL1435" s="6"/>
      <c r="AM1435" s="5"/>
      <c r="AN1435" s="5"/>
    </row>
    <row r="1436" spans="8:40" x14ac:dyDescent="0.15">
      <c r="H1436" s="17">
        <f t="shared" si="767"/>
        <v>154</v>
      </c>
      <c r="I1436" s="7" t="b">
        <f t="shared" si="760"/>
        <v>0</v>
      </c>
      <c r="J1436" s="16">
        <v>0</v>
      </c>
      <c r="K1436" s="14">
        <v>0</v>
      </c>
      <c r="L1436" s="15">
        <f t="shared" si="768"/>
        <v>2893.3318626994919</v>
      </c>
      <c r="M1436" s="14">
        <f t="shared" si="752"/>
        <v>769177</v>
      </c>
      <c r="O1436" s="12" t="e">
        <f>1000*(IF(I94&lt;18,VLOOKUP(I94,'[1]Mortality (No Interventions) H'!$B$10:$O$129,13),VLOOKUP(I94,'[1]Mortality (Interventions) H'!$B$392:$AV$512,34)))</f>
        <v>#N/A</v>
      </c>
      <c r="P1436" s="11">
        <v>0</v>
      </c>
      <c r="Q1436" s="10" t="e">
        <f t="shared" si="761"/>
        <v>#N/A</v>
      </c>
      <c r="R1436" s="10" t="e">
        <f t="shared" si="762"/>
        <v>#N/A</v>
      </c>
      <c r="S1436" s="10" t="e">
        <f t="shared" si="763"/>
        <v>#N/A</v>
      </c>
      <c r="T1436" s="9" t="e">
        <f t="shared" si="753"/>
        <v>#N/A</v>
      </c>
      <c r="V1436" s="8" t="e">
        <f t="shared" si="764"/>
        <v>#N/A</v>
      </c>
      <c r="W1436" s="8" t="e">
        <f t="shared" si="754"/>
        <v>#N/A</v>
      </c>
      <c r="Y1436" s="8">
        <f t="shared" si="755"/>
        <v>0</v>
      </c>
      <c r="Z1436" s="8">
        <f t="shared" si="756"/>
        <v>0</v>
      </c>
      <c r="AA1436" s="8">
        <f t="shared" si="757"/>
        <v>0</v>
      </c>
      <c r="AB1436" s="8">
        <f t="shared" si="765"/>
        <v>0</v>
      </c>
      <c r="AC1436" s="8">
        <f t="shared" si="758"/>
        <v>0</v>
      </c>
      <c r="AD1436" s="8">
        <f t="shared" si="766"/>
        <v>0</v>
      </c>
      <c r="AE1436" s="8">
        <f t="shared" si="759"/>
        <v>0</v>
      </c>
      <c r="AJ1436" s="7"/>
      <c r="AK1436" s="6"/>
      <c r="AL1436" s="6"/>
      <c r="AM1436" s="5"/>
      <c r="AN1436" s="5"/>
    </row>
    <row r="1437" spans="8:40" x14ac:dyDescent="0.15">
      <c r="H1437" s="17">
        <f t="shared" si="767"/>
        <v>155</v>
      </c>
      <c r="I1437" s="7" t="b">
        <f t="shared" si="760"/>
        <v>0</v>
      </c>
      <c r="J1437" s="16">
        <v>0</v>
      </c>
      <c r="K1437" s="14">
        <v>0</v>
      </c>
      <c r="L1437" s="15">
        <f t="shared" si="768"/>
        <v>2893.3318626994919</v>
      </c>
      <c r="M1437" s="14">
        <f t="shared" si="752"/>
        <v>769177</v>
      </c>
      <c r="O1437" s="12" t="e">
        <f>1000*(IF(I95&lt;18,VLOOKUP(I95,'[1]Mortality (No Interventions) H'!$B$10:$O$129,13),VLOOKUP(I95,'[1]Mortality (Interventions) H'!$B$392:$AV$512,34)))</f>
        <v>#N/A</v>
      </c>
      <c r="P1437" s="11">
        <v>0</v>
      </c>
      <c r="Q1437" s="10" t="e">
        <f t="shared" si="761"/>
        <v>#N/A</v>
      </c>
      <c r="R1437" s="10" t="e">
        <f t="shared" si="762"/>
        <v>#N/A</v>
      </c>
      <c r="S1437" s="10" t="e">
        <f t="shared" si="763"/>
        <v>#N/A</v>
      </c>
      <c r="T1437" s="9" t="e">
        <f t="shared" si="753"/>
        <v>#N/A</v>
      </c>
      <c r="V1437" s="8" t="e">
        <f t="shared" si="764"/>
        <v>#N/A</v>
      </c>
      <c r="W1437" s="8" t="e">
        <f t="shared" si="754"/>
        <v>#N/A</v>
      </c>
      <c r="Y1437" s="8">
        <f t="shared" si="755"/>
        <v>0</v>
      </c>
      <c r="Z1437" s="8">
        <f t="shared" si="756"/>
        <v>0</v>
      </c>
      <c r="AA1437" s="8">
        <f t="shared" si="757"/>
        <v>0</v>
      </c>
      <c r="AB1437" s="8">
        <f t="shared" si="765"/>
        <v>0</v>
      </c>
      <c r="AC1437" s="8">
        <f t="shared" si="758"/>
        <v>0</v>
      </c>
      <c r="AD1437" s="8">
        <f t="shared" si="766"/>
        <v>0</v>
      </c>
      <c r="AE1437" s="8">
        <f t="shared" si="759"/>
        <v>0</v>
      </c>
      <c r="AJ1437" s="7"/>
      <c r="AK1437" s="6"/>
      <c r="AL1437" s="6"/>
      <c r="AM1437" s="5"/>
      <c r="AN1437" s="5"/>
    </row>
    <row r="1438" spans="8:40" x14ac:dyDescent="0.15">
      <c r="H1438" s="17">
        <f t="shared" si="767"/>
        <v>156</v>
      </c>
      <c r="I1438" s="7" t="b">
        <f t="shared" si="760"/>
        <v>0</v>
      </c>
      <c r="J1438" s="16">
        <v>0</v>
      </c>
      <c r="K1438" s="14">
        <v>0</v>
      </c>
      <c r="L1438" s="15">
        <f t="shared" si="768"/>
        <v>2893.3318626994919</v>
      </c>
      <c r="M1438" s="14">
        <f t="shared" si="752"/>
        <v>769177</v>
      </c>
      <c r="O1438" s="12" t="e">
        <f>1000*(IF(I96&lt;18,VLOOKUP(I96,'[1]Mortality (No Interventions) H'!$B$10:$O$129,13),VLOOKUP(I96,'[1]Mortality (Interventions) H'!$B$392:$AV$512,34)))</f>
        <v>#N/A</v>
      </c>
      <c r="P1438" s="11">
        <v>0</v>
      </c>
      <c r="Q1438" s="10" t="e">
        <f t="shared" si="761"/>
        <v>#N/A</v>
      </c>
      <c r="R1438" s="10" t="e">
        <f t="shared" si="762"/>
        <v>#N/A</v>
      </c>
      <c r="S1438" s="10" t="e">
        <f t="shared" si="763"/>
        <v>#N/A</v>
      </c>
      <c r="T1438" s="9" t="e">
        <f t="shared" si="753"/>
        <v>#N/A</v>
      </c>
      <c r="V1438" s="8" t="e">
        <f t="shared" si="764"/>
        <v>#N/A</v>
      </c>
      <c r="W1438" s="8" t="e">
        <f t="shared" si="754"/>
        <v>#N/A</v>
      </c>
      <c r="Y1438" s="8">
        <f t="shared" si="755"/>
        <v>0</v>
      </c>
      <c r="Z1438" s="8">
        <f t="shared" si="756"/>
        <v>0</v>
      </c>
      <c r="AA1438" s="8">
        <f t="shared" si="757"/>
        <v>0</v>
      </c>
      <c r="AB1438" s="8">
        <f t="shared" si="765"/>
        <v>0</v>
      </c>
      <c r="AC1438" s="8">
        <f t="shared" si="758"/>
        <v>0</v>
      </c>
      <c r="AD1438" s="8">
        <f t="shared" si="766"/>
        <v>0</v>
      </c>
      <c r="AE1438" s="8">
        <f t="shared" si="759"/>
        <v>0</v>
      </c>
      <c r="AJ1438" s="7"/>
      <c r="AK1438" s="6"/>
      <c r="AL1438" s="6"/>
      <c r="AM1438" s="5"/>
      <c r="AN1438" s="5"/>
    </row>
    <row r="1439" spans="8:40" x14ac:dyDescent="0.15">
      <c r="H1439" s="17">
        <f t="shared" si="767"/>
        <v>157</v>
      </c>
      <c r="I1439" s="7" t="b">
        <f t="shared" si="760"/>
        <v>0</v>
      </c>
      <c r="J1439" s="16">
        <v>0</v>
      </c>
      <c r="K1439" s="14">
        <v>0</v>
      </c>
      <c r="L1439" s="15">
        <f t="shared" si="768"/>
        <v>2893.3318626994919</v>
      </c>
      <c r="M1439" s="14">
        <f t="shared" si="752"/>
        <v>769177</v>
      </c>
      <c r="O1439" s="12" t="e">
        <f>1000*(IF(I97&lt;18,VLOOKUP(I97,'[1]Mortality (No Interventions) H'!$B$10:$O$129,13),VLOOKUP(I97,'[1]Mortality (Interventions) H'!$B$392:$AV$512,34)))</f>
        <v>#N/A</v>
      </c>
      <c r="P1439" s="11">
        <v>0</v>
      </c>
      <c r="Q1439" s="10" t="e">
        <f t="shared" si="761"/>
        <v>#N/A</v>
      </c>
      <c r="R1439" s="10" t="e">
        <f t="shared" si="762"/>
        <v>#N/A</v>
      </c>
      <c r="S1439" s="10" t="e">
        <f t="shared" si="763"/>
        <v>#N/A</v>
      </c>
      <c r="T1439" s="9" t="e">
        <f t="shared" si="753"/>
        <v>#N/A</v>
      </c>
      <c r="V1439" s="8" t="e">
        <f t="shared" si="764"/>
        <v>#N/A</v>
      </c>
      <c r="W1439" s="8" t="e">
        <f t="shared" si="754"/>
        <v>#N/A</v>
      </c>
      <c r="Y1439" s="8">
        <f t="shared" si="755"/>
        <v>0</v>
      </c>
      <c r="Z1439" s="8">
        <f t="shared" si="756"/>
        <v>0</v>
      </c>
      <c r="AA1439" s="8">
        <f t="shared" si="757"/>
        <v>0</v>
      </c>
      <c r="AB1439" s="8">
        <f t="shared" si="765"/>
        <v>0</v>
      </c>
      <c r="AC1439" s="8">
        <f t="shared" si="758"/>
        <v>0</v>
      </c>
      <c r="AD1439" s="8">
        <f t="shared" si="766"/>
        <v>0</v>
      </c>
      <c r="AE1439" s="8">
        <f t="shared" si="759"/>
        <v>0</v>
      </c>
      <c r="AJ1439" s="7"/>
      <c r="AK1439" s="6"/>
      <c r="AL1439" s="6"/>
      <c r="AM1439" s="5"/>
      <c r="AN1439" s="5"/>
    </row>
    <row r="1440" spans="8:40" x14ac:dyDescent="0.15">
      <c r="H1440" s="17">
        <f t="shared" si="767"/>
        <v>158</v>
      </c>
      <c r="I1440" s="7" t="b">
        <f t="shared" si="760"/>
        <v>0</v>
      </c>
      <c r="J1440" s="16">
        <v>0</v>
      </c>
      <c r="K1440" s="14">
        <v>0</v>
      </c>
      <c r="L1440" s="15">
        <f t="shared" si="768"/>
        <v>2893.3318626994919</v>
      </c>
      <c r="M1440" s="14">
        <f t="shared" si="752"/>
        <v>769177</v>
      </c>
      <c r="O1440" s="12" t="e">
        <f>1000*(IF(I98&lt;18,VLOOKUP(I98,'[1]Mortality (No Interventions) H'!$B$10:$O$129,13),VLOOKUP(I98,'[1]Mortality (Interventions) H'!$B$392:$AV$512,34)))</f>
        <v>#N/A</v>
      </c>
      <c r="P1440" s="11">
        <v>0</v>
      </c>
      <c r="Q1440" s="10" t="e">
        <f t="shared" si="761"/>
        <v>#N/A</v>
      </c>
      <c r="R1440" s="10" t="e">
        <f t="shared" si="762"/>
        <v>#N/A</v>
      </c>
      <c r="S1440" s="10" t="e">
        <f t="shared" si="763"/>
        <v>#N/A</v>
      </c>
      <c r="T1440" s="9" t="e">
        <f t="shared" si="753"/>
        <v>#N/A</v>
      </c>
      <c r="V1440" s="8" t="e">
        <f t="shared" si="764"/>
        <v>#N/A</v>
      </c>
      <c r="W1440" s="8" t="e">
        <f t="shared" si="754"/>
        <v>#N/A</v>
      </c>
      <c r="Y1440" s="8">
        <f t="shared" si="755"/>
        <v>0</v>
      </c>
      <c r="Z1440" s="8">
        <f t="shared" si="756"/>
        <v>0</v>
      </c>
      <c r="AA1440" s="8">
        <f t="shared" si="757"/>
        <v>0</v>
      </c>
      <c r="AB1440" s="8">
        <f t="shared" si="765"/>
        <v>0</v>
      </c>
      <c r="AC1440" s="8">
        <f t="shared" si="758"/>
        <v>0</v>
      </c>
      <c r="AD1440" s="8">
        <f t="shared" si="766"/>
        <v>0</v>
      </c>
      <c r="AE1440" s="8">
        <f t="shared" si="759"/>
        <v>0</v>
      </c>
      <c r="AJ1440" s="7"/>
      <c r="AK1440" s="6"/>
      <c r="AL1440" s="6"/>
      <c r="AM1440" s="5"/>
      <c r="AN1440" s="5"/>
    </row>
    <row r="1441" spans="8:40" x14ac:dyDescent="0.15">
      <c r="H1441" s="17">
        <f t="shared" si="767"/>
        <v>159</v>
      </c>
      <c r="I1441" s="7" t="b">
        <f t="shared" si="760"/>
        <v>0</v>
      </c>
      <c r="J1441" s="16">
        <v>0</v>
      </c>
      <c r="K1441" s="14">
        <v>0</v>
      </c>
      <c r="L1441" s="15">
        <f t="shared" si="768"/>
        <v>2893.3318626994919</v>
      </c>
      <c r="M1441" s="14">
        <f t="shared" si="752"/>
        <v>769177</v>
      </c>
      <c r="O1441" s="12" t="e">
        <f>1000*(IF(I99&lt;18,VLOOKUP(I99,'[1]Mortality (No Interventions) H'!$B$10:$O$129,13),VLOOKUP(I99,'[1]Mortality (Interventions) H'!$B$392:$AV$512,34)))</f>
        <v>#N/A</v>
      </c>
      <c r="P1441" s="11">
        <v>0</v>
      </c>
      <c r="Q1441" s="10" t="e">
        <f t="shared" si="761"/>
        <v>#N/A</v>
      </c>
      <c r="R1441" s="10" t="e">
        <f t="shared" si="762"/>
        <v>#N/A</v>
      </c>
      <c r="S1441" s="10" t="e">
        <f t="shared" si="763"/>
        <v>#N/A</v>
      </c>
      <c r="T1441" s="9" t="e">
        <f t="shared" si="753"/>
        <v>#N/A</v>
      </c>
      <c r="V1441" s="8" t="e">
        <f t="shared" si="764"/>
        <v>#N/A</v>
      </c>
      <c r="W1441" s="8" t="e">
        <f t="shared" si="754"/>
        <v>#N/A</v>
      </c>
      <c r="Y1441" s="8">
        <f t="shared" si="755"/>
        <v>0</v>
      </c>
      <c r="Z1441" s="8">
        <f t="shared" si="756"/>
        <v>0</v>
      </c>
      <c r="AA1441" s="8">
        <f t="shared" si="757"/>
        <v>0</v>
      </c>
      <c r="AB1441" s="8">
        <f t="shared" si="765"/>
        <v>0</v>
      </c>
      <c r="AC1441" s="8">
        <f t="shared" si="758"/>
        <v>0</v>
      </c>
      <c r="AD1441" s="8">
        <f t="shared" si="766"/>
        <v>0</v>
      </c>
      <c r="AE1441" s="8">
        <f t="shared" si="759"/>
        <v>0</v>
      </c>
      <c r="AJ1441" s="7"/>
      <c r="AK1441" s="6"/>
      <c r="AL1441" s="6"/>
      <c r="AM1441" s="5"/>
      <c r="AN1441" s="5"/>
    </row>
    <row r="1442" spans="8:40" x14ac:dyDescent="0.15">
      <c r="H1442" s="17">
        <f t="shared" si="767"/>
        <v>160</v>
      </c>
      <c r="I1442" s="7" t="b">
        <f t="shared" si="760"/>
        <v>0</v>
      </c>
      <c r="J1442" s="16">
        <v>0</v>
      </c>
      <c r="K1442" s="14">
        <v>0</v>
      </c>
      <c r="L1442" s="15">
        <f t="shared" si="768"/>
        <v>2893.3318626994919</v>
      </c>
      <c r="M1442" s="14">
        <f t="shared" ref="M1442:M1466" si="769">$E$11</f>
        <v>769177</v>
      </c>
      <c r="O1442" s="12" t="e">
        <f>1000*(IF(I100&lt;18,VLOOKUP(I100,'[1]Mortality (No Interventions) H'!$B$10:$O$129,13),VLOOKUP(I100,'[1]Mortality (Interventions) H'!$B$392:$AV$512,34)))</f>
        <v>#N/A</v>
      </c>
      <c r="P1442" s="11">
        <v>0</v>
      </c>
      <c r="Q1442" s="10" t="e">
        <f t="shared" si="761"/>
        <v>#N/A</v>
      </c>
      <c r="R1442" s="10" t="e">
        <f t="shared" si="762"/>
        <v>#N/A</v>
      </c>
      <c r="S1442" s="10" t="e">
        <f t="shared" si="763"/>
        <v>#N/A</v>
      </c>
      <c r="T1442" s="9" t="e">
        <f t="shared" ref="T1442:T1466" si="770">Q1442-SUM(R1442:S1442)</f>
        <v>#N/A</v>
      </c>
      <c r="V1442" s="8" t="e">
        <f t="shared" si="764"/>
        <v>#N/A</v>
      </c>
      <c r="W1442" s="8" t="e">
        <f t="shared" ref="W1442:W1466" si="771">$G$14*M1442*T1442</f>
        <v>#N/A</v>
      </c>
      <c r="Y1442" s="8">
        <f t="shared" ref="Y1442:Y1466" si="772">IFERROR(_xlfn.IFNA($T1442*J1442,0),0)</f>
        <v>0</v>
      </c>
      <c r="Z1442" s="8">
        <f t="shared" ref="Z1442:Z1466" si="773">IFERROR(_xlfn.IFNA(-$T1442*K1442,0),0)</f>
        <v>0</v>
      </c>
      <c r="AA1442" s="8">
        <f t="shared" ref="AA1442:AA1466" si="774">IFERROR(_xlfn.IFNA(-$T1442*L1442,0),0)</f>
        <v>0</v>
      </c>
      <c r="AB1442" s="8">
        <f t="shared" si="765"/>
        <v>0</v>
      </c>
      <c r="AC1442" s="8">
        <f t="shared" ref="AC1442:AC1466" si="775">IFERROR(_xlfn.IFNA(SUM(Y1442:AB1442),0),0)</f>
        <v>0</v>
      </c>
      <c r="AD1442" s="8">
        <f t="shared" si="766"/>
        <v>0</v>
      </c>
      <c r="AE1442" s="8">
        <f t="shared" ref="AE1442:AE1466" si="776">IFERROR(_xlfn.IFNA(SUM(AC1442:AD1442),0),0)</f>
        <v>0</v>
      </c>
      <c r="AJ1442" s="7"/>
      <c r="AK1442" s="6"/>
      <c r="AL1442" s="6"/>
      <c r="AM1442" s="5"/>
      <c r="AN1442" s="5"/>
    </row>
    <row r="1443" spans="8:40" x14ac:dyDescent="0.15">
      <c r="H1443" s="17">
        <f t="shared" si="767"/>
        <v>161</v>
      </c>
      <c r="I1443" s="7" t="b">
        <f t="shared" ref="I1443:I1466" si="777">IF(H1443&lt;121, H1443 )</f>
        <v>0</v>
      </c>
      <c r="J1443" s="16">
        <v>0</v>
      </c>
      <c r="K1443" s="14">
        <v>0</v>
      </c>
      <c r="L1443" s="15">
        <f t="shared" si="768"/>
        <v>2893.3318626994919</v>
      </c>
      <c r="M1443" s="14">
        <f t="shared" si="769"/>
        <v>769177</v>
      </c>
      <c r="O1443" s="12" t="e">
        <f>1000*(IF(I101&lt;18,VLOOKUP(I101,'[1]Mortality (No Interventions) H'!$B$10:$O$129,13),VLOOKUP(I101,'[1]Mortality (Interventions) H'!$B$392:$AV$512,34)))</f>
        <v>#N/A</v>
      </c>
      <c r="P1443" s="11">
        <v>0</v>
      </c>
      <c r="Q1443" s="10" t="e">
        <f t="shared" ref="Q1443:Q1466" si="778">T1442</f>
        <v>#N/A</v>
      </c>
      <c r="R1443" s="10" t="e">
        <f t="shared" ref="R1443:R1466" si="779">O1443*Q1443/1000</f>
        <v>#N/A</v>
      </c>
      <c r="S1443" s="10" t="e">
        <f t="shared" ref="S1443:S1466" si="780">MIN(P1443*Q1443,Q1443-R1443)</f>
        <v>#N/A</v>
      </c>
      <c r="T1443" s="9" t="e">
        <f t="shared" si="770"/>
        <v>#N/A</v>
      </c>
      <c r="V1443" s="8" t="e">
        <f t="shared" ref="V1443:V1466" si="781">W1442</f>
        <v>#N/A</v>
      </c>
      <c r="W1443" s="8" t="e">
        <f t="shared" si="771"/>
        <v>#N/A</v>
      </c>
      <c r="Y1443" s="8">
        <f t="shared" si="772"/>
        <v>0</v>
      </c>
      <c r="Z1443" s="8">
        <f t="shared" si="773"/>
        <v>0</v>
      </c>
      <c r="AA1443" s="8">
        <f t="shared" si="774"/>
        <v>0</v>
      </c>
      <c r="AB1443" s="8">
        <f t="shared" ref="AB1443:AB1466" si="782">IFERROR(_xlfn.IFNA(-M1443*R1443,0),0)</f>
        <v>0</v>
      </c>
      <c r="AC1443" s="8">
        <f t="shared" si="775"/>
        <v>0</v>
      </c>
      <c r="AD1443" s="8">
        <f t="shared" ref="AD1443:AD1466" si="783">IFERROR(_xlfn.IFNA($D$6*SUM(V1443:V1443,Y1443:Z1443),0),0)</f>
        <v>0</v>
      </c>
      <c r="AE1443" s="8">
        <f t="shared" si="776"/>
        <v>0</v>
      </c>
      <c r="AJ1443" s="7"/>
      <c r="AK1443" s="6"/>
      <c r="AL1443" s="6"/>
      <c r="AM1443" s="5"/>
      <c r="AN1443" s="5"/>
    </row>
    <row r="1444" spans="8:40" x14ac:dyDescent="0.15">
      <c r="H1444" s="17">
        <f t="shared" ref="H1444:H1466" si="784">H1443+1</f>
        <v>162</v>
      </c>
      <c r="I1444" s="7" t="b">
        <f t="shared" si="777"/>
        <v>0</v>
      </c>
      <c r="J1444" s="16">
        <v>0</v>
      </c>
      <c r="K1444" s="14">
        <v>0</v>
      </c>
      <c r="L1444" s="15">
        <f t="shared" ref="L1444:L1466" si="785">$C$1357</f>
        <v>2893.3318626994919</v>
      </c>
      <c r="M1444" s="14">
        <f t="shared" si="769"/>
        <v>769177</v>
      </c>
      <c r="O1444" s="12" t="e">
        <f>1000*(IF(I102&lt;18,VLOOKUP(I102,'[1]Mortality (No Interventions) H'!$B$10:$O$129,13),VLOOKUP(I102,'[1]Mortality (Interventions) H'!$B$392:$AV$512,34)))</f>
        <v>#N/A</v>
      </c>
      <c r="P1444" s="11">
        <v>0</v>
      </c>
      <c r="Q1444" s="10" t="e">
        <f t="shared" si="778"/>
        <v>#N/A</v>
      </c>
      <c r="R1444" s="10" t="e">
        <f t="shared" si="779"/>
        <v>#N/A</v>
      </c>
      <c r="S1444" s="10" t="e">
        <f t="shared" si="780"/>
        <v>#N/A</v>
      </c>
      <c r="T1444" s="9" t="e">
        <f t="shared" si="770"/>
        <v>#N/A</v>
      </c>
      <c r="V1444" s="8" t="e">
        <f t="shared" si="781"/>
        <v>#N/A</v>
      </c>
      <c r="W1444" s="8" t="e">
        <f t="shared" si="771"/>
        <v>#N/A</v>
      </c>
      <c r="Y1444" s="8">
        <f t="shared" si="772"/>
        <v>0</v>
      </c>
      <c r="Z1444" s="8">
        <f t="shared" si="773"/>
        <v>0</v>
      </c>
      <c r="AA1444" s="8">
        <f t="shared" si="774"/>
        <v>0</v>
      </c>
      <c r="AB1444" s="8">
        <f t="shared" si="782"/>
        <v>0</v>
      </c>
      <c r="AC1444" s="8">
        <f t="shared" si="775"/>
        <v>0</v>
      </c>
      <c r="AD1444" s="8">
        <f t="shared" si="783"/>
        <v>0</v>
      </c>
      <c r="AE1444" s="8">
        <f t="shared" si="776"/>
        <v>0</v>
      </c>
      <c r="AJ1444" s="7"/>
      <c r="AK1444" s="6"/>
      <c r="AL1444" s="6"/>
      <c r="AM1444" s="5"/>
      <c r="AN1444" s="5"/>
    </row>
    <row r="1445" spans="8:40" x14ac:dyDescent="0.15">
      <c r="H1445" s="17">
        <f t="shared" si="784"/>
        <v>163</v>
      </c>
      <c r="I1445" s="7" t="b">
        <f t="shared" si="777"/>
        <v>0</v>
      </c>
      <c r="J1445" s="16">
        <v>0</v>
      </c>
      <c r="K1445" s="14">
        <v>0</v>
      </c>
      <c r="L1445" s="15">
        <f t="shared" si="785"/>
        <v>2893.3318626994919</v>
      </c>
      <c r="M1445" s="14">
        <f t="shared" si="769"/>
        <v>769177</v>
      </c>
      <c r="O1445" s="12" t="e">
        <f>1000*(IF(I103&lt;18,VLOOKUP(I103,'[1]Mortality (No Interventions) H'!$B$10:$O$129,13),VLOOKUP(I103,'[1]Mortality (Interventions) H'!$B$392:$AV$512,34)))</f>
        <v>#N/A</v>
      </c>
      <c r="P1445" s="11">
        <v>0</v>
      </c>
      <c r="Q1445" s="10" t="e">
        <f t="shared" si="778"/>
        <v>#N/A</v>
      </c>
      <c r="R1445" s="10" t="e">
        <f t="shared" si="779"/>
        <v>#N/A</v>
      </c>
      <c r="S1445" s="10" t="e">
        <f t="shared" si="780"/>
        <v>#N/A</v>
      </c>
      <c r="T1445" s="9" t="e">
        <f t="shared" si="770"/>
        <v>#N/A</v>
      </c>
      <c r="V1445" s="8" t="e">
        <f t="shared" si="781"/>
        <v>#N/A</v>
      </c>
      <c r="W1445" s="8" t="e">
        <f t="shared" si="771"/>
        <v>#N/A</v>
      </c>
      <c r="Y1445" s="8">
        <f t="shared" si="772"/>
        <v>0</v>
      </c>
      <c r="Z1445" s="8">
        <f t="shared" si="773"/>
        <v>0</v>
      </c>
      <c r="AA1445" s="8">
        <f t="shared" si="774"/>
        <v>0</v>
      </c>
      <c r="AB1445" s="8">
        <f t="shared" si="782"/>
        <v>0</v>
      </c>
      <c r="AC1445" s="8">
        <f t="shared" si="775"/>
        <v>0</v>
      </c>
      <c r="AD1445" s="8">
        <f t="shared" si="783"/>
        <v>0</v>
      </c>
      <c r="AE1445" s="8">
        <f t="shared" si="776"/>
        <v>0</v>
      </c>
      <c r="AJ1445" s="7"/>
      <c r="AK1445" s="6"/>
      <c r="AL1445" s="6"/>
      <c r="AM1445" s="5"/>
      <c r="AN1445" s="5"/>
    </row>
    <row r="1446" spans="8:40" x14ac:dyDescent="0.15">
      <c r="H1446" s="17">
        <f t="shared" si="784"/>
        <v>164</v>
      </c>
      <c r="I1446" s="7" t="b">
        <f t="shared" si="777"/>
        <v>0</v>
      </c>
      <c r="J1446" s="16">
        <v>0</v>
      </c>
      <c r="K1446" s="14">
        <v>0</v>
      </c>
      <c r="L1446" s="15">
        <f t="shared" si="785"/>
        <v>2893.3318626994919</v>
      </c>
      <c r="M1446" s="14">
        <f t="shared" si="769"/>
        <v>769177</v>
      </c>
      <c r="O1446" s="12" t="e">
        <f>1000*(IF(I104&lt;18,VLOOKUP(I104,'[1]Mortality (No Interventions) H'!$B$10:$O$129,13),VLOOKUP(I104,'[1]Mortality (Interventions) H'!$B$392:$AV$512,34)))</f>
        <v>#N/A</v>
      </c>
      <c r="P1446" s="11">
        <v>0</v>
      </c>
      <c r="Q1446" s="10" t="e">
        <f t="shared" si="778"/>
        <v>#N/A</v>
      </c>
      <c r="R1446" s="10" t="e">
        <f t="shared" si="779"/>
        <v>#N/A</v>
      </c>
      <c r="S1446" s="10" t="e">
        <f t="shared" si="780"/>
        <v>#N/A</v>
      </c>
      <c r="T1446" s="9" t="e">
        <f t="shared" si="770"/>
        <v>#N/A</v>
      </c>
      <c r="V1446" s="8" t="e">
        <f t="shared" si="781"/>
        <v>#N/A</v>
      </c>
      <c r="W1446" s="8" t="e">
        <f t="shared" si="771"/>
        <v>#N/A</v>
      </c>
      <c r="Y1446" s="8">
        <f t="shared" si="772"/>
        <v>0</v>
      </c>
      <c r="Z1446" s="8">
        <f t="shared" si="773"/>
        <v>0</v>
      </c>
      <c r="AA1446" s="8">
        <f t="shared" si="774"/>
        <v>0</v>
      </c>
      <c r="AB1446" s="8">
        <f t="shared" si="782"/>
        <v>0</v>
      </c>
      <c r="AC1446" s="8">
        <f t="shared" si="775"/>
        <v>0</v>
      </c>
      <c r="AD1446" s="8">
        <f t="shared" si="783"/>
        <v>0</v>
      </c>
      <c r="AE1446" s="8">
        <f t="shared" si="776"/>
        <v>0</v>
      </c>
      <c r="AJ1446" s="7"/>
      <c r="AK1446" s="6"/>
      <c r="AL1446" s="6"/>
      <c r="AM1446" s="5"/>
      <c r="AN1446" s="5"/>
    </row>
    <row r="1447" spans="8:40" x14ac:dyDescent="0.15">
      <c r="H1447" s="17">
        <f t="shared" si="784"/>
        <v>165</v>
      </c>
      <c r="I1447" s="7" t="b">
        <f t="shared" si="777"/>
        <v>0</v>
      </c>
      <c r="J1447" s="16">
        <v>0</v>
      </c>
      <c r="K1447" s="14">
        <v>0</v>
      </c>
      <c r="L1447" s="15">
        <f t="shared" si="785"/>
        <v>2893.3318626994919</v>
      </c>
      <c r="M1447" s="14">
        <f t="shared" si="769"/>
        <v>769177</v>
      </c>
      <c r="O1447" s="12" t="e">
        <f>1000*(IF(I105&lt;18,VLOOKUP(I105,'[1]Mortality (No Interventions) H'!$B$10:$O$129,13),VLOOKUP(I105,'[1]Mortality (Interventions) H'!$B$392:$AV$512,34)))</f>
        <v>#N/A</v>
      </c>
      <c r="P1447" s="11">
        <v>0</v>
      </c>
      <c r="Q1447" s="10" t="e">
        <f t="shared" si="778"/>
        <v>#N/A</v>
      </c>
      <c r="R1447" s="10" t="e">
        <f t="shared" si="779"/>
        <v>#N/A</v>
      </c>
      <c r="S1447" s="10" t="e">
        <f t="shared" si="780"/>
        <v>#N/A</v>
      </c>
      <c r="T1447" s="9" t="e">
        <f t="shared" si="770"/>
        <v>#N/A</v>
      </c>
      <c r="V1447" s="8" t="e">
        <f t="shared" si="781"/>
        <v>#N/A</v>
      </c>
      <c r="W1447" s="8" t="e">
        <f t="shared" si="771"/>
        <v>#N/A</v>
      </c>
      <c r="Y1447" s="8">
        <f t="shared" si="772"/>
        <v>0</v>
      </c>
      <c r="Z1447" s="8">
        <f t="shared" si="773"/>
        <v>0</v>
      </c>
      <c r="AA1447" s="8">
        <f t="shared" si="774"/>
        <v>0</v>
      </c>
      <c r="AB1447" s="8">
        <f t="shared" si="782"/>
        <v>0</v>
      </c>
      <c r="AC1447" s="8">
        <f t="shared" si="775"/>
        <v>0</v>
      </c>
      <c r="AD1447" s="8">
        <f t="shared" si="783"/>
        <v>0</v>
      </c>
      <c r="AE1447" s="8">
        <f t="shared" si="776"/>
        <v>0</v>
      </c>
      <c r="AJ1447" s="7"/>
      <c r="AK1447" s="6"/>
      <c r="AL1447" s="6"/>
      <c r="AM1447" s="5"/>
      <c r="AN1447" s="5"/>
    </row>
    <row r="1448" spans="8:40" x14ac:dyDescent="0.15">
      <c r="H1448" s="17">
        <f t="shared" si="784"/>
        <v>166</v>
      </c>
      <c r="I1448" s="7" t="b">
        <f t="shared" si="777"/>
        <v>0</v>
      </c>
      <c r="J1448" s="16">
        <v>0</v>
      </c>
      <c r="K1448" s="14">
        <v>0</v>
      </c>
      <c r="L1448" s="15">
        <f t="shared" si="785"/>
        <v>2893.3318626994919</v>
      </c>
      <c r="M1448" s="14">
        <f t="shared" si="769"/>
        <v>769177</v>
      </c>
      <c r="O1448" s="12" t="e">
        <f>1000*(IF(I106&lt;18,VLOOKUP(I106,'[1]Mortality (No Interventions) H'!$B$10:$O$129,13),VLOOKUP(I106,'[1]Mortality (Interventions) H'!$B$392:$AV$512,34)))</f>
        <v>#N/A</v>
      </c>
      <c r="P1448" s="11">
        <v>0</v>
      </c>
      <c r="Q1448" s="10" t="e">
        <f t="shared" si="778"/>
        <v>#N/A</v>
      </c>
      <c r="R1448" s="10" t="e">
        <f t="shared" si="779"/>
        <v>#N/A</v>
      </c>
      <c r="S1448" s="10" t="e">
        <f t="shared" si="780"/>
        <v>#N/A</v>
      </c>
      <c r="T1448" s="9" t="e">
        <f t="shared" si="770"/>
        <v>#N/A</v>
      </c>
      <c r="V1448" s="8" t="e">
        <f t="shared" si="781"/>
        <v>#N/A</v>
      </c>
      <c r="W1448" s="8" t="e">
        <f t="shared" si="771"/>
        <v>#N/A</v>
      </c>
      <c r="Y1448" s="8">
        <f t="shared" si="772"/>
        <v>0</v>
      </c>
      <c r="Z1448" s="8">
        <f t="shared" si="773"/>
        <v>0</v>
      </c>
      <c r="AA1448" s="8">
        <f t="shared" si="774"/>
        <v>0</v>
      </c>
      <c r="AB1448" s="8">
        <f t="shared" si="782"/>
        <v>0</v>
      </c>
      <c r="AC1448" s="8">
        <f t="shared" si="775"/>
        <v>0</v>
      </c>
      <c r="AD1448" s="8">
        <f t="shared" si="783"/>
        <v>0</v>
      </c>
      <c r="AE1448" s="8">
        <f t="shared" si="776"/>
        <v>0</v>
      </c>
      <c r="AJ1448" s="7"/>
      <c r="AK1448" s="6"/>
      <c r="AL1448" s="6"/>
      <c r="AM1448" s="5"/>
      <c r="AN1448" s="5"/>
    </row>
    <row r="1449" spans="8:40" x14ac:dyDescent="0.15">
      <c r="H1449" s="17">
        <f t="shared" si="784"/>
        <v>167</v>
      </c>
      <c r="I1449" s="7" t="b">
        <f t="shared" si="777"/>
        <v>0</v>
      </c>
      <c r="J1449" s="16">
        <v>0</v>
      </c>
      <c r="K1449" s="14">
        <v>0</v>
      </c>
      <c r="L1449" s="15">
        <f t="shared" si="785"/>
        <v>2893.3318626994919</v>
      </c>
      <c r="M1449" s="14">
        <f t="shared" si="769"/>
        <v>769177</v>
      </c>
      <c r="O1449" s="12" t="e">
        <f>1000*(IF(I107&lt;18,VLOOKUP(I107,'[1]Mortality (No Interventions) H'!$B$10:$O$129,13),VLOOKUP(I107,'[1]Mortality (Interventions) H'!$B$392:$AV$512,34)))</f>
        <v>#N/A</v>
      </c>
      <c r="P1449" s="11">
        <v>0</v>
      </c>
      <c r="Q1449" s="10" t="e">
        <f t="shared" si="778"/>
        <v>#N/A</v>
      </c>
      <c r="R1449" s="10" t="e">
        <f t="shared" si="779"/>
        <v>#N/A</v>
      </c>
      <c r="S1449" s="10" t="e">
        <f t="shared" si="780"/>
        <v>#N/A</v>
      </c>
      <c r="T1449" s="9" t="e">
        <f t="shared" si="770"/>
        <v>#N/A</v>
      </c>
      <c r="V1449" s="8" t="e">
        <f t="shared" si="781"/>
        <v>#N/A</v>
      </c>
      <c r="W1449" s="8" t="e">
        <f t="shared" si="771"/>
        <v>#N/A</v>
      </c>
      <c r="Y1449" s="8">
        <f t="shared" si="772"/>
        <v>0</v>
      </c>
      <c r="Z1449" s="8">
        <f t="shared" si="773"/>
        <v>0</v>
      </c>
      <c r="AA1449" s="8">
        <f t="shared" si="774"/>
        <v>0</v>
      </c>
      <c r="AB1449" s="8">
        <f t="shared" si="782"/>
        <v>0</v>
      </c>
      <c r="AC1449" s="8">
        <f t="shared" si="775"/>
        <v>0</v>
      </c>
      <c r="AD1449" s="8">
        <f t="shared" si="783"/>
        <v>0</v>
      </c>
      <c r="AE1449" s="8">
        <f t="shared" si="776"/>
        <v>0</v>
      </c>
      <c r="AJ1449" s="7"/>
      <c r="AK1449" s="6"/>
      <c r="AL1449" s="6"/>
      <c r="AM1449" s="5"/>
      <c r="AN1449" s="5"/>
    </row>
    <row r="1450" spans="8:40" x14ac:dyDescent="0.15">
      <c r="H1450" s="17">
        <f t="shared" si="784"/>
        <v>168</v>
      </c>
      <c r="I1450" s="7" t="b">
        <f t="shared" si="777"/>
        <v>0</v>
      </c>
      <c r="J1450" s="16">
        <v>0</v>
      </c>
      <c r="K1450" s="14">
        <v>0</v>
      </c>
      <c r="L1450" s="15">
        <f t="shared" si="785"/>
        <v>2893.3318626994919</v>
      </c>
      <c r="M1450" s="14">
        <f t="shared" si="769"/>
        <v>769177</v>
      </c>
      <c r="O1450" s="12" t="e">
        <f>1000*(IF(I108&lt;18,VLOOKUP(I108,'[1]Mortality (No Interventions) H'!$B$10:$O$129,13),VLOOKUP(I108,'[1]Mortality (Interventions) H'!$B$392:$AV$512,34)))</f>
        <v>#N/A</v>
      </c>
      <c r="P1450" s="11">
        <v>0</v>
      </c>
      <c r="Q1450" s="10" t="e">
        <f t="shared" si="778"/>
        <v>#N/A</v>
      </c>
      <c r="R1450" s="10" t="e">
        <f t="shared" si="779"/>
        <v>#N/A</v>
      </c>
      <c r="S1450" s="10" t="e">
        <f t="shared" si="780"/>
        <v>#N/A</v>
      </c>
      <c r="T1450" s="9" t="e">
        <f t="shared" si="770"/>
        <v>#N/A</v>
      </c>
      <c r="V1450" s="8" t="e">
        <f t="shared" si="781"/>
        <v>#N/A</v>
      </c>
      <c r="W1450" s="8" t="e">
        <f t="shared" si="771"/>
        <v>#N/A</v>
      </c>
      <c r="Y1450" s="8">
        <f t="shared" si="772"/>
        <v>0</v>
      </c>
      <c r="Z1450" s="8">
        <f t="shared" si="773"/>
        <v>0</v>
      </c>
      <c r="AA1450" s="8">
        <f t="shared" si="774"/>
        <v>0</v>
      </c>
      <c r="AB1450" s="8">
        <f t="shared" si="782"/>
        <v>0</v>
      </c>
      <c r="AC1450" s="8">
        <f t="shared" si="775"/>
        <v>0</v>
      </c>
      <c r="AD1450" s="8">
        <f t="shared" si="783"/>
        <v>0</v>
      </c>
      <c r="AE1450" s="8">
        <f t="shared" si="776"/>
        <v>0</v>
      </c>
      <c r="AJ1450" s="7"/>
      <c r="AK1450" s="6"/>
      <c r="AL1450" s="6"/>
      <c r="AM1450" s="5"/>
      <c r="AN1450" s="5"/>
    </row>
    <row r="1451" spans="8:40" x14ac:dyDescent="0.15">
      <c r="H1451" s="17">
        <f t="shared" si="784"/>
        <v>169</v>
      </c>
      <c r="I1451" s="7" t="b">
        <f t="shared" si="777"/>
        <v>0</v>
      </c>
      <c r="J1451" s="16">
        <v>0</v>
      </c>
      <c r="K1451" s="14">
        <v>0</v>
      </c>
      <c r="L1451" s="15">
        <f t="shared" si="785"/>
        <v>2893.3318626994919</v>
      </c>
      <c r="M1451" s="14">
        <f t="shared" si="769"/>
        <v>769177</v>
      </c>
      <c r="O1451" s="12" t="e">
        <f>1000*(IF(I109&lt;18,VLOOKUP(I109,'[1]Mortality (No Interventions) H'!$B$10:$O$129,13),VLOOKUP(I109,'[1]Mortality (Interventions) H'!$B$392:$AV$512,34)))</f>
        <v>#N/A</v>
      </c>
      <c r="P1451" s="11">
        <v>0</v>
      </c>
      <c r="Q1451" s="10" t="e">
        <f t="shared" si="778"/>
        <v>#N/A</v>
      </c>
      <c r="R1451" s="10" t="e">
        <f t="shared" si="779"/>
        <v>#N/A</v>
      </c>
      <c r="S1451" s="10" t="e">
        <f t="shared" si="780"/>
        <v>#N/A</v>
      </c>
      <c r="T1451" s="9" t="e">
        <f t="shared" si="770"/>
        <v>#N/A</v>
      </c>
      <c r="V1451" s="8" t="e">
        <f t="shared" si="781"/>
        <v>#N/A</v>
      </c>
      <c r="W1451" s="8" t="e">
        <f t="shared" si="771"/>
        <v>#N/A</v>
      </c>
      <c r="Y1451" s="8">
        <f t="shared" si="772"/>
        <v>0</v>
      </c>
      <c r="Z1451" s="8">
        <f t="shared" si="773"/>
        <v>0</v>
      </c>
      <c r="AA1451" s="8">
        <f t="shared" si="774"/>
        <v>0</v>
      </c>
      <c r="AB1451" s="8">
        <f t="shared" si="782"/>
        <v>0</v>
      </c>
      <c r="AC1451" s="8">
        <f t="shared" si="775"/>
        <v>0</v>
      </c>
      <c r="AD1451" s="8">
        <f t="shared" si="783"/>
        <v>0</v>
      </c>
      <c r="AE1451" s="8">
        <f t="shared" si="776"/>
        <v>0</v>
      </c>
      <c r="AJ1451" s="7"/>
      <c r="AK1451" s="6"/>
      <c r="AL1451" s="6"/>
      <c r="AM1451" s="5"/>
      <c r="AN1451" s="5"/>
    </row>
    <row r="1452" spans="8:40" x14ac:dyDescent="0.15">
      <c r="H1452" s="17">
        <f t="shared" si="784"/>
        <v>170</v>
      </c>
      <c r="I1452" s="7" t="b">
        <f t="shared" si="777"/>
        <v>0</v>
      </c>
      <c r="J1452" s="16">
        <v>0</v>
      </c>
      <c r="K1452" s="14">
        <v>0</v>
      </c>
      <c r="L1452" s="15">
        <f t="shared" si="785"/>
        <v>2893.3318626994919</v>
      </c>
      <c r="M1452" s="14">
        <f t="shared" si="769"/>
        <v>769177</v>
      </c>
      <c r="O1452" s="12" t="e">
        <f>1000*(IF(I110&lt;18,VLOOKUP(I110,'[1]Mortality (No Interventions) H'!$B$10:$O$129,13),VLOOKUP(I110,'[1]Mortality (Interventions) H'!$B$392:$AV$512,34)))</f>
        <v>#N/A</v>
      </c>
      <c r="P1452" s="11">
        <v>0</v>
      </c>
      <c r="Q1452" s="10" t="e">
        <f t="shared" si="778"/>
        <v>#N/A</v>
      </c>
      <c r="R1452" s="10" t="e">
        <f t="shared" si="779"/>
        <v>#N/A</v>
      </c>
      <c r="S1452" s="10" t="e">
        <f t="shared" si="780"/>
        <v>#N/A</v>
      </c>
      <c r="T1452" s="9" t="e">
        <f t="shared" si="770"/>
        <v>#N/A</v>
      </c>
      <c r="V1452" s="8" t="e">
        <f t="shared" si="781"/>
        <v>#N/A</v>
      </c>
      <c r="W1452" s="8" t="e">
        <f t="shared" si="771"/>
        <v>#N/A</v>
      </c>
      <c r="Y1452" s="8">
        <f t="shared" si="772"/>
        <v>0</v>
      </c>
      <c r="Z1452" s="8">
        <f t="shared" si="773"/>
        <v>0</v>
      </c>
      <c r="AA1452" s="8">
        <f t="shared" si="774"/>
        <v>0</v>
      </c>
      <c r="AB1452" s="8">
        <f t="shared" si="782"/>
        <v>0</v>
      </c>
      <c r="AC1452" s="8">
        <f t="shared" si="775"/>
        <v>0</v>
      </c>
      <c r="AD1452" s="8">
        <f t="shared" si="783"/>
        <v>0</v>
      </c>
      <c r="AE1452" s="8">
        <f t="shared" si="776"/>
        <v>0</v>
      </c>
      <c r="AJ1452" s="7"/>
      <c r="AK1452" s="6"/>
      <c r="AL1452" s="6"/>
      <c r="AM1452" s="5"/>
      <c r="AN1452" s="5"/>
    </row>
    <row r="1453" spans="8:40" x14ac:dyDescent="0.15">
      <c r="H1453" s="17">
        <f t="shared" si="784"/>
        <v>171</v>
      </c>
      <c r="I1453" s="7" t="b">
        <f t="shared" si="777"/>
        <v>0</v>
      </c>
      <c r="J1453" s="16">
        <v>0</v>
      </c>
      <c r="K1453" s="14">
        <v>0</v>
      </c>
      <c r="L1453" s="15">
        <f t="shared" si="785"/>
        <v>2893.3318626994919</v>
      </c>
      <c r="M1453" s="14">
        <f t="shared" si="769"/>
        <v>769177</v>
      </c>
      <c r="O1453" s="12" t="e">
        <f>1000*(IF(I111&lt;18,VLOOKUP(I111,'[1]Mortality (No Interventions) H'!$B$10:$O$129,13),VLOOKUP(I111,'[1]Mortality (Interventions) H'!$B$392:$AV$512,34)))</f>
        <v>#N/A</v>
      </c>
      <c r="P1453" s="11">
        <v>0</v>
      </c>
      <c r="Q1453" s="10" t="e">
        <f t="shared" si="778"/>
        <v>#N/A</v>
      </c>
      <c r="R1453" s="10" t="e">
        <f t="shared" si="779"/>
        <v>#N/A</v>
      </c>
      <c r="S1453" s="10" t="e">
        <f t="shared" si="780"/>
        <v>#N/A</v>
      </c>
      <c r="T1453" s="9" t="e">
        <f t="shared" si="770"/>
        <v>#N/A</v>
      </c>
      <c r="V1453" s="8" t="e">
        <f t="shared" si="781"/>
        <v>#N/A</v>
      </c>
      <c r="W1453" s="8" t="e">
        <f t="shared" si="771"/>
        <v>#N/A</v>
      </c>
      <c r="Y1453" s="8">
        <f t="shared" si="772"/>
        <v>0</v>
      </c>
      <c r="Z1453" s="8">
        <f t="shared" si="773"/>
        <v>0</v>
      </c>
      <c r="AA1453" s="8">
        <f t="shared" si="774"/>
        <v>0</v>
      </c>
      <c r="AB1453" s="8">
        <f t="shared" si="782"/>
        <v>0</v>
      </c>
      <c r="AC1453" s="8">
        <f t="shared" si="775"/>
        <v>0</v>
      </c>
      <c r="AD1453" s="8">
        <f t="shared" si="783"/>
        <v>0</v>
      </c>
      <c r="AE1453" s="8">
        <f t="shared" si="776"/>
        <v>0</v>
      </c>
      <c r="AJ1453" s="7"/>
      <c r="AK1453" s="6"/>
      <c r="AL1453" s="6"/>
      <c r="AM1453" s="5"/>
      <c r="AN1453" s="5"/>
    </row>
    <row r="1454" spans="8:40" x14ac:dyDescent="0.15">
      <c r="H1454" s="17">
        <f t="shared" si="784"/>
        <v>172</v>
      </c>
      <c r="I1454" s="7" t="b">
        <f t="shared" si="777"/>
        <v>0</v>
      </c>
      <c r="J1454" s="16">
        <v>0</v>
      </c>
      <c r="K1454" s="14">
        <v>0</v>
      </c>
      <c r="L1454" s="15">
        <f t="shared" si="785"/>
        <v>2893.3318626994919</v>
      </c>
      <c r="M1454" s="14">
        <f t="shared" si="769"/>
        <v>769177</v>
      </c>
      <c r="O1454" s="12" t="e">
        <f>1000*(IF(I112&lt;18,VLOOKUP(I112,'[1]Mortality (No Interventions) H'!$B$10:$O$129,13),VLOOKUP(I112,'[1]Mortality (Interventions) H'!$B$392:$AV$512,34)))</f>
        <v>#N/A</v>
      </c>
      <c r="P1454" s="11">
        <v>0</v>
      </c>
      <c r="Q1454" s="10" t="e">
        <f t="shared" si="778"/>
        <v>#N/A</v>
      </c>
      <c r="R1454" s="10" t="e">
        <f t="shared" si="779"/>
        <v>#N/A</v>
      </c>
      <c r="S1454" s="10" t="e">
        <f t="shared" si="780"/>
        <v>#N/A</v>
      </c>
      <c r="T1454" s="9" t="e">
        <f t="shared" si="770"/>
        <v>#N/A</v>
      </c>
      <c r="V1454" s="8" t="e">
        <f t="shared" si="781"/>
        <v>#N/A</v>
      </c>
      <c r="W1454" s="8" t="e">
        <f t="shared" si="771"/>
        <v>#N/A</v>
      </c>
      <c r="Y1454" s="8">
        <f t="shared" si="772"/>
        <v>0</v>
      </c>
      <c r="Z1454" s="8">
        <f t="shared" si="773"/>
        <v>0</v>
      </c>
      <c r="AA1454" s="8">
        <f t="shared" si="774"/>
        <v>0</v>
      </c>
      <c r="AB1454" s="8">
        <f t="shared" si="782"/>
        <v>0</v>
      </c>
      <c r="AC1454" s="8">
        <f t="shared" si="775"/>
        <v>0</v>
      </c>
      <c r="AD1454" s="8">
        <f t="shared" si="783"/>
        <v>0</v>
      </c>
      <c r="AE1454" s="8">
        <f t="shared" si="776"/>
        <v>0</v>
      </c>
      <c r="AJ1454" s="7"/>
      <c r="AK1454" s="6"/>
      <c r="AL1454" s="6"/>
      <c r="AM1454" s="5"/>
      <c r="AN1454" s="5"/>
    </row>
    <row r="1455" spans="8:40" x14ac:dyDescent="0.15">
      <c r="H1455" s="17">
        <f t="shared" si="784"/>
        <v>173</v>
      </c>
      <c r="I1455" s="7" t="b">
        <f t="shared" si="777"/>
        <v>0</v>
      </c>
      <c r="J1455" s="16">
        <v>0</v>
      </c>
      <c r="K1455" s="14">
        <v>0</v>
      </c>
      <c r="L1455" s="15">
        <f t="shared" si="785"/>
        <v>2893.3318626994919</v>
      </c>
      <c r="M1455" s="14">
        <f t="shared" si="769"/>
        <v>769177</v>
      </c>
      <c r="O1455" s="12" t="e">
        <f>1000*(IF(I113&lt;18,VLOOKUP(I113,'[1]Mortality (No Interventions) H'!$B$10:$O$129,13),VLOOKUP(I113,'[1]Mortality (Interventions) H'!$B$392:$AV$512,34)))</f>
        <v>#N/A</v>
      </c>
      <c r="P1455" s="11">
        <v>0</v>
      </c>
      <c r="Q1455" s="10" t="e">
        <f t="shared" si="778"/>
        <v>#N/A</v>
      </c>
      <c r="R1455" s="10" t="e">
        <f t="shared" si="779"/>
        <v>#N/A</v>
      </c>
      <c r="S1455" s="10" t="e">
        <f t="shared" si="780"/>
        <v>#N/A</v>
      </c>
      <c r="T1455" s="9" t="e">
        <f t="shared" si="770"/>
        <v>#N/A</v>
      </c>
      <c r="V1455" s="8" t="e">
        <f t="shared" si="781"/>
        <v>#N/A</v>
      </c>
      <c r="W1455" s="8" t="e">
        <f t="shared" si="771"/>
        <v>#N/A</v>
      </c>
      <c r="Y1455" s="8">
        <f t="shared" si="772"/>
        <v>0</v>
      </c>
      <c r="Z1455" s="8">
        <f t="shared" si="773"/>
        <v>0</v>
      </c>
      <c r="AA1455" s="8">
        <f t="shared" si="774"/>
        <v>0</v>
      </c>
      <c r="AB1455" s="8">
        <f t="shared" si="782"/>
        <v>0</v>
      </c>
      <c r="AC1455" s="8">
        <f t="shared" si="775"/>
        <v>0</v>
      </c>
      <c r="AD1455" s="8">
        <f t="shared" si="783"/>
        <v>0</v>
      </c>
      <c r="AE1455" s="8">
        <f t="shared" si="776"/>
        <v>0</v>
      </c>
      <c r="AJ1455" s="7"/>
      <c r="AK1455" s="6"/>
      <c r="AL1455" s="6"/>
      <c r="AM1455" s="5"/>
      <c r="AN1455" s="5"/>
    </row>
    <row r="1456" spans="8:40" x14ac:dyDescent="0.15">
      <c r="H1456" s="17">
        <f t="shared" si="784"/>
        <v>174</v>
      </c>
      <c r="I1456" s="7" t="b">
        <f t="shared" si="777"/>
        <v>0</v>
      </c>
      <c r="J1456" s="16">
        <v>0</v>
      </c>
      <c r="K1456" s="14">
        <v>0</v>
      </c>
      <c r="L1456" s="15">
        <f t="shared" si="785"/>
        <v>2893.3318626994919</v>
      </c>
      <c r="M1456" s="14">
        <f t="shared" si="769"/>
        <v>769177</v>
      </c>
      <c r="O1456" s="12" t="e">
        <f>1000*(IF(I114&lt;18,VLOOKUP(I114,'[1]Mortality (No Interventions) H'!$B$10:$O$129,13),VLOOKUP(I114,'[1]Mortality (Interventions) H'!$B$392:$AV$512,34)))</f>
        <v>#N/A</v>
      </c>
      <c r="P1456" s="11">
        <v>0</v>
      </c>
      <c r="Q1456" s="10" t="e">
        <f t="shared" si="778"/>
        <v>#N/A</v>
      </c>
      <c r="R1456" s="10" t="e">
        <f t="shared" si="779"/>
        <v>#N/A</v>
      </c>
      <c r="S1456" s="10" t="e">
        <f t="shared" si="780"/>
        <v>#N/A</v>
      </c>
      <c r="T1456" s="9" t="e">
        <f t="shared" si="770"/>
        <v>#N/A</v>
      </c>
      <c r="V1456" s="8" t="e">
        <f t="shared" si="781"/>
        <v>#N/A</v>
      </c>
      <c r="W1456" s="8" t="e">
        <f t="shared" si="771"/>
        <v>#N/A</v>
      </c>
      <c r="Y1456" s="8">
        <f t="shared" si="772"/>
        <v>0</v>
      </c>
      <c r="Z1456" s="8">
        <f t="shared" si="773"/>
        <v>0</v>
      </c>
      <c r="AA1456" s="8">
        <f t="shared" si="774"/>
        <v>0</v>
      </c>
      <c r="AB1456" s="8">
        <f t="shared" si="782"/>
        <v>0</v>
      </c>
      <c r="AC1456" s="8">
        <f t="shared" si="775"/>
        <v>0</v>
      </c>
      <c r="AD1456" s="8">
        <f t="shared" si="783"/>
        <v>0</v>
      </c>
      <c r="AE1456" s="8">
        <f t="shared" si="776"/>
        <v>0</v>
      </c>
      <c r="AJ1456" s="7"/>
      <c r="AK1456" s="6"/>
      <c r="AL1456" s="6"/>
      <c r="AM1456" s="5"/>
      <c r="AN1456" s="5"/>
    </row>
    <row r="1457" spans="8:40" x14ac:dyDescent="0.15">
      <c r="H1457" s="17">
        <f t="shared" si="784"/>
        <v>175</v>
      </c>
      <c r="I1457" s="7" t="b">
        <f t="shared" si="777"/>
        <v>0</v>
      </c>
      <c r="J1457" s="16">
        <v>0</v>
      </c>
      <c r="K1457" s="14">
        <v>0</v>
      </c>
      <c r="L1457" s="15">
        <f t="shared" si="785"/>
        <v>2893.3318626994919</v>
      </c>
      <c r="M1457" s="14">
        <f t="shared" si="769"/>
        <v>769177</v>
      </c>
      <c r="O1457" s="12" t="e">
        <f>1000*(IF(I115&lt;18,VLOOKUP(I115,'[1]Mortality (No Interventions) H'!$B$10:$O$129,13),VLOOKUP(I115,'[1]Mortality (Interventions) H'!$B$392:$AV$512,34)))</f>
        <v>#N/A</v>
      </c>
      <c r="P1457" s="11">
        <v>0</v>
      </c>
      <c r="Q1457" s="10" t="e">
        <f t="shared" si="778"/>
        <v>#N/A</v>
      </c>
      <c r="R1457" s="10" t="e">
        <f t="shared" si="779"/>
        <v>#N/A</v>
      </c>
      <c r="S1457" s="10" t="e">
        <f t="shared" si="780"/>
        <v>#N/A</v>
      </c>
      <c r="T1457" s="9" t="e">
        <f t="shared" si="770"/>
        <v>#N/A</v>
      </c>
      <c r="V1457" s="8" t="e">
        <f t="shared" si="781"/>
        <v>#N/A</v>
      </c>
      <c r="W1457" s="8" t="e">
        <f t="shared" si="771"/>
        <v>#N/A</v>
      </c>
      <c r="Y1457" s="8">
        <f t="shared" si="772"/>
        <v>0</v>
      </c>
      <c r="Z1457" s="8">
        <f t="shared" si="773"/>
        <v>0</v>
      </c>
      <c r="AA1457" s="8">
        <f t="shared" si="774"/>
        <v>0</v>
      </c>
      <c r="AB1457" s="8">
        <f t="shared" si="782"/>
        <v>0</v>
      </c>
      <c r="AC1457" s="8">
        <f t="shared" si="775"/>
        <v>0</v>
      </c>
      <c r="AD1457" s="8">
        <f t="shared" si="783"/>
        <v>0</v>
      </c>
      <c r="AE1457" s="8">
        <f t="shared" si="776"/>
        <v>0</v>
      </c>
      <c r="AJ1457" s="7"/>
      <c r="AK1457" s="6"/>
      <c r="AL1457" s="6"/>
      <c r="AM1457" s="5"/>
      <c r="AN1457" s="5"/>
    </row>
    <row r="1458" spans="8:40" x14ac:dyDescent="0.15">
      <c r="H1458" s="17">
        <f t="shared" si="784"/>
        <v>176</v>
      </c>
      <c r="I1458" s="7" t="b">
        <f t="shared" si="777"/>
        <v>0</v>
      </c>
      <c r="J1458" s="16">
        <v>0</v>
      </c>
      <c r="K1458" s="14">
        <v>0</v>
      </c>
      <c r="L1458" s="15">
        <f t="shared" si="785"/>
        <v>2893.3318626994919</v>
      </c>
      <c r="M1458" s="14">
        <f t="shared" si="769"/>
        <v>769177</v>
      </c>
      <c r="O1458" s="12" t="e">
        <f>1000*(IF(I116&lt;18,VLOOKUP(I116,'[1]Mortality (No Interventions) H'!$B$10:$O$129,13),VLOOKUP(I116,'[1]Mortality (Interventions) H'!$B$392:$AV$512,34)))</f>
        <v>#N/A</v>
      </c>
      <c r="P1458" s="11">
        <v>0</v>
      </c>
      <c r="Q1458" s="10" t="e">
        <f t="shared" si="778"/>
        <v>#N/A</v>
      </c>
      <c r="R1458" s="10" t="e">
        <f t="shared" si="779"/>
        <v>#N/A</v>
      </c>
      <c r="S1458" s="10" t="e">
        <f t="shared" si="780"/>
        <v>#N/A</v>
      </c>
      <c r="T1458" s="9" t="e">
        <f t="shared" si="770"/>
        <v>#N/A</v>
      </c>
      <c r="V1458" s="8" t="e">
        <f t="shared" si="781"/>
        <v>#N/A</v>
      </c>
      <c r="W1458" s="8" t="e">
        <f t="shared" si="771"/>
        <v>#N/A</v>
      </c>
      <c r="Y1458" s="8">
        <f t="shared" si="772"/>
        <v>0</v>
      </c>
      <c r="Z1458" s="8">
        <f t="shared" si="773"/>
        <v>0</v>
      </c>
      <c r="AA1458" s="8">
        <f t="shared" si="774"/>
        <v>0</v>
      </c>
      <c r="AB1458" s="8">
        <f t="shared" si="782"/>
        <v>0</v>
      </c>
      <c r="AC1458" s="8">
        <f t="shared" si="775"/>
        <v>0</v>
      </c>
      <c r="AD1458" s="8">
        <f t="shared" si="783"/>
        <v>0</v>
      </c>
      <c r="AE1458" s="8">
        <f t="shared" si="776"/>
        <v>0</v>
      </c>
      <c r="AJ1458" s="7"/>
      <c r="AK1458" s="6"/>
      <c r="AL1458" s="6"/>
      <c r="AM1458" s="5"/>
      <c r="AN1458" s="5"/>
    </row>
    <row r="1459" spans="8:40" x14ac:dyDescent="0.15">
      <c r="H1459" s="17">
        <f t="shared" si="784"/>
        <v>177</v>
      </c>
      <c r="I1459" s="7" t="b">
        <f t="shared" si="777"/>
        <v>0</v>
      </c>
      <c r="J1459" s="16">
        <v>0</v>
      </c>
      <c r="K1459" s="14">
        <v>0</v>
      </c>
      <c r="L1459" s="15">
        <f t="shared" si="785"/>
        <v>2893.3318626994919</v>
      </c>
      <c r="M1459" s="14">
        <f t="shared" si="769"/>
        <v>769177</v>
      </c>
      <c r="O1459" s="12" t="e">
        <f>1000*(IF(I117&lt;18,VLOOKUP(I117,'[1]Mortality (No Interventions) H'!$B$10:$O$129,13),VLOOKUP(I117,'[1]Mortality (Interventions) H'!$B$392:$AV$512,34)))</f>
        <v>#N/A</v>
      </c>
      <c r="P1459" s="11">
        <v>0</v>
      </c>
      <c r="Q1459" s="10" t="e">
        <f t="shared" si="778"/>
        <v>#N/A</v>
      </c>
      <c r="R1459" s="10" t="e">
        <f t="shared" si="779"/>
        <v>#N/A</v>
      </c>
      <c r="S1459" s="10" t="e">
        <f t="shared" si="780"/>
        <v>#N/A</v>
      </c>
      <c r="T1459" s="9" t="e">
        <f t="shared" si="770"/>
        <v>#N/A</v>
      </c>
      <c r="V1459" s="8" t="e">
        <f t="shared" si="781"/>
        <v>#N/A</v>
      </c>
      <c r="W1459" s="8" t="e">
        <f t="shared" si="771"/>
        <v>#N/A</v>
      </c>
      <c r="Y1459" s="8">
        <f t="shared" si="772"/>
        <v>0</v>
      </c>
      <c r="Z1459" s="8">
        <f t="shared" si="773"/>
        <v>0</v>
      </c>
      <c r="AA1459" s="8">
        <f t="shared" si="774"/>
        <v>0</v>
      </c>
      <c r="AB1459" s="8">
        <f t="shared" si="782"/>
        <v>0</v>
      </c>
      <c r="AC1459" s="8">
        <f t="shared" si="775"/>
        <v>0</v>
      </c>
      <c r="AD1459" s="8">
        <f t="shared" si="783"/>
        <v>0</v>
      </c>
      <c r="AE1459" s="8">
        <f t="shared" si="776"/>
        <v>0</v>
      </c>
      <c r="AJ1459" s="7"/>
      <c r="AK1459" s="6"/>
      <c r="AL1459" s="6"/>
      <c r="AM1459" s="5"/>
      <c r="AN1459" s="5"/>
    </row>
    <row r="1460" spans="8:40" x14ac:dyDescent="0.15">
      <c r="H1460" s="17">
        <f t="shared" si="784"/>
        <v>178</v>
      </c>
      <c r="I1460" s="7" t="b">
        <f t="shared" si="777"/>
        <v>0</v>
      </c>
      <c r="J1460" s="16">
        <v>0</v>
      </c>
      <c r="K1460" s="14">
        <v>0</v>
      </c>
      <c r="L1460" s="15">
        <f t="shared" si="785"/>
        <v>2893.3318626994919</v>
      </c>
      <c r="M1460" s="14">
        <f t="shared" si="769"/>
        <v>769177</v>
      </c>
      <c r="O1460" s="12" t="e">
        <f>1000*(IF(I118&lt;18,VLOOKUP(I118,'[1]Mortality (No Interventions) H'!$B$10:$O$129,13),VLOOKUP(I118,'[1]Mortality (Interventions) H'!$B$392:$AV$512,34)))</f>
        <v>#N/A</v>
      </c>
      <c r="P1460" s="11">
        <v>0</v>
      </c>
      <c r="Q1460" s="10" t="e">
        <f t="shared" si="778"/>
        <v>#N/A</v>
      </c>
      <c r="R1460" s="10" t="e">
        <f t="shared" si="779"/>
        <v>#N/A</v>
      </c>
      <c r="S1460" s="10" t="e">
        <f t="shared" si="780"/>
        <v>#N/A</v>
      </c>
      <c r="T1460" s="9" t="e">
        <f t="shared" si="770"/>
        <v>#N/A</v>
      </c>
      <c r="V1460" s="8" t="e">
        <f t="shared" si="781"/>
        <v>#N/A</v>
      </c>
      <c r="W1460" s="8" t="e">
        <f t="shared" si="771"/>
        <v>#N/A</v>
      </c>
      <c r="Y1460" s="8">
        <f t="shared" si="772"/>
        <v>0</v>
      </c>
      <c r="Z1460" s="8">
        <f t="shared" si="773"/>
        <v>0</v>
      </c>
      <c r="AA1460" s="8">
        <f t="shared" si="774"/>
        <v>0</v>
      </c>
      <c r="AB1460" s="8">
        <f t="shared" si="782"/>
        <v>0</v>
      </c>
      <c r="AC1460" s="8">
        <f t="shared" si="775"/>
        <v>0</v>
      </c>
      <c r="AD1460" s="8">
        <f t="shared" si="783"/>
        <v>0</v>
      </c>
      <c r="AE1460" s="8">
        <f t="shared" si="776"/>
        <v>0</v>
      </c>
      <c r="AJ1460" s="7"/>
      <c r="AK1460" s="6"/>
      <c r="AL1460" s="6"/>
      <c r="AM1460" s="5"/>
      <c r="AN1460" s="5"/>
    </row>
    <row r="1461" spans="8:40" x14ac:dyDescent="0.15">
      <c r="H1461" s="17">
        <f t="shared" si="784"/>
        <v>179</v>
      </c>
      <c r="I1461" s="7" t="b">
        <f t="shared" si="777"/>
        <v>0</v>
      </c>
      <c r="J1461" s="16">
        <v>0</v>
      </c>
      <c r="K1461" s="14">
        <v>0</v>
      </c>
      <c r="L1461" s="15">
        <f t="shared" si="785"/>
        <v>2893.3318626994919</v>
      </c>
      <c r="M1461" s="14">
        <f t="shared" si="769"/>
        <v>769177</v>
      </c>
      <c r="O1461" s="12" t="e">
        <f>1000*(IF(I119&lt;18,VLOOKUP(I119,'[1]Mortality (No Interventions) H'!$B$10:$O$129,13),VLOOKUP(I119,'[1]Mortality (Interventions) H'!$B$392:$AV$512,34)))</f>
        <v>#N/A</v>
      </c>
      <c r="P1461" s="11">
        <v>0</v>
      </c>
      <c r="Q1461" s="10" t="e">
        <f t="shared" si="778"/>
        <v>#N/A</v>
      </c>
      <c r="R1461" s="10" t="e">
        <f t="shared" si="779"/>
        <v>#N/A</v>
      </c>
      <c r="S1461" s="10" t="e">
        <f t="shared" si="780"/>
        <v>#N/A</v>
      </c>
      <c r="T1461" s="9" t="e">
        <f t="shared" si="770"/>
        <v>#N/A</v>
      </c>
      <c r="V1461" s="8" t="e">
        <f t="shared" si="781"/>
        <v>#N/A</v>
      </c>
      <c r="W1461" s="8" t="e">
        <f t="shared" si="771"/>
        <v>#N/A</v>
      </c>
      <c r="Y1461" s="8">
        <f t="shared" si="772"/>
        <v>0</v>
      </c>
      <c r="Z1461" s="8">
        <f t="shared" si="773"/>
        <v>0</v>
      </c>
      <c r="AA1461" s="8">
        <f t="shared" si="774"/>
        <v>0</v>
      </c>
      <c r="AB1461" s="8">
        <f t="shared" si="782"/>
        <v>0</v>
      </c>
      <c r="AC1461" s="8">
        <f t="shared" si="775"/>
        <v>0</v>
      </c>
      <c r="AD1461" s="8">
        <f t="shared" si="783"/>
        <v>0</v>
      </c>
      <c r="AE1461" s="8">
        <f t="shared" si="776"/>
        <v>0</v>
      </c>
      <c r="AJ1461" s="7"/>
      <c r="AK1461" s="6"/>
      <c r="AL1461" s="6"/>
      <c r="AM1461" s="5"/>
      <c r="AN1461" s="5"/>
    </row>
    <row r="1462" spans="8:40" x14ac:dyDescent="0.15">
      <c r="H1462" s="17">
        <f t="shared" si="784"/>
        <v>180</v>
      </c>
      <c r="I1462" s="7" t="b">
        <f t="shared" si="777"/>
        <v>0</v>
      </c>
      <c r="J1462" s="16">
        <v>0</v>
      </c>
      <c r="K1462" s="14">
        <v>0</v>
      </c>
      <c r="L1462" s="15">
        <f t="shared" si="785"/>
        <v>2893.3318626994919</v>
      </c>
      <c r="M1462" s="14">
        <f t="shared" si="769"/>
        <v>769177</v>
      </c>
      <c r="O1462" s="12" t="e">
        <f>1000*(IF(I120&lt;18,VLOOKUP(I120,'[1]Mortality (No Interventions) H'!$B$10:$O$129,13),VLOOKUP(I120,'[1]Mortality (Interventions) H'!$B$392:$AV$512,34)))</f>
        <v>#N/A</v>
      </c>
      <c r="P1462" s="11">
        <v>0</v>
      </c>
      <c r="Q1462" s="10" t="e">
        <f t="shared" si="778"/>
        <v>#N/A</v>
      </c>
      <c r="R1462" s="10" t="e">
        <f t="shared" si="779"/>
        <v>#N/A</v>
      </c>
      <c r="S1462" s="10" t="e">
        <f t="shared" si="780"/>
        <v>#N/A</v>
      </c>
      <c r="T1462" s="9" t="e">
        <f t="shared" si="770"/>
        <v>#N/A</v>
      </c>
      <c r="V1462" s="8" t="e">
        <f t="shared" si="781"/>
        <v>#N/A</v>
      </c>
      <c r="W1462" s="8" t="e">
        <f t="shared" si="771"/>
        <v>#N/A</v>
      </c>
      <c r="Y1462" s="8">
        <f t="shared" si="772"/>
        <v>0</v>
      </c>
      <c r="Z1462" s="8">
        <f t="shared" si="773"/>
        <v>0</v>
      </c>
      <c r="AA1462" s="8">
        <f t="shared" si="774"/>
        <v>0</v>
      </c>
      <c r="AB1462" s="8">
        <f t="shared" si="782"/>
        <v>0</v>
      </c>
      <c r="AC1462" s="8">
        <f t="shared" si="775"/>
        <v>0</v>
      </c>
      <c r="AD1462" s="8">
        <f t="shared" si="783"/>
        <v>0</v>
      </c>
      <c r="AE1462" s="8">
        <f t="shared" si="776"/>
        <v>0</v>
      </c>
      <c r="AJ1462" s="7"/>
      <c r="AK1462" s="6"/>
      <c r="AL1462" s="6"/>
      <c r="AM1462" s="5"/>
      <c r="AN1462" s="5"/>
    </row>
    <row r="1463" spans="8:40" x14ac:dyDescent="0.15">
      <c r="H1463" s="17">
        <f t="shared" si="784"/>
        <v>181</v>
      </c>
      <c r="I1463" s="7" t="b">
        <f t="shared" si="777"/>
        <v>0</v>
      </c>
      <c r="J1463" s="16">
        <v>0</v>
      </c>
      <c r="K1463" s="14">
        <v>0</v>
      </c>
      <c r="L1463" s="15">
        <f t="shared" si="785"/>
        <v>2893.3318626994919</v>
      </c>
      <c r="M1463" s="14">
        <f t="shared" si="769"/>
        <v>769177</v>
      </c>
      <c r="O1463" s="12" t="e">
        <f>1000*(IF(I121&lt;18,VLOOKUP(I121,'[1]Mortality (No Interventions) H'!$B$10:$O$129,13),VLOOKUP(I121,'[1]Mortality (Interventions) H'!$B$392:$AV$512,34)))</f>
        <v>#N/A</v>
      </c>
      <c r="P1463" s="11">
        <v>0</v>
      </c>
      <c r="Q1463" s="10" t="e">
        <f t="shared" si="778"/>
        <v>#N/A</v>
      </c>
      <c r="R1463" s="10" t="e">
        <f t="shared" si="779"/>
        <v>#N/A</v>
      </c>
      <c r="S1463" s="10" t="e">
        <f t="shared" si="780"/>
        <v>#N/A</v>
      </c>
      <c r="T1463" s="9" t="e">
        <f t="shared" si="770"/>
        <v>#N/A</v>
      </c>
      <c r="V1463" s="8" t="e">
        <f t="shared" si="781"/>
        <v>#N/A</v>
      </c>
      <c r="W1463" s="8" t="e">
        <f t="shared" si="771"/>
        <v>#N/A</v>
      </c>
      <c r="Y1463" s="8">
        <f t="shared" si="772"/>
        <v>0</v>
      </c>
      <c r="Z1463" s="8">
        <f t="shared" si="773"/>
        <v>0</v>
      </c>
      <c r="AA1463" s="8">
        <f t="shared" si="774"/>
        <v>0</v>
      </c>
      <c r="AB1463" s="8">
        <f t="shared" si="782"/>
        <v>0</v>
      </c>
      <c r="AC1463" s="8">
        <f t="shared" si="775"/>
        <v>0</v>
      </c>
      <c r="AD1463" s="8">
        <f t="shared" si="783"/>
        <v>0</v>
      </c>
      <c r="AE1463" s="8">
        <f t="shared" si="776"/>
        <v>0</v>
      </c>
      <c r="AJ1463" s="7"/>
      <c r="AK1463" s="6"/>
      <c r="AL1463" s="6"/>
      <c r="AM1463" s="5"/>
      <c r="AN1463" s="5"/>
    </row>
    <row r="1464" spans="8:40" x14ac:dyDescent="0.15">
      <c r="H1464" s="17">
        <f t="shared" si="784"/>
        <v>182</v>
      </c>
      <c r="I1464" s="7" t="b">
        <f t="shared" si="777"/>
        <v>0</v>
      </c>
      <c r="J1464" s="16">
        <v>0</v>
      </c>
      <c r="K1464" s="14">
        <v>0</v>
      </c>
      <c r="L1464" s="15">
        <f t="shared" si="785"/>
        <v>2893.3318626994919</v>
      </c>
      <c r="M1464" s="14">
        <f t="shared" si="769"/>
        <v>769177</v>
      </c>
      <c r="O1464" s="12" t="e">
        <f>1000*(IF(I122&lt;18,VLOOKUP(I122,'[1]Mortality (No Interventions) H'!$B$10:$O$129,13),VLOOKUP(I122,'[1]Mortality (Interventions) H'!$B$392:$AV$512,34)))</f>
        <v>#N/A</v>
      </c>
      <c r="P1464" s="11">
        <v>0</v>
      </c>
      <c r="Q1464" s="10" t="e">
        <f t="shared" si="778"/>
        <v>#N/A</v>
      </c>
      <c r="R1464" s="10" t="e">
        <f t="shared" si="779"/>
        <v>#N/A</v>
      </c>
      <c r="S1464" s="10" t="e">
        <f t="shared" si="780"/>
        <v>#N/A</v>
      </c>
      <c r="T1464" s="9" t="e">
        <f t="shared" si="770"/>
        <v>#N/A</v>
      </c>
      <c r="V1464" s="8" t="e">
        <f t="shared" si="781"/>
        <v>#N/A</v>
      </c>
      <c r="W1464" s="8" t="e">
        <f t="shared" si="771"/>
        <v>#N/A</v>
      </c>
      <c r="Y1464" s="8">
        <f t="shared" si="772"/>
        <v>0</v>
      </c>
      <c r="Z1464" s="8">
        <f t="shared" si="773"/>
        <v>0</v>
      </c>
      <c r="AA1464" s="8">
        <f t="shared" si="774"/>
        <v>0</v>
      </c>
      <c r="AB1464" s="8">
        <f t="shared" si="782"/>
        <v>0</v>
      </c>
      <c r="AC1464" s="8">
        <f t="shared" si="775"/>
        <v>0</v>
      </c>
      <c r="AD1464" s="8">
        <f t="shared" si="783"/>
        <v>0</v>
      </c>
      <c r="AE1464" s="8">
        <f t="shared" si="776"/>
        <v>0</v>
      </c>
      <c r="AJ1464" s="7"/>
      <c r="AK1464" s="6"/>
      <c r="AL1464" s="6"/>
      <c r="AM1464" s="5"/>
      <c r="AN1464" s="5"/>
    </row>
    <row r="1465" spans="8:40" x14ac:dyDescent="0.15">
      <c r="H1465" s="17">
        <f t="shared" si="784"/>
        <v>183</v>
      </c>
      <c r="I1465" s="7" t="b">
        <f t="shared" si="777"/>
        <v>0</v>
      </c>
      <c r="J1465" s="16">
        <v>0</v>
      </c>
      <c r="K1465" s="14">
        <v>0</v>
      </c>
      <c r="L1465" s="15">
        <f t="shared" si="785"/>
        <v>2893.3318626994919</v>
      </c>
      <c r="M1465" s="14">
        <f t="shared" si="769"/>
        <v>769177</v>
      </c>
      <c r="O1465" s="12" t="e">
        <f>1000*(IF(I123&lt;18,VLOOKUP(I123,'[1]Mortality (No Interventions) H'!$B$10:$O$129,13),VLOOKUP(I123,'[1]Mortality (Interventions) H'!$B$392:$AV$512,34)))</f>
        <v>#N/A</v>
      </c>
      <c r="P1465" s="11">
        <v>0</v>
      </c>
      <c r="Q1465" s="10" t="e">
        <f t="shared" si="778"/>
        <v>#N/A</v>
      </c>
      <c r="R1465" s="10" t="e">
        <f t="shared" si="779"/>
        <v>#N/A</v>
      </c>
      <c r="S1465" s="10" t="e">
        <f t="shared" si="780"/>
        <v>#N/A</v>
      </c>
      <c r="T1465" s="9" t="e">
        <f t="shared" si="770"/>
        <v>#N/A</v>
      </c>
      <c r="V1465" s="8" t="e">
        <f t="shared" si="781"/>
        <v>#N/A</v>
      </c>
      <c r="W1465" s="8" t="e">
        <f t="shared" si="771"/>
        <v>#N/A</v>
      </c>
      <c r="Y1465" s="8">
        <f t="shared" si="772"/>
        <v>0</v>
      </c>
      <c r="Z1465" s="8">
        <f t="shared" si="773"/>
        <v>0</v>
      </c>
      <c r="AA1465" s="8">
        <f t="shared" si="774"/>
        <v>0</v>
      </c>
      <c r="AB1465" s="8">
        <f t="shared" si="782"/>
        <v>0</v>
      </c>
      <c r="AC1465" s="8">
        <f t="shared" si="775"/>
        <v>0</v>
      </c>
      <c r="AD1465" s="8">
        <f t="shared" si="783"/>
        <v>0</v>
      </c>
      <c r="AE1465" s="8">
        <f t="shared" si="776"/>
        <v>0</v>
      </c>
      <c r="AJ1465" s="7"/>
      <c r="AK1465" s="6"/>
      <c r="AL1465" s="6"/>
      <c r="AM1465" s="5"/>
      <c r="AN1465" s="5"/>
    </row>
    <row r="1466" spans="8:40" x14ac:dyDescent="0.15">
      <c r="H1466" s="17">
        <f t="shared" si="784"/>
        <v>184</v>
      </c>
      <c r="I1466" s="7" t="b">
        <f t="shared" si="777"/>
        <v>0</v>
      </c>
      <c r="J1466" s="16">
        <v>0</v>
      </c>
      <c r="K1466" s="14">
        <v>0</v>
      </c>
      <c r="L1466" s="15">
        <f t="shared" si="785"/>
        <v>2893.3318626994919</v>
      </c>
      <c r="M1466" s="14">
        <f t="shared" si="769"/>
        <v>769177</v>
      </c>
      <c r="O1466" s="12" t="e">
        <f>1000*(IF(I124&lt;18,VLOOKUP(I124,'[1]Mortality (No Interventions) H'!$B$10:$O$129,13),VLOOKUP(I124,'[1]Mortality (Interventions) H'!$B$392:$AV$512,34)))</f>
        <v>#N/A</v>
      </c>
      <c r="P1466" s="11">
        <v>0</v>
      </c>
      <c r="Q1466" s="10" t="e">
        <f t="shared" si="778"/>
        <v>#N/A</v>
      </c>
      <c r="R1466" s="10" t="e">
        <f t="shared" si="779"/>
        <v>#N/A</v>
      </c>
      <c r="S1466" s="10" t="e">
        <f t="shared" si="780"/>
        <v>#N/A</v>
      </c>
      <c r="T1466" s="9" t="e">
        <f t="shared" si="770"/>
        <v>#N/A</v>
      </c>
      <c r="V1466" s="8" t="e">
        <f t="shared" si="781"/>
        <v>#N/A</v>
      </c>
      <c r="W1466" s="8" t="e">
        <f t="shared" si="771"/>
        <v>#N/A</v>
      </c>
      <c r="Y1466" s="8">
        <f t="shared" si="772"/>
        <v>0</v>
      </c>
      <c r="Z1466" s="8">
        <f t="shared" si="773"/>
        <v>0</v>
      </c>
      <c r="AA1466" s="8">
        <f t="shared" si="774"/>
        <v>0</v>
      </c>
      <c r="AB1466" s="8">
        <f t="shared" si="782"/>
        <v>0</v>
      </c>
      <c r="AC1466" s="8">
        <f t="shared" si="775"/>
        <v>0</v>
      </c>
      <c r="AD1466" s="8">
        <f t="shared" si="783"/>
        <v>0</v>
      </c>
      <c r="AE1466" s="8">
        <f t="shared" si="776"/>
        <v>0</v>
      </c>
      <c r="AJ1466" s="7"/>
      <c r="AK1466" s="6"/>
      <c r="AL1466" s="6"/>
      <c r="AM1466" s="5"/>
      <c r="AN1466" s="5"/>
    </row>
    <row r="1471" spans="8:40" x14ac:dyDescent="0.15">
      <c r="X1471" s="3" t="s">
        <v>43</v>
      </c>
      <c r="Y1471" s="2">
        <f t="shared" ref="Y1471:AE1471" si="786">SUM(Y1346:Y1466)</f>
        <v>538766.26198536274</v>
      </c>
      <c r="Z1471" s="2">
        <f t="shared" si="786"/>
        <v>-13469.15654963407</v>
      </c>
      <c r="AA1471" s="2">
        <f t="shared" si="786"/>
        <v>-47132.895908078674</v>
      </c>
      <c r="AB1471" s="2">
        <f t="shared" si="786"/>
        <v>-769177</v>
      </c>
      <c r="AC1471" s="2">
        <f t="shared" si="786"/>
        <v>-291012.79047235008</v>
      </c>
      <c r="AD1471" s="2">
        <f t="shared" si="786"/>
        <v>12330.268647190602</v>
      </c>
      <c r="AE1471" s="2">
        <f t="shared" si="786"/>
        <v>-278682.52182515938</v>
      </c>
    </row>
    <row r="1472" spans="8:40" x14ac:dyDescent="0.15">
      <c r="X1472" s="4"/>
    </row>
    <row r="1473" spans="1:40" x14ac:dyDescent="0.15">
      <c r="X1473" s="3" t="str">
        <f>"Present Value at "&amp;TEXT(D1348,"0.00%")&amp;":"</f>
        <v>Present Value at 9.81%:</v>
      </c>
      <c r="Y1473" s="2">
        <f t="shared" ref="Y1473:AE1473" si="787">Y1346+NPV($D$6,Y1347:Y1466)</f>
        <v>538766.26198536274</v>
      </c>
      <c r="Z1473" s="2">
        <f t="shared" si="787"/>
        <v>-13469.15654963407</v>
      </c>
      <c r="AA1473" s="2">
        <f t="shared" si="787"/>
        <v>-23405.175126621769</v>
      </c>
      <c r="AB1473" s="2">
        <f t="shared" si="787"/>
        <v>-215853.50442355641</v>
      </c>
      <c r="AC1473" s="2">
        <f t="shared" si="787"/>
        <v>286038.42588555056</v>
      </c>
      <c r="AD1473" s="2">
        <f t="shared" si="787"/>
        <v>5533.2349557644311</v>
      </c>
      <c r="AE1473" s="2">
        <f t="shared" si="787"/>
        <v>291571.66084131494</v>
      </c>
    </row>
    <row r="1475" spans="1:40" x14ac:dyDescent="0.15">
      <c r="X1475" s="3" t="str">
        <f>"Present Value at "&amp;TEXT(D1349,"0.00%")&amp;":"</f>
        <v>Present Value at 3.64%:</v>
      </c>
      <c r="Y1475" s="2">
        <f t="shared" ref="Y1475:AE1475" si="788">Y1346+NPV($D$7,Y1347:Y1466)</f>
        <v>538766.26198536274</v>
      </c>
      <c r="Z1475" s="2">
        <f t="shared" si="788"/>
        <v>-13469.15654963407</v>
      </c>
      <c r="AA1475" s="2">
        <f t="shared" si="788"/>
        <v>-34591.228532681205</v>
      </c>
      <c r="AB1475" s="2">
        <f t="shared" si="788"/>
        <v>-445545.19018623326</v>
      </c>
      <c r="AC1475" s="2">
        <f t="shared" si="788"/>
        <v>45160.686716814351</v>
      </c>
      <c r="AD1475" s="2">
        <f t="shared" si="788"/>
        <v>8715.9612849976784</v>
      </c>
      <c r="AE1475" s="2">
        <f t="shared" si="788"/>
        <v>53876.648001812166</v>
      </c>
    </row>
    <row r="1479" spans="1:40" ht="19" customHeight="1" x14ac:dyDescent="0.15">
      <c r="A1479" s="1"/>
      <c r="G1479" s="1" t="s">
        <v>11</v>
      </c>
      <c r="H1479" s="50">
        <v>535743.7874495585</v>
      </c>
    </row>
    <row r="1480" spans="1:40" ht="15" customHeight="1" x14ac:dyDescent="0.15">
      <c r="A1480" s="49" t="s">
        <v>32</v>
      </c>
      <c r="B1480" s="40">
        <v>1</v>
      </c>
      <c r="C1480" s="40"/>
      <c r="D1480" s="40"/>
      <c r="E1480" s="1"/>
      <c r="H1480" s="17">
        <v>0</v>
      </c>
      <c r="I1480" s="17">
        <v>0</v>
      </c>
      <c r="J1480" s="14">
        <f>$H$1479</f>
        <v>535743.7874495585</v>
      </c>
      <c r="K1480" s="14">
        <f>J1480*$C$10</f>
        <v>13393.594686238963</v>
      </c>
      <c r="L1480" s="15">
        <f>$C$1490</f>
        <v>5560.3899836397886</v>
      </c>
      <c r="M1480" s="14">
        <f t="shared" ref="M1480:M1511" si="789">$E$11</f>
        <v>769177</v>
      </c>
      <c r="Q1480" s="48">
        <v>1</v>
      </c>
      <c r="R1480" s="9"/>
      <c r="S1480" s="9"/>
      <c r="T1480" s="9">
        <f t="shared" ref="T1480:T1511" si="790">Q1480-SUM(R1480:S1480)</f>
        <v>1</v>
      </c>
      <c r="U1480" s="47"/>
      <c r="V1480" s="8"/>
      <c r="W1480" s="8">
        <f t="shared" ref="W1480:W1511" si="791">$G$14*M1480*T1480</f>
        <v>7691.77</v>
      </c>
      <c r="X1480" s="47"/>
      <c r="Y1480" s="8">
        <f t="shared" ref="Y1480:Y1511" si="792">IFERROR(_xlfn.IFNA($T1480*J1480,0),0)</f>
        <v>535743.7874495585</v>
      </c>
      <c r="Z1480" s="8">
        <f t="shared" ref="Z1480:Z1511" si="793">IFERROR(_xlfn.IFNA(-$T1480*K1480,0),0)</f>
        <v>-13393.594686238963</v>
      </c>
      <c r="AA1480" s="8">
        <f t="shared" ref="AA1480:AA1511" si="794">IFERROR(_xlfn.IFNA(-$T1480*L1480,0),0)</f>
        <v>-5560.3899836397886</v>
      </c>
      <c r="AB1480" s="8"/>
      <c r="AC1480" s="8">
        <f t="shared" ref="AC1480:AC1511" si="795">IFERROR(_xlfn.IFNA(SUM(Y1480:AB1480),0),0)</f>
        <v>516789.80277967977</v>
      </c>
      <c r="AD1480" s="8"/>
      <c r="AE1480" s="8">
        <f t="shared" ref="AE1480:AE1511" si="796">IFERROR(_xlfn.IFNA(SUM(AC1480:AD1480),0),0)</f>
        <v>516789.80277967977</v>
      </c>
      <c r="AG1480" s="46">
        <f>AE1609</f>
        <v>53574.400504502701</v>
      </c>
      <c r="AJ1480" s="17"/>
      <c r="AK1480" s="6"/>
      <c r="AL1480" s="6"/>
      <c r="AM1480" s="5"/>
      <c r="AN1480" s="5"/>
    </row>
    <row r="1481" spans="1:40" x14ac:dyDescent="0.15">
      <c r="H1481" s="17">
        <f>$B$4</f>
        <v>65</v>
      </c>
      <c r="I1481" s="7">
        <f t="shared" ref="I1481:I1512" si="797">IF(H1481&lt;121, H1481 )</f>
        <v>65</v>
      </c>
      <c r="J1481" s="14"/>
      <c r="K1481" s="14"/>
      <c r="L1481" s="15"/>
      <c r="M1481" s="14">
        <f t="shared" si="789"/>
        <v>769177</v>
      </c>
      <c r="N1481" s="13"/>
      <c r="O1481" s="12">
        <f>1000*(IF(I5&lt;18,VLOOKUP(I5,'[1]Mortality (No Interventions) H'!$B$10:$O$129,13),VLOOKUP(I5,'[1]Mortality (Interventions) H'!$B$392:$AV$512,37)))</f>
        <v>17.89357083406804</v>
      </c>
      <c r="P1481" s="11">
        <v>0</v>
      </c>
      <c r="Q1481" s="10">
        <f t="shared" ref="Q1481:Q1512" si="798">T1480</f>
        <v>1</v>
      </c>
      <c r="R1481" s="10">
        <f t="shared" ref="R1481:R1512" si="799">O1481*Q1481/1000</f>
        <v>1.7893570834068041E-2</v>
      </c>
      <c r="S1481" s="10">
        <f t="shared" ref="S1481:S1512" si="800">MIN(P1481*Q1481,Q1481-R1481)</f>
        <v>0</v>
      </c>
      <c r="T1481" s="9">
        <f t="shared" si="790"/>
        <v>0.98210642916593194</v>
      </c>
      <c r="U1481" s="18"/>
      <c r="V1481" s="8">
        <f t="shared" ref="V1481:V1512" si="801">W1480</f>
        <v>7691.77</v>
      </c>
      <c r="W1481" s="8">
        <f t="shared" si="791"/>
        <v>7554.1367686656404</v>
      </c>
      <c r="X1481" s="18"/>
      <c r="Y1481" s="8">
        <f t="shared" si="792"/>
        <v>0</v>
      </c>
      <c r="Z1481" s="8">
        <f t="shared" si="793"/>
        <v>0</v>
      </c>
      <c r="AA1481" s="8">
        <f t="shared" si="794"/>
        <v>0</v>
      </c>
      <c r="AB1481" s="8">
        <f t="shared" ref="AB1481:AB1512" si="802">IFERROR(_xlfn.IFNA(-M1481*R1481,0),0)</f>
        <v>-13763.323133435953</v>
      </c>
      <c r="AC1481" s="8">
        <f t="shared" si="795"/>
        <v>-13763.323133435953</v>
      </c>
      <c r="AD1481" s="8">
        <f t="shared" ref="AD1481:AD1512" si="803">IFERROR(_xlfn.IFNA($D$6*SUM(V1481:V1481,Y1481:Z1481),0),0)</f>
        <v>754.56263700000011</v>
      </c>
      <c r="AE1481" s="8">
        <f t="shared" si="796"/>
        <v>-13008.760496435953</v>
      </c>
      <c r="AG1481" s="8"/>
      <c r="AJ1481" s="7"/>
      <c r="AK1481" s="6"/>
      <c r="AL1481" s="6"/>
      <c r="AM1481" s="5"/>
      <c r="AN1481" s="5"/>
    </row>
    <row r="1482" spans="1:40" x14ac:dyDescent="0.15">
      <c r="A1482" s="30" t="s">
        <v>33</v>
      </c>
      <c r="B1482" s="30"/>
      <c r="C1482" s="30"/>
      <c r="D1482" s="45">
        <v>9.8100000000000007E-2</v>
      </c>
      <c r="E1482" s="42"/>
      <c r="F1482" s="42"/>
      <c r="G1482" s="42"/>
      <c r="H1482" s="17">
        <f t="shared" ref="H1482:H1513" si="804">H1481+1</f>
        <v>66</v>
      </c>
      <c r="I1482" s="7">
        <f t="shared" si="797"/>
        <v>66</v>
      </c>
      <c r="J1482" s="16">
        <v>0</v>
      </c>
      <c r="K1482" s="14">
        <v>0</v>
      </c>
      <c r="L1482" s="15">
        <f>$C$1491</f>
        <v>2881.6710463919967</v>
      </c>
      <c r="M1482" s="14">
        <f t="shared" si="789"/>
        <v>769177</v>
      </c>
      <c r="N1482" s="13"/>
      <c r="O1482" s="12">
        <f>1000*(IF(I6&lt;18,VLOOKUP(I6,'[1]Mortality (No Interventions) H'!$B$10:$O$129,13),VLOOKUP(I6,'[1]Mortality (Interventions) H'!$B$392:$AV$512,37)))</f>
        <v>19.545405512306228</v>
      </c>
      <c r="P1482" s="11">
        <v>0</v>
      </c>
      <c r="Q1482" s="10">
        <f t="shared" si="798"/>
        <v>0.98210642916593194</v>
      </c>
      <c r="R1482" s="10">
        <f t="shared" si="799"/>
        <v>1.9195668414291191E-2</v>
      </c>
      <c r="S1482" s="10">
        <f t="shared" si="800"/>
        <v>0</v>
      </c>
      <c r="T1482" s="9">
        <f t="shared" si="790"/>
        <v>0.96291076075164073</v>
      </c>
      <c r="U1482" s="18"/>
      <c r="V1482" s="8">
        <f t="shared" si="801"/>
        <v>7554.1367686656404</v>
      </c>
      <c r="W1482" s="8">
        <f t="shared" si="791"/>
        <v>7406.4881022266482</v>
      </c>
      <c r="X1482" s="18"/>
      <c r="Y1482" s="8">
        <f t="shared" si="792"/>
        <v>0</v>
      </c>
      <c r="Z1482" s="8">
        <f t="shared" si="793"/>
        <v>0</v>
      </c>
      <c r="AA1482" s="8">
        <f t="shared" si="794"/>
        <v>-2774.7920595172941</v>
      </c>
      <c r="AB1482" s="8">
        <f t="shared" si="802"/>
        <v>-14764.866643899255</v>
      </c>
      <c r="AC1482" s="8">
        <f t="shared" si="795"/>
        <v>-17539.65870341655</v>
      </c>
      <c r="AD1482" s="8">
        <f t="shared" si="803"/>
        <v>741.06081700609934</v>
      </c>
      <c r="AE1482" s="8">
        <f t="shared" si="796"/>
        <v>-16798.597886410451</v>
      </c>
      <c r="AF1482" s="1" t="s">
        <v>34</v>
      </c>
      <c r="AG1482" s="44">
        <f>AE1609/Y1609</f>
        <v>0.1000000406155841</v>
      </c>
      <c r="AJ1482" s="7"/>
      <c r="AK1482" s="6"/>
      <c r="AL1482" s="6"/>
      <c r="AM1482" s="5"/>
      <c r="AN1482" s="5"/>
    </row>
    <row r="1483" spans="1:40" x14ac:dyDescent="0.15">
      <c r="A1483" s="40" t="s">
        <v>35</v>
      </c>
      <c r="B1483" s="40"/>
      <c r="C1483" s="38"/>
      <c r="D1483" s="43">
        <f>(1.067)/(1.0295)- 1</f>
        <v>3.6425449247207142E-2</v>
      </c>
      <c r="E1483" s="42"/>
      <c r="F1483" s="42"/>
      <c r="G1483" s="42"/>
      <c r="H1483" s="17">
        <f t="shared" si="804"/>
        <v>67</v>
      </c>
      <c r="I1483" s="7">
        <f t="shared" si="797"/>
        <v>67</v>
      </c>
      <c r="J1483" s="16">
        <v>0</v>
      </c>
      <c r="K1483" s="14">
        <v>0</v>
      </c>
      <c r="L1483" s="15">
        <f t="shared" ref="L1483:L1546" si="805">$C$1491</f>
        <v>2881.6710463919967</v>
      </c>
      <c r="M1483" s="14">
        <f t="shared" si="789"/>
        <v>769177</v>
      </c>
      <c r="N1483" s="13"/>
      <c r="O1483" s="12">
        <f>1000*(IF(I7&lt;18,VLOOKUP(I7,'[1]Mortality (No Interventions) H'!$B$10:$O$129,13),VLOOKUP(I7,'[1]Mortality (Interventions) H'!$B$392:$AV$512,37)))</f>
        <v>21.29468363000338</v>
      </c>
      <c r="P1483" s="11">
        <v>0</v>
      </c>
      <c r="Q1483" s="10">
        <f t="shared" si="798"/>
        <v>0.96291076075164073</v>
      </c>
      <c r="R1483" s="10">
        <f t="shared" si="799"/>
        <v>2.0504880014132067E-2</v>
      </c>
      <c r="S1483" s="10">
        <f t="shared" si="800"/>
        <v>0</v>
      </c>
      <c r="T1483" s="9">
        <f t="shared" si="790"/>
        <v>0.94240588073750864</v>
      </c>
      <c r="U1483" s="18"/>
      <c r="V1483" s="8">
        <f t="shared" si="801"/>
        <v>7406.4881022266482</v>
      </c>
      <c r="W1483" s="8">
        <f t="shared" si="791"/>
        <v>7248.7692812803471</v>
      </c>
      <c r="X1483" s="18"/>
      <c r="Y1483" s="8">
        <f t="shared" si="792"/>
        <v>0</v>
      </c>
      <c r="Z1483" s="8">
        <f t="shared" si="793"/>
        <v>0</v>
      </c>
      <c r="AA1483" s="8">
        <f t="shared" si="794"/>
        <v>-2715.7037404708276</v>
      </c>
      <c r="AB1483" s="8">
        <f t="shared" si="802"/>
        <v>-15771.88209463006</v>
      </c>
      <c r="AC1483" s="8">
        <f t="shared" si="795"/>
        <v>-18487.585835100886</v>
      </c>
      <c r="AD1483" s="8">
        <f t="shared" si="803"/>
        <v>726.57648282843422</v>
      </c>
      <c r="AE1483" s="8">
        <f t="shared" si="796"/>
        <v>-17761.009352272453</v>
      </c>
      <c r="AJ1483" s="7"/>
      <c r="AK1483" s="6"/>
      <c r="AL1483" s="6"/>
      <c r="AM1483" s="5"/>
      <c r="AN1483" s="5"/>
    </row>
    <row r="1484" spans="1:40" x14ac:dyDescent="0.15">
      <c r="A1484" s="40" t="s">
        <v>36</v>
      </c>
      <c r="B1484" s="36"/>
      <c r="C1484" s="38"/>
      <c r="D1484" s="17"/>
      <c r="E1484" s="17"/>
      <c r="F1484" s="17"/>
      <c r="G1484" s="17"/>
      <c r="H1484" s="17">
        <f t="shared" si="804"/>
        <v>68</v>
      </c>
      <c r="I1484" s="7">
        <f t="shared" si="797"/>
        <v>68</v>
      </c>
      <c r="J1484" s="16">
        <v>0</v>
      </c>
      <c r="K1484" s="14">
        <v>0</v>
      </c>
      <c r="L1484" s="15">
        <f t="shared" si="805"/>
        <v>2881.6710463919967</v>
      </c>
      <c r="M1484" s="14">
        <f t="shared" si="789"/>
        <v>769177</v>
      </c>
      <c r="N1484" s="13"/>
      <c r="O1484" s="12">
        <f>1000*(IF(I8&lt;18,VLOOKUP(I8,'[1]Mortality (No Interventions) H'!$B$10:$O$129,13),VLOOKUP(I8,'[1]Mortality (Interventions) H'!$B$392:$AV$512,37)))</f>
        <v>23.139330339472547</v>
      </c>
      <c r="P1484" s="11">
        <v>0</v>
      </c>
      <c r="Q1484" s="10">
        <f t="shared" si="798"/>
        <v>0.94240588073750864</v>
      </c>
      <c r="R1484" s="10">
        <f t="shared" si="799"/>
        <v>2.1806640988246782E-2</v>
      </c>
      <c r="S1484" s="10">
        <f t="shared" si="800"/>
        <v>0</v>
      </c>
      <c r="T1484" s="9">
        <f t="shared" si="790"/>
        <v>0.92059923974926183</v>
      </c>
      <c r="U1484" s="18"/>
      <c r="V1484" s="8">
        <f t="shared" si="801"/>
        <v>7248.7692812803471</v>
      </c>
      <c r="W1484" s="8">
        <f t="shared" si="791"/>
        <v>7081.0376143261801</v>
      </c>
      <c r="X1484" s="18"/>
      <c r="Y1484" s="8">
        <f t="shared" si="792"/>
        <v>0</v>
      </c>
      <c r="Z1484" s="8">
        <f t="shared" si="793"/>
        <v>0</v>
      </c>
      <c r="AA1484" s="8">
        <f t="shared" si="794"/>
        <v>-2652.8641745159321</v>
      </c>
      <c r="AB1484" s="8">
        <f t="shared" si="802"/>
        <v>-16773.166695416694</v>
      </c>
      <c r="AC1484" s="8">
        <f t="shared" si="795"/>
        <v>-19426.030869932627</v>
      </c>
      <c r="AD1484" s="8">
        <f t="shared" si="803"/>
        <v>711.10426649360204</v>
      </c>
      <c r="AE1484" s="8">
        <f t="shared" si="796"/>
        <v>-18714.926603439024</v>
      </c>
      <c r="AJ1484" s="7"/>
      <c r="AK1484" s="6"/>
      <c r="AL1484" s="6"/>
      <c r="AM1484" s="5"/>
      <c r="AN1484" s="5"/>
    </row>
    <row r="1485" spans="1:40" x14ac:dyDescent="0.15">
      <c r="A1485" s="40"/>
      <c r="B1485" s="36" t="s">
        <v>37</v>
      </c>
      <c r="C1485" s="36" t="s">
        <v>38</v>
      </c>
      <c r="E1485" s="17"/>
      <c r="F1485" s="17"/>
      <c r="G1485" s="17"/>
      <c r="H1485" s="17">
        <f t="shared" si="804"/>
        <v>69</v>
      </c>
      <c r="I1485" s="7">
        <f t="shared" si="797"/>
        <v>69</v>
      </c>
      <c r="J1485" s="16">
        <v>0</v>
      </c>
      <c r="K1485" s="14">
        <v>0</v>
      </c>
      <c r="L1485" s="15">
        <f t="shared" si="805"/>
        <v>2881.6710463919967</v>
      </c>
      <c r="M1485" s="14">
        <f t="shared" si="789"/>
        <v>769177</v>
      </c>
      <c r="N1485" s="13"/>
      <c r="O1485" s="12">
        <f>1000*(IF(I9&lt;18,VLOOKUP(I9,'[1]Mortality (No Interventions) H'!$B$10:$O$129,13),VLOOKUP(I9,'[1]Mortality (Interventions) H'!$B$392:$AV$512,37)))</f>
        <v>25.20503912661831</v>
      </c>
      <c r="P1485" s="11">
        <v>0</v>
      </c>
      <c r="Q1485" s="10">
        <f t="shared" si="798"/>
        <v>0.92059923974926183</v>
      </c>
      <c r="R1485" s="10">
        <f t="shared" si="799"/>
        <v>2.3203739857815216E-2</v>
      </c>
      <c r="S1485" s="10">
        <f t="shared" si="800"/>
        <v>0</v>
      </c>
      <c r="T1485" s="9">
        <f t="shared" si="790"/>
        <v>0.89739549989144662</v>
      </c>
      <c r="U1485" s="18"/>
      <c r="V1485" s="8">
        <f t="shared" si="801"/>
        <v>7081.0376143261801</v>
      </c>
      <c r="W1485" s="8">
        <f t="shared" si="791"/>
        <v>6902.5597842000325</v>
      </c>
      <c r="X1485" s="18"/>
      <c r="Y1485" s="8">
        <f t="shared" si="792"/>
        <v>0</v>
      </c>
      <c r="Z1485" s="8">
        <f t="shared" si="793"/>
        <v>0</v>
      </c>
      <c r="AA1485" s="8">
        <f t="shared" si="794"/>
        <v>-2585.9986291996538</v>
      </c>
      <c r="AB1485" s="8">
        <f t="shared" si="802"/>
        <v>-17847.783012614735</v>
      </c>
      <c r="AC1485" s="8">
        <f t="shared" si="795"/>
        <v>-20433.781641814388</v>
      </c>
      <c r="AD1485" s="8">
        <f t="shared" si="803"/>
        <v>694.64978996539833</v>
      </c>
      <c r="AE1485" s="8">
        <f t="shared" si="796"/>
        <v>-19739.13185184899</v>
      </c>
      <c r="AJ1485" s="7"/>
      <c r="AK1485" s="6"/>
      <c r="AL1485" s="6"/>
      <c r="AM1485" s="5"/>
      <c r="AN1485" s="5"/>
    </row>
    <row r="1486" spans="1:40" x14ac:dyDescent="0.15">
      <c r="A1486" s="40"/>
      <c r="B1486" s="36">
        <v>1</v>
      </c>
      <c r="C1486" s="38">
        <v>2.5000000000000001E-2</v>
      </c>
      <c r="D1486" s="17"/>
      <c r="E1486" s="41" t="s">
        <v>39</v>
      </c>
      <c r="F1486" s="36"/>
      <c r="G1486" s="17"/>
      <c r="H1486" s="17">
        <f t="shared" si="804"/>
        <v>70</v>
      </c>
      <c r="I1486" s="7">
        <f t="shared" si="797"/>
        <v>70</v>
      </c>
      <c r="J1486" s="16">
        <v>0</v>
      </c>
      <c r="K1486" s="14">
        <v>0</v>
      </c>
      <c r="L1486" s="15">
        <f t="shared" si="805"/>
        <v>2881.6710463919967</v>
      </c>
      <c r="M1486" s="14">
        <f t="shared" si="789"/>
        <v>769177</v>
      </c>
      <c r="N1486" s="13"/>
      <c r="O1486" s="12">
        <f>1000*(IF(I10&lt;18,VLOOKUP(I10,'[1]Mortality (No Interventions) H'!$B$10:$O$129,13),VLOOKUP(I10,'[1]Mortality (Interventions) H'!$B$392:$AV$512,37)))</f>
        <v>27.521574301423993</v>
      </c>
      <c r="P1486" s="11">
        <v>0</v>
      </c>
      <c r="Q1486" s="10">
        <f t="shared" si="798"/>
        <v>0.89739549989144662</v>
      </c>
      <c r="R1486" s="10">
        <f t="shared" si="799"/>
        <v>2.4697736928025973E-2</v>
      </c>
      <c r="S1486" s="10">
        <f t="shared" si="800"/>
        <v>0</v>
      </c>
      <c r="T1486" s="9">
        <f t="shared" si="790"/>
        <v>0.87269776296342061</v>
      </c>
      <c r="U1486" s="18"/>
      <c r="V1486" s="8">
        <f t="shared" si="801"/>
        <v>6902.5597842000325</v>
      </c>
      <c r="W1486" s="8">
        <f t="shared" si="791"/>
        <v>6712.5904722291498</v>
      </c>
      <c r="X1486" s="18"/>
      <c r="Y1486" s="8">
        <f t="shared" si="792"/>
        <v>0</v>
      </c>
      <c r="Z1486" s="8">
        <f t="shared" si="793"/>
        <v>0</v>
      </c>
      <c r="AA1486" s="8">
        <f t="shared" si="794"/>
        <v>-2514.8278757827547</v>
      </c>
      <c r="AB1486" s="8">
        <f t="shared" si="802"/>
        <v>-18996.931197088234</v>
      </c>
      <c r="AC1486" s="8">
        <f t="shared" si="795"/>
        <v>-21511.759072870987</v>
      </c>
      <c r="AD1486" s="8">
        <f t="shared" si="803"/>
        <v>677.14111483002318</v>
      </c>
      <c r="AE1486" s="8">
        <f t="shared" si="796"/>
        <v>-20834.617958040963</v>
      </c>
      <c r="AJ1486" s="7"/>
      <c r="AK1486" s="6"/>
      <c r="AL1486" s="6"/>
      <c r="AM1486" s="5"/>
      <c r="AN1486" s="5"/>
    </row>
    <row r="1487" spans="1:40" x14ac:dyDescent="0.15">
      <c r="A1487" s="40"/>
      <c r="B1487" s="39" t="s">
        <v>40</v>
      </c>
      <c r="C1487" s="38">
        <v>0</v>
      </c>
      <c r="D1487" s="17"/>
      <c r="E1487" s="37">
        <v>500000</v>
      </c>
      <c r="F1487" s="36"/>
      <c r="G1487" s="17"/>
      <c r="H1487" s="17">
        <f t="shared" si="804"/>
        <v>71</v>
      </c>
      <c r="I1487" s="7">
        <f t="shared" si="797"/>
        <v>71</v>
      </c>
      <c r="J1487" s="16">
        <v>0</v>
      </c>
      <c r="K1487" s="14">
        <v>0</v>
      </c>
      <c r="L1487" s="15">
        <f t="shared" si="805"/>
        <v>2881.6710463919967</v>
      </c>
      <c r="M1487" s="14">
        <f t="shared" si="789"/>
        <v>769177</v>
      </c>
      <c r="N1487" s="13"/>
      <c r="O1487" s="12">
        <f>1000*(IF(I11&lt;18,VLOOKUP(I11,'[1]Mortality (No Interventions) H'!$B$10:$O$129,13),VLOOKUP(I11,'[1]Mortality (Interventions) H'!$B$392:$AV$512,37)))</f>
        <v>30.162646525173358</v>
      </c>
      <c r="P1487" s="11">
        <v>0</v>
      </c>
      <c r="Q1487" s="10">
        <f t="shared" si="798"/>
        <v>0.87269776296342061</v>
      </c>
      <c r="R1487" s="10">
        <f t="shared" si="799"/>
        <v>2.6322874147575181E-2</v>
      </c>
      <c r="S1487" s="10">
        <f t="shared" si="800"/>
        <v>0</v>
      </c>
      <c r="T1487" s="9">
        <f t="shared" si="790"/>
        <v>0.84637488881584544</v>
      </c>
      <c r="U1487" s="18"/>
      <c r="V1487" s="8">
        <f t="shared" si="801"/>
        <v>6712.5904722291498</v>
      </c>
      <c r="W1487" s="8">
        <f t="shared" si="791"/>
        <v>6510.1209785470555</v>
      </c>
      <c r="X1487" s="18"/>
      <c r="Y1487" s="8">
        <f t="shared" si="792"/>
        <v>0</v>
      </c>
      <c r="Z1487" s="8">
        <f t="shared" si="793"/>
        <v>0</v>
      </c>
      <c r="AA1487" s="8">
        <f t="shared" si="794"/>
        <v>-2438.9740114938672</v>
      </c>
      <c r="AB1487" s="8">
        <f t="shared" si="802"/>
        <v>-20246.949368209436</v>
      </c>
      <c r="AC1487" s="8">
        <f t="shared" si="795"/>
        <v>-22685.923379703305</v>
      </c>
      <c r="AD1487" s="8">
        <f t="shared" si="803"/>
        <v>658.50512532567961</v>
      </c>
      <c r="AE1487" s="8">
        <f t="shared" si="796"/>
        <v>-22027.418254377626</v>
      </c>
      <c r="AJ1487" s="7"/>
      <c r="AK1487" s="6"/>
      <c r="AL1487" s="6"/>
      <c r="AM1487" s="5"/>
      <c r="AN1487" s="5"/>
    </row>
    <row r="1488" spans="1:40" x14ac:dyDescent="0.15">
      <c r="A1488" s="30" t="s">
        <v>41</v>
      </c>
      <c r="B1488" s="35"/>
      <c r="C1488" s="34"/>
      <c r="D1488" s="17"/>
      <c r="E1488" s="17"/>
      <c r="F1488" s="17"/>
      <c r="G1488" s="17"/>
      <c r="H1488" s="17">
        <f t="shared" si="804"/>
        <v>72</v>
      </c>
      <c r="I1488" s="7">
        <f t="shared" si="797"/>
        <v>72</v>
      </c>
      <c r="J1488" s="16">
        <v>0</v>
      </c>
      <c r="K1488" s="14">
        <v>0</v>
      </c>
      <c r="L1488" s="15">
        <f t="shared" si="805"/>
        <v>2881.6710463919967</v>
      </c>
      <c r="M1488" s="14">
        <f t="shared" si="789"/>
        <v>769177</v>
      </c>
      <c r="N1488" s="13"/>
      <c r="O1488" s="12">
        <f>1000*(IF(I12&lt;18,VLOOKUP(I12,'[1]Mortality (No Interventions) H'!$B$10:$O$129,13),VLOOKUP(I12,'[1]Mortality (Interventions) H'!$B$392:$AV$512,37)))</f>
        <v>33.194406307898475</v>
      </c>
      <c r="P1488" s="11">
        <v>0</v>
      </c>
      <c r="Q1488" s="10">
        <f t="shared" si="798"/>
        <v>0.84637488881584544</v>
      </c>
      <c r="R1488" s="10">
        <f t="shared" si="799"/>
        <v>2.8094911948155568E-2</v>
      </c>
      <c r="S1488" s="10">
        <f t="shared" si="800"/>
        <v>0</v>
      </c>
      <c r="T1488" s="9">
        <f t="shared" si="790"/>
        <v>0.81827997686768983</v>
      </c>
      <c r="U1488" s="18"/>
      <c r="V1488" s="8">
        <f t="shared" si="801"/>
        <v>6510.1209785470555</v>
      </c>
      <c r="W1488" s="8">
        <f t="shared" si="791"/>
        <v>6294.0213776715909</v>
      </c>
      <c r="X1488" s="18"/>
      <c r="Y1488" s="8">
        <f t="shared" si="792"/>
        <v>0</v>
      </c>
      <c r="Z1488" s="8">
        <f t="shared" si="793"/>
        <v>0</v>
      </c>
      <c r="AA1488" s="8">
        <f t="shared" si="794"/>
        <v>-2358.0137171819347</v>
      </c>
      <c r="AB1488" s="8">
        <f t="shared" si="802"/>
        <v>-21609.960087546457</v>
      </c>
      <c r="AC1488" s="8">
        <f t="shared" si="795"/>
        <v>-23967.97380472839</v>
      </c>
      <c r="AD1488" s="8">
        <f t="shared" si="803"/>
        <v>638.64286799546619</v>
      </c>
      <c r="AE1488" s="8">
        <f t="shared" si="796"/>
        <v>-23329.330936732924</v>
      </c>
      <c r="AJ1488" s="7"/>
      <c r="AK1488" s="6"/>
      <c r="AL1488" s="6"/>
      <c r="AM1488" s="5"/>
      <c r="AN1488" s="5"/>
    </row>
    <row r="1489" spans="1:40" x14ac:dyDescent="0.15">
      <c r="A1489" s="30"/>
      <c r="B1489" s="32" t="s">
        <v>37</v>
      </c>
      <c r="C1489" s="32" t="s">
        <v>38</v>
      </c>
      <c r="D1489" s="17"/>
      <c r="E1489" s="17"/>
      <c r="F1489" s="17"/>
      <c r="G1489" s="17"/>
      <c r="H1489" s="17">
        <f t="shared" si="804"/>
        <v>73</v>
      </c>
      <c r="I1489" s="7">
        <f t="shared" si="797"/>
        <v>73</v>
      </c>
      <c r="J1489" s="16">
        <v>0</v>
      </c>
      <c r="K1489" s="14">
        <v>0</v>
      </c>
      <c r="L1489" s="15">
        <f t="shared" si="805"/>
        <v>2881.6710463919967</v>
      </c>
      <c r="M1489" s="14">
        <f t="shared" si="789"/>
        <v>769177</v>
      </c>
      <c r="N1489" s="13"/>
      <c r="O1489" s="12">
        <f>1000*(IF(I13&lt;18,VLOOKUP(I13,'[1]Mortality (No Interventions) H'!$B$10:$O$129,13),VLOOKUP(I13,'[1]Mortality (Interventions) H'!$B$392:$AV$512,37)))</f>
        <v>36.674644319008408</v>
      </c>
      <c r="P1489" s="11">
        <v>0</v>
      </c>
      <c r="Q1489" s="10">
        <f t="shared" si="798"/>
        <v>0.81827997686768983</v>
      </c>
      <c r="R1489" s="10">
        <f t="shared" si="799"/>
        <v>3.0010127104988953E-2</v>
      </c>
      <c r="S1489" s="10">
        <f t="shared" si="800"/>
        <v>0</v>
      </c>
      <c r="T1489" s="9">
        <f t="shared" si="790"/>
        <v>0.78826984976270087</v>
      </c>
      <c r="U1489" s="18"/>
      <c r="V1489" s="8">
        <f t="shared" si="801"/>
        <v>6294.0213776715909</v>
      </c>
      <c r="W1489" s="8">
        <f t="shared" si="791"/>
        <v>6063.1903823092498</v>
      </c>
      <c r="X1489" s="18"/>
      <c r="Y1489" s="8">
        <f t="shared" si="792"/>
        <v>0</v>
      </c>
      <c r="Z1489" s="8">
        <f t="shared" si="793"/>
        <v>0</v>
      </c>
      <c r="AA1489" s="8">
        <f t="shared" si="794"/>
        <v>-2271.5344028049444</v>
      </c>
      <c r="AB1489" s="8">
        <f t="shared" si="802"/>
        <v>-23083.099536234087</v>
      </c>
      <c r="AC1489" s="8">
        <f t="shared" si="795"/>
        <v>-25354.633939039031</v>
      </c>
      <c r="AD1489" s="8">
        <f t="shared" si="803"/>
        <v>617.4434971495831</v>
      </c>
      <c r="AE1489" s="8">
        <f t="shared" si="796"/>
        <v>-24737.190441889448</v>
      </c>
      <c r="AJ1489" s="7"/>
      <c r="AK1489" s="6"/>
      <c r="AL1489" s="6"/>
      <c r="AM1489" s="5"/>
      <c r="AN1489" s="5"/>
    </row>
    <row r="1490" spans="1:40" x14ac:dyDescent="0.15">
      <c r="A1490" s="30"/>
      <c r="B1490" s="32">
        <v>1</v>
      </c>
      <c r="C1490" s="28">
        <f>$H$1479*0.01+$B$1492</f>
        <v>5560.3899836397886</v>
      </c>
      <c r="D1490" s="17"/>
      <c r="E1490" s="33" t="s">
        <v>42</v>
      </c>
      <c r="F1490" s="32"/>
      <c r="G1490" s="31">
        <v>0.01</v>
      </c>
      <c r="H1490" s="17">
        <f t="shared" si="804"/>
        <v>74</v>
      </c>
      <c r="I1490" s="7">
        <f t="shared" si="797"/>
        <v>74</v>
      </c>
      <c r="J1490" s="16">
        <v>0</v>
      </c>
      <c r="K1490" s="14">
        <v>0</v>
      </c>
      <c r="L1490" s="15">
        <f t="shared" si="805"/>
        <v>2881.6710463919967</v>
      </c>
      <c r="M1490" s="14">
        <f t="shared" si="789"/>
        <v>769177</v>
      </c>
      <c r="N1490" s="13"/>
      <c r="O1490" s="12">
        <f>1000*(IF(I14&lt;18,VLOOKUP(I14,'[1]Mortality (No Interventions) H'!$B$10:$O$129,13),VLOOKUP(I14,'[1]Mortality (Interventions) H'!$B$392:$AV$512,37)))</f>
        <v>40.80509040035075</v>
      </c>
      <c r="P1490" s="11">
        <v>0</v>
      </c>
      <c r="Q1490" s="10">
        <f t="shared" si="798"/>
        <v>0.78826984976270087</v>
      </c>
      <c r="R1490" s="10">
        <f t="shared" si="799"/>
        <v>3.2165422479437912E-2</v>
      </c>
      <c r="S1490" s="10">
        <f t="shared" si="800"/>
        <v>0</v>
      </c>
      <c r="T1490" s="9">
        <f t="shared" si="790"/>
        <v>0.75610442728326299</v>
      </c>
      <c r="U1490" s="18"/>
      <c r="V1490" s="8">
        <f t="shared" si="801"/>
        <v>6063.1903823092498</v>
      </c>
      <c r="W1490" s="8">
        <f t="shared" si="791"/>
        <v>5815.7813506445846</v>
      </c>
      <c r="X1490" s="18"/>
      <c r="Y1490" s="8">
        <f t="shared" si="792"/>
        <v>0</v>
      </c>
      <c r="Z1490" s="8">
        <f t="shared" si="793"/>
        <v>0</v>
      </c>
      <c r="AA1490" s="8">
        <f t="shared" si="794"/>
        <v>-2178.8442361509819</v>
      </c>
      <c r="AB1490" s="8">
        <f t="shared" si="802"/>
        <v>-24740.903166466614</v>
      </c>
      <c r="AC1490" s="8">
        <f t="shared" si="795"/>
        <v>-26919.747402617595</v>
      </c>
      <c r="AD1490" s="8">
        <f t="shared" si="803"/>
        <v>594.79897650453745</v>
      </c>
      <c r="AE1490" s="8">
        <f t="shared" si="796"/>
        <v>-26324.948426113056</v>
      </c>
      <c r="AJ1490" s="7"/>
      <c r="AK1490" s="6"/>
      <c r="AL1490" s="6"/>
      <c r="AM1490" s="5"/>
      <c r="AN1490" s="5"/>
    </row>
    <row r="1491" spans="1:40" x14ac:dyDescent="0.15">
      <c r="A1491" s="30"/>
      <c r="B1491" s="29" t="s">
        <v>40</v>
      </c>
      <c r="C1491" s="28">
        <f>$H$1479*0.005+$B$1492</f>
        <v>2881.6710463919967</v>
      </c>
      <c r="D1491" s="17"/>
      <c r="E1491" s="17"/>
      <c r="F1491" s="17"/>
      <c r="G1491" s="17"/>
      <c r="H1491" s="17">
        <f t="shared" si="804"/>
        <v>75</v>
      </c>
      <c r="I1491" s="7">
        <f t="shared" si="797"/>
        <v>75</v>
      </c>
      <c r="J1491" s="16">
        <v>0</v>
      </c>
      <c r="K1491" s="14">
        <v>0</v>
      </c>
      <c r="L1491" s="15">
        <f t="shared" si="805"/>
        <v>2881.6710463919967</v>
      </c>
      <c r="M1491" s="14">
        <f t="shared" si="789"/>
        <v>769177</v>
      </c>
      <c r="N1491" s="13"/>
      <c r="O1491" s="12">
        <f>1000*(IF(I15&lt;18,VLOOKUP(I15,'[1]Mortality (No Interventions) H'!$B$10:$O$129,13),VLOOKUP(I15,'[1]Mortality (Interventions) H'!$B$392:$AV$512,37)))</f>
        <v>45.540555484308427</v>
      </c>
      <c r="P1491" s="11">
        <v>0</v>
      </c>
      <c r="Q1491" s="10">
        <f t="shared" si="798"/>
        <v>0.75610442728326299</v>
      </c>
      <c r="R1491" s="10">
        <f t="shared" si="799"/>
        <v>3.4433415622624683E-2</v>
      </c>
      <c r="S1491" s="10">
        <f t="shared" si="800"/>
        <v>0</v>
      </c>
      <c r="T1491" s="9">
        <f t="shared" si="790"/>
        <v>0.7216710116606383</v>
      </c>
      <c r="U1491" s="18"/>
      <c r="V1491" s="8">
        <f t="shared" si="801"/>
        <v>5815.7813506445846</v>
      </c>
      <c r="W1491" s="8">
        <f t="shared" si="791"/>
        <v>5550.9274373609478</v>
      </c>
      <c r="X1491" s="18"/>
      <c r="Y1491" s="8">
        <f t="shared" si="792"/>
        <v>0</v>
      </c>
      <c r="Z1491" s="8">
        <f t="shared" si="793"/>
        <v>0</v>
      </c>
      <c r="AA1491" s="8">
        <f t="shared" si="794"/>
        <v>-2079.6184593228822</v>
      </c>
      <c r="AB1491" s="8">
        <f t="shared" si="802"/>
        <v>-26485.391328363585</v>
      </c>
      <c r="AC1491" s="8">
        <f t="shared" si="795"/>
        <v>-28565.009787686467</v>
      </c>
      <c r="AD1491" s="8">
        <f t="shared" si="803"/>
        <v>570.5281504982338</v>
      </c>
      <c r="AE1491" s="8">
        <f t="shared" si="796"/>
        <v>-27994.481637188233</v>
      </c>
      <c r="AJ1491" s="7"/>
      <c r="AK1491" s="6"/>
      <c r="AL1491" s="6"/>
      <c r="AM1491" s="5"/>
      <c r="AN1491" s="5"/>
    </row>
    <row r="1492" spans="1:40" ht="15" x14ac:dyDescent="0.2">
      <c r="A1492" s="27" t="s">
        <v>102</v>
      </c>
      <c r="B1492" s="26">
        <f>B22+B23+B25</f>
        <v>202.95210914420429</v>
      </c>
      <c r="C1492" s="25"/>
      <c r="D1492" s="17"/>
      <c r="E1492" s="17"/>
      <c r="F1492" s="17"/>
      <c r="G1492" s="21"/>
      <c r="H1492" s="17">
        <f t="shared" si="804"/>
        <v>76</v>
      </c>
      <c r="I1492" s="7">
        <f t="shared" si="797"/>
        <v>76</v>
      </c>
      <c r="J1492" s="16">
        <v>0</v>
      </c>
      <c r="K1492" s="14">
        <v>0</v>
      </c>
      <c r="L1492" s="15">
        <f t="shared" si="805"/>
        <v>2881.6710463919967</v>
      </c>
      <c r="M1492" s="14">
        <f t="shared" si="789"/>
        <v>769177</v>
      </c>
      <c r="N1492" s="13"/>
      <c r="O1492" s="12">
        <f>1000*(IF(I16&lt;18,VLOOKUP(I16,'[1]Mortality (No Interventions) H'!$B$10:$O$129,13),VLOOKUP(I16,'[1]Mortality (Interventions) H'!$B$392:$AV$512,37)))</f>
        <v>50.944883115738335</v>
      </c>
      <c r="P1492" s="11">
        <v>0</v>
      </c>
      <c r="Q1492" s="10">
        <f t="shared" si="798"/>
        <v>0.7216710116606383</v>
      </c>
      <c r="R1492" s="10">
        <f t="shared" si="799"/>
        <v>3.6765445337067854E-2</v>
      </c>
      <c r="S1492" s="10">
        <f t="shared" si="800"/>
        <v>0</v>
      </c>
      <c r="T1492" s="9">
        <f t="shared" si="790"/>
        <v>0.68490556632357047</v>
      </c>
      <c r="U1492" s="18"/>
      <c r="V1492" s="8">
        <f t="shared" si="801"/>
        <v>5550.9274373609478</v>
      </c>
      <c r="W1492" s="8">
        <f t="shared" si="791"/>
        <v>5268.1360878806499</v>
      </c>
      <c r="X1492" s="18"/>
      <c r="Y1492" s="8">
        <f t="shared" si="792"/>
        <v>0</v>
      </c>
      <c r="Z1492" s="8">
        <f t="shared" si="793"/>
        <v>0</v>
      </c>
      <c r="AA1492" s="8">
        <f t="shared" si="794"/>
        <v>-1973.6725399873465</v>
      </c>
      <c r="AB1492" s="8">
        <f t="shared" si="802"/>
        <v>-28279.134948029841</v>
      </c>
      <c r="AC1492" s="8">
        <f t="shared" si="795"/>
        <v>-30252.807488017188</v>
      </c>
      <c r="AD1492" s="8">
        <f t="shared" si="803"/>
        <v>544.54598160510898</v>
      </c>
      <c r="AE1492" s="8">
        <f t="shared" si="796"/>
        <v>-29708.26150641208</v>
      </c>
      <c r="AJ1492" s="7"/>
      <c r="AK1492" s="6"/>
      <c r="AL1492" s="6"/>
      <c r="AM1492" s="5"/>
      <c r="AN1492" s="5"/>
    </row>
    <row r="1493" spans="1:40" x14ac:dyDescent="0.15">
      <c r="A1493" s="1"/>
      <c r="D1493" s="17"/>
      <c r="E1493" s="24"/>
      <c r="F1493" s="17"/>
      <c r="G1493" s="21"/>
      <c r="H1493" s="17">
        <f t="shared" si="804"/>
        <v>77</v>
      </c>
      <c r="I1493" s="7">
        <f t="shared" si="797"/>
        <v>77</v>
      </c>
      <c r="J1493" s="16">
        <v>0</v>
      </c>
      <c r="K1493" s="14">
        <v>0</v>
      </c>
      <c r="L1493" s="15">
        <f t="shared" si="805"/>
        <v>2881.6710463919967</v>
      </c>
      <c r="M1493" s="14">
        <f t="shared" si="789"/>
        <v>769177</v>
      </c>
      <c r="N1493" s="13"/>
      <c r="O1493" s="12">
        <f>1000*(IF(I17&lt;18,VLOOKUP(I17,'[1]Mortality (No Interventions) H'!$B$10:$O$129,13),VLOOKUP(I17,'[1]Mortality (Interventions) H'!$B$392:$AV$512,37)))</f>
        <v>57.148402545882313</v>
      </c>
      <c r="P1493" s="11">
        <v>0</v>
      </c>
      <c r="Q1493" s="10">
        <f t="shared" si="798"/>
        <v>0.68490556632357047</v>
      </c>
      <c r="R1493" s="10">
        <f t="shared" si="799"/>
        <v>3.91412590101749E-2</v>
      </c>
      <c r="S1493" s="10">
        <f t="shared" si="800"/>
        <v>0</v>
      </c>
      <c r="T1493" s="9">
        <f t="shared" si="790"/>
        <v>0.64576430731339562</v>
      </c>
      <c r="U1493" s="18"/>
      <c r="V1493" s="8">
        <f t="shared" si="801"/>
        <v>5268.1360878806499</v>
      </c>
      <c r="W1493" s="8">
        <f t="shared" si="791"/>
        <v>4967.070526063957</v>
      </c>
      <c r="X1493" s="18"/>
      <c r="Y1493" s="8">
        <f t="shared" si="792"/>
        <v>0</v>
      </c>
      <c r="Z1493" s="8">
        <f t="shared" si="793"/>
        <v>0</v>
      </c>
      <c r="AA1493" s="8">
        <f t="shared" si="794"/>
        <v>-1860.8803071783957</v>
      </c>
      <c r="AB1493" s="8">
        <f t="shared" si="802"/>
        <v>-30106.556181669301</v>
      </c>
      <c r="AC1493" s="8">
        <f t="shared" si="795"/>
        <v>-31967.436488847696</v>
      </c>
      <c r="AD1493" s="8">
        <f t="shared" si="803"/>
        <v>516.80415022109185</v>
      </c>
      <c r="AE1493" s="8">
        <f t="shared" si="796"/>
        <v>-31450.632338626605</v>
      </c>
      <c r="AJ1493" s="7"/>
      <c r="AK1493" s="6"/>
      <c r="AL1493" s="6"/>
      <c r="AM1493" s="5"/>
      <c r="AN1493" s="5"/>
    </row>
    <row r="1494" spans="1:40" x14ac:dyDescent="0.15">
      <c r="A1494" s="1"/>
      <c r="B1494" s="1"/>
      <c r="D1494" s="17"/>
      <c r="E1494" s="17"/>
      <c r="F1494" s="17"/>
      <c r="G1494" s="17"/>
      <c r="H1494" s="17">
        <f t="shared" si="804"/>
        <v>78</v>
      </c>
      <c r="I1494" s="7">
        <f t="shared" si="797"/>
        <v>78</v>
      </c>
      <c r="J1494" s="16">
        <v>0</v>
      </c>
      <c r="K1494" s="14">
        <v>0</v>
      </c>
      <c r="L1494" s="15">
        <f t="shared" si="805"/>
        <v>2881.6710463919967</v>
      </c>
      <c r="M1494" s="14">
        <f t="shared" si="789"/>
        <v>769177</v>
      </c>
      <c r="N1494" s="13"/>
      <c r="O1494" s="12">
        <f>1000*(IF(I18&lt;18,VLOOKUP(I18,'[1]Mortality (No Interventions) H'!$B$10:$O$129,13),VLOOKUP(I18,'[1]Mortality (Interventions) H'!$B$392:$AV$512,37)))</f>
        <v>64.027024968800575</v>
      </c>
      <c r="P1494" s="11">
        <v>0</v>
      </c>
      <c r="Q1494" s="10">
        <f t="shared" si="798"/>
        <v>0.64576430731339562</v>
      </c>
      <c r="R1494" s="10">
        <f t="shared" si="799"/>
        <v>4.134636742831499E-2</v>
      </c>
      <c r="S1494" s="10">
        <f t="shared" si="800"/>
        <v>0</v>
      </c>
      <c r="T1494" s="9">
        <f t="shared" si="790"/>
        <v>0.60441793988508064</v>
      </c>
      <c r="U1494" s="18"/>
      <c r="V1494" s="8">
        <f t="shared" si="801"/>
        <v>4967.070526063957</v>
      </c>
      <c r="W1494" s="8">
        <f t="shared" si="791"/>
        <v>4649.0437774698667</v>
      </c>
      <c r="X1494" s="18"/>
      <c r="Y1494" s="8">
        <f t="shared" si="792"/>
        <v>0</v>
      </c>
      <c r="Z1494" s="8">
        <f t="shared" si="793"/>
        <v>0</v>
      </c>
      <c r="AA1494" s="8">
        <f t="shared" si="794"/>
        <v>-1741.7336772867352</v>
      </c>
      <c r="AB1494" s="8">
        <f t="shared" si="802"/>
        <v>-31802.674859409039</v>
      </c>
      <c r="AC1494" s="8">
        <f t="shared" si="795"/>
        <v>-33544.408536695773</v>
      </c>
      <c r="AD1494" s="8">
        <f t="shared" si="803"/>
        <v>487.26961860687419</v>
      </c>
      <c r="AE1494" s="8">
        <f t="shared" si="796"/>
        <v>-33057.138918088902</v>
      </c>
      <c r="AJ1494" s="7"/>
      <c r="AK1494" s="6"/>
      <c r="AL1494" s="6"/>
      <c r="AM1494" s="5"/>
      <c r="AN1494" s="5"/>
    </row>
    <row r="1495" spans="1:40" x14ac:dyDescent="0.15">
      <c r="A1495" s="1"/>
      <c r="D1495" s="17"/>
      <c r="E1495" s="17"/>
      <c r="F1495" s="17"/>
      <c r="G1495" s="21"/>
      <c r="H1495" s="17">
        <f t="shared" si="804"/>
        <v>79</v>
      </c>
      <c r="I1495" s="7">
        <f t="shared" si="797"/>
        <v>79</v>
      </c>
      <c r="J1495" s="16">
        <v>0</v>
      </c>
      <c r="K1495" s="14">
        <v>0</v>
      </c>
      <c r="L1495" s="15">
        <f t="shared" si="805"/>
        <v>2881.6710463919967</v>
      </c>
      <c r="M1495" s="14">
        <f t="shared" si="789"/>
        <v>769177</v>
      </c>
      <c r="N1495" s="13"/>
      <c r="O1495" s="12">
        <f>1000*(IF(I19&lt;18,VLOOKUP(I19,'[1]Mortality (No Interventions) H'!$B$10:$O$129,13),VLOOKUP(I19,'[1]Mortality (Interventions) H'!$B$392:$AV$512,37)))</f>
        <v>71.614691587047332</v>
      </c>
      <c r="P1495" s="11">
        <v>0</v>
      </c>
      <c r="Q1495" s="10">
        <f t="shared" si="798"/>
        <v>0.60441793988508064</v>
      </c>
      <c r="R1495" s="10">
        <f t="shared" si="799"/>
        <v>4.3285204354548565E-2</v>
      </c>
      <c r="S1495" s="10">
        <f t="shared" si="800"/>
        <v>0</v>
      </c>
      <c r="T1495" s="9">
        <f t="shared" si="790"/>
        <v>0.56113273553053211</v>
      </c>
      <c r="U1495" s="18"/>
      <c r="V1495" s="8">
        <f t="shared" si="801"/>
        <v>4649.0437774698667</v>
      </c>
      <c r="W1495" s="8">
        <f t="shared" si="791"/>
        <v>4316.1039411716811</v>
      </c>
      <c r="X1495" s="18"/>
      <c r="Y1495" s="8">
        <f t="shared" si="792"/>
        <v>0</v>
      </c>
      <c r="Z1495" s="8">
        <f t="shared" si="793"/>
        <v>0</v>
      </c>
      <c r="AA1495" s="8">
        <f t="shared" si="794"/>
        <v>-1616.999957161072</v>
      </c>
      <c r="AB1495" s="8">
        <f t="shared" si="802"/>
        <v>-33293.983629818598</v>
      </c>
      <c r="AC1495" s="8">
        <f t="shared" si="795"/>
        <v>-34910.983586979673</v>
      </c>
      <c r="AD1495" s="8">
        <f t="shared" si="803"/>
        <v>456.07119456979393</v>
      </c>
      <c r="AE1495" s="8">
        <f t="shared" si="796"/>
        <v>-34454.912392409882</v>
      </c>
      <c r="AJ1495" s="7"/>
      <c r="AK1495" s="6"/>
      <c r="AL1495" s="6"/>
      <c r="AM1495" s="5"/>
      <c r="AN1495" s="5"/>
    </row>
    <row r="1496" spans="1:40" x14ac:dyDescent="0.15">
      <c r="A1496" s="1"/>
      <c r="D1496" s="17"/>
      <c r="E1496" s="17"/>
      <c r="F1496" s="17"/>
      <c r="G1496" s="17"/>
      <c r="H1496" s="17">
        <f t="shared" si="804"/>
        <v>80</v>
      </c>
      <c r="I1496" s="7">
        <f t="shared" si="797"/>
        <v>80</v>
      </c>
      <c r="J1496" s="16">
        <v>0</v>
      </c>
      <c r="K1496" s="14">
        <v>0</v>
      </c>
      <c r="L1496" s="15">
        <f t="shared" si="805"/>
        <v>2881.6710463919967</v>
      </c>
      <c r="M1496" s="14">
        <f t="shared" si="789"/>
        <v>769177</v>
      </c>
      <c r="N1496" s="13"/>
      <c r="O1496" s="12">
        <f>1000*(IF(I20&lt;18,VLOOKUP(I20,'[1]Mortality (No Interventions) H'!$B$10:$O$129,13),VLOOKUP(I20,'[1]Mortality (Interventions) H'!$B$392:$AV$512,37)))</f>
        <v>79.813539868940211</v>
      </c>
      <c r="P1496" s="11">
        <v>0</v>
      </c>
      <c r="Q1496" s="10">
        <f t="shared" si="798"/>
        <v>0.56113273553053211</v>
      </c>
      <c r="R1496" s="10">
        <f t="shared" si="799"/>
        <v>4.4785989959033608E-2</v>
      </c>
      <c r="S1496" s="10">
        <f t="shared" si="800"/>
        <v>0</v>
      </c>
      <c r="T1496" s="9">
        <f t="shared" si="790"/>
        <v>0.51634674557149851</v>
      </c>
      <c r="U1496" s="18"/>
      <c r="V1496" s="8">
        <f t="shared" si="801"/>
        <v>4316.1039411716811</v>
      </c>
      <c r="W1496" s="8">
        <f t="shared" si="791"/>
        <v>3971.6204071844854</v>
      </c>
      <c r="X1496" s="18"/>
      <c r="Y1496" s="8">
        <f t="shared" si="792"/>
        <v>0</v>
      </c>
      <c r="Z1496" s="8">
        <f t="shared" si="793"/>
        <v>0</v>
      </c>
      <c r="AA1496" s="8">
        <f t="shared" si="794"/>
        <v>-1487.9414666121222</v>
      </c>
      <c r="AB1496" s="8">
        <f t="shared" si="802"/>
        <v>-34448.353398719591</v>
      </c>
      <c r="AC1496" s="8">
        <f t="shared" si="795"/>
        <v>-35936.294865331714</v>
      </c>
      <c r="AD1496" s="8">
        <f t="shared" si="803"/>
        <v>423.40979662894193</v>
      </c>
      <c r="AE1496" s="8">
        <f t="shared" si="796"/>
        <v>-35512.885068702773</v>
      </c>
      <c r="AJ1496" s="7"/>
      <c r="AK1496" s="6"/>
      <c r="AL1496" s="6"/>
      <c r="AM1496" s="5"/>
      <c r="AN1496" s="5"/>
    </row>
    <row r="1497" spans="1:40" ht="14" customHeight="1" x14ac:dyDescent="0.15">
      <c r="B1497" s="23"/>
      <c r="C1497" s="22"/>
      <c r="D1497" s="17"/>
      <c r="E1497" s="17"/>
      <c r="F1497" s="17"/>
      <c r="G1497" s="21"/>
      <c r="H1497" s="17">
        <f t="shared" si="804"/>
        <v>81</v>
      </c>
      <c r="I1497" s="7">
        <f t="shared" si="797"/>
        <v>81</v>
      </c>
      <c r="J1497" s="16">
        <v>0</v>
      </c>
      <c r="K1497" s="14">
        <v>0</v>
      </c>
      <c r="L1497" s="15">
        <f t="shared" si="805"/>
        <v>2881.6710463919967</v>
      </c>
      <c r="M1497" s="14">
        <f t="shared" si="789"/>
        <v>769177</v>
      </c>
      <c r="N1497" s="13"/>
      <c r="O1497" s="12">
        <f>1000*(IF(I21&lt;18,VLOOKUP(I21,'[1]Mortality (No Interventions) H'!$B$10:$O$129,13),VLOOKUP(I21,'[1]Mortality (Interventions) H'!$B$392:$AV$512,37)))</f>
        <v>88.739037563350806</v>
      </c>
      <c r="P1497" s="11">
        <v>0</v>
      </c>
      <c r="Q1497" s="10">
        <f t="shared" si="798"/>
        <v>0.51634674557149851</v>
      </c>
      <c r="R1497" s="10">
        <f t="shared" si="799"/>
        <v>4.5820113250983147E-2</v>
      </c>
      <c r="S1497" s="10">
        <f t="shared" si="800"/>
        <v>0</v>
      </c>
      <c r="T1497" s="9">
        <f t="shared" si="790"/>
        <v>0.47052663232051539</v>
      </c>
      <c r="U1497" s="18"/>
      <c r="V1497" s="8">
        <f t="shared" si="801"/>
        <v>3971.6204071844854</v>
      </c>
      <c r="W1497" s="8">
        <f t="shared" si="791"/>
        <v>3619.1826346839707</v>
      </c>
      <c r="X1497" s="18"/>
      <c r="Y1497" s="8">
        <f t="shared" si="792"/>
        <v>0</v>
      </c>
      <c r="Z1497" s="8">
        <f t="shared" si="793"/>
        <v>0</v>
      </c>
      <c r="AA1497" s="8">
        <f t="shared" si="794"/>
        <v>-1355.902972914362</v>
      </c>
      <c r="AB1497" s="8">
        <f t="shared" si="802"/>
        <v>-35243.777250051462</v>
      </c>
      <c r="AC1497" s="8">
        <f t="shared" si="795"/>
        <v>-36599.680222965821</v>
      </c>
      <c r="AD1497" s="8">
        <f t="shared" si="803"/>
        <v>389.61596194479807</v>
      </c>
      <c r="AE1497" s="8">
        <f t="shared" si="796"/>
        <v>-36210.06426102102</v>
      </c>
      <c r="AJ1497" s="7"/>
      <c r="AK1497" s="6"/>
      <c r="AL1497" s="6"/>
      <c r="AM1497" s="5"/>
      <c r="AN1497" s="5"/>
    </row>
    <row r="1498" spans="1:40" ht="16" customHeight="1" x14ac:dyDescent="0.15">
      <c r="B1498" s="17"/>
      <c r="C1498" s="17"/>
      <c r="D1498" s="17"/>
      <c r="F1498" s="17"/>
      <c r="G1498" s="17"/>
      <c r="H1498" s="17">
        <f t="shared" si="804"/>
        <v>82</v>
      </c>
      <c r="I1498" s="7">
        <f t="shared" si="797"/>
        <v>82</v>
      </c>
      <c r="J1498" s="16">
        <v>0</v>
      </c>
      <c r="K1498" s="14">
        <v>0</v>
      </c>
      <c r="L1498" s="15">
        <f t="shared" si="805"/>
        <v>2881.6710463919967</v>
      </c>
      <c r="M1498" s="14">
        <f t="shared" si="789"/>
        <v>769177</v>
      </c>
      <c r="N1498" s="13"/>
      <c r="O1498" s="12">
        <f>1000*(IF(I22&lt;18,VLOOKUP(I22,'[1]Mortality (No Interventions) H'!$B$10:$O$129,13),VLOOKUP(I22,'[1]Mortality (Interventions) H'!$B$392:$AV$512,37)))</f>
        <v>98.697941385631097</v>
      </c>
      <c r="P1498" s="11">
        <v>0</v>
      </c>
      <c r="Q1498" s="10">
        <f t="shared" si="798"/>
        <v>0.47052663232051539</v>
      </c>
      <c r="R1498" s="10">
        <f t="shared" si="799"/>
        <v>4.6440009977148616E-2</v>
      </c>
      <c r="S1498" s="10">
        <f t="shared" si="800"/>
        <v>0</v>
      </c>
      <c r="T1498" s="9">
        <f t="shared" si="790"/>
        <v>0.4240866223433668</v>
      </c>
      <c r="U1498" s="18"/>
      <c r="V1498" s="8">
        <f t="shared" si="801"/>
        <v>3619.1826346839707</v>
      </c>
      <c r="W1498" s="8">
        <f t="shared" si="791"/>
        <v>3261.9767591420386</v>
      </c>
      <c r="X1498" s="18"/>
      <c r="Y1498" s="8">
        <f t="shared" si="792"/>
        <v>0</v>
      </c>
      <c r="Z1498" s="8">
        <f t="shared" si="793"/>
        <v>0</v>
      </c>
      <c r="AA1498" s="8">
        <f t="shared" si="794"/>
        <v>-1222.0781407690574</v>
      </c>
      <c r="AB1498" s="8">
        <f t="shared" si="802"/>
        <v>-35720.58755419324</v>
      </c>
      <c r="AC1498" s="8">
        <f t="shared" si="795"/>
        <v>-36942.665694962299</v>
      </c>
      <c r="AD1498" s="8">
        <f t="shared" si="803"/>
        <v>355.04181646249754</v>
      </c>
      <c r="AE1498" s="8">
        <f t="shared" si="796"/>
        <v>-36587.623878499799</v>
      </c>
      <c r="AJ1498" s="7"/>
      <c r="AK1498" s="6"/>
      <c r="AL1498" s="6"/>
      <c r="AM1498" s="5"/>
      <c r="AN1498" s="5"/>
    </row>
    <row r="1499" spans="1:40" x14ac:dyDescent="0.15">
      <c r="B1499" s="17"/>
      <c r="C1499" s="17"/>
      <c r="D1499" s="17"/>
      <c r="F1499" s="17"/>
      <c r="G1499" s="17"/>
      <c r="H1499" s="17">
        <f t="shared" si="804"/>
        <v>83</v>
      </c>
      <c r="I1499" s="7">
        <f t="shared" si="797"/>
        <v>83</v>
      </c>
      <c r="J1499" s="16">
        <v>0</v>
      </c>
      <c r="K1499" s="14">
        <v>0</v>
      </c>
      <c r="L1499" s="15">
        <f t="shared" si="805"/>
        <v>2881.6710463919967</v>
      </c>
      <c r="M1499" s="14">
        <f t="shared" si="789"/>
        <v>769177</v>
      </c>
      <c r="N1499" s="13"/>
      <c r="O1499" s="12">
        <f>1000*(IF(I23&lt;18,VLOOKUP(I23,'[1]Mortality (No Interventions) H'!$B$10:$O$129,13),VLOOKUP(I23,'[1]Mortality (Interventions) H'!$B$392:$AV$512,37)))</f>
        <v>109.79313913286893</v>
      </c>
      <c r="P1499" s="11">
        <v>0</v>
      </c>
      <c r="Q1499" s="10">
        <f t="shared" si="798"/>
        <v>0.4240866223433668</v>
      </c>
      <c r="R1499" s="10">
        <f t="shared" si="799"/>
        <v>4.6561801531333713E-2</v>
      </c>
      <c r="S1499" s="10">
        <f t="shared" si="800"/>
        <v>0</v>
      </c>
      <c r="T1499" s="9">
        <f t="shared" si="790"/>
        <v>0.37752482081203309</v>
      </c>
      <c r="U1499" s="18"/>
      <c r="V1499" s="8">
        <f t="shared" si="801"/>
        <v>3261.9767591420386</v>
      </c>
      <c r="W1499" s="8">
        <f t="shared" si="791"/>
        <v>2903.8340909773719</v>
      </c>
      <c r="X1499" s="18"/>
      <c r="Y1499" s="8">
        <f t="shared" si="792"/>
        <v>0</v>
      </c>
      <c r="Z1499" s="8">
        <f t="shared" si="793"/>
        <v>0</v>
      </c>
      <c r="AA1499" s="8">
        <f t="shared" si="794"/>
        <v>-1087.9023454283624</v>
      </c>
      <c r="AB1499" s="8">
        <f t="shared" si="802"/>
        <v>-35814.266816466668</v>
      </c>
      <c r="AC1499" s="8">
        <f t="shared" si="795"/>
        <v>-36902.169161895028</v>
      </c>
      <c r="AD1499" s="8">
        <f t="shared" si="803"/>
        <v>319.99992007183403</v>
      </c>
      <c r="AE1499" s="8">
        <f t="shared" si="796"/>
        <v>-36582.169241823191</v>
      </c>
      <c r="AJ1499" s="7"/>
      <c r="AK1499" s="6"/>
      <c r="AL1499" s="6"/>
      <c r="AM1499" s="5"/>
      <c r="AN1499" s="5"/>
    </row>
    <row r="1500" spans="1:40" x14ac:dyDescent="0.15">
      <c r="B1500" s="17"/>
      <c r="C1500" s="17"/>
      <c r="D1500" s="17"/>
      <c r="F1500" s="17"/>
      <c r="G1500" s="17"/>
      <c r="H1500" s="17">
        <f t="shared" si="804"/>
        <v>84</v>
      </c>
      <c r="I1500" s="7">
        <f t="shared" si="797"/>
        <v>84</v>
      </c>
      <c r="J1500" s="16">
        <v>0</v>
      </c>
      <c r="K1500" s="14">
        <v>0</v>
      </c>
      <c r="L1500" s="15">
        <f t="shared" si="805"/>
        <v>2881.6710463919967</v>
      </c>
      <c r="M1500" s="14">
        <f t="shared" si="789"/>
        <v>769177</v>
      </c>
      <c r="N1500" s="13"/>
      <c r="O1500" s="12">
        <f>1000*(IF(I24&lt;18,VLOOKUP(I24,'[1]Mortality (No Interventions) H'!$B$10:$O$129,13),VLOOKUP(I24,'[1]Mortality (Interventions) H'!$B$392:$AV$512,37)))</f>
        <v>122.20048957462154</v>
      </c>
      <c r="P1500" s="11">
        <v>0</v>
      </c>
      <c r="Q1500" s="10">
        <f t="shared" si="798"/>
        <v>0.37752482081203309</v>
      </c>
      <c r="R1500" s="10">
        <f t="shared" si="799"/>
        <v>4.6133717929801719E-2</v>
      </c>
      <c r="S1500" s="10">
        <f t="shared" si="800"/>
        <v>0</v>
      </c>
      <c r="T1500" s="9">
        <f t="shared" si="790"/>
        <v>0.33139110288223139</v>
      </c>
      <c r="U1500" s="18"/>
      <c r="V1500" s="8">
        <f t="shared" si="801"/>
        <v>2903.8340909773719</v>
      </c>
      <c r="W1500" s="8">
        <f t="shared" si="791"/>
        <v>2548.9841434164609</v>
      </c>
      <c r="X1500" s="18"/>
      <c r="Y1500" s="8">
        <f t="shared" si="792"/>
        <v>0</v>
      </c>
      <c r="Z1500" s="8">
        <f t="shared" si="793"/>
        <v>0</v>
      </c>
      <c r="AA1500" s="8">
        <f t="shared" si="794"/>
        <v>-954.96014620763754</v>
      </c>
      <c r="AB1500" s="8">
        <f t="shared" si="802"/>
        <v>-35484.994756091095</v>
      </c>
      <c r="AC1500" s="8">
        <f t="shared" si="795"/>
        <v>-36439.954902298734</v>
      </c>
      <c r="AD1500" s="8">
        <f t="shared" si="803"/>
        <v>284.86612432488022</v>
      </c>
      <c r="AE1500" s="8">
        <f t="shared" si="796"/>
        <v>-36155.088777973855</v>
      </c>
      <c r="AJ1500" s="7"/>
      <c r="AK1500" s="6"/>
      <c r="AL1500" s="6"/>
      <c r="AM1500" s="5"/>
      <c r="AN1500" s="5"/>
    </row>
    <row r="1501" spans="1:40" x14ac:dyDescent="0.15">
      <c r="B1501" s="17"/>
      <c r="C1501" s="19"/>
      <c r="D1501" s="21"/>
      <c r="F1501" s="17"/>
      <c r="G1501" s="19"/>
      <c r="H1501" s="17">
        <f t="shared" si="804"/>
        <v>85</v>
      </c>
      <c r="I1501" s="7">
        <f t="shared" si="797"/>
        <v>85</v>
      </c>
      <c r="J1501" s="16">
        <v>0</v>
      </c>
      <c r="K1501" s="14">
        <v>0</v>
      </c>
      <c r="L1501" s="15">
        <f t="shared" si="805"/>
        <v>2881.6710463919967</v>
      </c>
      <c r="M1501" s="14">
        <f t="shared" si="789"/>
        <v>769177</v>
      </c>
      <c r="N1501" s="13"/>
      <c r="O1501" s="12">
        <f>1000*(IF(I25&lt;18,VLOOKUP(I25,'[1]Mortality (No Interventions) H'!$B$10:$O$129,13),VLOOKUP(I25,'[1]Mortality (Interventions) H'!$B$392:$AV$512,37)))</f>
        <v>135.44817532127388</v>
      </c>
      <c r="P1501" s="11">
        <v>0</v>
      </c>
      <c r="Q1501" s="10">
        <f t="shared" si="798"/>
        <v>0.33139110288223139</v>
      </c>
      <c r="R1501" s="10">
        <f t="shared" si="799"/>
        <v>4.4886320203102785E-2</v>
      </c>
      <c r="S1501" s="10">
        <f t="shared" si="800"/>
        <v>0</v>
      </c>
      <c r="T1501" s="9">
        <f t="shared" si="790"/>
        <v>0.2865047826791286</v>
      </c>
      <c r="U1501" s="18"/>
      <c r="V1501" s="8">
        <f t="shared" si="801"/>
        <v>2548.9841434164609</v>
      </c>
      <c r="W1501" s="8">
        <f t="shared" si="791"/>
        <v>2203.7288922678413</v>
      </c>
      <c r="X1501" s="18"/>
      <c r="Y1501" s="8">
        <f t="shared" si="792"/>
        <v>0</v>
      </c>
      <c r="Z1501" s="8">
        <f t="shared" si="793"/>
        <v>0</v>
      </c>
      <c r="AA1501" s="8">
        <f t="shared" si="794"/>
        <v>-825.61253689927617</v>
      </c>
      <c r="AB1501" s="8">
        <f t="shared" si="802"/>
        <v>-34525.525114861994</v>
      </c>
      <c r="AC1501" s="8">
        <f t="shared" si="795"/>
        <v>-35351.137651761266</v>
      </c>
      <c r="AD1501" s="8">
        <f t="shared" si="803"/>
        <v>250.05534446915485</v>
      </c>
      <c r="AE1501" s="8">
        <f t="shared" si="796"/>
        <v>-35101.082307292112</v>
      </c>
      <c r="AG1501" s="20"/>
      <c r="AJ1501" s="7"/>
      <c r="AK1501" s="6"/>
      <c r="AL1501" s="6"/>
      <c r="AM1501" s="5"/>
      <c r="AN1501" s="5"/>
    </row>
    <row r="1502" spans="1:40" x14ac:dyDescent="0.15">
      <c r="B1502" s="7"/>
      <c r="C1502" s="19"/>
      <c r="D1502" s="21"/>
      <c r="E1502" s="21"/>
      <c r="F1502" s="7"/>
      <c r="G1502" s="19"/>
      <c r="H1502" s="17">
        <f t="shared" si="804"/>
        <v>86</v>
      </c>
      <c r="I1502" s="7">
        <f t="shared" si="797"/>
        <v>86</v>
      </c>
      <c r="J1502" s="16">
        <v>0</v>
      </c>
      <c r="K1502" s="14">
        <v>0</v>
      </c>
      <c r="L1502" s="15">
        <f t="shared" si="805"/>
        <v>2881.6710463919967</v>
      </c>
      <c r="M1502" s="14">
        <f t="shared" si="789"/>
        <v>769177</v>
      </c>
      <c r="N1502" s="13"/>
      <c r="O1502" s="12">
        <f>1000*(IF(I26&lt;18,VLOOKUP(I26,'[1]Mortality (No Interventions) H'!$B$10:$O$129,13),VLOOKUP(I26,'[1]Mortality (Interventions) H'!$B$392:$AV$512,37)))</f>
        <v>149.09395900922755</v>
      </c>
      <c r="P1502" s="11">
        <v>0</v>
      </c>
      <c r="Q1502" s="10">
        <f t="shared" si="798"/>
        <v>0.2865047826791286</v>
      </c>
      <c r="R1502" s="10">
        <f t="shared" si="799"/>
        <v>4.2716132324709645E-2</v>
      </c>
      <c r="S1502" s="10">
        <f t="shared" si="800"/>
        <v>0</v>
      </c>
      <c r="T1502" s="9">
        <f t="shared" si="790"/>
        <v>0.24378865035441896</v>
      </c>
      <c r="U1502" s="18"/>
      <c r="V1502" s="8">
        <f t="shared" si="801"/>
        <v>2203.7288922678413</v>
      </c>
      <c r="W1502" s="8">
        <f t="shared" si="791"/>
        <v>1875.1662271366092</v>
      </c>
      <c r="X1502" s="18"/>
      <c r="Y1502" s="8">
        <f t="shared" si="792"/>
        <v>0</v>
      </c>
      <c r="Z1502" s="8">
        <f t="shared" si="793"/>
        <v>0</v>
      </c>
      <c r="AA1502" s="8">
        <f t="shared" si="794"/>
        <v>-702.5186951653111</v>
      </c>
      <c r="AB1502" s="8">
        <f t="shared" si="802"/>
        <v>-32856.266513123192</v>
      </c>
      <c r="AC1502" s="8">
        <f t="shared" si="795"/>
        <v>-33558.7852082885</v>
      </c>
      <c r="AD1502" s="8">
        <f t="shared" si="803"/>
        <v>216.18580433147525</v>
      </c>
      <c r="AE1502" s="8">
        <f t="shared" si="796"/>
        <v>-33342.599403957021</v>
      </c>
      <c r="AG1502" s="20"/>
      <c r="AJ1502" s="7"/>
      <c r="AK1502" s="6"/>
      <c r="AL1502" s="6"/>
      <c r="AM1502" s="5"/>
      <c r="AN1502" s="5"/>
    </row>
    <row r="1503" spans="1:40" x14ac:dyDescent="0.15">
      <c r="B1503" s="7"/>
      <c r="C1503" s="19"/>
      <c r="D1503" s="21"/>
      <c r="E1503" s="21"/>
      <c r="F1503" s="7"/>
      <c r="G1503" s="19"/>
      <c r="H1503" s="17">
        <f t="shared" si="804"/>
        <v>87</v>
      </c>
      <c r="I1503" s="7">
        <f t="shared" si="797"/>
        <v>87</v>
      </c>
      <c r="J1503" s="16">
        <v>0</v>
      </c>
      <c r="K1503" s="14">
        <v>0</v>
      </c>
      <c r="L1503" s="15">
        <f t="shared" si="805"/>
        <v>2881.6710463919967</v>
      </c>
      <c r="M1503" s="14">
        <f t="shared" si="789"/>
        <v>769177</v>
      </c>
      <c r="N1503" s="13"/>
      <c r="O1503" s="12">
        <f>1000*(IF(I27&lt;18,VLOOKUP(I27,'[1]Mortality (No Interventions) H'!$B$10:$O$129,13),VLOOKUP(I27,'[1]Mortality (Interventions) H'!$B$392:$AV$512,37)))</f>
        <v>163.82672841943247</v>
      </c>
      <c r="P1503" s="11">
        <v>0</v>
      </c>
      <c r="Q1503" s="10">
        <f t="shared" si="798"/>
        <v>0.24378865035441896</v>
      </c>
      <c r="R1503" s="10">
        <f t="shared" si="799"/>
        <v>3.9939097013353374E-2</v>
      </c>
      <c r="S1503" s="10">
        <f t="shared" si="800"/>
        <v>0</v>
      </c>
      <c r="T1503" s="9">
        <f t="shared" si="790"/>
        <v>0.20384955334106558</v>
      </c>
      <c r="U1503" s="18"/>
      <c r="V1503" s="8">
        <f t="shared" si="801"/>
        <v>1875.1662271366092</v>
      </c>
      <c r="W1503" s="8">
        <f t="shared" si="791"/>
        <v>1567.9638789022081</v>
      </c>
      <c r="X1503" s="18"/>
      <c r="Y1503" s="8">
        <f t="shared" si="792"/>
        <v>0</v>
      </c>
      <c r="Z1503" s="8">
        <f t="shared" si="793"/>
        <v>0</v>
      </c>
      <c r="AA1503" s="8">
        <f t="shared" si="794"/>
        <v>-587.42735568288958</v>
      </c>
      <c r="AB1503" s="8">
        <f t="shared" si="802"/>
        <v>-30720.234823440107</v>
      </c>
      <c r="AC1503" s="8">
        <f t="shared" si="795"/>
        <v>-31307.662179122995</v>
      </c>
      <c r="AD1503" s="8">
        <f t="shared" si="803"/>
        <v>183.95380688210139</v>
      </c>
      <c r="AE1503" s="8">
        <f t="shared" si="796"/>
        <v>-31123.708372240893</v>
      </c>
      <c r="AG1503" s="20"/>
      <c r="AJ1503" s="7"/>
      <c r="AK1503" s="6"/>
      <c r="AL1503" s="6"/>
      <c r="AM1503" s="5"/>
      <c r="AN1503" s="5"/>
    </row>
    <row r="1504" spans="1:40" x14ac:dyDescent="0.15">
      <c r="B1504" s="7"/>
      <c r="C1504" s="19"/>
      <c r="D1504" s="21"/>
      <c r="E1504" s="21"/>
      <c r="F1504" s="7"/>
      <c r="G1504" s="19"/>
      <c r="H1504" s="17">
        <f t="shared" si="804"/>
        <v>88</v>
      </c>
      <c r="I1504" s="7">
        <f t="shared" si="797"/>
        <v>88</v>
      </c>
      <c r="J1504" s="16">
        <v>0</v>
      </c>
      <c r="K1504" s="14">
        <v>0</v>
      </c>
      <c r="L1504" s="15">
        <f t="shared" si="805"/>
        <v>2881.6710463919967</v>
      </c>
      <c r="M1504" s="14">
        <f t="shared" si="789"/>
        <v>769177</v>
      </c>
      <c r="N1504" s="13"/>
      <c r="O1504" s="12">
        <f>1000*(IF(I28&lt;18,VLOOKUP(I28,'[1]Mortality (No Interventions) H'!$B$10:$O$129,13),VLOOKUP(I28,'[1]Mortality (Interventions) H'!$B$392:$AV$512,37)))</f>
        <v>179.5535618145696</v>
      </c>
      <c r="P1504" s="11">
        <v>0</v>
      </c>
      <c r="Q1504" s="10">
        <f t="shared" si="798"/>
        <v>0.20384955334106558</v>
      </c>
      <c r="R1504" s="10">
        <f t="shared" si="799"/>
        <v>3.6601913376697423E-2</v>
      </c>
      <c r="S1504" s="10">
        <f t="shared" si="800"/>
        <v>0</v>
      </c>
      <c r="T1504" s="9">
        <f t="shared" si="790"/>
        <v>0.16724763996436814</v>
      </c>
      <c r="U1504" s="18"/>
      <c r="V1504" s="8">
        <f t="shared" si="801"/>
        <v>1567.9638789022081</v>
      </c>
      <c r="W1504" s="8">
        <f t="shared" si="791"/>
        <v>1286.4303796487279</v>
      </c>
      <c r="X1504" s="18"/>
      <c r="Y1504" s="8">
        <f t="shared" si="792"/>
        <v>0</v>
      </c>
      <c r="Z1504" s="8">
        <f t="shared" si="793"/>
        <v>0</v>
      </c>
      <c r="AA1504" s="8">
        <f t="shared" si="794"/>
        <v>-481.95268166271268</v>
      </c>
      <c r="AB1504" s="8">
        <f t="shared" si="802"/>
        <v>-28153.349925347993</v>
      </c>
      <c r="AC1504" s="8">
        <f t="shared" si="795"/>
        <v>-28635.302607010704</v>
      </c>
      <c r="AD1504" s="8">
        <f t="shared" si="803"/>
        <v>153.81725652030661</v>
      </c>
      <c r="AE1504" s="8">
        <f t="shared" si="796"/>
        <v>-28481.485350490399</v>
      </c>
      <c r="AG1504" s="20"/>
      <c r="AJ1504" s="7"/>
      <c r="AK1504" s="6"/>
      <c r="AL1504" s="6"/>
      <c r="AM1504" s="5"/>
      <c r="AN1504" s="5"/>
    </row>
    <row r="1505" spans="2:40" x14ac:dyDescent="0.15">
      <c r="B1505" s="7"/>
      <c r="C1505" s="19"/>
      <c r="D1505" s="21"/>
      <c r="E1505" s="21"/>
      <c r="F1505" s="7"/>
      <c r="G1505" s="19"/>
      <c r="H1505" s="17">
        <f t="shared" si="804"/>
        <v>89</v>
      </c>
      <c r="I1505" s="7">
        <f t="shared" si="797"/>
        <v>89</v>
      </c>
      <c r="J1505" s="16">
        <v>0</v>
      </c>
      <c r="K1505" s="14">
        <v>0</v>
      </c>
      <c r="L1505" s="15">
        <f t="shared" si="805"/>
        <v>2881.6710463919967</v>
      </c>
      <c r="M1505" s="14">
        <f t="shared" si="789"/>
        <v>769177</v>
      </c>
      <c r="N1505" s="13"/>
      <c r="O1505" s="12">
        <f>1000*(IF(I29&lt;18,VLOOKUP(I29,'[1]Mortality (No Interventions) H'!$B$10:$O$129,13),VLOOKUP(I29,'[1]Mortality (Interventions) H'!$B$392:$AV$512,37)))</f>
        <v>196.70415224632532</v>
      </c>
      <c r="P1505" s="11">
        <v>0</v>
      </c>
      <c r="Q1505" s="10">
        <f t="shared" si="798"/>
        <v>0.16724763996436814</v>
      </c>
      <c r="R1505" s="10">
        <f t="shared" si="799"/>
        <v>3.2898305234389677E-2</v>
      </c>
      <c r="S1505" s="10">
        <f t="shared" si="800"/>
        <v>0</v>
      </c>
      <c r="T1505" s="9">
        <f t="shared" si="790"/>
        <v>0.13434933472997845</v>
      </c>
      <c r="U1505" s="18"/>
      <c r="V1505" s="8">
        <f t="shared" si="801"/>
        <v>1286.4303796487279</v>
      </c>
      <c r="W1505" s="8">
        <f t="shared" si="791"/>
        <v>1033.3841823960065</v>
      </c>
      <c r="X1505" s="18"/>
      <c r="Y1505" s="8">
        <f t="shared" si="792"/>
        <v>0</v>
      </c>
      <c r="Z1505" s="8">
        <f t="shared" si="793"/>
        <v>0</v>
      </c>
      <c r="AA1505" s="8">
        <f t="shared" si="794"/>
        <v>-387.15058799340562</v>
      </c>
      <c r="AB1505" s="8">
        <f t="shared" si="802"/>
        <v>-25304.61972527215</v>
      </c>
      <c r="AC1505" s="8">
        <f t="shared" si="795"/>
        <v>-25691.770313265555</v>
      </c>
      <c r="AD1505" s="8">
        <f t="shared" si="803"/>
        <v>126.19882024354021</v>
      </c>
      <c r="AE1505" s="8">
        <f t="shared" si="796"/>
        <v>-25565.571493022017</v>
      </c>
      <c r="AG1505" s="20"/>
      <c r="AJ1505" s="7"/>
      <c r="AK1505" s="6"/>
      <c r="AL1505" s="6"/>
      <c r="AM1505" s="5"/>
      <c r="AN1505" s="5"/>
    </row>
    <row r="1506" spans="2:40" x14ac:dyDescent="0.15">
      <c r="B1506" s="7"/>
      <c r="C1506" s="19"/>
      <c r="D1506" s="21"/>
      <c r="E1506" s="21"/>
      <c r="F1506" s="7"/>
      <c r="G1506" s="19"/>
      <c r="H1506" s="17">
        <f t="shared" si="804"/>
        <v>90</v>
      </c>
      <c r="I1506" s="7">
        <f t="shared" si="797"/>
        <v>90</v>
      </c>
      <c r="J1506" s="16">
        <v>0</v>
      </c>
      <c r="K1506" s="14">
        <v>0</v>
      </c>
      <c r="L1506" s="15">
        <f t="shared" si="805"/>
        <v>2881.6710463919967</v>
      </c>
      <c r="M1506" s="14">
        <f t="shared" si="789"/>
        <v>769177</v>
      </c>
      <c r="N1506" s="13"/>
      <c r="O1506" s="12">
        <f>1000*(IF(I30&lt;18,VLOOKUP(I30,'[1]Mortality (No Interventions) H'!$B$10:$O$129,13),VLOOKUP(I30,'[1]Mortality (Interventions) H'!$B$392:$AV$512,37)))</f>
        <v>215.47706336339928</v>
      </c>
      <c r="P1506" s="11">
        <v>0</v>
      </c>
      <c r="Q1506" s="10">
        <f t="shared" si="798"/>
        <v>0.13434933472997845</v>
      </c>
      <c r="R1506" s="10">
        <f t="shared" si="799"/>
        <v>2.8949200112442106E-2</v>
      </c>
      <c r="S1506" s="10">
        <f t="shared" si="800"/>
        <v>0</v>
      </c>
      <c r="T1506" s="9">
        <f t="shared" si="790"/>
        <v>0.10540013461753635</v>
      </c>
      <c r="U1506" s="18"/>
      <c r="V1506" s="8">
        <f t="shared" si="801"/>
        <v>1033.3841823960065</v>
      </c>
      <c r="W1506" s="8">
        <f t="shared" si="791"/>
        <v>810.71359344712755</v>
      </c>
      <c r="X1506" s="18"/>
      <c r="Y1506" s="8">
        <f t="shared" si="792"/>
        <v>0</v>
      </c>
      <c r="Z1506" s="8">
        <f t="shared" si="793"/>
        <v>0</v>
      </c>
      <c r="AA1506" s="8">
        <f t="shared" si="794"/>
        <v>-303.72851621317329</v>
      </c>
      <c r="AB1506" s="8">
        <f t="shared" si="802"/>
        <v>-22267.058894887883</v>
      </c>
      <c r="AC1506" s="8">
        <f t="shared" si="795"/>
        <v>-22570.787411101057</v>
      </c>
      <c r="AD1506" s="8">
        <f t="shared" si="803"/>
        <v>101.37498829304825</v>
      </c>
      <c r="AE1506" s="8">
        <f t="shared" si="796"/>
        <v>-22469.412422808007</v>
      </c>
      <c r="AG1506" s="20"/>
      <c r="AJ1506" s="7"/>
      <c r="AK1506" s="6"/>
      <c r="AL1506" s="6"/>
      <c r="AM1506" s="5"/>
      <c r="AN1506" s="5"/>
    </row>
    <row r="1507" spans="2:40" x14ac:dyDescent="0.15">
      <c r="B1507" s="7"/>
      <c r="C1507" s="19"/>
      <c r="D1507" s="21"/>
      <c r="E1507" s="21"/>
      <c r="F1507" s="7"/>
      <c r="G1507" s="19"/>
      <c r="H1507" s="17">
        <f t="shared" si="804"/>
        <v>91</v>
      </c>
      <c r="I1507" s="7">
        <f t="shared" si="797"/>
        <v>91</v>
      </c>
      <c r="J1507" s="16">
        <v>0</v>
      </c>
      <c r="K1507" s="14">
        <v>0</v>
      </c>
      <c r="L1507" s="15">
        <f t="shared" si="805"/>
        <v>2881.6710463919967</v>
      </c>
      <c r="M1507" s="14">
        <f t="shared" si="789"/>
        <v>769177</v>
      </c>
      <c r="N1507" s="13"/>
      <c r="O1507" s="12">
        <f>1000*(IF(I31&lt;18,VLOOKUP(I31,'[1]Mortality (No Interventions) H'!$B$10:$O$129,13),VLOOKUP(I31,'[1]Mortality (Interventions) H'!$B$392:$AV$512,37)))</f>
        <v>233.73892097950736</v>
      </c>
      <c r="P1507" s="11">
        <v>0</v>
      </c>
      <c r="Q1507" s="10">
        <f t="shared" si="798"/>
        <v>0.10540013461753635</v>
      </c>
      <c r="R1507" s="10">
        <f t="shared" si="799"/>
        <v>2.4636113736597767E-2</v>
      </c>
      <c r="S1507" s="10">
        <f t="shared" si="800"/>
        <v>0</v>
      </c>
      <c r="T1507" s="9">
        <f t="shared" si="790"/>
        <v>8.0764020880938578E-2</v>
      </c>
      <c r="U1507" s="18"/>
      <c r="V1507" s="8">
        <f t="shared" si="801"/>
        <v>810.71359344712755</v>
      </c>
      <c r="W1507" s="8">
        <f t="shared" si="791"/>
        <v>621.21827289137696</v>
      </c>
      <c r="X1507" s="18"/>
      <c r="Y1507" s="8">
        <f t="shared" si="792"/>
        <v>0</v>
      </c>
      <c r="Z1507" s="8">
        <f t="shared" si="793"/>
        <v>0</v>
      </c>
      <c r="AA1507" s="8">
        <f t="shared" si="794"/>
        <v>-232.73534056279934</v>
      </c>
      <c r="AB1507" s="8">
        <f t="shared" si="802"/>
        <v>-18949.532055575059</v>
      </c>
      <c r="AC1507" s="8">
        <f t="shared" si="795"/>
        <v>-19182.267396137857</v>
      </c>
      <c r="AD1507" s="8">
        <f t="shared" si="803"/>
        <v>79.531003517163214</v>
      </c>
      <c r="AE1507" s="8">
        <f t="shared" si="796"/>
        <v>-19102.736392620693</v>
      </c>
      <c r="AG1507" s="20"/>
      <c r="AJ1507" s="7"/>
      <c r="AK1507" s="6"/>
      <c r="AL1507" s="6"/>
      <c r="AM1507" s="5"/>
      <c r="AN1507" s="5"/>
    </row>
    <row r="1508" spans="2:40" x14ac:dyDescent="0.15">
      <c r="B1508" s="7"/>
      <c r="C1508" s="19"/>
      <c r="D1508" s="21"/>
      <c r="E1508" s="21"/>
      <c r="F1508" s="7"/>
      <c r="G1508" s="19"/>
      <c r="H1508" s="17">
        <f t="shared" si="804"/>
        <v>92</v>
      </c>
      <c r="I1508" s="7">
        <f t="shared" si="797"/>
        <v>92</v>
      </c>
      <c r="J1508" s="16">
        <v>0</v>
      </c>
      <c r="K1508" s="14">
        <v>0</v>
      </c>
      <c r="L1508" s="15">
        <f t="shared" si="805"/>
        <v>2881.6710463919967</v>
      </c>
      <c r="M1508" s="14">
        <f t="shared" si="789"/>
        <v>769177</v>
      </c>
      <c r="N1508" s="13"/>
      <c r="O1508" s="12">
        <f>1000*(IF(I32&lt;18,VLOOKUP(I32,'[1]Mortality (No Interventions) H'!$B$10:$O$129,13),VLOOKUP(I32,'[1]Mortality (Interventions) H'!$B$392:$AV$512,37)))</f>
        <v>253.21921041839323</v>
      </c>
      <c r="P1508" s="11">
        <v>0</v>
      </c>
      <c r="Q1508" s="10">
        <f t="shared" si="798"/>
        <v>8.0764020880938578E-2</v>
      </c>
      <c r="R1508" s="10">
        <f t="shared" si="799"/>
        <v>2.045100159768589E-2</v>
      </c>
      <c r="S1508" s="10">
        <f t="shared" si="800"/>
        <v>0</v>
      </c>
      <c r="T1508" s="9">
        <f t="shared" si="790"/>
        <v>6.0313019283252688E-2</v>
      </c>
      <c r="U1508" s="18"/>
      <c r="V1508" s="8">
        <f t="shared" si="801"/>
        <v>621.21827289137696</v>
      </c>
      <c r="W1508" s="8">
        <f t="shared" si="791"/>
        <v>463.91387233234457</v>
      </c>
      <c r="X1508" s="18"/>
      <c r="Y1508" s="8">
        <f t="shared" si="792"/>
        <v>0</v>
      </c>
      <c r="Z1508" s="8">
        <f t="shared" si="793"/>
        <v>0</v>
      </c>
      <c r="AA1508" s="8">
        <f t="shared" si="794"/>
        <v>-173.80228138903144</v>
      </c>
      <c r="AB1508" s="8">
        <f t="shared" si="802"/>
        <v>-15730.44005590324</v>
      </c>
      <c r="AC1508" s="8">
        <f t="shared" si="795"/>
        <v>-15904.242337292271</v>
      </c>
      <c r="AD1508" s="8">
        <f t="shared" si="803"/>
        <v>60.941512570644086</v>
      </c>
      <c r="AE1508" s="8">
        <f t="shared" si="796"/>
        <v>-15843.300824721628</v>
      </c>
      <c r="AG1508" s="20"/>
      <c r="AJ1508" s="7"/>
      <c r="AK1508" s="6"/>
      <c r="AL1508" s="6"/>
      <c r="AM1508" s="5"/>
      <c r="AN1508" s="5"/>
    </row>
    <row r="1509" spans="2:40" x14ac:dyDescent="0.15">
      <c r="B1509" s="7"/>
      <c r="C1509" s="19"/>
      <c r="D1509" s="21"/>
      <c r="E1509" s="21"/>
      <c r="F1509" s="7"/>
      <c r="G1509" s="19"/>
      <c r="H1509" s="17">
        <f t="shared" si="804"/>
        <v>93</v>
      </c>
      <c r="I1509" s="7">
        <f t="shared" si="797"/>
        <v>93</v>
      </c>
      <c r="J1509" s="16">
        <v>0</v>
      </c>
      <c r="K1509" s="14">
        <v>0</v>
      </c>
      <c r="L1509" s="15">
        <f t="shared" si="805"/>
        <v>2881.6710463919967</v>
      </c>
      <c r="M1509" s="14">
        <f t="shared" si="789"/>
        <v>769177</v>
      </c>
      <c r="N1509" s="13"/>
      <c r="O1509" s="12">
        <f>1000*(IF(I33&lt;18,VLOOKUP(I33,'[1]Mortality (No Interventions) H'!$B$10:$O$129,13),VLOOKUP(I33,'[1]Mortality (Interventions) H'!$B$392:$AV$512,37)))</f>
        <v>273.30951194866623</v>
      </c>
      <c r="P1509" s="11">
        <v>0</v>
      </c>
      <c r="Q1509" s="10">
        <f t="shared" si="798"/>
        <v>6.0313019283252688E-2</v>
      </c>
      <c r="R1509" s="10">
        <f t="shared" si="799"/>
        <v>1.6484121864456289E-2</v>
      </c>
      <c r="S1509" s="10">
        <f t="shared" si="800"/>
        <v>0</v>
      </c>
      <c r="T1509" s="9">
        <f t="shared" si="790"/>
        <v>4.3828897418796399E-2</v>
      </c>
      <c r="U1509" s="18"/>
      <c r="V1509" s="8">
        <f t="shared" si="801"/>
        <v>463.91387233234457</v>
      </c>
      <c r="W1509" s="8">
        <f t="shared" si="791"/>
        <v>337.12179829897559</v>
      </c>
      <c r="X1509" s="18"/>
      <c r="Y1509" s="8">
        <f t="shared" si="792"/>
        <v>0</v>
      </c>
      <c r="Z1509" s="8">
        <f t="shared" si="793"/>
        <v>0</v>
      </c>
      <c r="AA1509" s="8">
        <f t="shared" si="794"/>
        <v>-126.3004646870305</v>
      </c>
      <c r="AB1509" s="8">
        <f t="shared" si="802"/>
        <v>-12679.207403336895</v>
      </c>
      <c r="AC1509" s="8">
        <f t="shared" si="795"/>
        <v>-12805.507868023926</v>
      </c>
      <c r="AD1509" s="8">
        <f t="shared" si="803"/>
        <v>45.509950875803007</v>
      </c>
      <c r="AE1509" s="8">
        <f t="shared" si="796"/>
        <v>-12759.997917148123</v>
      </c>
      <c r="AG1509" s="20"/>
      <c r="AJ1509" s="7"/>
      <c r="AK1509" s="6"/>
      <c r="AL1509" s="6"/>
      <c r="AM1509" s="5"/>
      <c r="AN1509" s="5"/>
    </row>
    <row r="1510" spans="2:40" x14ac:dyDescent="0.15">
      <c r="B1510" s="7"/>
      <c r="C1510" s="19"/>
      <c r="D1510" s="21"/>
      <c r="E1510" s="21"/>
      <c r="F1510" s="7"/>
      <c r="G1510" s="19"/>
      <c r="H1510" s="17">
        <f t="shared" si="804"/>
        <v>94</v>
      </c>
      <c r="I1510" s="7">
        <f t="shared" si="797"/>
        <v>94</v>
      </c>
      <c r="J1510" s="16">
        <v>0</v>
      </c>
      <c r="K1510" s="14">
        <v>0</v>
      </c>
      <c r="L1510" s="15">
        <f t="shared" si="805"/>
        <v>2881.6710463919967</v>
      </c>
      <c r="M1510" s="14">
        <f t="shared" si="789"/>
        <v>769177</v>
      </c>
      <c r="N1510" s="13"/>
      <c r="O1510" s="12">
        <f>1000*(IF(I34&lt;18,VLOOKUP(I34,'[1]Mortality (No Interventions) H'!$B$10:$O$129,13),VLOOKUP(I34,'[1]Mortality (Interventions) H'!$B$392:$AV$512,37)))</f>
        <v>293.69897270154956</v>
      </c>
      <c r="P1510" s="11">
        <v>0</v>
      </c>
      <c r="Q1510" s="10">
        <f t="shared" si="798"/>
        <v>4.3828897418796399E-2</v>
      </c>
      <c r="R1510" s="10">
        <f t="shared" si="799"/>
        <v>1.2872502146542101E-2</v>
      </c>
      <c r="S1510" s="10">
        <f t="shared" si="800"/>
        <v>0</v>
      </c>
      <c r="T1510" s="9">
        <f t="shared" si="790"/>
        <v>3.09563952722543E-2</v>
      </c>
      <c r="U1510" s="18"/>
      <c r="V1510" s="8">
        <f t="shared" si="801"/>
        <v>337.12179829897559</v>
      </c>
      <c r="W1510" s="8">
        <f t="shared" si="791"/>
        <v>238.10947246326748</v>
      </c>
      <c r="X1510" s="18"/>
      <c r="Y1510" s="8">
        <f t="shared" si="792"/>
        <v>0</v>
      </c>
      <c r="Z1510" s="8">
        <f t="shared" si="793"/>
        <v>0</v>
      </c>
      <c r="AA1510" s="8">
        <f t="shared" si="794"/>
        <v>-89.20614795672131</v>
      </c>
      <c r="AB1510" s="8">
        <f t="shared" si="802"/>
        <v>-9901.2325835708125</v>
      </c>
      <c r="AC1510" s="8">
        <f t="shared" si="795"/>
        <v>-9990.4387315275344</v>
      </c>
      <c r="AD1510" s="8">
        <f t="shared" si="803"/>
        <v>33.071648413129509</v>
      </c>
      <c r="AE1510" s="8">
        <f t="shared" si="796"/>
        <v>-9957.3670831144045</v>
      </c>
      <c r="AG1510" s="20"/>
      <c r="AJ1510" s="7"/>
      <c r="AK1510" s="6"/>
      <c r="AL1510" s="6"/>
      <c r="AM1510" s="5"/>
      <c r="AN1510" s="5"/>
    </row>
    <row r="1511" spans="2:40" x14ac:dyDescent="0.15">
      <c r="B1511" s="7"/>
      <c r="C1511" s="19"/>
      <c r="D1511" s="21"/>
      <c r="E1511" s="21"/>
      <c r="F1511" s="7"/>
      <c r="G1511" s="19"/>
      <c r="H1511" s="17">
        <f t="shared" si="804"/>
        <v>95</v>
      </c>
      <c r="I1511" s="7">
        <f t="shared" si="797"/>
        <v>95</v>
      </c>
      <c r="J1511" s="16">
        <v>0</v>
      </c>
      <c r="K1511" s="14">
        <v>0</v>
      </c>
      <c r="L1511" s="15">
        <f t="shared" si="805"/>
        <v>2881.6710463919967</v>
      </c>
      <c r="M1511" s="14">
        <f t="shared" si="789"/>
        <v>769177</v>
      </c>
      <c r="N1511" s="13"/>
      <c r="O1511" s="12">
        <f>1000*(IF(I35&lt;18,VLOOKUP(I35,'[1]Mortality (No Interventions) H'!$B$10:$O$129,13),VLOOKUP(I35,'[1]Mortality (Interventions) H'!$B$392:$AV$512,37)))</f>
        <v>315.28579788720049</v>
      </c>
      <c r="P1511" s="11">
        <v>0</v>
      </c>
      <c r="Q1511" s="10">
        <f t="shared" si="798"/>
        <v>3.09563952722543E-2</v>
      </c>
      <c r="R1511" s="10">
        <f t="shared" si="799"/>
        <v>9.7601117831242565E-3</v>
      </c>
      <c r="S1511" s="10">
        <f t="shared" si="800"/>
        <v>0</v>
      </c>
      <c r="T1511" s="9">
        <f t="shared" si="790"/>
        <v>2.1196283489130045E-2</v>
      </c>
      <c r="U1511" s="18"/>
      <c r="V1511" s="8">
        <f t="shared" si="801"/>
        <v>238.10947246326748</v>
      </c>
      <c r="W1511" s="8">
        <f t="shared" si="791"/>
        <v>163.03693745318583</v>
      </c>
      <c r="X1511" s="18"/>
      <c r="Y1511" s="8">
        <f t="shared" si="792"/>
        <v>0</v>
      </c>
      <c r="Z1511" s="8">
        <f t="shared" si="793"/>
        <v>0</v>
      </c>
      <c r="AA1511" s="8">
        <f t="shared" si="794"/>
        <v>-61.080716421742778</v>
      </c>
      <c r="AB1511" s="8">
        <f t="shared" si="802"/>
        <v>-7507.2535010081665</v>
      </c>
      <c r="AC1511" s="8">
        <f t="shared" si="795"/>
        <v>-7568.3342174299096</v>
      </c>
      <c r="AD1511" s="8">
        <f t="shared" si="803"/>
        <v>23.35853924864654</v>
      </c>
      <c r="AE1511" s="8">
        <f t="shared" si="796"/>
        <v>-7544.975678181263</v>
      </c>
      <c r="AG1511" s="20"/>
      <c r="AJ1511" s="7"/>
      <c r="AK1511" s="6"/>
      <c r="AL1511" s="6"/>
      <c r="AM1511" s="5"/>
      <c r="AN1511" s="5"/>
    </row>
    <row r="1512" spans="2:40" x14ac:dyDescent="0.15">
      <c r="B1512" s="7"/>
      <c r="C1512" s="19"/>
      <c r="D1512" s="21"/>
      <c r="E1512" s="21"/>
      <c r="F1512" s="7"/>
      <c r="G1512" s="19"/>
      <c r="H1512" s="17">
        <f t="shared" si="804"/>
        <v>96</v>
      </c>
      <c r="I1512" s="7">
        <f t="shared" si="797"/>
        <v>96</v>
      </c>
      <c r="J1512" s="16">
        <v>0</v>
      </c>
      <c r="K1512" s="14">
        <v>0</v>
      </c>
      <c r="L1512" s="15">
        <f t="shared" si="805"/>
        <v>2881.6710463919967</v>
      </c>
      <c r="M1512" s="14">
        <f t="shared" ref="M1512:M1543" si="806">$E$11</f>
        <v>769177</v>
      </c>
      <c r="N1512" s="13"/>
      <c r="O1512" s="12">
        <f>1000*(IF(I36&lt;18,VLOOKUP(I36,'[1]Mortality (No Interventions) H'!$B$10:$O$129,13),VLOOKUP(I36,'[1]Mortality (Interventions) H'!$B$392:$AV$512,37)))</f>
        <v>337.06390550937516</v>
      </c>
      <c r="P1512" s="11">
        <v>0</v>
      </c>
      <c r="Q1512" s="10">
        <f t="shared" si="798"/>
        <v>2.1196283489130045E-2</v>
      </c>
      <c r="R1512" s="10">
        <f t="shared" si="799"/>
        <v>7.1445020951300588E-3</v>
      </c>
      <c r="S1512" s="10">
        <f t="shared" si="800"/>
        <v>0</v>
      </c>
      <c r="T1512" s="9">
        <f t="shared" ref="T1512:T1543" si="807">Q1512-SUM(R1512:S1512)</f>
        <v>1.4051781393999986E-2</v>
      </c>
      <c r="U1512" s="18"/>
      <c r="V1512" s="8">
        <f t="shared" si="801"/>
        <v>163.03693745318583</v>
      </c>
      <c r="W1512" s="8">
        <f t="shared" ref="W1512:W1543" si="808">$G$14*M1512*T1512</f>
        <v>108.08307057292728</v>
      </c>
      <c r="X1512" s="18"/>
      <c r="Y1512" s="8">
        <f t="shared" ref="Y1512:Y1543" si="809">IFERROR(_xlfn.IFNA($T1512*J1512,0),0)</f>
        <v>0</v>
      </c>
      <c r="Z1512" s="8">
        <f t="shared" ref="Z1512:Z1543" si="810">IFERROR(_xlfn.IFNA(-$T1512*K1512,0),0)</f>
        <v>0</v>
      </c>
      <c r="AA1512" s="8">
        <f t="shared" ref="AA1512:AA1543" si="811">IFERROR(_xlfn.IFNA(-$T1512*L1512,0),0)</f>
        <v>-40.492611593319531</v>
      </c>
      <c r="AB1512" s="8">
        <f t="shared" si="802"/>
        <v>-5495.3866880258529</v>
      </c>
      <c r="AC1512" s="8">
        <f t="shared" ref="AC1512:AC1543" si="812">IFERROR(_xlfn.IFNA(SUM(Y1512:AB1512),0),0)</f>
        <v>-5535.8792996191723</v>
      </c>
      <c r="AD1512" s="8">
        <f t="shared" si="803"/>
        <v>15.99392356415753</v>
      </c>
      <c r="AE1512" s="8">
        <f t="shared" ref="AE1512:AE1543" si="813">IFERROR(_xlfn.IFNA(SUM(AC1512:AD1512),0),0)</f>
        <v>-5519.8853760550146</v>
      </c>
      <c r="AG1512" s="20"/>
      <c r="AJ1512" s="7"/>
      <c r="AK1512" s="6"/>
      <c r="AL1512" s="6"/>
      <c r="AM1512" s="5"/>
      <c r="AN1512" s="5"/>
    </row>
    <row r="1513" spans="2:40" x14ac:dyDescent="0.15">
      <c r="B1513" s="7"/>
      <c r="C1513" s="19"/>
      <c r="D1513" s="21"/>
      <c r="E1513" s="21"/>
      <c r="F1513" s="7"/>
      <c r="G1513" s="19"/>
      <c r="H1513" s="17">
        <f t="shared" si="804"/>
        <v>97</v>
      </c>
      <c r="I1513" s="7">
        <f t="shared" ref="I1513:I1544" si="814">IF(H1513&lt;121, H1513 )</f>
        <v>97</v>
      </c>
      <c r="J1513" s="16">
        <v>0</v>
      </c>
      <c r="K1513" s="14">
        <v>0</v>
      </c>
      <c r="L1513" s="15">
        <f t="shared" si="805"/>
        <v>2881.6710463919967</v>
      </c>
      <c r="M1513" s="14">
        <f t="shared" si="806"/>
        <v>769177</v>
      </c>
      <c r="N1513" s="13"/>
      <c r="O1513" s="12">
        <f>1000*(IF(I37&lt;18,VLOOKUP(I37,'[1]Mortality (No Interventions) H'!$B$10:$O$129,13),VLOOKUP(I37,'[1]Mortality (Interventions) H'!$B$392:$AV$512,37)))</f>
        <v>359.77662550964766</v>
      </c>
      <c r="P1513" s="11">
        <v>0</v>
      </c>
      <c r="Q1513" s="10">
        <f t="shared" ref="Q1513:Q1544" si="815">T1512</f>
        <v>1.4051781393999986E-2</v>
      </c>
      <c r="R1513" s="10">
        <f t="shared" ref="R1513:R1544" si="816">O1513*Q1513/1000</f>
        <v>5.0555024923325679E-3</v>
      </c>
      <c r="S1513" s="10">
        <f t="shared" ref="S1513:S1544" si="817">MIN(P1513*Q1513,Q1513-R1513)</f>
        <v>0</v>
      </c>
      <c r="T1513" s="9">
        <f t="shared" si="807"/>
        <v>8.9962789016674177E-3</v>
      </c>
      <c r="U1513" s="18"/>
      <c r="V1513" s="8">
        <f t="shared" ref="V1513:V1544" si="818">W1512</f>
        <v>108.08307057292728</v>
      </c>
      <c r="W1513" s="8">
        <f t="shared" si="808"/>
        <v>69.197308167478397</v>
      </c>
      <c r="X1513" s="18"/>
      <c r="Y1513" s="8">
        <f t="shared" si="809"/>
        <v>0</v>
      </c>
      <c r="Z1513" s="8">
        <f t="shared" si="810"/>
        <v>0</v>
      </c>
      <c r="AA1513" s="8">
        <f t="shared" si="811"/>
        <v>-25.92431643620219</v>
      </c>
      <c r="AB1513" s="8">
        <f t="shared" ref="AB1513:AB1544" si="819">IFERROR(_xlfn.IFNA(-M1513*R1513,0),0)</f>
        <v>-3888.5762405448877</v>
      </c>
      <c r="AC1513" s="8">
        <f t="shared" si="812"/>
        <v>-3914.5005569810901</v>
      </c>
      <c r="AD1513" s="8">
        <f t="shared" ref="AD1513:AD1544" si="820">IFERROR(_xlfn.IFNA($D$6*SUM(V1513:V1513,Y1513:Z1513),0),0)</f>
        <v>10.602949223204167</v>
      </c>
      <c r="AE1513" s="8">
        <f t="shared" si="813"/>
        <v>-3903.8976077578859</v>
      </c>
      <c r="AG1513" s="20"/>
      <c r="AJ1513" s="7"/>
      <c r="AK1513" s="6"/>
      <c r="AL1513" s="6"/>
      <c r="AM1513" s="5"/>
      <c r="AN1513" s="5"/>
    </row>
    <row r="1514" spans="2:40" x14ac:dyDescent="0.15">
      <c r="B1514" s="7"/>
      <c r="C1514" s="19"/>
      <c r="D1514" s="21"/>
      <c r="E1514" s="21"/>
      <c r="F1514" s="7"/>
      <c r="G1514" s="19"/>
      <c r="H1514" s="17">
        <f t="shared" ref="H1514:H1545" si="821">H1513+1</f>
        <v>98</v>
      </c>
      <c r="I1514" s="7">
        <f t="shared" si="814"/>
        <v>98</v>
      </c>
      <c r="J1514" s="16">
        <v>0</v>
      </c>
      <c r="K1514" s="14">
        <v>0</v>
      </c>
      <c r="L1514" s="15">
        <f t="shared" si="805"/>
        <v>2881.6710463919967</v>
      </c>
      <c r="M1514" s="14">
        <f t="shared" si="806"/>
        <v>769177</v>
      </c>
      <c r="N1514" s="13"/>
      <c r="O1514" s="12">
        <f>1000*(IF(I38&lt;18,VLOOKUP(I38,'[1]Mortality (No Interventions) H'!$B$10:$O$129,13),VLOOKUP(I38,'[1]Mortality (Interventions) H'!$B$392:$AV$512,37)))</f>
        <v>383.44561126096011</v>
      </c>
      <c r="P1514" s="11">
        <v>0</v>
      </c>
      <c r="Q1514" s="10">
        <f t="shared" si="815"/>
        <v>8.9962789016674177E-3</v>
      </c>
      <c r="R1514" s="10">
        <f t="shared" si="816"/>
        <v>3.4495836625239419E-3</v>
      </c>
      <c r="S1514" s="10">
        <f t="shared" si="817"/>
        <v>0</v>
      </c>
      <c r="T1514" s="9">
        <f t="shared" si="807"/>
        <v>5.5466952391434758E-3</v>
      </c>
      <c r="U1514" s="18"/>
      <c r="V1514" s="8">
        <f t="shared" si="818"/>
        <v>69.197308167478397</v>
      </c>
      <c r="W1514" s="8">
        <f t="shared" si="808"/>
        <v>42.663904039586612</v>
      </c>
      <c r="X1514" s="18"/>
      <c r="Y1514" s="8">
        <f t="shared" si="809"/>
        <v>0</v>
      </c>
      <c r="Z1514" s="8">
        <f t="shared" si="810"/>
        <v>0</v>
      </c>
      <c r="AA1514" s="8">
        <f t="shared" si="811"/>
        <v>-15.983751073800086</v>
      </c>
      <c r="AB1514" s="8">
        <f t="shared" si="819"/>
        <v>-2653.3404127891781</v>
      </c>
      <c r="AC1514" s="8">
        <f t="shared" si="812"/>
        <v>-2669.3241638629784</v>
      </c>
      <c r="AD1514" s="8">
        <f t="shared" si="820"/>
        <v>6.7882559312296316</v>
      </c>
      <c r="AE1514" s="8">
        <f t="shared" si="813"/>
        <v>-2662.5359079317486</v>
      </c>
      <c r="AG1514" s="20"/>
      <c r="AJ1514" s="7"/>
      <c r="AK1514" s="6"/>
      <c r="AL1514" s="6"/>
      <c r="AM1514" s="5"/>
      <c r="AN1514" s="5"/>
    </row>
    <row r="1515" spans="2:40" x14ac:dyDescent="0.15">
      <c r="B1515" s="7"/>
      <c r="C1515" s="19"/>
      <c r="D1515" s="21"/>
      <c r="E1515" s="21"/>
      <c r="F1515" s="7"/>
      <c r="G1515" s="19"/>
      <c r="H1515" s="17">
        <f t="shared" si="821"/>
        <v>99</v>
      </c>
      <c r="I1515" s="7">
        <f t="shared" si="814"/>
        <v>99</v>
      </c>
      <c r="J1515" s="16">
        <v>0</v>
      </c>
      <c r="K1515" s="14">
        <v>0</v>
      </c>
      <c r="L1515" s="15">
        <f t="shared" si="805"/>
        <v>2881.6710463919967</v>
      </c>
      <c r="M1515" s="14">
        <f t="shared" si="806"/>
        <v>769177</v>
      </c>
      <c r="N1515" s="13"/>
      <c r="O1515" s="12">
        <f>1000*(IF(I39&lt;18,VLOOKUP(I39,'[1]Mortality (No Interventions) H'!$B$10:$O$129,13),VLOOKUP(I39,'[1]Mortality (Interventions) H'!$B$392:$AV$512,37)))</f>
        <v>407.02135823799455</v>
      </c>
      <c r="P1515" s="11">
        <v>0</v>
      </c>
      <c r="Q1515" s="10">
        <f t="shared" si="815"/>
        <v>5.5466952391434758E-3</v>
      </c>
      <c r="R1515" s="10">
        <f t="shared" si="816"/>
        <v>2.2576234299683958E-3</v>
      </c>
      <c r="S1515" s="10">
        <f t="shared" si="817"/>
        <v>0</v>
      </c>
      <c r="T1515" s="9">
        <f t="shared" si="807"/>
        <v>3.28907180917508E-3</v>
      </c>
      <c r="U1515" s="18"/>
      <c r="V1515" s="8">
        <f t="shared" si="818"/>
        <v>42.663904039586612</v>
      </c>
      <c r="W1515" s="8">
        <f t="shared" si="808"/>
        <v>25.298783869658607</v>
      </c>
      <c r="X1515" s="18"/>
      <c r="Y1515" s="8">
        <f t="shared" si="809"/>
        <v>0</v>
      </c>
      <c r="Z1515" s="8">
        <f t="shared" si="810"/>
        <v>0</v>
      </c>
      <c r="AA1515" s="8">
        <f t="shared" si="811"/>
        <v>-9.4780230020039706</v>
      </c>
      <c r="AB1515" s="8">
        <f t="shared" si="819"/>
        <v>-1736.5120169928007</v>
      </c>
      <c r="AC1515" s="8">
        <f t="shared" si="812"/>
        <v>-1745.9900399948046</v>
      </c>
      <c r="AD1515" s="8">
        <f t="shared" si="820"/>
        <v>4.1853289862834471</v>
      </c>
      <c r="AE1515" s="8">
        <f t="shared" si="813"/>
        <v>-1741.8047110085213</v>
      </c>
      <c r="AG1515" s="20"/>
      <c r="AJ1515" s="7"/>
      <c r="AK1515" s="6"/>
      <c r="AL1515" s="6"/>
      <c r="AM1515" s="5"/>
      <c r="AN1515" s="5"/>
    </row>
    <row r="1516" spans="2:40" x14ac:dyDescent="0.15">
      <c r="B1516" s="7"/>
      <c r="C1516" s="19"/>
      <c r="D1516" s="21"/>
      <c r="E1516" s="21"/>
      <c r="F1516" s="7"/>
      <c r="G1516" s="19"/>
      <c r="H1516" s="17">
        <f t="shared" si="821"/>
        <v>100</v>
      </c>
      <c r="I1516" s="7">
        <f t="shared" si="814"/>
        <v>100</v>
      </c>
      <c r="J1516" s="16">
        <v>0</v>
      </c>
      <c r="K1516" s="14">
        <v>0</v>
      </c>
      <c r="L1516" s="15">
        <f t="shared" si="805"/>
        <v>2881.6710463919967</v>
      </c>
      <c r="M1516" s="14">
        <f t="shared" si="806"/>
        <v>769177</v>
      </c>
      <c r="N1516" s="13"/>
      <c r="O1516" s="12">
        <f>1000*(IF(I40&lt;18,VLOOKUP(I40,'[1]Mortality (No Interventions) H'!$B$10:$O$129,13),VLOOKUP(I40,'[1]Mortality (Interventions) H'!$B$392:$AV$512,37)))</f>
        <v>431.21204010617731</v>
      </c>
      <c r="P1516" s="11">
        <v>0</v>
      </c>
      <c r="Q1516" s="10">
        <f t="shared" si="815"/>
        <v>3.28907180917508E-3</v>
      </c>
      <c r="R1516" s="10">
        <f t="shared" si="816"/>
        <v>1.4182873648901017E-3</v>
      </c>
      <c r="S1516" s="10">
        <f t="shared" si="817"/>
        <v>0</v>
      </c>
      <c r="T1516" s="9">
        <f t="shared" si="807"/>
        <v>1.8707844442849783E-3</v>
      </c>
      <c r="U1516" s="18"/>
      <c r="V1516" s="8">
        <f t="shared" si="818"/>
        <v>25.298783869658607</v>
      </c>
      <c r="W1516" s="8">
        <f t="shared" si="808"/>
        <v>14.389643665017868</v>
      </c>
      <c r="X1516" s="18"/>
      <c r="Y1516" s="8">
        <f t="shared" si="809"/>
        <v>0</v>
      </c>
      <c r="Z1516" s="8">
        <f t="shared" si="810"/>
        <v>0</v>
      </c>
      <c r="AA1516" s="8">
        <f t="shared" si="811"/>
        <v>-5.3909853671365635</v>
      </c>
      <c r="AB1516" s="8">
        <f t="shared" si="819"/>
        <v>-1090.9140204640737</v>
      </c>
      <c r="AC1516" s="8">
        <f t="shared" si="812"/>
        <v>-1096.3050058312103</v>
      </c>
      <c r="AD1516" s="8">
        <f t="shared" si="820"/>
        <v>2.4818106976135095</v>
      </c>
      <c r="AE1516" s="8">
        <f t="shared" si="813"/>
        <v>-1093.8231951335968</v>
      </c>
      <c r="AG1516" s="20"/>
      <c r="AJ1516" s="7"/>
      <c r="AK1516" s="6"/>
      <c r="AL1516" s="6"/>
      <c r="AM1516" s="5"/>
      <c r="AN1516" s="5"/>
    </row>
    <row r="1517" spans="2:40" x14ac:dyDescent="0.15">
      <c r="B1517" s="7"/>
      <c r="C1517" s="19"/>
      <c r="D1517" s="21"/>
      <c r="E1517" s="21"/>
      <c r="F1517" s="7"/>
      <c r="G1517" s="19"/>
      <c r="H1517" s="17">
        <f t="shared" si="821"/>
        <v>101</v>
      </c>
      <c r="I1517" s="7">
        <f t="shared" si="814"/>
        <v>101</v>
      </c>
      <c r="J1517" s="16">
        <v>0</v>
      </c>
      <c r="K1517" s="14">
        <v>0</v>
      </c>
      <c r="L1517" s="15">
        <f t="shared" si="805"/>
        <v>2881.6710463919967</v>
      </c>
      <c r="M1517" s="14">
        <f t="shared" si="806"/>
        <v>769177</v>
      </c>
      <c r="N1517" s="13"/>
      <c r="O1517" s="12">
        <f>1000*(IF(I41&lt;18,VLOOKUP(I41,'[1]Mortality (No Interventions) H'!$B$10:$O$129,13),VLOOKUP(I41,'[1]Mortality (Interventions) H'!$B$392:$AV$512,37)))</f>
        <v>454.94625278627979</v>
      </c>
      <c r="P1517" s="11">
        <v>0</v>
      </c>
      <c r="Q1517" s="10">
        <f t="shared" si="815"/>
        <v>1.8707844442849783E-3</v>
      </c>
      <c r="R1517" s="10">
        <f t="shared" si="816"/>
        <v>8.5110637269831364E-4</v>
      </c>
      <c r="S1517" s="10">
        <f t="shared" si="817"/>
        <v>0</v>
      </c>
      <c r="T1517" s="9">
        <f t="shared" si="807"/>
        <v>1.0196780715866645E-3</v>
      </c>
      <c r="U1517" s="18"/>
      <c r="V1517" s="8">
        <f t="shared" si="818"/>
        <v>14.389643665017868</v>
      </c>
      <c r="W1517" s="8">
        <f t="shared" si="808"/>
        <v>7.8431292006881588</v>
      </c>
      <c r="X1517" s="18"/>
      <c r="Y1517" s="8">
        <f t="shared" si="809"/>
        <v>0</v>
      </c>
      <c r="Z1517" s="8">
        <f t="shared" si="810"/>
        <v>0</v>
      </c>
      <c r="AA1517" s="8">
        <f t="shared" si="811"/>
        <v>-2.9383767755321171</v>
      </c>
      <c r="AB1517" s="8">
        <f t="shared" si="819"/>
        <v>-654.65144643297083</v>
      </c>
      <c r="AC1517" s="8">
        <f t="shared" si="812"/>
        <v>-657.58982320850293</v>
      </c>
      <c r="AD1517" s="8">
        <f t="shared" si="820"/>
        <v>1.411624043538253</v>
      </c>
      <c r="AE1517" s="8">
        <f t="shared" si="813"/>
        <v>-656.17819916496467</v>
      </c>
      <c r="AG1517" s="20"/>
      <c r="AJ1517" s="7"/>
      <c r="AK1517" s="6"/>
      <c r="AL1517" s="6"/>
      <c r="AM1517" s="5"/>
      <c r="AN1517" s="5"/>
    </row>
    <row r="1518" spans="2:40" x14ac:dyDescent="0.15">
      <c r="B1518" s="7"/>
      <c r="C1518" s="19"/>
      <c r="D1518" s="21"/>
      <c r="E1518" s="21"/>
      <c r="F1518" s="7"/>
      <c r="G1518" s="19"/>
      <c r="H1518" s="17">
        <f t="shared" si="821"/>
        <v>102</v>
      </c>
      <c r="I1518" s="7">
        <f t="shared" si="814"/>
        <v>102</v>
      </c>
      <c r="J1518" s="16">
        <v>0</v>
      </c>
      <c r="K1518" s="14">
        <v>0</v>
      </c>
      <c r="L1518" s="15">
        <f t="shared" si="805"/>
        <v>2881.6710463919967</v>
      </c>
      <c r="M1518" s="14">
        <f t="shared" si="806"/>
        <v>769177</v>
      </c>
      <c r="N1518" s="13"/>
      <c r="O1518" s="12">
        <f>1000*(IF(I42&lt;18,VLOOKUP(I42,'[1]Mortality (No Interventions) H'!$B$10:$O$129,13),VLOOKUP(I42,'[1]Mortality (Interventions) H'!$B$392:$AV$512,37)))</f>
        <v>477.56485361699021</v>
      </c>
      <c r="P1518" s="11">
        <v>0</v>
      </c>
      <c r="Q1518" s="10">
        <f t="shared" si="815"/>
        <v>1.0196780715866645E-3</v>
      </c>
      <c r="R1518" s="10">
        <f t="shared" si="816"/>
        <v>4.8696240899374031E-4</v>
      </c>
      <c r="S1518" s="10">
        <f t="shared" si="817"/>
        <v>0</v>
      </c>
      <c r="T1518" s="9">
        <f t="shared" si="807"/>
        <v>5.3271566259292422E-4</v>
      </c>
      <c r="U1518" s="18"/>
      <c r="V1518" s="8">
        <f t="shared" si="818"/>
        <v>7.8431292006881588</v>
      </c>
      <c r="W1518" s="8">
        <f t="shared" si="808"/>
        <v>4.0975263520623768</v>
      </c>
      <c r="X1518" s="18"/>
      <c r="Y1518" s="8">
        <f t="shared" si="809"/>
        <v>0</v>
      </c>
      <c r="Z1518" s="8">
        <f t="shared" si="810"/>
        <v>0</v>
      </c>
      <c r="AA1518" s="8">
        <f t="shared" si="811"/>
        <v>-1.5351113008535577</v>
      </c>
      <c r="AB1518" s="8">
        <f t="shared" si="819"/>
        <v>-374.56028486257821</v>
      </c>
      <c r="AC1518" s="8">
        <f t="shared" si="812"/>
        <v>-376.09539616343176</v>
      </c>
      <c r="AD1518" s="8">
        <f t="shared" si="820"/>
        <v>0.7694109745875084</v>
      </c>
      <c r="AE1518" s="8">
        <f t="shared" si="813"/>
        <v>-375.32598518884424</v>
      </c>
      <c r="AG1518" s="20"/>
      <c r="AJ1518" s="7"/>
      <c r="AK1518" s="6"/>
      <c r="AL1518" s="6"/>
      <c r="AM1518" s="5"/>
      <c r="AN1518" s="5"/>
    </row>
    <row r="1519" spans="2:40" x14ac:dyDescent="0.15">
      <c r="B1519" s="7"/>
      <c r="C1519" s="19"/>
      <c r="D1519" s="21"/>
      <c r="E1519" s="21"/>
      <c r="F1519" s="7"/>
      <c r="G1519" s="19"/>
      <c r="H1519" s="17">
        <f t="shared" si="821"/>
        <v>103</v>
      </c>
      <c r="I1519" s="7">
        <f t="shared" si="814"/>
        <v>103</v>
      </c>
      <c r="J1519" s="16">
        <v>0</v>
      </c>
      <c r="K1519" s="14">
        <v>0</v>
      </c>
      <c r="L1519" s="15">
        <f t="shared" si="805"/>
        <v>2881.6710463919967</v>
      </c>
      <c r="M1519" s="14">
        <f t="shared" si="806"/>
        <v>769177</v>
      </c>
      <c r="N1519" s="13"/>
      <c r="O1519" s="12">
        <f>1000*(IF(I43&lt;18,VLOOKUP(I43,'[1]Mortality (No Interventions) H'!$B$10:$O$129,13),VLOOKUP(I43,'[1]Mortality (Interventions) H'!$B$392:$AV$512,37)))</f>
        <v>500.17687613186877</v>
      </c>
      <c r="P1519" s="11">
        <v>0</v>
      </c>
      <c r="Q1519" s="10">
        <f t="shared" si="815"/>
        <v>5.3271566259292422E-4</v>
      </c>
      <c r="R1519" s="10">
        <f t="shared" si="816"/>
        <v>2.6645205598224746E-4</v>
      </c>
      <c r="S1519" s="10">
        <f t="shared" si="817"/>
        <v>0</v>
      </c>
      <c r="T1519" s="9">
        <f t="shared" si="807"/>
        <v>2.6626360661067676E-4</v>
      </c>
      <c r="U1519" s="18"/>
      <c r="V1519" s="8">
        <f t="shared" si="818"/>
        <v>4.0975263520623768</v>
      </c>
      <c r="W1519" s="8">
        <f t="shared" si="808"/>
        <v>2.0480384214198053</v>
      </c>
      <c r="X1519" s="18"/>
      <c r="Y1519" s="8">
        <f t="shared" si="809"/>
        <v>0</v>
      </c>
      <c r="Z1519" s="8">
        <f t="shared" si="810"/>
        <v>0</v>
      </c>
      <c r="AA1519" s="8">
        <f t="shared" si="811"/>
        <v>-0.76728412587789585</v>
      </c>
      <c r="AB1519" s="8">
        <f t="shared" si="819"/>
        <v>-204.94879306425716</v>
      </c>
      <c r="AC1519" s="8">
        <f t="shared" si="812"/>
        <v>-205.71607719013505</v>
      </c>
      <c r="AD1519" s="8">
        <f t="shared" si="820"/>
        <v>0.40196733513731919</v>
      </c>
      <c r="AE1519" s="8">
        <f t="shared" si="813"/>
        <v>-205.31410985499772</v>
      </c>
      <c r="AG1519" s="20"/>
      <c r="AJ1519" s="7"/>
      <c r="AK1519" s="6"/>
      <c r="AL1519" s="6"/>
      <c r="AM1519" s="5"/>
      <c r="AN1519" s="5"/>
    </row>
    <row r="1520" spans="2:40" x14ac:dyDescent="0.15">
      <c r="B1520" s="7"/>
      <c r="C1520" s="19"/>
      <c r="D1520" s="21"/>
      <c r="E1520" s="21"/>
      <c r="F1520" s="7"/>
      <c r="G1520" s="19"/>
      <c r="H1520" s="17">
        <f t="shared" si="821"/>
        <v>104</v>
      </c>
      <c r="I1520" s="7">
        <f t="shared" si="814"/>
        <v>104</v>
      </c>
      <c r="J1520" s="16">
        <v>0</v>
      </c>
      <c r="K1520" s="14">
        <v>0</v>
      </c>
      <c r="L1520" s="15">
        <f t="shared" si="805"/>
        <v>2881.6710463919967</v>
      </c>
      <c r="M1520" s="14">
        <f t="shared" si="806"/>
        <v>769177</v>
      </c>
      <c r="N1520" s="13"/>
      <c r="O1520" s="12">
        <f>1000*(IF(I44&lt;18,VLOOKUP(I44,'[1]Mortality (No Interventions) H'!$B$10:$O$129,13),VLOOKUP(I44,'[1]Mortality (Interventions) H'!$B$392:$AV$512,37)))</f>
        <v>522.59088617825307</v>
      </c>
      <c r="P1520" s="11">
        <v>0</v>
      </c>
      <c r="Q1520" s="10">
        <f t="shared" si="815"/>
        <v>2.6626360661067676E-4</v>
      </c>
      <c r="R1520" s="10">
        <f t="shared" si="816"/>
        <v>1.3914693413569134E-4</v>
      </c>
      <c r="S1520" s="10">
        <f t="shared" si="817"/>
        <v>0</v>
      </c>
      <c r="T1520" s="9">
        <f t="shared" si="807"/>
        <v>1.2711667247498543E-4</v>
      </c>
      <c r="U1520" s="18"/>
      <c r="V1520" s="8">
        <f t="shared" si="818"/>
        <v>2.0480384214198053</v>
      </c>
      <c r="W1520" s="8">
        <f t="shared" si="808"/>
        <v>0.97775220784291872</v>
      </c>
      <c r="X1520" s="18"/>
      <c r="Y1520" s="8">
        <f t="shared" si="809"/>
        <v>0</v>
      </c>
      <c r="Z1520" s="8">
        <f t="shared" si="810"/>
        <v>0</v>
      </c>
      <c r="AA1520" s="8">
        <f t="shared" si="811"/>
        <v>-0.36630843458485995</v>
      </c>
      <c r="AB1520" s="8">
        <f t="shared" si="819"/>
        <v>-107.02862135768865</v>
      </c>
      <c r="AC1520" s="8">
        <f t="shared" si="812"/>
        <v>-107.39492979227352</v>
      </c>
      <c r="AD1520" s="8">
        <f t="shared" si="820"/>
        <v>0.20091256914128292</v>
      </c>
      <c r="AE1520" s="8">
        <f t="shared" si="813"/>
        <v>-107.19401722313224</v>
      </c>
      <c r="AG1520" s="20"/>
      <c r="AJ1520" s="7"/>
      <c r="AK1520" s="6"/>
      <c r="AL1520" s="6"/>
      <c r="AM1520" s="5"/>
      <c r="AN1520" s="5"/>
    </row>
    <row r="1521" spans="2:40" x14ac:dyDescent="0.15">
      <c r="B1521" s="7"/>
      <c r="C1521" s="19"/>
      <c r="D1521" s="21"/>
      <c r="E1521" s="21"/>
      <c r="F1521" s="7"/>
      <c r="G1521" s="19"/>
      <c r="H1521" s="17">
        <f t="shared" si="821"/>
        <v>105</v>
      </c>
      <c r="I1521" s="7">
        <f t="shared" si="814"/>
        <v>105</v>
      </c>
      <c r="J1521" s="16">
        <v>0</v>
      </c>
      <c r="K1521" s="14">
        <v>0</v>
      </c>
      <c r="L1521" s="15">
        <f t="shared" si="805"/>
        <v>2881.6710463919967</v>
      </c>
      <c r="M1521" s="14">
        <f t="shared" si="806"/>
        <v>769177</v>
      </c>
      <c r="N1521" s="13"/>
      <c r="O1521" s="12">
        <f>1000*(IF(I45&lt;18,VLOOKUP(I45,'[1]Mortality (No Interventions) H'!$B$10:$O$129,13),VLOOKUP(I45,'[1]Mortality (Interventions) H'!$B$392:$AV$512,37)))</f>
        <v>544.60289257210343</v>
      </c>
      <c r="P1521" s="11">
        <v>0</v>
      </c>
      <c r="Q1521" s="10">
        <f t="shared" si="815"/>
        <v>1.2711667247498543E-4</v>
      </c>
      <c r="R1521" s="10">
        <f t="shared" si="816"/>
        <v>6.9228107524017747E-5</v>
      </c>
      <c r="S1521" s="10">
        <f t="shared" si="817"/>
        <v>0</v>
      </c>
      <c r="T1521" s="9">
        <f t="shared" si="807"/>
        <v>5.7888564950967679E-5</v>
      </c>
      <c r="U1521" s="18"/>
      <c r="V1521" s="8">
        <f t="shared" si="818"/>
        <v>0.97775220784291872</v>
      </c>
      <c r="W1521" s="8">
        <f t="shared" si="808"/>
        <v>0.44526552723290469</v>
      </c>
      <c r="X1521" s="18"/>
      <c r="Y1521" s="8">
        <f t="shared" si="809"/>
        <v>0</v>
      </c>
      <c r="Z1521" s="8">
        <f t="shared" si="810"/>
        <v>0</v>
      </c>
      <c r="AA1521" s="8">
        <f t="shared" si="811"/>
        <v>-0.16681580153638609</v>
      </c>
      <c r="AB1521" s="8">
        <f t="shared" si="819"/>
        <v>-53.248668061001396</v>
      </c>
      <c r="AC1521" s="8">
        <f t="shared" si="812"/>
        <v>-53.415483862537783</v>
      </c>
      <c r="AD1521" s="8">
        <f t="shared" si="820"/>
        <v>9.5917491589390336E-2</v>
      </c>
      <c r="AE1521" s="8">
        <f t="shared" si="813"/>
        <v>-53.319566370948394</v>
      </c>
      <c r="AG1521" s="20"/>
      <c r="AJ1521" s="7"/>
      <c r="AK1521" s="6"/>
      <c r="AL1521" s="6"/>
      <c r="AM1521" s="5"/>
      <c r="AN1521" s="5"/>
    </row>
    <row r="1522" spans="2:40" x14ac:dyDescent="0.15">
      <c r="B1522" s="7"/>
      <c r="C1522" s="19"/>
      <c r="D1522" s="21"/>
      <c r="E1522" s="21"/>
      <c r="F1522" s="7"/>
      <c r="G1522" s="19"/>
      <c r="H1522" s="17">
        <f t="shared" si="821"/>
        <v>106</v>
      </c>
      <c r="I1522" s="7">
        <f t="shared" si="814"/>
        <v>106</v>
      </c>
      <c r="J1522" s="16">
        <v>0</v>
      </c>
      <c r="K1522" s="14">
        <v>0</v>
      </c>
      <c r="L1522" s="15">
        <f t="shared" si="805"/>
        <v>2881.6710463919967</v>
      </c>
      <c r="M1522" s="14">
        <f t="shared" si="806"/>
        <v>769177</v>
      </c>
      <c r="N1522" s="13"/>
      <c r="O1522" s="12">
        <f>1000*(IF(I46&lt;18,VLOOKUP(I46,'[1]Mortality (No Interventions) H'!$B$10:$O$129,13),VLOOKUP(I46,'[1]Mortality (Interventions) H'!$B$392:$AV$512,37)))</f>
        <v>566.01697659085585</v>
      </c>
      <c r="P1522" s="11">
        <v>0</v>
      </c>
      <c r="Q1522" s="10">
        <f t="shared" si="815"/>
        <v>5.7888564950967679E-5</v>
      </c>
      <c r="R1522" s="10">
        <f t="shared" si="816"/>
        <v>3.2765910512730109E-5</v>
      </c>
      <c r="S1522" s="10">
        <f t="shared" si="817"/>
        <v>0</v>
      </c>
      <c r="T1522" s="9">
        <f t="shared" si="807"/>
        <v>2.5122654438237571E-5</v>
      </c>
      <c r="U1522" s="18"/>
      <c r="V1522" s="8">
        <f t="shared" si="818"/>
        <v>0.44526552723290469</v>
      </c>
      <c r="W1522" s="8">
        <f t="shared" si="808"/>
        <v>0.19323767972840261</v>
      </c>
      <c r="X1522" s="18"/>
      <c r="Y1522" s="8">
        <f t="shared" si="809"/>
        <v>0</v>
      </c>
      <c r="Z1522" s="8">
        <f t="shared" si="810"/>
        <v>0</v>
      </c>
      <c r="AA1522" s="8">
        <f t="shared" si="811"/>
        <v>-7.2395225903180607E-2</v>
      </c>
      <c r="AB1522" s="8">
        <f t="shared" si="819"/>
        <v>-25.202784750450206</v>
      </c>
      <c r="AC1522" s="8">
        <f t="shared" si="812"/>
        <v>-25.275179976353385</v>
      </c>
      <c r="AD1522" s="8">
        <f t="shared" si="820"/>
        <v>4.3680548221547953E-2</v>
      </c>
      <c r="AE1522" s="8">
        <f t="shared" si="813"/>
        <v>-25.231499428131837</v>
      </c>
      <c r="AG1522" s="20"/>
      <c r="AJ1522" s="7"/>
      <c r="AK1522" s="6"/>
      <c r="AL1522" s="6"/>
      <c r="AM1522" s="5"/>
      <c r="AN1522" s="5"/>
    </row>
    <row r="1523" spans="2:40" x14ac:dyDescent="0.15">
      <c r="B1523" s="7"/>
      <c r="C1523" s="19"/>
      <c r="D1523" s="21"/>
      <c r="E1523" s="21"/>
      <c r="F1523" s="7"/>
      <c r="G1523" s="19"/>
      <c r="H1523" s="17">
        <f t="shared" si="821"/>
        <v>107</v>
      </c>
      <c r="I1523" s="7">
        <f t="shared" si="814"/>
        <v>107</v>
      </c>
      <c r="J1523" s="16">
        <v>0</v>
      </c>
      <c r="K1523" s="14">
        <v>0</v>
      </c>
      <c r="L1523" s="15">
        <f t="shared" si="805"/>
        <v>2881.6710463919967</v>
      </c>
      <c r="M1523" s="14">
        <f t="shared" si="806"/>
        <v>769177</v>
      </c>
      <c r="N1523" s="13"/>
      <c r="O1523" s="12">
        <f>1000*(IF(I47&lt;18,VLOOKUP(I47,'[1]Mortality (No Interventions) H'!$B$10:$O$129,13),VLOOKUP(I47,'[1]Mortality (Interventions) H'!$B$392:$AV$512,37)))</f>
        <v>586.84723689278121</v>
      </c>
      <c r="P1523" s="11">
        <v>0</v>
      </c>
      <c r="Q1523" s="10">
        <f t="shared" si="815"/>
        <v>2.5122654438237571E-5</v>
      </c>
      <c r="R1523" s="10">
        <f t="shared" si="816"/>
        <v>1.4743160340491885E-5</v>
      </c>
      <c r="S1523" s="10">
        <f t="shared" si="817"/>
        <v>0</v>
      </c>
      <c r="T1523" s="9">
        <f t="shared" si="807"/>
        <v>1.0379494097745686E-5</v>
      </c>
      <c r="U1523" s="18"/>
      <c r="V1523" s="8">
        <f t="shared" si="818"/>
        <v>0.19323767972840261</v>
      </c>
      <c r="W1523" s="8">
        <f t="shared" si="808"/>
        <v>7.9836681316217337E-2</v>
      </c>
      <c r="X1523" s="18"/>
      <c r="Y1523" s="8">
        <f t="shared" si="809"/>
        <v>0</v>
      </c>
      <c r="Z1523" s="8">
        <f t="shared" si="810"/>
        <v>0</v>
      </c>
      <c r="AA1523" s="8">
        <f t="shared" si="811"/>
        <v>-2.9910287617670363E-2</v>
      </c>
      <c r="AB1523" s="8">
        <f t="shared" si="819"/>
        <v>-11.340099841218526</v>
      </c>
      <c r="AC1523" s="8">
        <f t="shared" si="812"/>
        <v>-11.370010128836197</v>
      </c>
      <c r="AD1523" s="8">
        <f t="shared" si="820"/>
        <v>1.8956616381356296E-2</v>
      </c>
      <c r="AE1523" s="8">
        <f t="shared" si="813"/>
        <v>-11.351053512454842</v>
      </c>
      <c r="AG1523" s="20"/>
      <c r="AJ1523" s="7"/>
      <c r="AK1523" s="6"/>
      <c r="AL1523" s="6"/>
      <c r="AM1523" s="5"/>
      <c r="AN1523" s="5"/>
    </row>
    <row r="1524" spans="2:40" x14ac:dyDescent="0.15">
      <c r="B1524" s="7"/>
      <c r="C1524" s="19"/>
      <c r="D1524" s="21"/>
      <c r="E1524" s="21"/>
      <c r="F1524" s="7"/>
      <c r="G1524" s="19"/>
      <c r="H1524" s="17">
        <f t="shared" si="821"/>
        <v>108</v>
      </c>
      <c r="I1524" s="7">
        <f t="shared" si="814"/>
        <v>108</v>
      </c>
      <c r="J1524" s="16">
        <v>0</v>
      </c>
      <c r="K1524" s="14">
        <v>0</v>
      </c>
      <c r="L1524" s="15">
        <f t="shared" si="805"/>
        <v>2881.6710463919967</v>
      </c>
      <c r="M1524" s="14">
        <f t="shared" si="806"/>
        <v>769177</v>
      </c>
      <c r="N1524" s="13"/>
      <c r="O1524" s="12">
        <f>1000*(IF(I48&lt;18,VLOOKUP(I48,'[1]Mortality (No Interventions) H'!$B$10:$O$129,13),VLOOKUP(I48,'[1]Mortality (Interventions) H'!$B$392:$AV$512,37)))</f>
        <v>607.13033146591488</v>
      </c>
      <c r="P1524" s="11">
        <v>0</v>
      </c>
      <c r="Q1524" s="10">
        <f t="shared" si="815"/>
        <v>1.0379494097745686E-5</v>
      </c>
      <c r="R1524" s="10">
        <f t="shared" si="816"/>
        <v>6.3017056920128453E-6</v>
      </c>
      <c r="S1524" s="10">
        <f t="shared" si="817"/>
        <v>0</v>
      </c>
      <c r="T1524" s="9">
        <f t="shared" si="807"/>
        <v>4.0777884057328405E-6</v>
      </c>
      <c r="U1524" s="18"/>
      <c r="V1524" s="8">
        <f t="shared" si="818"/>
        <v>7.9836681316217337E-2</v>
      </c>
      <c r="W1524" s="8">
        <f t="shared" si="808"/>
        <v>3.1365410525563693E-2</v>
      </c>
      <c r="X1524" s="18"/>
      <c r="Y1524" s="8">
        <f t="shared" si="809"/>
        <v>0</v>
      </c>
      <c r="Z1524" s="8">
        <f t="shared" si="810"/>
        <v>0</v>
      </c>
      <c r="AA1524" s="8">
        <f t="shared" si="811"/>
        <v>-1.1750844782113306E-2</v>
      </c>
      <c r="AB1524" s="8">
        <f t="shared" si="819"/>
        <v>-4.8471270790653644</v>
      </c>
      <c r="AC1524" s="8">
        <f t="shared" si="812"/>
        <v>-4.8588779238474782</v>
      </c>
      <c r="AD1524" s="8">
        <f t="shared" si="820"/>
        <v>7.8319784371209209E-3</v>
      </c>
      <c r="AE1524" s="8">
        <f t="shared" si="813"/>
        <v>-4.8510459454103572</v>
      </c>
      <c r="AG1524" s="20"/>
      <c r="AJ1524" s="7"/>
      <c r="AK1524" s="6"/>
      <c r="AL1524" s="6"/>
      <c r="AM1524" s="5"/>
      <c r="AN1524" s="5"/>
    </row>
    <row r="1525" spans="2:40" x14ac:dyDescent="0.15">
      <c r="B1525" s="7"/>
      <c r="C1525" s="19"/>
      <c r="F1525" s="7"/>
      <c r="G1525" s="19"/>
      <c r="H1525" s="17">
        <f t="shared" si="821"/>
        <v>109</v>
      </c>
      <c r="I1525" s="7">
        <f t="shared" si="814"/>
        <v>109</v>
      </c>
      <c r="J1525" s="16">
        <v>0</v>
      </c>
      <c r="K1525" s="14">
        <v>0</v>
      </c>
      <c r="L1525" s="15">
        <f t="shared" si="805"/>
        <v>2881.6710463919967</v>
      </c>
      <c r="M1525" s="14">
        <f t="shared" si="806"/>
        <v>769177</v>
      </c>
      <c r="N1525" s="13"/>
      <c r="O1525" s="12">
        <f>1000*(IF(I49&lt;18,VLOOKUP(I49,'[1]Mortality (No Interventions) H'!$B$10:$O$129,13),VLOOKUP(I49,'[1]Mortality (Interventions) H'!$B$392:$AV$512,37)))</f>
        <v>626.69343519821143</v>
      </c>
      <c r="P1525" s="11">
        <v>0</v>
      </c>
      <c r="Q1525" s="10">
        <f t="shared" si="815"/>
        <v>4.0777884057328405E-6</v>
      </c>
      <c r="R1525" s="10">
        <f t="shared" si="816"/>
        <v>2.5555232240001519E-6</v>
      </c>
      <c r="S1525" s="10">
        <f t="shared" si="817"/>
        <v>0</v>
      </c>
      <c r="T1525" s="9">
        <f t="shared" si="807"/>
        <v>1.5222651817326886E-6</v>
      </c>
      <c r="U1525" s="18"/>
      <c r="V1525" s="8">
        <f t="shared" si="818"/>
        <v>3.1365410525563693E-2</v>
      </c>
      <c r="W1525" s="8">
        <f t="shared" si="808"/>
        <v>1.1708913656896042E-2</v>
      </c>
      <c r="X1525" s="18"/>
      <c r="Y1525" s="8">
        <f t="shared" si="809"/>
        <v>0</v>
      </c>
      <c r="Z1525" s="8">
        <f t="shared" si="810"/>
        <v>0</v>
      </c>
      <c r="AA1525" s="8">
        <f t="shared" si="811"/>
        <v>-4.3866674991297396E-3</v>
      </c>
      <c r="AB1525" s="8">
        <f t="shared" si="819"/>
        <v>-1.9656496868667648</v>
      </c>
      <c r="AC1525" s="8">
        <f t="shared" si="812"/>
        <v>-1.9700363543658945</v>
      </c>
      <c r="AD1525" s="8">
        <f t="shared" si="820"/>
        <v>3.0769467725577987E-3</v>
      </c>
      <c r="AE1525" s="8">
        <f t="shared" si="813"/>
        <v>-1.9669594075933368</v>
      </c>
      <c r="AJ1525" s="7"/>
      <c r="AK1525" s="6"/>
      <c r="AL1525" s="6"/>
      <c r="AM1525" s="5"/>
      <c r="AN1525" s="5"/>
    </row>
    <row r="1526" spans="2:40" x14ac:dyDescent="0.15">
      <c r="B1526" s="7"/>
      <c r="C1526" s="19"/>
      <c r="F1526" s="7"/>
      <c r="G1526" s="19"/>
      <c r="H1526" s="17">
        <f t="shared" si="821"/>
        <v>110</v>
      </c>
      <c r="I1526" s="7">
        <f t="shared" si="814"/>
        <v>110</v>
      </c>
      <c r="J1526" s="16">
        <v>0</v>
      </c>
      <c r="K1526" s="14">
        <v>0</v>
      </c>
      <c r="L1526" s="15">
        <f t="shared" si="805"/>
        <v>2881.6710463919967</v>
      </c>
      <c r="M1526" s="14">
        <f t="shared" si="806"/>
        <v>769177</v>
      </c>
      <c r="N1526" s="13"/>
      <c r="O1526" s="12">
        <f>1000*(IF(I50&lt;18,VLOOKUP(I50,'[1]Mortality (No Interventions) H'!$B$10:$O$129,13),VLOOKUP(I50,'[1]Mortality (Interventions) H'!$B$392:$AV$512,37)))</f>
        <v>645.3717752548439</v>
      </c>
      <c r="P1526" s="11">
        <v>0</v>
      </c>
      <c r="Q1526" s="10">
        <f t="shared" si="815"/>
        <v>1.5222651817326886E-6</v>
      </c>
      <c r="R1526" s="10">
        <f t="shared" si="816"/>
        <v>9.8242698274346279E-7</v>
      </c>
      <c r="S1526" s="10">
        <f t="shared" si="817"/>
        <v>0</v>
      </c>
      <c r="T1526" s="9">
        <f t="shared" si="807"/>
        <v>5.3983819898922582E-7</v>
      </c>
      <c r="U1526" s="18"/>
      <c r="V1526" s="8">
        <f t="shared" si="818"/>
        <v>1.1708913656896042E-2</v>
      </c>
      <c r="W1526" s="8">
        <f t="shared" si="808"/>
        <v>4.152311263839358E-3</v>
      </c>
      <c r="X1526" s="18"/>
      <c r="Y1526" s="8">
        <f t="shared" si="809"/>
        <v>0</v>
      </c>
      <c r="Z1526" s="8">
        <f t="shared" si="810"/>
        <v>0</v>
      </c>
      <c r="AA1526" s="8">
        <f t="shared" si="811"/>
        <v>-1.5556361077636533E-3</v>
      </c>
      <c r="AB1526" s="8">
        <f t="shared" si="819"/>
        <v>-0.7556602393056685</v>
      </c>
      <c r="AC1526" s="8">
        <f t="shared" si="812"/>
        <v>-0.75721587541343216</v>
      </c>
      <c r="AD1526" s="8">
        <f t="shared" si="820"/>
        <v>1.1486444297415018E-3</v>
      </c>
      <c r="AE1526" s="8">
        <f t="shared" si="813"/>
        <v>-0.75606723098369066</v>
      </c>
      <c r="AJ1526" s="7"/>
      <c r="AK1526" s="6"/>
      <c r="AL1526" s="6"/>
      <c r="AM1526" s="5"/>
      <c r="AN1526" s="5"/>
    </row>
    <row r="1527" spans="2:40" x14ac:dyDescent="0.15">
      <c r="B1527" s="7"/>
      <c r="C1527" s="19"/>
      <c r="F1527" s="7"/>
      <c r="G1527" s="19"/>
      <c r="H1527" s="17">
        <f t="shared" si="821"/>
        <v>111</v>
      </c>
      <c r="I1527" s="7">
        <f t="shared" si="814"/>
        <v>111</v>
      </c>
      <c r="J1527" s="16">
        <v>0</v>
      </c>
      <c r="K1527" s="14">
        <v>0</v>
      </c>
      <c r="L1527" s="15">
        <f t="shared" si="805"/>
        <v>2881.6710463919967</v>
      </c>
      <c r="M1527" s="14">
        <f t="shared" si="806"/>
        <v>769177</v>
      </c>
      <c r="N1527" s="13"/>
      <c r="O1527" s="12">
        <f>1000*(IF(I51&lt;18,VLOOKUP(I51,'[1]Mortality (No Interventions) H'!$B$10:$O$129,13),VLOOKUP(I51,'[1]Mortality (Interventions) H'!$B$392:$AV$512,37)))</f>
        <v>667.5206992073073</v>
      </c>
      <c r="P1527" s="11">
        <v>0</v>
      </c>
      <c r="Q1527" s="10">
        <f t="shared" si="815"/>
        <v>5.3983819898922582E-7</v>
      </c>
      <c r="R1527" s="10">
        <f t="shared" si="816"/>
        <v>3.603531720481015E-7</v>
      </c>
      <c r="S1527" s="10">
        <f t="shared" si="817"/>
        <v>0</v>
      </c>
      <c r="T1527" s="9">
        <f t="shared" si="807"/>
        <v>1.7948502694112432E-7</v>
      </c>
      <c r="U1527" s="18"/>
      <c r="V1527" s="8">
        <f t="shared" si="818"/>
        <v>4.152311263839358E-3</v>
      </c>
      <c r="W1527" s="8">
        <f t="shared" si="808"/>
        <v>1.3805575456749318E-3</v>
      </c>
      <c r="X1527" s="18"/>
      <c r="Y1527" s="8">
        <f t="shared" si="809"/>
        <v>0</v>
      </c>
      <c r="Z1527" s="8">
        <f t="shared" si="810"/>
        <v>0</v>
      </c>
      <c r="AA1527" s="8">
        <f t="shared" si="811"/>
        <v>-5.1721680539712543E-4</v>
      </c>
      <c r="AB1527" s="8">
        <f t="shared" si="819"/>
        <v>-0.27717537181644258</v>
      </c>
      <c r="AC1527" s="8">
        <f t="shared" si="812"/>
        <v>-0.27769258862183971</v>
      </c>
      <c r="AD1527" s="8">
        <f t="shared" si="820"/>
        <v>4.0734173498264108E-4</v>
      </c>
      <c r="AE1527" s="8">
        <f t="shared" si="813"/>
        <v>-0.27728524688685707</v>
      </c>
      <c r="AJ1527" s="7"/>
      <c r="AK1527" s="6"/>
      <c r="AL1527" s="6"/>
      <c r="AM1527" s="5"/>
      <c r="AN1527" s="5"/>
    </row>
    <row r="1528" spans="2:40" x14ac:dyDescent="0.15">
      <c r="B1528" s="7"/>
      <c r="C1528" s="19"/>
      <c r="F1528" s="7"/>
      <c r="G1528" s="19"/>
      <c r="H1528" s="17">
        <f t="shared" si="821"/>
        <v>112</v>
      </c>
      <c r="I1528" s="7">
        <f t="shared" si="814"/>
        <v>112</v>
      </c>
      <c r="J1528" s="16">
        <v>0</v>
      </c>
      <c r="K1528" s="14">
        <v>0</v>
      </c>
      <c r="L1528" s="15">
        <f t="shared" si="805"/>
        <v>2881.6710463919967</v>
      </c>
      <c r="M1528" s="14">
        <f t="shared" si="806"/>
        <v>769177</v>
      </c>
      <c r="N1528" s="13"/>
      <c r="O1528" s="12">
        <f>1000*(IF(I52&lt;18,VLOOKUP(I52,'[1]Mortality (No Interventions) H'!$B$10:$O$129,13),VLOOKUP(I52,'[1]Mortality (Interventions) H'!$B$392:$AV$512,37)))</f>
        <v>688.6088173002355</v>
      </c>
      <c r="P1528" s="11">
        <v>0</v>
      </c>
      <c r="Q1528" s="10">
        <f t="shared" si="815"/>
        <v>1.7948502694112432E-7</v>
      </c>
      <c r="R1528" s="10">
        <f t="shared" si="816"/>
        <v>1.2359497212502852E-7</v>
      </c>
      <c r="S1528" s="10">
        <f t="shared" si="817"/>
        <v>0</v>
      </c>
      <c r="T1528" s="9">
        <f t="shared" si="807"/>
        <v>5.58900548160958E-8</v>
      </c>
      <c r="U1528" s="18"/>
      <c r="V1528" s="8">
        <f t="shared" si="818"/>
        <v>1.3805575456749318E-3</v>
      </c>
      <c r="W1528" s="8">
        <f t="shared" si="808"/>
        <v>4.2989344693280119E-4</v>
      </c>
      <c r="X1528" s="18"/>
      <c r="Y1528" s="8">
        <f t="shared" si="809"/>
        <v>0</v>
      </c>
      <c r="Z1528" s="8">
        <f t="shared" si="810"/>
        <v>0</v>
      </c>
      <c r="AA1528" s="8">
        <f t="shared" si="811"/>
        <v>-1.6105675274480483E-4</v>
      </c>
      <c r="AB1528" s="8">
        <f t="shared" si="819"/>
        <v>-9.5066409874213054E-2</v>
      </c>
      <c r="AC1528" s="8">
        <f t="shared" si="812"/>
        <v>-9.5227466626957857E-2</v>
      </c>
      <c r="AD1528" s="8">
        <f t="shared" si="820"/>
        <v>1.3543269523071081E-4</v>
      </c>
      <c r="AE1528" s="8">
        <f t="shared" si="813"/>
        <v>-9.5092033931727146E-2</v>
      </c>
      <c r="AJ1528" s="7"/>
      <c r="AK1528" s="6"/>
      <c r="AL1528" s="6"/>
      <c r="AM1528" s="5"/>
      <c r="AN1528" s="5"/>
    </row>
    <row r="1529" spans="2:40" x14ac:dyDescent="0.15">
      <c r="B1529" s="7"/>
      <c r="C1529" s="19"/>
      <c r="F1529" s="7"/>
      <c r="G1529" s="19"/>
      <c r="H1529" s="17">
        <f t="shared" si="821"/>
        <v>113</v>
      </c>
      <c r="I1529" s="7">
        <f t="shared" si="814"/>
        <v>113</v>
      </c>
      <c r="J1529" s="16">
        <v>0</v>
      </c>
      <c r="K1529" s="14">
        <v>0</v>
      </c>
      <c r="L1529" s="15">
        <f t="shared" si="805"/>
        <v>2881.6710463919967</v>
      </c>
      <c r="M1529" s="14">
        <f t="shared" si="806"/>
        <v>769177</v>
      </c>
      <c r="N1529" s="13"/>
      <c r="O1529" s="12">
        <f>1000*(IF(I53&lt;18,VLOOKUP(I53,'[1]Mortality (No Interventions) H'!$B$10:$O$129,13),VLOOKUP(I53,'[1]Mortality (Interventions) H'!$B$392:$AV$512,37)))</f>
        <v>708.59528852070571</v>
      </c>
      <c r="P1529" s="11">
        <v>0</v>
      </c>
      <c r="Q1529" s="10">
        <f t="shared" si="815"/>
        <v>5.58900548160958E-8</v>
      </c>
      <c r="R1529" s="10">
        <f t="shared" si="816"/>
        <v>3.9603429517849463E-8</v>
      </c>
      <c r="S1529" s="10">
        <f t="shared" si="817"/>
        <v>0</v>
      </c>
      <c r="T1529" s="9">
        <f t="shared" si="807"/>
        <v>1.6286625298246338E-8</v>
      </c>
      <c r="U1529" s="18"/>
      <c r="V1529" s="8">
        <f t="shared" si="818"/>
        <v>4.2989344693280119E-4</v>
      </c>
      <c r="W1529" s="8">
        <f t="shared" si="808"/>
        <v>1.2527297587029224E-4</v>
      </c>
      <c r="X1529" s="18"/>
      <c r="Y1529" s="8">
        <f t="shared" si="809"/>
        <v>0</v>
      </c>
      <c r="Z1529" s="8">
        <f t="shared" si="810"/>
        <v>0</v>
      </c>
      <c r="AA1529" s="8">
        <f t="shared" si="811"/>
        <v>-4.6932696565391891E-5</v>
      </c>
      <c r="AB1529" s="8">
        <f t="shared" si="819"/>
        <v>-3.0462047106250896E-2</v>
      </c>
      <c r="AC1529" s="8">
        <f t="shared" si="812"/>
        <v>-3.0508979802816288E-2</v>
      </c>
      <c r="AD1529" s="8">
        <f t="shared" si="820"/>
        <v>4.2172547144107801E-5</v>
      </c>
      <c r="AE1529" s="8">
        <f t="shared" si="813"/>
        <v>-3.046680725567218E-2</v>
      </c>
      <c r="AJ1529" s="7"/>
      <c r="AK1529" s="6"/>
      <c r="AL1529" s="6"/>
      <c r="AM1529" s="5"/>
      <c r="AN1529" s="5"/>
    </row>
    <row r="1530" spans="2:40" x14ac:dyDescent="0.15">
      <c r="B1530" s="7"/>
      <c r="C1530" s="19"/>
      <c r="F1530" s="7"/>
      <c r="G1530" s="19"/>
      <c r="H1530" s="17">
        <f t="shared" si="821"/>
        <v>114</v>
      </c>
      <c r="I1530" s="7">
        <f t="shared" si="814"/>
        <v>114</v>
      </c>
      <c r="J1530" s="16">
        <v>0</v>
      </c>
      <c r="K1530" s="14">
        <v>0</v>
      </c>
      <c r="L1530" s="15">
        <f t="shared" si="805"/>
        <v>2881.6710463919967</v>
      </c>
      <c r="M1530" s="14">
        <f t="shared" si="806"/>
        <v>769177</v>
      </c>
      <c r="N1530" s="13"/>
      <c r="O1530" s="12">
        <f>1000*(IF(I54&lt;18,VLOOKUP(I54,'[1]Mortality (No Interventions) H'!$B$10:$O$129,13),VLOOKUP(I54,'[1]Mortality (Interventions) H'!$B$392:$AV$512,37)))</f>
        <v>727.44196015706143</v>
      </c>
      <c r="P1530" s="11">
        <v>0</v>
      </c>
      <c r="Q1530" s="10">
        <f t="shared" si="815"/>
        <v>1.6286625298246338E-8</v>
      </c>
      <c r="R1530" s="10">
        <f t="shared" si="816"/>
        <v>1.18475746312999E-8</v>
      </c>
      <c r="S1530" s="10">
        <f t="shared" si="817"/>
        <v>0</v>
      </c>
      <c r="T1530" s="9">
        <f t="shared" si="807"/>
        <v>4.4390506669464373E-9</v>
      </c>
      <c r="U1530" s="18"/>
      <c r="V1530" s="8">
        <f t="shared" si="818"/>
        <v>1.2527297587029224E-4</v>
      </c>
      <c r="W1530" s="8">
        <f t="shared" si="808"/>
        <v>3.4144156748498598E-5</v>
      </c>
      <c r="X1530" s="18"/>
      <c r="Y1530" s="8">
        <f t="shared" si="809"/>
        <v>0</v>
      </c>
      <c r="Z1530" s="8">
        <f t="shared" si="810"/>
        <v>0</v>
      </c>
      <c r="AA1530" s="8">
        <f t="shared" si="811"/>
        <v>-1.279188378040663E-5</v>
      </c>
      <c r="AB1530" s="8">
        <f t="shared" si="819"/>
        <v>-9.1128819121793631E-3</v>
      </c>
      <c r="AC1530" s="8">
        <f t="shared" si="812"/>
        <v>-9.1256737959597694E-3</v>
      </c>
      <c r="AD1530" s="8">
        <f t="shared" si="820"/>
        <v>1.228927893287567E-5</v>
      </c>
      <c r="AE1530" s="8">
        <f t="shared" si="813"/>
        <v>-9.1133845170268939E-3</v>
      </c>
      <c r="AJ1530" s="7"/>
      <c r="AK1530" s="6"/>
      <c r="AL1530" s="6"/>
      <c r="AM1530" s="5"/>
      <c r="AN1530" s="5"/>
    </row>
    <row r="1531" spans="2:40" x14ac:dyDescent="0.15">
      <c r="B1531" s="7"/>
      <c r="C1531" s="19"/>
      <c r="F1531" s="7"/>
      <c r="G1531" s="19"/>
      <c r="H1531" s="17">
        <f t="shared" si="821"/>
        <v>115</v>
      </c>
      <c r="I1531" s="7">
        <f t="shared" si="814"/>
        <v>115</v>
      </c>
      <c r="J1531" s="16">
        <v>0</v>
      </c>
      <c r="K1531" s="14">
        <v>0</v>
      </c>
      <c r="L1531" s="15">
        <f t="shared" si="805"/>
        <v>2881.6710463919967</v>
      </c>
      <c r="M1531" s="14">
        <f t="shared" si="806"/>
        <v>769177</v>
      </c>
      <c r="N1531" s="13"/>
      <c r="O1531" s="12">
        <f>1000*(IF(I55&lt;18,VLOOKUP(I55,'[1]Mortality (No Interventions) H'!$B$10:$O$129,13),VLOOKUP(I55,'[1]Mortality (Interventions) H'!$B$392:$AV$512,37)))</f>
        <v>745.11269800913567</v>
      </c>
      <c r="P1531" s="11">
        <v>0</v>
      </c>
      <c r="Q1531" s="10">
        <f t="shared" si="815"/>
        <v>4.4390506669464373E-9</v>
      </c>
      <c r="R1531" s="10">
        <f t="shared" si="816"/>
        <v>3.3075930190477128E-9</v>
      </c>
      <c r="S1531" s="10">
        <f t="shared" si="817"/>
        <v>0</v>
      </c>
      <c r="T1531" s="9">
        <f t="shared" si="807"/>
        <v>1.1314576478987245E-9</v>
      </c>
      <c r="U1531" s="18"/>
      <c r="V1531" s="8">
        <f t="shared" si="818"/>
        <v>3.4144156748498598E-5</v>
      </c>
      <c r="W1531" s="8">
        <f t="shared" si="808"/>
        <v>8.7029119923779728E-6</v>
      </c>
      <c r="X1531" s="18"/>
      <c r="Y1531" s="8">
        <f t="shared" si="809"/>
        <v>0</v>
      </c>
      <c r="Z1531" s="8">
        <f t="shared" si="810"/>
        <v>0</v>
      </c>
      <c r="AA1531" s="8">
        <f t="shared" si="811"/>
        <v>-3.2604887441685449E-6</v>
      </c>
      <c r="AB1531" s="8">
        <f t="shared" si="819"/>
        <v>-2.5441244756120628E-3</v>
      </c>
      <c r="AC1531" s="8">
        <f t="shared" si="812"/>
        <v>-2.5473849643562313E-3</v>
      </c>
      <c r="AD1531" s="8">
        <f t="shared" si="820"/>
        <v>3.3495417770277125E-6</v>
      </c>
      <c r="AE1531" s="8">
        <f t="shared" si="813"/>
        <v>-2.5440354225792034E-3</v>
      </c>
      <c r="AJ1531" s="7"/>
      <c r="AK1531" s="6"/>
      <c r="AL1531" s="6"/>
      <c r="AM1531" s="5"/>
      <c r="AN1531" s="5"/>
    </row>
    <row r="1532" spans="2:40" x14ac:dyDescent="0.15">
      <c r="B1532" s="7"/>
      <c r="C1532" s="19"/>
      <c r="F1532" s="7"/>
      <c r="G1532" s="19"/>
      <c r="H1532" s="17">
        <f t="shared" si="821"/>
        <v>116</v>
      </c>
      <c r="I1532" s="7">
        <f t="shared" si="814"/>
        <v>116</v>
      </c>
      <c r="J1532" s="16">
        <v>0</v>
      </c>
      <c r="K1532" s="14">
        <v>0</v>
      </c>
      <c r="L1532" s="15">
        <f t="shared" si="805"/>
        <v>2881.6710463919967</v>
      </c>
      <c r="M1532" s="14">
        <f t="shared" si="806"/>
        <v>769177</v>
      </c>
      <c r="N1532" s="13"/>
      <c r="O1532" s="12">
        <f>1000*(IF(I56&lt;18,VLOOKUP(I56,'[1]Mortality (No Interventions) H'!$B$10:$O$129,13),VLOOKUP(I56,'[1]Mortality (Interventions) H'!$B$392:$AV$512,37)))</f>
        <v>761.72654620200296</v>
      </c>
      <c r="P1532" s="11">
        <v>0</v>
      </c>
      <c r="Q1532" s="10">
        <f t="shared" si="815"/>
        <v>1.1314576478987245E-9</v>
      </c>
      <c r="R1532" s="10">
        <f t="shared" si="816"/>
        <v>8.6186132630773736E-10</v>
      </c>
      <c r="S1532" s="10">
        <f t="shared" si="817"/>
        <v>0</v>
      </c>
      <c r="T1532" s="9">
        <f t="shared" si="807"/>
        <v>2.6959632159098712E-10</v>
      </c>
      <c r="U1532" s="18"/>
      <c r="V1532" s="8">
        <f t="shared" si="818"/>
        <v>8.7029119923779728E-6</v>
      </c>
      <c r="W1532" s="8">
        <f t="shared" si="808"/>
        <v>2.0736728985239071E-6</v>
      </c>
      <c r="X1532" s="18"/>
      <c r="Y1532" s="8">
        <f t="shared" si="809"/>
        <v>0</v>
      </c>
      <c r="Z1532" s="8">
        <f t="shared" si="810"/>
        <v>0</v>
      </c>
      <c r="AA1532" s="8">
        <f t="shared" si="811"/>
        <v>-7.7688791414253311E-7</v>
      </c>
      <c r="AB1532" s="8">
        <f t="shared" si="819"/>
        <v>-6.6292390938540655E-4</v>
      </c>
      <c r="AC1532" s="8">
        <f t="shared" si="812"/>
        <v>-6.6370079729954911E-4</v>
      </c>
      <c r="AD1532" s="8">
        <f t="shared" si="820"/>
        <v>8.5375566645227916E-7</v>
      </c>
      <c r="AE1532" s="8">
        <f t="shared" si="813"/>
        <v>-6.6284704163309686E-4</v>
      </c>
      <c r="AJ1532" s="7"/>
      <c r="AK1532" s="6"/>
      <c r="AL1532" s="6"/>
      <c r="AM1532" s="5"/>
      <c r="AN1532" s="5"/>
    </row>
    <row r="1533" spans="2:40" x14ac:dyDescent="0.15">
      <c r="H1533" s="17">
        <f t="shared" si="821"/>
        <v>117</v>
      </c>
      <c r="I1533" s="7">
        <f t="shared" si="814"/>
        <v>117</v>
      </c>
      <c r="J1533" s="16">
        <v>0</v>
      </c>
      <c r="K1533" s="14">
        <v>0</v>
      </c>
      <c r="L1533" s="15">
        <f t="shared" si="805"/>
        <v>2881.6710463919967</v>
      </c>
      <c r="M1533" s="14">
        <f t="shared" si="806"/>
        <v>769177</v>
      </c>
      <c r="N1533" s="13"/>
      <c r="O1533" s="12">
        <f>1000*(IF(I57&lt;18,VLOOKUP(I57,'[1]Mortality (No Interventions) H'!$B$10:$O$129,13),VLOOKUP(I57,'[1]Mortality (Interventions) H'!$B$392:$AV$512,37)))</f>
        <v>777.41833895149068</v>
      </c>
      <c r="P1533" s="11">
        <v>0</v>
      </c>
      <c r="Q1533" s="10">
        <f t="shared" si="815"/>
        <v>2.6959632159098712E-10</v>
      </c>
      <c r="R1533" s="10">
        <f t="shared" si="816"/>
        <v>2.095891245186971E-10</v>
      </c>
      <c r="S1533" s="10">
        <f t="shared" si="817"/>
        <v>0</v>
      </c>
      <c r="T1533" s="9">
        <f t="shared" si="807"/>
        <v>6.0007197072290014E-11</v>
      </c>
      <c r="U1533" s="18"/>
      <c r="V1533" s="8">
        <f t="shared" si="818"/>
        <v>2.0736728985239071E-6</v>
      </c>
      <c r="W1533" s="8">
        <f t="shared" si="808"/>
        <v>4.6156155822472816E-7</v>
      </c>
      <c r="X1533" s="18"/>
      <c r="Y1533" s="8">
        <f t="shared" si="809"/>
        <v>0</v>
      </c>
      <c r="Z1533" s="8">
        <f t="shared" si="810"/>
        <v>0</v>
      </c>
      <c r="AA1533" s="8">
        <f t="shared" si="811"/>
        <v>-1.7292100237835672E-7</v>
      </c>
      <c r="AB1533" s="8">
        <f t="shared" si="819"/>
        <v>-1.6121113402991789E-4</v>
      </c>
      <c r="AC1533" s="8">
        <f t="shared" si="812"/>
        <v>-1.6138405503229625E-4</v>
      </c>
      <c r="AD1533" s="8">
        <f t="shared" si="820"/>
        <v>2.0342731134519531E-7</v>
      </c>
      <c r="AE1533" s="8">
        <f t="shared" si="813"/>
        <v>-1.6118062772095106E-4</v>
      </c>
      <c r="AJ1533" s="7"/>
      <c r="AK1533" s="6"/>
      <c r="AL1533" s="6"/>
      <c r="AM1533" s="5"/>
      <c r="AN1533" s="5"/>
    </row>
    <row r="1534" spans="2:40" x14ac:dyDescent="0.15">
      <c r="H1534" s="17">
        <f t="shared" si="821"/>
        <v>118</v>
      </c>
      <c r="I1534" s="7">
        <f t="shared" si="814"/>
        <v>118</v>
      </c>
      <c r="J1534" s="16">
        <v>0</v>
      </c>
      <c r="K1534" s="14">
        <v>0</v>
      </c>
      <c r="L1534" s="15">
        <f t="shared" si="805"/>
        <v>2881.6710463919967</v>
      </c>
      <c r="M1534" s="14">
        <f t="shared" si="806"/>
        <v>769177</v>
      </c>
      <c r="N1534" s="13"/>
      <c r="O1534" s="12">
        <f>1000*(IF(I58&lt;18,VLOOKUP(I58,'[1]Mortality (No Interventions) H'!$B$10:$O$129,13),VLOOKUP(I58,'[1]Mortality (Interventions) H'!$B$392:$AV$512,37)))</f>
        <v>792.17747164628258</v>
      </c>
      <c r="P1534" s="11">
        <v>0</v>
      </c>
      <c r="Q1534" s="10">
        <f t="shared" si="815"/>
        <v>6.0007197072290014E-11</v>
      </c>
      <c r="R1534" s="10">
        <f t="shared" si="816"/>
        <v>4.7536349657306915E-11</v>
      </c>
      <c r="S1534" s="10">
        <f t="shared" si="817"/>
        <v>0</v>
      </c>
      <c r="T1534" s="9">
        <f t="shared" si="807"/>
        <v>1.2470847414983098E-11</v>
      </c>
      <c r="U1534" s="18"/>
      <c r="V1534" s="8">
        <f t="shared" si="818"/>
        <v>4.6156155822472816E-7</v>
      </c>
      <c r="W1534" s="8">
        <f t="shared" si="808"/>
        <v>9.5922890021144552E-8</v>
      </c>
      <c r="X1534" s="18"/>
      <c r="Y1534" s="8">
        <f t="shared" si="809"/>
        <v>0</v>
      </c>
      <c r="Z1534" s="8">
        <f t="shared" si="810"/>
        <v>0</v>
      </c>
      <c r="AA1534" s="8">
        <f t="shared" si="811"/>
        <v>-3.5936879919729269E-8</v>
      </c>
      <c r="AB1534" s="8">
        <f t="shared" si="819"/>
        <v>-3.656386682035836E-5</v>
      </c>
      <c r="AC1534" s="8">
        <f t="shared" si="812"/>
        <v>-3.6599803700278089E-5</v>
      </c>
      <c r="AD1534" s="8">
        <f t="shared" si="820"/>
        <v>4.5279188861845838E-8</v>
      </c>
      <c r="AE1534" s="8">
        <f t="shared" si="813"/>
        <v>-3.6554524511416243E-5</v>
      </c>
      <c r="AJ1534" s="7"/>
      <c r="AK1534" s="6"/>
      <c r="AL1534" s="6"/>
      <c r="AM1534" s="5"/>
      <c r="AN1534" s="5"/>
    </row>
    <row r="1535" spans="2:40" x14ac:dyDescent="0.15">
      <c r="H1535" s="17">
        <f t="shared" si="821"/>
        <v>119</v>
      </c>
      <c r="I1535" s="7">
        <f t="shared" si="814"/>
        <v>119</v>
      </c>
      <c r="J1535" s="16">
        <v>0</v>
      </c>
      <c r="K1535" s="14">
        <v>0</v>
      </c>
      <c r="L1535" s="15">
        <f t="shared" si="805"/>
        <v>2881.6710463919967</v>
      </c>
      <c r="M1535" s="14">
        <f t="shared" si="806"/>
        <v>769177</v>
      </c>
      <c r="N1535" s="13"/>
      <c r="O1535" s="12">
        <f>1000*(IF(I59&lt;18,VLOOKUP(I59,'[1]Mortality (No Interventions) H'!$B$10:$O$129,13),VLOOKUP(I59,'[1]Mortality (Interventions) H'!$B$392:$AV$512,37)))</f>
        <v>805.99333967506243</v>
      </c>
      <c r="P1535" s="11">
        <v>0</v>
      </c>
      <c r="Q1535" s="10">
        <f t="shared" si="815"/>
        <v>1.2470847414983098E-11</v>
      </c>
      <c r="R1535" s="10">
        <f t="shared" si="816"/>
        <v>1.0051419956580347E-11</v>
      </c>
      <c r="S1535" s="10">
        <f t="shared" si="817"/>
        <v>0</v>
      </c>
      <c r="T1535" s="9">
        <f t="shared" si="807"/>
        <v>2.4194274584027515E-12</v>
      </c>
      <c r="U1535" s="18"/>
      <c r="V1535" s="8">
        <f t="shared" si="818"/>
        <v>9.5922890021144552E-8</v>
      </c>
      <c r="W1535" s="8">
        <f t="shared" si="808"/>
        <v>1.8609679541718535E-8</v>
      </c>
      <c r="X1535" s="18"/>
      <c r="Y1535" s="8">
        <f t="shared" si="809"/>
        <v>0</v>
      </c>
      <c r="Z1535" s="8">
        <f t="shared" si="810"/>
        <v>0</v>
      </c>
      <c r="AA1535" s="8">
        <f t="shared" si="811"/>
        <v>-6.9719940557249858E-9</v>
      </c>
      <c r="AB1535" s="8">
        <f t="shared" si="819"/>
        <v>-7.7313210479426009E-6</v>
      </c>
      <c r="AC1535" s="8">
        <f t="shared" si="812"/>
        <v>-7.7382930419983255E-6</v>
      </c>
      <c r="AD1535" s="8">
        <f t="shared" si="820"/>
        <v>9.4100355110742818E-9</v>
      </c>
      <c r="AE1535" s="8">
        <f t="shared" si="813"/>
        <v>-7.7288830064872508E-6</v>
      </c>
      <c r="AJ1535" s="7"/>
      <c r="AK1535" s="6"/>
      <c r="AL1535" s="6"/>
      <c r="AM1535" s="5"/>
      <c r="AN1535" s="5"/>
    </row>
    <row r="1536" spans="2:40" x14ac:dyDescent="0.15">
      <c r="H1536" s="17">
        <f t="shared" si="821"/>
        <v>120</v>
      </c>
      <c r="I1536" s="7">
        <f t="shared" si="814"/>
        <v>120</v>
      </c>
      <c r="J1536" s="16">
        <v>0</v>
      </c>
      <c r="K1536" s="14">
        <v>0</v>
      </c>
      <c r="L1536" s="15">
        <f t="shared" si="805"/>
        <v>2881.6710463919967</v>
      </c>
      <c r="M1536" s="14">
        <f t="shared" si="806"/>
        <v>769177</v>
      </c>
      <c r="N1536" s="13"/>
      <c r="O1536" s="12">
        <f>1000*(IF(I60&lt;18,VLOOKUP(I60,'[1]Mortality (No Interventions) H'!$B$10:$O$129,13),VLOOKUP(I60,'[1]Mortality (Interventions) H'!$B$392:$AV$512,37)))</f>
        <v>1000</v>
      </c>
      <c r="P1536" s="11">
        <v>0</v>
      </c>
      <c r="Q1536" s="10">
        <f t="shared" si="815"/>
        <v>2.4194274584027515E-12</v>
      </c>
      <c r="R1536" s="10">
        <f t="shared" si="816"/>
        <v>2.4194274584027515E-12</v>
      </c>
      <c r="S1536" s="10">
        <f t="shared" si="817"/>
        <v>0</v>
      </c>
      <c r="T1536" s="9">
        <f t="shared" si="807"/>
        <v>0</v>
      </c>
      <c r="U1536" s="18"/>
      <c r="V1536" s="8">
        <f t="shared" si="818"/>
        <v>1.8609679541718535E-8</v>
      </c>
      <c r="W1536" s="8">
        <f t="shared" si="808"/>
        <v>0</v>
      </c>
      <c r="X1536" s="18"/>
      <c r="Y1536" s="8">
        <f t="shared" si="809"/>
        <v>0</v>
      </c>
      <c r="Z1536" s="8">
        <f t="shared" si="810"/>
        <v>0</v>
      </c>
      <c r="AA1536" s="8">
        <f t="shared" si="811"/>
        <v>0</v>
      </c>
      <c r="AB1536" s="8">
        <f t="shared" si="819"/>
        <v>-1.8609679541718533E-6</v>
      </c>
      <c r="AC1536" s="8">
        <f t="shared" si="812"/>
        <v>-1.8609679541718533E-6</v>
      </c>
      <c r="AD1536" s="8">
        <f t="shared" si="820"/>
        <v>1.8256095630425884E-9</v>
      </c>
      <c r="AE1536" s="8">
        <f t="shared" si="813"/>
        <v>-1.8591423446088106E-6</v>
      </c>
      <c r="AJ1536" s="7"/>
      <c r="AK1536" s="6"/>
      <c r="AL1536" s="6"/>
      <c r="AM1536" s="5"/>
      <c r="AN1536" s="5"/>
    </row>
    <row r="1537" spans="8:40" x14ac:dyDescent="0.15">
      <c r="H1537" s="17">
        <f t="shared" si="821"/>
        <v>121</v>
      </c>
      <c r="I1537" s="7" t="b">
        <f t="shared" si="814"/>
        <v>0</v>
      </c>
      <c r="J1537" s="16">
        <v>0</v>
      </c>
      <c r="K1537" s="14">
        <v>0</v>
      </c>
      <c r="L1537" s="15">
        <f t="shared" si="805"/>
        <v>2881.6710463919967</v>
      </c>
      <c r="M1537" s="14">
        <f t="shared" si="806"/>
        <v>769177</v>
      </c>
      <c r="N1537" s="13"/>
      <c r="O1537" s="12" t="e">
        <f>1000*(IF(I61&lt;18,VLOOKUP(I61,'[1]Mortality (No Interventions) H'!$B$10:$O$129,13),VLOOKUP(I61,'[1]Mortality (Interventions) H'!$B$392:$AV$512,37)))</f>
        <v>#N/A</v>
      </c>
      <c r="P1537" s="11">
        <v>0</v>
      </c>
      <c r="Q1537" s="10">
        <f t="shared" si="815"/>
        <v>0</v>
      </c>
      <c r="R1537" s="10" t="e">
        <f t="shared" si="816"/>
        <v>#N/A</v>
      </c>
      <c r="S1537" s="10" t="e">
        <f t="shared" si="817"/>
        <v>#N/A</v>
      </c>
      <c r="T1537" s="9" t="e">
        <f t="shared" si="807"/>
        <v>#N/A</v>
      </c>
      <c r="U1537" s="18"/>
      <c r="V1537" s="8">
        <f t="shared" si="818"/>
        <v>0</v>
      </c>
      <c r="W1537" s="8" t="e">
        <f t="shared" si="808"/>
        <v>#N/A</v>
      </c>
      <c r="X1537" s="18"/>
      <c r="Y1537" s="8">
        <f t="shared" si="809"/>
        <v>0</v>
      </c>
      <c r="Z1537" s="8">
        <f t="shared" si="810"/>
        <v>0</v>
      </c>
      <c r="AA1537" s="8">
        <f t="shared" si="811"/>
        <v>0</v>
      </c>
      <c r="AB1537" s="8">
        <f t="shared" si="819"/>
        <v>0</v>
      </c>
      <c r="AC1537" s="8">
        <f t="shared" si="812"/>
        <v>0</v>
      </c>
      <c r="AD1537" s="8">
        <f t="shared" si="820"/>
        <v>0</v>
      </c>
      <c r="AE1537" s="8">
        <f t="shared" si="813"/>
        <v>0</v>
      </c>
      <c r="AJ1537" s="7"/>
      <c r="AK1537" s="6"/>
      <c r="AL1537" s="6"/>
      <c r="AM1537" s="5"/>
      <c r="AN1537" s="5"/>
    </row>
    <row r="1538" spans="8:40" x14ac:dyDescent="0.15">
      <c r="H1538" s="17">
        <f t="shared" si="821"/>
        <v>122</v>
      </c>
      <c r="I1538" s="7" t="b">
        <f t="shared" si="814"/>
        <v>0</v>
      </c>
      <c r="J1538" s="16">
        <v>0</v>
      </c>
      <c r="K1538" s="14">
        <v>0</v>
      </c>
      <c r="L1538" s="15">
        <f t="shared" si="805"/>
        <v>2881.6710463919967</v>
      </c>
      <c r="M1538" s="14">
        <f t="shared" si="806"/>
        <v>769177</v>
      </c>
      <c r="N1538" s="13"/>
      <c r="O1538" s="12" t="e">
        <f>1000*(IF(I62&lt;18,VLOOKUP(I62,'[1]Mortality (No Interventions) H'!$B$10:$O$129,13),VLOOKUP(I62,'[1]Mortality (Interventions) H'!$B$392:$AV$512,37)))</f>
        <v>#N/A</v>
      </c>
      <c r="P1538" s="11">
        <v>0</v>
      </c>
      <c r="Q1538" s="10" t="e">
        <f t="shared" si="815"/>
        <v>#N/A</v>
      </c>
      <c r="R1538" s="10" t="e">
        <f t="shared" si="816"/>
        <v>#N/A</v>
      </c>
      <c r="S1538" s="10" t="e">
        <f t="shared" si="817"/>
        <v>#N/A</v>
      </c>
      <c r="T1538" s="9" t="e">
        <f t="shared" si="807"/>
        <v>#N/A</v>
      </c>
      <c r="U1538" s="18"/>
      <c r="V1538" s="8" t="e">
        <f t="shared" si="818"/>
        <v>#N/A</v>
      </c>
      <c r="W1538" s="8" t="e">
        <f t="shared" si="808"/>
        <v>#N/A</v>
      </c>
      <c r="X1538" s="18"/>
      <c r="Y1538" s="8">
        <f t="shared" si="809"/>
        <v>0</v>
      </c>
      <c r="Z1538" s="8">
        <f t="shared" si="810"/>
        <v>0</v>
      </c>
      <c r="AA1538" s="8">
        <f t="shared" si="811"/>
        <v>0</v>
      </c>
      <c r="AB1538" s="8">
        <f t="shared" si="819"/>
        <v>0</v>
      </c>
      <c r="AC1538" s="8">
        <f t="shared" si="812"/>
        <v>0</v>
      </c>
      <c r="AD1538" s="8">
        <f t="shared" si="820"/>
        <v>0</v>
      </c>
      <c r="AE1538" s="8">
        <f t="shared" si="813"/>
        <v>0</v>
      </c>
      <c r="AJ1538" s="7"/>
      <c r="AK1538" s="6"/>
      <c r="AL1538" s="6"/>
      <c r="AM1538" s="5"/>
      <c r="AN1538" s="5"/>
    </row>
    <row r="1539" spans="8:40" x14ac:dyDescent="0.15">
      <c r="H1539" s="17">
        <f t="shared" si="821"/>
        <v>123</v>
      </c>
      <c r="I1539" s="7" t="b">
        <f t="shared" si="814"/>
        <v>0</v>
      </c>
      <c r="J1539" s="16">
        <v>0</v>
      </c>
      <c r="K1539" s="14">
        <v>0</v>
      </c>
      <c r="L1539" s="15">
        <f t="shared" si="805"/>
        <v>2881.6710463919967</v>
      </c>
      <c r="M1539" s="14">
        <f t="shared" si="806"/>
        <v>769177</v>
      </c>
      <c r="N1539" s="13"/>
      <c r="O1539" s="12" t="e">
        <f>1000*(IF(I63&lt;18,VLOOKUP(I63,'[1]Mortality (No Interventions) H'!$B$10:$O$129,13),VLOOKUP(I63,'[1]Mortality (Interventions) H'!$B$392:$AV$512,37)))</f>
        <v>#N/A</v>
      </c>
      <c r="P1539" s="11">
        <v>0</v>
      </c>
      <c r="Q1539" s="10" t="e">
        <f t="shared" si="815"/>
        <v>#N/A</v>
      </c>
      <c r="R1539" s="10" t="e">
        <f t="shared" si="816"/>
        <v>#N/A</v>
      </c>
      <c r="S1539" s="10" t="e">
        <f t="shared" si="817"/>
        <v>#N/A</v>
      </c>
      <c r="T1539" s="9" t="e">
        <f t="shared" si="807"/>
        <v>#N/A</v>
      </c>
      <c r="U1539" s="18"/>
      <c r="V1539" s="8" t="e">
        <f t="shared" si="818"/>
        <v>#N/A</v>
      </c>
      <c r="W1539" s="8" t="e">
        <f t="shared" si="808"/>
        <v>#N/A</v>
      </c>
      <c r="X1539" s="18"/>
      <c r="Y1539" s="8">
        <f t="shared" si="809"/>
        <v>0</v>
      </c>
      <c r="Z1539" s="8">
        <f t="shared" si="810"/>
        <v>0</v>
      </c>
      <c r="AA1539" s="8">
        <f t="shared" si="811"/>
        <v>0</v>
      </c>
      <c r="AB1539" s="8">
        <f t="shared" si="819"/>
        <v>0</v>
      </c>
      <c r="AC1539" s="8">
        <f t="shared" si="812"/>
        <v>0</v>
      </c>
      <c r="AD1539" s="8">
        <f t="shared" si="820"/>
        <v>0</v>
      </c>
      <c r="AE1539" s="8">
        <f t="shared" si="813"/>
        <v>0</v>
      </c>
      <c r="AJ1539" s="7"/>
      <c r="AK1539" s="6"/>
      <c r="AL1539" s="6"/>
      <c r="AM1539" s="5"/>
      <c r="AN1539" s="5"/>
    </row>
    <row r="1540" spans="8:40" x14ac:dyDescent="0.15">
      <c r="H1540" s="17">
        <f t="shared" si="821"/>
        <v>124</v>
      </c>
      <c r="I1540" s="7" t="b">
        <f t="shared" si="814"/>
        <v>0</v>
      </c>
      <c r="J1540" s="16">
        <v>0</v>
      </c>
      <c r="K1540" s="14">
        <v>0</v>
      </c>
      <c r="L1540" s="15">
        <f t="shared" si="805"/>
        <v>2881.6710463919967</v>
      </c>
      <c r="M1540" s="14">
        <f t="shared" si="806"/>
        <v>769177</v>
      </c>
      <c r="N1540" s="13"/>
      <c r="O1540" s="12" t="e">
        <f>1000*(IF(I64&lt;18,VLOOKUP(I64,'[1]Mortality (No Interventions) H'!$B$10:$O$129,13),VLOOKUP(I64,'[1]Mortality (Interventions) H'!$B$392:$AV$512,37)))</f>
        <v>#N/A</v>
      </c>
      <c r="P1540" s="11">
        <v>0</v>
      </c>
      <c r="Q1540" s="10" t="e">
        <f t="shared" si="815"/>
        <v>#N/A</v>
      </c>
      <c r="R1540" s="10" t="e">
        <f t="shared" si="816"/>
        <v>#N/A</v>
      </c>
      <c r="S1540" s="10" t="e">
        <f t="shared" si="817"/>
        <v>#N/A</v>
      </c>
      <c r="T1540" s="9" t="e">
        <f t="shared" si="807"/>
        <v>#N/A</v>
      </c>
      <c r="U1540" s="18"/>
      <c r="V1540" s="8" t="e">
        <f t="shared" si="818"/>
        <v>#N/A</v>
      </c>
      <c r="W1540" s="8" t="e">
        <f t="shared" si="808"/>
        <v>#N/A</v>
      </c>
      <c r="X1540" s="18"/>
      <c r="Y1540" s="8">
        <f t="shared" si="809"/>
        <v>0</v>
      </c>
      <c r="Z1540" s="8">
        <f t="shared" si="810"/>
        <v>0</v>
      </c>
      <c r="AA1540" s="8">
        <f t="shared" si="811"/>
        <v>0</v>
      </c>
      <c r="AB1540" s="8">
        <f t="shared" si="819"/>
        <v>0</v>
      </c>
      <c r="AC1540" s="8">
        <f t="shared" si="812"/>
        <v>0</v>
      </c>
      <c r="AD1540" s="8">
        <f t="shared" si="820"/>
        <v>0</v>
      </c>
      <c r="AE1540" s="8">
        <f t="shared" si="813"/>
        <v>0</v>
      </c>
      <c r="AJ1540" s="7"/>
      <c r="AK1540" s="6"/>
      <c r="AL1540" s="6"/>
      <c r="AM1540" s="5"/>
      <c r="AN1540" s="5"/>
    </row>
    <row r="1541" spans="8:40" x14ac:dyDescent="0.15">
      <c r="H1541" s="17">
        <f t="shared" si="821"/>
        <v>125</v>
      </c>
      <c r="I1541" s="7" t="b">
        <f t="shared" si="814"/>
        <v>0</v>
      </c>
      <c r="J1541" s="16">
        <v>0</v>
      </c>
      <c r="K1541" s="14">
        <v>0</v>
      </c>
      <c r="L1541" s="15">
        <f t="shared" si="805"/>
        <v>2881.6710463919967</v>
      </c>
      <c r="M1541" s="14">
        <f t="shared" si="806"/>
        <v>769177</v>
      </c>
      <c r="N1541" s="13"/>
      <c r="O1541" s="12" t="e">
        <f>1000*(IF(I65&lt;18,VLOOKUP(I65,'[1]Mortality (No Interventions) H'!$B$10:$O$129,13),VLOOKUP(I65,'[1]Mortality (Interventions) H'!$B$392:$AV$512,37)))</f>
        <v>#N/A</v>
      </c>
      <c r="P1541" s="11">
        <v>0</v>
      </c>
      <c r="Q1541" s="10" t="e">
        <f t="shared" si="815"/>
        <v>#N/A</v>
      </c>
      <c r="R1541" s="10" t="e">
        <f t="shared" si="816"/>
        <v>#N/A</v>
      </c>
      <c r="S1541" s="10" t="e">
        <f t="shared" si="817"/>
        <v>#N/A</v>
      </c>
      <c r="T1541" s="9" t="e">
        <f t="shared" si="807"/>
        <v>#N/A</v>
      </c>
      <c r="U1541" s="18"/>
      <c r="V1541" s="8" t="e">
        <f t="shared" si="818"/>
        <v>#N/A</v>
      </c>
      <c r="W1541" s="8" t="e">
        <f t="shared" si="808"/>
        <v>#N/A</v>
      </c>
      <c r="X1541" s="18"/>
      <c r="Y1541" s="8">
        <f t="shared" si="809"/>
        <v>0</v>
      </c>
      <c r="Z1541" s="8">
        <f t="shared" si="810"/>
        <v>0</v>
      </c>
      <c r="AA1541" s="8">
        <f t="shared" si="811"/>
        <v>0</v>
      </c>
      <c r="AB1541" s="8">
        <f t="shared" si="819"/>
        <v>0</v>
      </c>
      <c r="AC1541" s="8">
        <f t="shared" si="812"/>
        <v>0</v>
      </c>
      <c r="AD1541" s="8">
        <f t="shared" si="820"/>
        <v>0</v>
      </c>
      <c r="AE1541" s="8">
        <f t="shared" si="813"/>
        <v>0</v>
      </c>
      <c r="AJ1541" s="7"/>
      <c r="AK1541" s="6"/>
      <c r="AL1541" s="6"/>
      <c r="AM1541" s="5"/>
      <c r="AN1541" s="5"/>
    </row>
    <row r="1542" spans="8:40" x14ac:dyDescent="0.15">
      <c r="H1542" s="17">
        <f t="shared" si="821"/>
        <v>126</v>
      </c>
      <c r="I1542" s="7" t="b">
        <f t="shared" si="814"/>
        <v>0</v>
      </c>
      <c r="J1542" s="16">
        <v>0</v>
      </c>
      <c r="K1542" s="14">
        <v>0</v>
      </c>
      <c r="L1542" s="15">
        <f t="shared" si="805"/>
        <v>2881.6710463919967</v>
      </c>
      <c r="M1542" s="14">
        <f t="shared" si="806"/>
        <v>769177</v>
      </c>
      <c r="N1542" s="13"/>
      <c r="O1542" s="12" t="e">
        <f>1000*(IF(I66&lt;18,VLOOKUP(I66,'[1]Mortality (No Interventions) H'!$B$10:$O$129,13),VLOOKUP(I66,'[1]Mortality (Interventions) H'!$B$392:$AV$512,37)))</f>
        <v>#N/A</v>
      </c>
      <c r="P1542" s="11">
        <v>0</v>
      </c>
      <c r="Q1542" s="10" t="e">
        <f t="shared" si="815"/>
        <v>#N/A</v>
      </c>
      <c r="R1542" s="10" t="e">
        <f t="shared" si="816"/>
        <v>#N/A</v>
      </c>
      <c r="S1542" s="10" t="e">
        <f t="shared" si="817"/>
        <v>#N/A</v>
      </c>
      <c r="T1542" s="9" t="e">
        <f t="shared" si="807"/>
        <v>#N/A</v>
      </c>
      <c r="U1542" s="18"/>
      <c r="V1542" s="8" t="e">
        <f t="shared" si="818"/>
        <v>#N/A</v>
      </c>
      <c r="W1542" s="8" t="e">
        <f t="shared" si="808"/>
        <v>#N/A</v>
      </c>
      <c r="X1542" s="18"/>
      <c r="Y1542" s="8">
        <f t="shared" si="809"/>
        <v>0</v>
      </c>
      <c r="Z1542" s="8">
        <f t="shared" si="810"/>
        <v>0</v>
      </c>
      <c r="AA1542" s="8">
        <f t="shared" si="811"/>
        <v>0</v>
      </c>
      <c r="AB1542" s="8">
        <f t="shared" si="819"/>
        <v>0</v>
      </c>
      <c r="AC1542" s="8">
        <f t="shared" si="812"/>
        <v>0</v>
      </c>
      <c r="AD1542" s="8">
        <f t="shared" si="820"/>
        <v>0</v>
      </c>
      <c r="AE1542" s="8">
        <f t="shared" si="813"/>
        <v>0</v>
      </c>
      <c r="AJ1542" s="7"/>
      <c r="AK1542" s="6"/>
      <c r="AL1542" s="6"/>
      <c r="AM1542" s="5"/>
      <c r="AN1542" s="5"/>
    </row>
    <row r="1543" spans="8:40" x14ac:dyDescent="0.15">
      <c r="H1543" s="17">
        <f t="shared" si="821"/>
        <v>127</v>
      </c>
      <c r="I1543" s="7" t="b">
        <f t="shared" si="814"/>
        <v>0</v>
      </c>
      <c r="J1543" s="16">
        <v>0</v>
      </c>
      <c r="K1543" s="14">
        <v>0</v>
      </c>
      <c r="L1543" s="15">
        <f t="shared" si="805"/>
        <v>2881.6710463919967</v>
      </c>
      <c r="M1543" s="14">
        <f t="shared" si="806"/>
        <v>769177</v>
      </c>
      <c r="N1543" s="13"/>
      <c r="O1543" s="12" t="e">
        <f>1000*(IF(I67&lt;18,VLOOKUP(I67,'[1]Mortality (No Interventions) H'!$B$10:$O$129,13),VLOOKUP(I67,'[1]Mortality (Interventions) H'!$B$392:$AV$512,37)))</f>
        <v>#N/A</v>
      </c>
      <c r="P1543" s="11">
        <v>0</v>
      </c>
      <c r="Q1543" s="10" t="e">
        <f t="shared" si="815"/>
        <v>#N/A</v>
      </c>
      <c r="R1543" s="10" t="e">
        <f t="shared" si="816"/>
        <v>#N/A</v>
      </c>
      <c r="S1543" s="10" t="e">
        <f t="shared" si="817"/>
        <v>#N/A</v>
      </c>
      <c r="T1543" s="9" t="e">
        <f t="shared" si="807"/>
        <v>#N/A</v>
      </c>
      <c r="U1543" s="18"/>
      <c r="V1543" s="8" t="e">
        <f t="shared" si="818"/>
        <v>#N/A</v>
      </c>
      <c r="W1543" s="8" t="e">
        <f t="shared" si="808"/>
        <v>#N/A</v>
      </c>
      <c r="X1543" s="18"/>
      <c r="Y1543" s="8">
        <f t="shared" si="809"/>
        <v>0</v>
      </c>
      <c r="Z1543" s="8">
        <f t="shared" si="810"/>
        <v>0</v>
      </c>
      <c r="AA1543" s="8">
        <f t="shared" si="811"/>
        <v>0</v>
      </c>
      <c r="AB1543" s="8">
        <f t="shared" si="819"/>
        <v>0</v>
      </c>
      <c r="AC1543" s="8">
        <f t="shared" si="812"/>
        <v>0</v>
      </c>
      <c r="AD1543" s="8">
        <f t="shared" si="820"/>
        <v>0</v>
      </c>
      <c r="AE1543" s="8">
        <f t="shared" si="813"/>
        <v>0</v>
      </c>
      <c r="AJ1543" s="7"/>
      <c r="AK1543" s="6"/>
      <c r="AL1543" s="6"/>
      <c r="AM1543" s="5"/>
      <c r="AN1543" s="5"/>
    </row>
    <row r="1544" spans="8:40" x14ac:dyDescent="0.15">
      <c r="H1544" s="17">
        <f t="shared" si="821"/>
        <v>128</v>
      </c>
      <c r="I1544" s="7" t="b">
        <f t="shared" si="814"/>
        <v>0</v>
      </c>
      <c r="J1544" s="16">
        <v>0</v>
      </c>
      <c r="K1544" s="14">
        <v>0</v>
      </c>
      <c r="L1544" s="15">
        <f t="shared" si="805"/>
        <v>2881.6710463919967</v>
      </c>
      <c r="M1544" s="14">
        <f t="shared" ref="M1544:M1575" si="822">$E$11</f>
        <v>769177</v>
      </c>
      <c r="N1544" s="13"/>
      <c r="O1544" s="12" t="e">
        <f>1000*(IF(I68&lt;18,VLOOKUP(I68,'[1]Mortality (No Interventions) H'!$B$10:$O$129,13),VLOOKUP(I68,'[1]Mortality (Interventions) H'!$B$392:$AV$512,37)))</f>
        <v>#N/A</v>
      </c>
      <c r="P1544" s="11">
        <v>0</v>
      </c>
      <c r="Q1544" s="10" t="e">
        <f t="shared" si="815"/>
        <v>#N/A</v>
      </c>
      <c r="R1544" s="10" t="e">
        <f t="shared" si="816"/>
        <v>#N/A</v>
      </c>
      <c r="S1544" s="10" t="e">
        <f t="shared" si="817"/>
        <v>#N/A</v>
      </c>
      <c r="T1544" s="9" t="e">
        <f t="shared" ref="T1544:T1575" si="823">Q1544-SUM(R1544:S1544)</f>
        <v>#N/A</v>
      </c>
      <c r="U1544" s="18"/>
      <c r="V1544" s="8" t="e">
        <f t="shared" si="818"/>
        <v>#N/A</v>
      </c>
      <c r="W1544" s="8" t="e">
        <f t="shared" ref="W1544:W1575" si="824">$G$14*M1544*T1544</f>
        <v>#N/A</v>
      </c>
      <c r="X1544" s="18"/>
      <c r="Y1544" s="8">
        <f t="shared" ref="Y1544:Y1575" si="825">IFERROR(_xlfn.IFNA($T1544*J1544,0),0)</f>
        <v>0</v>
      </c>
      <c r="Z1544" s="8">
        <f t="shared" ref="Z1544:Z1575" si="826">IFERROR(_xlfn.IFNA(-$T1544*K1544,0),0)</f>
        <v>0</v>
      </c>
      <c r="AA1544" s="8">
        <f t="shared" ref="AA1544:AA1575" si="827">IFERROR(_xlfn.IFNA(-$T1544*L1544,0),0)</f>
        <v>0</v>
      </c>
      <c r="AB1544" s="8">
        <f t="shared" si="819"/>
        <v>0</v>
      </c>
      <c r="AC1544" s="8">
        <f t="shared" ref="AC1544:AC1575" si="828">IFERROR(_xlfn.IFNA(SUM(Y1544:AB1544),0),0)</f>
        <v>0</v>
      </c>
      <c r="AD1544" s="8">
        <f t="shared" si="820"/>
        <v>0</v>
      </c>
      <c r="AE1544" s="8">
        <f t="shared" ref="AE1544:AE1575" si="829">IFERROR(_xlfn.IFNA(SUM(AC1544:AD1544),0),0)</f>
        <v>0</v>
      </c>
      <c r="AJ1544" s="7"/>
      <c r="AK1544" s="6"/>
      <c r="AL1544" s="6"/>
      <c r="AM1544" s="5"/>
      <c r="AN1544" s="5"/>
    </row>
    <row r="1545" spans="8:40" x14ac:dyDescent="0.15">
      <c r="H1545" s="17">
        <f t="shared" si="821"/>
        <v>129</v>
      </c>
      <c r="I1545" s="7" t="b">
        <f t="shared" ref="I1545:I1576" si="830">IF(H1545&lt;121, H1545 )</f>
        <v>0</v>
      </c>
      <c r="J1545" s="16">
        <v>0</v>
      </c>
      <c r="K1545" s="14">
        <v>0</v>
      </c>
      <c r="L1545" s="15">
        <f t="shared" si="805"/>
        <v>2881.6710463919967</v>
      </c>
      <c r="M1545" s="14">
        <f t="shared" si="822"/>
        <v>769177</v>
      </c>
      <c r="N1545" s="13"/>
      <c r="O1545" s="12" t="e">
        <f>1000*(IF(I69&lt;18,VLOOKUP(I69,'[1]Mortality (No Interventions) H'!$B$10:$O$129,13),VLOOKUP(I69,'[1]Mortality (Interventions) H'!$B$392:$AV$512,37)))</f>
        <v>#N/A</v>
      </c>
      <c r="P1545" s="11">
        <v>0</v>
      </c>
      <c r="Q1545" s="10" t="e">
        <f t="shared" ref="Q1545:Q1576" si="831">T1544</f>
        <v>#N/A</v>
      </c>
      <c r="R1545" s="10" t="e">
        <f t="shared" ref="R1545:R1576" si="832">O1545*Q1545/1000</f>
        <v>#N/A</v>
      </c>
      <c r="S1545" s="10" t="e">
        <f t="shared" ref="S1545:S1576" si="833">MIN(P1545*Q1545,Q1545-R1545)</f>
        <v>#N/A</v>
      </c>
      <c r="T1545" s="9" t="e">
        <f t="shared" si="823"/>
        <v>#N/A</v>
      </c>
      <c r="U1545" s="18"/>
      <c r="V1545" s="8" t="e">
        <f t="shared" ref="V1545:V1576" si="834">W1544</f>
        <v>#N/A</v>
      </c>
      <c r="W1545" s="8" t="e">
        <f t="shared" si="824"/>
        <v>#N/A</v>
      </c>
      <c r="X1545" s="18"/>
      <c r="Y1545" s="8">
        <f t="shared" si="825"/>
        <v>0</v>
      </c>
      <c r="Z1545" s="8">
        <f t="shared" si="826"/>
        <v>0</v>
      </c>
      <c r="AA1545" s="8">
        <f t="shared" si="827"/>
        <v>0</v>
      </c>
      <c r="AB1545" s="8">
        <f t="shared" ref="AB1545:AB1576" si="835">IFERROR(_xlfn.IFNA(-M1545*R1545,0),0)</f>
        <v>0</v>
      </c>
      <c r="AC1545" s="8">
        <f t="shared" si="828"/>
        <v>0</v>
      </c>
      <c r="AD1545" s="8">
        <f t="shared" ref="AD1545:AD1576" si="836">IFERROR(_xlfn.IFNA($D$6*SUM(V1545:V1545,Y1545:Z1545),0),0)</f>
        <v>0</v>
      </c>
      <c r="AE1545" s="8">
        <f t="shared" si="829"/>
        <v>0</v>
      </c>
      <c r="AJ1545" s="7"/>
      <c r="AK1545" s="6"/>
      <c r="AL1545" s="6"/>
      <c r="AM1545" s="5"/>
      <c r="AN1545" s="5"/>
    </row>
    <row r="1546" spans="8:40" x14ac:dyDescent="0.15">
      <c r="H1546" s="17">
        <f t="shared" ref="H1546:H1577" si="837">H1545+1</f>
        <v>130</v>
      </c>
      <c r="I1546" s="7" t="b">
        <f t="shared" si="830"/>
        <v>0</v>
      </c>
      <c r="J1546" s="16">
        <v>0</v>
      </c>
      <c r="K1546" s="14">
        <v>0</v>
      </c>
      <c r="L1546" s="15">
        <f t="shared" si="805"/>
        <v>2881.6710463919967</v>
      </c>
      <c r="M1546" s="14">
        <f t="shared" si="822"/>
        <v>769177</v>
      </c>
      <c r="N1546" s="13"/>
      <c r="O1546" s="12" t="e">
        <f>1000*(IF(I70&lt;18,VLOOKUP(I70,'[1]Mortality (No Interventions) H'!$B$10:$O$129,13),VLOOKUP(I70,'[1]Mortality (Interventions) H'!$B$392:$AV$512,37)))</f>
        <v>#N/A</v>
      </c>
      <c r="P1546" s="11">
        <v>0</v>
      </c>
      <c r="Q1546" s="10" t="e">
        <f t="shared" si="831"/>
        <v>#N/A</v>
      </c>
      <c r="R1546" s="10" t="e">
        <f t="shared" si="832"/>
        <v>#N/A</v>
      </c>
      <c r="S1546" s="10" t="e">
        <f t="shared" si="833"/>
        <v>#N/A</v>
      </c>
      <c r="T1546" s="9" t="e">
        <f t="shared" si="823"/>
        <v>#N/A</v>
      </c>
      <c r="U1546" s="18"/>
      <c r="V1546" s="8" t="e">
        <f t="shared" si="834"/>
        <v>#N/A</v>
      </c>
      <c r="W1546" s="8" t="e">
        <f t="shared" si="824"/>
        <v>#N/A</v>
      </c>
      <c r="X1546" s="18"/>
      <c r="Y1546" s="8">
        <f t="shared" si="825"/>
        <v>0</v>
      </c>
      <c r="Z1546" s="8">
        <f t="shared" si="826"/>
        <v>0</v>
      </c>
      <c r="AA1546" s="8">
        <f t="shared" si="827"/>
        <v>0</v>
      </c>
      <c r="AB1546" s="8">
        <f t="shared" si="835"/>
        <v>0</v>
      </c>
      <c r="AC1546" s="8">
        <f t="shared" si="828"/>
        <v>0</v>
      </c>
      <c r="AD1546" s="8">
        <f t="shared" si="836"/>
        <v>0</v>
      </c>
      <c r="AE1546" s="8">
        <f t="shared" si="829"/>
        <v>0</v>
      </c>
      <c r="AJ1546" s="7"/>
      <c r="AK1546" s="6"/>
      <c r="AL1546" s="6"/>
      <c r="AM1546" s="5"/>
      <c r="AN1546" s="5"/>
    </row>
    <row r="1547" spans="8:40" x14ac:dyDescent="0.15">
      <c r="H1547" s="17">
        <f t="shared" si="837"/>
        <v>131</v>
      </c>
      <c r="I1547" s="7" t="b">
        <f t="shared" si="830"/>
        <v>0</v>
      </c>
      <c r="J1547" s="16">
        <v>0</v>
      </c>
      <c r="K1547" s="14">
        <v>0</v>
      </c>
      <c r="L1547" s="15">
        <f t="shared" ref="L1547:L1600" si="838">$C$1491</f>
        <v>2881.6710463919967</v>
      </c>
      <c r="M1547" s="14">
        <f t="shared" si="822"/>
        <v>769177</v>
      </c>
      <c r="N1547" s="13"/>
      <c r="O1547" s="12" t="e">
        <f>1000*(IF(I71&lt;18,VLOOKUP(I71,'[1]Mortality (No Interventions) H'!$B$10:$O$129,13),VLOOKUP(I71,'[1]Mortality (Interventions) H'!$B$392:$AV$512,37)))</f>
        <v>#N/A</v>
      </c>
      <c r="P1547" s="11">
        <v>0</v>
      </c>
      <c r="Q1547" s="10" t="e">
        <f t="shared" si="831"/>
        <v>#N/A</v>
      </c>
      <c r="R1547" s="10" t="e">
        <f t="shared" si="832"/>
        <v>#N/A</v>
      </c>
      <c r="S1547" s="10" t="e">
        <f t="shared" si="833"/>
        <v>#N/A</v>
      </c>
      <c r="T1547" s="9" t="e">
        <f t="shared" si="823"/>
        <v>#N/A</v>
      </c>
      <c r="U1547" s="18"/>
      <c r="V1547" s="8" t="e">
        <f t="shared" si="834"/>
        <v>#N/A</v>
      </c>
      <c r="W1547" s="8" t="e">
        <f t="shared" si="824"/>
        <v>#N/A</v>
      </c>
      <c r="X1547" s="18"/>
      <c r="Y1547" s="8">
        <f t="shared" si="825"/>
        <v>0</v>
      </c>
      <c r="Z1547" s="8">
        <f t="shared" si="826"/>
        <v>0</v>
      </c>
      <c r="AA1547" s="8">
        <f t="shared" si="827"/>
        <v>0</v>
      </c>
      <c r="AB1547" s="8">
        <f t="shared" si="835"/>
        <v>0</v>
      </c>
      <c r="AC1547" s="8">
        <f t="shared" si="828"/>
        <v>0</v>
      </c>
      <c r="AD1547" s="8">
        <f t="shared" si="836"/>
        <v>0</v>
      </c>
      <c r="AE1547" s="8">
        <f t="shared" si="829"/>
        <v>0</v>
      </c>
      <c r="AJ1547" s="7"/>
      <c r="AK1547" s="6"/>
      <c r="AL1547" s="6"/>
      <c r="AM1547" s="5"/>
      <c r="AN1547" s="5"/>
    </row>
    <row r="1548" spans="8:40" x14ac:dyDescent="0.15">
      <c r="H1548" s="17">
        <f t="shared" si="837"/>
        <v>132</v>
      </c>
      <c r="I1548" s="7" t="b">
        <f t="shared" si="830"/>
        <v>0</v>
      </c>
      <c r="J1548" s="16">
        <v>0</v>
      </c>
      <c r="K1548" s="14">
        <v>0</v>
      </c>
      <c r="L1548" s="15">
        <f t="shared" si="838"/>
        <v>2881.6710463919967</v>
      </c>
      <c r="M1548" s="14">
        <f t="shared" si="822"/>
        <v>769177</v>
      </c>
      <c r="N1548" s="13"/>
      <c r="O1548" s="12" t="e">
        <f>1000*(IF(I72&lt;18,VLOOKUP(I72,'[1]Mortality (No Interventions) H'!$B$10:$O$129,13),VLOOKUP(I72,'[1]Mortality (Interventions) H'!$B$392:$AV$512,37)))</f>
        <v>#N/A</v>
      </c>
      <c r="P1548" s="11">
        <v>0</v>
      </c>
      <c r="Q1548" s="10" t="e">
        <f t="shared" si="831"/>
        <v>#N/A</v>
      </c>
      <c r="R1548" s="10" t="e">
        <f t="shared" si="832"/>
        <v>#N/A</v>
      </c>
      <c r="S1548" s="10" t="e">
        <f t="shared" si="833"/>
        <v>#N/A</v>
      </c>
      <c r="T1548" s="9" t="e">
        <f t="shared" si="823"/>
        <v>#N/A</v>
      </c>
      <c r="U1548" s="18"/>
      <c r="V1548" s="8" t="e">
        <f t="shared" si="834"/>
        <v>#N/A</v>
      </c>
      <c r="W1548" s="8" t="e">
        <f t="shared" si="824"/>
        <v>#N/A</v>
      </c>
      <c r="X1548" s="18"/>
      <c r="Y1548" s="8">
        <f t="shared" si="825"/>
        <v>0</v>
      </c>
      <c r="Z1548" s="8">
        <f t="shared" si="826"/>
        <v>0</v>
      </c>
      <c r="AA1548" s="8">
        <f t="shared" si="827"/>
        <v>0</v>
      </c>
      <c r="AB1548" s="8">
        <f t="shared" si="835"/>
        <v>0</v>
      </c>
      <c r="AC1548" s="8">
        <f t="shared" si="828"/>
        <v>0</v>
      </c>
      <c r="AD1548" s="8">
        <f t="shared" si="836"/>
        <v>0</v>
      </c>
      <c r="AE1548" s="8">
        <f t="shared" si="829"/>
        <v>0</v>
      </c>
      <c r="AJ1548" s="7"/>
      <c r="AK1548" s="6"/>
      <c r="AL1548" s="6"/>
      <c r="AM1548" s="5"/>
      <c r="AN1548" s="5"/>
    </row>
    <row r="1549" spans="8:40" x14ac:dyDescent="0.15">
      <c r="H1549" s="17">
        <f t="shared" si="837"/>
        <v>133</v>
      </c>
      <c r="I1549" s="7" t="b">
        <f t="shared" si="830"/>
        <v>0</v>
      </c>
      <c r="J1549" s="16">
        <v>0</v>
      </c>
      <c r="K1549" s="14">
        <v>0</v>
      </c>
      <c r="L1549" s="15">
        <f t="shared" si="838"/>
        <v>2881.6710463919967</v>
      </c>
      <c r="M1549" s="14">
        <f t="shared" si="822"/>
        <v>769177</v>
      </c>
      <c r="N1549" s="13"/>
      <c r="O1549" s="12" t="e">
        <f>1000*(IF(I73&lt;18,VLOOKUP(I73,'[1]Mortality (No Interventions) H'!$B$10:$O$129,13),VLOOKUP(I73,'[1]Mortality (Interventions) H'!$B$392:$AV$512,37)))</f>
        <v>#N/A</v>
      </c>
      <c r="P1549" s="11">
        <v>0</v>
      </c>
      <c r="Q1549" s="10" t="e">
        <f t="shared" si="831"/>
        <v>#N/A</v>
      </c>
      <c r="R1549" s="10" t="e">
        <f t="shared" si="832"/>
        <v>#N/A</v>
      </c>
      <c r="S1549" s="10" t="e">
        <f t="shared" si="833"/>
        <v>#N/A</v>
      </c>
      <c r="T1549" s="9" t="e">
        <f t="shared" si="823"/>
        <v>#N/A</v>
      </c>
      <c r="U1549" s="18"/>
      <c r="V1549" s="8" t="e">
        <f t="shared" si="834"/>
        <v>#N/A</v>
      </c>
      <c r="W1549" s="8" t="e">
        <f t="shared" si="824"/>
        <v>#N/A</v>
      </c>
      <c r="X1549" s="18"/>
      <c r="Y1549" s="8">
        <f t="shared" si="825"/>
        <v>0</v>
      </c>
      <c r="Z1549" s="8">
        <f t="shared" si="826"/>
        <v>0</v>
      </c>
      <c r="AA1549" s="8">
        <f t="shared" si="827"/>
        <v>0</v>
      </c>
      <c r="AB1549" s="8">
        <f t="shared" si="835"/>
        <v>0</v>
      </c>
      <c r="AC1549" s="8">
        <f t="shared" si="828"/>
        <v>0</v>
      </c>
      <c r="AD1549" s="8">
        <f t="shared" si="836"/>
        <v>0</v>
      </c>
      <c r="AE1549" s="8">
        <f t="shared" si="829"/>
        <v>0</v>
      </c>
      <c r="AJ1549" s="7"/>
      <c r="AK1549" s="6"/>
      <c r="AL1549" s="6"/>
      <c r="AM1549" s="5"/>
      <c r="AN1549" s="5"/>
    </row>
    <row r="1550" spans="8:40" x14ac:dyDescent="0.15">
      <c r="H1550" s="17">
        <f t="shared" si="837"/>
        <v>134</v>
      </c>
      <c r="I1550" s="7" t="b">
        <f t="shared" si="830"/>
        <v>0</v>
      </c>
      <c r="J1550" s="16">
        <v>0</v>
      </c>
      <c r="K1550" s="14">
        <v>0</v>
      </c>
      <c r="L1550" s="15">
        <f t="shared" si="838"/>
        <v>2881.6710463919967</v>
      </c>
      <c r="M1550" s="14">
        <f t="shared" si="822"/>
        <v>769177</v>
      </c>
      <c r="N1550" s="13"/>
      <c r="O1550" s="12" t="e">
        <f>1000*(IF(I74&lt;18,VLOOKUP(I74,'[1]Mortality (No Interventions) H'!$B$10:$O$129,13),VLOOKUP(I74,'[1]Mortality (Interventions) H'!$B$392:$AV$512,37)))</f>
        <v>#N/A</v>
      </c>
      <c r="P1550" s="11">
        <v>0</v>
      </c>
      <c r="Q1550" s="10" t="e">
        <f t="shared" si="831"/>
        <v>#N/A</v>
      </c>
      <c r="R1550" s="10" t="e">
        <f t="shared" si="832"/>
        <v>#N/A</v>
      </c>
      <c r="S1550" s="10" t="e">
        <f t="shared" si="833"/>
        <v>#N/A</v>
      </c>
      <c r="T1550" s="9" t="e">
        <f t="shared" si="823"/>
        <v>#N/A</v>
      </c>
      <c r="U1550" s="18"/>
      <c r="V1550" s="8" t="e">
        <f t="shared" si="834"/>
        <v>#N/A</v>
      </c>
      <c r="W1550" s="8" t="e">
        <f t="shared" si="824"/>
        <v>#N/A</v>
      </c>
      <c r="X1550" s="18"/>
      <c r="Y1550" s="8">
        <f t="shared" si="825"/>
        <v>0</v>
      </c>
      <c r="Z1550" s="8">
        <f t="shared" si="826"/>
        <v>0</v>
      </c>
      <c r="AA1550" s="8">
        <f t="shared" si="827"/>
        <v>0</v>
      </c>
      <c r="AB1550" s="8">
        <f t="shared" si="835"/>
        <v>0</v>
      </c>
      <c r="AC1550" s="8">
        <f t="shared" si="828"/>
        <v>0</v>
      </c>
      <c r="AD1550" s="8">
        <f t="shared" si="836"/>
        <v>0</v>
      </c>
      <c r="AE1550" s="8">
        <f t="shared" si="829"/>
        <v>0</v>
      </c>
      <c r="AJ1550" s="7"/>
      <c r="AK1550" s="6"/>
      <c r="AL1550" s="6"/>
      <c r="AM1550" s="5"/>
      <c r="AN1550" s="5"/>
    </row>
    <row r="1551" spans="8:40" x14ac:dyDescent="0.15">
      <c r="H1551" s="17">
        <f t="shared" si="837"/>
        <v>135</v>
      </c>
      <c r="I1551" s="7" t="b">
        <f t="shared" si="830"/>
        <v>0</v>
      </c>
      <c r="J1551" s="16">
        <v>0</v>
      </c>
      <c r="K1551" s="14">
        <v>0</v>
      </c>
      <c r="L1551" s="15">
        <f t="shared" si="838"/>
        <v>2881.6710463919967</v>
      </c>
      <c r="M1551" s="14">
        <f t="shared" si="822"/>
        <v>769177</v>
      </c>
      <c r="N1551" s="13"/>
      <c r="O1551" s="12" t="e">
        <f>1000*(IF(I75&lt;18,VLOOKUP(I75,'[1]Mortality (No Interventions) H'!$B$10:$O$129,13),VLOOKUP(I75,'[1]Mortality (Interventions) H'!$B$392:$AV$512,37)))</f>
        <v>#N/A</v>
      </c>
      <c r="P1551" s="11">
        <v>0</v>
      </c>
      <c r="Q1551" s="10" t="e">
        <f t="shared" si="831"/>
        <v>#N/A</v>
      </c>
      <c r="R1551" s="10" t="e">
        <f t="shared" si="832"/>
        <v>#N/A</v>
      </c>
      <c r="S1551" s="10" t="e">
        <f t="shared" si="833"/>
        <v>#N/A</v>
      </c>
      <c r="T1551" s="9" t="e">
        <f t="shared" si="823"/>
        <v>#N/A</v>
      </c>
      <c r="U1551" s="18"/>
      <c r="V1551" s="8" t="e">
        <f t="shared" si="834"/>
        <v>#N/A</v>
      </c>
      <c r="W1551" s="8" t="e">
        <f t="shared" si="824"/>
        <v>#N/A</v>
      </c>
      <c r="X1551" s="18"/>
      <c r="Y1551" s="8">
        <f t="shared" si="825"/>
        <v>0</v>
      </c>
      <c r="Z1551" s="8">
        <f t="shared" si="826"/>
        <v>0</v>
      </c>
      <c r="AA1551" s="8">
        <f t="shared" si="827"/>
        <v>0</v>
      </c>
      <c r="AB1551" s="8">
        <f t="shared" si="835"/>
        <v>0</v>
      </c>
      <c r="AC1551" s="8">
        <f t="shared" si="828"/>
        <v>0</v>
      </c>
      <c r="AD1551" s="8">
        <f t="shared" si="836"/>
        <v>0</v>
      </c>
      <c r="AE1551" s="8">
        <f t="shared" si="829"/>
        <v>0</v>
      </c>
      <c r="AJ1551" s="7"/>
      <c r="AK1551" s="6"/>
      <c r="AL1551" s="6"/>
      <c r="AM1551" s="5"/>
      <c r="AN1551" s="5"/>
    </row>
    <row r="1552" spans="8:40" x14ac:dyDescent="0.15">
      <c r="H1552" s="17">
        <f t="shared" si="837"/>
        <v>136</v>
      </c>
      <c r="I1552" s="7" t="b">
        <f t="shared" si="830"/>
        <v>0</v>
      </c>
      <c r="J1552" s="16">
        <v>0</v>
      </c>
      <c r="K1552" s="14">
        <v>0</v>
      </c>
      <c r="L1552" s="15">
        <f t="shared" si="838"/>
        <v>2881.6710463919967</v>
      </c>
      <c r="M1552" s="14">
        <f t="shared" si="822"/>
        <v>769177</v>
      </c>
      <c r="N1552" s="13"/>
      <c r="O1552" s="12" t="e">
        <f>1000*(IF(I76&lt;18,VLOOKUP(I76,'[1]Mortality (No Interventions) H'!$B$10:$O$129,13),VLOOKUP(I76,'[1]Mortality (Interventions) H'!$B$392:$AV$512,37)))</f>
        <v>#N/A</v>
      </c>
      <c r="P1552" s="11">
        <v>0</v>
      </c>
      <c r="Q1552" s="10" t="e">
        <f t="shared" si="831"/>
        <v>#N/A</v>
      </c>
      <c r="R1552" s="10" t="e">
        <f t="shared" si="832"/>
        <v>#N/A</v>
      </c>
      <c r="S1552" s="10" t="e">
        <f t="shared" si="833"/>
        <v>#N/A</v>
      </c>
      <c r="T1552" s="9" t="e">
        <f t="shared" si="823"/>
        <v>#N/A</v>
      </c>
      <c r="U1552" s="18"/>
      <c r="V1552" s="8" t="e">
        <f t="shared" si="834"/>
        <v>#N/A</v>
      </c>
      <c r="W1552" s="8" t="e">
        <f t="shared" si="824"/>
        <v>#N/A</v>
      </c>
      <c r="X1552" s="18"/>
      <c r="Y1552" s="8">
        <f t="shared" si="825"/>
        <v>0</v>
      </c>
      <c r="Z1552" s="8">
        <f t="shared" si="826"/>
        <v>0</v>
      </c>
      <c r="AA1552" s="8">
        <f t="shared" si="827"/>
        <v>0</v>
      </c>
      <c r="AB1552" s="8">
        <f t="shared" si="835"/>
        <v>0</v>
      </c>
      <c r="AC1552" s="8">
        <f t="shared" si="828"/>
        <v>0</v>
      </c>
      <c r="AD1552" s="8">
        <f t="shared" si="836"/>
        <v>0</v>
      </c>
      <c r="AE1552" s="8">
        <f t="shared" si="829"/>
        <v>0</v>
      </c>
      <c r="AJ1552" s="7"/>
      <c r="AK1552" s="6"/>
      <c r="AL1552" s="6"/>
      <c r="AM1552" s="5"/>
      <c r="AN1552" s="5"/>
    </row>
    <row r="1553" spans="8:40" x14ac:dyDescent="0.15">
      <c r="H1553" s="17">
        <f t="shared" si="837"/>
        <v>137</v>
      </c>
      <c r="I1553" s="7" t="b">
        <f t="shared" si="830"/>
        <v>0</v>
      </c>
      <c r="J1553" s="16">
        <v>0</v>
      </c>
      <c r="K1553" s="14">
        <v>0</v>
      </c>
      <c r="L1553" s="15">
        <f t="shared" si="838"/>
        <v>2881.6710463919967</v>
      </c>
      <c r="M1553" s="14">
        <f t="shared" si="822"/>
        <v>769177</v>
      </c>
      <c r="N1553" s="13"/>
      <c r="O1553" s="12" t="e">
        <f>1000*(IF(I77&lt;18,VLOOKUP(I77,'[1]Mortality (No Interventions) H'!$B$10:$O$129,13),VLOOKUP(I77,'[1]Mortality (Interventions) H'!$B$392:$AV$512,37)))</f>
        <v>#N/A</v>
      </c>
      <c r="P1553" s="11">
        <v>0</v>
      </c>
      <c r="Q1553" s="10" t="e">
        <f t="shared" si="831"/>
        <v>#N/A</v>
      </c>
      <c r="R1553" s="10" t="e">
        <f t="shared" si="832"/>
        <v>#N/A</v>
      </c>
      <c r="S1553" s="10" t="e">
        <f t="shared" si="833"/>
        <v>#N/A</v>
      </c>
      <c r="T1553" s="9" t="e">
        <f t="shared" si="823"/>
        <v>#N/A</v>
      </c>
      <c r="U1553" s="18"/>
      <c r="V1553" s="8" t="e">
        <f t="shared" si="834"/>
        <v>#N/A</v>
      </c>
      <c r="W1553" s="8" t="e">
        <f t="shared" si="824"/>
        <v>#N/A</v>
      </c>
      <c r="X1553" s="18"/>
      <c r="Y1553" s="8">
        <f t="shared" si="825"/>
        <v>0</v>
      </c>
      <c r="Z1553" s="8">
        <f t="shared" si="826"/>
        <v>0</v>
      </c>
      <c r="AA1553" s="8">
        <f t="shared" si="827"/>
        <v>0</v>
      </c>
      <c r="AB1553" s="8">
        <f t="shared" si="835"/>
        <v>0</v>
      </c>
      <c r="AC1553" s="8">
        <f t="shared" si="828"/>
        <v>0</v>
      </c>
      <c r="AD1553" s="8">
        <f t="shared" si="836"/>
        <v>0</v>
      </c>
      <c r="AE1553" s="8">
        <f t="shared" si="829"/>
        <v>0</v>
      </c>
      <c r="AJ1553" s="7"/>
      <c r="AK1553" s="6"/>
      <c r="AL1553" s="6"/>
      <c r="AM1553" s="5"/>
      <c r="AN1553" s="5"/>
    </row>
    <row r="1554" spans="8:40" x14ac:dyDescent="0.15">
      <c r="H1554" s="17">
        <f t="shared" si="837"/>
        <v>138</v>
      </c>
      <c r="I1554" s="7" t="b">
        <f t="shared" si="830"/>
        <v>0</v>
      </c>
      <c r="J1554" s="16">
        <v>0</v>
      </c>
      <c r="K1554" s="14">
        <v>0</v>
      </c>
      <c r="L1554" s="15">
        <f t="shared" si="838"/>
        <v>2881.6710463919967</v>
      </c>
      <c r="M1554" s="14">
        <f t="shared" si="822"/>
        <v>769177</v>
      </c>
      <c r="N1554" s="13"/>
      <c r="O1554" s="12" t="e">
        <f>1000*(IF(I78&lt;18,VLOOKUP(I78,'[1]Mortality (No Interventions) H'!$B$10:$O$129,13),VLOOKUP(I78,'[1]Mortality (Interventions) H'!$B$392:$AV$512,37)))</f>
        <v>#N/A</v>
      </c>
      <c r="P1554" s="11">
        <v>0</v>
      </c>
      <c r="Q1554" s="10" t="e">
        <f t="shared" si="831"/>
        <v>#N/A</v>
      </c>
      <c r="R1554" s="10" t="e">
        <f t="shared" si="832"/>
        <v>#N/A</v>
      </c>
      <c r="S1554" s="10" t="e">
        <f t="shared" si="833"/>
        <v>#N/A</v>
      </c>
      <c r="T1554" s="9" t="e">
        <f t="shared" si="823"/>
        <v>#N/A</v>
      </c>
      <c r="U1554" s="18"/>
      <c r="V1554" s="8" t="e">
        <f t="shared" si="834"/>
        <v>#N/A</v>
      </c>
      <c r="W1554" s="8" t="e">
        <f t="shared" si="824"/>
        <v>#N/A</v>
      </c>
      <c r="X1554" s="18"/>
      <c r="Y1554" s="8">
        <f t="shared" si="825"/>
        <v>0</v>
      </c>
      <c r="Z1554" s="8">
        <f t="shared" si="826"/>
        <v>0</v>
      </c>
      <c r="AA1554" s="8">
        <f t="shared" si="827"/>
        <v>0</v>
      </c>
      <c r="AB1554" s="8">
        <f t="shared" si="835"/>
        <v>0</v>
      </c>
      <c r="AC1554" s="8">
        <f t="shared" si="828"/>
        <v>0</v>
      </c>
      <c r="AD1554" s="8">
        <f t="shared" si="836"/>
        <v>0</v>
      </c>
      <c r="AE1554" s="8">
        <f t="shared" si="829"/>
        <v>0</v>
      </c>
      <c r="AJ1554" s="7"/>
      <c r="AK1554" s="6"/>
      <c r="AL1554" s="6"/>
      <c r="AM1554" s="5"/>
      <c r="AN1554" s="5"/>
    </row>
    <row r="1555" spans="8:40" x14ac:dyDescent="0.15">
      <c r="H1555" s="17">
        <f t="shared" si="837"/>
        <v>139</v>
      </c>
      <c r="I1555" s="7" t="b">
        <f t="shared" si="830"/>
        <v>0</v>
      </c>
      <c r="J1555" s="16">
        <v>0</v>
      </c>
      <c r="K1555" s="14">
        <v>0</v>
      </c>
      <c r="L1555" s="15">
        <f t="shared" si="838"/>
        <v>2881.6710463919967</v>
      </c>
      <c r="M1555" s="14">
        <f t="shared" si="822"/>
        <v>769177</v>
      </c>
      <c r="N1555" s="13"/>
      <c r="O1555" s="12" t="e">
        <f>1000*(IF(I79&lt;18,VLOOKUP(I79,'[1]Mortality (No Interventions) H'!$B$10:$O$129,13),VLOOKUP(I79,'[1]Mortality (Interventions) H'!$B$392:$AV$512,37)))</f>
        <v>#N/A</v>
      </c>
      <c r="P1555" s="11">
        <v>0</v>
      </c>
      <c r="Q1555" s="10" t="e">
        <f t="shared" si="831"/>
        <v>#N/A</v>
      </c>
      <c r="R1555" s="10" t="e">
        <f t="shared" si="832"/>
        <v>#N/A</v>
      </c>
      <c r="S1555" s="10" t="e">
        <f t="shared" si="833"/>
        <v>#N/A</v>
      </c>
      <c r="T1555" s="9" t="e">
        <f t="shared" si="823"/>
        <v>#N/A</v>
      </c>
      <c r="U1555" s="18"/>
      <c r="V1555" s="8" t="e">
        <f t="shared" si="834"/>
        <v>#N/A</v>
      </c>
      <c r="W1555" s="8" t="e">
        <f t="shared" si="824"/>
        <v>#N/A</v>
      </c>
      <c r="X1555" s="18"/>
      <c r="Y1555" s="8">
        <f t="shared" si="825"/>
        <v>0</v>
      </c>
      <c r="Z1555" s="8">
        <f t="shared" si="826"/>
        <v>0</v>
      </c>
      <c r="AA1555" s="8">
        <f t="shared" si="827"/>
        <v>0</v>
      </c>
      <c r="AB1555" s="8">
        <f t="shared" si="835"/>
        <v>0</v>
      </c>
      <c r="AC1555" s="8">
        <f t="shared" si="828"/>
        <v>0</v>
      </c>
      <c r="AD1555" s="8">
        <f t="shared" si="836"/>
        <v>0</v>
      </c>
      <c r="AE1555" s="8">
        <f t="shared" si="829"/>
        <v>0</v>
      </c>
      <c r="AJ1555" s="7"/>
      <c r="AK1555" s="6"/>
      <c r="AL1555" s="6"/>
      <c r="AM1555" s="5"/>
      <c r="AN1555" s="5"/>
    </row>
    <row r="1556" spans="8:40" x14ac:dyDescent="0.15">
      <c r="H1556" s="17">
        <f t="shared" si="837"/>
        <v>140</v>
      </c>
      <c r="I1556" s="7" t="b">
        <f t="shared" si="830"/>
        <v>0</v>
      </c>
      <c r="J1556" s="16">
        <v>0</v>
      </c>
      <c r="K1556" s="14">
        <v>0</v>
      </c>
      <c r="L1556" s="15">
        <f t="shared" si="838"/>
        <v>2881.6710463919967</v>
      </c>
      <c r="M1556" s="14">
        <f t="shared" si="822"/>
        <v>769177</v>
      </c>
      <c r="O1556" s="12" t="e">
        <f>1000*(IF(I80&lt;18,VLOOKUP(I80,'[1]Mortality (No Interventions) H'!$B$10:$O$129,13),VLOOKUP(I80,'[1]Mortality (Interventions) H'!$B$392:$AV$512,37)))</f>
        <v>#N/A</v>
      </c>
      <c r="P1556" s="11">
        <v>0</v>
      </c>
      <c r="Q1556" s="10" t="e">
        <f t="shared" si="831"/>
        <v>#N/A</v>
      </c>
      <c r="R1556" s="10" t="e">
        <f t="shared" si="832"/>
        <v>#N/A</v>
      </c>
      <c r="S1556" s="10" t="e">
        <f t="shared" si="833"/>
        <v>#N/A</v>
      </c>
      <c r="T1556" s="9" t="e">
        <f t="shared" si="823"/>
        <v>#N/A</v>
      </c>
      <c r="V1556" s="8" t="e">
        <f t="shared" si="834"/>
        <v>#N/A</v>
      </c>
      <c r="W1556" s="8" t="e">
        <f t="shared" si="824"/>
        <v>#N/A</v>
      </c>
      <c r="Y1556" s="8">
        <f t="shared" si="825"/>
        <v>0</v>
      </c>
      <c r="Z1556" s="8">
        <f t="shared" si="826"/>
        <v>0</v>
      </c>
      <c r="AA1556" s="8">
        <f t="shared" si="827"/>
        <v>0</v>
      </c>
      <c r="AB1556" s="8">
        <f t="shared" si="835"/>
        <v>0</v>
      </c>
      <c r="AC1556" s="8">
        <f t="shared" si="828"/>
        <v>0</v>
      </c>
      <c r="AD1556" s="8">
        <f t="shared" si="836"/>
        <v>0</v>
      </c>
      <c r="AE1556" s="8">
        <f t="shared" si="829"/>
        <v>0</v>
      </c>
      <c r="AJ1556" s="7"/>
      <c r="AK1556" s="6"/>
      <c r="AL1556" s="6"/>
      <c r="AM1556" s="5"/>
      <c r="AN1556" s="5"/>
    </row>
    <row r="1557" spans="8:40" x14ac:dyDescent="0.15">
      <c r="H1557" s="17">
        <f t="shared" si="837"/>
        <v>141</v>
      </c>
      <c r="I1557" s="7" t="b">
        <f t="shared" si="830"/>
        <v>0</v>
      </c>
      <c r="J1557" s="16">
        <v>0</v>
      </c>
      <c r="K1557" s="14">
        <v>0</v>
      </c>
      <c r="L1557" s="15">
        <f t="shared" si="838"/>
        <v>2881.6710463919967</v>
      </c>
      <c r="M1557" s="14">
        <f t="shared" si="822"/>
        <v>769177</v>
      </c>
      <c r="O1557" s="12" t="e">
        <f>1000*(IF(I81&lt;18,VLOOKUP(I81,'[1]Mortality (No Interventions) H'!$B$10:$O$129,13),VLOOKUP(I81,'[1]Mortality (Interventions) H'!$B$392:$AV$512,37)))</f>
        <v>#N/A</v>
      </c>
      <c r="P1557" s="11">
        <v>0</v>
      </c>
      <c r="Q1557" s="10" t="e">
        <f t="shared" si="831"/>
        <v>#N/A</v>
      </c>
      <c r="R1557" s="10" t="e">
        <f t="shared" si="832"/>
        <v>#N/A</v>
      </c>
      <c r="S1557" s="10" t="e">
        <f t="shared" si="833"/>
        <v>#N/A</v>
      </c>
      <c r="T1557" s="9" t="e">
        <f t="shared" si="823"/>
        <v>#N/A</v>
      </c>
      <c r="V1557" s="8" t="e">
        <f t="shared" si="834"/>
        <v>#N/A</v>
      </c>
      <c r="W1557" s="8" t="e">
        <f t="shared" si="824"/>
        <v>#N/A</v>
      </c>
      <c r="Y1557" s="8">
        <f t="shared" si="825"/>
        <v>0</v>
      </c>
      <c r="Z1557" s="8">
        <f t="shared" si="826"/>
        <v>0</v>
      </c>
      <c r="AA1557" s="8">
        <f t="shared" si="827"/>
        <v>0</v>
      </c>
      <c r="AB1557" s="8">
        <f t="shared" si="835"/>
        <v>0</v>
      </c>
      <c r="AC1557" s="8">
        <f t="shared" si="828"/>
        <v>0</v>
      </c>
      <c r="AD1557" s="8">
        <f t="shared" si="836"/>
        <v>0</v>
      </c>
      <c r="AE1557" s="8">
        <f t="shared" si="829"/>
        <v>0</v>
      </c>
      <c r="AJ1557" s="7"/>
      <c r="AK1557" s="6"/>
      <c r="AL1557" s="6"/>
      <c r="AM1557" s="5"/>
      <c r="AN1557" s="5"/>
    </row>
    <row r="1558" spans="8:40" x14ac:dyDescent="0.15">
      <c r="H1558" s="17">
        <f t="shared" si="837"/>
        <v>142</v>
      </c>
      <c r="I1558" s="7" t="b">
        <f t="shared" si="830"/>
        <v>0</v>
      </c>
      <c r="J1558" s="16">
        <v>0</v>
      </c>
      <c r="K1558" s="14">
        <v>0</v>
      </c>
      <c r="L1558" s="15">
        <f t="shared" si="838"/>
        <v>2881.6710463919967</v>
      </c>
      <c r="M1558" s="14">
        <f t="shared" si="822"/>
        <v>769177</v>
      </c>
      <c r="O1558" s="12" t="e">
        <f>1000*(IF(I82&lt;18,VLOOKUP(I82,'[1]Mortality (No Interventions) H'!$B$10:$O$129,13),VLOOKUP(I82,'[1]Mortality (Interventions) H'!$B$392:$AV$512,37)))</f>
        <v>#N/A</v>
      </c>
      <c r="P1558" s="11">
        <v>0</v>
      </c>
      <c r="Q1558" s="10" t="e">
        <f t="shared" si="831"/>
        <v>#N/A</v>
      </c>
      <c r="R1558" s="10" t="e">
        <f t="shared" si="832"/>
        <v>#N/A</v>
      </c>
      <c r="S1558" s="10" t="e">
        <f t="shared" si="833"/>
        <v>#N/A</v>
      </c>
      <c r="T1558" s="9" t="e">
        <f t="shared" si="823"/>
        <v>#N/A</v>
      </c>
      <c r="V1558" s="8" t="e">
        <f t="shared" si="834"/>
        <v>#N/A</v>
      </c>
      <c r="W1558" s="8" t="e">
        <f t="shared" si="824"/>
        <v>#N/A</v>
      </c>
      <c r="Y1558" s="8">
        <f t="shared" si="825"/>
        <v>0</v>
      </c>
      <c r="Z1558" s="8">
        <f t="shared" si="826"/>
        <v>0</v>
      </c>
      <c r="AA1558" s="8">
        <f t="shared" si="827"/>
        <v>0</v>
      </c>
      <c r="AB1558" s="8">
        <f t="shared" si="835"/>
        <v>0</v>
      </c>
      <c r="AC1558" s="8">
        <f t="shared" si="828"/>
        <v>0</v>
      </c>
      <c r="AD1558" s="8">
        <f t="shared" si="836"/>
        <v>0</v>
      </c>
      <c r="AE1558" s="8">
        <f t="shared" si="829"/>
        <v>0</v>
      </c>
      <c r="AJ1558" s="7"/>
      <c r="AK1558" s="6"/>
      <c r="AL1558" s="6"/>
      <c r="AM1558" s="5"/>
      <c r="AN1558" s="5"/>
    </row>
    <row r="1559" spans="8:40" x14ac:dyDescent="0.15">
      <c r="H1559" s="17">
        <f t="shared" si="837"/>
        <v>143</v>
      </c>
      <c r="I1559" s="7" t="b">
        <f t="shared" si="830"/>
        <v>0</v>
      </c>
      <c r="J1559" s="16">
        <v>0</v>
      </c>
      <c r="K1559" s="14">
        <v>0</v>
      </c>
      <c r="L1559" s="15">
        <f t="shared" si="838"/>
        <v>2881.6710463919967</v>
      </c>
      <c r="M1559" s="14">
        <f t="shared" si="822"/>
        <v>769177</v>
      </c>
      <c r="O1559" s="12" t="e">
        <f>1000*(IF(I83&lt;18,VLOOKUP(I83,'[1]Mortality (No Interventions) H'!$B$10:$O$129,13),VLOOKUP(I83,'[1]Mortality (Interventions) H'!$B$392:$AV$512,37)))</f>
        <v>#N/A</v>
      </c>
      <c r="P1559" s="11">
        <v>0</v>
      </c>
      <c r="Q1559" s="10" t="e">
        <f t="shared" si="831"/>
        <v>#N/A</v>
      </c>
      <c r="R1559" s="10" t="e">
        <f t="shared" si="832"/>
        <v>#N/A</v>
      </c>
      <c r="S1559" s="10" t="e">
        <f t="shared" si="833"/>
        <v>#N/A</v>
      </c>
      <c r="T1559" s="9" t="e">
        <f t="shared" si="823"/>
        <v>#N/A</v>
      </c>
      <c r="V1559" s="8" t="e">
        <f t="shared" si="834"/>
        <v>#N/A</v>
      </c>
      <c r="W1559" s="8" t="e">
        <f t="shared" si="824"/>
        <v>#N/A</v>
      </c>
      <c r="Y1559" s="8">
        <f t="shared" si="825"/>
        <v>0</v>
      </c>
      <c r="Z1559" s="8">
        <f t="shared" si="826"/>
        <v>0</v>
      </c>
      <c r="AA1559" s="8">
        <f t="shared" si="827"/>
        <v>0</v>
      </c>
      <c r="AB1559" s="8">
        <f t="shared" si="835"/>
        <v>0</v>
      </c>
      <c r="AC1559" s="8">
        <f t="shared" si="828"/>
        <v>0</v>
      </c>
      <c r="AD1559" s="8">
        <f t="shared" si="836"/>
        <v>0</v>
      </c>
      <c r="AE1559" s="8">
        <f t="shared" si="829"/>
        <v>0</v>
      </c>
      <c r="AJ1559" s="7"/>
      <c r="AK1559" s="6"/>
      <c r="AL1559" s="6"/>
      <c r="AM1559" s="5"/>
      <c r="AN1559" s="5"/>
    </row>
    <row r="1560" spans="8:40" x14ac:dyDescent="0.15">
      <c r="H1560" s="17">
        <f t="shared" si="837"/>
        <v>144</v>
      </c>
      <c r="I1560" s="7" t="b">
        <f t="shared" si="830"/>
        <v>0</v>
      </c>
      <c r="J1560" s="16">
        <v>0</v>
      </c>
      <c r="K1560" s="14">
        <v>0</v>
      </c>
      <c r="L1560" s="15">
        <f t="shared" si="838"/>
        <v>2881.6710463919967</v>
      </c>
      <c r="M1560" s="14">
        <f t="shared" si="822"/>
        <v>769177</v>
      </c>
      <c r="O1560" s="12" t="e">
        <f>1000*(IF(I84&lt;18,VLOOKUP(I84,'[1]Mortality (No Interventions) H'!$B$10:$O$129,13),VLOOKUP(I84,'[1]Mortality (Interventions) H'!$B$392:$AV$512,37)))</f>
        <v>#N/A</v>
      </c>
      <c r="P1560" s="11">
        <v>0</v>
      </c>
      <c r="Q1560" s="10" t="e">
        <f t="shared" si="831"/>
        <v>#N/A</v>
      </c>
      <c r="R1560" s="10" t="e">
        <f t="shared" si="832"/>
        <v>#N/A</v>
      </c>
      <c r="S1560" s="10" t="e">
        <f t="shared" si="833"/>
        <v>#N/A</v>
      </c>
      <c r="T1560" s="9" t="e">
        <f t="shared" si="823"/>
        <v>#N/A</v>
      </c>
      <c r="V1560" s="8" t="e">
        <f t="shared" si="834"/>
        <v>#N/A</v>
      </c>
      <c r="W1560" s="8" t="e">
        <f t="shared" si="824"/>
        <v>#N/A</v>
      </c>
      <c r="Y1560" s="8">
        <f t="shared" si="825"/>
        <v>0</v>
      </c>
      <c r="Z1560" s="8">
        <f t="shared" si="826"/>
        <v>0</v>
      </c>
      <c r="AA1560" s="8">
        <f t="shared" si="827"/>
        <v>0</v>
      </c>
      <c r="AB1560" s="8">
        <f t="shared" si="835"/>
        <v>0</v>
      </c>
      <c r="AC1560" s="8">
        <f t="shared" si="828"/>
        <v>0</v>
      </c>
      <c r="AD1560" s="8">
        <f t="shared" si="836"/>
        <v>0</v>
      </c>
      <c r="AE1560" s="8">
        <f t="shared" si="829"/>
        <v>0</v>
      </c>
      <c r="AJ1560" s="7"/>
      <c r="AK1560" s="6"/>
      <c r="AL1560" s="6"/>
      <c r="AM1560" s="5"/>
      <c r="AN1560" s="5"/>
    </row>
    <row r="1561" spans="8:40" x14ac:dyDescent="0.15">
      <c r="H1561" s="17">
        <f t="shared" si="837"/>
        <v>145</v>
      </c>
      <c r="I1561" s="7" t="b">
        <f t="shared" si="830"/>
        <v>0</v>
      </c>
      <c r="J1561" s="16">
        <v>0</v>
      </c>
      <c r="K1561" s="14">
        <v>0</v>
      </c>
      <c r="L1561" s="15">
        <f t="shared" si="838"/>
        <v>2881.6710463919967</v>
      </c>
      <c r="M1561" s="14">
        <f t="shared" si="822"/>
        <v>769177</v>
      </c>
      <c r="O1561" s="12" t="e">
        <f>1000*(IF(I85&lt;18,VLOOKUP(I85,'[1]Mortality (No Interventions) H'!$B$10:$O$129,13),VLOOKUP(I85,'[1]Mortality (Interventions) H'!$B$392:$AV$512,37)))</f>
        <v>#N/A</v>
      </c>
      <c r="P1561" s="11">
        <v>0</v>
      </c>
      <c r="Q1561" s="10" t="e">
        <f t="shared" si="831"/>
        <v>#N/A</v>
      </c>
      <c r="R1561" s="10" t="e">
        <f t="shared" si="832"/>
        <v>#N/A</v>
      </c>
      <c r="S1561" s="10" t="e">
        <f t="shared" si="833"/>
        <v>#N/A</v>
      </c>
      <c r="T1561" s="9" t="e">
        <f t="shared" si="823"/>
        <v>#N/A</v>
      </c>
      <c r="V1561" s="8" t="e">
        <f t="shared" si="834"/>
        <v>#N/A</v>
      </c>
      <c r="W1561" s="8" t="e">
        <f t="shared" si="824"/>
        <v>#N/A</v>
      </c>
      <c r="Y1561" s="8">
        <f t="shared" si="825"/>
        <v>0</v>
      </c>
      <c r="Z1561" s="8">
        <f t="shared" si="826"/>
        <v>0</v>
      </c>
      <c r="AA1561" s="8">
        <f t="shared" si="827"/>
        <v>0</v>
      </c>
      <c r="AB1561" s="8">
        <f t="shared" si="835"/>
        <v>0</v>
      </c>
      <c r="AC1561" s="8">
        <f t="shared" si="828"/>
        <v>0</v>
      </c>
      <c r="AD1561" s="8">
        <f t="shared" si="836"/>
        <v>0</v>
      </c>
      <c r="AE1561" s="8">
        <f t="shared" si="829"/>
        <v>0</v>
      </c>
      <c r="AJ1561" s="7"/>
      <c r="AK1561" s="6"/>
      <c r="AL1561" s="6"/>
      <c r="AM1561" s="5"/>
      <c r="AN1561" s="5"/>
    </row>
    <row r="1562" spans="8:40" x14ac:dyDescent="0.15">
      <c r="H1562" s="17">
        <f t="shared" si="837"/>
        <v>146</v>
      </c>
      <c r="I1562" s="7" t="b">
        <f t="shared" si="830"/>
        <v>0</v>
      </c>
      <c r="J1562" s="16">
        <v>0</v>
      </c>
      <c r="K1562" s="14">
        <v>0</v>
      </c>
      <c r="L1562" s="15">
        <f t="shared" si="838"/>
        <v>2881.6710463919967</v>
      </c>
      <c r="M1562" s="14">
        <f t="shared" si="822"/>
        <v>769177</v>
      </c>
      <c r="O1562" s="12" t="e">
        <f>1000*(IF(I86&lt;18,VLOOKUP(I86,'[1]Mortality (No Interventions) H'!$B$10:$O$129,13),VLOOKUP(I86,'[1]Mortality (Interventions) H'!$B$392:$AV$512,37)))</f>
        <v>#N/A</v>
      </c>
      <c r="P1562" s="11">
        <v>0</v>
      </c>
      <c r="Q1562" s="10" t="e">
        <f t="shared" si="831"/>
        <v>#N/A</v>
      </c>
      <c r="R1562" s="10" t="e">
        <f t="shared" si="832"/>
        <v>#N/A</v>
      </c>
      <c r="S1562" s="10" t="e">
        <f t="shared" si="833"/>
        <v>#N/A</v>
      </c>
      <c r="T1562" s="9" t="e">
        <f t="shared" si="823"/>
        <v>#N/A</v>
      </c>
      <c r="V1562" s="8" t="e">
        <f t="shared" si="834"/>
        <v>#N/A</v>
      </c>
      <c r="W1562" s="8" t="e">
        <f t="shared" si="824"/>
        <v>#N/A</v>
      </c>
      <c r="Y1562" s="8">
        <f t="shared" si="825"/>
        <v>0</v>
      </c>
      <c r="Z1562" s="8">
        <f t="shared" si="826"/>
        <v>0</v>
      </c>
      <c r="AA1562" s="8">
        <f t="shared" si="827"/>
        <v>0</v>
      </c>
      <c r="AB1562" s="8">
        <f t="shared" si="835"/>
        <v>0</v>
      </c>
      <c r="AC1562" s="8">
        <f t="shared" si="828"/>
        <v>0</v>
      </c>
      <c r="AD1562" s="8">
        <f t="shared" si="836"/>
        <v>0</v>
      </c>
      <c r="AE1562" s="8">
        <f t="shared" si="829"/>
        <v>0</v>
      </c>
      <c r="AJ1562" s="7"/>
      <c r="AK1562" s="6"/>
      <c r="AL1562" s="6"/>
      <c r="AM1562" s="5"/>
      <c r="AN1562" s="5"/>
    </row>
    <row r="1563" spans="8:40" x14ac:dyDescent="0.15">
      <c r="H1563" s="17">
        <f t="shared" si="837"/>
        <v>147</v>
      </c>
      <c r="I1563" s="7" t="b">
        <f t="shared" si="830"/>
        <v>0</v>
      </c>
      <c r="J1563" s="16">
        <v>0</v>
      </c>
      <c r="K1563" s="14">
        <v>0</v>
      </c>
      <c r="L1563" s="15">
        <f t="shared" si="838"/>
        <v>2881.6710463919967</v>
      </c>
      <c r="M1563" s="14">
        <f t="shared" si="822"/>
        <v>769177</v>
      </c>
      <c r="O1563" s="12" t="e">
        <f>1000*(IF(I87&lt;18,VLOOKUP(I87,'[1]Mortality (No Interventions) H'!$B$10:$O$129,13),VLOOKUP(I87,'[1]Mortality (Interventions) H'!$B$392:$AV$512,37)))</f>
        <v>#N/A</v>
      </c>
      <c r="P1563" s="11">
        <v>0</v>
      </c>
      <c r="Q1563" s="10" t="e">
        <f t="shared" si="831"/>
        <v>#N/A</v>
      </c>
      <c r="R1563" s="10" t="e">
        <f t="shared" si="832"/>
        <v>#N/A</v>
      </c>
      <c r="S1563" s="10" t="e">
        <f t="shared" si="833"/>
        <v>#N/A</v>
      </c>
      <c r="T1563" s="9" t="e">
        <f t="shared" si="823"/>
        <v>#N/A</v>
      </c>
      <c r="V1563" s="8" t="e">
        <f t="shared" si="834"/>
        <v>#N/A</v>
      </c>
      <c r="W1563" s="8" t="e">
        <f t="shared" si="824"/>
        <v>#N/A</v>
      </c>
      <c r="Y1563" s="8">
        <f t="shared" si="825"/>
        <v>0</v>
      </c>
      <c r="Z1563" s="8">
        <f t="shared" si="826"/>
        <v>0</v>
      </c>
      <c r="AA1563" s="8">
        <f t="shared" si="827"/>
        <v>0</v>
      </c>
      <c r="AB1563" s="8">
        <f t="shared" si="835"/>
        <v>0</v>
      </c>
      <c r="AC1563" s="8">
        <f t="shared" si="828"/>
        <v>0</v>
      </c>
      <c r="AD1563" s="8">
        <f t="shared" si="836"/>
        <v>0</v>
      </c>
      <c r="AE1563" s="8">
        <f t="shared" si="829"/>
        <v>0</v>
      </c>
      <c r="AJ1563" s="7"/>
      <c r="AK1563" s="6"/>
      <c r="AL1563" s="6"/>
      <c r="AM1563" s="5"/>
      <c r="AN1563" s="5"/>
    </row>
    <row r="1564" spans="8:40" x14ac:dyDescent="0.15">
      <c r="H1564" s="17">
        <f t="shared" si="837"/>
        <v>148</v>
      </c>
      <c r="I1564" s="7" t="b">
        <f t="shared" si="830"/>
        <v>0</v>
      </c>
      <c r="J1564" s="16">
        <v>0</v>
      </c>
      <c r="K1564" s="14">
        <v>0</v>
      </c>
      <c r="L1564" s="15">
        <f t="shared" si="838"/>
        <v>2881.6710463919967</v>
      </c>
      <c r="M1564" s="14">
        <f t="shared" si="822"/>
        <v>769177</v>
      </c>
      <c r="O1564" s="12" t="e">
        <f>1000*(IF(I88&lt;18,VLOOKUP(I88,'[1]Mortality (No Interventions) H'!$B$10:$O$129,13),VLOOKUP(I88,'[1]Mortality (Interventions) H'!$B$392:$AV$512,37)))</f>
        <v>#N/A</v>
      </c>
      <c r="P1564" s="11">
        <v>0</v>
      </c>
      <c r="Q1564" s="10" t="e">
        <f t="shared" si="831"/>
        <v>#N/A</v>
      </c>
      <c r="R1564" s="10" t="e">
        <f t="shared" si="832"/>
        <v>#N/A</v>
      </c>
      <c r="S1564" s="10" t="e">
        <f t="shared" si="833"/>
        <v>#N/A</v>
      </c>
      <c r="T1564" s="9" t="e">
        <f t="shared" si="823"/>
        <v>#N/A</v>
      </c>
      <c r="V1564" s="8" t="e">
        <f t="shared" si="834"/>
        <v>#N/A</v>
      </c>
      <c r="W1564" s="8" t="e">
        <f t="shared" si="824"/>
        <v>#N/A</v>
      </c>
      <c r="Y1564" s="8">
        <f t="shared" si="825"/>
        <v>0</v>
      </c>
      <c r="Z1564" s="8">
        <f t="shared" si="826"/>
        <v>0</v>
      </c>
      <c r="AA1564" s="8">
        <f t="shared" si="827"/>
        <v>0</v>
      </c>
      <c r="AB1564" s="8">
        <f t="shared" si="835"/>
        <v>0</v>
      </c>
      <c r="AC1564" s="8">
        <f t="shared" si="828"/>
        <v>0</v>
      </c>
      <c r="AD1564" s="8">
        <f t="shared" si="836"/>
        <v>0</v>
      </c>
      <c r="AE1564" s="8">
        <f t="shared" si="829"/>
        <v>0</v>
      </c>
      <c r="AJ1564" s="7"/>
      <c r="AK1564" s="6"/>
      <c r="AL1564" s="6"/>
      <c r="AM1564" s="5"/>
      <c r="AN1564" s="5"/>
    </row>
    <row r="1565" spans="8:40" x14ac:dyDescent="0.15">
      <c r="H1565" s="17">
        <f t="shared" si="837"/>
        <v>149</v>
      </c>
      <c r="I1565" s="7" t="b">
        <f t="shared" si="830"/>
        <v>0</v>
      </c>
      <c r="J1565" s="16">
        <v>0</v>
      </c>
      <c r="K1565" s="14">
        <v>0</v>
      </c>
      <c r="L1565" s="15">
        <f t="shared" si="838"/>
        <v>2881.6710463919967</v>
      </c>
      <c r="M1565" s="14">
        <f t="shared" si="822"/>
        <v>769177</v>
      </c>
      <c r="O1565" s="12" t="e">
        <f>1000*(IF(I89&lt;18,VLOOKUP(I89,'[1]Mortality (No Interventions) H'!$B$10:$O$129,13),VLOOKUP(I89,'[1]Mortality (Interventions) H'!$B$392:$AV$512,37)))</f>
        <v>#N/A</v>
      </c>
      <c r="P1565" s="11">
        <v>0</v>
      </c>
      <c r="Q1565" s="10" t="e">
        <f t="shared" si="831"/>
        <v>#N/A</v>
      </c>
      <c r="R1565" s="10" t="e">
        <f t="shared" si="832"/>
        <v>#N/A</v>
      </c>
      <c r="S1565" s="10" t="e">
        <f t="shared" si="833"/>
        <v>#N/A</v>
      </c>
      <c r="T1565" s="9" t="e">
        <f t="shared" si="823"/>
        <v>#N/A</v>
      </c>
      <c r="V1565" s="8" t="e">
        <f t="shared" si="834"/>
        <v>#N/A</v>
      </c>
      <c r="W1565" s="8" t="e">
        <f t="shared" si="824"/>
        <v>#N/A</v>
      </c>
      <c r="Y1565" s="8">
        <f t="shared" si="825"/>
        <v>0</v>
      </c>
      <c r="Z1565" s="8">
        <f t="shared" si="826"/>
        <v>0</v>
      </c>
      <c r="AA1565" s="8">
        <f t="shared" si="827"/>
        <v>0</v>
      </c>
      <c r="AB1565" s="8">
        <f t="shared" si="835"/>
        <v>0</v>
      </c>
      <c r="AC1565" s="8">
        <f t="shared" si="828"/>
        <v>0</v>
      </c>
      <c r="AD1565" s="8">
        <f t="shared" si="836"/>
        <v>0</v>
      </c>
      <c r="AE1565" s="8">
        <f t="shared" si="829"/>
        <v>0</v>
      </c>
      <c r="AJ1565" s="7"/>
      <c r="AK1565" s="6"/>
      <c r="AL1565" s="6"/>
      <c r="AM1565" s="5"/>
      <c r="AN1565" s="5"/>
    </row>
    <row r="1566" spans="8:40" x14ac:dyDescent="0.15">
      <c r="H1566" s="17">
        <f t="shared" si="837"/>
        <v>150</v>
      </c>
      <c r="I1566" s="7" t="b">
        <f t="shared" si="830"/>
        <v>0</v>
      </c>
      <c r="J1566" s="16">
        <v>0</v>
      </c>
      <c r="K1566" s="14">
        <v>0</v>
      </c>
      <c r="L1566" s="15">
        <f t="shared" si="838"/>
        <v>2881.6710463919967</v>
      </c>
      <c r="M1566" s="14">
        <f t="shared" si="822"/>
        <v>769177</v>
      </c>
      <c r="O1566" s="12" t="e">
        <f>1000*(IF(I90&lt;18,VLOOKUP(I90,'[1]Mortality (No Interventions) H'!$B$10:$O$129,13),VLOOKUP(I90,'[1]Mortality (Interventions) H'!$B$392:$AV$512,37)))</f>
        <v>#N/A</v>
      </c>
      <c r="P1566" s="11">
        <v>0</v>
      </c>
      <c r="Q1566" s="10" t="e">
        <f t="shared" si="831"/>
        <v>#N/A</v>
      </c>
      <c r="R1566" s="10" t="e">
        <f t="shared" si="832"/>
        <v>#N/A</v>
      </c>
      <c r="S1566" s="10" t="e">
        <f t="shared" si="833"/>
        <v>#N/A</v>
      </c>
      <c r="T1566" s="9" t="e">
        <f t="shared" si="823"/>
        <v>#N/A</v>
      </c>
      <c r="V1566" s="8" t="e">
        <f t="shared" si="834"/>
        <v>#N/A</v>
      </c>
      <c r="W1566" s="8" t="e">
        <f t="shared" si="824"/>
        <v>#N/A</v>
      </c>
      <c r="Y1566" s="8">
        <f t="shared" si="825"/>
        <v>0</v>
      </c>
      <c r="Z1566" s="8">
        <f t="shared" si="826"/>
        <v>0</v>
      </c>
      <c r="AA1566" s="8">
        <f t="shared" si="827"/>
        <v>0</v>
      </c>
      <c r="AB1566" s="8">
        <f t="shared" si="835"/>
        <v>0</v>
      </c>
      <c r="AC1566" s="8">
        <f t="shared" si="828"/>
        <v>0</v>
      </c>
      <c r="AD1566" s="8">
        <f t="shared" si="836"/>
        <v>0</v>
      </c>
      <c r="AE1566" s="8">
        <f t="shared" si="829"/>
        <v>0</v>
      </c>
      <c r="AJ1566" s="7"/>
      <c r="AK1566" s="6"/>
      <c r="AL1566" s="6"/>
      <c r="AM1566" s="5"/>
      <c r="AN1566" s="5"/>
    </row>
    <row r="1567" spans="8:40" x14ac:dyDescent="0.15">
      <c r="H1567" s="17">
        <f t="shared" si="837"/>
        <v>151</v>
      </c>
      <c r="I1567" s="7" t="b">
        <f t="shared" si="830"/>
        <v>0</v>
      </c>
      <c r="J1567" s="16">
        <v>0</v>
      </c>
      <c r="K1567" s="14">
        <v>0</v>
      </c>
      <c r="L1567" s="15">
        <f t="shared" si="838"/>
        <v>2881.6710463919967</v>
      </c>
      <c r="M1567" s="14">
        <f t="shared" si="822"/>
        <v>769177</v>
      </c>
      <c r="O1567" s="12" t="e">
        <f>1000*(IF(I91&lt;18,VLOOKUP(I91,'[1]Mortality (No Interventions) H'!$B$10:$O$129,13),VLOOKUP(I91,'[1]Mortality (Interventions) H'!$B$392:$AV$512,37)))</f>
        <v>#N/A</v>
      </c>
      <c r="P1567" s="11">
        <v>0</v>
      </c>
      <c r="Q1567" s="10" t="e">
        <f t="shared" si="831"/>
        <v>#N/A</v>
      </c>
      <c r="R1567" s="10" t="e">
        <f t="shared" si="832"/>
        <v>#N/A</v>
      </c>
      <c r="S1567" s="10" t="e">
        <f t="shared" si="833"/>
        <v>#N/A</v>
      </c>
      <c r="T1567" s="9" t="e">
        <f t="shared" si="823"/>
        <v>#N/A</v>
      </c>
      <c r="V1567" s="8" t="e">
        <f t="shared" si="834"/>
        <v>#N/A</v>
      </c>
      <c r="W1567" s="8" t="e">
        <f t="shared" si="824"/>
        <v>#N/A</v>
      </c>
      <c r="Y1567" s="8">
        <f t="shared" si="825"/>
        <v>0</v>
      </c>
      <c r="Z1567" s="8">
        <f t="shared" si="826"/>
        <v>0</v>
      </c>
      <c r="AA1567" s="8">
        <f t="shared" si="827"/>
        <v>0</v>
      </c>
      <c r="AB1567" s="8">
        <f t="shared" si="835"/>
        <v>0</v>
      </c>
      <c r="AC1567" s="8">
        <f t="shared" si="828"/>
        <v>0</v>
      </c>
      <c r="AD1567" s="8">
        <f t="shared" si="836"/>
        <v>0</v>
      </c>
      <c r="AE1567" s="8">
        <f t="shared" si="829"/>
        <v>0</v>
      </c>
      <c r="AJ1567" s="7"/>
      <c r="AK1567" s="6"/>
      <c r="AL1567" s="6"/>
      <c r="AM1567" s="5"/>
      <c r="AN1567" s="5"/>
    </row>
    <row r="1568" spans="8:40" x14ac:dyDescent="0.15">
      <c r="H1568" s="17">
        <f t="shared" si="837"/>
        <v>152</v>
      </c>
      <c r="I1568" s="7" t="b">
        <f t="shared" si="830"/>
        <v>0</v>
      </c>
      <c r="J1568" s="16">
        <v>0</v>
      </c>
      <c r="K1568" s="14">
        <v>0</v>
      </c>
      <c r="L1568" s="15">
        <f t="shared" si="838"/>
        <v>2881.6710463919967</v>
      </c>
      <c r="M1568" s="14">
        <f t="shared" si="822"/>
        <v>769177</v>
      </c>
      <c r="O1568" s="12" t="e">
        <f>1000*(IF(I92&lt;18,VLOOKUP(I92,'[1]Mortality (No Interventions) H'!$B$10:$O$129,13),VLOOKUP(I92,'[1]Mortality (Interventions) H'!$B$392:$AV$512,37)))</f>
        <v>#N/A</v>
      </c>
      <c r="P1568" s="11">
        <v>0</v>
      </c>
      <c r="Q1568" s="10" t="e">
        <f t="shared" si="831"/>
        <v>#N/A</v>
      </c>
      <c r="R1568" s="10" t="e">
        <f t="shared" si="832"/>
        <v>#N/A</v>
      </c>
      <c r="S1568" s="10" t="e">
        <f t="shared" si="833"/>
        <v>#N/A</v>
      </c>
      <c r="T1568" s="9" t="e">
        <f t="shared" si="823"/>
        <v>#N/A</v>
      </c>
      <c r="V1568" s="8" t="e">
        <f t="shared" si="834"/>
        <v>#N/A</v>
      </c>
      <c r="W1568" s="8" t="e">
        <f t="shared" si="824"/>
        <v>#N/A</v>
      </c>
      <c r="Y1568" s="8">
        <f t="shared" si="825"/>
        <v>0</v>
      </c>
      <c r="Z1568" s="8">
        <f t="shared" si="826"/>
        <v>0</v>
      </c>
      <c r="AA1568" s="8">
        <f t="shared" si="827"/>
        <v>0</v>
      </c>
      <c r="AB1568" s="8">
        <f t="shared" si="835"/>
        <v>0</v>
      </c>
      <c r="AC1568" s="8">
        <f t="shared" si="828"/>
        <v>0</v>
      </c>
      <c r="AD1568" s="8">
        <f t="shared" si="836"/>
        <v>0</v>
      </c>
      <c r="AE1568" s="8">
        <f t="shared" si="829"/>
        <v>0</v>
      </c>
      <c r="AJ1568" s="7"/>
      <c r="AK1568" s="6"/>
      <c r="AL1568" s="6"/>
      <c r="AM1568" s="5"/>
      <c r="AN1568" s="5"/>
    </row>
    <row r="1569" spans="8:40" x14ac:dyDescent="0.15">
      <c r="H1569" s="17">
        <f t="shared" si="837"/>
        <v>153</v>
      </c>
      <c r="I1569" s="7" t="b">
        <f t="shared" si="830"/>
        <v>0</v>
      </c>
      <c r="J1569" s="16">
        <v>0</v>
      </c>
      <c r="K1569" s="14">
        <v>0</v>
      </c>
      <c r="L1569" s="15">
        <f t="shared" si="838"/>
        <v>2881.6710463919967</v>
      </c>
      <c r="M1569" s="14">
        <f t="shared" si="822"/>
        <v>769177</v>
      </c>
      <c r="O1569" s="12" t="e">
        <f>1000*(IF(I93&lt;18,VLOOKUP(I93,'[1]Mortality (No Interventions) H'!$B$10:$O$129,13),VLOOKUP(I93,'[1]Mortality (Interventions) H'!$B$392:$AV$512,37)))</f>
        <v>#N/A</v>
      </c>
      <c r="P1569" s="11">
        <v>0</v>
      </c>
      <c r="Q1569" s="10" t="e">
        <f t="shared" si="831"/>
        <v>#N/A</v>
      </c>
      <c r="R1569" s="10" t="e">
        <f t="shared" si="832"/>
        <v>#N/A</v>
      </c>
      <c r="S1569" s="10" t="e">
        <f t="shared" si="833"/>
        <v>#N/A</v>
      </c>
      <c r="T1569" s="9" t="e">
        <f t="shared" si="823"/>
        <v>#N/A</v>
      </c>
      <c r="V1569" s="8" t="e">
        <f t="shared" si="834"/>
        <v>#N/A</v>
      </c>
      <c r="W1569" s="8" t="e">
        <f t="shared" si="824"/>
        <v>#N/A</v>
      </c>
      <c r="Y1569" s="8">
        <f t="shared" si="825"/>
        <v>0</v>
      </c>
      <c r="Z1569" s="8">
        <f t="shared" si="826"/>
        <v>0</v>
      </c>
      <c r="AA1569" s="8">
        <f t="shared" si="827"/>
        <v>0</v>
      </c>
      <c r="AB1569" s="8">
        <f t="shared" si="835"/>
        <v>0</v>
      </c>
      <c r="AC1569" s="8">
        <f t="shared" si="828"/>
        <v>0</v>
      </c>
      <c r="AD1569" s="8">
        <f t="shared" si="836"/>
        <v>0</v>
      </c>
      <c r="AE1569" s="8">
        <f t="shared" si="829"/>
        <v>0</v>
      </c>
      <c r="AJ1569" s="7"/>
      <c r="AK1569" s="6"/>
      <c r="AL1569" s="6"/>
      <c r="AM1569" s="5"/>
      <c r="AN1569" s="5"/>
    </row>
    <row r="1570" spans="8:40" x14ac:dyDescent="0.15">
      <c r="H1570" s="17">
        <f t="shared" si="837"/>
        <v>154</v>
      </c>
      <c r="I1570" s="7" t="b">
        <f t="shared" si="830"/>
        <v>0</v>
      </c>
      <c r="J1570" s="16">
        <v>0</v>
      </c>
      <c r="K1570" s="14">
        <v>0</v>
      </c>
      <c r="L1570" s="15">
        <f t="shared" si="838"/>
        <v>2881.6710463919967</v>
      </c>
      <c r="M1570" s="14">
        <f t="shared" si="822"/>
        <v>769177</v>
      </c>
      <c r="O1570" s="12" t="e">
        <f>1000*(IF(I94&lt;18,VLOOKUP(I94,'[1]Mortality (No Interventions) H'!$B$10:$O$129,13),VLOOKUP(I94,'[1]Mortality (Interventions) H'!$B$392:$AV$512,37)))</f>
        <v>#N/A</v>
      </c>
      <c r="P1570" s="11">
        <v>0</v>
      </c>
      <c r="Q1570" s="10" t="e">
        <f t="shared" si="831"/>
        <v>#N/A</v>
      </c>
      <c r="R1570" s="10" t="e">
        <f t="shared" si="832"/>
        <v>#N/A</v>
      </c>
      <c r="S1570" s="10" t="e">
        <f t="shared" si="833"/>
        <v>#N/A</v>
      </c>
      <c r="T1570" s="9" t="e">
        <f t="shared" si="823"/>
        <v>#N/A</v>
      </c>
      <c r="V1570" s="8" t="e">
        <f t="shared" si="834"/>
        <v>#N/A</v>
      </c>
      <c r="W1570" s="8" t="e">
        <f t="shared" si="824"/>
        <v>#N/A</v>
      </c>
      <c r="Y1570" s="8">
        <f t="shared" si="825"/>
        <v>0</v>
      </c>
      <c r="Z1570" s="8">
        <f t="shared" si="826"/>
        <v>0</v>
      </c>
      <c r="AA1570" s="8">
        <f t="shared" si="827"/>
        <v>0</v>
      </c>
      <c r="AB1570" s="8">
        <f t="shared" si="835"/>
        <v>0</v>
      </c>
      <c r="AC1570" s="8">
        <f t="shared" si="828"/>
        <v>0</v>
      </c>
      <c r="AD1570" s="8">
        <f t="shared" si="836"/>
        <v>0</v>
      </c>
      <c r="AE1570" s="8">
        <f t="shared" si="829"/>
        <v>0</v>
      </c>
      <c r="AJ1570" s="7"/>
      <c r="AK1570" s="6"/>
      <c r="AL1570" s="6"/>
      <c r="AM1570" s="5"/>
      <c r="AN1570" s="5"/>
    </row>
    <row r="1571" spans="8:40" x14ac:dyDescent="0.15">
      <c r="H1571" s="17">
        <f t="shared" si="837"/>
        <v>155</v>
      </c>
      <c r="I1571" s="7" t="b">
        <f t="shared" si="830"/>
        <v>0</v>
      </c>
      <c r="J1571" s="16">
        <v>0</v>
      </c>
      <c r="K1571" s="14">
        <v>0</v>
      </c>
      <c r="L1571" s="15">
        <f t="shared" si="838"/>
        <v>2881.6710463919967</v>
      </c>
      <c r="M1571" s="14">
        <f t="shared" si="822"/>
        <v>769177</v>
      </c>
      <c r="O1571" s="12" t="e">
        <f>1000*(IF(I95&lt;18,VLOOKUP(I95,'[1]Mortality (No Interventions) H'!$B$10:$O$129,13),VLOOKUP(I95,'[1]Mortality (Interventions) H'!$B$392:$AV$512,37)))</f>
        <v>#N/A</v>
      </c>
      <c r="P1571" s="11">
        <v>0</v>
      </c>
      <c r="Q1571" s="10" t="e">
        <f t="shared" si="831"/>
        <v>#N/A</v>
      </c>
      <c r="R1571" s="10" t="e">
        <f t="shared" si="832"/>
        <v>#N/A</v>
      </c>
      <c r="S1571" s="10" t="e">
        <f t="shared" si="833"/>
        <v>#N/A</v>
      </c>
      <c r="T1571" s="9" t="e">
        <f t="shared" si="823"/>
        <v>#N/A</v>
      </c>
      <c r="V1571" s="8" t="e">
        <f t="shared" si="834"/>
        <v>#N/A</v>
      </c>
      <c r="W1571" s="8" t="e">
        <f t="shared" si="824"/>
        <v>#N/A</v>
      </c>
      <c r="Y1571" s="8">
        <f t="shared" si="825"/>
        <v>0</v>
      </c>
      <c r="Z1571" s="8">
        <f t="shared" si="826"/>
        <v>0</v>
      </c>
      <c r="AA1571" s="8">
        <f t="shared" si="827"/>
        <v>0</v>
      </c>
      <c r="AB1571" s="8">
        <f t="shared" si="835"/>
        <v>0</v>
      </c>
      <c r="AC1571" s="8">
        <f t="shared" si="828"/>
        <v>0</v>
      </c>
      <c r="AD1571" s="8">
        <f t="shared" si="836"/>
        <v>0</v>
      </c>
      <c r="AE1571" s="8">
        <f t="shared" si="829"/>
        <v>0</v>
      </c>
      <c r="AJ1571" s="7"/>
      <c r="AK1571" s="6"/>
      <c r="AL1571" s="6"/>
      <c r="AM1571" s="5"/>
      <c r="AN1571" s="5"/>
    </row>
    <row r="1572" spans="8:40" x14ac:dyDescent="0.15">
      <c r="H1572" s="17">
        <f t="shared" si="837"/>
        <v>156</v>
      </c>
      <c r="I1572" s="7" t="b">
        <f t="shared" si="830"/>
        <v>0</v>
      </c>
      <c r="J1572" s="16">
        <v>0</v>
      </c>
      <c r="K1572" s="14">
        <v>0</v>
      </c>
      <c r="L1572" s="15">
        <f t="shared" si="838"/>
        <v>2881.6710463919967</v>
      </c>
      <c r="M1572" s="14">
        <f t="shared" si="822"/>
        <v>769177</v>
      </c>
      <c r="O1572" s="12" t="e">
        <f>1000*(IF(I96&lt;18,VLOOKUP(I96,'[1]Mortality (No Interventions) H'!$B$10:$O$129,13),VLOOKUP(I96,'[1]Mortality (Interventions) H'!$B$392:$AV$512,37)))</f>
        <v>#N/A</v>
      </c>
      <c r="P1572" s="11">
        <v>0</v>
      </c>
      <c r="Q1572" s="10" t="e">
        <f t="shared" si="831"/>
        <v>#N/A</v>
      </c>
      <c r="R1572" s="10" t="e">
        <f t="shared" si="832"/>
        <v>#N/A</v>
      </c>
      <c r="S1572" s="10" t="e">
        <f t="shared" si="833"/>
        <v>#N/A</v>
      </c>
      <c r="T1572" s="9" t="e">
        <f t="shared" si="823"/>
        <v>#N/A</v>
      </c>
      <c r="V1572" s="8" t="e">
        <f t="shared" si="834"/>
        <v>#N/A</v>
      </c>
      <c r="W1572" s="8" t="e">
        <f t="shared" si="824"/>
        <v>#N/A</v>
      </c>
      <c r="Y1572" s="8">
        <f t="shared" si="825"/>
        <v>0</v>
      </c>
      <c r="Z1572" s="8">
        <f t="shared" si="826"/>
        <v>0</v>
      </c>
      <c r="AA1572" s="8">
        <f t="shared" si="827"/>
        <v>0</v>
      </c>
      <c r="AB1572" s="8">
        <f t="shared" si="835"/>
        <v>0</v>
      </c>
      <c r="AC1572" s="8">
        <f t="shared" si="828"/>
        <v>0</v>
      </c>
      <c r="AD1572" s="8">
        <f t="shared" si="836"/>
        <v>0</v>
      </c>
      <c r="AE1572" s="8">
        <f t="shared" si="829"/>
        <v>0</v>
      </c>
      <c r="AJ1572" s="7"/>
      <c r="AK1572" s="6"/>
      <c r="AL1572" s="6"/>
      <c r="AM1572" s="5"/>
      <c r="AN1572" s="5"/>
    </row>
    <row r="1573" spans="8:40" x14ac:dyDescent="0.15">
      <c r="H1573" s="17">
        <f t="shared" si="837"/>
        <v>157</v>
      </c>
      <c r="I1573" s="7" t="b">
        <f t="shared" si="830"/>
        <v>0</v>
      </c>
      <c r="J1573" s="16">
        <v>0</v>
      </c>
      <c r="K1573" s="14">
        <v>0</v>
      </c>
      <c r="L1573" s="15">
        <f t="shared" si="838"/>
        <v>2881.6710463919967</v>
      </c>
      <c r="M1573" s="14">
        <f t="shared" si="822"/>
        <v>769177</v>
      </c>
      <c r="O1573" s="12" t="e">
        <f>1000*(IF(I97&lt;18,VLOOKUP(I97,'[1]Mortality (No Interventions) H'!$B$10:$O$129,13),VLOOKUP(I97,'[1]Mortality (Interventions) H'!$B$392:$AV$512,37)))</f>
        <v>#N/A</v>
      </c>
      <c r="P1573" s="11">
        <v>0</v>
      </c>
      <c r="Q1573" s="10" t="e">
        <f t="shared" si="831"/>
        <v>#N/A</v>
      </c>
      <c r="R1573" s="10" t="e">
        <f t="shared" si="832"/>
        <v>#N/A</v>
      </c>
      <c r="S1573" s="10" t="e">
        <f t="shared" si="833"/>
        <v>#N/A</v>
      </c>
      <c r="T1573" s="9" t="e">
        <f t="shared" si="823"/>
        <v>#N/A</v>
      </c>
      <c r="V1573" s="8" t="e">
        <f t="shared" si="834"/>
        <v>#N/A</v>
      </c>
      <c r="W1573" s="8" t="e">
        <f t="shared" si="824"/>
        <v>#N/A</v>
      </c>
      <c r="Y1573" s="8">
        <f t="shared" si="825"/>
        <v>0</v>
      </c>
      <c r="Z1573" s="8">
        <f t="shared" si="826"/>
        <v>0</v>
      </c>
      <c r="AA1573" s="8">
        <f t="shared" si="827"/>
        <v>0</v>
      </c>
      <c r="AB1573" s="8">
        <f t="shared" si="835"/>
        <v>0</v>
      </c>
      <c r="AC1573" s="8">
        <f t="shared" si="828"/>
        <v>0</v>
      </c>
      <c r="AD1573" s="8">
        <f t="shared" si="836"/>
        <v>0</v>
      </c>
      <c r="AE1573" s="8">
        <f t="shared" si="829"/>
        <v>0</v>
      </c>
      <c r="AJ1573" s="7"/>
      <c r="AK1573" s="6"/>
      <c r="AL1573" s="6"/>
      <c r="AM1573" s="5"/>
      <c r="AN1573" s="5"/>
    </row>
    <row r="1574" spans="8:40" x14ac:dyDescent="0.15">
      <c r="H1574" s="17">
        <f t="shared" si="837"/>
        <v>158</v>
      </c>
      <c r="I1574" s="7" t="b">
        <f t="shared" si="830"/>
        <v>0</v>
      </c>
      <c r="J1574" s="16">
        <v>0</v>
      </c>
      <c r="K1574" s="14">
        <v>0</v>
      </c>
      <c r="L1574" s="15">
        <f t="shared" si="838"/>
        <v>2881.6710463919967</v>
      </c>
      <c r="M1574" s="14">
        <f t="shared" si="822"/>
        <v>769177</v>
      </c>
      <c r="O1574" s="12" t="e">
        <f>1000*(IF(I98&lt;18,VLOOKUP(I98,'[1]Mortality (No Interventions) H'!$B$10:$O$129,13),VLOOKUP(I98,'[1]Mortality (Interventions) H'!$B$392:$AV$512,37)))</f>
        <v>#N/A</v>
      </c>
      <c r="P1574" s="11">
        <v>0</v>
      </c>
      <c r="Q1574" s="10" t="e">
        <f t="shared" si="831"/>
        <v>#N/A</v>
      </c>
      <c r="R1574" s="10" t="e">
        <f t="shared" si="832"/>
        <v>#N/A</v>
      </c>
      <c r="S1574" s="10" t="e">
        <f t="shared" si="833"/>
        <v>#N/A</v>
      </c>
      <c r="T1574" s="9" t="e">
        <f t="shared" si="823"/>
        <v>#N/A</v>
      </c>
      <c r="V1574" s="8" t="e">
        <f t="shared" si="834"/>
        <v>#N/A</v>
      </c>
      <c r="W1574" s="8" t="e">
        <f t="shared" si="824"/>
        <v>#N/A</v>
      </c>
      <c r="Y1574" s="8">
        <f t="shared" si="825"/>
        <v>0</v>
      </c>
      <c r="Z1574" s="8">
        <f t="shared" si="826"/>
        <v>0</v>
      </c>
      <c r="AA1574" s="8">
        <f t="shared" si="827"/>
        <v>0</v>
      </c>
      <c r="AB1574" s="8">
        <f t="shared" si="835"/>
        <v>0</v>
      </c>
      <c r="AC1574" s="8">
        <f t="shared" si="828"/>
        <v>0</v>
      </c>
      <c r="AD1574" s="8">
        <f t="shared" si="836"/>
        <v>0</v>
      </c>
      <c r="AE1574" s="8">
        <f t="shared" si="829"/>
        <v>0</v>
      </c>
      <c r="AJ1574" s="7"/>
      <c r="AK1574" s="6"/>
      <c r="AL1574" s="6"/>
      <c r="AM1574" s="5"/>
      <c r="AN1574" s="5"/>
    </row>
    <row r="1575" spans="8:40" x14ac:dyDescent="0.15">
      <c r="H1575" s="17">
        <f t="shared" si="837"/>
        <v>159</v>
      </c>
      <c r="I1575" s="7" t="b">
        <f t="shared" si="830"/>
        <v>0</v>
      </c>
      <c r="J1575" s="16">
        <v>0</v>
      </c>
      <c r="K1575" s="14">
        <v>0</v>
      </c>
      <c r="L1575" s="15">
        <f t="shared" si="838"/>
        <v>2881.6710463919967</v>
      </c>
      <c r="M1575" s="14">
        <f t="shared" si="822"/>
        <v>769177</v>
      </c>
      <c r="O1575" s="12" t="e">
        <f>1000*(IF(I99&lt;18,VLOOKUP(I99,'[1]Mortality (No Interventions) H'!$B$10:$O$129,13),VLOOKUP(I99,'[1]Mortality (Interventions) H'!$B$392:$AV$512,37)))</f>
        <v>#N/A</v>
      </c>
      <c r="P1575" s="11">
        <v>0</v>
      </c>
      <c r="Q1575" s="10" t="e">
        <f t="shared" si="831"/>
        <v>#N/A</v>
      </c>
      <c r="R1575" s="10" t="e">
        <f t="shared" si="832"/>
        <v>#N/A</v>
      </c>
      <c r="S1575" s="10" t="e">
        <f t="shared" si="833"/>
        <v>#N/A</v>
      </c>
      <c r="T1575" s="9" t="e">
        <f t="shared" si="823"/>
        <v>#N/A</v>
      </c>
      <c r="V1575" s="8" t="e">
        <f t="shared" si="834"/>
        <v>#N/A</v>
      </c>
      <c r="W1575" s="8" t="e">
        <f t="shared" si="824"/>
        <v>#N/A</v>
      </c>
      <c r="Y1575" s="8">
        <f t="shared" si="825"/>
        <v>0</v>
      </c>
      <c r="Z1575" s="8">
        <f t="shared" si="826"/>
        <v>0</v>
      </c>
      <c r="AA1575" s="8">
        <f t="shared" si="827"/>
        <v>0</v>
      </c>
      <c r="AB1575" s="8">
        <f t="shared" si="835"/>
        <v>0</v>
      </c>
      <c r="AC1575" s="8">
        <f t="shared" si="828"/>
        <v>0</v>
      </c>
      <c r="AD1575" s="8">
        <f t="shared" si="836"/>
        <v>0</v>
      </c>
      <c r="AE1575" s="8">
        <f t="shared" si="829"/>
        <v>0</v>
      </c>
      <c r="AJ1575" s="7"/>
      <c r="AK1575" s="6"/>
      <c r="AL1575" s="6"/>
      <c r="AM1575" s="5"/>
      <c r="AN1575" s="5"/>
    </row>
    <row r="1576" spans="8:40" x14ac:dyDescent="0.15">
      <c r="H1576" s="17">
        <f t="shared" si="837"/>
        <v>160</v>
      </c>
      <c r="I1576" s="7" t="b">
        <f t="shared" si="830"/>
        <v>0</v>
      </c>
      <c r="J1576" s="16">
        <v>0</v>
      </c>
      <c r="K1576" s="14">
        <v>0</v>
      </c>
      <c r="L1576" s="15">
        <f t="shared" si="838"/>
        <v>2881.6710463919967</v>
      </c>
      <c r="M1576" s="14">
        <f t="shared" ref="M1576:M1600" si="839">$E$11</f>
        <v>769177</v>
      </c>
      <c r="O1576" s="12" t="e">
        <f>1000*(IF(I100&lt;18,VLOOKUP(I100,'[1]Mortality (No Interventions) H'!$B$10:$O$129,13),VLOOKUP(I100,'[1]Mortality (Interventions) H'!$B$392:$AV$512,37)))</f>
        <v>#N/A</v>
      </c>
      <c r="P1576" s="11">
        <v>0</v>
      </c>
      <c r="Q1576" s="10" t="e">
        <f t="shared" si="831"/>
        <v>#N/A</v>
      </c>
      <c r="R1576" s="10" t="e">
        <f t="shared" si="832"/>
        <v>#N/A</v>
      </c>
      <c r="S1576" s="10" t="e">
        <f t="shared" si="833"/>
        <v>#N/A</v>
      </c>
      <c r="T1576" s="9" t="e">
        <f t="shared" ref="T1576:T1600" si="840">Q1576-SUM(R1576:S1576)</f>
        <v>#N/A</v>
      </c>
      <c r="V1576" s="8" t="e">
        <f t="shared" si="834"/>
        <v>#N/A</v>
      </c>
      <c r="W1576" s="8" t="e">
        <f t="shared" ref="W1576:W1600" si="841">$G$14*M1576*T1576</f>
        <v>#N/A</v>
      </c>
      <c r="Y1576" s="8">
        <f t="shared" ref="Y1576:Y1600" si="842">IFERROR(_xlfn.IFNA($T1576*J1576,0),0)</f>
        <v>0</v>
      </c>
      <c r="Z1576" s="8">
        <f t="shared" ref="Z1576:Z1600" si="843">IFERROR(_xlfn.IFNA(-$T1576*K1576,0),0)</f>
        <v>0</v>
      </c>
      <c r="AA1576" s="8">
        <f t="shared" ref="AA1576:AA1600" si="844">IFERROR(_xlfn.IFNA(-$T1576*L1576,0),0)</f>
        <v>0</v>
      </c>
      <c r="AB1576" s="8">
        <f t="shared" si="835"/>
        <v>0</v>
      </c>
      <c r="AC1576" s="8">
        <f t="shared" ref="AC1576:AC1600" si="845">IFERROR(_xlfn.IFNA(SUM(Y1576:AB1576),0),0)</f>
        <v>0</v>
      </c>
      <c r="AD1576" s="8">
        <f t="shared" si="836"/>
        <v>0</v>
      </c>
      <c r="AE1576" s="8">
        <f t="shared" ref="AE1576:AE1600" si="846">IFERROR(_xlfn.IFNA(SUM(AC1576:AD1576),0),0)</f>
        <v>0</v>
      </c>
      <c r="AJ1576" s="7"/>
      <c r="AK1576" s="6"/>
      <c r="AL1576" s="6"/>
      <c r="AM1576" s="5"/>
      <c r="AN1576" s="5"/>
    </row>
    <row r="1577" spans="8:40" x14ac:dyDescent="0.15">
      <c r="H1577" s="17">
        <f t="shared" si="837"/>
        <v>161</v>
      </c>
      <c r="I1577" s="7" t="b">
        <f t="shared" ref="I1577:I1600" si="847">IF(H1577&lt;121, H1577 )</f>
        <v>0</v>
      </c>
      <c r="J1577" s="16">
        <v>0</v>
      </c>
      <c r="K1577" s="14">
        <v>0</v>
      </c>
      <c r="L1577" s="15">
        <f t="shared" si="838"/>
        <v>2881.6710463919967</v>
      </c>
      <c r="M1577" s="14">
        <f t="shared" si="839"/>
        <v>769177</v>
      </c>
      <c r="O1577" s="12" t="e">
        <f>1000*(IF(I101&lt;18,VLOOKUP(I101,'[1]Mortality (No Interventions) H'!$B$10:$O$129,13),VLOOKUP(I101,'[1]Mortality (Interventions) H'!$B$392:$AV$512,37)))</f>
        <v>#N/A</v>
      </c>
      <c r="P1577" s="11">
        <v>0</v>
      </c>
      <c r="Q1577" s="10" t="e">
        <f t="shared" ref="Q1577:Q1600" si="848">T1576</f>
        <v>#N/A</v>
      </c>
      <c r="R1577" s="10" t="e">
        <f t="shared" ref="R1577:R1600" si="849">O1577*Q1577/1000</f>
        <v>#N/A</v>
      </c>
      <c r="S1577" s="10" t="e">
        <f t="shared" ref="S1577:S1600" si="850">MIN(P1577*Q1577,Q1577-R1577)</f>
        <v>#N/A</v>
      </c>
      <c r="T1577" s="9" t="e">
        <f t="shared" si="840"/>
        <v>#N/A</v>
      </c>
      <c r="V1577" s="8" t="e">
        <f t="shared" ref="V1577:V1600" si="851">W1576</f>
        <v>#N/A</v>
      </c>
      <c r="W1577" s="8" t="e">
        <f t="shared" si="841"/>
        <v>#N/A</v>
      </c>
      <c r="Y1577" s="8">
        <f t="shared" si="842"/>
        <v>0</v>
      </c>
      <c r="Z1577" s="8">
        <f t="shared" si="843"/>
        <v>0</v>
      </c>
      <c r="AA1577" s="8">
        <f t="shared" si="844"/>
        <v>0</v>
      </c>
      <c r="AB1577" s="8">
        <f t="shared" ref="AB1577:AB1600" si="852">IFERROR(_xlfn.IFNA(-M1577*R1577,0),0)</f>
        <v>0</v>
      </c>
      <c r="AC1577" s="8">
        <f t="shared" si="845"/>
        <v>0</v>
      </c>
      <c r="AD1577" s="8">
        <f t="shared" ref="AD1577:AD1600" si="853">IFERROR(_xlfn.IFNA($D$6*SUM(V1577:V1577,Y1577:Z1577),0),0)</f>
        <v>0</v>
      </c>
      <c r="AE1577" s="8">
        <f t="shared" si="846"/>
        <v>0</v>
      </c>
      <c r="AJ1577" s="7"/>
      <c r="AK1577" s="6"/>
      <c r="AL1577" s="6"/>
      <c r="AM1577" s="5"/>
      <c r="AN1577" s="5"/>
    </row>
    <row r="1578" spans="8:40" x14ac:dyDescent="0.15">
      <c r="H1578" s="17">
        <f t="shared" ref="H1578:H1600" si="854">H1577+1</f>
        <v>162</v>
      </c>
      <c r="I1578" s="7" t="b">
        <f t="shared" si="847"/>
        <v>0</v>
      </c>
      <c r="J1578" s="16">
        <v>0</v>
      </c>
      <c r="K1578" s="14">
        <v>0</v>
      </c>
      <c r="L1578" s="15">
        <f t="shared" si="838"/>
        <v>2881.6710463919967</v>
      </c>
      <c r="M1578" s="14">
        <f t="shared" si="839"/>
        <v>769177</v>
      </c>
      <c r="O1578" s="12" t="e">
        <f>1000*(IF(I102&lt;18,VLOOKUP(I102,'[1]Mortality (No Interventions) H'!$B$10:$O$129,13),VLOOKUP(I102,'[1]Mortality (Interventions) H'!$B$392:$AV$512,37)))</f>
        <v>#N/A</v>
      </c>
      <c r="P1578" s="11">
        <v>0</v>
      </c>
      <c r="Q1578" s="10" t="e">
        <f t="shared" si="848"/>
        <v>#N/A</v>
      </c>
      <c r="R1578" s="10" t="e">
        <f t="shared" si="849"/>
        <v>#N/A</v>
      </c>
      <c r="S1578" s="10" t="e">
        <f t="shared" si="850"/>
        <v>#N/A</v>
      </c>
      <c r="T1578" s="9" t="e">
        <f t="shared" si="840"/>
        <v>#N/A</v>
      </c>
      <c r="V1578" s="8" t="e">
        <f t="shared" si="851"/>
        <v>#N/A</v>
      </c>
      <c r="W1578" s="8" t="e">
        <f t="shared" si="841"/>
        <v>#N/A</v>
      </c>
      <c r="Y1578" s="8">
        <f t="shared" si="842"/>
        <v>0</v>
      </c>
      <c r="Z1578" s="8">
        <f t="shared" si="843"/>
        <v>0</v>
      </c>
      <c r="AA1578" s="8">
        <f t="shared" si="844"/>
        <v>0</v>
      </c>
      <c r="AB1578" s="8">
        <f t="shared" si="852"/>
        <v>0</v>
      </c>
      <c r="AC1578" s="8">
        <f t="shared" si="845"/>
        <v>0</v>
      </c>
      <c r="AD1578" s="8">
        <f t="shared" si="853"/>
        <v>0</v>
      </c>
      <c r="AE1578" s="8">
        <f t="shared" si="846"/>
        <v>0</v>
      </c>
      <c r="AJ1578" s="7"/>
      <c r="AK1578" s="6"/>
      <c r="AL1578" s="6"/>
      <c r="AM1578" s="5"/>
      <c r="AN1578" s="5"/>
    </row>
    <row r="1579" spans="8:40" x14ac:dyDescent="0.15">
      <c r="H1579" s="17">
        <f t="shared" si="854"/>
        <v>163</v>
      </c>
      <c r="I1579" s="7" t="b">
        <f t="shared" si="847"/>
        <v>0</v>
      </c>
      <c r="J1579" s="16">
        <v>0</v>
      </c>
      <c r="K1579" s="14">
        <v>0</v>
      </c>
      <c r="L1579" s="15">
        <f t="shared" si="838"/>
        <v>2881.6710463919967</v>
      </c>
      <c r="M1579" s="14">
        <f t="shared" si="839"/>
        <v>769177</v>
      </c>
      <c r="O1579" s="12" t="e">
        <f>1000*(IF(I103&lt;18,VLOOKUP(I103,'[1]Mortality (No Interventions) H'!$B$10:$O$129,13),VLOOKUP(I103,'[1]Mortality (Interventions) H'!$B$392:$AV$512,37)))</f>
        <v>#N/A</v>
      </c>
      <c r="P1579" s="11">
        <v>0</v>
      </c>
      <c r="Q1579" s="10" t="e">
        <f t="shared" si="848"/>
        <v>#N/A</v>
      </c>
      <c r="R1579" s="10" t="e">
        <f t="shared" si="849"/>
        <v>#N/A</v>
      </c>
      <c r="S1579" s="10" t="e">
        <f t="shared" si="850"/>
        <v>#N/A</v>
      </c>
      <c r="T1579" s="9" t="e">
        <f t="shared" si="840"/>
        <v>#N/A</v>
      </c>
      <c r="V1579" s="8" t="e">
        <f t="shared" si="851"/>
        <v>#N/A</v>
      </c>
      <c r="W1579" s="8" t="e">
        <f t="shared" si="841"/>
        <v>#N/A</v>
      </c>
      <c r="Y1579" s="8">
        <f t="shared" si="842"/>
        <v>0</v>
      </c>
      <c r="Z1579" s="8">
        <f t="shared" si="843"/>
        <v>0</v>
      </c>
      <c r="AA1579" s="8">
        <f t="shared" si="844"/>
        <v>0</v>
      </c>
      <c r="AB1579" s="8">
        <f t="shared" si="852"/>
        <v>0</v>
      </c>
      <c r="AC1579" s="8">
        <f t="shared" si="845"/>
        <v>0</v>
      </c>
      <c r="AD1579" s="8">
        <f t="shared" si="853"/>
        <v>0</v>
      </c>
      <c r="AE1579" s="8">
        <f t="shared" si="846"/>
        <v>0</v>
      </c>
      <c r="AJ1579" s="7"/>
      <c r="AK1579" s="6"/>
      <c r="AL1579" s="6"/>
      <c r="AM1579" s="5"/>
      <c r="AN1579" s="5"/>
    </row>
    <row r="1580" spans="8:40" x14ac:dyDescent="0.15">
      <c r="H1580" s="17">
        <f t="shared" si="854"/>
        <v>164</v>
      </c>
      <c r="I1580" s="7" t="b">
        <f t="shared" si="847"/>
        <v>0</v>
      </c>
      <c r="J1580" s="16">
        <v>0</v>
      </c>
      <c r="K1580" s="14">
        <v>0</v>
      </c>
      <c r="L1580" s="15">
        <f t="shared" si="838"/>
        <v>2881.6710463919967</v>
      </c>
      <c r="M1580" s="14">
        <f t="shared" si="839"/>
        <v>769177</v>
      </c>
      <c r="O1580" s="12" t="e">
        <f>1000*(IF(I104&lt;18,VLOOKUP(I104,'[1]Mortality (No Interventions) H'!$B$10:$O$129,13),VLOOKUP(I104,'[1]Mortality (Interventions) H'!$B$392:$AV$512,37)))</f>
        <v>#N/A</v>
      </c>
      <c r="P1580" s="11">
        <v>0</v>
      </c>
      <c r="Q1580" s="10" t="e">
        <f t="shared" si="848"/>
        <v>#N/A</v>
      </c>
      <c r="R1580" s="10" t="e">
        <f t="shared" si="849"/>
        <v>#N/A</v>
      </c>
      <c r="S1580" s="10" t="e">
        <f t="shared" si="850"/>
        <v>#N/A</v>
      </c>
      <c r="T1580" s="9" t="e">
        <f t="shared" si="840"/>
        <v>#N/A</v>
      </c>
      <c r="V1580" s="8" t="e">
        <f t="shared" si="851"/>
        <v>#N/A</v>
      </c>
      <c r="W1580" s="8" t="e">
        <f t="shared" si="841"/>
        <v>#N/A</v>
      </c>
      <c r="Y1580" s="8">
        <f t="shared" si="842"/>
        <v>0</v>
      </c>
      <c r="Z1580" s="8">
        <f t="shared" si="843"/>
        <v>0</v>
      </c>
      <c r="AA1580" s="8">
        <f t="shared" si="844"/>
        <v>0</v>
      </c>
      <c r="AB1580" s="8">
        <f t="shared" si="852"/>
        <v>0</v>
      </c>
      <c r="AC1580" s="8">
        <f t="shared" si="845"/>
        <v>0</v>
      </c>
      <c r="AD1580" s="8">
        <f t="shared" si="853"/>
        <v>0</v>
      </c>
      <c r="AE1580" s="8">
        <f t="shared" si="846"/>
        <v>0</v>
      </c>
      <c r="AJ1580" s="7"/>
      <c r="AK1580" s="6"/>
      <c r="AL1580" s="6"/>
      <c r="AM1580" s="5"/>
      <c r="AN1580" s="5"/>
    </row>
    <row r="1581" spans="8:40" x14ac:dyDescent="0.15">
      <c r="H1581" s="17">
        <f t="shared" si="854"/>
        <v>165</v>
      </c>
      <c r="I1581" s="7" t="b">
        <f t="shared" si="847"/>
        <v>0</v>
      </c>
      <c r="J1581" s="16">
        <v>0</v>
      </c>
      <c r="K1581" s="14">
        <v>0</v>
      </c>
      <c r="L1581" s="15">
        <f t="shared" si="838"/>
        <v>2881.6710463919967</v>
      </c>
      <c r="M1581" s="14">
        <f t="shared" si="839"/>
        <v>769177</v>
      </c>
      <c r="O1581" s="12" t="e">
        <f>1000*(IF(I105&lt;18,VLOOKUP(I105,'[1]Mortality (No Interventions) H'!$B$10:$O$129,13),VLOOKUP(I105,'[1]Mortality (Interventions) H'!$B$392:$AV$512,37)))</f>
        <v>#N/A</v>
      </c>
      <c r="P1581" s="11">
        <v>0</v>
      </c>
      <c r="Q1581" s="10" t="e">
        <f t="shared" si="848"/>
        <v>#N/A</v>
      </c>
      <c r="R1581" s="10" t="e">
        <f t="shared" si="849"/>
        <v>#N/A</v>
      </c>
      <c r="S1581" s="10" t="e">
        <f t="shared" si="850"/>
        <v>#N/A</v>
      </c>
      <c r="T1581" s="9" t="e">
        <f t="shared" si="840"/>
        <v>#N/A</v>
      </c>
      <c r="V1581" s="8" t="e">
        <f t="shared" si="851"/>
        <v>#N/A</v>
      </c>
      <c r="W1581" s="8" t="e">
        <f t="shared" si="841"/>
        <v>#N/A</v>
      </c>
      <c r="Y1581" s="8">
        <f t="shared" si="842"/>
        <v>0</v>
      </c>
      <c r="Z1581" s="8">
        <f t="shared" si="843"/>
        <v>0</v>
      </c>
      <c r="AA1581" s="8">
        <f t="shared" si="844"/>
        <v>0</v>
      </c>
      <c r="AB1581" s="8">
        <f t="shared" si="852"/>
        <v>0</v>
      </c>
      <c r="AC1581" s="8">
        <f t="shared" si="845"/>
        <v>0</v>
      </c>
      <c r="AD1581" s="8">
        <f t="shared" si="853"/>
        <v>0</v>
      </c>
      <c r="AE1581" s="8">
        <f t="shared" si="846"/>
        <v>0</v>
      </c>
      <c r="AJ1581" s="7"/>
      <c r="AK1581" s="6"/>
      <c r="AL1581" s="6"/>
      <c r="AM1581" s="5"/>
      <c r="AN1581" s="5"/>
    </row>
    <row r="1582" spans="8:40" x14ac:dyDescent="0.15">
      <c r="H1582" s="17">
        <f t="shared" si="854"/>
        <v>166</v>
      </c>
      <c r="I1582" s="7" t="b">
        <f t="shared" si="847"/>
        <v>0</v>
      </c>
      <c r="J1582" s="16">
        <v>0</v>
      </c>
      <c r="K1582" s="14">
        <v>0</v>
      </c>
      <c r="L1582" s="15">
        <f t="shared" si="838"/>
        <v>2881.6710463919967</v>
      </c>
      <c r="M1582" s="14">
        <f t="shared" si="839"/>
        <v>769177</v>
      </c>
      <c r="O1582" s="12" t="e">
        <f>1000*(IF(I106&lt;18,VLOOKUP(I106,'[1]Mortality (No Interventions) H'!$B$10:$O$129,13),VLOOKUP(I106,'[1]Mortality (Interventions) H'!$B$392:$AV$512,37)))</f>
        <v>#N/A</v>
      </c>
      <c r="P1582" s="11">
        <v>0</v>
      </c>
      <c r="Q1582" s="10" t="e">
        <f t="shared" si="848"/>
        <v>#N/A</v>
      </c>
      <c r="R1582" s="10" t="e">
        <f t="shared" si="849"/>
        <v>#N/A</v>
      </c>
      <c r="S1582" s="10" t="e">
        <f t="shared" si="850"/>
        <v>#N/A</v>
      </c>
      <c r="T1582" s="9" t="e">
        <f t="shared" si="840"/>
        <v>#N/A</v>
      </c>
      <c r="V1582" s="8" t="e">
        <f t="shared" si="851"/>
        <v>#N/A</v>
      </c>
      <c r="W1582" s="8" t="e">
        <f t="shared" si="841"/>
        <v>#N/A</v>
      </c>
      <c r="Y1582" s="8">
        <f t="shared" si="842"/>
        <v>0</v>
      </c>
      <c r="Z1582" s="8">
        <f t="shared" si="843"/>
        <v>0</v>
      </c>
      <c r="AA1582" s="8">
        <f t="shared" si="844"/>
        <v>0</v>
      </c>
      <c r="AB1582" s="8">
        <f t="shared" si="852"/>
        <v>0</v>
      </c>
      <c r="AC1582" s="8">
        <f t="shared" si="845"/>
        <v>0</v>
      </c>
      <c r="AD1582" s="8">
        <f t="shared" si="853"/>
        <v>0</v>
      </c>
      <c r="AE1582" s="8">
        <f t="shared" si="846"/>
        <v>0</v>
      </c>
      <c r="AJ1582" s="7"/>
      <c r="AK1582" s="6"/>
      <c r="AL1582" s="6"/>
      <c r="AM1582" s="5"/>
      <c r="AN1582" s="5"/>
    </row>
    <row r="1583" spans="8:40" x14ac:dyDescent="0.15">
      <c r="H1583" s="17">
        <f t="shared" si="854"/>
        <v>167</v>
      </c>
      <c r="I1583" s="7" t="b">
        <f t="shared" si="847"/>
        <v>0</v>
      </c>
      <c r="J1583" s="16">
        <v>0</v>
      </c>
      <c r="K1583" s="14">
        <v>0</v>
      </c>
      <c r="L1583" s="15">
        <f t="shared" si="838"/>
        <v>2881.6710463919967</v>
      </c>
      <c r="M1583" s="14">
        <f t="shared" si="839"/>
        <v>769177</v>
      </c>
      <c r="O1583" s="12" t="e">
        <f>1000*(IF(I107&lt;18,VLOOKUP(I107,'[1]Mortality (No Interventions) H'!$B$10:$O$129,13),VLOOKUP(I107,'[1]Mortality (Interventions) H'!$B$392:$AV$512,37)))</f>
        <v>#N/A</v>
      </c>
      <c r="P1583" s="11">
        <v>0</v>
      </c>
      <c r="Q1583" s="10" t="e">
        <f t="shared" si="848"/>
        <v>#N/A</v>
      </c>
      <c r="R1583" s="10" t="e">
        <f t="shared" si="849"/>
        <v>#N/A</v>
      </c>
      <c r="S1583" s="10" t="e">
        <f t="shared" si="850"/>
        <v>#N/A</v>
      </c>
      <c r="T1583" s="9" t="e">
        <f t="shared" si="840"/>
        <v>#N/A</v>
      </c>
      <c r="V1583" s="8" t="e">
        <f t="shared" si="851"/>
        <v>#N/A</v>
      </c>
      <c r="W1583" s="8" t="e">
        <f t="shared" si="841"/>
        <v>#N/A</v>
      </c>
      <c r="Y1583" s="8">
        <f t="shared" si="842"/>
        <v>0</v>
      </c>
      <c r="Z1583" s="8">
        <f t="shared" si="843"/>
        <v>0</v>
      </c>
      <c r="AA1583" s="8">
        <f t="shared" si="844"/>
        <v>0</v>
      </c>
      <c r="AB1583" s="8">
        <f t="shared" si="852"/>
        <v>0</v>
      </c>
      <c r="AC1583" s="8">
        <f t="shared" si="845"/>
        <v>0</v>
      </c>
      <c r="AD1583" s="8">
        <f t="shared" si="853"/>
        <v>0</v>
      </c>
      <c r="AE1583" s="8">
        <f t="shared" si="846"/>
        <v>0</v>
      </c>
      <c r="AJ1583" s="7"/>
      <c r="AK1583" s="6"/>
      <c r="AL1583" s="6"/>
      <c r="AM1583" s="5"/>
      <c r="AN1583" s="5"/>
    </row>
    <row r="1584" spans="8:40" x14ac:dyDescent="0.15">
      <c r="H1584" s="17">
        <f t="shared" si="854"/>
        <v>168</v>
      </c>
      <c r="I1584" s="7" t="b">
        <f t="shared" si="847"/>
        <v>0</v>
      </c>
      <c r="J1584" s="16">
        <v>0</v>
      </c>
      <c r="K1584" s="14">
        <v>0</v>
      </c>
      <c r="L1584" s="15">
        <f t="shared" si="838"/>
        <v>2881.6710463919967</v>
      </c>
      <c r="M1584" s="14">
        <f t="shared" si="839"/>
        <v>769177</v>
      </c>
      <c r="O1584" s="12" t="e">
        <f>1000*(IF(I108&lt;18,VLOOKUP(I108,'[1]Mortality (No Interventions) H'!$B$10:$O$129,13),VLOOKUP(I108,'[1]Mortality (Interventions) H'!$B$392:$AV$512,37)))</f>
        <v>#N/A</v>
      </c>
      <c r="P1584" s="11">
        <v>0</v>
      </c>
      <c r="Q1584" s="10" t="e">
        <f t="shared" si="848"/>
        <v>#N/A</v>
      </c>
      <c r="R1584" s="10" t="e">
        <f t="shared" si="849"/>
        <v>#N/A</v>
      </c>
      <c r="S1584" s="10" t="e">
        <f t="shared" si="850"/>
        <v>#N/A</v>
      </c>
      <c r="T1584" s="9" t="e">
        <f t="shared" si="840"/>
        <v>#N/A</v>
      </c>
      <c r="V1584" s="8" t="e">
        <f t="shared" si="851"/>
        <v>#N/A</v>
      </c>
      <c r="W1584" s="8" t="e">
        <f t="shared" si="841"/>
        <v>#N/A</v>
      </c>
      <c r="Y1584" s="8">
        <f t="shared" si="842"/>
        <v>0</v>
      </c>
      <c r="Z1584" s="8">
        <f t="shared" si="843"/>
        <v>0</v>
      </c>
      <c r="AA1584" s="8">
        <f t="shared" si="844"/>
        <v>0</v>
      </c>
      <c r="AB1584" s="8">
        <f t="shared" si="852"/>
        <v>0</v>
      </c>
      <c r="AC1584" s="8">
        <f t="shared" si="845"/>
        <v>0</v>
      </c>
      <c r="AD1584" s="8">
        <f t="shared" si="853"/>
        <v>0</v>
      </c>
      <c r="AE1584" s="8">
        <f t="shared" si="846"/>
        <v>0</v>
      </c>
      <c r="AJ1584" s="7"/>
      <c r="AK1584" s="6"/>
      <c r="AL1584" s="6"/>
      <c r="AM1584" s="5"/>
      <c r="AN1584" s="5"/>
    </row>
    <row r="1585" spans="8:40" x14ac:dyDescent="0.15">
      <c r="H1585" s="17">
        <f t="shared" si="854"/>
        <v>169</v>
      </c>
      <c r="I1585" s="7" t="b">
        <f t="shared" si="847"/>
        <v>0</v>
      </c>
      <c r="J1585" s="16">
        <v>0</v>
      </c>
      <c r="K1585" s="14">
        <v>0</v>
      </c>
      <c r="L1585" s="15">
        <f t="shared" si="838"/>
        <v>2881.6710463919967</v>
      </c>
      <c r="M1585" s="14">
        <f t="shared" si="839"/>
        <v>769177</v>
      </c>
      <c r="O1585" s="12" t="e">
        <f>1000*(IF(I109&lt;18,VLOOKUP(I109,'[1]Mortality (No Interventions) H'!$B$10:$O$129,13),VLOOKUP(I109,'[1]Mortality (Interventions) H'!$B$392:$AV$512,37)))</f>
        <v>#N/A</v>
      </c>
      <c r="P1585" s="11">
        <v>0</v>
      </c>
      <c r="Q1585" s="10" t="e">
        <f t="shared" si="848"/>
        <v>#N/A</v>
      </c>
      <c r="R1585" s="10" t="e">
        <f t="shared" si="849"/>
        <v>#N/A</v>
      </c>
      <c r="S1585" s="10" t="e">
        <f t="shared" si="850"/>
        <v>#N/A</v>
      </c>
      <c r="T1585" s="9" t="e">
        <f t="shared" si="840"/>
        <v>#N/A</v>
      </c>
      <c r="V1585" s="8" t="e">
        <f t="shared" si="851"/>
        <v>#N/A</v>
      </c>
      <c r="W1585" s="8" t="e">
        <f t="shared" si="841"/>
        <v>#N/A</v>
      </c>
      <c r="Y1585" s="8">
        <f t="shared" si="842"/>
        <v>0</v>
      </c>
      <c r="Z1585" s="8">
        <f t="shared" si="843"/>
        <v>0</v>
      </c>
      <c r="AA1585" s="8">
        <f t="shared" si="844"/>
        <v>0</v>
      </c>
      <c r="AB1585" s="8">
        <f t="shared" si="852"/>
        <v>0</v>
      </c>
      <c r="AC1585" s="8">
        <f t="shared" si="845"/>
        <v>0</v>
      </c>
      <c r="AD1585" s="8">
        <f t="shared" si="853"/>
        <v>0</v>
      </c>
      <c r="AE1585" s="8">
        <f t="shared" si="846"/>
        <v>0</v>
      </c>
      <c r="AJ1585" s="7"/>
      <c r="AK1585" s="6"/>
      <c r="AL1585" s="6"/>
      <c r="AM1585" s="5"/>
      <c r="AN1585" s="5"/>
    </row>
    <row r="1586" spans="8:40" x14ac:dyDescent="0.15">
      <c r="H1586" s="17">
        <f t="shared" si="854"/>
        <v>170</v>
      </c>
      <c r="I1586" s="7" t="b">
        <f t="shared" si="847"/>
        <v>0</v>
      </c>
      <c r="J1586" s="16">
        <v>0</v>
      </c>
      <c r="K1586" s="14">
        <v>0</v>
      </c>
      <c r="L1586" s="15">
        <f t="shared" si="838"/>
        <v>2881.6710463919967</v>
      </c>
      <c r="M1586" s="14">
        <f t="shared" si="839"/>
        <v>769177</v>
      </c>
      <c r="O1586" s="12" t="e">
        <f>1000*(IF(I110&lt;18,VLOOKUP(I110,'[1]Mortality (No Interventions) H'!$B$10:$O$129,13),VLOOKUP(I110,'[1]Mortality (Interventions) H'!$B$392:$AV$512,37)))</f>
        <v>#N/A</v>
      </c>
      <c r="P1586" s="11">
        <v>0</v>
      </c>
      <c r="Q1586" s="10" t="e">
        <f t="shared" si="848"/>
        <v>#N/A</v>
      </c>
      <c r="R1586" s="10" t="e">
        <f t="shared" si="849"/>
        <v>#N/A</v>
      </c>
      <c r="S1586" s="10" t="e">
        <f t="shared" si="850"/>
        <v>#N/A</v>
      </c>
      <c r="T1586" s="9" t="e">
        <f t="shared" si="840"/>
        <v>#N/A</v>
      </c>
      <c r="V1586" s="8" t="e">
        <f t="shared" si="851"/>
        <v>#N/A</v>
      </c>
      <c r="W1586" s="8" t="e">
        <f t="shared" si="841"/>
        <v>#N/A</v>
      </c>
      <c r="Y1586" s="8">
        <f t="shared" si="842"/>
        <v>0</v>
      </c>
      <c r="Z1586" s="8">
        <f t="shared" si="843"/>
        <v>0</v>
      </c>
      <c r="AA1586" s="8">
        <f t="shared" si="844"/>
        <v>0</v>
      </c>
      <c r="AB1586" s="8">
        <f t="shared" si="852"/>
        <v>0</v>
      </c>
      <c r="AC1586" s="8">
        <f t="shared" si="845"/>
        <v>0</v>
      </c>
      <c r="AD1586" s="8">
        <f t="shared" si="853"/>
        <v>0</v>
      </c>
      <c r="AE1586" s="8">
        <f t="shared" si="846"/>
        <v>0</v>
      </c>
      <c r="AJ1586" s="7"/>
      <c r="AK1586" s="6"/>
      <c r="AL1586" s="6"/>
      <c r="AM1586" s="5"/>
      <c r="AN1586" s="5"/>
    </row>
    <row r="1587" spans="8:40" x14ac:dyDescent="0.15">
      <c r="H1587" s="17">
        <f t="shared" si="854"/>
        <v>171</v>
      </c>
      <c r="I1587" s="7" t="b">
        <f t="shared" si="847"/>
        <v>0</v>
      </c>
      <c r="J1587" s="16">
        <v>0</v>
      </c>
      <c r="K1587" s="14">
        <v>0</v>
      </c>
      <c r="L1587" s="15">
        <f t="shared" si="838"/>
        <v>2881.6710463919967</v>
      </c>
      <c r="M1587" s="14">
        <f t="shared" si="839"/>
        <v>769177</v>
      </c>
      <c r="O1587" s="12" t="e">
        <f>1000*(IF(I111&lt;18,VLOOKUP(I111,'[1]Mortality (No Interventions) H'!$B$10:$O$129,13),VLOOKUP(I111,'[1]Mortality (Interventions) H'!$B$392:$AV$512,37)))</f>
        <v>#N/A</v>
      </c>
      <c r="P1587" s="11">
        <v>0</v>
      </c>
      <c r="Q1587" s="10" t="e">
        <f t="shared" si="848"/>
        <v>#N/A</v>
      </c>
      <c r="R1587" s="10" t="e">
        <f t="shared" si="849"/>
        <v>#N/A</v>
      </c>
      <c r="S1587" s="10" t="e">
        <f t="shared" si="850"/>
        <v>#N/A</v>
      </c>
      <c r="T1587" s="9" t="e">
        <f t="shared" si="840"/>
        <v>#N/A</v>
      </c>
      <c r="V1587" s="8" t="e">
        <f t="shared" si="851"/>
        <v>#N/A</v>
      </c>
      <c r="W1587" s="8" t="e">
        <f t="shared" si="841"/>
        <v>#N/A</v>
      </c>
      <c r="Y1587" s="8">
        <f t="shared" si="842"/>
        <v>0</v>
      </c>
      <c r="Z1587" s="8">
        <f t="shared" si="843"/>
        <v>0</v>
      </c>
      <c r="AA1587" s="8">
        <f t="shared" si="844"/>
        <v>0</v>
      </c>
      <c r="AB1587" s="8">
        <f t="shared" si="852"/>
        <v>0</v>
      </c>
      <c r="AC1587" s="8">
        <f t="shared" si="845"/>
        <v>0</v>
      </c>
      <c r="AD1587" s="8">
        <f t="shared" si="853"/>
        <v>0</v>
      </c>
      <c r="AE1587" s="8">
        <f t="shared" si="846"/>
        <v>0</v>
      </c>
      <c r="AJ1587" s="7"/>
      <c r="AK1587" s="6"/>
      <c r="AL1587" s="6"/>
      <c r="AM1587" s="5"/>
      <c r="AN1587" s="5"/>
    </row>
    <row r="1588" spans="8:40" x14ac:dyDescent="0.15">
      <c r="H1588" s="17">
        <f t="shared" si="854"/>
        <v>172</v>
      </c>
      <c r="I1588" s="7" t="b">
        <f t="shared" si="847"/>
        <v>0</v>
      </c>
      <c r="J1588" s="16">
        <v>0</v>
      </c>
      <c r="K1588" s="14">
        <v>0</v>
      </c>
      <c r="L1588" s="15">
        <f t="shared" si="838"/>
        <v>2881.6710463919967</v>
      </c>
      <c r="M1588" s="14">
        <f t="shared" si="839"/>
        <v>769177</v>
      </c>
      <c r="O1588" s="12" t="e">
        <f>1000*(IF(I112&lt;18,VLOOKUP(I112,'[1]Mortality (No Interventions) H'!$B$10:$O$129,13),VLOOKUP(I112,'[1]Mortality (Interventions) H'!$B$392:$AV$512,37)))</f>
        <v>#N/A</v>
      </c>
      <c r="P1588" s="11">
        <v>0</v>
      </c>
      <c r="Q1588" s="10" t="e">
        <f t="shared" si="848"/>
        <v>#N/A</v>
      </c>
      <c r="R1588" s="10" t="e">
        <f t="shared" si="849"/>
        <v>#N/A</v>
      </c>
      <c r="S1588" s="10" t="e">
        <f t="shared" si="850"/>
        <v>#N/A</v>
      </c>
      <c r="T1588" s="9" t="e">
        <f t="shared" si="840"/>
        <v>#N/A</v>
      </c>
      <c r="V1588" s="8" t="e">
        <f t="shared" si="851"/>
        <v>#N/A</v>
      </c>
      <c r="W1588" s="8" t="e">
        <f t="shared" si="841"/>
        <v>#N/A</v>
      </c>
      <c r="Y1588" s="8">
        <f t="shared" si="842"/>
        <v>0</v>
      </c>
      <c r="Z1588" s="8">
        <f t="shared" si="843"/>
        <v>0</v>
      </c>
      <c r="AA1588" s="8">
        <f t="shared" si="844"/>
        <v>0</v>
      </c>
      <c r="AB1588" s="8">
        <f t="shared" si="852"/>
        <v>0</v>
      </c>
      <c r="AC1588" s="8">
        <f t="shared" si="845"/>
        <v>0</v>
      </c>
      <c r="AD1588" s="8">
        <f t="shared" si="853"/>
        <v>0</v>
      </c>
      <c r="AE1588" s="8">
        <f t="shared" si="846"/>
        <v>0</v>
      </c>
      <c r="AJ1588" s="7"/>
      <c r="AK1588" s="6"/>
      <c r="AL1588" s="6"/>
      <c r="AM1588" s="5"/>
      <c r="AN1588" s="5"/>
    </row>
    <row r="1589" spans="8:40" x14ac:dyDescent="0.15">
      <c r="H1589" s="17">
        <f t="shared" si="854"/>
        <v>173</v>
      </c>
      <c r="I1589" s="7" t="b">
        <f t="shared" si="847"/>
        <v>0</v>
      </c>
      <c r="J1589" s="16">
        <v>0</v>
      </c>
      <c r="K1589" s="14">
        <v>0</v>
      </c>
      <c r="L1589" s="15">
        <f t="shared" si="838"/>
        <v>2881.6710463919967</v>
      </c>
      <c r="M1589" s="14">
        <f t="shared" si="839"/>
        <v>769177</v>
      </c>
      <c r="O1589" s="12" t="e">
        <f>1000*(IF(I113&lt;18,VLOOKUP(I113,'[1]Mortality (No Interventions) H'!$B$10:$O$129,13),VLOOKUP(I113,'[1]Mortality (Interventions) H'!$B$392:$AV$512,37)))</f>
        <v>#N/A</v>
      </c>
      <c r="P1589" s="11">
        <v>0</v>
      </c>
      <c r="Q1589" s="10" t="e">
        <f t="shared" si="848"/>
        <v>#N/A</v>
      </c>
      <c r="R1589" s="10" t="e">
        <f t="shared" si="849"/>
        <v>#N/A</v>
      </c>
      <c r="S1589" s="10" t="e">
        <f t="shared" si="850"/>
        <v>#N/A</v>
      </c>
      <c r="T1589" s="9" t="e">
        <f t="shared" si="840"/>
        <v>#N/A</v>
      </c>
      <c r="V1589" s="8" t="e">
        <f t="shared" si="851"/>
        <v>#N/A</v>
      </c>
      <c r="W1589" s="8" t="e">
        <f t="shared" si="841"/>
        <v>#N/A</v>
      </c>
      <c r="Y1589" s="8">
        <f t="shared" si="842"/>
        <v>0</v>
      </c>
      <c r="Z1589" s="8">
        <f t="shared" si="843"/>
        <v>0</v>
      </c>
      <c r="AA1589" s="8">
        <f t="shared" si="844"/>
        <v>0</v>
      </c>
      <c r="AB1589" s="8">
        <f t="shared" si="852"/>
        <v>0</v>
      </c>
      <c r="AC1589" s="8">
        <f t="shared" si="845"/>
        <v>0</v>
      </c>
      <c r="AD1589" s="8">
        <f t="shared" si="853"/>
        <v>0</v>
      </c>
      <c r="AE1589" s="8">
        <f t="shared" si="846"/>
        <v>0</v>
      </c>
      <c r="AJ1589" s="7"/>
      <c r="AK1589" s="6"/>
      <c r="AL1589" s="6"/>
      <c r="AM1589" s="5"/>
      <c r="AN1589" s="5"/>
    </row>
    <row r="1590" spans="8:40" x14ac:dyDescent="0.15">
      <c r="H1590" s="17">
        <f t="shared" si="854"/>
        <v>174</v>
      </c>
      <c r="I1590" s="7" t="b">
        <f t="shared" si="847"/>
        <v>0</v>
      </c>
      <c r="J1590" s="16">
        <v>0</v>
      </c>
      <c r="K1590" s="14">
        <v>0</v>
      </c>
      <c r="L1590" s="15">
        <f t="shared" si="838"/>
        <v>2881.6710463919967</v>
      </c>
      <c r="M1590" s="14">
        <f t="shared" si="839"/>
        <v>769177</v>
      </c>
      <c r="O1590" s="12" t="e">
        <f>1000*(IF(I114&lt;18,VLOOKUP(I114,'[1]Mortality (No Interventions) H'!$B$10:$O$129,13),VLOOKUP(I114,'[1]Mortality (Interventions) H'!$B$392:$AV$512,37)))</f>
        <v>#N/A</v>
      </c>
      <c r="P1590" s="11">
        <v>0</v>
      </c>
      <c r="Q1590" s="10" t="e">
        <f t="shared" si="848"/>
        <v>#N/A</v>
      </c>
      <c r="R1590" s="10" t="e">
        <f t="shared" si="849"/>
        <v>#N/A</v>
      </c>
      <c r="S1590" s="10" t="e">
        <f t="shared" si="850"/>
        <v>#N/A</v>
      </c>
      <c r="T1590" s="9" t="e">
        <f t="shared" si="840"/>
        <v>#N/A</v>
      </c>
      <c r="V1590" s="8" t="e">
        <f t="shared" si="851"/>
        <v>#N/A</v>
      </c>
      <c r="W1590" s="8" t="e">
        <f t="shared" si="841"/>
        <v>#N/A</v>
      </c>
      <c r="Y1590" s="8">
        <f t="shared" si="842"/>
        <v>0</v>
      </c>
      <c r="Z1590" s="8">
        <f t="shared" si="843"/>
        <v>0</v>
      </c>
      <c r="AA1590" s="8">
        <f t="shared" si="844"/>
        <v>0</v>
      </c>
      <c r="AB1590" s="8">
        <f t="shared" si="852"/>
        <v>0</v>
      </c>
      <c r="AC1590" s="8">
        <f t="shared" si="845"/>
        <v>0</v>
      </c>
      <c r="AD1590" s="8">
        <f t="shared" si="853"/>
        <v>0</v>
      </c>
      <c r="AE1590" s="8">
        <f t="shared" si="846"/>
        <v>0</v>
      </c>
      <c r="AJ1590" s="7"/>
      <c r="AK1590" s="6"/>
      <c r="AL1590" s="6"/>
      <c r="AM1590" s="5"/>
      <c r="AN1590" s="5"/>
    </row>
    <row r="1591" spans="8:40" x14ac:dyDescent="0.15">
      <c r="H1591" s="17">
        <f t="shared" si="854"/>
        <v>175</v>
      </c>
      <c r="I1591" s="7" t="b">
        <f t="shared" si="847"/>
        <v>0</v>
      </c>
      <c r="J1591" s="16">
        <v>0</v>
      </c>
      <c r="K1591" s="14">
        <v>0</v>
      </c>
      <c r="L1591" s="15">
        <f t="shared" si="838"/>
        <v>2881.6710463919967</v>
      </c>
      <c r="M1591" s="14">
        <f t="shared" si="839"/>
        <v>769177</v>
      </c>
      <c r="O1591" s="12" t="e">
        <f>1000*(IF(I115&lt;18,VLOOKUP(I115,'[1]Mortality (No Interventions) H'!$B$10:$O$129,13),VLOOKUP(I115,'[1]Mortality (Interventions) H'!$B$392:$AV$512,37)))</f>
        <v>#N/A</v>
      </c>
      <c r="P1591" s="11">
        <v>0</v>
      </c>
      <c r="Q1591" s="10" t="e">
        <f t="shared" si="848"/>
        <v>#N/A</v>
      </c>
      <c r="R1591" s="10" t="e">
        <f t="shared" si="849"/>
        <v>#N/A</v>
      </c>
      <c r="S1591" s="10" t="e">
        <f t="shared" si="850"/>
        <v>#N/A</v>
      </c>
      <c r="T1591" s="9" t="e">
        <f t="shared" si="840"/>
        <v>#N/A</v>
      </c>
      <c r="V1591" s="8" t="e">
        <f t="shared" si="851"/>
        <v>#N/A</v>
      </c>
      <c r="W1591" s="8" t="e">
        <f t="shared" si="841"/>
        <v>#N/A</v>
      </c>
      <c r="Y1591" s="8">
        <f t="shared" si="842"/>
        <v>0</v>
      </c>
      <c r="Z1591" s="8">
        <f t="shared" si="843"/>
        <v>0</v>
      </c>
      <c r="AA1591" s="8">
        <f t="shared" si="844"/>
        <v>0</v>
      </c>
      <c r="AB1591" s="8">
        <f t="shared" si="852"/>
        <v>0</v>
      </c>
      <c r="AC1591" s="8">
        <f t="shared" si="845"/>
        <v>0</v>
      </c>
      <c r="AD1591" s="8">
        <f t="shared" si="853"/>
        <v>0</v>
      </c>
      <c r="AE1591" s="8">
        <f t="shared" si="846"/>
        <v>0</v>
      </c>
      <c r="AJ1591" s="7"/>
      <c r="AK1591" s="6"/>
      <c r="AL1591" s="6"/>
      <c r="AM1591" s="5"/>
      <c r="AN1591" s="5"/>
    </row>
    <row r="1592" spans="8:40" x14ac:dyDescent="0.15">
      <c r="H1592" s="17">
        <f t="shared" si="854"/>
        <v>176</v>
      </c>
      <c r="I1592" s="7" t="b">
        <f t="shared" si="847"/>
        <v>0</v>
      </c>
      <c r="J1592" s="16">
        <v>0</v>
      </c>
      <c r="K1592" s="14">
        <v>0</v>
      </c>
      <c r="L1592" s="15">
        <f t="shared" si="838"/>
        <v>2881.6710463919967</v>
      </c>
      <c r="M1592" s="14">
        <f t="shared" si="839"/>
        <v>769177</v>
      </c>
      <c r="O1592" s="12" t="e">
        <f>1000*(IF(I116&lt;18,VLOOKUP(I116,'[1]Mortality (No Interventions) H'!$B$10:$O$129,13),VLOOKUP(I116,'[1]Mortality (Interventions) H'!$B$392:$AV$512,37)))</f>
        <v>#N/A</v>
      </c>
      <c r="P1592" s="11">
        <v>0</v>
      </c>
      <c r="Q1592" s="10" t="e">
        <f t="shared" si="848"/>
        <v>#N/A</v>
      </c>
      <c r="R1592" s="10" t="e">
        <f t="shared" si="849"/>
        <v>#N/A</v>
      </c>
      <c r="S1592" s="10" t="e">
        <f t="shared" si="850"/>
        <v>#N/A</v>
      </c>
      <c r="T1592" s="9" t="e">
        <f t="shared" si="840"/>
        <v>#N/A</v>
      </c>
      <c r="V1592" s="8" t="e">
        <f t="shared" si="851"/>
        <v>#N/A</v>
      </c>
      <c r="W1592" s="8" t="e">
        <f t="shared" si="841"/>
        <v>#N/A</v>
      </c>
      <c r="Y1592" s="8">
        <f t="shared" si="842"/>
        <v>0</v>
      </c>
      <c r="Z1592" s="8">
        <f t="shared" si="843"/>
        <v>0</v>
      </c>
      <c r="AA1592" s="8">
        <f t="shared" si="844"/>
        <v>0</v>
      </c>
      <c r="AB1592" s="8">
        <f t="shared" si="852"/>
        <v>0</v>
      </c>
      <c r="AC1592" s="8">
        <f t="shared" si="845"/>
        <v>0</v>
      </c>
      <c r="AD1592" s="8">
        <f t="shared" si="853"/>
        <v>0</v>
      </c>
      <c r="AE1592" s="8">
        <f t="shared" si="846"/>
        <v>0</v>
      </c>
      <c r="AJ1592" s="7"/>
      <c r="AK1592" s="6"/>
      <c r="AL1592" s="6"/>
      <c r="AM1592" s="5"/>
      <c r="AN1592" s="5"/>
    </row>
    <row r="1593" spans="8:40" x14ac:dyDescent="0.15">
      <c r="H1593" s="17">
        <f t="shared" si="854"/>
        <v>177</v>
      </c>
      <c r="I1593" s="7" t="b">
        <f t="shared" si="847"/>
        <v>0</v>
      </c>
      <c r="J1593" s="16">
        <v>0</v>
      </c>
      <c r="K1593" s="14">
        <v>0</v>
      </c>
      <c r="L1593" s="15">
        <f t="shared" si="838"/>
        <v>2881.6710463919967</v>
      </c>
      <c r="M1593" s="14">
        <f t="shared" si="839"/>
        <v>769177</v>
      </c>
      <c r="O1593" s="12" t="e">
        <f>1000*(IF(I117&lt;18,VLOOKUP(I117,'[1]Mortality (No Interventions) H'!$B$10:$O$129,13),VLOOKUP(I117,'[1]Mortality (Interventions) H'!$B$392:$AV$512,37)))</f>
        <v>#N/A</v>
      </c>
      <c r="P1593" s="11">
        <v>0</v>
      </c>
      <c r="Q1593" s="10" t="e">
        <f t="shared" si="848"/>
        <v>#N/A</v>
      </c>
      <c r="R1593" s="10" t="e">
        <f t="shared" si="849"/>
        <v>#N/A</v>
      </c>
      <c r="S1593" s="10" t="e">
        <f t="shared" si="850"/>
        <v>#N/A</v>
      </c>
      <c r="T1593" s="9" t="e">
        <f t="shared" si="840"/>
        <v>#N/A</v>
      </c>
      <c r="V1593" s="8" t="e">
        <f t="shared" si="851"/>
        <v>#N/A</v>
      </c>
      <c r="W1593" s="8" t="e">
        <f t="shared" si="841"/>
        <v>#N/A</v>
      </c>
      <c r="Y1593" s="8">
        <f t="shared" si="842"/>
        <v>0</v>
      </c>
      <c r="Z1593" s="8">
        <f t="shared" si="843"/>
        <v>0</v>
      </c>
      <c r="AA1593" s="8">
        <f t="shared" si="844"/>
        <v>0</v>
      </c>
      <c r="AB1593" s="8">
        <f t="shared" si="852"/>
        <v>0</v>
      </c>
      <c r="AC1593" s="8">
        <f t="shared" si="845"/>
        <v>0</v>
      </c>
      <c r="AD1593" s="8">
        <f t="shared" si="853"/>
        <v>0</v>
      </c>
      <c r="AE1593" s="8">
        <f t="shared" si="846"/>
        <v>0</v>
      </c>
      <c r="AJ1593" s="7"/>
      <c r="AK1593" s="6"/>
      <c r="AL1593" s="6"/>
      <c r="AM1593" s="5"/>
      <c r="AN1593" s="5"/>
    </row>
    <row r="1594" spans="8:40" x14ac:dyDescent="0.15">
      <c r="H1594" s="17">
        <f t="shared" si="854"/>
        <v>178</v>
      </c>
      <c r="I1594" s="7" t="b">
        <f t="shared" si="847"/>
        <v>0</v>
      </c>
      <c r="J1594" s="16">
        <v>0</v>
      </c>
      <c r="K1594" s="14">
        <v>0</v>
      </c>
      <c r="L1594" s="15">
        <f t="shared" si="838"/>
        <v>2881.6710463919967</v>
      </c>
      <c r="M1594" s="14">
        <f t="shared" si="839"/>
        <v>769177</v>
      </c>
      <c r="O1594" s="12" t="e">
        <f>1000*(IF(I118&lt;18,VLOOKUP(I118,'[1]Mortality (No Interventions) H'!$B$10:$O$129,13),VLOOKUP(I118,'[1]Mortality (Interventions) H'!$B$392:$AV$512,37)))</f>
        <v>#N/A</v>
      </c>
      <c r="P1594" s="11">
        <v>0</v>
      </c>
      <c r="Q1594" s="10" t="e">
        <f t="shared" si="848"/>
        <v>#N/A</v>
      </c>
      <c r="R1594" s="10" t="e">
        <f t="shared" si="849"/>
        <v>#N/A</v>
      </c>
      <c r="S1594" s="10" t="e">
        <f t="shared" si="850"/>
        <v>#N/A</v>
      </c>
      <c r="T1594" s="9" t="e">
        <f t="shared" si="840"/>
        <v>#N/A</v>
      </c>
      <c r="V1594" s="8" t="e">
        <f t="shared" si="851"/>
        <v>#N/A</v>
      </c>
      <c r="W1594" s="8" t="e">
        <f t="shared" si="841"/>
        <v>#N/A</v>
      </c>
      <c r="Y1594" s="8">
        <f t="shared" si="842"/>
        <v>0</v>
      </c>
      <c r="Z1594" s="8">
        <f t="shared" si="843"/>
        <v>0</v>
      </c>
      <c r="AA1594" s="8">
        <f t="shared" si="844"/>
        <v>0</v>
      </c>
      <c r="AB1594" s="8">
        <f t="shared" si="852"/>
        <v>0</v>
      </c>
      <c r="AC1594" s="8">
        <f t="shared" si="845"/>
        <v>0</v>
      </c>
      <c r="AD1594" s="8">
        <f t="shared" si="853"/>
        <v>0</v>
      </c>
      <c r="AE1594" s="8">
        <f t="shared" si="846"/>
        <v>0</v>
      </c>
      <c r="AJ1594" s="7"/>
      <c r="AK1594" s="6"/>
      <c r="AL1594" s="6"/>
      <c r="AM1594" s="5"/>
      <c r="AN1594" s="5"/>
    </row>
    <row r="1595" spans="8:40" x14ac:dyDescent="0.15">
      <c r="H1595" s="17">
        <f t="shared" si="854"/>
        <v>179</v>
      </c>
      <c r="I1595" s="7" t="b">
        <f t="shared" si="847"/>
        <v>0</v>
      </c>
      <c r="J1595" s="16">
        <v>0</v>
      </c>
      <c r="K1595" s="14">
        <v>0</v>
      </c>
      <c r="L1595" s="15">
        <f t="shared" si="838"/>
        <v>2881.6710463919967</v>
      </c>
      <c r="M1595" s="14">
        <f t="shared" si="839"/>
        <v>769177</v>
      </c>
      <c r="O1595" s="12" t="e">
        <f>1000*(IF(I119&lt;18,VLOOKUP(I119,'[1]Mortality (No Interventions) H'!$B$10:$O$129,13),VLOOKUP(I119,'[1]Mortality (Interventions) H'!$B$392:$AV$512,37)))</f>
        <v>#N/A</v>
      </c>
      <c r="P1595" s="11">
        <v>0</v>
      </c>
      <c r="Q1595" s="10" t="e">
        <f t="shared" si="848"/>
        <v>#N/A</v>
      </c>
      <c r="R1595" s="10" t="e">
        <f t="shared" si="849"/>
        <v>#N/A</v>
      </c>
      <c r="S1595" s="10" t="e">
        <f t="shared" si="850"/>
        <v>#N/A</v>
      </c>
      <c r="T1595" s="9" t="e">
        <f t="shared" si="840"/>
        <v>#N/A</v>
      </c>
      <c r="V1595" s="8" t="e">
        <f t="shared" si="851"/>
        <v>#N/A</v>
      </c>
      <c r="W1595" s="8" t="e">
        <f t="shared" si="841"/>
        <v>#N/A</v>
      </c>
      <c r="Y1595" s="8">
        <f t="shared" si="842"/>
        <v>0</v>
      </c>
      <c r="Z1595" s="8">
        <f t="shared" si="843"/>
        <v>0</v>
      </c>
      <c r="AA1595" s="8">
        <f t="shared" si="844"/>
        <v>0</v>
      </c>
      <c r="AB1595" s="8">
        <f t="shared" si="852"/>
        <v>0</v>
      </c>
      <c r="AC1595" s="8">
        <f t="shared" si="845"/>
        <v>0</v>
      </c>
      <c r="AD1595" s="8">
        <f t="shared" si="853"/>
        <v>0</v>
      </c>
      <c r="AE1595" s="8">
        <f t="shared" si="846"/>
        <v>0</v>
      </c>
      <c r="AJ1595" s="7"/>
      <c r="AK1595" s="6"/>
      <c r="AL1595" s="6"/>
      <c r="AM1595" s="5"/>
      <c r="AN1595" s="5"/>
    </row>
    <row r="1596" spans="8:40" x14ac:dyDescent="0.15">
      <c r="H1596" s="17">
        <f t="shared" si="854"/>
        <v>180</v>
      </c>
      <c r="I1596" s="7" t="b">
        <f t="shared" si="847"/>
        <v>0</v>
      </c>
      <c r="J1596" s="16">
        <v>0</v>
      </c>
      <c r="K1596" s="14">
        <v>0</v>
      </c>
      <c r="L1596" s="15">
        <f t="shared" si="838"/>
        <v>2881.6710463919967</v>
      </c>
      <c r="M1596" s="14">
        <f t="shared" si="839"/>
        <v>769177</v>
      </c>
      <c r="O1596" s="12" t="e">
        <f>1000*(IF(I120&lt;18,VLOOKUP(I120,'[1]Mortality (No Interventions) H'!$B$10:$O$129,13),VLOOKUP(I120,'[1]Mortality (Interventions) H'!$B$392:$AV$512,37)))</f>
        <v>#N/A</v>
      </c>
      <c r="P1596" s="11">
        <v>0</v>
      </c>
      <c r="Q1596" s="10" t="e">
        <f t="shared" si="848"/>
        <v>#N/A</v>
      </c>
      <c r="R1596" s="10" t="e">
        <f t="shared" si="849"/>
        <v>#N/A</v>
      </c>
      <c r="S1596" s="10" t="e">
        <f t="shared" si="850"/>
        <v>#N/A</v>
      </c>
      <c r="T1596" s="9" t="e">
        <f t="shared" si="840"/>
        <v>#N/A</v>
      </c>
      <c r="V1596" s="8" t="e">
        <f t="shared" si="851"/>
        <v>#N/A</v>
      </c>
      <c r="W1596" s="8" t="e">
        <f t="shared" si="841"/>
        <v>#N/A</v>
      </c>
      <c r="Y1596" s="8">
        <f t="shared" si="842"/>
        <v>0</v>
      </c>
      <c r="Z1596" s="8">
        <f t="shared" si="843"/>
        <v>0</v>
      </c>
      <c r="AA1596" s="8">
        <f t="shared" si="844"/>
        <v>0</v>
      </c>
      <c r="AB1596" s="8">
        <f t="shared" si="852"/>
        <v>0</v>
      </c>
      <c r="AC1596" s="8">
        <f t="shared" si="845"/>
        <v>0</v>
      </c>
      <c r="AD1596" s="8">
        <f t="shared" si="853"/>
        <v>0</v>
      </c>
      <c r="AE1596" s="8">
        <f t="shared" si="846"/>
        <v>0</v>
      </c>
      <c r="AJ1596" s="7"/>
      <c r="AK1596" s="6"/>
      <c r="AL1596" s="6"/>
      <c r="AM1596" s="5"/>
      <c r="AN1596" s="5"/>
    </row>
    <row r="1597" spans="8:40" x14ac:dyDescent="0.15">
      <c r="H1597" s="17">
        <f t="shared" si="854"/>
        <v>181</v>
      </c>
      <c r="I1597" s="7" t="b">
        <f t="shared" si="847"/>
        <v>0</v>
      </c>
      <c r="J1597" s="16">
        <v>0</v>
      </c>
      <c r="K1597" s="14">
        <v>0</v>
      </c>
      <c r="L1597" s="15">
        <f t="shared" si="838"/>
        <v>2881.6710463919967</v>
      </c>
      <c r="M1597" s="14">
        <f t="shared" si="839"/>
        <v>769177</v>
      </c>
      <c r="O1597" s="12" t="e">
        <f>1000*(IF(I121&lt;18,VLOOKUP(I121,'[1]Mortality (No Interventions) H'!$B$10:$O$129,13),VLOOKUP(I121,'[1]Mortality (Interventions) H'!$B$392:$AV$512,37)))</f>
        <v>#N/A</v>
      </c>
      <c r="P1597" s="11">
        <v>0</v>
      </c>
      <c r="Q1597" s="10" t="e">
        <f t="shared" si="848"/>
        <v>#N/A</v>
      </c>
      <c r="R1597" s="10" t="e">
        <f t="shared" si="849"/>
        <v>#N/A</v>
      </c>
      <c r="S1597" s="10" t="e">
        <f t="shared" si="850"/>
        <v>#N/A</v>
      </c>
      <c r="T1597" s="9" t="e">
        <f t="shared" si="840"/>
        <v>#N/A</v>
      </c>
      <c r="V1597" s="8" t="e">
        <f t="shared" si="851"/>
        <v>#N/A</v>
      </c>
      <c r="W1597" s="8" t="e">
        <f t="shared" si="841"/>
        <v>#N/A</v>
      </c>
      <c r="Y1597" s="8">
        <f t="shared" si="842"/>
        <v>0</v>
      </c>
      <c r="Z1597" s="8">
        <f t="shared" si="843"/>
        <v>0</v>
      </c>
      <c r="AA1597" s="8">
        <f t="shared" si="844"/>
        <v>0</v>
      </c>
      <c r="AB1597" s="8">
        <f t="shared" si="852"/>
        <v>0</v>
      </c>
      <c r="AC1597" s="8">
        <f t="shared" si="845"/>
        <v>0</v>
      </c>
      <c r="AD1597" s="8">
        <f t="shared" si="853"/>
        <v>0</v>
      </c>
      <c r="AE1597" s="8">
        <f t="shared" si="846"/>
        <v>0</v>
      </c>
      <c r="AJ1597" s="7"/>
      <c r="AK1597" s="6"/>
      <c r="AL1597" s="6"/>
      <c r="AM1597" s="5"/>
      <c r="AN1597" s="5"/>
    </row>
    <row r="1598" spans="8:40" x14ac:dyDescent="0.15">
      <c r="H1598" s="17">
        <f t="shared" si="854"/>
        <v>182</v>
      </c>
      <c r="I1598" s="7" t="b">
        <f t="shared" si="847"/>
        <v>0</v>
      </c>
      <c r="J1598" s="16">
        <v>0</v>
      </c>
      <c r="K1598" s="14">
        <v>0</v>
      </c>
      <c r="L1598" s="15">
        <f t="shared" si="838"/>
        <v>2881.6710463919967</v>
      </c>
      <c r="M1598" s="14">
        <f t="shared" si="839"/>
        <v>769177</v>
      </c>
      <c r="O1598" s="12" t="e">
        <f>1000*(IF(I122&lt;18,VLOOKUP(I122,'[1]Mortality (No Interventions) H'!$B$10:$O$129,13),VLOOKUP(I122,'[1]Mortality (Interventions) H'!$B$392:$AV$512,37)))</f>
        <v>#N/A</v>
      </c>
      <c r="P1598" s="11">
        <v>0</v>
      </c>
      <c r="Q1598" s="10" t="e">
        <f t="shared" si="848"/>
        <v>#N/A</v>
      </c>
      <c r="R1598" s="10" t="e">
        <f t="shared" si="849"/>
        <v>#N/A</v>
      </c>
      <c r="S1598" s="10" t="e">
        <f t="shared" si="850"/>
        <v>#N/A</v>
      </c>
      <c r="T1598" s="9" t="e">
        <f t="shared" si="840"/>
        <v>#N/A</v>
      </c>
      <c r="V1598" s="8" t="e">
        <f t="shared" si="851"/>
        <v>#N/A</v>
      </c>
      <c r="W1598" s="8" t="e">
        <f t="shared" si="841"/>
        <v>#N/A</v>
      </c>
      <c r="Y1598" s="8">
        <f t="shared" si="842"/>
        <v>0</v>
      </c>
      <c r="Z1598" s="8">
        <f t="shared" si="843"/>
        <v>0</v>
      </c>
      <c r="AA1598" s="8">
        <f t="shared" si="844"/>
        <v>0</v>
      </c>
      <c r="AB1598" s="8">
        <f t="shared" si="852"/>
        <v>0</v>
      </c>
      <c r="AC1598" s="8">
        <f t="shared" si="845"/>
        <v>0</v>
      </c>
      <c r="AD1598" s="8">
        <f t="shared" si="853"/>
        <v>0</v>
      </c>
      <c r="AE1598" s="8">
        <f t="shared" si="846"/>
        <v>0</v>
      </c>
      <c r="AJ1598" s="7"/>
      <c r="AK1598" s="6"/>
      <c r="AL1598" s="6"/>
      <c r="AM1598" s="5"/>
      <c r="AN1598" s="5"/>
    </row>
    <row r="1599" spans="8:40" x14ac:dyDescent="0.15">
      <c r="H1599" s="17">
        <f t="shared" si="854"/>
        <v>183</v>
      </c>
      <c r="I1599" s="7" t="b">
        <f t="shared" si="847"/>
        <v>0</v>
      </c>
      <c r="J1599" s="16">
        <v>0</v>
      </c>
      <c r="K1599" s="14">
        <v>0</v>
      </c>
      <c r="L1599" s="15">
        <f t="shared" si="838"/>
        <v>2881.6710463919967</v>
      </c>
      <c r="M1599" s="14">
        <f t="shared" si="839"/>
        <v>769177</v>
      </c>
      <c r="O1599" s="12" t="e">
        <f>1000*(IF(I123&lt;18,VLOOKUP(I123,'[1]Mortality (No Interventions) H'!$B$10:$O$129,13),VLOOKUP(I123,'[1]Mortality (Interventions) H'!$B$392:$AV$512,37)))</f>
        <v>#N/A</v>
      </c>
      <c r="P1599" s="11">
        <v>0</v>
      </c>
      <c r="Q1599" s="10" t="e">
        <f t="shared" si="848"/>
        <v>#N/A</v>
      </c>
      <c r="R1599" s="10" t="e">
        <f t="shared" si="849"/>
        <v>#N/A</v>
      </c>
      <c r="S1599" s="10" t="e">
        <f t="shared" si="850"/>
        <v>#N/A</v>
      </c>
      <c r="T1599" s="9" t="e">
        <f t="shared" si="840"/>
        <v>#N/A</v>
      </c>
      <c r="V1599" s="8" t="e">
        <f t="shared" si="851"/>
        <v>#N/A</v>
      </c>
      <c r="W1599" s="8" t="e">
        <f t="shared" si="841"/>
        <v>#N/A</v>
      </c>
      <c r="Y1599" s="8">
        <f t="shared" si="842"/>
        <v>0</v>
      </c>
      <c r="Z1599" s="8">
        <f t="shared" si="843"/>
        <v>0</v>
      </c>
      <c r="AA1599" s="8">
        <f t="shared" si="844"/>
        <v>0</v>
      </c>
      <c r="AB1599" s="8">
        <f t="shared" si="852"/>
        <v>0</v>
      </c>
      <c r="AC1599" s="8">
        <f t="shared" si="845"/>
        <v>0</v>
      </c>
      <c r="AD1599" s="8">
        <f t="shared" si="853"/>
        <v>0</v>
      </c>
      <c r="AE1599" s="8">
        <f t="shared" si="846"/>
        <v>0</v>
      </c>
      <c r="AJ1599" s="7"/>
      <c r="AK1599" s="6"/>
      <c r="AL1599" s="6"/>
      <c r="AM1599" s="5"/>
      <c r="AN1599" s="5"/>
    </row>
    <row r="1600" spans="8:40" x14ac:dyDescent="0.15">
      <c r="H1600" s="17">
        <f t="shared" si="854"/>
        <v>184</v>
      </c>
      <c r="I1600" s="7" t="b">
        <f t="shared" si="847"/>
        <v>0</v>
      </c>
      <c r="J1600" s="16">
        <v>0</v>
      </c>
      <c r="K1600" s="14">
        <v>0</v>
      </c>
      <c r="L1600" s="15">
        <f t="shared" si="838"/>
        <v>2881.6710463919967</v>
      </c>
      <c r="M1600" s="14">
        <f t="shared" si="839"/>
        <v>769177</v>
      </c>
      <c r="O1600" s="12" t="e">
        <f>1000*(IF(I124&lt;18,VLOOKUP(I124,'[1]Mortality (No Interventions) H'!$B$10:$O$129,13),VLOOKUP(I124,'[1]Mortality (Interventions) H'!$B$392:$AV$512,37)))</f>
        <v>#N/A</v>
      </c>
      <c r="P1600" s="11">
        <v>0</v>
      </c>
      <c r="Q1600" s="10" t="e">
        <f t="shared" si="848"/>
        <v>#N/A</v>
      </c>
      <c r="R1600" s="10" t="e">
        <f t="shared" si="849"/>
        <v>#N/A</v>
      </c>
      <c r="S1600" s="10" t="e">
        <f t="shared" si="850"/>
        <v>#N/A</v>
      </c>
      <c r="T1600" s="9" t="e">
        <f t="shared" si="840"/>
        <v>#N/A</v>
      </c>
      <c r="V1600" s="8" t="e">
        <f t="shared" si="851"/>
        <v>#N/A</v>
      </c>
      <c r="W1600" s="8" t="e">
        <f t="shared" si="841"/>
        <v>#N/A</v>
      </c>
      <c r="Y1600" s="8">
        <f t="shared" si="842"/>
        <v>0</v>
      </c>
      <c r="Z1600" s="8">
        <f t="shared" si="843"/>
        <v>0</v>
      </c>
      <c r="AA1600" s="8">
        <f t="shared" si="844"/>
        <v>0</v>
      </c>
      <c r="AB1600" s="8">
        <f t="shared" si="852"/>
        <v>0</v>
      </c>
      <c r="AC1600" s="8">
        <f t="shared" si="845"/>
        <v>0</v>
      </c>
      <c r="AD1600" s="8">
        <f t="shared" si="853"/>
        <v>0</v>
      </c>
      <c r="AE1600" s="8">
        <f t="shared" si="846"/>
        <v>0</v>
      </c>
      <c r="AJ1600" s="7"/>
      <c r="AK1600" s="6"/>
      <c r="AL1600" s="6"/>
      <c r="AM1600" s="5"/>
      <c r="AN1600" s="5"/>
    </row>
    <row r="1605" spans="1:40" x14ac:dyDescent="0.15">
      <c r="X1605" s="3" t="s">
        <v>43</v>
      </c>
      <c r="Y1605" s="2">
        <f t="shared" ref="Y1605:AE1605" si="855">SUM(Y1480:Y1600)</f>
        <v>535743.7874495585</v>
      </c>
      <c r="Z1605" s="2">
        <f t="shared" si="855"/>
        <v>-13393.594686238963</v>
      </c>
      <c r="AA1605" s="2">
        <f t="shared" si="855"/>
        <v>-47508.312493084151</v>
      </c>
      <c r="AB1605" s="2">
        <f t="shared" si="855"/>
        <v>-769176.99999999977</v>
      </c>
      <c r="AC1605" s="2">
        <f t="shared" si="855"/>
        <v>-294335.11972976458</v>
      </c>
      <c r="AD1605" s="2">
        <f t="shared" si="855"/>
        <v>12479.644362648107</v>
      </c>
      <c r="AE1605" s="2">
        <f t="shared" si="855"/>
        <v>-281855.47536711639</v>
      </c>
    </row>
    <row r="1606" spans="1:40" x14ac:dyDescent="0.15">
      <c r="X1606" s="4"/>
    </row>
    <row r="1607" spans="1:40" x14ac:dyDescent="0.15">
      <c r="X1607" s="3" t="str">
        <f>"Present Value at "&amp;TEXT(D1482,"0.00%")&amp;":"</f>
        <v>Present Value at 9.81%:</v>
      </c>
      <c r="Y1607" s="2">
        <f t="shared" ref="Y1607:AE1607" si="856">Y1480+NPV($D$6,Y1481:Y1600)</f>
        <v>535743.7874495585</v>
      </c>
      <c r="Z1607" s="2">
        <f t="shared" si="856"/>
        <v>-13393.594686238963</v>
      </c>
      <c r="AA1607" s="2">
        <f t="shared" si="856"/>
        <v>-23417.905052522721</v>
      </c>
      <c r="AB1607" s="2">
        <f t="shared" si="856"/>
        <v>-213180.9944502509</v>
      </c>
      <c r="AC1607" s="2">
        <f t="shared" si="856"/>
        <v>285751.29326054605</v>
      </c>
      <c r="AD1607" s="2">
        <f t="shared" si="856"/>
        <v>5559.9600554974904</v>
      </c>
      <c r="AE1607" s="2">
        <f t="shared" si="856"/>
        <v>291311.25331604347</v>
      </c>
    </row>
    <row r="1609" spans="1:40" x14ac:dyDescent="0.15">
      <c r="X1609" s="3" t="str">
        <f>"Present Value at "&amp;TEXT(D1483,"0.00%")&amp;":"</f>
        <v>Present Value at 3.64%:</v>
      </c>
      <c r="Y1609" s="2">
        <f t="shared" ref="Y1609:AE1609" si="857">Y1480+NPV($D$7,Y1481:Y1600)</f>
        <v>535743.7874495585</v>
      </c>
      <c r="Z1609" s="2">
        <f t="shared" si="857"/>
        <v>-13393.594686238963</v>
      </c>
      <c r="AA1609" s="2">
        <f t="shared" si="857"/>
        <v>-34736.342593550609</v>
      </c>
      <c r="AB1609" s="2">
        <f t="shared" si="857"/>
        <v>-442828.57409420208</v>
      </c>
      <c r="AC1609" s="2">
        <f t="shared" si="857"/>
        <v>44785.276075567002</v>
      </c>
      <c r="AD1609" s="2">
        <f t="shared" si="857"/>
        <v>8789.1244289357637</v>
      </c>
      <c r="AE1609" s="2">
        <f t="shared" si="857"/>
        <v>53574.400504502701</v>
      </c>
    </row>
    <row r="1614" spans="1:40" ht="19" customHeight="1" x14ac:dyDescent="0.15">
      <c r="A1614" s="1"/>
      <c r="G1614" s="1" t="s">
        <v>11</v>
      </c>
      <c r="H1614" s="50">
        <v>533724.91537956323</v>
      </c>
    </row>
    <row r="1615" spans="1:40" ht="15" customHeight="1" x14ac:dyDescent="0.15">
      <c r="A1615" s="49" t="s">
        <v>32</v>
      </c>
      <c r="B1615" s="40">
        <v>1</v>
      </c>
      <c r="C1615" s="40"/>
      <c r="D1615" s="40"/>
      <c r="E1615" s="1"/>
      <c r="H1615" s="17">
        <v>0</v>
      </c>
      <c r="I1615" s="17">
        <v>0</v>
      </c>
      <c r="J1615" s="14">
        <f>$H$1614</f>
        <v>533724.91537956323</v>
      </c>
      <c r="K1615" s="14">
        <f>J1615*$C$10</f>
        <v>13343.122884489081</v>
      </c>
      <c r="L1615" s="15">
        <f>$C$1625</f>
        <v>5536.5798826510936</v>
      </c>
      <c r="M1615" s="14">
        <f t="shared" ref="M1615:M1646" si="858">$E$11</f>
        <v>769177</v>
      </c>
      <c r="Q1615" s="48">
        <v>1</v>
      </c>
      <c r="R1615" s="9"/>
      <c r="S1615" s="9"/>
      <c r="T1615" s="9">
        <f t="shared" ref="T1615:T1646" si="859">Q1615-SUM(R1615:S1615)</f>
        <v>1</v>
      </c>
      <c r="U1615" s="47"/>
      <c r="V1615" s="8"/>
      <c r="W1615" s="8">
        <f t="shared" ref="W1615:W1646" si="860">$G$14*M1615*T1615</f>
        <v>7691.77</v>
      </c>
      <c r="X1615" s="47"/>
      <c r="Y1615" s="8">
        <f t="shared" ref="Y1615:Y1646" si="861">IFERROR(_xlfn.IFNA($T1615*J1615,0),0)</f>
        <v>533724.91537956323</v>
      </c>
      <c r="Z1615" s="8">
        <f t="shared" ref="Z1615:Z1646" si="862">IFERROR(_xlfn.IFNA(-$T1615*K1615,0),0)</f>
        <v>-13343.122884489081</v>
      </c>
      <c r="AA1615" s="8">
        <f t="shared" ref="AA1615:AA1646" si="863">IFERROR(_xlfn.IFNA(-$T1615*L1615,0),0)</f>
        <v>-5536.5798826510936</v>
      </c>
      <c r="AB1615" s="8"/>
      <c r="AC1615" s="8">
        <f t="shared" ref="AC1615:AC1646" si="864">IFERROR(_xlfn.IFNA(SUM(Y1615:AB1615),0),0)</f>
        <v>514845.21261242306</v>
      </c>
      <c r="AD1615" s="8"/>
      <c r="AE1615" s="8">
        <f t="shared" ref="AE1615:AE1646" si="865">IFERROR(_xlfn.IFNA(SUM(AC1615:AD1615),0),0)</f>
        <v>514845.21261242306</v>
      </c>
      <c r="AG1615" s="46">
        <f>AE1744</f>
        <v>53372.513819333399</v>
      </c>
      <c r="AJ1615" s="17"/>
      <c r="AK1615" s="6"/>
      <c r="AL1615" s="6"/>
      <c r="AM1615" s="5"/>
      <c r="AN1615" s="5"/>
    </row>
    <row r="1616" spans="1:40" x14ac:dyDescent="0.15">
      <c r="H1616" s="17">
        <f>$B$4</f>
        <v>65</v>
      </c>
      <c r="I1616" s="7">
        <f t="shared" ref="I1616:I1647" si="866">IF(H1616&lt;121, H1616 )</f>
        <v>65</v>
      </c>
      <c r="J1616" s="14"/>
      <c r="K1616" s="14"/>
      <c r="L1616" s="15"/>
      <c r="M1616" s="14">
        <f t="shared" si="858"/>
        <v>769177</v>
      </c>
      <c r="N1616" s="13"/>
      <c r="O1616" s="12">
        <f>1000*(IF(I5&lt;18,VLOOKUP(I5,'[1]Mortality (No Interventions) H'!$B$10:$O$129,13),VLOOKUP(I5,'[1]Mortality (Interventions) H'!$B$392:$AV$512,40)))</f>
        <v>17.430006822822751</v>
      </c>
      <c r="P1616" s="11">
        <v>0</v>
      </c>
      <c r="Q1616" s="10">
        <f t="shared" ref="Q1616:Q1647" si="867">T1615</f>
        <v>1</v>
      </c>
      <c r="R1616" s="10">
        <f t="shared" ref="R1616:R1647" si="868">O1616*Q1616/1000</f>
        <v>1.7430006822822752E-2</v>
      </c>
      <c r="S1616" s="10">
        <f t="shared" ref="S1616:S1647" si="869">MIN(P1616*Q1616,Q1616-R1616)</f>
        <v>0</v>
      </c>
      <c r="T1616" s="9">
        <f t="shared" si="859"/>
        <v>0.98256999317717719</v>
      </c>
      <c r="U1616" s="18"/>
      <c r="V1616" s="8">
        <f t="shared" ref="V1616:V1647" si="870">W1615</f>
        <v>7691.77</v>
      </c>
      <c r="W1616" s="8">
        <f t="shared" si="860"/>
        <v>7557.7023964204163</v>
      </c>
      <c r="X1616" s="18"/>
      <c r="Y1616" s="8">
        <f t="shared" si="861"/>
        <v>0</v>
      </c>
      <c r="Z1616" s="8">
        <f t="shared" si="862"/>
        <v>0</v>
      </c>
      <c r="AA1616" s="8">
        <f t="shared" si="863"/>
        <v>0</v>
      </c>
      <c r="AB1616" s="8">
        <f t="shared" ref="AB1616:AB1647" si="871">IFERROR(_xlfn.IFNA(-M1616*R1616,0),0)</f>
        <v>-13406.760357958336</v>
      </c>
      <c r="AC1616" s="8">
        <f t="shared" si="864"/>
        <v>-13406.760357958336</v>
      </c>
      <c r="AD1616" s="8">
        <f t="shared" ref="AD1616:AD1647" si="872">IFERROR(_xlfn.IFNA($D$6*SUM(V1616:V1616,Y1616:Z1616),0),0)</f>
        <v>754.56263700000011</v>
      </c>
      <c r="AE1616" s="8">
        <f t="shared" si="865"/>
        <v>-12652.197720958335</v>
      </c>
      <c r="AG1616" s="8"/>
      <c r="AJ1616" s="7"/>
      <c r="AK1616" s="6"/>
      <c r="AL1616" s="6"/>
      <c r="AM1616" s="5"/>
      <c r="AN1616" s="5"/>
    </row>
    <row r="1617" spans="1:40" x14ac:dyDescent="0.15">
      <c r="A1617" s="30" t="s">
        <v>33</v>
      </c>
      <c r="B1617" s="30"/>
      <c r="C1617" s="30"/>
      <c r="D1617" s="45">
        <v>9.8100000000000007E-2</v>
      </c>
      <c r="E1617" s="42"/>
      <c r="F1617" s="42"/>
      <c r="G1617" s="42"/>
      <c r="H1617" s="17">
        <f t="shared" ref="H1617:H1648" si="873">H1616+1</f>
        <v>66</v>
      </c>
      <c r="I1617" s="7">
        <f t="shared" si="866"/>
        <v>66</v>
      </c>
      <c r="J1617" s="16">
        <v>0</v>
      </c>
      <c r="K1617" s="14">
        <v>0</v>
      </c>
      <c r="L1617" s="15">
        <f t="shared" ref="L1617:L1648" si="874">$C$1626</f>
        <v>2867.955305753278</v>
      </c>
      <c r="M1617" s="14">
        <f t="shared" si="858"/>
        <v>769177</v>
      </c>
      <c r="N1617" s="13"/>
      <c r="O1617" s="12">
        <f>1000*(IF(I6&lt;18,VLOOKUP(I6,'[1]Mortality (No Interventions) H'!$B$10:$O$129,13),VLOOKUP(I6,'[1]Mortality (Interventions) H'!$B$392:$AV$512,40)))</f>
        <v>19.039047856546997</v>
      </c>
      <c r="P1617" s="11">
        <v>0</v>
      </c>
      <c r="Q1617" s="10">
        <f t="shared" si="867"/>
        <v>0.98256999317717719</v>
      </c>
      <c r="R1617" s="10">
        <f t="shared" si="868"/>
        <v>1.8707197122507332E-2</v>
      </c>
      <c r="S1617" s="10">
        <f t="shared" si="869"/>
        <v>0</v>
      </c>
      <c r="T1617" s="9">
        <f t="shared" si="859"/>
        <v>0.96386279605466985</v>
      </c>
      <c r="U1617" s="18"/>
      <c r="V1617" s="8">
        <f t="shared" si="870"/>
        <v>7557.7023964204163</v>
      </c>
      <c r="W1617" s="8">
        <f t="shared" si="860"/>
        <v>7413.8109388094281</v>
      </c>
      <c r="X1617" s="18"/>
      <c r="Y1617" s="8">
        <f t="shared" si="861"/>
        <v>0</v>
      </c>
      <c r="Z1617" s="8">
        <f t="shared" si="862"/>
        <v>0</v>
      </c>
      <c r="AA1617" s="8">
        <f t="shared" si="863"/>
        <v>-2764.3154199631799</v>
      </c>
      <c r="AB1617" s="8">
        <f t="shared" si="871"/>
        <v>-14389.145761098822</v>
      </c>
      <c r="AC1617" s="8">
        <f t="shared" si="864"/>
        <v>-17153.461181062001</v>
      </c>
      <c r="AD1617" s="8">
        <f t="shared" si="872"/>
        <v>741.41060508884289</v>
      </c>
      <c r="AE1617" s="8">
        <f t="shared" si="865"/>
        <v>-16412.050575973157</v>
      </c>
      <c r="AF1617" s="1" t="s">
        <v>34</v>
      </c>
      <c r="AG1617" s="44">
        <f>AE1744/Y1744</f>
        <v>0.10000004174693074</v>
      </c>
      <c r="AJ1617" s="7"/>
      <c r="AK1617" s="6"/>
      <c r="AL1617" s="6"/>
      <c r="AM1617" s="5"/>
      <c r="AN1617" s="5"/>
    </row>
    <row r="1618" spans="1:40" x14ac:dyDescent="0.15">
      <c r="A1618" s="40" t="s">
        <v>35</v>
      </c>
      <c r="B1618" s="40"/>
      <c r="C1618" s="38"/>
      <c r="D1618" s="43">
        <f>(1.067)/(1.0295)- 1</f>
        <v>3.6425449247207142E-2</v>
      </c>
      <c r="E1618" s="42"/>
      <c r="F1618" s="42"/>
      <c r="G1618" s="42"/>
      <c r="H1618" s="17">
        <f t="shared" si="873"/>
        <v>67</v>
      </c>
      <c r="I1618" s="7">
        <f t="shared" si="866"/>
        <v>67</v>
      </c>
      <c r="J1618" s="16">
        <v>0</v>
      </c>
      <c r="K1618" s="14">
        <v>0</v>
      </c>
      <c r="L1618" s="15">
        <f t="shared" si="874"/>
        <v>2867.955305753278</v>
      </c>
      <c r="M1618" s="14">
        <f t="shared" si="858"/>
        <v>769177</v>
      </c>
      <c r="N1618" s="13"/>
      <c r="O1618" s="12">
        <f>1000*(IF(I7&lt;18,VLOOKUP(I7,'[1]Mortality (No Interventions) H'!$B$10:$O$129,13),VLOOKUP(I7,'[1]Mortality (Interventions) H'!$B$392:$AV$512,40)))</f>
        <v>20.743007888293448</v>
      </c>
      <c r="P1618" s="11">
        <v>0</v>
      </c>
      <c r="Q1618" s="10">
        <f t="shared" si="867"/>
        <v>0.96386279605466985</v>
      </c>
      <c r="R1618" s="10">
        <f t="shared" si="868"/>
        <v>1.9993413581794597E-2</v>
      </c>
      <c r="S1618" s="10">
        <f t="shared" si="869"/>
        <v>0</v>
      </c>
      <c r="T1618" s="9">
        <f t="shared" si="859"/>
        <v>0.94386938247287522</v>
      </c>
      <c r="U1618" s="18"/>
      <c r="V1618" s="8">
        <f t="shared" si="870"/>
        <v>7413.8109388094281</v>
      </c>
      <c r="W1618" s="8">
        <f t="shared" si="860"/>
        <v>7260.0262000233879</v>
      </c>
      <c r="X1618" s="18"/>
      <c r="Y1618" s="8">
        <f t="shared" si="861"/>
        <v>0</v>
      </c>
      <c r="Z1618" s="8">
        <f t="shared" si="862"/>
        <v>0</v>
      </c>
      <c r="AA1618" s="8">
        <f t="shared" si="863"/>
        <v>-2706.9752034011526</v>
      </c>
      <c r="AB1618" s="8">
        <f t="shared" si="871"/>
        <v>-15378.473878604022</v>
      </c>
      <c r="AC1618" s="8">
        <f t="shared" si="864"/>
        <v>-18085.449082005172</v>
      </c>
      <c r="AD1618" s="8">
        <f t="shared" si="872"/>
        <v>727.29485309720496</v>
      </c>
      <c r="AE1618" s="8">
        <f t="shared" si="865"/>
        <v>-17358.154228907966</v>
      </c>
      <c r="AJ1618" s="7"/>
      <c r="AK1618" s="6"/>
      <c r="AL1618" s="6"/>
      <c r="AM1618" s="5"/>
      <c r="AN1618" s="5"/>
    </row>
    <row r="1619" spans="1:40" x14ac:dyDescent="0.15">
      <c r="A1619" s="40" t="s">
        <v>36</v>
      </c>
      <c r="B1619" s="36"/>
      <c r="C1619" s="38"/>
      <c r="D1619" s="17"/>
      <c r="E1619" s="17"/>
      <c r="F1619" s="17"/>
      <c r="G1619" s="17"/>
      <c r="H1619" s="17">
        <f t="shared" si="873"/>
        <v>68</v>
      </c>
      <c r="I1619" s="7">
        <f t="shared" si="866"/>
        <v>68</v>
      </c>
      <c r="J1619" s="16">
        <v>0</v>
      </c>
      <c r="K1619" s="14">
        <v>0</v>
      </c>
      <c r="L1619" s="15">
        <f t="shared" si="874"/>
        <v>2867.955305753278</v>
      </c>
      <c r="M1619" s="14">
        <f t="shared" si="858"/>
        <v>769177</v>
      </c>
      <c r="N1619" s="13"/>
      <c r="O1619" s="12">
        <f>1000*(IF(I8&lt;18,VLOOKUP(I8,'[1]Mortality (No Interventions) H'!$B$10:$O$129,13),VLOOKUP(I8,'[1]Mortality (Interventions) H'!$B$392:$AV$512,40)))</f>
        <v>22.539865822905902</v>
      </c>
      <c r="P1619" s="11">
        <v>0</v>
      </c>
      <c r="Q1619" s="10">
        <f t="shared" si="867"/>
        <v>0.94386938247287522</v>
      </c>
      <c r="R1619" s="10">
        <f t="shared" si="868"/>
        <v>2.127468923528766E-2</v>
      </c>
      <c r="S1619" s="10">
        <f t="shared" si="869"/>
        <v>0</v>
      </c>
      <c r="T1619" s="9">
        <f t="shared" si="859"/>
        <v>0.92259469323758758</v>
      </c>
      <c r="U1619" s="18"/>
      <c r="V1619" s="8">
        <f t="shared" si="870"/>
        <v>7260.0262000233879</v>
      </c>
      <c r="W1619" s="8">
        <f t="shared" si="860"/>
        <v>7096.3861836040796</v>
      </c>
      <c r="X1619" s="18"/>
      <c r="Y1619" s="8">
        <f t="shared" si="861"/>
        <v>0</v>
      </c>
      <c r="Z1619" s="8">
        <f t="shared" si="862"/>
        <v>0</v>
      </c>
      <c r="AA1619" s="8">
        <f t="shared" si="863"/>
        <v>-2645.9603455305573</v>
      </c>
      <c r="AB1619" s="8">
        <f t="shared" si="871"/>
        <v>-16364.001641930856</v>
      </c>
      <c r="AC1619" s="8">
        <f t="shared" si="864"/>
        <v>-19009.961987461415</v>
      </c>
      <c r="AD1619" s="8">
        <f t="shared" si="872"/>
        <v>712.20857022229438</v>
      </c>
      <c r="AE1619" s="8">
        <f t="shared" si="865"/>
        <v>-18297.753417239121</v>
      </c>
      <c r="AJ1619" s="7"/>
      <c r="AK1619" s="6"/>
      <c r="AL1619" s="6"/>
      <c r="AM1619" s="5"/>
      <c r="AN1619" s="5"/>
    </row>
    <row r="1620" spans="1:40" x14ac:dyDescent="0.15">
      <c r="A1620" s="40"/>
      <c r="B1620" s="36" t="s">
        <v>37</v>
      </c>
      <c r="C1620" s="36" t="s">
        <v>38</v>
      </c>
      <c r="E1620" s="17"/>
      <c r="F1620" s="17"/>
      <c r="G1620" s="17"/>
      <c r="H1620" s="17">
        <f t="shared" si="873"/>
        <v>69</v>
      </c>
      <c r="I1620" s="7">
        <f t="shared" si="866"/>
        <v>69</v>
      </c>
      <c r="J1620" s="16">
        <v>0</v>
      </c>
      <c r="K1620" s="14">
        <v>0</v>
      </c>
      <c r="L1620" s="15">
        <f t="shared" si="874"/>
        <v>2867.955305753278</v>
      </c>
      <c r="M1620" s="14">
        <f t="shared" si="858"/>
        <v>769177</v>
      </c>
      <c r="N1620" s="13"/>
      <c r="O1620" s="12">
        <f>1000*(IF(I9&lt;18,VLOOKUP(I9,'[1]Mortality (No Interventions) H'!$B$10:$O$129,13),VLOOKUP(I9,'[1]Mortality (Interventions) H'!$B$392:$AV$512,40)))</f>
        <v>24.552058838363948</v>
      </c>
      <c r="P1620" s="11">
        <v>0</v>
      </c>
      <c r="Q1620" s="10">
        <f t="shared" si="867"/>
        <v>0.92259469323758758</v>
      </c>
      <c r="R1620" s="10">
        <f t="shared" si="868"/>
        <v>2.265159919233159E-2</v>
      </c>
      <c r="S1620" s="10">
        <f t="shared" si="869"/>
        <v>0</v>
      </c>
      <c r="T1620" s="9">
        <f t="shared" si="859"/>
        <v>0.89994309404525596</v>
      </c>
      <c r="U1620" s="18"/>
      <c r="V1620" s="8">
        <f t="shared" si="870"/>
        <v>7096.3861836040796</v>
      </c>
      <c r="W1620" s="8">
        <f t="shared" si="860"/>
        <v>6922.1552924844791</v>
      </c>
      <c r="X1620" s="18"/>
      <c r="Y1620" s="8">
        <f t="shared" si="861"/>
        <v>0</v>
      </c>
      <c r="Z1620" s="8">
        <f t="shared" si="862"/>
        <v>0</v>
      </c>
      <c r="AA1620" s="8">
        <f t="shared" si="863"/>
        <v>-2580.9965714431132</v>
      </c>
      <c r="AB1620" s="8">
        <f t="shared" si="871"/>
        <v>-17423.089111960035</v>
      </c>
      <c r="AC1620" s="8">
        <f t="shared" si="864"/>
        <v>-20004.085683403147</v>
      </c>
      <c r="AD1620" s="8">
        <f t="shared" si="872"/>
        <v>696.15548461156027</v>
      </c>
      <c r="AE1620" s="8">
        <f t="shared" si="865"/>
        <v>-19307.930198791586</v>
      </c>
      <c r="AJ1620" s="7"/>
      <c r="AK1620" s="6"/>
      <c r="AL1620" s="6"/>
      <c r="AM1620" s="5"/>
      <c r="AN1620" s="5"/>
    </row>
    <row r="1621" spans="1:40" x14ac:dyDescent="0.15">
      <c r="A1621" s="40"/>
      <c r="B1621" s="36">
        <v>1</v>
      </c>
      <c r="C1621" s="38">
        <v>2.5000000000000001E-2</v>
      </c>
      <c r="D1621" s="17"/>
      <c r="E1621" s="41" t="s">
        <v>39</v>
      </c>
      <c r="F1621" s="36"/>
      <c r="G1621" s="17"/>
      <c r="H1621" s="17">
        <f t="shared" si="873"/>
        <v>70</v>
      </c>
      <c r="I1621" s="7">
        <f t="shared" si="866"/>
        <v>70</v>
      </c>
      <c r="J1621" s="16">
        <v>0</v>
      </c>
      <c r="K1621" s="14">
        <v>0</v>
      </c>
      <c r="L1621" s="15">
        <f t="shared" si="874"/>
        <v>2867.955305753278</v>
      </c>
      <c r="M1621" s="14">
        <f t="shared" si="858"/>
        <v>769177</v>
      </c>
      <c r="N1621" s="13"/>
      <c r="O1621" s="12">
        <f>1000*(IF(I10&lt;18,VLOOKUP(I10,'[1]Mortality (No Interventions) H'!$B$10:$O$129,13),VLOOKUP(I10,'[1]Mortality (Interventions) H'!$B$392:$AV$512,40)))</f>
        <v>27.093777809692018</v>
      </c>
      <c r="P1621" s="11">
        <v>0</v>
      </c>
      <c r="Q1621" s="10">
        <f t="shared" si="867"/>
        <v>0.89994309404525596</v>
      </c>
      <c r="R1621" s="10">
        <f t="shared" si="868"/>
        <v>2.4382858231428932E-2</v>
      </c>
      <c r="S1621" s="10">
        <f t="shared" si="869"/>
        <v>0</v>
      </c>
      <c r="T1621" s="9">
        <f t="shared" si="859"/>
        <v>0.87556023581382703</v>
      </c>
      <c r="U1621" s="18"/>
      <c r="V1621" s="8">
        <f t="shared" si="870"/>
        <v>6922.1552924844791</v>
      </c>
      <c r="W1621" s="8">
        <f t="shared" si="860"/>
        <v>6734.6079550257209</v>
      </c>
      <c r="X1621" s="18"/>
      <c r="Y1621" s="8">
        <f t="shared" si="861"/>
        <v>0</v>
      </c>
      <c r="Z1621" s="8">
        <f t="shared" si="862"/>
        <v>0</v>
      </c>
      <c r="AA1621" s="8">
        <f t="shared" si="863"/>
        <v>-2511.0676238088563</v>
      </c>
      <c r="AB1621" s="8">
        <f t="shared" si="871"/>
        <v>-18754.733745875812</v>
      </c>
      <c r="AC1621" s="8">
        <f t="shared" si="864"/>
        <v>-21265.801369684668</v>
      </c>
      <c r="AD1621" s="8">
        <f t="shared" si="872"/>
        <v>679.06343419272741</v>
      </c>
      <c r="AE1621" s="8">
        <f t="shared" si="865"/>
        <v>-20586.737935491939</v>
      </c>
      <c r="AJ1621" s="7"/>
      <c r="AK1621" s="6"/>
      <c r="AL1621" s="6"/>
      <c r="AM1621" s="5"/>
      <c r="AN1621" s="5"/>
    </row>
    <row r="1622" spans="1:40" x14ac:dyDescent="0.15">
      <c r="A1622" s="40"/>
      <c r="B1622" s="39" t="s">
        <v>40</v>
      </c>
      <c r="C1622" s="38">
        <v>0</v>
      </c>
      <c r="D1622" s="17"/>
      <c r="E1622" s="37">
        <v>500000</v>
      </c>
      <c r="F1622" s="36"/>
      <c r="G1622" s="17"/>
      <c r="H1622" s="17">
        <f t="shared" si="873"/>
        <v>71</v>
      </c>
      <c r="I1622" s="7">
        <f t="shared" si="866"/>
        <v>71</v>
      </c>
      <c r="J1622" s="16">
        <v>0</v>
      </c>
      <c r="K1622" s="14">
        <v>0</v>
      </c>
      <c r="L1622" s="15">
        <f t="shared" si="874"/>
        <v>2867.955305753278</v>
      </c>
      <c r="M1622" s="14">
        <f t="shared" si="858"/>
        <v>769177</v>
      </c>
      <c r="N1622" s="13"/>
      <c r="O1622" s="12">
        <f>1000*(IF(I11&lt;18,VLOOKUP(I11,'[1]Mortality (No Interventions) H'!$B$10:$O$129,13),VLOOKUP(I11,'[1]Mortality (Interventions) H'!$B$392:$AV$512,40)))</f>
        <v>29.693797097320921</v>
      </c>
      <c r="P1622" s="11">
        <v>0</v>
      </c>
      <c r="Q1622" s="10">
        <f t="shared" si="867"/>
        <v>0.87556023581382703</v>
      </c>
      <c r="R1622" s="10">
        <f t="shared" si="868"/>
        <v>2.599870798873824E-2</v>
      </c>
      <c r="S1622" s="10">
        <f t="shared" si="869"/>
        <v>0</v>
      </c>
      <c r="T1622" s="9">
        <f t="shared" si="859"/>
        <v>0.84956152782508876</v>
      </c>
      <c r="U1622" s="18"/>
      <c r="V1622" s="8">
        <f t="shared" si="870"/>
        <v>6734.6079550257209</v>
      </c>
      <c r="W1622" s="8">
        <f t="shared" si="860"/>
        <v>6534.631872879183</v>
      </c>
      <c r="X1622" s="18"/>
      <c r="Y1622" s="8">
        <f t="shared" si="861"/>
        <v>0</v>
      </c>
      <c r="Z1622" s="8">
        <f t="shared" si="862"/>
        <v>0</v>
      </c>
      <c r="AA1622" s="8">
        <f t="shared" si="863"/>
        <v>-2436.5044912898243</v>
      </c>
      <c r="AB1622" s="8">
        <f t="shared" si="871"/>
        <v>-19997.608214653712</v>
      </c>
      <c r="AC1622" s="8">
        <f t="shared" si="864"/>
        <v>-22434.112705943535</v>
      </c>
      <c r="AD1622" s="8">
        <f t="shared" si="872"/>
        <v>660.66504038802327</v>
      </c>
      <c r="AE1622" s="8">
        <f t="shared" si="865"/>
        <v>-21773.447665555512</v>
      </c>
      <c r="AJ1622" s="7"/>
      <c r="AK1622" s="6"/>
      <c r="AL1622" s="6"/>
      <c r="AM1622" s="5"/>
      <c r="AN1622" s="5"/>
    </row>
    <row r="1623" spans="1:40" x14ac:dyDescent="0.15">
      <c r="A1623" s="30" t="s">
        <v>41</v>
      </c>
      <c r="B1623" s="35"/>
      <c r="C1623" s="34"/>
      <c r="D1623" s="17"/>
      <c r="E1623" s="17"/>
      <c r="F1623" s="17"/>
      <c r="G1623" s="17"/>
      <c r="H1623" s="17">
        <f t="shared" si="873"/>
        <v>72</v>
      </c>
      <c r="I1623" s="7">
        <f t="shared" si="866"/>
        <v>72</v>
      </c>
      <c r="J1623" s="16">
        <v>0</v>
      </c>
      <c r="K1623" s="14">
        <v>0</v>
      </c>
      <c r="L1623" s="15">
        <f t="shared" si="874"/>
        <v>2867.955305753278</v>
      </c>
      <c r="M1623" s="14">
        <f t="shared" si="858"/>
        <v>769177</v>
      </c>
      <c r="N1623" s="13"/>
      <c r="O1623" s="12">
        <f>1000*(IF(I12&lt;18,VLOOKUP(I12,'[1]Mortality (No Interventions) H'!$B$10:$O$129,13),VLOOKUP(I12,'[1]Mortality (Interventions) H'!$B$392:$AV$512,40)))</f>
        <v>32.678431080314553</v>
      </c>
      <c r="P1623" s="11">
        <v>0</v>
      </c>
      <c r="Q1623" s="10">
        <f t="shared" si="867"/>
        <v>0.84956152782508876</v>
      </c>
      <c r="R1623" s="10">
        <f t="shared" si="868"/>
        <v>2.7762337835518899E-2</v>
      </c>
      <c r="S1623" s="10">
        <f t="shared" si="869"/>
        <v>0</v>
      </c>
      <c r="T1623" s="9">
        <f t="shared" si="859"/>
        <v>0.82179918998956991</v>
      </c>
      <c r="U1623" s="18"/>
      <c r="V1623" s="8">
        <f t="shared" si="870"/>
        <v>6534.631872879183</v>
      </c>
      <c r="W1623" s="8">
        <f t="shared" si="860"/>
        <v>6321.0903555860741</v>
      </c>
      <c r="X1623" s="18"/>
      <c r="Y1623" s="8">
        <f t="shared" si="861"/>
        <v>0</v>
      </c>
      <c r="Z1623" s="8">
        <f t="shared" si="862"/>
        <v>0</v>
      </c>
      <c r="AA1623" s="8">
        <f t="shared" si="863"/>
        <v>-2356.8833471943331</v>
      </c>
      <c r="AB1623" s="8">
        <f t="shared" si="871"/>
        <v>-21354.151729310921</v>
      </c>
      <c r="AC1623" s="8">
        <f t="shared" si="864"/>
        <v>-23711.035076505254</v>
      </c>
      <c r="AD1623" s="8">
        <f t="shared" si="872"/>
        <v>641.04738672944791</v>
      </c>
      <c r="AE1623" s="8">
        <f t="shared" si="865"/>
        <v>-23069.987689775804</v>
      </c>
      <c r="AJ1623" s="7"/>
      <c r="AK1623" s="6"/>
      <c r="AL1623" s="6"/>
      <c r="AM1623" s="5"/>
      <c r="AN1623" s="5"/>
    </row>
    <row r="1624" spans="1:40" x14ac:dyDescent="0.15">
      <c r="A1624" s="30"/>
      <c r="B1624" s="32" t="s">
        <v>37</v>
      </c>
      <c r="C1624" s="32" t="s">
        <v>38</v>
      </c>
      <c r="D1624" s="17"/>
      <c r="E1624" s="17"/>
      <c r="F1624" s="17"/>
      <c r="G1624" s="17"/>
      <c r="H1624" s="17">
        <f t="shared" si="873"/>
        <v>73</v>
      </c>
      <c r="I1624" s="7">
        <f t="shared" si="866"/>
        <v>73</v>
      </c>
      <c r="J1624" s="16">
        <v>0</v>
      </c>
      <c r="K1624" s="14">
        <v>0</v>
      </c>
      <c r="L1624" s="15">
        <f t="shared" si="874"/>
        <v>2867.955305753278</v>
      </c>
      <c r="M1624" s="14">
        <f t="shared" si="858"/>
        <v>769177</v>
      </c>
      <c r="N1624" s="13"/>
      <c r="O1624" s="12">
        <f>1000*(IF(I13&lt;18,VLOOKUP(I13,'[1]Mortality (No Interventions) H'!$B$10:$O$129,13),VLOOKUP(I13,'[1]Mortality (Interventions) H'!$B$392:$AV$512,40)))</f>
        <v>36.10457212752123</v>
      </c>
      <c r="P1624" s="11">
        <v>0</v>
      </c>
      <c r="Q1624" s="10">
        <f t="shared" si="867"/>
        <v>0.82179918998956991</v>
      </c>
      <c r="R1624" s="10">
        <f t="shared" si="868"/>
        <v>2.967070812931695E-2</v>
      </c>
      <c r="S1624" s="10">
        <f t="shared" si="869"/>
        <v>0</v>
      </c>
      <c r="T1624" s="9">
        <f t="shared" si="859"/>
        <v>0.79212848186025298</v>
      </c>
      <c r="U1624" s="18"/>
      <c r="V1624" s="8">
        <f t="shared" si="870"/>
        <v>6321.0903555860741</v>
      </c>
      <c r="W1624" s="8">
        <f t="shared" si="860"/>
        <v>6092.8700929182387</v>
      </c>
      <c r="X1624" s="18"/>
      <c r="Y1624" s="8">
        <f t="shared" si="861"/>
        <v>0</v>
      </c>
      <c r="Z1624" s="8">
        <f t="shared" si="862"/>
        <v>0</v>
      </c>
      <c r="AA1624" s="8">
        <f t="shared" si="863"/>
        <v>-2271.7890823894018</v>
      </c>
      <c r="AB1624" s="8">
        <f t="shared" si="871"/>
        <v>-22822.026266783625</v>
      </c>
      <c r="AC1624" s="8">
        <f t="shared" si="864"/>
        <v>-25093.815349173026</v>
      </c>
      <c r="AD1624" s="8">
        <f t="shared" si="872"/>
        <v>620.09896388299387</v>
      </c>
      <c r="AE1624" s="8">
        <f t="shared" si="865"/>
        <v>-24473.716385290034</v>
      </c>
      <c r="AJ1624" s="7"/>
      <c r="AK1624" s="6"/>
      <c r="AL1624" s="6"/>
      <c r="AM1624" s="5"/>
      <c r="AN1624" s="5"/>
    </row>
    <row r="1625" spans="1:40" x14ac:dyDescent="0.15">
      <c r="A1625" s="30"/>
      <c r="B1625" s="32">
        <v>1</v>
      </c>
      <c r="C1625" s="28">
        <f>$H$1614*0.01+$B$1627</f>
        <v>5536.5798826510936</v>
      </c>
      <c r="D1625" s="17"/>
      <c r="E1625" s="33" t="s">
        <v>42</v>
      </c>
      <c r="F1625" s="32"/>
      <c r="G1625" s="31">
        <v>0.01</v>
      </c>
      <c r="H1625" s="17">
        <f t="shared" si="873"/>
        <v>74</v>
      </c>
      <c r="I1625" s="7">
        <f t="shared" si="866"/>
        <v>74</v>
      </c>
      <c r="J1625" s="16">
        <v>0</v>
      </c>
      <c r="K1625" s="14">
        <v>0</v>
      </c>
      <c r="L1625" s="15">
        <f t="shared" si="874"/>
        <v>2867.955305753278</v>
      </c>
      <c r="M1625" s="14">
        <f t="shared" si="858"/>
        <v>769177</v>
      </c>
      <c r="N1625" s="13"/>
      <c r="O1625" s="12">
        <f>1000*(IF(I14&lt;18,VLOOKUP(I14,'[1]Mortality (No Interventions) H'!$B$10:$O$129,13),VLOOKUP(I14,'[1]Mortality (Interventions) H'!$B$392:$AV$512,40)))</f>
        <v>40.170814383764984</v>
      </c>
      <c r="P1625" s="11">
        <v>0</v>
      </c>
      <c r="Q1625" s="10">
        <f t="shared" si="867"/>
        <v>0.79212848186025298</v>
      </c>
      <c r="R1625" s="10">
        <f t="shared" si="868"/>
        <v>3.1820446212901768E-2</v>
      </c>
      <c r="S1625" s="10">
        <f t="shared" si="869"/>
        <v>0</v>
      </c>
      <c r="T1625" s="9">
        <f t="shared" si="859"/>
        <v>0.76030803564735117</v>
      </c>
      <c r="U1625" s="18"/>
      <c r="V1625" s="8">
        <f t="shared" si="870"/>
        <v>6092.8700929182387</v>
      </c>
      <c r="W1625" s="8">
        <f t="shared" si="860"/>
        <v>5848.114539351227</v>
      </c>
      <c r="X1625" s="18"/>
      <c r="Y1625" s="8">
        <f t="shared" si="861"/>
        <v>0</v>
      </c>
      <c r="Z1625" s="8">
        <f t="shared" si="862"/>
        <v>0</v>
      </c>
      <c r="AA1625" s="8">
        <f t="shared" si="863"/>
        <v>-2180.5294648416734</v>
      </c>
      <c r="AB1625" s="8">
        <f t="shared" si="871"/>
        <v>-24475.555356701145</v>
      </c>
      <c r="AC1625" s="8">
        <f t="shared" si="864"/>
        <v>-26656.08482154282</v>
      </c>
      <c r="AD1625" s="8">
        <f t="shared" si="872"/>
        <v>597.71055611527925</v>
      </c>
      <c r="AE1625" s="8">
        <f t="shared" si="865"/>
        <v>-26058.374265427541</v>
      </c>
      <c r="AJ1625" s="7"/>
      <c r="AK1625" s="6"/>
      <c r="AL1625" s="6"/>
      <c r="AM1625" s="5"/>
      <c r="AN1625" s="5"/>
    </row>
    <row r="1626" spans="1:40" x14ac:dyDescent="0.15">
      <c r="A1626" s="30"/>
      <c r="B1626" s="29" t="s">
        <v>40</v>
      </c>
      <c r="C1626" s="28">
        <f>$H$1614*0.005+$B$1627</f>
        <v>2867.955305753278</v>
      </c>
      <c r="D1626" s="17"/>
      <c r="E1626" s="17"/>
      <c r="F1626" s="17"/>
      <c r="G1626" s="17"/>
      <c r="H1626" s="17">
        <f t="shared" si="873"/>
        <v>75</v>
      </c>
      <c r="I1626" s="7">
        <f t="shared" si="866"/>
        <v>75</v>
      </c>
      <c r="J1626" s="16">
        <v>0</v>
      </c>
      <c r="K1626" s="14">
        <v>0</v>
      </c>
      <c r="L1626" s="15">
        <f t="shared" si="874"/>
        <v>2867.955305753278</v>
      </c>
      <c r="M1626" s="14">
        <f t="shared" si="858"/>
        <v>769177</v>
      </c>
      <c r="N1626" s="13"/>
      <c r="O1626" s="12">
        <f>1000*(IF(I15&lt;18,VLOOKUP(I15,'[1]Mortality (No Interventions) H'!$B$10:$O$129,13),VLOOKUP(I15,'[1]Mortality (Interventions) H'!$B$392:$AV$512,40)))</f>
        <v>44.832671202168925</v>
      </c>
      <c r="P1626" s="11">
        <v>0</v>
      </c>
      <c r="Q1626" s="10">
        <f t="shared" si="867"/>
        <v>0.76030803564735117</v>
      </c>
      <c r="R1626" s="10">
        <f t="shared" si="868"/>
        <v>3.408664017454463E-2</v>
      </c>
      <c r="S1626" s="10">
        <f t="shared" si="869"/>
        <v>0</v>
      </c>
      <c r="T1626" s="9">
        <f t="shared" si="859"/>
        <v>0.72622139547280651</v>
      </c>
      <c r="U1626" s="18"/>
      <c r="V1626" s="8">
        <f t="shared" si="870"/>
        <v>5848.114539351227</v>
      </c>
      <c r="W1626" s="8">
        <f t="shared" si="860"/>
        <v>5585.927943055869</v>
      </c>
      <c r="X1626" s="18"/>
      <c r="Y1626" s="8">
        <f t="shared" si="861"/>
        <v>0</v>
      </c>
      <c r="Z1626" s="8">
        <f t="shared" si="862"/>
        <v>0</v>
      </c>
      <c r="AA1626" s="8">
        <f t="shared" si="863"/>
        <v>-2082.770504297785</v>
      </c>
      <c r="AB1626" s="8">
        <f t="shared" si="871"/>
        <v>-26218.659629535716</v>
      </c>
      <c r="AC1626" s="8">
        <f t="shared" si="864"/>
        <v>-28301.430133833499</v>
      </c>
      <c r="AD1626" s="8">
        <f t="shared" si="872"/>
        <v>573.70003631035536</v>
      </c>
      <c r="AE1626" s="8">
        <f t="shared" si="865"/>
        <v>-27727.730097523145</v>
      </c>
      <c r="AJ1626" s="7"/>
      <c r="AK1626" s="6"/>
      <c r="AL1626" s="6"/>
      <c r="AM1626" s="5"/>
      <c r="AN1626" s="5"/>
    </row>
    <row r="1627" spans="1:40" ht="15" x14ac:dyDescent="0.2">
      <c r="A1627" s="27" t="s">
        <v>103</v>
      </c>
      <c r="B1627" s="26">
        <f>B23+B24+B25</f>
        <v>199.3307288554619</v>
      </c>
      <c r="C1627" s="25"/>
      <c r="D1627" s="17"/>
      <c r="E1627" s="17"/>
      <c r="F1627" s="17"/>
      <c r="G1627" s="21"/>
      <c r="H1627" s="17">
        <f t="shared" si="873"/>
        <v>76</v>
      </c>
      <c r="I1627" s="7">
        <f t="shared" si="866"/>
        <v>76</v>
      </c>
      <c r="J1627" s="16">
        <v>0</v>
      </c>
      <c r="K1627" s="14">
        <v>0</v>
      </c>
      <c r="L1627" s="15">
        <f t="shared" si="874"/>
        <v>2867.955305753278</v>
      </c>
      <c r="M1627" s="14">
        <f t="shared" si="858"/>
        <v>769177</v>
      </c>
      <c r="N1627" s="13"/>
      <c r="O1627" s="12">
        <f>1000*(IF(I16&lt;18,VLOOKUP(I16,'[1]Mortality (No Interventions) H'!$B$10:$O$129,13),VLOOKUP(I16,'[1]Mortality (Interventions) H'!$B$392:$AV$512,40)))</f>
        <v>50.152993740882302</v>
      </c>
      <c r="P1627" s="11">
        <v>0</v>
      </c>
      <c r="Q1627" s="10">
        <f t="shared" si="867"/>
        <v>0.72622139547280651</v>
      </c>
      <c r="R1627" s="10">
        <f t="shared" si="868"/>
        <v>3.6422177101642472E-2</v>
      </c>
      <c r="S1627" s="10">
        <f t="shared" si="869"/>
        <v>0</v>
      </c>
      <c r="T1627" s="9">
        <f t="shared" si="859"/>
        <v>0.68979921837116409</v>
      </c>
      <c r="U1627" s="18"/>
      <c r="V1627" s="8">
        <f t="shared" si="870"/>
        <v>5585.927943055869</v>
      </c>
      <c r="W1627" s="8">
        <f t="shared" si="860"/>
        <v>5305.7769338907692</v>
      </c>
      <c r="X1627" s="18"/>
      <c r="Y1627" s="8">
        <f t="shared" si="861"/>
        <v>0</v>
      </c>
      <c r="Z1627" s="8">
        <f t="shared" si="862"/>
        <v>0</v>
      </c>
      <c r="AA1627" s="8">
        <f t="shared" si="863"/>
        <v>-1978.3133282320441</v>
      </c>
      <c r="AB1627" s="8">
        <f t="shared" si="871"/>
        <v>-28015.100916510051</v>
      </c>
      <c r="AC1627" s="8">
        <f t="shared" si="864"/>
        <v>-29993.414244742096</v>
      </c>
      <c r="AD1627" s="8">
        <f t="shared" si="872"/>
        <v>547.97953121378077</v>
      </c>
      <c r="AE1627" s="8">
        <f t="shared" si="865"/>
        <v>-29445.434713528317</v>
      </c>
      <c r="AJ1627" s="7"/>
      <c r="AK1627" s="6"/>
      <c r="AL1627" s="6"/>
      <c r="AM1627" s="5"/>
      <c r="AN1627" s="5"/>
    </row>
    <row r="1628" spans="1:40" x14ac:dyDescent="0.15">
      <c r="A1628" s="1"/>
      <c r="D1628" s="17"/>
      <c r="E1628" s="24"/>
      <c r="F1628" s="17"/>
      <c r="G1628" s="21"/>
      <c r="H1628" s="17">
        <f t="shared" si="873"/>
        <v>77</v>
      </c>
      <c r="I1628" s="7">
        <f t="shared" si="866"/>
        <v>77</v>
      </c>
      <c r="J1628" s="16">
        <v>0</v>
      </c>
      <c r="K1628" s="14">
        <v>0</v>
      </c>
      <c r="L1628" s="15">
        <f t="shared" si="874"/>
        <v>2867.955305753278</v>
      </c>
      <c r="M1628" s="14">
        <f t="shared" si="858"/>
        <v>769177</v>
      </c>
      <c r="N1628" s="13"/>
      <c r="O1628" s="12">
        <f>1000*(IF(I17&lt;18,VLOOKUP(I17,'[1]Mortality (No Interventions) H'!$B$10:$O$129,13),VLOOKUP(I17,'[1]Mortality (Interventions) H'!$B$392:$AV$512,40)))</f>
        <v>56.260085407863421</v>
      </c>
      <c r="P1628" s="11">
        <v>0</v>
      </c>
      <c r="Q1628" s="10">
        <f t="shared" si="867"/>
        <v>0.68979921837116409</v>
      </c>
      <c r="R1628" s="10">
        <f t="shared" si="868"/>
        <v>3.8808162939839123E-2</v>
      </c>
      <c r="S1628" s="10">
        <f t="shared" si="869"/>
        <v>0</v>
      </c>
      <c r="T1628" s="9">
        <f t="shared" si="859"/>
        <v>0.65099105543132496</v>
      </c>
      <c r="U1628" s="18"/>
      <c r="V1628" s="8">
        <f t="shared" si="870"/>
        <v>5305.7769338907692</v>
      </c>
      <c r="W1628" s="8">
        <f t="shared" si="860"/>
        <v>5007.2734704350023</v>
      </c>
      <c r="X1628" s="18"/>
      <c r="Y1628" s="8">
        <f t="shared" si="861"/>
        <v>0</v>
      </c>
      <c r="Z1628" s="8">
        <f t="shared" si="862"/>
        <v>0</v>
      </c>
      <c r="AA1628" s="8">
        <f t="shared" si="863"/>
        <v>-1867.0132514221948</v>
      </c>
      <c r="AB1628" s="8">
        <f t="shared" si="871"/>
        <v>-29850.346345576636</v>
      </c>
      <c r="AC1628" s="8">
        <f t="shared" si="864"/>
        <v>-31717.359596998831</v>
      </c>
      <c r="AD1628" s="8">
        <f t="shared" si="872"/>
        <v>520.49671721468451</v>
      </c>
      <c r="AE1628" s="8">
        <f t="shared" si="865"/>
        <v>-31196.862879784145</v>
      </c>
      <c r="AJ1628" s="7"/>
      <c r="AK1628" s="6"/>
      <c r="AL1628" s="6"/>
      <c r="AM1628" s="5"/>
      <c r="AN1628" s="5"/>
    </row>
    <row r="1629" spans="1:40" x14ac:dyDescent="0.15">
      <c r="A1629" s="1"/>
      <c r="B1629" s="1"/>
      <c r="D1629" s="17"/>
      <c r="E1629" s="17"/>
      <c r="F1629" s="17"/>
      <c r="G1629" s="17"/>
      <c r="H1629" s="17">
        <f t="shared" si="873"/>
        <v>78</v>
      </c>
      <c r="I1629" s="7">
        <f t="shared" si="866"/>
        <v>78</v>
      </c>
      <c r="J1629" s="16">
        <v>0</v>
      </c>
      <c r="K1629" s="14">
        <v>0</v>
      </c>
      <c r="L1629" s="15">
        <f t="shared" si="874"/>
        <v>2867.955305753278</v>
      </c>
      <c r="M1629" s="14">
        <f t="shared" si="858"/>
        <v>769177</v>
      </c>
      <c r="N1629" s="13"/>
      <c r="O1629" s="12">
        <f>1000*(IF(I18&lt;18,VLOOKUP(I18,'[1]Mortality (No Interventions) H'!$B$10:$O$129,13),VLOOKUP(I18,'[1]Mortality (Interventions) H'!$B$392:$AV$512,40)))</f>
        <v>63.031786238715583</v>
      </c>
      <c r="P1629" s="11">
        <v>0</v>
      </c>
      <c r="Q1629" s="10">
        <f t="shared" si="867"/>
        <v>0.65099105543132496</v>
      </c>
      <c r="R1629" s="10">
        <f t="shared" si="868"/>
        <v>4.1033129049263123E-2</v>
      </c>
      <c r="S1629" s="10">
        <f t="shared" si="869"/>
        <v>0</v>
      </c>
      <c r="T1629" s="9">
        <f t="shared" si="859"/>
        <v>0.60995792638206181</v>
      </c>
      <c r="U1629" s="18"/>
      <c r="V1629" s="8">
        <f t="shared" si="870"/>
        <v>5007.2734704350023</v>
      </c>
      <c r="W1629" s="8">
        <f t="shared" si="860"/>
        <v>4691.6560794077523</v>
      </c>
      <c r="X1629" s="18"/>
      <c r="Y1629" s="8">
        <f t="shared" si="861"/>
        <v>0</v>
      </c>
      <c r="Z1629" s="8">
        <f t="shared" si="862"/>
        <v>0</v>
      </c>
      <c r="AA1629" s="8">
        <f t="shared" si="863"/>
        <v>-1749.3320712537015</v>
      </c>
      <c r="AB1629" s="8">
        <f t="shared" si="871"/>
        <v>-31561.73910272506</v>
      </c>
      <c r="AC1629" s="8">
        <f t="shared" si="864"/>
        <v>-33311.071173978758</v>
      </c>
      <c r="AD1629" s="8">
        <f t="shared" si="872"/>
        <v>491.21352744967373</v>
      </c>
      <c r="AE1629" s="8">
        <f t="shared" si="865"/>
        <v>-32819.857646529083</v>
      </c>
      <c r="AJ1629" s="7"/>
      <c r="AK1629" s="6"/>
      <c r="AL1629" s="6"/>
      <c r="AM1629" s="5"/>
      <c r="AN1629" s="5"/>
    </row>
    <row r="1630" spans="1:40" x14ac:dyDescent="0.15">
      <c r="A1630" s="1"/>
      <c r="D1630" s="17"/>
      <c r="E1630" s="17"/>
      <c r="F1630" s="17"/>
      <c r="G1630" s="21"/>
      <c r="H1630" s="17">
        <f t="shared" si="873"/>
        <v>79</v>
      </c>
      <c r="I1630" s="7">
        <f t="shared" si="866"/>
        <v>79</v>
      </c>
      <c r="J1630" s="16">
        <v>0</v>
      </c>
      <c r="K1630" s="14">
        <v>0</v>
      </c>
      <c r="L1630" s="15">
        <f t="shared" si="874"/>
        <v>2867.955305753278</v>
      </c>
      <c r="M1630" s="14">
        <f t="shared" si="858"/>
        <v>769177</v>
      </c>
      <c r="N1630" s="13"/>
      <c r="O1630" s="12">
        <f>1000*(IF(I19&lt;18,VLOOKUP(I19,'[1]Mortality (No Interventions) H'!$B$10:$O$129,13),VLOOKUP(I19,'[1]Mortality (Interventions) H'!$B$392:$AV$512,40)))</f>
        <v>70.501509852533644</v>
      </c>
      <c r="P1630" s="11">
        <v>0</v>
      </c>
      <c r="Q1630" s="10">
        <f t="shared" si="867"/>
        <v>0.60995792638206181</v>
      </c>
      <c r="R1630" s="10">
        <f t="shared" si="868"/>
        <v>4.3002954756455922E-2</v>
      </c>
      <c r="S1630" s="10">
        <f t="shared" si="869"/>
        <v>0</v>
      </c>
      <c r="T1630" s="9">
        <f t="shared" si="859"/>
        <v>0.56695497162560593</v>
      </c>
      <c r="U1630" s="18"/>
      <c r="V1630" s="8">
        <f t="shared" si="870"/>
        <v>4691.6560794077523</v>
      </c>
      <c r="W1630" s="8">
        <f t="shared" si="860"/>
        <v>4360.8872421006872</v>
      </c>
      <c r="X1630" s="18"/>
      <c r="Y1630" s="8">
        <f t="shared" si="861"/>
        <v>0</v>
      </c>
      <c r="Z1630" s="8">
        <f t="shared" si="862"/>
        <v>0</v>
      </c>
      <c r="AA1630" s="8">
        <f t="shared" si="863"/>
        <v>-1626.0015189968558</v>
      </c>
      <c r="AB1630" s="8">
        <f t="shared" si="871"/>
        <v>-33076.883730706497</v>
      </c>
      <c r="AC1630" s="8">
        <f t="shared" si="864"/>
        <v>-34702.885249703351</v>
      </c>
      <c r="AD1630" s="8">
        <f t="shared" si="872"/>
        <v>460.25146138990056</v>
      </c>
      <c r="AE1630" s="8">
        <f t="shared" si="865"/>
        <v>-34242.633788313447</v>
      </c>
      <c r="AJ1630" s="7"/>
      <c r="AK1630" s="6"/>
      <c r="AL1630" s="6"/>
      <c r="AM1630" s="5"/>
      <c r="AN1630" s="5"/>
    </row>
    <row r="1631" spans="1:40" x14ac:dyDescent="0.15">
      <c r="A1631" s="1"/>
      <c r="D1631" s="17"/>
      <c r="E1631" s="17"/>
      <c r="F1631" s="17"/>
      <c r="G1631" s="17"/>
      <c r="H1631" s="17">
        <f t="shared" si="873"/>
        <v>80</v>
      </c>
      <c r="I1631" s="7">
        <f t="shared" si="866"/>
        <v>80</v>
      </c>
      <c r="J1631" s="16">
        <v>0</v>
      </c>
      <c r="K1631" s="14">
        <v>0</v>
      </c>
      <c r="L1631" s="15">
        <f t="shared" si="874"/>
        <v>2867.955305753278</v>
      </c>
      <c r="M1631" s="14">
        <f t="shared" si="858"/>
        <v>769177</v>
      </c>
      <c r="N1631" s="13"/>
      <c r="O1631" s="12">
        <f>1000*(IF(I20&lt;18,VLOOKUP(I20,'[1]Mortality (No Interventions) H'!$B$10:$O$129,13),VLOOKUP(I20,'[1]Mortality (Interventions) H'!$B$392:$AV$512,40)))</f>
        <v>78.572914896884143</v>
      </c>
      <c r="P1631" s="11">
        <v>0</v>
      </c>
      <c r="Q1631" s="10">
        <f t="shared" si="867"/>
        <v>0.56695497162560593</v>
      </c>
      <c r="R1631" s="10">
        <f t="shared" si="868"/>
        <v>4.4547304735904097E-2</v>
      </c>
      <c r="S1631" s="10">
        <f t="shared" si="869"/>
        <v>0</v>
      </c>
      <c r="T1631" s="9">
        <f t="shared" si="859"/>
        <v>0.52240766688970186</v>
      </c>
      <c r="U1631" s="18"/>
      <c r="V1631" s="8">
        <f t="shared" si="870"/>
        <v>4360.8872421006872</v>
      </c>
      <c r="W1631" s="8">
        <f t="shared" si="860"/>
        <v>4018.2396199522022</v>
      </c>
      <c r="X1631" s="18"/>
      <c r="Y1631" s="8">
        <f t="shared" si="861"/>
        <v>0</v>
      </c>
      <c r="Z1631" s="8">
        <f t="shared" si="862"/>
        <v>0</v>
      </c>
      <c r="AA1631" s="8">
        <f t="shared" si="863"/>
        <v>-1498.2418400225115</v>
      </c>
      <c r="AB1631" s="8">
        <f t="shared" si="871"/>
        <v>-34264.762214848502</v>
      </c>
      <c r="AC1631" s="8">
        <f t="shared" si="864"/>
        <v>-35763.004054871017</v>
      </c>
      <c r="AD1631" s="8">
        <f t="shared" si="872"/>
        <v>427.80303845007745</v>
      </c>
      <c r="AE1631" s="8">
        <f t="shared" si="865"/>
        <v>-35335.201016420942</v>
      </c>
      <c r="AJ1631" s="7"/>
      <c r="AK1631" s="6"/>
      <c r="AL1631" s="6"/>
      <c r="AM1631" s="5"/>
      <c r="AN1631" s="5"/>
    </row>
    <row r="1632" spans="1:40" ht="14" customHeight="1" x14ac:dyDescent="0.15">
      <c r="B1632" s="23"/>
      <c r="C1632" s="22"/>
      <c r="D1632" s="17"/>
      <c r="E1632" s="17"/>
      <c r="F1632" s="17"/>
      <c r="G1632" s="21"/>
      <c r="H1632" s="17">
        <f t="shared" si="873"/>
        <v>81</v>
      </c>
      <c r="I1632" s="7">
        <f t="shared" si="866"/>
        <v>81</v>
      </c>
      <c r="J1632" s="16">
        <v>0</v>
      </c>
      <c r="K1632" s="14">
        <v>0</v>
      </c>
      <c r="L1632" s="15">
        <f t="shared" si="874"/>
        <v>2867.955305753278</v>
      </c>
      <c r="M1632" s="14">
        <f t="shared" si="858"/>
        <v>769177</v>
      </c>
      <c r="N1632" s="13"/>
      <c r="O1632" s="12">
        <f>1000*(IF(I21&lt;18,VLOOKUP(I21,'[1]Mortality (No Interventions) H'!$B$10:$O$129,13),VLOOKUP(I21,'[1]Mortality (Interventions) H'!$B$392:$AV$512,40)))</f>
        <v>87.359674285164004</v>
      </c>
      <c r="P1632" s="11">
        <v>0</v>
      </c>
      <c r="Q1632" s="10">
        <f t="shared" si="867"/>
        <v>0.52240766688970186</v>
      </c>
      <c r="R1632" s="10">
        <f t="shared" si="868"/>
        <v>4.5637363623556811E-2</v>
      </c>
      <c r="S1632" s="10">
        <f t="shared" si="869"/>
        <v>0</v>
      </c>
      <c r="T1632" s="9">
        <f t="shared" si="859"/>
        <v>0.47677030326614506</v>
      </c>
      <c r="U1632" s="18"/>
      <c r="V1632" s="8">
        <f t="shared" si="870"/>
        <v>4018.2396199522022</v>
      </c>
      <c r="W1632" s="8">
        <f t="shared" si="860"/>
        <v>3667.2075155534367</v>
      </c>
      <c r="X1632" s="18"/>
      <c r="Y1632" s="8">
        <f t="shared" si="861"/>
        <v>0</v>
      </c>
      <c r="Z1632" s="8">
        <f t="shared" si="862"/>
        <v>0</v>
      </c>
      <c r="AA1632" s="8">
        <f t="shared" si="863"/>
        <v>-1367.3559208777401</v>
      </c>
      <c r="AB1632" s="8">
        <f t="shared" si="871"/>
        <v>-35103.210439876559</v>
      </c>
      <c r="AC1632" s="8">
        <f t="shared" si="864"/>
        <v>-36470.566360754296</v>
      </c>
      <c r="AD1632" s="8">
        <f t="shared" si="872"/>
        <v>394.18930671731107</v>
      </c>
      <c r="AE1632" s="8">
        <f t="shared" si="865"/>
        <v>-36076.377054036988</v>
      </c>
      <c r="AJ1632" s="7"/>
      <c r="AK1632" s="6"/>
      <c r="AL1632" s="6"/>
      <c r="AM1632" s="5"/>
      <c r="AN1632" s="5"/>
    </row>
    <row r="1633" spans="2:40" ht="15" customHeight="1" x14ac:dyDescent="0.15">
      <c r="B1633" s="17"/>
      <c r="C1633" s="17"/>
      <c r="D1633" s="17"/>
      <c r="F1633" s="17"/>
      <c r="G1633" s="17"/>
      <c r="H1633" s="17">
        <f t="shared" si="873"/>
        <v>82</v>
      </c>
      <c r="I1633" s="7">
        <f t="shared" si="866"/>
        <v>82</v>
      </c>
      <c r="J1633" s="16">
        <v>0</v>
      </c>
      <c r="K1633" s="14">
        <v>0</v>
      </c>
      <c r="L1633" s="15">
        <f t="shared" si="874"/>
        <v>2867.955305753278</v>
      </c>
      <c r="M1633" s="14">
        <f t="shared" si="858"/>
        <v>769177</v>
      </c>
      <c r="N1633" s="13"/>
      <c r="O1633" s="12">
        <f>1000*(IF(I22&lt;18,VLOOKUP(I22,'[1]Mortality (No Interventions) H'!$B$10:$O$129,13),VLOOKUP(I22,'[1]Mortality (Interventions) H'!$B$392:$AV$512,40)))</f>
        <v>97.163776493626472</v>
      </c>
      <c r="P1633" s="11">
        <v>0</v>
      </c>
      <c r="Q1633" s="10">
        <f t="shared" si="867"/>
        <v>0.47677030326614506</v>
      </c>
      <c r="R1633" s="10">
        <f t="shared" si="868"/>
        <v>4.6324803185350226E-2</v>
      </c>
      <c r="S1633" s="10">
        <f t="shared" si="869"/>
        <v>0</v>
      </c>
      <c r="T1633" s="9">
        <f t="shared" si="859"/>
        <v>0.43044550008079485</v>
      </c>
      <c r="U1633" s="18"/>
      <c r="V1633" s="8">
        <f t="shared" si="870"/>
        <v>3667.2075155534367</v>
      </c>
      <c r="W1633" s="8">
        <f t="shared" si="860"/>
        <v>3310.8877841564554</v>
      </c>
      <c r="X1633" s="18"/>
      <c r="Y1633" s="8">
        <f t="shared" si="861"/>
        <v>0</v>
      </c>
      <c r="Z1633" s="8">
        <f t="shared" si="862"/>
        <v>0</v>
      </c>
      <c r="AA1633" s="8">
        <f t="shared" si="863"/>
        <v>-1234.4984557943387</v>
      </c>
      <c r="AB1633" s="8">
        <f t="shared" si="871"/>
        <v>-35631.97313969813</v>
      </c>
      <c r="AC1633" s="8">
        <f t="shared" si="864"/>
        <v>-36866.471595492469</v>
      </c>
      <c r="AD1633" s="8">
        <f t="shared" si="872"/>
        <v>359.75305727579217</v>
      </c>
      <c r="AE1633" s="8">
        <f t="shared" si="865"/>
        <v>-36506.718538216679</v>
      </c>
      <c r="AJ1633" s="7"/>
      <c r="AK1633" s="6"/>
      <c r="AL1633" s="6"/>
      <c r="AM1633" s="5"/>
      <c r="AN1633" s="5"/>
    </row>
    <row r="1634" spans="2:40" x14ac:dyDescent="0.15">
      <c r="B1634" s="17"/>
      <c r="C1634" s="17"/>
      <c r="D1634" s="17"/>
      <c r="F1634" s="17"/>
      <c r="G1634" s="17"/>
      <c r="H1634" s="17">
        <f t="shared" si="873"/>
        <v>83</v>
      </c>
      <c r="I1634" s="7">
        <f t="shared" si="866"/>
        <v>83</v>
      </c>
      <c r="J1634" s="16">
        <v>0</v>
      </c>
      <c r="K1634" s="14">
        <v>0</v>
      </c>
      <c r="L1634" s="15">
        <f t="shared" si="874"/>
        <v>2867.955305753278</v>
      </c>
      <c r="M1634" s="14">
        <f t="shared" si="858"/>
        <v>769177</v>
      </c>
      <c r="N1634" s="13"/>
      <c r="O1634" s="12">
        <f>1000*(IF(I23&lt;18,VLOOKUP(I23,'[1]Mortality (No Interventions) H'!$B$10:$O$129,13),VLOOKUP(I23,'[1]Mortality (Interventions) H'!$B$392:$AV$512,40)))</f>
        <v>108.08651002717667</v>
      </c>
      <c r="P1634" s="11">
        <v>0</v>
      </c>
      <c r="Q1634" s="10">
        <f t="shared" si="867"/>
        <v>0.43044550008079485</v>
      </c>
      <c r="R1634" s="10">
        <f t="shared" si="868"/>
        <v>4.6525351860635909E-2</v>
      </c>
      <c r="S1634" s="10">
        <f t="shared" si="869"/>
        <v>0</v>
      </c>
      <c r="T1634" s="9">
        <f t="shared" si="859"/>
        <v>0.38392014822015896</v>
      </c>
      <c r="U1634" s="18"/>
      <c r="V1634" s="8">
        <f t="shared" si="870"/>
        <v>3310.8877841564554</v>
      </c>
      <c r="W1634" s="8">
        <f t="shared" si="860"/>
        <v>2953.0254784753724</v>
      </c>
      <c r="X1634" s="18"/>
      <c r="Y1634" s="8">
        <f t="shared" si="861"/>
        <v>0</v>
      </c>
      <c r="Z1634" s="8">
        <f t="shared" si="862"/>
        <v>0</v>
      </c>
      <c r="AA1634" s="8">
        <f t="shared" si="863"/>
        <v>-1101.0658260735897</v>
      </c>
      <c r="AB1634" s="8">
        <f t="shared" si="871"/>
        <v>-35786.230568108345</v>
      </c>
      <c r="AC1634" s="8">
        <f t="shared" si="864"/>
        <v>-36887.296394181933</v>
      </c>
      <c r="AD1634" s="8">
        <f t="shared" si="872"/>
        <v>324.79809162574827</v>
      </c>
      <c r="AE1634" s="8">
        <f t="shared" si="865"/>
        <v>-36562.498302556181</v>
      </c>
      <c r="AJ1634" s="7"/>
      <c r="AK1634" s="6"/>
      <c r="AL1634" s="6"/>
      <c r="AM1634" s="5"/>
      <c r="AN1634" s="5"/>
    </row>
    <row r="1635" spans="2:40" x14ac:dyDescent="0.15">
      <c r="B1635" s="17"/>
      <c r="C1635" s="17"/>
      <c r="D1635" s="17"/>
      <c r="F1635" s="17"/>
      <c r="G1635" s="17"/>
      <c r="H1635" s="17">
        <f t="shared" si="873"/>
        <v>84</v>
      </c>
      <c r="I1635" s="7">
        <f t="shared" si="866"/>
        <v>84</v>
      </c>
      <c r="J1635" s="16">
        <v>0</v>
      </c>
      <c r="K1635" s="14">
        <v>0</v>
      </c>
      <c r="L1635" s="15">
        <f t="shared" si="874"/>
        <v>2867.955305753278</v>
      </c>
      <c r="M1635" s="14">
        <f t="shared" si="858"/>
        <v>769177</v>
      </c>
      <c r="N1635" s="13"/>
      <c r="O1635" s="12">
        <f>1000*(IF(I24&lt;18,VLOOKUP(I24,'[1]Mortality (No Interventions) H'!$B$10:$O$129,13),VLOOKUP(I24,'[1]Mortality (Interventions) H'!$B$392:$AV$512,40)))</f>
        <v>120.30100009936835</v>
      </c>
      <c r="P1635" s="11">
        <v>0</v>
      </c>
      <c r="Q1635" s="10">
        <f t="shared" si="867"/>
        <v>0.38392014822015896</v>
      </c>
      <c r="R1635" s="10">
        <f t="shared" si="868"/>
        <v>4.6185977789182854E-2</v>
      </c>
      <c r="S1635" s="10">
        <f t="shared" si="869"/>
        <v>0</v>
      </c>
      <c r="T1635" s="9">
        <f t="shared" si="859"/>
        <v>0.33773417043097609</v>
      </c>
      <c r="U1635" s="18"/>
      <c r="V1635" s="8">
        <f t="shared" si="870"/>
        <v>2953.0254784753724</v>
      </c>
      <c r="W1635" s="8">
        <f t="shared" si="860"/>
        <v>2597.773560095869</v>
      </c>
      <c r="X1635" s="18"/>
      <c r="Y1635" s="8">
        <f t="shared" si="861"/>
        <v>0</v>
      </c>
      <c r="Z1635" s="8">
        <f t="shared" si="862"/>
        <v>0</v>
      </c>
      <c r="AA1635" s="8">
        <f t="shared" si="863"/>
        <v>-968.60650602169972</v>
      </c>
      <c r="AB1635" s="8">
        <f t="shared" si="871"/>
        <v>-35525.191837950297</v>
      </c>
      <c r="AC1635" s="8">
        <f t="shared" si="864"/>
        <v>-36493.798343971997</v>
      </c>
      <c r="AD1635" s="8">
        <f t="shared" si="872"/>
        <v>289.69179943843403</v>
      </c>
      <c r="AE1635" s="8">
        <f t="shared" si="865"/>
        <v>-36204.106544533563</v>
      </c>
      <c r="AJ1635" s="7"/>
      <c r="AK1635" s="6"/>
      <c r="AL1635" s="6"/>
      <c r="AM1635" s="5"/>
      <c r="AN1635" s="5"/>
    </row>
    <row r="1636" spans="2:40" x14ac:dyDescent="0.15">
      <c r="B1636" s="17"/>
      <c r="C1636" s="19"/>
      <c r="D1636" s="21"/>
      <c r="F1636" s="17"/>
      <c r="G1636" s="19"/>
      <c r="H1636" s="17">
        <f t="shared" si="873"/>
        <v>85</v>
      </c>
      <c r="I1636" s="7">
        <f t="shared" si="866"/>
        <v>85</v>
      </c>
      <c r="J1636" s="16">
        <v>0</v>
      </c>
      <c r="K1636" s="14">
        <v>0</v>
      </c>
      <c r="L1636" s="15">
        <f t="shared" si="874"/>
        <v>2867.955305753278</v>
      </c>
      <c r="M1636" s="14">
        <f t="shared" si="858"/>
        <v>769177</v>
      </c>
      <c r="N1636" s="13"/>
      <c r="O1636" s="12">
        <f>1000*(IF(I25&lt;18,VLOOKUP(I25,'[1]Mortality (No Interventions) H'!$B$10:$O$129,13),VLOOKUP(I25,'[1]Mortality (Interventions) H'!$B$392:$AV$512,40)))</f>
        <v>133.34276326964783</v>
      </c>
      <c r="P1636" s="11">
        <v>0</v>
      </c>
      <c r="Q1636" s="10">
        <f t="shared" si="867"/>
        <v>0.33773417043097609</v>
      </c>
      <c r="R1636" s="10">
        <f t="shared" si="868"/>
        <v>4.5034407535848538E-2</v>
      </c>
      <c r="S1636" s="10">
        <f t="shared" si="869"/>
        <v>0</v>
      </c>
      <c r="T1636" s="9">
        <f t="shared" si="859"/>
        <v>0.29269976289512756</v>
      </c>
      <c r="U1636" s="18"/>
      <c r="V1636" s="8">
        <f t="shared" si="870"/>
        <v>2597.773560095869</v>
      </c>
      <c r="W1636" s="8">
        <f t="shared" si="860"/>
        <v>2251.3792552438554</v>
      </c>
      <c r="X1636" s="18"/>
      <c r="Y1636" s="8">
        <f t="shared" si="861"/>
        <v>0</v>
      </c>
      <c r="Z1636" s="8">
        <f t="shared" si="862"/>
        <v>0</v>
      </c>
      <c r="AA1636" s="8">
        <f t="shared" si="863"/>
        <v>-839.44983798780754</v>
      </c>
      <c r="AB1636" s="8">
        <f t="shared" si="871"/>
        <v>-34639.430485201374</v>
      </c>
      <c r="AC1636" s="8">
        <f t="shared" si="864"/>
        <v>-35478.88032318918</v>
      </c>
      <c r="AD1636" s="8">
        <f t="shared" si="872"/>
        <v>254.84158624540476</v>
      </c>
      <c r="AE1636" s="8">
        <f t="shared" si="865"/>
        <v>-35224.038736943774</v>
      </c>
      <c r="AG1636" s="20"/>
      <c r="AJ1636" s="7"/>
      <c r="AK1636" s="6"/>
      <c r="AL1636" s="6"/>
      <c r="AM1636" s="5"/>
      <c r="AN1636" s="5"/>
    </row>
    <row r="1637" spans="2:40" x14ac:dyDescent="0.15">
      <c r="B1637" s="7"/>
      <c r="C1637" s="19"/>
      <c r="D1637" s="21"/>
      <c r="E1637" s="21"/>
      <c r="F1637" s="7"/>
      <c r="G1637" s="19"/>
      <c r="H1637" s="17">
        <f t="shared" si="873"/>
        <v>86</v>
      </c>
      <c r="I1637" s="7">
        <f t="shared" si="866"/>
        <v>86</v>
      </c>
      <c r="J1637" s="16">
        <v>0</v>
      </c>
      <c r="K1637" s="14">
        <v>0</v>
      </c>
      <c r="L1637" s="15">
        <f t="shared" si="874"/>
        <v>2867.955305753278</v>
      </c>
      <c r="M1637" s="14">
        <f t="shared" si="858"/>
        <v>769177</v>
      </c>
      <c r="N1637" s="13"/>
      <c r="O1637" s="12">
        <f>1000*(IF(I26&lt;18,VLOOKUP(I26,'[1]Mortality (No Interventions) H'!$B$10:$O$129,13),VLOOKUP(I26,'[1]Mortality (Interventions) H'!$B$392:$AV$512,40)))</f>
        <v>146.77643633032764</v>
      </c>
      <c r="P1637" s="11">
        <v>0</v>
      </c>
      <c r="Q1637" s="10">
        <f t="shared" si="867"/>
        <v>0.29269976289512756</v>
      </c>
      <c r="R1637" s="10">
        <f t="shared" si="868"/>
        <v>4.2961428112478689E-2</v>
      </c>
      <c r="S1637" s="10">
        <f t="shared" si="869"/>
        <v>0</v>
      </c>
      <c r="T1637" s="9">
        <f t="shared" si="859"/>
        <v>0.24973833478264887</v>
      </c>
      <c r="U1637" s="18"/>
      <c r="V1637" s="8">
        <f t="shared" si="870"/>
        <v>2251.3792552438554</v>
      </c>
      <c r="W1637" s="8">
        <f t="shared" si="860"/>
        <v>1920.9298313311351</v>
      </c>
      <c r="X1637" s="18"/>
      <c r="Y1637" s="8">
        <f t="shared" si="861"/>
        <v>0</v>
      </c>
      <c r="Z1637" s="8">
        <f t="shared" si="862"/>
        <v>0</v>
      </c>
      <c r="AA1637" s="8">
        <f t="shared" si="863"/>
        <v>-716.2383822898862</v>
      </c>
      <c r="AB1637" s="8">
        <f t="shared" si="871"/>
        <v>-33044.942391272023</v>
      </c>
      <c r="AC1637" s="8">
        <f t="shared" si="864"/>
        <v>-33761.180773561908</v>
      </c>
      <c r="AD1637" s="8">
        <f t="shared" si="872"/>
        <v>220.86030493942224</v>
      </c>
      <c r="AE1637" s="8">
        <f t="shared" si="865"/>
        <v>-33540.320468622485</v>
      </c>
      <c r="AG1637" s="20"/>
      <c r="AJ1637" s="7"/>
      <c r="AK1637" s="6"/>
      <c r="AL1637" s="6"/>
      <c r="AM1637" s="5"/>
      <c r="AN1637" s="5"/>
    </row>
    <row r="1638" spans="2:40" x14ac:dyDescent="0.15">
      <c r="B1638" s="7"/>
      <c r="C1638" s="19"/>
      <c r="D1638" s="21"/>
      <c r="E1638" s="21"/>
      <c r="F1638" s="7"/>
      <c r="G1638" s="19"/>
      <c r="H1638" s="17">
        <f t="shared" si="873"/>
        <v>87</v>
      </c>
      <c r="I1638" s="7">
        <f t="shared" si="866"/>
        <v>87</v>
      </c>
      <c r="J1638" s="16">
        <v>0</v>
      </c>
      <c r="K1638" s="14">
        <v>0</v>
      </c>
      <c r="L1638" s="15">
        <f t="shared" si="874"/>
        <v>2867.955305753278</v>
      </c>
      <c r="M1638" s="14">
        <f t="shared" si="858"/>
        <v>769177</v>
      </c>
      <c r="N1638" s="13"/>
      <c r="O1638" s="12">
        <f>1000*(IF(I27&lt;18,VLOOKUP(I27,'[1]Mortality (No Interventions) H'!$B$10:$O$129,13),VLOOKUP(I27,'[1]Mortality (Interventions) H'!$B$392:$AV$512,40)))</f>
        <v>161.28019896213559</v>
      </c>
      <c r="P1638" s="11">
        <v>0</v>
      </c>
      <c r="Q1638" s="10">
        <f t="shared" si="867"/>
        <v>0.24973833478264887</v>
      </c>
      <c r="R1638" s="10">
        <f t="shared" si="868"/>
        <v>4.0277848322218035E-2</v>
      </c>
      <c r="S1638" s="10">
        <f t="shared" si="869"/>
        <v>0</v>
      </c>
      <c r="T1638" s="9">
        <f t="shared" si="859"/>
        <v>0.20946048646043083</v>
      </c>
      <c r="U1638" s="18"/>
      <c r="V1638" s="8">
        <f t="shared" si="870"/>
        <v>1920.9298313311351</v>
      </c>
      <c r="W1638" s="8">
        <f t="shared" si="860"/>
        <v>1611.1218859417481</v>
      </c>
      <c r="X1638" s="18"/>
      <c r="Y1638" s="8">
        <f t="shared" si="861"/>
        <v>0</v>
      </c>
      <c r="Z1638" s="8">
        <f t="shared" si="862"/>
        <v>0</v>
      </c>
      <c r="AA1638" s="8">
        <f t="shared" si="863"/>
        <v>-600.72331348985529</v>
      </c>
      <c r="AB1638" s="8">
        <f t="shared" si="871"/>
        <v>-30980.794538938702</v>
      </c>
      <c r="AC1638" s="8">
        <f t="shared" si="864"/>
        <v>-31581.517852428558</v>
      </c>
      <c r="AD1638" s="8">
        <f t="shared" si="872"/>
        <v>188.44321645358437</v>
      </c>
      <c r="AE1638" s="8">
        <f t="shared" si="865"/>
        <v>-31393.074635974976</v>
      </c>
      <c r="AG1638" s="20"/>
      <c r="AJ1638" s="7"/>
      <c r="AK1638" s="6"/>
      <c r="AL1638" s="6"/>
      <c r="AM1638" s="5"/>
      <c r="AN1638" s="5"/>
    </row>
    <row r="1639" spans="2:40" x14ac:dyDescent="0.15">
      <c r="B1639" s="7"/>
      <c r="C1639" s="19"/>
      <c r="D1639" s="21"/>
      <c r="E1639" s="21"/>
      <c r="F1639" s="7"/>
      <c r="G1639" s="19"/>
      <c r="H1639" s="17">
        <f t="shared" si="873"/>
        <v>88</v>
      </c>
      <c r="I1639" s="7">
        <f t="shared" si="866"/>
        <v>88</v>
      </c>
      <c r="J1639" s="16">
        <v>0</v>
      </c>
      <c r="K1639" s="14">
        <v>0</v>
      </c>
      <c r="L1639" s="15">
        <f t="shared" si="874"/>
        <v>2867.955305753278</v>
      </c>
      <c r="M1639" s="14">
        <f t="shared" si="858"/>
        <v>769177</v>
      </c>
      <c r="N1639" s="13"/>
      <c r="O1639" s="12">
        <f>1000*(IF(I28&lt;18,VLOOKUP(I28,'[1]Mortality (No Interventions) H'!$B$10:$O$129,13),VLOOKUP(I28,'[1]Mortality (Interventions) H'!$B$392:$AV$512,40)))</f>
        <v>176.76257380708921</v>
      </c>
      <c r="P1639" s="11">
        <v>0</v>
      </c>
      <c r="Q1639" s="10">
        <f t="shared" si="867"/>
        <v>0.20946048646043083</v>
      </c>
      <c r="R1639" s="10">
        <f t="shared" si="868"/>
        <v>3.702477469763072E-2</v>
      </c>
      <c r="S1639" s="10">
        <f t="shared" si="869"/>
        <v>0</v>
      </c>
      <c r="T1639" s="9">
        <f t="shared" si="859"/>
        <v>0.17243571176280012</v>
      </c>
      <c r="U1639" s="18"/>
      <c r="V1639" s="8">
        <f t="shared" si="870"/>
        <v>1611.1218859417481</v>
      </c>
      <c r="W1639" s="8">
        <f t="shared" si="860"/>
        <v>1326.3358346657531</v>
      </c>
      <c r="X1639" s="18"/>
      <c r="Y1639" s="8">
        <f t="shared" si="861"/>
        <v>0</v>
      </c>
      <c r="Z1639" s="8">
        <f t="shared" si="862"/>
        <v>0</v>
      </c>
      <c r="AA1639" s="8">
        <f t="shared" si="863"/>
        <v>-494.53791445146555</v>
      </c>
      <c r="AB1639" s="8">
        <f t="shared" si="871"/>
        <v>-28478.605127599505</v>
      </c>
      <c r="AC1639" s="8">
        <f t="shared" si="864"/>
        <v>-28973.143042050971</v>
      </c>
      <c r="AD1639" s="8">
        <f t="shared" si="872"/>
        <v>158.0510570108855</v>
      </c>
      <c r="AE1639" s="8">
        <f t="shared" si="865"/>
        <v>-28815.091985040086</v>
      </c>
      <c r="AG1639" s="20"/>
      <c r="AJ1639" s="7"/>
      <c r="AK1639" s="6"/>
      <c r="AL1639" s="6"/>
      <c r="AM1639" s="5"/>
      <c r="AN1639" s="5"/>
    </row>
    <row r="1640" spans="2:40" x14ac:dyDescent="0.15">
      <c r="B1640" s="7"/>
      <c r="C1640" s="19"/>
      <c r="D1640" s="21"/>
      <c r="E1640" s="21"/>
      <c r="F1640" s="7"/>
      <c r="G1640" s="19"/>
      <c r="H1640" s="17">
        <f t="shared" si="873"/>
        <v>89</v>
      </c>
      <c r="I1640" s="7">
        <f t="shared" si="866"/>
        <v>89</v>
      </c>
      <c r="J1640" s="16">
        <v>0</v>
      </c>
      <c r="K1640" s="14">
        <v>0</v>
      </c>
      <c r="L1640" s="15">
        <f t="shared" si="874"/>
        <v>2867.955305753278</v>
      </c>
      <c r="M1640" s="14">
        <f t="shared" si="858"/>
        <v>769177</v>
      </c>
      <c r="N1640" s="13"/>
      <c r="O1640" s="12">
        <f>1000*(IF(I29&lt;18,VLOOKUP(I29,'[1]Mortality (No Interventions) H'!$B$10:$O$129,13),VLOOKUP(I29,'[1]Mortality (Interventions) H'!$B$392:$AV$512,40)))</f>
        <v>193.64657475026846</v>
      </c>
      <c r="P1640" s="11">
        <v>0</v>
      </c>
      <c r="Q1640" s="10">
        <f t="shared" si="867"/>
        <v>0.17243571176280012</v>
      </c>
      <c r="R1640" s="10">
        <f t="shared" si="868"/>
        <v>3.3391584947490817E-2</v>
      </c>
      <c r="S1640" s="10">
        <f t="shared" si="869"/>
        <v>0</v>
      </c>
      <c r="T1640" s="9">
        <f t="shared" si="859"/>
        <v>0.13904412681530931</v>
      </c>
      <c r="U1640" s="18"/>
      <c r="V1640" s="8">
        <f t="shared" si="870"/>
        <v>1326.3358346657531</v>
      </c>
      <c r="W1640" s="8">
        <f t="shared" si="860"/>
        <v>1069.4954433141918</v>
      </c>
      <c r="X1640" s="18"/>
      <c r="Y1640" s="8">
        <f t="shared" si="861"/>
        <v>0</v>
      </c>
      <c r="Z1640" s="8">
        <f t="shared" si="862"/>
        <v>0</v>
      </c>
      <c r="AA1640" s="8">
        <f t="shared" si="863"/>
        <v>-398.77234123379799</v>
      </c>
      <c r="AB1640" s="8">
        <f t="shared" si="871"/>
        <v>-25684.039135156145</v>
      </c>
      <c r="AC1640" s="8">
        <f t="shared" si="864"/>
        <v>-26082.811476389943</v>
      </c>
      <c r="AD1640" s="8">
        <f t="shared" si="872"/>
        <v>130.11354538071038</v>
      </c>
      <c r="AE1640" s="8">
        <f t="shared" si="865"/>
        <v>-25952.697931009232</v>
      </c>
      <c r="AG1640" s="20"/>
      <c r="AJ1640" s="7"/>
      <c r="AK1640" s="6"/>
      <c r="AL1640" s="6"/>
      <c r="AM1640" s="5"/>
      <c r="AN1640" s="5"/>
    </row>
    <row r="1641" spans="2:40" x14ac:dyDescent="0.15">
      <c r="B1641" s="7"/>
      <c r="C1641" s="19"/>
      <c r="D1641" s="21"/>
      <c r="E1641" s="21"/>
      <c r="F1641" s="7"/>
      <c r="G1641" s="19"/>
      <c r="H1641" s="17">
        <f t="shared" si="873"/>
        <v>90</v>
      </c>
      <c r="I1641" s="7">
        <f t="shared" si="866"/>
        <v>90</v>
      </c>
      <c r="J1641" s="16">
        <v>0</v>
      </c>
      <c r="K1641" s="14">
        <v>0</v>
      </c>
      <c r="L1641" s="15">
        <f t="shared" si="874"/>
        <v>2867.955305753278</v>
      </c>
      <c r="M1641" s="14">
        <f t="shared" si="858"/>
        <v>769177</v>
      </c>
      <c r="N1641" s="13"/>
      <c r="O1641" s="12">
        <f>1000*(IF(I30&lt;18,VLOOKUP(I30,'[1]Mortality (No Interventions) H'!$B$10:$O$129,13),VLOOKUP(I30,'[1]Mortality (Interventions) H'!$B$392:$AV$512,40)))</f>
        <v>223.29229364082832</v>
      </c>
      <c r="P1641" s="11">
        <v>0</v>
      </c>
      <c r="Q1641" s="10">
        <f t="shared" si="867"/>
        <v>0.13904412681530931</v>
      </c>
      <c r="R1641" s="10">
        <f t="shared" si="868"/>
        <v>3.1047481993876615E-2</v>
      </c>
      <c r="S1641" s="10">
        <f t="shared" si="869"/>
        <v>0</v>
      </c>
      <c r="T1641" s="9">
        <f t="shared" si="859"/>
        <v>0.1079966448214327</v>
      </c>
      <c r="U1641" s="18"/>
      <c r="V1641" s="8">
        <f t="shared" si="870"/>
        <v>1069.4954433141918</v>
      </c>
      <c r="W1641" s="8">
        <f t="shared" si="860"/>
        <v>830.68535273815144</v>
      </c>
      <c r="X1641" s="18"/>
      <c r="Y1641" s="8">
        <f t="shared" si="861"/>
        <v>0</v>
      </c>
      <c r="Z1641" s="8">
        <f t="shared" si="862"/>
        <v>0</v>
      </c>
      <c r="AA1641" s="8">
        <f t="shared" si="863"/>
        <v>-309.72955051918018</v>
      </c>
      <c r="AB1641" s="8">
        <f t="shared" si="871"/>
        <v>-23881.009057604031</v>
      </c>
      <c r="AC1641" s="8">
        <f t="shared" si="864"/>
        <v>-24190.738608123211</v>
      </c>
      <c r="AD1641" s="8">
        <f t="shared" si="872"/>
        <v>104.91750298912223</v>
      </c>
      <c r="AE1641" s="8">
        <f t="shared" si="865"/>
        <v>-24085.821105134088</v>
      </c>
      <c r="AG1641" s="20"/>
      <c r="AJ1641" s="7"/>
      <c r="AK1641" s="6"/>
      <c r="AL1641" s="6"/>
      <c r="AM1641" s="5"/>
      <c r="AN1641" s="5"/>
    </row>
    <row r="1642" spans="2:40" x14ac:dyDescent="0.15">
      <c r="B1642" s="7"/>
      <c r="C1642" s="19"/>
      <c r="D1642" s="21"/>
      <c r="E1642" s="21"/>
      <c r="F1642" s="7"/>
      <c r="G1642" s="19"/>
      <c r="H1642" s="17">
        <f t="shared" si="873"/>
        <v>91</v>
      </c>
      <c r="I1642" s="7">
        <f t="shared" si="866"/>
        <v>91</v>
      </c>
      <c r="J1642" s="16">
        <v>0</v>
      </c>
      <c r="K1642" s="14">
        <v>0</v>
      </c>
      <c r="L1642" s="15">
        <f t="shared" si="874"/>
        <v>2867.955305753278</v>
      </c>
      <c r="M1642" s="14">
        <f t="shared" si="858"/>
        <v>769177</v>
      </c>
      <c r="N1642" s="13"/>
      <c r="O1642" s="12">
        <f>1000*(IF(I31&lt;18,VLOOKUP(I31,'[1]Mortality (No Interventions) H'!$B$10:$O$129,13),VLOOKUP(I31,'[1]Mortality (Interventions) H'!$B$392:$AV$512,40)))</f>
        <v>242.21649842436</v>
      </c>
      <c r="P1642" s="11">
        <v>0</v>
      </c>
      <c r="Q1642" s="10">
        <f t="shared" si="867"/>
        <v>0.1079966448214327</v>
      </c>
      <c r="R1642" s="10">
        <f t="shared" si="868"/>
        <v>2.6158569150226723E-2</v>
      </c>
      <c r="S1642" s="10">
        <f t="shared" si="869"/>
        <v>0</v>
      </c>
      <c r="T1642" s="9">
        <f t="shared" si="859"/>
        <v>8.1838075671205976E-2</v>
      </c>
      <c r="U1642" s="18"/>
      <c r="V1642" s="8">
        <f t="shared" si="870"/>
        <v>830.68535273815144</v>
      </c>
      <c r="W1642" s="8">
        <f t="shared" si="860"/>
        <v>629.47965530551198</v>
      </c>
      <c r="X1642" s="18"/>
      <c r="Y1642" s="8">
        <f t="shared" si="861"/>
        <v>0</v>
      </c>
      <c r="Z1642" s="8">
        <f t="shared" si="862"/>
        <v>0</v>
      </c>
      <c r="AA1642" s="8">
        <f t="shared" si="863"/>
        <v>-234.70794333387343</v>
      </c>
      <c r="AB1642" s="8">
        <f t="shared" si="871"/>
        <v>-20120.569743263939</v>
      </c>
      <c r="AC1642" s="8">
        <f t="shared" si="864"/>
        <v>-20355.277686597812</v>
      </c>
      <c r="AD1642" s="8">
        <f t="shared" si="872"/>
        <v>81.490233103612667</v>
      </c>
      <c r="AE1642" s="8">
        <f t="shared" si="865"/>
        <v>-20273.787453494198</v>
      </c>
      <c r="AG1642" s="20"/>
      <c r="AJ1642" s="7"/>
      <c r="AK1642" s="6"/>
      <c r="AL1642" s="6"/>
      <c r="AM1642" s="5"/>
      <c r="AN1642" s="5"/>
    </row>
    <row r="1643" spans="2:40" x14ac:dyDescent="0.15">
      <c r="B1643" s="7"/>
      <c r="C1643" s="19"/>
      <c r="D1643" s="21"/>
      <c r="E1643" s="21"/>
      <c r="F1643" s="7"/>
      <c r="G1643" s="19"/>
      <c r="H1643" s="17">
        <f t="shared" si="873"/>
        <v>92</v>
      </c>
      <c r="I1643" s="7">
        <f t="shared" si="866"/>
        <v>92</v>
      </c>
      <c r="J1643" s="16">
        <v>0</v>
      </c>
      <c r="K1643" s="14">
        <v>0</v>
      </c>
      <c r="L1643" s="15">
        <f t="shared" si="874"/>
        <v>2867.955305753278</v>
      </c>
      <c r="M1643" s="14">
        <f t="shared" si="858"/>
        <v>769177</v>
      </c>
      <c r="N1643" s="13"/>
      <c r="O1643" s="12">
        <f>1000*(IF(I32&lt;18,VLOOKUP(I32,'[1]Mortality (No Interventions) H'!$B$10:$O$129,13),VLOOKUP(I32,'[1]Mortality (Interventions) H'!$B$392:$AV$512,40)))</f>
        <v>262.40332685843862</v>
      </c>
      <c r="P1643" s="11">
        <v>0</v>
      </c>
      <c r="Q1643" s="10">
        <f t="shared" si="867"/>
        <v>8.1838075671205976E-2</v>
      </c>
      <c r="R1643" s="10">
        <f t="shared" si="868"/>
        <v>2.1474583319817095E-2</v>
      </c>
      <c r="S1643" s="10">
        <f t="shared" si="869"/>
        <v>0</v>
      </c>
      <c r="T1643" s="9">
        <f t="shared" si="859"/>
        <v>6.0363492351388881E-2</v>
      </c>
      <c r="U1643" s="18"/>
      <c r="V1643" s="8">
        <f t="shared" si="870"/>
        <v>629.47965530551198</v>
      </c>
      <c r="W1643" s="8">
        <f t="shared" si="860"/>
        <v>464.30209956364246</v>
      </c>
      <c r="X1643" s="18"/>
      <c r="Y1643" s="8">
        <f t="shared" si="861"/>
        <v>0</v>
      </c>
      <c r="Z1643" s="8">
        <f t="shared" si="862"/>
        <v>0</v>
      </c>
      <c r="AA1643" s="8">
        <f t="shared" si="863"/>
        <v>-173.11979816296315</v>
      </c>
      <c r="AB1643" s="8">
        <f t="shared" si="871"/>
        <v>-16517.755574186955</v>
      </c>
      <c r="AC1643" s="8">
        <f t="shared" si="864"/>
        <v>-16690.875372349918</v>
      </c>
      <c r="AD1643" s="8">
        <f t="shared" si="872"/>
        <v>61.75195418547073</v>
      </c>
      <c r="AE1643" s="8">
        <f t="shared" si="865"/>
        <v>-16629.123418164447</v>
      </c>
      <c r="AG1643" s="20"/>
      <c r="AJ1643" s="7"/>
      <c r="AK1643" s="6"/>
      <c r="AL1643" s="6"/>
      <c r="AM1643" s="5"/>
      <c r="AN1643" s="5"/>
    </row>
    <row r="1644" spans="2:40" x14ac:dyDescent="0.15">
      <c r="B1644" s="7"/>
      <c r="C1644" s="19"/>
      <c r="D1644" s="21"/>
      <c r="E1644" s="21"/>
      <c r="F1644" s="7"/>
      <c r="G1644" s="19"/>
      <c r="H1644" s="17">
        <f t="shared" si="873"/>
        <v>93</v>
      </c>
      <c r="I1644" s="7">
        <f t="shared" si="866"/>
        <v>93</v>
      </c>
      <c r="J1644" s="16">
        <v>0</v>
      </c>
      <c r="K1644" s="14">
        <v>0</v>
      </c>
      <c r="L1644" s="15">
        <f t="shared" si="874"/>
        <v>2867.955305753278</v>
      </c>
      <c r="M1644" s="14">
        <f t="shared" si="858"/>
        <v>769177</v>
      </c>
      <c r="N1644" s="13"/>
      <c r="O1644" s="12">
        <f>1000*(IF(I33&lt;18,VLOOKUP(I33,'[1]Mortality (No Interventions) H'!$B$10:$O$129,13),VLOOKUP(I33,'[1]Mortality (Interventions) H'!$B$392:$AV$512,40)))</f>
        <v>283.2222921747836</v>
      </c>
      <c r="P1644" s="11">
        <v>0</v>
      </c>
      <c r="Q1644" s="10">
        <f t="shared" si="867"/>
        <v>6.0363492351388881E-2</v>
      </c>
      <c r="R1644" s="10">
        <f t="shared" si="868"/>
        <v>1.7096286667435377E-2</v>
      </c>
      <c r="S1644" s="10">
        <f t="shared" si="869"/>
        <v>0</v>
      </c>
      <c r="T1644" s="9">
        <f t="shared" si="859"/>
        <v>4.3267205683953508E-2</v>
      </c>
      <c r="U1644" s="18"/>
      <c r="V1644" s="8">
        <f t="shared" si="870"/>
        <v>464.30209956364246</v>
      </c>
      <c r="W1644" s="8">
        <f t="shared" si="860"/>
        <v>332.80139466366307</v>
      </c>
      <c r="X1644" s="18"/>
      <c r="Y1644" s="8">
        <f t="shared" si="861"/>
        <v>0</v>
      </c>
      <c r="Z1644" s="8">
        <f t="shared" si="862"/>
        <v>0</v>
      </c>
      <c r="AA1644" s="8">
        <f t="shared" si="863"/>
        <v>-124.08841210641285</v>
      </c>
      <c r="AB1644" s="8">
        <f t="shared" si="871"/>
        <v>-13150.070489997941</v>
      </c>
      <c r="AC1644" s="8">
        <f t="shared" si="864"/>
        <v>-13274.158902104355</v>
      </c>
      <c r="AD1644" s="8">
        <f t="shared" si="872"/>
        <v>45.548035967193329</v>
      </c>
      <c r="AE1644" s="8">
        <f t="shared" si="865"/>
        <v>-13228.610866137162</v>
      </c>
      <c r="AG1644" s="20"/>
      <c r="AJ1644" s="7"/>
      <c r="AK1644" s="6"/>
      <c r="AL1644" s="6"/>
      <c r="AM1644" s="5"/>
      <c r="AN1644" s="5"/>
    </row>
    <row r="1645" spans="2:40" x14ac:dyDescent="0.15">
      <c r="B1645" s="7"/>
      <c r="C1645" s="19"/>
      <c r="D1645" s="21"/>
      <c r="E1645" s="21"/>
      <c r="F1645" s="7"/>
      <c r="G1645" s="19"/>
      <c r="H1645" s="17">
        <f t="shared" si="873"/>
        <v>94</v>
      </c>
      <c r="I1645" s="7">
        <f t="shared" si="866"/>
        <v>94</v>
      </c>
      <c r="J1645" s="16">
        <v>0</v>
      </c>
      <c r="K1645" s="14">
        <v>0</v>
      </c>
      <c r="L1645" s="15">
        <f t="shared" si="874"/>
        <v>2867.955305753278</v>
      </c>
      <c r="M1645" s="14">
        <f t="shared" si="858"/>
        <v>769177</v>
      </c>
      <c r="N1645" s="13"/>
      <c r="O1645" s="12">
        <f>1000*(IF(I34&lt;18,VLOOKUP(I34,'[1]Mortality (No Interventions) H'!$B$10:$O$129,13),VLOOKUP(I34,'[1]Mortality (Interventions) H'!$B$392:$AV$512,40)))</f>
        <v>304.35126704823784</v>
      </c>
      <c r="P1645" s="11">
        <v>0</v>
      </c>
      <c r="Q1645" s="10">
        <f t="shared" si="867"/>
        <v>4.3267205683953508E-2</v>
      </c>
      <c r="R1645" s="10">
        <f t="shared" si="868"/>
        <v>1.3168428871547969E-2</v>
      </c>
      <c r="S1645" s="10">
        <f t="shared" si="869"/>
        <v>0</v>
      </c>
      <c r="T1645" s="9">
        <f t="shared" si="859"/>
        <v>3.0098776812405539E-2</v>
      </c>
      <c r="U1645" s="18"/>
      <c r="V1645" s="8">
        <f t="shared" si="870"/>
        <v>332.80139466366307</v>
      </c>
      <c r="W1645" s="8">
        <f t="shared" si="860"/>
        <v>231.51286852235657</v>
      </c>
      <c r="X1645" s="18"/>
      <c r="Y1645" s="8">
        <f t="shared" si="861"/>
        <v>0</v>
      </c>
      <c r="Z1645" s="8">
        <f t="shared" si="862"/>
        <v>0</v>
      </c>
      <c r="AA1645" s="8">
        <f t="shared" si="863"/>
        <v>-86.321946655822202</v>
      </c>
      <c r="AB1645" s="8">
        <f t="shared" si="871"/>
        <v>-10128.852614130652</v>
      </c>
      <c r="AC1645" s="8">
        <f t="shared" si="864"/>
        <v>-10215.174560786474</v>
      </c>
      <c r="AD1645" s="8">
        <f t="shared" si="872"/>
        <v>32.647816816505348</v>
      </c>
      <c r="AE1645" s="8">
        <f t="shared" si="865"/>
        <v>-10182.526743969969</v>
      </c>
      <c r="AG1645" s="20"/>
      <c r="AJ1645" s="7"/>
      <c r="AK1645" s="6"/>
      <c r="AL1645" s="6"/>
      <c r="AM1645" s="5"/>
      <c r="AN1645" s="5"/>
    </row>
    <row r="1646" spans="2:40" x14ac:dyDescent="0.15">
      <c r="B1646" s="7"/>
      <c r="C1646" s="19"/>
      <c r="D1646" s="21"/>
      <c r="E1646" s="21"/>
      <c r="F1646" s="7"/>
      <c r="G1646" s="19"/>
      <c r="H1646" s="17">
        <f t="shared" si="873"/>
        <v>95</v>
      </c>
      <c r="I1646" s="7">
        <f t="shared" si="866"/>
        <v>95</v>
      </c>
      <c r="J1646" s="16">
        <v>0</v>
      </c>
      <c r="K1646" s="14">
        <v>0</v>
      </c>
      <c r="L1646" s="15">
        <f t="shared" si="874"/>
        <v>2867.955305753278</v>
      </c>
      <c r="M1646" s="14">
        <f t="shared" si="858"/>
        <v>769177</v>
      </c>
      <c r="N1646" s="13"/>
      <c r="O1646" s="12">
        <f>1000*(IF(I35&lt;18,VLOOKUP(I35,'[1]Mortality (No Interventions) H'!$B$10:$O$129,13),VLOOKUP(I35,'[1]Mortality (Interventions) H'!$B$392:$AV$512,40)))</f>
        <v>326.72103408000055</v>
      </c>
      <c r="P1646" s="11">
        <v>0</v>
      </c>
      <c r="Q1646" s="10">
        <f t="shared" si="867"/>
        <v>3.0098776812405539E-2</v>
      </c>
      <c r="R1646" s="10">
        <f t="shared" si="868"/>
        <v>9.8339034846922808E-3</v>
      </c>
      <c r="S1646" s="10">
        <f t="shared" si="869"/>
        <v>0</v>
      </c>
      <c r="T1646" s="9">
        <f t="shared" si="859"/>
        <v>2.0264873327713259E-2</v>
      </c>
      <c r="U1646" s="18"/>
      <c r="V1646" s="8">
        <f t="shared" si="870"/>
        <v>231.51286852235657</v>
      </c>
      <c r="W1646" s="8">
        <f t="shared" si="860"/>
        <v>155.87274471590501</v>
      </c>
      <c r="X1646" s="18"/>
      <c r="Y1646" s="8">
        <f t="shared" si="861"/>
        <v>0</v>
      </c>
      <c r="Z1646" s="8">
        <f t="shared" si="862"/>
        <v>0</v>
      </c>
      <c r="AA1646" s="8">
        <f t="shared" si="863"/>
        <v>-58.11875098063333</v>
      </c>
      <c r="AB1646" s="8">
        <f t="shared" si="871"/>
        <v>-7564.0123806451547</v>
      </c>
      <c r="AC1646" s="8">
        <f t="shared" si="864"/>
        <v>-7622.1311316257879</v>
      </c>
      <c r="AD1646" s="8">
        <f t="shared" si="872"/>
        <v>22.71141240204318</v>
      </c>
      <c r="AE1646" s="8">
        <f t="shared" si="865"/>
        <v>-7599.4197192237443</v>
      </c>
      <c r="AG1646" s="20"/>
      <c r="AJ1646" s="7"/>
      <c r="AK1646" s="6"/>
      <c r="AL1646" s="6"/>
      <c r="AM1646" s="5"/>
      <c r="AN1646" s="5"/>
    </row>
    <row r="1647" spans="2:40" x14ac:dyDescent="0.15">
      <c r="B1647" s="7"/>
      <c r="C1647" s="19"/>
      <c r="D1647" s="21"/>
      <c r="E1647" s="21"/>
      <c r="F1647" s="7"/>
      <c r="G1647" s="19"/>
      <c r="H1647" s="17">
        <f t="shared" si="873"/>
        <v>96</v>
      </c>
      <c r="I1647" s="7">
        <f t="shared" si="866"/>
        <v>96</v>
      </c>
      <c r="J1647" s="16">
        <v>0</v>
      </c>
      <c r="K1647" s="14">
        <v>0</v>
      </c>
      <c r="L1647" s="15">
        <f t="shared" si="874"/>
        <v>2867.955305753278</v>
      </c>
      <c r="M1647" s="14">
        <f t="shared" ref="M1647:M1678" si="875">$E$11</f>
        <v>769177</v>
      </c>
      <c r="N1647" s="13"/>
      <c r="O1647" s="12">
        <f>1000*(IF(I36&lt;18,VLOOKUP(I36,'[1]Mortality (No Interventions) H'!$B$10:$O$129,13),VLOOKUP(I36,'[1]Mortality (Interventions) H'!$B$392:$AV$512,40)))</f>
        <v>349.2890212532385</v>
      </c>
      <c r="P1647" s="11">
        <v>0</v>
      </c>
      <c r="Q1647" s="10">
        <f t="shared" si="867"/>
        <v>2.0264873327713259E-2</v>
      </c>
      <c r="R1647" s="10">
        <f t="shared" si="868"/>
        <v>7.0782977704578224E-3</v>
      </c>
      <c r="S1647" s="10">
        <f t="shared" si="869"/>
        <v>0</v>
      </c>
      <c r="T1647" s="9">
        <f t="shared" ref="T1647:T1678" si="876">Q1647-SUM(R1647:S1647)</f>
        <v>1.3186575557255435E-2</v>
      </c>
      <c r="U1647" s="18"/>
      <c r="V1647" s="8">
        <f t="shared" si="870"/>
        <v>155.87274471590501</v>
      </c>
      <c r="W1647" s="8">
        <f t="shared" ref="W1647:W1678" si="877">$G$14*M1647*T1647</f>
        <v>101.42810627403064</v>
      </c>
      <c r="X1647" s="18"/>
      <c r="Y1647" s="8">
        <f t="shared" ref="Y1647:Y1678" si="878">IFERROR(_xlfn.IFNA($T1647*J1647,0),0)</f>
        <v>0</v>
      </c>
      <c r="Z1647" s="8">
        <f t="shared" ref="Z1647:Z1678" si="879">IFERROR(_xlfn.IFNA(-$T1647*K1647,0),0)</f>
        <v>0</v>
      </c>
      <c r="AA1647" s="8">
        <f t="shared" ref="AA1647:AA1678" si="880">IFERROR(_xlfn.IFNA(-$T1647*L1647,0),0)</f>
        <v>-37.818509334147215</v>
      </c>
      <c r="AB1647" s="8">
        <f t="shared" si="871"/>
        <v>-5444.4638441874367</v>
      </c>
      <c r="AC1647" s="8">
        <f t="shared" ref="AC1647:AC1678" si="881">IFERROR(_xlfn.IFNA(SUM(Y1647:AB1647),0),0)</f>
        <v>-5482.2823535215839</v>
      </c>
      <c r="AD1647" s="8">
        <f t="shared" si="872"/>
        <v>15.291116256630282</v>
      </c>
      <c r="AE1647" s="8">
        <f t="shared" ref="AE1647:AE1678" si="882">IFERROR(_xlfn.IFNA(SUM(AC1647:AD1647),0),0)</f>
        <v>-5466.9912372649533</v>
      </c>
      <c r="AG1647" s="20"/>
      <c r="AJ1647" s="7"/>
      <c r="AK1647" s="6"/>
      <c r="AL1647" s="6"/>
      <c r="AM1647" s="5"/>
      <c r="AN1647" s="5"/>
    </row>
    <row r="1648" spans="2:40" x14ac:dyDescent="0.15">
      <c r="B1648" s="7"/>
      <c r="C1648" s="19"/>
      <c r="D1648" s="21"/>
      <c r="E1648" s="21"/>
      <c r="F1648" s="7"/>
      <c r="G1648" s="19"/>
      <c r="H1648" s="17">
        <f t="shared" si="873"/>
        <v>97</v>
      </c>
      <c r="I1648" s="7">
        <f t="shared" ref="I1648:I1679" si="883">IF(H1648&lt;121, H1648 )</f>
        <v>97</v>
      </c>
      <c r="J1648" s="16">
        <v>0</v>
      </c>
      <c r="K1648" s="14">
        <v>0</v>
      </c>
      <c r="L1648" s="15">
        <f t="shared" si="874"/>
        <v>2867.955305753278</v>
      </c>
      <c r="M1648" s="14">
        <f t="shared" si="875"/>
        <v>769177</v>
      </c>
      <c r="N1648" s="13"/>
      <c r="O1648" s="12">
        <f>1000*(IF(I37&lt;18,VLOOKUP(I37,'[1]Mortality (No Interventions) H'!$B$10:$O$129,13),VLOOKUP(I37,'[1]Mortality (Interventions) H'!$B$392:$AV$512,40)))</f>
        <v>372.82551866284734</v>
      </c>
      <c r="P1648" s="11">
        <v>0</v>
      </c>
      <c r="Q1648" s="10">
        <f t="shared" ref="Q1648:Q1679" si="884">T1647</f>
        <v>1.3186575557255435E-2</v>
      </c>
      <c r="R1648" s="10">
        <f t="shared" ref="R1648:R1679" si="885">O1648*Q1648/1000</f>
        <v>4.9162918715205828E-3</v>
      </c>
      <c r="S1648" s="10">
        <f t="shared" ref="S1648:S1679" si="886">MIN(P1648*Q1648,Q1648-R1648)</f>
        <v>0</v>
      </c>
      <c r="T1648" s="9">
        <f t="shared" si="876"/>
        <v>8.2702836857348524E-3</v>
      </c>
      <c r="U1648" s="18"/>
      <c r="V1648" s="8">
        <f t="shared" ref="V1648:V1679" si="887">W1647</f>
        <v>101.42810627403064</v>
      </c>
      <c r="W1648" s="8">
        <f t="shared" si="877"/>
        <v>63.613119945424771</v>
      </c>
      <c r="X1648" s="18"/>
      <c r="Y1648" s="8">
        <f t="shared" si="878"/>
        <v>0</v>
      </c>
      <c r="Z1648" s="8">
        <f t="shared" si="879"/>
        <v>0</v>
      </c>
      <c r="AA1648" s="8">
        <f t="shared" si="880"/>
        <v>-23.718803976588045</v>
      </c>
      <c r="AB1648" s="8">
        <f t="shared" ref="AB1648:AB1679" si="888">IFERROR(_xlfn.IFNA(-M1648*R1648,0),0)</f>
        <v>-3781.4986328605873</v>
      </c>
      <c r="AC1648" s="8">
        <f t="shared" si="881"/>
        <v>-3805.2174368371752</v>
      </c>
      <c r="AD1648" s="8">
        <f t="shared" ref="AD1648:AD1679" si="889">IFERROR(_xlfn.IFNA($D$6*SUM(V1648:V1648,Y1648:Z1648),0),0)</f>
        <v>9.9500972254824056</v>
      </c>
      <c r="AE1648" s="8">
        <f t="shared" si="882"/>
        <v>-3795.2673396116929</v>
      </c>
      <c r="AG1648" s="20"/>
      <c r="AJ1648" s="7"/>
      <c r="AK1648" s="6"/>
      <c r="AL1648" s="6"/>
      <c r="AM1648" s="5"/>
      <c r="AN1648" s="5"/>
    </row>
    <row r="1649" spans="2:40" x14ac:dyDescent="0.15">
      <c r="B1649" s="7"/>
      <c r="C1649" s="19"/>
      <c r="D1649" s="21"/>
      <c r="E1649" s="21"/>
      <c r="F1649" s="7"/>
      <c r="G1649" s="19"/>
      <c r="H1649" s="17">
        <f t="shared" ref="H1649:H1680" si="890">H1648+1</f>
        <v>98</v>
      </c>
      <c r="I1649" s="7">
        <f t="shared" si="883"/>
        <v>98</v>
      </c>
      <c r="J1649" s="16">
        <v>0</v>
      </c>
      <c r="K1649" s="14">
        <v>0</v>
      </c>
      <c r="L1649" s="15">
        <f t="shared" ref="L1649:L1680" si="891">$C$1626</f>
        <v>2867.955305753278</v>
      </c>
      <c r="M1649" s="14">
        <f t="shared" si="875"/>
        <v>769177</v>
      </c>
      <c r="N1649" s="13"/>
      <c r="O1649" s="12">
        <f>1000*(IF(I38&lt;18,VLOOKUP(I38,'[1]Mortality (No Interventions) H'!$B$10:$O$129,13),VLOOKUP(I38,'[1]Mortality (Interventions) H'!$B$392:$AV$512,40)))</f>
        <v>397.35296503726437</v>
      </c>
      <c r="P1649" s="11">
        <v>0</v>
      </c>
      <c r="Q1649" s="10">
        <f t="shared" si="884"/>
        <v>8.2702836857348524E-3</v>
      </c>
      <c r="R1649" s="10">
        <f t="shared" si="885"/>
        <v>3.286221744226059E-3</v>
      </c>
      <c r="S1649" s="10">
        <f t="shared" si="886"/>
        <v>0</v>
      </c>
      <c r="T1649" s="9">
        <f t="shared" si="876"/>
        <v>4.9840619415087934E-3</v>
      </c>
      <c r="U1649" s="18"/>
      <c r="V1649" s="8">
        <f t="shared" si="887"/>
        <v>63.613119945424771</v>
      </c>
      <c r="W1649" s="8">
        <f t="shared" si="877"/>
        <v>38.336258119839094</v>
      </c>
      <c r="X1649" s="18"/>
      <c r="Y1649" s="8">
        <f t="shared" si="878"/>
        <v>0</v>
      </c>
      <c r="Z1649" s="8">
        <f t="shared" si="879"/>
        <v>0</v>
      </c>
      <c r="AA1649" s="8">
        <f t="shared" si="880"/>
        <v>-14.294066889353129</v>
      </c>
      <c r="AB1649" s="8">
        <f t="shared" si="888"/>
        <v>-2527.6861825585675</v>
      </c>
      <c r="AC1649" s="8">
        <f t="shared" si="881"/>
        <v>-2541.9802494479204</v>
      </c>
      <c r="AD1649" s="8">
        <f t="shared" si="889"/>
        <v>6.24044706664617</v>
      </c>
      <c r="AE1649" s="8">
        <f t="shared" si="882"/>
        <v>-2535.7398023812743</v>
      </c>
      <c r="AG1649" s="20"/>
      <c r="AJ1649" s="7"/>
      <c r="AK1649" s="6"/>
      <c r="AL1649" s="6"/>
      <c r="AM1649" s="5"/>
      <c r="AN1649" s="5"/>
    </row>
    <row r="1650" spans="2:40" x14ac:dyDescent="0.15">
      <c r="B1650" s="7"/>
      <c r="C1650" s="19"/>
      <c r="D1650" s="21"/>
      <c r="E1650" s="21"/>
      <c r="F1650" s="7"/>
      <c r="G1650" s="19"/>
      <c r="H1650" s="17">
        <f t="shared" si="890"/>
        <v>99</v>
      </c>
      <c r="I1650" s="7">
        <f t="shared" si="883"/>
        <v>99</v>
      </c>
      <c r="J1650" s="16">
        <v>0</v>
      </c>
      <c r="K1650" s="14">
        <v>0</v>
      </c>
      <c r="L1650" s="15">
        <f t="shared" si="891"/>
        <v>2867.955305753278</v>
      </c>
      <c r="M1650" s="14">
        <f t="shared" si="875"/>
        <v>769177</v>
      </c>
      <c r="N1650" s="13"/>
      <c r="O1650" s="12">
        <f>1000*(IF(I39&lt;18,VLOOKUP(I39,'[1]Mortality (No Interventions) H'!$B$10:$O$129,13),VLOOKUP(I39,'[1]Mortality (Interventions) H'!$B$392:$AV$512,40)))</f>
        <v>421.78379092020168</v>
      </c>
      <c r="P1650" s="11">
        <v>0</v>
      </c>
      <c r="Q1650" s="10">
        <f t="shared" si="884"/>
        <v>4.9840619415087934E-3</v>
      </c>
      <c r="R1650" s="10">
        <f t="shared" si="885"/>
        <v>2.1021965398706796E-3</v>
      </c>
      <c r="S1650" s="10">
        <f t="shared" si="886"/>
        <v>0</v>
      </c>
      <c r="T1650" s="9">
        <f t="shared" si="876"/>
        <v>2.8818654016381138E-3</v>
      </c>
      <c r="U1650" s="18"/>
      <c r="V1650" s="8">
        <f t="shared" si="887"/>
        <v>38.336258119839094</v>
      </c>
      <c r="W1650" s="8">
        <f t="shared" si="877"/>
        <v>22.166645840357997</v>
      </c>
      <c r="X1650" s="18"/>
      <c r="Y1650" s="8">
        <f t="shared" si="878"/>
        <v>0</v>
      </c>
      <c r="Z1650" s="8">
        <f t="shared" si="879"/>
        <v>0</v>
      </c>
      <c r="AA1650" s="8">
        <f t="shared" si="880"/>
        <v>-8.2650611690948299</v>
      </c>
      <c r="AB1650" s="8">
        <f t="shared" si="888"/>
        <v>-1616.9612279481098</v>
      </c>
      <c r="AC1650" s="8">
        <f t="shared" si="881"/>
        <v>-1625.2262891172047</v>
      </c>
      <c r="AD1650" s="8">
        <f t="shared" si="889"/>
        <v>3.7607869215562153</v>
      </c>
      <c r="AE1650" s="8">
        <f t="shared" si="882"/>
        <v>-1621.4655021956485</v>
      </c>
      <c r="AG1650" s="20"/>
      <c r="AJ1650" s="7"/>
      <c r="AK1650" s="6"/>
      <c r="AL1650" s="6"/>
      <c r="AM1650" s="5"/>
      <c r="AN1650" s="5"/>
    </row>
    <row r="1651" spans="2:40" x14ac:dyDescent="0.15">
      <c r="B1651" s="7"/>
      <c r="C1651" s="19"/>
      <c r="D1651" s="21"/>
      <c r="E1651" s="21"/>
      <c r="F1651" s="7"/>
      <c r="G1651" s="19"/>
      <c r="H1651" s="17">
        <f t="shared" si="890"/>
        <v>100</v>
      </c>
      <c r="I1651" s="7">
        <f t="shared" si="883"/>
        <v>100</v>
      </c>
      <c r="J1651" s="16">
        <v>0</v>
      </c>
      <c r="K1651" s="14">
        <v>0</v>
      </c>
      <c r="L1651" s="15">
        <f t="shared" si="891"/>
        <v>2867.955305753278</v>
      </c>
      <c r="M1651" s="14">
        <f t="shared" si="875"/>
        <v>769177</v>
      </c>
      <c r="N1651" s="13"/>
      <c r="O1651" s="12">
        <f>1000*(IF(I40&lt;18,VLOOKUP(I40,'[1]Mortality (No Interventions) H'!$B$10:$O$129,13),VLOOKUP(I40,'[1]Mortality (Interventions) H'!$B$392:$AV$512,40)))</f>
        <v>446.85185503230804</v>
      </c>
      <c r="P1651" s="11">
        <v>0</v>
      </c>
      <c r="Q1651" s="10">
        <f t="shared" si="884"/>
        <v>2.8818654016381138E-3</v>
      </c>
      <c r="R1651" s="10">
        <f t="shared" si="885"/>
        <v>1.2877669006754187E-3</v>
      </c>
      <c r="S1651" s="10">
        <f t="shared" si="886"/>
        <v>0</v>
      </c>
      <c r="T1651" s="9">
        <f t="shared" si="876"/>
        <v>1.5940985009626951E-3</v>
      </c>
      <c r="U1651" s="18"/>
      <c r="V1651" s="8">
        <f t="shared" si="887"/>
        <v>22.166645840357997</v>
      </c>
      <c r="W1651" s="8">
        <f t="shared" si="877"/>
        <v>12.26143902674983</v>
      </c>
      <c r="X1651" s="18"/>
      <c r="Y1651" s="8">
        <f t="shared" si="878"/>
        <v>0</v>
      </c>
      <c r="Z1651" s="8">
        <f t="shared" si="879"/>
        <v>0</v>
      </c>
      <c r="AA1651" s="8">
        <f t="shared" si="880"/>
        <v>-4.5718032537293087</v>
      </c>
      <c r="AB1651" s="8">
        <f t="shared" si="888"/>
        <v>-990.52068136081652</v>
      </c>
      <c r="AC1651" s="8">
        <f t="shared" si="881"/>
        <v>-995.09248461454581</v>
      </c>
      <c r="AD1651" s="8">
        <f t="shared" si="889"/>
        <v>2.1745479569391195</v>
      </c>
      <c r="AE1651" s="8">
        <f t="shared" si="882"/>
        <v>-992.91793665760667</v>
      </c>
      <c r="AG1651" s="20"/>
      <c r="AJ1651" s="7"/>
      <c r="AK1651" s="6"/>
      <c r="AL1651" s="6"/>
      <c r="AM1651" s="5"/>
      <c r="AN1651" s="5"/>
    </row>
    <row r="1652" spans="2:40" x14ac:dyDescent="0.15">
      <c r="B1652" s="7"/>
      <c r="C1652" s="19"/>
      <c r="D1652" s="21"/>
      <c r="E1652" s="21"/>
      <c r="F1652" s="7"/>
      <c r="G1652" s="19"/>
      <c r="H1652" s="17">
        <f t="shared" si="890"/>
        <v>101</v>
      </c>
      <c r="I1652" s="7">
        <f t="shared" si="883"/>
        <v>101</v>
      </c>
      <c r="J1652" s="16">
        <v>0</v>
      </c>
      <c r="K1652" s="14">
        <v>0</v>
      </c>
      <c r="L1652" s="15">
        <f t="shared" si="891"/>
        <v>2867.955305753278</v>
      </c>
      <c r="M1652" s="14">
        <f t="shared" si="875"/>
        <v>769177</v>
      </c>
      <c r="N1652" s="13"/>
      <c r="O1652" s="12">
        <f>1000*(IF(I41&lt;18,VLOOKUP(I41,'[1]Mortality (No Interventions) H'!$B$10:$O$129,13),VLOOKUP(I41,'[1]Mortality (Interventions) H'!$B$392:$AV$512,40)))</f>
        <v>471.44689407904639</v>
      </c>
      <c r="P1652" s="11">
        <v>0</v>
      </c>
      <c r="Q1652" s="10">
        <f t="shared" si="884"/>
        <v>1.5940985009626951E-3</v>
      </c>
      <c r="R1652" s="10">
        <f t="shared" si="885"/>
        <v>7.5153278713492632E-4</v>
      </c>
      <c r="S1652" s="10">
        <f t="shared" si="886"/>
        <v>0</v>
      </c>
      <c r="T1652" s="9">
        <f t="shared" si="876"/>
        <v>8.4256571382776879E-4</v>
      </c>
      <c r="U1652" s="18"/>
      <c r="V1652" s="8">
        <f t="shared" si="887"/>
        <v>12.26143902674983</v>
      </c>
      <c r="W1652" s="8">
        <f t="shared" si="877"/>
        <v>6.4808216806490178</v>
      </c>
      <c r="X1652" s="18"/>
      <c r="Y1652" s="8">
        <f t="shared" si="878"/>
        <v>0</v>
      </c>
      <c r="Z1652" s="8">
        <f t="shared" si="879"/>
        <v>0</v>
      </c>
      <c r="AA1652" s="8">
        <f t="shared" si="880"/>
        <v>-2.4164408094181478</v>
      </c>
      <c r="AB1652" s="8">
        <f t="shared" si="888"/>
        <v>-578.0617346100812</v>
      </c>
      <c r="AC1652" s="8">
        <f t="shared" si="881"/>
        <v>-580.47817541949939</v>
      </c>
      <c r="AD1652" s="8">
        <f t="shared" si="889"/>
        <v>1.2028471685241584</v>
      </c>
      <c r="AE1652" s="8">
        <f t="shared" si="882"/>
        <v>-579.27532825097524</v>
      </c>
      <c r="AG1652" s="20"/>
      <c r="AJ1652" s="7"/>
      <c r="AK1652" s="6"/>
      <c r="AL1652" s="6"/>
      <c r="AM1652" s="5"/>
      <c r="AN1652" s="5"/>
    </row>
    <row r="1653" spans="2:40" x14ac:dyDescent="0.15">
      <c r="B1653" s="7"/>
      <c r="C1653" s="19"/>
      <c r="D1653" s="21"/>
      <c r="E1653" s="21"/>
      <c r="F1653" s="7"/>
      <c r="G1653" s="19"/>
      <c r="H1653" s="17">
        <f t="shared" si="890"/>
        <v>102</v>
      </c>
      <c r="I1653" s="7">
        <f t="shared" si="883"/>
        <v>102</v>
      </c>
      <c r="J1653" s="16">
        <v>0</v>
      </c>
      <c r="K1653" s="14">
        <v>0</v>
      </c>
      <c r="L1653" s="15">
        <f t="shared" si="891"/>
        <v>2867.955305753278</v>
      </c>
      <c r="M1653" s="14">
        <f t="shared" si="875"/>
        <v>769177</v>
      </c>
      <c r="N1653" s="13"/>
      <c r="O1653" s="12">
        <f>1000*(IF(I42&lt;18,VLOOKUP(I42,'[1]Mortality (No Interventions) H'!$B$10:$O$129,13),VLOOKUP(I42,'[1]Mortality (Interventions) H'!$B$392:$AV$512,40)))</f>
        <v>494.88585867045617</v>
      </c>
      <c r="P1653" s="11">
        <v>0</v>
      </c>
      <c r="Q1653" s="10">
        <f t="shared" si="884"/>
        <v>8.4256571382776879E-4</v>
      </c>
      <c r="R1653" s="10">
        <f t="shared" si="885"/>
        <v>4.1697385677394124E-4</v>
      </c>
      <c r="S1653" s="10">
        <f t="shared" si="886"/>
        <v>0</v>
      </c>
      <c r="T1653" s="9">
        <f t="shared" si="876"/>
        <v>4.2559185705382755E-4</v>
      </c>
      <c r="U1653" s="18"/>
      <c r="V1653" s="8">
        <f t="shared" si="887"/>
        <v>6.4808216806490178</v>
      </c>
      <c r="W1653" s="8">
        <f t="shared" si="877"/>
        <v>3.2735546783309193</v>
      </c>
      <c r="X1653" s="18"/>
      <c r="Y1653" s="8">
        <f t="shared" si="878"/>
        <v>0</v>
      </c>
      <c r="Z1653" s="8">
        <f t="shared" si="879"/>
        <v>0</v>
      </c>
      <c r="AA1653" s="8">
        <f t="shared" si="880"/>
        <v>-1.2205784245229154</v>
      </c>
      <c r="AB1653" s="8">
        <f t="shared" si="888"/>
        <v>-320.72670023180979</v>
      </c>
      <c r="AC1653" s="8">
        <f t="shared" si="881"/>
        <v>-321.94727865633268</v>
      </c>
      <c r="AD1653" s="8">
        <f t="shared" si="889"/>
        <v>0.6357686068716687</v>
      </c>
      <c r="AE1653" s="8">
        <f t="shared" si="882"/>
        <v>-321.31151004946099</v>
      </c>
      <c r="AG1653" s="20"/>
      <c r="AJ1653" s="7"/>
      <c r="AK1653" s="6"/>
      <c r="AL1653" s="6"/>
      <c r="AM1653" s="5"/>
      <c r="AN1653" s="5"/>
    </row>
    <row r="1654" spans="2:40" x14ac:dyDescent="0.15">
      <c r="B1654" s="7"/>
      <c r="C1654" s="19"/>
      <c r="D1654" s="21"/>
      <c r="E1654" s="21"/>
      <c r="F1654" s="7"/>
      <c r="G1654" s="19"/>
      <c r="H1654" s="17">
        <f t="shared" si="890"/>
        <v>103</v>
      </c>
      <c r="I1654" s="7">
        <f t="shared" si="883"/>
        <v>103</v>
      </c>
      <c r="J1654" s="16">
        <v>0</v>
      </c>
      <c r="K1654" s="14">
        <v>0</v>
      </c>
      <c r="L1654" s="15">
        <f t="shared" si="891"/>
        <v>2867.955305753278</v>
      </c>
      <c r="M1654" s="14">
        <f t="shared" si="875"/>
        <v>769177</v>
      </c>
      <c r="N1654" s="13"/>
      <c r="O1654" s="12">
        <f>1000*(IF(I43&lt;18,VLOOKUP(I43,'[1]Mortality (No Interventions) H'!$B$10:$O$129,13),VLOOKUP(I43,'[1]Mortality (Interventions) H'!$B$392:$AV$512,40)))</f>
        <v>518.31800635426828</v>
      </c>
      <c r="P1654" s="11">
        <v>0</v>
      </c>
      <c r="Q1654" s="10">
        <f t="shared" si="884"/>
        <v>4.2559185705382755E-4</v>
      </c>
      <c r="R1654" s="10">
        <f t="shared" si="885"/>
        <v>2.2059192286875062E-4</v>
      </c>
      <c r="S1654" s="10">
        <f t="shared" si="886"/>
        <v>0</v>
      </c>
      <c r="T1654" s="9">
        <f t="shared" si="876"/>
        <v>2.0499993418507693E-4</v>
      </c>
      <c r="U1654" s="18"/>
      <c r="V1654" s="8">
        <f t="shared" si="887"/>
        <v>3.2735546783309193</v>
      </c>
      <c r="W1654" s="8">
        <f t="shared" si="877"/>
        <v>1.5768123437667492</v>
      </c>
      <c r="X1654" s="18"/>
      <c r="Y1654" s="8">
        <f t="shared" si="878"/>
        <v>0</v>
      </c>
      <c r="Z1654" s="8">
        <f t="shared" si="879"/>
        <v>0</v>
      </c>
      <c r="AA1654" s="8">
        <f t="shared" si="880"/>
        <v>-0.58793064892516422</v>
      </c>
      <c r="AB1654" s="8">
        <f t="shared" si="888"/>
        <v>-169.674233456417</v>
      </c>
      <c r="AC1654" s="8">
        <f t="shared" si="881"/>
        <v>-170.26216410534215</v>
      </c>
      <c r="AD1654" s="8">
        <f t="shared" si="889"/>
        <v>0.32113571394426321</v>
      </c>
      <c r="AE1654" s="8">
        <f t="shared" si="882"/>
        <v>-169.94102839139788</v>
      </c>
      <c r="AG1654" s="20"/>
      <c r="AJ1654" s="7"/>
      <c r="AK1654" s="6"/>
      <c r="AL1654" s="6"/>
      <c r="AM1654" s="5"/>
      <c r="AN1654" s="5"/>
    </row>
    <row r="1655" spans="2:40" x14ac:dyDescent="0.15">
      <c r="B1655" s="7"/>
      <c r="C1655" s="19"/>
      <c r="D1655" s="21"/>
      <c r="E1655" s="21"/>
      <c r="F1655" s="7"/>
      <c r="G1655" s="19"/>
      <c r="H1655" s="17">
        <f t="shared" si="890"/>
        <v>104</v>
      </c>
      <c r="I1655" s="7">
        <f t="shared" si="883"/>
        <v>104</v>
      </c>
      <c r="J1655" s="16">
        <v>0</v>
      </c>
      <c r="K1655" s="14">
        <v>0</v>
      </c>
      <c r="L1655" s="15">
        <f t="shared" si="891"/>
        <v>2867.955305753278</v>
      </c>
      <c r="M1655" s="14">
        <f t="shared" si="875"/>
        <v>769177</v>
      </c>
      <c r="N1655" s="13"/>
      <c r="O1655" s="12">
        <f>1000*(IF(I44&lt;18,VLOOKUP(I44,'[1]Mortality (No Interventions) H'!$B$10:$O$129,13),VLOOKUP(I44,'[1]Mortality (Interventions) H'!$B$392:$AV$512,40)))</f>
        <v>541.54495977021043</v>
      </c>
      <c r="P1655" s="11">
        <v>0</v>
      </c>
      <c r="Q1655" s="10">
        <f t="shared" si="884"/>
        <v>2.0499993418507693E-4</v>
      </c>
      <c r="R1655" s="10">
        <f t="shared" si="885"/>
        <v>1.1101668111115327E-4</v>
      </c>
      <c r="S1655" s="10">
        <f t="shared" si="886"/>
        <v>0</v>
      </c>
      <c r="T1655" s="9">
        <f t="shared" si="876"/>
        <v>9.3983253073923659E-5</v>
      </c>
      <c r="U1655" s="18"/>
      <c r="V1655" s="8">
        <f t="shared" si="887"/>
        <v>1.5768123437667492</v>
      </c>
      <c r="W1655" s="8">
        <f t="shared" si="877"/>
        <v>0.72289756649641379</v>
      </c>
      <c r="X1655" s="18"/>
      <c r="Y1655" s="8">
        <f t="shared" si="878"/>
        <v>0</v>
      </c>
      <c r="Z1655" s="8">
        <f t="shared" si="879"/>
        <v>0</v>
      </c>
      <c r="AA1655" s="8">
        <f t="shared" si="880"/>
        <v>-0.26953976930531243</v>
      </c>
      <c r="AB1655" s="8">
        <f t="shared" si="888"/>
        <v>-85.391477727033546</v>
      </c>
      <c r="AC1655" s="8">
        <f t="shared" si="881"/>
        <v>-85.661017496338857</v>
      </c>
      <c r="AD1655" s="8">
        <f t="shared" si="889"/>
        <v>0.1546852909235181</v>
      </c>
      <c r="AE1655" s="8">
        <f t="shared" si="882"/>
        <v>-85.506332205415333</v>
      </c>
      <c r="AG1655" s="20"/>
      <c r="AJ1655" s="7"/>
      <c r="AK1655" s="6"/>
      <c r="AL1655" s="6"/>
      <c r="AM1655" s="5"/>
      <c r="AN1655" s="5"/>
    </row>
    <row r="1656" spans="2:40" x14ac:dyDescent="0.15">
      <c r="B1656" s="7"/>
      <c r="C1656" s="19"/>
      <c r="D1656" s="21"/>
      <c r="E1656" s="21"/>
      <c r="F1656" s="7"/>
      <c r="G1656" s="19"/>
      <c r="H1656" s="17">
        <f t="shared" si="890"/>
        <v>105</v>
      </c>
      <c r="I1656" s="7">
        <f t="shared" si="883"/>
        <v>105</v>
      </c>
      <c r="J1656" s="16">
        <v>0</v>
      </c>
      <c r="K1656" s="14">
        <v>0</v>
      </c>
      <c r="L1656" s="15">
        <f t="shared" si="891"/>
        <v>2867.955305753278</v>
      </c>
      <c r="M1656" s="14">
        <f t="shared" si="875"/>
        <v>769177</v>
      </c>
      <c r="N1656" s="13"/>
      <c r="O1656" s="12">
        <f>1000*(IF(I45&lt;18,VLOOKUP(I45,'[1]Mortality (No Interventions) H'!$B$10:$O$129,13),VLOOKUP(I45,'[1]Mortality (Interventions) H'!$B$392:$AV$512,40)))</f>
        <v>564.35532909026267</v>
      </c>
      <c r="P1656" s="11">
        <v>0</v>
      </c>
      <c r="Q1656" s="10">
        <f t="shared" si="884"/>
        <v>9.3983253073923659E-5</v>
      </c>
      <c r="R1656" s="10">
        <f t="shared" si="885"/>
        <v>5.3039949717507624E-5</v>
      </c>
      <c r="S1656" s="10">
        <f t="shared" si="886"/>
        <v>0</v>
      </c>
      <c r="T1656" s="9">
        <f t="shared" si="876"/>
        <v>4.0943303356416034E-5</v>
      </c>
      <c r="U1656" s="18"/>
      <c r="V1656" s="8">
        <f t="shared" si="887"/>
        <v>0.72289756649641379</v>
      </c>
      <c r="W1656" s="8">
        <f t="shared" si="877"/>
        <v>0.31492647245778016</v>
      </c>
      <c r="X1656" s="18"/>
      <c r="Y1656" s="8">
        <f t="shared" si="878"/>
        <v>0</v>
      </c>
      <c r="Z1656" s="8">
        <f t="shared" si="879"/>
        <v>0</v>
      </c>
      <c r="AA1656" s="8">
        <f t="shared" si="880"/>
        <v>-0.11742356409609936</v>
      </c>
      <c r="AB1656" s="8">
        <f t="shared" si="888"/>
        <v>-40.797109403863359</v>
      </c>
      <c r="AC1656" s="8">
        <f t="shared" si="881"/>
        <v>-40.91453296795946</v>
      </c>
      <c r="AD1656" s="8">
        <f t="shared" si="889"/>
        <v>7.0916251273298203E-2</v>
      </c>
      <c r="AE1656" s="8">
        <f t="shared" si="882"/>
        <v>-40.843616716686164</v>
      </c>
      <c r="AG1656" s="20"/>
      <c r="AJ1656" s="7"/>
      <c r="AK1656" s="6"/>
      <c r="AL1656" s="6"/>
      <c r="AM1656" s="5"/>
      <c r="AN1656" s="5"/>
    </row>
    <row r="1657" spans="2:40" x14ac:dyDescent="0.15">
      <c r="B1657" s="7"/>
      <c r="C1657" s="19"/>
      <c r="D1657" s="21"/>
      <c r="E1657" s="21"/>
      <c r="F1657" s="7"/>
      <c r="G1657" s="19"/>
      <c r="H1657" s="17">
        <f t="shared" si="890"/>
        <v>106</v>
      </c>
      <c r="I1657" s="7">
        <f t="shared" si="883"/>
        <v>106</v>
      </c>
      <c r="J1657" s="16">
        <v>0</v>
      </c>
      <c r="K1657" s="14">
        <v>0</v>
      </c>
      <c r="L1657" s="15">
        <f t="shared" si="891"/>
        <v>2867.955305753278</v>
      </c>
      <c r="M1657" s="14">
        <f t="shared" si="875"/>
        <v>769177</v>
      </c>
      <c r="N1657" s="13"/>
      <c r="O1657" s="12">
        <f>1000*(IF(I46&lt;18,VLOOKUP(I46,'[1]Mortality (No Interventions) H'!$B$10:$O$129,13),VLOOKUP(I46,'[1]Mortality (Interventions) H'!$B$392:$AV$512,40)))</f>
        <v>586.54608973145685</v>
      </c>
      <c r="P1657" s="11">
        <v>0</v>
      </c>
      <c r="Q1657" s="10">
        <f t="shared" si="884"/>
        <v>4.0943303356416034E-5</v>
      </c>
      <c r="R1657" s="10">
        <f t="shared" si="885"/>
        <v>2.4015134484394656E-5</v>
      </c>
      <c r="S1657" s="10">
        <f t="shared" si="886"/>
        <v>0</v>
      </c>
      <c r="T1657" s="9">
        <f t="shared" si="876"/>
        <v>1.6928168872021379E-5</v>
      </c>
      <c r="U1657" s="18"/>
      <c r="V1657" s="8">
        <f t="shared" si="887"/>
        <v>0.31492647245778016</v>
      </c>
      <c r="W1657" s="8">
        <f t="shared" si="877"/>
        <v>0.1302075814847479</v>
      </c>
      <c r="X1657" s="18"/>
      <c r="Y1657" s="8">
        <f t="shared" si="878"/>
        <v>0</v>
      </c>
      <c r="Z1657" s="8">
        <f t="shared" si="879"/>
        <v>0</v>
      </c>
      <c r="AA1657" s="8">
        <f t="shared" si="880"/>
        <v>-4.8549231733201199E-2</v>
      </c>
      <c r="AB1657" s="8">
        <f t="shared" si="888"/>
        <v>-18.471889097303229</v>
      </c>
      <c r="AC1657" s="8">
        <f t="shared" si="881"/>
        <v>-18.520438329036431</v>
      </c>
      <c r="AD1657" s="8">
        <f t="shared" si="889"/>
        <v>3.0894286948108234E-2</v>
      </c>
      <c r="AE1657" s="8">
        <f t="shared" si="882"/>
        <v>-18.489544042088323</v>
      </c>
      <c r="AG1657" s="20"/>
      <c r="AJ1657" s="7"/>
      <c r="AK1657" s="6"/>
      <c r="AL1657" s="6"/>
      <c r="AM1657" s="5"/>
      <c r="AN1657" s="5"/>
    </row>
    <row r="1658" spans="2:40" x14ac:dyDescent="0.15">
      <c r="B1658" s="7"/>
      <c r="C1658" s="19"/>
      <c r="D1658" s="21"/>
      <c r="E1658" s="21"/>
      <c r="F1658" s="7"/>
      <c r="G1658" s="19"/>
      <c r="H1658" s="17">
        <f t="shared" si="890"/>
        <v>107</v>
      </c>
      <c r="I1658" s="7">
        <f t="shared" si="883"/>
        <v>107</v>
      </c>
      <c r="J1658" s="16">
        <v>0</v>
      </c>
      <c r="K1658" s="14">
        <v>0</v>
      </c>
      <c r="L1658" s="15">
        <f t="shared" si="891"/>
        <v>2867.955305753278</v>
      </c>
      <c r="M1658" s="14">
        <f t="shared" si="875"/>
        <v>769177</v>
      </c>
      <c r="N1658" s="13"/>
      <c r="O1658" s="12">
        <f>1000*(IF(I47&lt;18,VLOOKUP(I47,'[1]Mortality (No Interventions) H'!$B$10:$O$129,13),VLOOKUP(I47,'[1]Mortality (Interventions) H'!$B$392:$AV$512,40)))</f>
        <v>608.13185170236397</v>
      </c>
      <c r="P1658" s="11">
        <v>0</v>
      </c>
      <c r="Q1658" s="10">
        <f t="shared" si="884"/>
        <v>1.6928168872021379E-5</v>
      </c>
      <c r="R1658" s="10">
        <f t="shared" si="885"/>
        <v>1.0294558682072679E-5</v>
      </c>
      <c r="S1658" s="10">
        <f t="shared" si="886"/>
        <v>0</v>
      </c>
      <c r="T1658" s="9">
        <f t="shared" si="876"/>
        <v>6.6336101899486997E-6</v>
      </c>
      <c r="U1658" s="18"/>
      <c r="V1658" s="8">
        <f t="shared" si="887"/>
        <v>0.1302075814847479</v>
      </c>
      <c r="W1658" s="8">
        <f t="shared" si="877"/>
        <v>5.102420385074171E-2</v>
      </c>
      <c r="X1658" s="18"/>
      <c r="Y1658" s="8">
        <f t="shared" si="878"/>
        <v>0</v>
      </c>
      <c r="Z1658" s="8">
        <f t="shared" si="879"/>
        <v>0</v>
      </c>
      <c r="AA1658" s="8">
        <f t="shared" si="880"/>
        <v>-1.9024897540562382E-2</v>
      </c>
      <c r="AB1658" s="8">
        <f t="shared" si="888"/>
        <v>-7.9183377634006176</v>
      </c>
      <c r="AC1658" s="8">
        <f t="shared" si="881"/>
        <v>-7.9373626609411803</v>
      </c>
      <c r="AD1658" s="8">
        <f t="shared" si="889"/>
        <v>1.277336374365377E-2</v>
      </c>
      <c r="AE1658" s="8">
        <f t="shared" si="882"/>
        <v>-7.9245892971975262</v>
      </c>
      <c r="AG1658" s="20"/>
      <c r="AJ1658" s="7"/>
      <c r="AK1658" s="6"/>
      <c r="AL1658" s="6"/>
      <c r="AM1658" s="5"/>
      <c r="AN1658" s="5"/>
    </row>
    <row r="1659" spans="2:40" x14ac:dyDescent="0.15">
      <c r="B1659" s="7"/>
      <c r="C1659" s="19"/>
      <c r="D1659" s="21"/>
      <c r="E1659" s="21"/>
      <c r="F1659" s="7"/>
      <c r="G1659" s="19"/>
      <c r="H1659" s="17">
        <f t="shared" si="890"/>
        <v>108</v>
      </c>
      <c r="I1659" s="7">
        <f t="shared" si="883"/>
        <v>108</v>
      </c>
      <c r="J1659" s="16">
        <v>0</v>
      </c>
      <c r="K1659" s="14">
        <v>0</v>
      </c>
      <c r="L1659" s="15">
        <f t="shared" si="891"/>
        <v>2867.955305753278</v>
      </c>
      <c r="M1659" s="14">
        <f t="shared" si="875"/>
        <v>769177</v>
      </c>
      <c r="N1659" s="13"/>
      <c r="O1659" s="12">
        <f>1000*(IF(I48&lt;18,VLOOKUP(I48,'[1]Mortality (No Interventions) H'!$B$10:$O$129,13),VLOOKUP(I48,'[1]Mortality (Interventions) H'!$B$392:$AV$512,40)))</f>
        <v>629.15060255535218</v>
      </c>
      <c r="P1659" s="11">
        <v>0</v>
      </c>
      <c r="Q1659" s="10">
        <f t="shared" si="884"/>
        <v>6.6336101899486997E-6</v>
      </c>
      <c r="R1659" s="10">
        <f t="shared" si="885"/>
        <v>4.1735398481235487E-6</v>
      </c>
      <c r="S1659" s="10">
        <f t="shared" si="886"/>
        <v>0</v>
      </c>
      <c r="T1659" s="9">
        <f t="shared" si="876"/>
        <v>2.460070341825151E-6</v>
      </c>
      <c r="U1659" s="18"/>
      <c r="V1659" s="8">
        <f t="shared" si="887"/>
        <v>5.102420385074171E-2</v>
      </c>
      <c r="W1659" s="8">
        <f t="shared" si="877"/>
        <v>1.8922295253140441E-2</v>
      </c>
      <c r="X1659" s="18"/>
      <c r="Y1659" s="8">
        <f t="shared" si="878"/>
        <v>0</v>
      </c>
      <c r="Z1659" s="8">
        <f t="shared" si="879"/>
        <v>0</v>
      </c>
      <c r="AA1659" s="8">
        <f t="shared" si="880"/>
        <v>-7.0553717893637223E-3</v>
      </c>
      <c r="AB1659" s="8">
        <f t="shared" si="888"/>
        <v>-3.210190859760127</v>
      </c>
      <c r="AC1659" s="8">
        <f t="shared" si="881"/>
        <v>-3.2172462315494905</v>
      </c>
      <c r="AD1659" s="8">
        <f t="shared" si="889"/>
        <v>5.0054743977577618E-3</v>
      </c>
      <c r="AE1659" s="8">
        <f t="shared" si="882"/>
        <v>-3.2122407571517329</v>
      </c>
      <c r="AG1659" s="20"/>
      <c r="AJ1659" s="7"/>
      <c r="AK1659" s="6"/>
      <c r="AL1659" s="6"/>
      <c r="AM1659" s="5"/>
      <c r="AN1659" s="5"/>
    </row>
    <row r="1660" spans="2:40" x14ac:dyDescent="0.15">
      <c r="B1660" s="7"/>
      <c r="C1660" s="19"/>
      <c r="F1660" s="7"/>
      <c r="G1660" s="19"/>
      <c r="H1660" s="17">
        <f t="shared" si="890"/>
        <v>109</v>
      </c>
      <c r="I1660" s="7">
        <f t="shared" si="883"/>
        <v>109</v>
      </c>
      <c r="J1660" s="16">
        <v>0</v>
      </c>
      <c r="K1660" s="14">
        <v>0</v>
      </c>
      <c r="L1660" s="15">
        <f t="shared" si="891"/>
        <v>2867.955305753278</v>
      </c>
      <c r="M1660" s="14">
        <f t="shared" si="875"/>
        <v>769177</v>
      </c>
      <c r="N1660" s="13"/>
      <c r="O1660" s="12">
        <f>1000*(IF(I49&lt;18,VLOOKUP(I49,'[1]Mortality (No Interventions) H'!$B$10:$O$129,13),VLOOKUP(I49,'[1]Mortality (Interventions) H'!$B$392:$AV$512,40)))</f>
        <v>649.42324891006365</v>
      </c>
      <c r="P1660" s="11">
        <v>0</v>
      </c>
      <c r="Q1660" s="10">
        <f t="shared" si="884"/>
        <v>2.460070341825151E-6</v>
      </c>
      <c r="R1660" s="10">
        <f t="shared" si="885"/>
        <v>1.5976268739353805E-6</v>
      </c>
      <c r="S1660" s="10">
        <f t="shared" si="886"/>
        <v>0</v>
      </c>
      <c r="T1660" s="9">
        <f t="shared" si="876"/>
        <v>8.6244346788977043E-7</v>
      </c>
      <c r="U1660" s="18"/>
      <c r="V1660" s="8">
        <f t="shared" si="887"/>
        <v>1.8922295253140441E-2</v>
      </c>
      <c r="W1660" s="8">
        <f t="shared" si="877"/>
        <v>6.6337167930104997E-3</v>
      </c>
      <c r="X1660" s="18"/>
      <c r="Y1660" s="8">
        <f t="shared" si="878"/>
        <v>0</v>
      </c>
      <c r="Z1660" s="8">
        <f t="shared" si="879"/>
        <v>0</v>
      </c>
      <c r="AA1660" s="8">
        <f t="shared" si="880"/>
        <v>-2.473449319646724E-3</v>
      </c>
      <c r="AB1660" s="8">
        <f t="shared" si="888"/>
        <v>-1.2288578460129942</v>
      </c>
      <c r="AC1660" s="8">
        <f t="shared" si="881"/>
        <v>-1.231331295332641</v>
      </c>
      <c r="AD1660" s="8">
        <f t="shared" si="889"/>
        <v>1.8562771643330775E-3</v>
      </c>
      <c r="AE1660" s="8">
        <f t="shared" si="882"/>
        <v>-1.2294750181683078</v>
      </c>
      <c r="AJ1660" s="7"/>
      <c r="AK1660" s="6"/>
      <c r="AL1660" s="6"/>
      <c r="AM1660" s="5"/>
      <c r="AN1660" s="5"/>
    </row>
    <row r="1661" spans="2:40" x14ac:dyDescent="0.15">
      <c r="B1661" s="7"/>
      <c r="C1661" s="19"/>
      <c r="F1661" s="7"/>
      <c r="G1661" s="19"/>
      <c r="H1661" s="17">
        <f t="shared" si="890"/>
        <v>110</v>
      </c>
      <c r="I1661" s="7">
        <f t="shared" si="883"/>
        <v>110</v>
      </c>
      <c r="J1661" s="16">
        <v>0</v>
      </c>
      <c r="K1661" s="14">
        <v>0</v>
      </c>
      <c r="L1661" s="15">
        <f t="shared" si="891"/>
        <v>2867.955305753278</v>
      </c>
      <c r="M1661" s="14">
        <f t="shared" si="875"/>
        <v>769177</v>
      </c>
      <c r="N1661" s="13"/>
      <c r="O1661" s="12">
        <f>1000*(IF(I50&lt;18,VLOOKUP(I50,'[1]Mortality (No Interventions) H'!$B$10:$O$129,13),VLOOKUP(I50,'[1]Mortality (Interventions) H'!$B$392:$AV$512,40)))</f>
        <v>668.77904171486421</v>
      </c>
      <c r="P1661" s="11">
        <v>0</v>
      </c>
      <c r="Q1661" s="10">
        <f t="shared" si="884"/>
        <v>8.6244346788977043E-7</v>
      </c>
      <c r="R1661" s="10">
        <f t="shared" si="885"/>
        <v>5.7678411598856485E-7</v>
      </c>
      <c r="S1661" s="10">
        <f t="shared" si="886"/>
        <v>0</v>
      </c>
      <c r="T1661" s="9">
        <f t="shared" si="876"/>
        <v>2.8565935190120558E-7</v>
      </c>
      <c r="U1661" s="18"/>
      <c r="V1661" s="8">
        <f t="shared" si="887"/>
        <v>6.6337167930104997E-3</v>
      </c>
      <c r="W1661" s="8">
        <f t="shared" si="877"/>
        <v>2.1972260331731362E-3</v>
      </c>
      <c r="X1661" s="18"/>
      <c r="Y1661" s="8">
        <f t="shared" si="878"/>
        <v>0</v>
      </c>
      <c r="Z1661" s="8">
        <f t="shared" si="879"/>
        <v>0</v>
      </c>
      <c r="AA1661" s="8">
        <f t="shared" si="880"/>
        <v>-8.1925825392310532E-4</v>
      </c>
      <c r="AB1661" s="8">
        <f t="shared" si="888"/>
        <v>-0.44364907598373637</v>
      </c>
      <c r="AC1661" s="8">
        <f t="shared" si="881"/>
        <v>-0.44446833423765947</v>
      </c>
      <c r="AD1661" s="8">
        <f t="shared" si="889"/>
        <v>6.5076761739433012E-4</v>
      </c>
      <c r="AE1661" s="8">
        <f t="shared" si="882"/>
        <v>-0.44381756662026511</v>
      </c>
      <c r="AJ1661" s="7"/>
      <c r="AK1661" s="6"/>
      <c r="AL1661" s="6"/>
      <c r="AM1661" s="5"/>
      <c r="AN1661" s="5"/>
    </row>
    <row r="1662" spans="2:40" x14ac:dyDescent="0.15">
      <c r="B1662" s="7"/>
      <c r="C1662" s="19"/>
      <c r="F1662" s="7"/>
      <c r="G1662" s="19"/>
      <c r="H1662" s="17">
        <f t="shared" si="890"/>
        <v>111</v>
      </c>
      <c r="I1662" s="7">
        <f t="shared" si="883"/>
        <v>111</v>
      </c>
      <c r="J1662" s="16">
        <v>0</v>
      </c>
      <c r="K1662" s="14">
        <v>0</v>
      </c>
      <c r="L1662" s="15">
        <f t="shared" si="891"/>
        <v>2867.955305753278</v>
      </c>
      <c r="M1662" s="14">
        <f t="shared" si="875"/>
        <v>769177</v>
      </c>
      <c r="N1662" s="13"/>
      <c r="O1662" s="12">
        <f>1000*(IF(I51&lt;18,VLOOKUP(I51,'[1]Mortality (No Interventions) H'!$B$10:$O$129,13),VLOOKUP(I51,'[1]Mortality (Interventions) H'!$B$392:$AV$512,40)))</f>
        <v>691.7312945153443</v>
      </c>
      <c r="P1662" s="11">
        <v>0</v>
      </c>
      <c r="Q1662" s="10">
        <f t="shared" si="884"/>
        <v>2.8565935190120558E-7</v>
      </c>
      <c r="R1662" s="10">
        <f t="shared" si="885"/>
        <v>1.9759951328103521E-7</v>
      </c>
      <c r="S1662" s="10">
        <f t="shared" si="886"/>
        <v>0</v>
      </c>
      <c r="T1662" s="9">
        <f t="shared" si="876"/>
        <v>8.805983862017037E-8</v>
      </c>
      <c r="U1662" s="18"/>
      <c r="V1662" s="8">
        <f t="shared" si="887"/>
        <v>2.1972260331731362E-3</v>
      </c>
      <c r="W1662" s="8">
        <f t="shared" si="877"/>
        <v>6.7733602490346791E-4</v>
      </c>
      <c r="X1662" s="18"/>
      <c r="Y1662" s="8">
        <f t="shared" si="878"/>
        <v>0</v>
      </c>
      <c r="Z1662" s="8">
        <f t="shared" si="879"/>
        <v>0</v>
      </c>
      <c r="AA1662" s="8">
        <f t="shared" si="880"/>
        <v>-2.5255168139449503E-4</v>
      </c>
      <c r="AB1662" s="8">
        <f t="shared" si="888"/>
        <v>-0.15198900082696681</v>
      </c>
      <c r="AC1662" s="8">
        <f t="shared" si="881"/>
        <v>-0.1522415525083613</v>
      </c>
      <c r="AD1662" s="8">
        <f t="shared" si="889"/>
        <v>2.1554787385428468E-4</v>
      </c>
      <c r="AE1662" s="8">
        <f t="shared" si="882"/>
        <v>-0.15202600463450702</v>
      </c>
      <c r="AJ1662" s="7"/>
      <c r="AK1662" s="6"/>
      <c r="AL1662" s="6"/>
      <c r="AM1662" s="5"/>
      <c r="AN1662" s="5"/>
    </row>
    <row r="1663" spans="2:40" x14ac:dyDescent="0.15">
      <c r="B1663" s="7"/>
      <c r="C1663" s="19"/>
      <c r="F1663" s="7"/>
      <c r="G1663" s="19"/>
      <c r="H1663" s="17">
        <f t="shared" si="890"/>
        <v>112</v>
      </c>
      <c r="I1663" s="7">
        <f t="shared" si="883"/>
        <v>112</v>
      </c>
      <c r="J1663" s="16">
        <v>0</v>
      </c>
      <c r="K1663" s="14">
        <v>0</v>
      </c>
      <c r="L1663" s="15">
        <f t="shared" si="891"/>
        <v>2867.955305753278</v>
      </c>
      <c r="M1663" s="14">
        <f t="shared" si="875"/>
        <v>769177</v>
      </c>
      <c r="N1663" s="13"/>
      <c r="O1663" s="12">
        <f>1000*(IF(I52&lt;18,VLOOKUP(I52,'[1]Mortality (No Interventions) H'!$B$10:$O$129,13),VLOOKUP(I52,'[1]Mortality (Interventions) H'!$B$392:$AV$512,40)))</f>
        <v>713.58426663236855</v>
      </c>
      <c r="P1663" s="11">
        <v>0</v>
      </c>
      <c r="Q1663" s="10">
        <f t="shared" si="884"/>
        <v>8.805983862017037E-8</v>
      </c>
      <c r="R1663" s="10">
        <f t="shared" si="885"/>
        <v>6.2838115361538997E-8</v>
      </c>
      <c r="S1663" s="10">
        <f t="shared" si="886"/>
        <v>0</v>
      </c>
      <c r="T1663" s="9">
        <f t="shared" si="876"/>
        <v>2.5221723258631373E-8</v>
      </c>
      <c r="U1663" s="18"/>
      <c r="V1663" s="8">
        <f t="shared" si="887"/>
        <v>6.7733602490346791E-4</v>
      </c>
      <c r="W1663" s="8">
        <f t="shared" si="877"/>
        <v>1.9399969430904305E-4</v>
      </c>
      <c r="X1663" s="18"/>
      <c r="Y1663" s="8">
        <f t="shared" si="878"/>
        <v>0</v>
      </c>
      <c r="Z1663" s="8">
        <f t="shared" si="879"/>
        <v>0</v>
      </c>
      <c r="AA1663" s="8">
        <f t="shared" si="880"/>
        <v>-7.2334775039832702E-5</v>
      </c>
      <c r="AB1663" s="8">
        <f t="shared" si="888"/>
        <v>-4.833363305944248E-2</v>
      </c>
      <c r="AC1663" s="8">
        <f t="shared" si="881"/>
        <v>-4.8405967834482311E-2</v>
      </c>
      <c r="AD1663" s="8">
        <f t="shared" si="889"/>
        <v>6.6446664043030206E-5</v>
      </c>
      <c r="AE1663" s="8">
        <f t="shared" si="882"/>
        <v>-4.8339521170439277E-2</v>
      </c>
      <c r="AJ1663" s="7"/>
      <c r="AK1663" s="6"/>
      <c r="AL1663" s="6"/>
      <c r="AM1663" s="5"/>
      <c r="AN1663" s="5"/>
    </row>
    <row r="1664" spans="2:40" x14ac:dyDescent="0.15">
      <c r="B1664" s="7"/>
      <c r="C1664" s="19"/>
      <c r="F1664" s="7"/>
      <c r="G1664" s="19"/>
      <c r="H1664" s="17">
        <f t="shared" si="890"/>
        <v>113</v>
      </c>
      <c r="I1664" s="7">
        <f t="shared" si="883"/>
        <v>113</v>
      </c>
      <c r="J1664" s="16">
        <v>0</v>
      </c>
      <c r="K1664" s="14">
        <v>0</v>
      </c>
      <c r="L1664" s="15">
        <f t="shared" si="891"/>
        <v>2867.955305753278</v>
      </c>
      <c r="M1664" s="14">
        <f t="shared" si="875"/>
        <v>769177</v>
      </c>
      <c r="N1664" s="13"/>
      <c r="O1664" s="12">
        <f>1000*(IF(I53&lt;18,VLOOKUP(I53,'[1]Mortality (No Interventions) H'!$B$10:$O$129,13),VLOOKUP(I53,'[1]Mortality (Interventions) H'!$B$392:$AV$512,40)))</f>
        <v>734.29563577275212</v>
      </c>
      <c r="P1664" s="11">
        <v>0</v>
      </c>
      <c r="Q1664" s="10">
        <f t="shared" si="884"/>
        <v>2.5221723258631373E-8</v>
      </c>
      <c r="R1664" s="10">
        <f t="shared" si="885"/>
        <v>1.8520201315481135E-8</v>
      </c>
      <c r="S1664" s="10">
        <f t="shared" si="886"/>
        <v>0</v>
      </c>
      <c r="T1664" s="9">
        <f t="shared" si="876"/>
        <v>6.7015219431502382E-9</v>
      </c>
      <c r="U1664" s="18"/>
      <c r="V1664" s="8">
        <f t="shared" si="887"/>
        <v>1.9399969430904305E-4</v>
      </c>
      <c r="W1664" s="8">
        <f t="shared" si="877"/>
        <v>5.1546565436664712E-5</v>
      </c>
      <c r="X1664" s="18"/>
      <c r="Y1664" s="8">
        <f t="shared" si="878"/>
        <v>0</v>
      </c>
      <c r="Z1664" s="8">
        <f t="shared" si="879"/>
        <v>0</v>
      </c>
      <c r="AA1664" s="8">
        <f t="shared" si="880"/>
        <v>-1.9219665413479742E-5</v>
      </c>
      <c r="AB1664" s="8">
        <f t="shared" si="888"/>
        <v>-1.4245312887237833E-2</v>
      </c>
      <c r="AC1664" s="8">
        <f t="shared" si="881"/>
        <v>-1.4264532552651314E-2</v>
      </c>
      <c r="AD1664" s="8">
        <f t="shared" si="889"/>
        <v>1.9031370011717125E-5</v>
      </c>
      <c r="AE1664" s="8">
        <f t="shared" si="882"/>
        <v>-1.4245501182639597E-2</v>
      </c>
      <c r="AJ1664" s="7"/>
      <c r="AK1664" s="6"/>
      <c r="AL1664" s="6"/>
      <c r="AM1664" s="5"/>
      <c r="AN1664" s="5"/>
    </row>
    <row r="1665" spans="2:40" x14ac:dyDescent="0.15">
      <c r="B1665" s="7"/>
      <c r="C1665" s="19"/>
      <c r="F1665" s="7"/>
      <c r="G1665" s="19"/>
      <c r="H1665" s="17">
        <f t="shared" si="890"/>
        <v>114</v>
      </c>
      <c r="I1665" s="7">
        <f t="shared" si="883"/>
        <v>114</v>
      </c>
      <c r="J1665" s="16">
        <v>0</v>
      </c>
      <c r="K1665" s="14">
        <v>0</v>
      </c>
      <c r="L1665" s="15">
        <f t="shared" si="891"/>
        <v>2867.955305753278</v>
      </c>
      <c r="M1665" s="14">
        <f t="shared" si="875"/>
        <v>769177</v>
      </c>
      <c r="N1665" s="13"/>
      <c r="O1665" s="12">
        <f>1000*(IF(I54&lt;18,VLOOKUP(I54,'[1]Mortality (No Interventions) H'!$B$10:$O$129,13),VLOOKUP(I54,'[1]Mortality (Interventions) H'!$B$392:$AV$512,40)))</f>
        <v>753.82586544773199</v>
      </c>
      <c r="P1665" s="11">
        <v>0</v>
      </c>
      <c r="Q1665" s="10">
        <f t="shared" si="884"/>
        <v>6.7015219431502382E-9</v>
      </c>
      <c r="R1665" s="10">
        <f t="shared" si="885"/>
        <v>5.0517805786121946E-9</v>
      </c>
      <c r="S1665" s="10">
        <f t="shared" si="886"/>
        <v>0</v>
      </c>
      <c r="T1665" s="9">
        <f t="shared" si="876"/>
        <v>1.6497413645380435E-9</v>
      </c>
      <c r="U1665" s="18"/>
      <c r="V1665" s="8">
        <f t="shared" si="887"/>
        <v>5.1546565436664712E-5</v>
      </c>
      <c r="W1665" s="8">
        <f t="shared" si="877"/>
        <v>1.2689431135512787E-5</v>
      </c>
      <c r="X1665" s="18"/>
      <c r="Y1665" s="8">
        <f t="shared" si="878"/>
        <v>0</v>
      </c>
      <c r="Z1665" s="8">
        <f t="shared" si="879"/>
        <v>0</v>
      </c>
      <c r="AA1665" s="8">
        <f t="shared" si="880"/>
        <v>-4.7313844995475347E-6</v>
      </c>
      <c r="AB1665" s="8">
        <f t="shared" si="888"/>
        <v>-3.885713430115192E-3</v>
      </c>
      <c r="AC1665" s="8">
        <f t="shared" si="881"/>
        <v>-3.8904448146147397E-3</v>
      </c>
      <c r="AD1665" s="8">
        <f t="shared" si="889"/>
        <v>5.0567180693368087E-6</v>
      </c>
      <c r="AE1665" s="8">
        <f t="shared" si="882"/>
        <v>-3.8853880965454028E-3</v>
      </c>
      <c r="AJ1665" s="7"/>
      <c r="AK1665" s="6"/>
      <c r="AL1665" s="6"/>
      <c r="AM1665" s="5"/>
      <c r="AN1665" s="5"/>
    </row>
    <row r="1666" spans="2:40" x14ac:dyDescent="0.15">
      <c r="B1666" s="7"/>
      <c r="C1666" s="19"/>
      <c r="F1666" s="7"/>
      <c r="G1666" s="19"/>
      <c r="H1666" s="17">
        <f t="shared" si="890"/>
        <v>115</v>
      </c>
      <c r="I1666" s="7">
        <f t="shared" si="883"/>
        <v>115</v>
      </c>
      <c r="J1666" s="16">
        <v>0</v>
      </c>
      <c r="K1666" s="14">
        <v>0</v>
      </c>
      <c r="L1666" s="15">
        <f t="shared" si="891"/>
        <v>2867.955305753278</v>
      </c>
      <c r="M1666" s="14">
        <f t="shared" si="875"/>
        <v>769177</v>
      </c>
      <c r="N1666" s="13"/>
      <c r="O1666" s="12">
        <f>1000*(IF(I55&lt;18,VLOOKUP(I55,'[1]Mortality (No Interventions) H'!$B$10:$O$129,13),VLOOKUP(I55,'[1]Mortality (Interventions) H'!$B$392:$AV$512,40)))</f>
        <v>772.1375108902962</v>
      </c>
      <c r="P1666" s="11">
        <v>0</v>
      </c>
      <c r="Q1666" s="10">
        <f t="shared" si="884"/>
        <v>1.6497413645380435E-9</v>
      </c>
      <c r="R1666" s="10">
        <f t="shared" si="885"/>
        <v>1.2738271908271658E-9</v>
      </c>
      <c r="S1666" s="10">
        <f t="shared" si="886"/>
        <v>0</v>
      </c>
      <c r="T1666" s="9">
        <f t="shared" si="876"/>
        <v>3.7591417371087777E-10</v>
      </c>
      <c r="U1666" s="18"/>
      <c r="V1666" s="8">
        <f t="shared" si="887"/>
        <v>1.2689431135512787E-5</v>
      </c>
      <c r="W1666" s="8">
        <f t="shared" si="877"/>
        <v>2.8914453639241183E-6</v>
      </c>
      <c r="X1666" s="18"/>
      <c r="Y1666" s="8">
        <f t="shared" si="878"/>
        <v>0</v>
      </c>
      <c r="Z1666" s="8">
        <f t="shared" si="879"/>
        <v>0</v>
      </c>
      <c r="AA1666" s="8">
        <f t="shared" si="880"/>
        <v>-1.0781050490019714E-6</v>
      </c>
      <c r="AB1666" s="8">
        <f t="shared" si="888"/>
        <v>-9.7979857715886696E-4</v>
      </c>
      <c r="AC1666" s="8">
        <f t="shared" si="881"/>
        <v>-9.8087668220786886E-4</v>
      </c>
      <c r="AD1666" s="8">
        <f t="shared" si="889"/>
        <v>1.2448331943938045E-6</v>
      </c>
      <c r="AE1666" s="8">
        <f t="shared" si="882"/>
        <v>-9.796318490134751E-4</v>
      </c>
      <c r="AJ1666" s="7"/>
      <c r="AK1666" s="6"/>
      <c r="AL1666" s="6"/>
      <c r="AM1666" s="5"/>
      <c r="AN1666" s="5"/>
    </row>
    <row r="1667" spans="2:40" x14ac:dyDescent="0.15">
      <c r="B1667" s="7"/>
      <c r="C1667" s="19"/>
      <c r="F1667" s="7"/>
      <c r="G1667" s="19"/>
      <c r="H1667" s="17">
        <f t="shared" si="890"/>
        <v>116</v>
      </c>
      <c r="I1667" s="7">
        <f t="shared" si="883"/>
        <v>116</v>
      </c>
      <c r="J1667" s="16">
        <v>0</v>
      </c>
      <c r="K1667" s="14">
        <v>0</v>
      </c>
      <c r="L1667" s="15">
        <f t="shared" si="891"/>
        <v>2867.955305753278</v>
      </c>
      <c r="M1667" s="14">
        <f t="shared" si="875"/>
        <v>769177</v>
      </c>
      <c r="N1667" s="13"/>
      <c r="O1667" s="12">
        <f>1000*(IF(I56&lt;18,VLOOKUP(I56,'[1]Mortality (No Interventions) H'!$B$10:$O$129,13),VLOOKUP(I56,'[1]Mortality (Interventions) H'!$B$392:$AV$512,40)))</f>
        <v>789.35393388808609</v>
      </c>
      <c r="P1667" s="11">
        <v>0</v>
      </c>
      <c r="Q1667" s="10">
        <f t="shared" si="884"/>
        <v>3.7591417371087777E-10</v>
      </c>
      <c r="R1667" s="10">
        <f t="shared" si="885"/>
        <v>2.9672933182297076E-10</v>
      </c>
      <c r="S1667" s="10">
        <f t="shared" si="886"/>
        <v>0</v>
      </c>
      <c r="T1667" s="9">
        <f t="shared" si="876"/>
        <v>7.9184841887907018E-11</v>
      </c>
      <c r="U1667" s="18"/>
      <c r="V1667" s="8">
        <f t="shared" si="887"/>
        <v>2.8914453639241183E-6</v>
      </c>
      <c r="W1667" s="8">
        <f t="shared" si="877"/>
        <v>6.0907159128814662E-7</v>
      </c>
      <c r="X1667" s="18"/>
      <c r="Y1667" s="8">
        <f t="shared" si="878"/>
        <v>0</v>
      </c>
      <c r="Z1667" s="8">
        <f t="shared" si="879"/>
        <v>0</v>
      </c>
      <c r="AA1667" s="8">
        <f t="shared" si="880"/>
        <v>-2.2709858742765735E-7</v>
      </c>
      <c r="AB1667" s="8">
        <f t="shared" si="888"/>
        <v>-2.2823737726359718E-4</v>
      </c>
      <c r="AC1667" s="8">
        <f t="shared" si="881"/>
        <v>-2.2846447585102484E-4</v>
      </c>
      <c r="AD1667" s="8">
        <f t="shared" si="889"/>
        <v>2.8365079020095601E-7</v>
      </c>
      <c r="AE1667" s="8">
        <f t="shared" si="882"/>
        <v>-2.2818082506082389E-4</v>
      </c>
      <c r="AJ1667" s="7"/>
      <c r="AK1667" s="6"/>
      <c r="AL1667" s="6"/>
      <c r="AM1667" s="5"/>
      <c r="AN1667" s="5"/>
    </row>
    <row r="1668" spans="2:40" x14ac:dyDescent="0.15">
      <c r="H1668" s="17">
        <f t="shared" si="890"/>
        <v>117</v>
      </c>
      <c r="I1668" s="7">
        <f t="shared" si="883"/>
        <v>117</v>
      </c>
      <c r="J1668" s="16">
        <v>0</v>
      </c>
      <c r="K1668" s="14">
        <v>0</v>
      </c>
      <c r="L1668" s="15">
        <f t="shared" si="891"/>
        <v>2867.955305753278</v>
      </c>
      <c r="M1668" s="14">
        <f t="shared" si="875"/>
        <v>769177</v>
      </c>
      <c r="N1668" s="13"/>
      <c r="O1668" s="12">
        <f>1000*(IF(I57&lt;18,VLOOKUP(I57,'[1]Mortality (No Interventions) H'!$B$10:$O$129,13),VLOOKUP(I57,'[1]Mortality (Interventions) H'!$B$392:$AV$512,40)))</f>
        <v>805.61485901708875</v>
      </c>
      <c r="P1668" s="11">
        <v>0</v>
      </c>
      <c r="Q1668" s="10">
        <f t="shared" si="884"/>
        <v>7.9184841887907018E-11</v>
      </c>
      <c r="R1668" s="10">
        <f t="shared" si="885"/>
        <v>6.3792485233816675E-11</v>
      </c>
      <c r="S1668" s="10">
        <f t="shared" si="886"/>
        <v>0</v>
      </c>
      <c r="T1668" s="9">
        <f t="shared" si="876"/>
        <v>1.5392356654090343E-11</v>
      </c>
      <c r="U1668" s="18"/>
      <c r="V1668" s="8">
        <f t="shared" si="887"/>
        <v>6.0907159128814662E-7</v>
      </c>
      <c r="W1668" s="8">
        <f t="shared" si="877"/>
        <v>1.1839446714123248E-7</v>
      </c>
      <c r="X1668" s="18"/>
      <c r="Y1668" s="8">
        <f t="shared" si="878"/>
        <v>0</v>
      </c>
      <c r="Z1668" s="8">
        <f t="shared" si="879"/>
        <v>0</v>
      </c>
      <c r="AA1668" s="8">
        <f t="shared" si="880"/>
        <v>-4.4144590934145175E-8</v>
      </c>
      <c r="AB1668" s="8">
        <f t="shared" si="888"/>
        <v>-4.9067712414691411E-5</v>
      </c>
      <c r="AC1668" s="8">
        <f t="shared" si="881"/>
        <v>-4.9111857005625555E-5</v>
      </c>
      <c r="AD1668" s="8">
        <f t="shared" si="889"/>
        <v>5.9749923105367194E-8</v>
      </c>
      <c r="AE1668" s="8">
        <f t="shared" si="882"/>
        <v>-4.9052107082520189E-5</v>
      </c>
      <c r="AJ1668" s="7"/>
      <c r="AK1668" s="6"/>
      <c r="AL1668" s="6"/>
      <c r="AM1668" s="5"/>
      <c r="AN1668" s="5"/>
    </row>
    <row r="1669" spans="2:40" x14ac:dyDescent="0.15">
      <c r="H1669" s="17">
        <f t="shared" si="890"/>
        <v>118</v>
      </c>
      <c r="I1669" s="7">
        <f t="shared" si="883"/>
        <v>118</v>
      </c>
      <c r="J1669" s="16">
        <v>0</v>
      </c>
      <c r="K1669" s="14">
        <v>0</v>
      </c>
      <c r="L1669" s="15">
        <f t="shared" si="891"/>
        <v>2867.955305753278</v>
      </c>
      <c r="M1669" s="14">
        <f t="shared" si="875"/>
        <v>769177</v>
      </c>
      <c r="N1669" s="13"/>
      <c r="O1669" s="12">
        <f>1000*(IF(I58&lt;18,VLOOKUP(I58,'[1]Mortality (No Interventions) H'!$B$10:$O$129,13),VLOOKUP(I58,'[1]Mortality (Interventions) H'!$B$392:$AV$512,40)))</f>
        <v>820.90929704278005</v>
      </c>
      <c r="P1669" s="11">
        <v>0</v>
      </c>
      <c r="Q1669" s="10">
        <f t="shared" si="884"/>
        <v>1.5392356654090343E-11</v>
      </c>
      <c r="R1669" s="10">
        <f t="shared" si="885"/>
        <v>1.2635728680741063E-11</v>
      </c>
      <c r="S1669" s="10">
        <f t="shared" si="886"/>
        <v>0</v>
      </c>
      <c r="T1669" s="9">
        <f t="shared" si="876"/>
        <v>2.7566279733492801E-12</v>
      </c>
      <c r="U1669" s="18"/>
      <c r="V1669" s="8">
        <f t="shared" si="887"/>
        <v>1.1839446714123248E-7</v>
      </c>
      <c r="W1669" s="8">
        <f t="shared" si="877"/>
        <v>2.1203348346568794E-8</v>
      </c>
      <c r="X1669" s="18"/>
      <c r="Y1669" s="8">
        <f t="shared" si="878"/>
        <v>0</v>
      </c>
      <c r="Z1669" s="8">
        <f t="shared" si="879"/>
        <v>0</v>
      </c>
      <c r="AA1669" s="8">
        <f t="shared" si="880"/>
        <v>-7.9058858221549737E-9</v>
      </c>
      <c r="AB1669" s="8">
        <f t="shared" si="888"/>
        <v>-9.719111879466369E-6</v>
      </c>
      <c r="AC1669" s="8">
        <f t="shared" si="881"/>
        <v>-9.7270177652885233E-6</v>
      </c>
      <c r="AD1669" s="8">
        <f t="shared" si="889"/>
        <v>1.1614497226554907E-8</v>
      </c>
      <c r="AE1669" s="8">
        <f t="shared" si="882"/>
        <v>-9.7154032680619687E-6</v>
      </c>
      <c r="AJ1669" s="7"/>
      <c r="AK1669" s="6"/>
      <c r="AL1669" s="6"/>
      <c r="AM1669" s="5"/>
      <c r="AN1669" s="5"/>
    </row>
    <row r="1670" spans="2:40" x14ac:dyDescent="0.15">
      <c r="H1670" s="17">
        <f t="shared" si="890"/>
        <v>119</v>
      </c>
      <c r="I1670" s="7">
        <f t="shared" si="883"/>
        <v>119</v>
      </c>
      <c r="J1670" s="16">
        <v>0</v>
      </c>
      <c r="K1670" s="14">
        <v>0</v>
      </c>
      <c r="L1670" s="15">
        <f t="shared" si="891"/>
        <v>2867.955305753278</v>
      </c>
      <c r="M1670" s="14">
        <f t="shared" si="875"/>
        <v>769177</v>
      </c>
      <c r="N1670" s="13"/>
      <c r="O1670" s="12">
        <f>1000*(IF(I59&lt;18,VLOOKUP(I59,'[1]Mortality (No Interventions) H'!$B$10:$O$129,13),VLOOKUP(I59,'[1]Mortality (Interventions) H'!$B$392:$AV$512,40)))</f>
        <v>835.22625873063464</v>
      </c>
      <c r="P1670" s="11">
        <v>0</v>
      </c>
      <c r="Q1670" s="10">
        <f t="shared" si="884"/>
        <v>2.7566279733492801E-12</v>
      </c>
      <c r="R1670" s="10">
        <f t="shared" si="885"/>
        <v>2.3024080688927306E-12</v>
      </c>
      <c r="S1670" s="10">
        <f t="shared" si="886"/>
        <v>0</v>
      </c>
      <c r="T1670" s="9">
        <f t="shared" si="876"/>
        <v>4.5421990445654945E-13</v>
      </c>
      <c r="U1670" s="18"/>
      <c r="V1670" s="8">
        <f t="shared" si="887"/>
        <v>2.1203348346568794E-8</v>
      </c>
      <c r="W1670" s="8">
        <f t="shared" si="877"/>
        <v>3.4937550345017536E-9</v>
      </c>
      <c r="X1670" s="18"/>
      <c r="Y1670" s="8">
        <f t="shared" si="878"/>
        <v>0</v>
      </c>
      <c r="Z1670" s="8">
        <f t="shared" si="879"/>
        <v>0</v>
      </c>
      <c r="AA1670" s="8">
        <f t="shared" si="880"/>
        <v>-1.302682384964908E-9</v>
      </c>
      <c r="AB1670" s="8">
        <f t="shared" si="888"/>
        <v>-1.7709593312067038E-6</v>
      </c>
      <c r="AC1670" s="8">
        <f t="shared" si="881"/>
        <v>-1.7722620135916687E-6</v>
      </c>
      <c r="AD1670" s="8">
        <f t="shared" si="889"/>
        <v>2.0800484727983988E-9</v>
      </c>
      <c r="AE1670" s="8">
        <f t="shared" si="882"/>
        <v>-1.7701819651188704E-6</v>
      </c>
      <c r="AJ1670" s="7"/>
      <c r="AK1670" s="6"/>
      <c r="AL1670" s="6"/>
      <c r="AM1670" s="5"/>
      <c r="AN1670" s="5"/>
    </row>
    <row r="1671" spans="2:40" x14ac:dyDescent="0.15">
      <c r="H1671" s="17">
        <f t="shared" si="890"/>
        <v>120</v>
      </c>
      <c r="I1671" s="7">
        <f t="shared" si="883"/>
        <v>120</v>
      </c>
      <c r="J1671" s="16">
        <v>0</v>
      </c>
      <c r="K1671" s="14">
        <v>0</v>
      </c>
      <c r="L1671" s="15">
        <f t="shared" si="891"/>
        <v>2867.955305753278</v>
      </c>
      <c r="M1671" s="14">
        <f t="shared" si="875"/>
        <v>769177</v>
      </c>
      <c r="N1671" s="13"/>
      <c r="O1671" s="12">
        <f>1000*(IF(I60&lt;18,VLOOKUP(I60,'[1]Mortality (No Interventions) H'!$B$10:$O$129,13),VLOOKUP(I60,'[1]Mortality (Interventions) H'!$B$392:$AV$512,40)))</f>
        <v>1000</v>
      </c>
      <c r="P1671" s="11">
        <v>0</v>
      </c>
      <c r="Q1671" s="10">
        <f t="shared" si="884"/>
        <v>4.5421990445654945E-13</v>
      </c>
      <c r="R1671" s="10">
        <f t="shared" si="885"/>
        <v>4.5421990445654945E-13</v>
      </c>
      <c r="S1671" s="10">
        <f t="shared" si="886"/>
        <v>0</v>
      </c>
      <c r="T1671" s="9">
        <f t="shared" si="876"/>
        <v>0</v>
      </c>
      <c r="U1671" s="18"/>
      <c r="V1671" s="8">
        <f t="shared" si="887"/>
        <v>3.4937550345017536E-9</v>
      </c>
      <c r="W1671" s="8">
        <f t="shared" si="877"/>
        <v>0</v>
      </c>
      <c r="X1671" s="18"/>
      <c r="Y1671" s="8">
        <f t="shared" si="878"/>
        <v>0</v>
      </c>
      <c r="Z1671" s="8">
        <f t="shared" si="879"/>
        <v>0</v>
      </c>
      <c r="AA1671" s="8">
        <f t="shared" si="880"/>
        <v>0</v>
      </c>
      <c r="AB1671" s="8">
        <f t="shared" si="888"/>
        <v>-3.4937550345017532E-7</v>
      </c>
      <c r="AC1671" s="8">
        <f t="shared" si="881"/>
        <v>-3.4937550345017532E-7</v>
      </c>
      <c r="AD1671" s="8">
        <f t="shared" si="889"/>
        <v>3.4273736888462203E-10</v>
      </c>
      <c r="AE1671" s="8">
        <f t="shared" si="882"/>
        <v>-3.4903276608129068E-7</v>
      </c>
      <c r="AJ1671" s="7"/>
      <c r="AK1671" s="6"/>
      <c r="AL1671" s="6"/>
      <c r="AM1671" s="5"/>
      <c r="AN1671" s="5"/>
    </row>
    <row r="1672" spans="2:40" x14ac:dyDescent="0.15">
      <c r="H1672" s="17">
        <f t="shared" si="890"/>
        <v>121</v>
      </c>
      <c r="I1672" s="7" t="b">
        <f t="shared" si="883"/>
        <v>0</v>
      </c>
      <c r="J1672" s="16">
        <v>0</v>
      </c>
      <c r="K1672" s="14">
        <v>0</v>
      </c>
      <c r="L1672" s="15">
        <f t="shared" si="891"/>
        <v>2867.955305753278</v>
      </c>
      <c r="M1672" s="14">
        <f t="shared" si="875"/>
        <v>769177</v>
      </c>
      <c r="N1672" s="13"/>
      <c r="O1672" s="12" t="e">
        <f>1000*(IF(I61&lt;18,VLOOKUP(I61,'[1]Mortality (No Interventions) H'!$B$10:$O$129,13),VLOOKUP(I61,'[1]Mortality (Interventions) H'!$B$392:$AV$512,40)))</f>
        <v>#N/A</v>
      </c>
      <c r="P1672" s="11">
        <v>0</v>
      </c>
      <c r="Q1672" s="10">
        <f t="shared" si="884"/>
        <v>0</v>
      </c>
      <c r="R1672" s="10" t="e">
        <f t="shared" si="885"/>
        <v>#N/A</v>
      </c>
      <c r="S1672" s="10" t="e">
        <f t="shared" si="886"/>
        <v>#N/A</v>
      </c>
      <c r="T1672" s="9" t="e">
        <f t="shared" si="876"/>
        <v>#N/A</v>
      </c>
      <c r="U1672" s="18"/>
      <c r="V1672" s="8">
        <f t="shared" si="887"/>
        <v>0</v>
      </c>
      <c r="W1672" s="8" t="e">
        <f t="shared" si="877"/>
        <v>#N/A</v>
      </c>
      <c r="X1672" s="18"/>
      <c r="Y1672" s="8">
        <f t="shared" si="878"/>
        <v>0</v>
      </c>
      <c r="Z1672" s="8">
        <f t="shared" si="879"/>
        <v>0</v>
      </c>
      <c r="AA1672" s="8">
        <f t="shared" si="880"/>
        <v>0</v>
      </c>
      <c r="AB1672" s="8">
        <f t="shared" si="888"/>
        <v>0</v>
      </c>
      <c r="AC1672" s="8">
        <f t="shared" si="881"/>
        <v>0</v>
      </c>
      <c r="AD1672" s="8">
        <f t="shared" si="889"/>
        <v>0</v>
      </c>
      <c r="AE1672" s="8">
        <f t="shared" si="882"/>
        <v>0</v>
      </c>
      <c r="AJ1672" s="7"/>
      <c r="AK1672" s="6"/>
      <c r="AL1672" s="6"/>
      <c r="AM1672" s="5"/>
      <c r="AN1672" s="5"/>
    </row>
    <row r="1673" spans="2:40" x14ac:dyDescent="0.15">
      <c r="H1673" s="17">
        <f t="shared" si="890"/>
        <v>122</v>
      </c>
      <c r="I1673" s="7" t="b">
        <f t="shared" si="883"/>
        <v>0</v>
      </c>
      <c r="J1673" s="16">
        <v>0</v>
      </c>
      <c r="K1673" s="14">
        <v>0</v>
      </c>
      <c r="L1673" s="15">
        <f t="shared" si="891"/>
        <v>2867.955305753278</v>
      </c>
      <c r="M1673" s="14">
        <f t="shared" si="875"/>
        <v>769177</v>
      </c>
      <c r="N1673" s="13"/>
      <c r="O1673" s="12" t="e">
        <f>1000*(IF(I62&lt;18,VLOOKUP(I62,'[1]Mortality (No Interventions) H'!$B$10:$O$129,13),VLOOKUP(I62,'[1]Mortality (Interventions) H'!$B$392:$AV$512,40)))</f>
        <v>#N/A</v>
      </c>
      <c r="P1673" s="11">
        <v>0</v>
      </c>
      <c r="Q1673" s="10" t="e">
        <f t="shared" si="884"/>
        <v>#N/A</v>
      </c>
      <c r="R1673" s="10" t="e">
        <f t="shared" si="885"/>
        <v>#N/A</v>
      </c>
      <c r="S1673" s="10" t="e">
        <f t="shared" si="886"/>
        <v>#N/A</v>
      </c>
      <c r="T1673" s="9" t="e">
        <f t="shared" si="876"/>
        <v>#N/A</v>
      </c>
      <c r="U1673" s="18"/>
      <c r="V1673" s="8" t="e">
        <f t="shared" si="887"/>
        <v>#N/A</v>
      </c>
      <c r="W1673" s="8" t="e">
        <f t="shared" si="877"/>
        <v>#N/A</v>
      </c>
      <c r="X1673" s="18"/>
      <c r="Y1673" s="8">
        <f t="shared" si="878"/>
        <v>0</v>
      </c>
      <c r="Z1673" s="8">
        <f t="shared" si="879"/>
        <v>0</v>
      </c>
      <c r="AA1673" s="8">
        <f t="shared" si="880"/>
        <v>0</v>
      </c>
      <c r="AB1673" s="8">
        <f t="shared" si="888"/>
        <v>0</v>
      </c>
      <c r="AC1673" s="8">
        <f t="shared" si="881"/>
        <v>0</v>
      </c>
      <c r="AD1673" s="8">
        <f t="shared" si="889"/>
        <v>0</v>
      </c>
      <c r="AE1673" s="8">
        <f t="shared" si="882"/>
        <v>0</v>
      </c>
      <c r="AJ1673" s="7"/>
      <c r="AK1673" s="6"/>
      <c r="AL1673" s="6"/>
      <c r="AM1673" s="5"/>
      <c r="AN1673" s="5"/>
    </row>
    <row r="1674" spans="2:40" x14ac:dyDescent="0.15">
      <c r="H1674" s="17">
        <f t="shared" si="890"/>
        <v>123</v>
      </c>
      <c r="I1674" s="7" t="b">
        <f t="shared" si="883"/>
        <v>0</v>
      </c>
      <c r="J1674" s="16">
        <v>0</v>
      </c>
      <c r="K1674" s="14">
        <v>0</v>
      </c>
      <c r="L1674" s="15">
        <f t="shared" si="891"/>
        <v>2867.955305753278</v>
      </c>
      <c r="M1674" s="14">
        <f t="shared" si="875"/>
        <v>769177</v>
      </c>
      <c r="N1674" s="13"/>
      <c r="O1674" s="12" t="e">
        <f>1000*(IF(I63&lt;18,VLOOKUP(I63,'[1]Mortality (No Interventions) H'!$B$10:$O$129,13),VLOOKUP(I63,'[1]Mortality (Interventions) H'!$B$392:$AV$512,40)))</f>
        <v>#N/A</v>
      </c>
      <c r="P1674" s="11">
        <v>0</v>
      </c>
      <c r="Q1674" s="10" t="e">
        <f t="shared" si="884"/>
        <v>#N/A</v>
      </c>
      <c r="R1674" s="10" t="e">
        <f t="shared" si="885"/>
        <v>#N/A</v>
      </c>
      <c r="S1674" s="10" t="e">
        <f t="shared" si="886"/>
        <v>#N/A</v>
      </c>
      <c r="T1674" s="9" t="e">
        <f t="shared" si="876"/>
        <v>#N/A</v>
      </c>
      <c r="U1674" s="18"/>
      <c r="V1674" s="8" t="e">
        <f t="shared" si="887"/>
        <v>#N/A</v>
      </c>
      <c r="W1674" s="8" t="e">
        <f t="shared" si="877"/>
        <v>#N/A</v>
      </c>
      <c r="X1674" s="18"/>
      <c r="Y1674" s="8">
        <f t="shared" si="878"/>
        <v>0</v>
      </c>
      <c r="Z1674" s="8">
        <f t="shared" si="879"/>
        <v>0</v>
      </c>
      <c r="AA1674" s="8">
        <f t="shared" si="880"/>
        <v>0</v>
      </c>
      <c r="AB1674" s="8">
        <f t="shared" si="888"/>
        <v>0</v>
      </c>
      <c r="AC1674" s="8">
        <f t="shared" si="881"/>
        <v>0</v>
      </c>
      <c r="AD1674" s="8">
        <f t="shared" si="889"/>
        <v>0</v>
      </c>
      <c r="AE1674" s="8">
        <f t="shared" si="882"/>
        <v>0</v>
      </c>
      <c r="AJ1674" s="7"/>
      <c r="AK1674" s="6"/>
      <c r="AL1674" s="6"/>
      <c r="AM1674" s="5"/>
      <c r="AN1674" s="5"/>
    </row>
    <row r="1675" spans="2:40" x14ac:dyDescent="0.15">
      <c r="H1675" s="17">
        <f t="shared" si="890"/>
        <v>124</v>
      </c>
      <c r="I1675" s="7" t="b">
        <f t="shared" si="883"/>
        <v>0</v>
      </c>
      <c r="J1675" s="16">
        <v>0</v>
      </c>
      <c r="K1675" s="14">
        <v>0</v>
      </c>
      <c r="L1675" s="15">
        <f t="shared" si="891"/>
        <v>2867.955305753278</v>
      </c>
      <c r="M1675" s="14">
        <f t="shared" si="875"/>
        <v>769177</v>
      </c>
      <c r="N1675" s="13"/>
      <c r="O1675" s="12" t="e">
        <f>1000*(IF(I64&lt;18,VLOOKUP(I64,'[1]Mortality (No Interventions) H'!$B$10:$O$129,13),VLOOKUP(I64,'[1]Mortality (Interventions) H'!$B$392:$AV$512,40)))</f>
        <v>#N/A</v>
      </c>
      <c r="P1675" s="11">
        <v>0</v>
      </c>
      <c r="Q1675" s="10" t="e">
        <f t="shared" si="884"/>
        <v>#N/A</v>
      </c>
      <c r="R1675" s="10" t="e">
        <f t="shared" si="885"/>
        <v>#N/A</v>
      </c>
      <c r="S1675" s="10" t="e">
        <f t="shared" si="886"/>
        <v>#N/A</v>
      </c>
      <c r="T1675" s="9" t="e">
        <f t="shared" si="876"/>
        <v>#N/A</v>
      </c>
      <c r="U1675" s="18"/>
      <c r="V1675" s="8" t="e">
        <f t="shared" si="887"/>
        <v>#N/A</v>
      </c>
      <c r="W1675" s="8" t="e">
        <f t="shared" si="877"/>
        <v>#N/A</v>
      </c>
      <c r="X1675" s="18"/>
      <c r="Y1675" s="8">
        <f t="shared" si="878"/>
        <v>0</v>
      </c>
      <c r="Z1675" s="8">
        <f t="shared" si="879"/>
        <v>0</v>
      </c>
      <c r="AA1675" s="8">
        <f t="shared" si="880"/>
        <v>0</v>
      </c>
      <c r="AB1675" s="8">
        <f t="shared" si="888"/>
        <v>0</v>
      </c>
      <c r="AC1675" s="8">
        <f t="shared" si="881"/>
        <v>0</v>
      </c>
      <c r="AD1675" s="8">
        <f t="shared" si="889"/>
        <v>0</v>
      </c>
      <c r="AE1675" s="8">
        <f t="shared" si="882"/>
        <v>0</v>
      </c>
      <c r="AJ1675" s="7"/>
      <c r="AK1675" s="6"/>
      <c r="AL1675" s="6"/>
      <c r="AM1675" s="5"/>
      <c r="AN1675" s="5"/>
    </row>
    <row r="1676" spans="2:40" x14ac:dyDescent="0.15">
      <c r="H1676" s="17">
        <f t="shared" si="890"/>
        <v>125</v>
      </c>
      <c r="I1676" s="7" t="b">
        <f t="shared" si="883"/>
        <v>0</v>
      </c>
      <c r="J1676" s="16">
        <v>0</v>
      </c>
      <c r="K1676" s="14">
        <v>0</v>
      </c>
      <c r="L1676" s="15">
        <f t="shared" si="891"/>
        <v>2867.955305753278</v>
      </c>
      <c r="M1676" s="14">
        <f t="shared" si="875"/>
        <v>769177</v>
      </c>
      <c r="N1676" s="13"/>
      <c r="O1676" s="12" t="e">
        <f>1000*(IF(I65&lt;18,VLOOKUP(I65,'[1]Mortality (No Interventions) H'!$B$10:$O$129,13),VLOOKUP(I65,'[1]Mortality (Interventions) H'!$B$392:$AV$512,40)))</f>
        <v>#N/A</v>
      </c>
      <c r="P1676" s="11">
        <v>0</v>
      </c>
      <c r="Q1676" s="10" t="e">
        <f t="shared" si="884"/>
        <v>#N/A</v>
      </c>
      <c r="R1676" s="10" t="e">
        <f t="shared" si="885"/>
        <v>#N/A</v>
      </c>
      <c r="S1676" s="10" t="e">
        <f t="shared" si="886"/>
        <v>#N/A</v>
      </c>
      <c r="T1676" s="9" t="e">
        <f t="shared" si="876"/>
        <v>#N/A</v>
      </c>
      <c r="U1676" s="18"/>
      <c r="V1676" s="8" t="e">
        <f t="shared" si="887"/>
        <v>#N/A</v>
      </c>
      <c r="W1676" s="8" t="e">
        <f t="shared" si="877"/>
        <v>#N/A</v>
      </c>
      <c r="X1676" s="18"/>
      <c r="Y1676" s="8">
        <f t="shared" si="878"/>
        <v>0</v>
      </c>
      <c r="Z1676" s="8">
        <f t="shared" si="879"/>
        <v>0</v>
      </c>
      <c r="AA1676" s="8">
        <f t="shared" si="880"/>
        <v>0</v>
      </c>
      <c r="AB1676" s="8">
        <f t="shared" si="888"/>
        <v>0</v>
      </c>
      <c r="AC1676" s="8">
        <f t="shared" si="881"/>
        <v>0</v>
      </c>
      <c r="AD1676" s="8">
        <f t="shared" si="889"/>
        <v>0</v>
      </c>
      <c r="AE1676" s="8">
        <f t="shared" si="882"/>
        <v>0</v>
      </c>
      <c r="AJ1676" s="7"/>
      <c r="AK1676" s="6"/>
      <c r="AL1676" s="6"/>
      <c r="AM1676" s="5"/>
      <c r="AN1676" s="5"/>
    </row>
    <row r="1677" spans="2:40" x14ac:dyDescent="0.15">
      <c r="H1677" s="17">
        <f t="shared" si="890"/>
        <v>126</v>
      </c>
      <c r="I1677" s="7" t="b">
        <f t="shared" si="883"/>
        <v>0</v>
      </c>
      <c r="J1677" s="16">
        <v>0</v>
      </c>
      <c r="K1677" s="14">
        <v>0</v>
      </c>
      <c r="L1677" s="15">
        <f t="shared" si="891"/>
        <v>2867.955305753278</v>
      </c>
      <c r="M1677" s="14">
        <f t="shared" si="875"/>
        <v>769177</v>
      </c>
      <c r="N1677" s="13"/>
      <c r="O1677" s="12" t="e">
        <f>1000*(IF(I66&lt;18,VLOOKUP(I66,'[1]Mortality (No Interventions) H'!$B$10:$O$129,13),VLOOKUP(I66,'[1]Mortality (Interventions) H'!$B$392:$AV$512,40)))</f>
        <v>#N/A</v>
      </c>
      <c r="P1677" s="11">
        <v>0</v>
      </c>
      <c r="Q1677" s="10" t="e">
        <f t="shared" si="884"/>
        <v>#N/A</v>
      </c>
      <c r="R1677" s="10" t="e">
        <f t="shared" si="885"/>
        <v>#N/A</v>
      </c>
      <c r="S1677" s="10" t="e">
        <f t="shared" si="886"/>
        <v>#N/A</v>
      </c>
      <c r="T1677" s="9" t="e">
        <f t="shared" si="876"/>
        <v>#N/A</v>
      </c>
      <c r="U1677" s="18"/>
      <c r="V1677" s="8" t="e">
        <f t="shared" si="887"/>
        <v>#N/A</v>
      </c>
      <c r="W1677" s="8" t="e">
        <f t="shared" si="877"/>
        <v>#N/A</v>
      </c>
      <c r="X1677" s="18"/>
      <c r="Y1677" s="8">
        <f t="shared" si="878"/>
        <v>0</v>
      </c>
      <c r="Z1677" s="8">
        <f t="shared" si="879"/>
        <v>0</v>
      </c>
      <c r="AA1677" s="8">
        <f t="shared" si="880"/>
        <v>0</v>
      </c>
      <c r="AB1677" s="8">
        <f t="shared" si="888"/>
        <v>0</v>
      </c>
      <c r="AC1677" s="8">
        <f t="shared" si="881"/>
        <v>0</v>
      </c>
      <c r="AD1677" s="8">
        <f t="shared" si="889"/>
        <v>0</v>
      </c>
      <c r="AE1677" s="8">
        <f t="shared" si="882"/>
        <v>0</v>
      </c>
      <c r="AJ1677" s="7"/>
      <c r="AK1677" s="6"/>
      <c r="AL1677" s="6"/>
      <c r="AM1677" s="5"/>
      <c r="AN1677" s="5"/>
    </row>
    <row r="1678" spans="2:40" x14ac:dyDescent="0.15">
      <c r="H1678" s="17">
        <f t="shared" si="890"/>
        <v>127</v>
      </c>
      <c r="I1678" s="7" t="b">
        <f t="shared" si="883"/>
        <v>0</v>
      </c>
      <c r="J1678" s="16">
        <v>0</v>
      </c>
      <c r="K1678" s="14">
        <v>0</v>
      </c>
      <c r="L1678" s="15">
        <f t="shared" si="891"/>
        <v>2867.955305753278</v>
      </c>
      <c r="M1678" s="14">
        <f t="shared" si="875"/>
        <v>769177</v>
      </c>
      <c r="N1678" s="13"/>
      <c r="O1678" s="12" t="e">
        <f>1000*(IF(I67&lt;18,VLOOKUP(I67,'[1]Mortality (No Interventions) H'!$B$10:$O$129,13),VLOOKUP(I67,'[1]Mortality (Interventions) H'!$B$392:$AV$512,40)))</f>
        <v>#N/A</v>
      </c>
      <c r="P1678" s="11">
        <v>0</v>
      </c>
      <c r="Q1678" s="10" t="e">
        <f t="shared" si="884"/>
        <v>#N/A</v>
      </c>
      <c r="R1678" s="10" t="e">
        <f t="shared" si="885"/>
        <v>#N/A</v>
      </c>
      <c r="S1678" s="10" t="e">
        <f t="shared" si="886"/>
        <v>#N/A</v>
      </c>
      <c r="T1678" s="9" t="e">
        <f t="shared" si="876"/>
        <v>#N/A</v>
      </c>
      <c r="U1678" s="18"/>
      <c r="V1678" s="8" t="e">
        <f t="shared" si="887"/>
        <v>#N/A</v>
      </c>
      <c r="W1678" s="8" t="e">
        <f t="shared" si="877"/>
        <v>#N/A</v>
      </c>
      <c r="X1678" s="18"/>
      <c r="Y1678" s="8">
        <f t="shared" si="878"/>
        <v>0</v>
      </c>
      <c r="Z1678" s="8">
        <f t="shared" si="879"/>
        <v>0</v>
      </c>
      <c r="AA1678" s="8">
        <f t="shared" si="880"/>
        <v>0</v>
      </c>
      <c r="AB1678" s="8">
        <f t="shared" si="888"/>
        <v>0</v>
      </c>
      <c r="AC1678" s="8">
        <f t="shared" si="881"/>
        <v>0</v>
      </c>
      <c r="AD1678" s="8">
        <f t="shared" si="889"/>
        <v>0</v>
      </c>
      <c r="AE1678" s="8">
        <f t="shared" si="882"/>
        <v>0</v>
      </c>
      <c r="AJ1678" s="7"/>
      <c r="AK1678" s="6"/>
      <c r="AL1678" s="6"/>
      <c r="AM1678" s="5"/>
      <c r="AN1678" s="5"/>
    </row>
    <row r="1679" spans="2:40" x14ac:dyDescent="0.15">
      <c r="H1679" s="17">
        <f t="shared" si="890"/>
        <v>128</v>
      </c>
      <c r="I1679" s="7" t="b">
        <f t="shared" si="883"/>
        <v>0</v>
      </c>
      <c r="J1679" s="16">
        <v>0</v>
      </c>
      <c r="K1679" s="14">
        <v>0</v>
      </c>
      <c r="L1679" s="15">
        <f t="shared" si="891"/>
        <v>2867.955305753278</v>
      </c>
      <c r="M1679" s="14">
        <f t="shared" ref="M1679:M1710" si="892">$E$11</f>
        <v>769177</v>
      </c>
      <c r="N1679" s="13"/>
      <c r="O1679" s="12" t="e">
        <f>1000*(IF(I68&lt;18,VLOOKUP(I68,'[1]Mortality (No Interventions) H'!$B$10:$O$129,13),VLOOKUP(I68,'[1]Mortality (Interventions) H'!$B$392:$AV$512,40)))</f>
        <v>#N/A</v>
      </c>
      <c r="P1679" s="11">
        <v>0</v>
      </c>
      <c r="Q1679" s="10" t="e">
        <f t="shared" si="884"/>
        <v>#N/A</v>
      </c>
      <c r="R1679" s="10" t="e">
        <f t="shared" si="885"/>
        <v>#N/A</v>
      </c>
      <c r="S1679" s="10" t="e">
        <f t="shared" si="886"/>
        <v>#N/A</v>
      </c>
      <c r="T1679" s="9" t="e">
        <f t="shared" ref="T1679:T1710" si="893">Q1679-SUM(R1679:S1679)</f>
        <v>#N/A</v>
      </c>
      <c r="U1679" s="18"/>
      <c r="V1679" s="8" t="e">
        <f t="shared" si="887"/>
        <v>#N/A</v>
      </c>
      <c r="W1679" s="8" t="e">
        <f t="shared" ref="W1679:W1710" si="894">$G$14*M1679*T1679</f>
        <v>#N/A</v>
      </c>
      <c r="X1679" s="18"/>
      <c r="Y1679" s="8">
        <f t="shared" ref="Y1679:Y1710" si="895">IFERROR(_xlfn.IFNA($T1679*J1679,0),0)</f>
        <v>0</v>
      </c>
      <c r="Z1679" s="8">
        <f t="shared" ref="Z1679:Z1710" si="896">IFERROR(_xlfn.IFNA(-$T1679*K1679,0),0)</f>
        <v>0</v>
      </c>
      <c r="AA1679" s="8">
        <f t="shared" ref="AA1679:AA1710" si="897">IFERROR(_xlfn.IFNA(-$T1679*L1679,0),0)</f>
        <v>0</v>
      </c>
      <c r="AB1679" s="8">
        <f t="shared" si="888"/>
        <v>0</v>
      </c>
      <c r="AC1679" s="8">
        <f t="shared" ref="AC1679:AC1710" si="898">IFERROR(_xlfn.IFNA(SUM(Y1679:AB1679),0),0)</f>
        <v>0</v>
      </c>
      <c r="AD1679" s="8">
        <f t="shared" si="889"/>
        <v>0</v>
      </c>
      <c r="AE1679" s="8">
        <f t="shared" ref="AE1679:AE1710" si="899">IFERROR(_xlfn.IFNA(SUM(AC1679:AD1679),0),0)</f>
        <v>0</v>
      </c>
      <c r="AJ1679" s="7"/>
      <c r="AK1679" s="6"/>
      <c r="AL1679" s="6"/>
      <c r="AM1679" s="5"/>
      <c r="AN1679" s="5"/>
    </row>
    <row r="1680" spans="2:40" x14ac:dyDescent="0.15">
      <c r="H1680" s="17">
        <f t="shared" si="890"/>
        <v>129</v>
      </c>
      <c r="I1680" s="7" t="b">
        <f t="shared" ref="I1680:I1711" si="900">IF(H1680&lt;121, H1680 )</f>
        <v>0</v>
      </c>
      <c r="J1680" s="16">
        <v>0</v>
      </c>
      <c r="K1680" s="14">
        <v>0</v>
      </c>
      <c r="L1680" s="15">
        <f t="shared" si="891"/>
        <v>2867.955305753278</v>
      </c>
      <c r="M1680" s="14">
        <f t="shared" si="892"/>
        <v>769177</v>
      </c>
      <c r="N1680" s="13"/>
      <c r="O1680" s="12" t="e">
        <f>1000*(IF(I69&lt;18,VLOOKUP(I69,'[1]Mortality (No Interventions) H'!$B$10:$O$129,13),VLOOKUP(I69,'[1]Mortality (Interventions) H'!$B$392:$AV$512,40)))</f>
        <v>#N/A</v>
      </c>
      <c r="P1680" s="11">
        <v>0</v>
      </c>
      <c r="Q1680" s="10" t="e">
        <f t="shared" ref="Q1680:Q1711" si="901">T1679</f>
        <v>#N/A</v>
      </c>
      <c r="R1680" s="10" t="e">
        <f t="shared" ref="R1680:R1711" si="902">O1680*Q1680/1000</f>
        <v>#N/A</v>
      </c>
      <c r="S1680" s="10" t="e">
        <f t="shared" ref="S1680:S1711" si="903">MIN(P1680*Q1680,Q1680-R1680)</f>
        <v>#N/A</v>
      </c>
      <c r="T1680" s="9" t="e">
        <f t="shared" si="893"/>
        <v>#N/A</v>
      </c>
      <c r="U1680" s="18"/>
      <c r="V1680" s="8" t="e">
        <f t="shared" ref="V1680:V1711" si="904">W1679</f>
        <v>#N/A</v>
      </c>
      <c r="W1680" s="8" t="e">
        <f t="shared" si="894"/>
        <v>#N/A</v>
      </c>
      <c r="X1680" s="18"/>
      <c r="Y1680" s="8">
        <f t="shared" si="895"/>
        <v>0</v>
      </c>
      <c r="Z1680" s="8">
        <f t="shared" si="896"/>
        <v>0</v>
      </c>
      <c r="AA1680" s="8">
        <f t="shared" si="897"/>
        <v>0</v>
      </c>
      <c r="AB1680" s="8">
        <f t="shared" ref="AB1680:AB1711" si="905">IFERROR(_xlfn.IFNA(-M1680*R1680,0),0)</f>
        <v>0</v>
      </c>
      <c r="AC1680" s="8">
        <f t="shared" si="898"/>
        <v>0</v>
      </c>
      <c r="AD1680" s="8">
        <f t="shared" ref="AD1680:AD1711" si="906">IFERROR(_xlfn.IFNA($D$6*SUM(V1680:V1680,Y1680:Z1680),0),0)</f>
        <v>0</v>
      </c>
      <c r="AE1680" s="8">
        <f t="shared" si="899"/>
        <v>0</v>
      </c>
      <c r="AJ1680" s="7"/>
      <c r="AK1680" s="6"/>
      <c r="AL1680" s="6"/>
      <c r="AM1680" s="5"/>
      <c r="AN1680" s="5"/>
    </row>
    <row r="1681" spans="8:40" x14ac:dyDescent="0.15">
      <c r="H1681" s="17">
        <f t="shared" ref="H1681:H1712" si="907">H1680+1</f>
        <v>130</v>
      </c>
      <c r="I1681" s="7" t="b">
        <f t="shared" si="900"/>
        <v>0</v>
      </c>
      <c r="J1681" s="16">
        <v>0</v>
      </c>
      <c r="K1681" s="14">
        <v>0</v>
      </c>
      <c r="L1681" s="15">
        <f t="shared" ref="L1681:L1712" si="908">$C$1626</f>
        <v>2867.955305753278</v>
      </c>
      <c r="M1681" s="14">
        <f t="shared" si="892"/>
        <v>769177</v>
      </c>
      <c r="N1681" s="13"/>
      <c r="O1681" s="12" t="e">
        <f>1000*(IF(I70&lt;18,VLOOKUP(I70,'[1]Mortality (No Interventions) H'!$B$10:$O$129,13),VLOOKUP(I70,'[1]Mortality (Interventions) H'!$B$392:$AV$512,40)))</f>
        <v>#N/A</v>
      </c>
      <c r="P1681" s="11">
        <v>0</v>
      </c>
      <c r="Q1681" s="10" t="e">
        <f t="shared" si="901"/>
        <v>#N/A</v>
      </c>
      <c r="R1681" s="10" t="e">
        <f t="shared" si="902"/>
        <v>#N/A</v>
      </c>
      <c r="S1681" s="10" t="e">
        <f t="shared" si="903"/>
        <v>#N/A</v>
      </c>
      <c r="T1681" s="9" t="e">
        <f t="shared" si="893"/>
        <v>#N/A</v>
      </c>
      <c r="U1681" s="18"/>
      <c r="V1681" s="8" t="e">
        <f t="shared" si="904"/>
        <v>#N/A</v>
      </c>
      <c r="W1681" s="8" t="e">
        <f t="shared" si="894"/>
        <v>#N/A</v>
      </c>
      <c r="X1681" s="18"/>
      <c r="Y1681" s="8">
        <f t="shared" si="895"/>
        <v>0</v>
      </c>
      <c r="Z1681" s="8">
        <f t="shared" si="896"/>
        <v>0</v>
      </c>
      <c r="AA1681" s="8">
        <f t="shared" si="897"/>
        <v>0</v>
      </c>
      <c r="AB1681" s="8">
        <f t="shared" si="905"/>
        <v>0</v>
      </c>
      <c r="AC1681" s="8">
        <f t="shared" si="898"/>
        <v>0</v>
      </c>
      <c r="AD1681" s="8">
        <f t="shared" si="906"/>
        <v>0</v>
      </c>
      <c r="AE1681" s="8">
        <f t="shared" si="899"/>
        <v>0</v>
      </c>
      <c r="AJ1681" s="7"/>
      <c r="AK1681" s="6"/>
      <c r="AL1681" s="6"/>
      <c r="AM1681" s="5"/>
      <c r="AN1681" s="5"/>
    </row>
    <row r="1682" spans="8:40" x14ac:dyDescent="0.15">
      <c r="H1682" s="17">
        <f t="shared" si="907"/>
        <v>131</v>
      </c>
      <c r="I1682" s="7" t="b">
        <f t="shared" si="900"/>
        <v>0</v>
      </c>
      <c r="J1682" s="16">
        <v>0</v>
      </c>
      <c r="K1682" s="14">
        <v>0</v>
      </c>
      <c r="L1682" s="15">
        <f t="shared" si="908"/>
        <v>2867.955305753278</v>
      </c>
      <c r="M1682" s="14">
        <f t="shared" si="892"/>
        <v>769177</v>
      </c>
      <c r="N1682" s="13"/>
      <c r="O1682" s="12" t="e">
        <f>1000*(IF(I71&lt;18,VLOOKUP(I71,'[1]Mortality (No Interventions) H'!$B$10:$O$129,13),VLOOKUP(I71,'[1]Mortality (Interventions) H'!$B$392:$AV$512,40)))</f>
        <v>#N/A</v>
      </c>
      <c r="P1682" s="11">
        <v>0</v>
      </c>
      <c r="Q1682" s="10" t="e">
        <f t="shared" si="901"/>
        <v>#N/A</v>
      </c>
      <c r="R1682" s="10" t="e">
        <f t="shared" si="902"/>
        <v>#N/A</v>
      </c>
      <c r="S1682" s="10" t="e">
        <f t="shared" si="903"/>
        <v>#N/A</v>
      </c>
      <c r="T1682" s="9" t="e">
        <f t="shared" si="893"/>
        <v>#N/A</v>
      </c>
      <c r="U1682" s="18"/>
      <c r="V1682" s="8" t="e">
        <f t="shared" si="904"/>
        <v>#N/A</v>
      </c>
      <c r="W1682" s="8" t="e">
        <f t="shared" si="894"/>
        <v>#N/A</v>
      </c>
      <c r="X1682" s="18"/>
      <c r="Y1682" s="8">
        <f t="shared" si="895"/>
        <v>0</v>
      </c>
      <c r="Z1682" s="8">
        <f t="shared" si="896"/>
        <v>0</v>
      </c>
      <c r="AA1682" s="8">
        <f t="shared" si="897"/>
        <v>0</v>
      </c>
      <c r="AB1682" s="8">
        <f t="shared" si="905"/>
        <v>0</v>
      </c>
      <c r="AC1682" s="8">
        <f t="shared" si="898"/>
        <v>0</v>
      </c>
      <c r="AD1682" s="8">
        <f t="shared" si="906"/>
        <v>0</v>
      </c>
      <c r="AE1682" s="8">
        <f t="shared" si="899"/>
        <v>0</v>
      </c>
      <c r="AJ1682" s="7"/>
      <c r="AK1682" s="6"/>
      <c r="AL1682" s="6"/>
      <c r="AM1682" s="5"/>
      <c r="AN1682" s="5"/>
    </row>
    <row r="1683" spans="8:40" x14ac:dyDescent="0.15">
      <c r="H1683" s="17">
        <f t="shared" si="907"/>
        <v>132</v>
      </c>
      <c r="I1683" s="7" t="b">
        <f t="shared" si="900"/>
        <v>0</v>
      </c>
      <c r="J1683" s="16">
        <v>0</v>
      </c>
      <c r="K1683" s="14">
        <v>0</v>
      </c>
      <c r="L1683" s="15">
        <f t="shared" si="908"/>
        <v>2867.955305753278</v>
      </c>
      <c r="M1683" s="14">
        <f t="shared" si="892"/>
        <v>769177</v>
      </c>
      <c r="N1683" s="13"/>
      <c r="O1683" s="12" t="e">
        <f>1000*(IF(I72&lt;18,VLOOKUP(I72,'[1]Mortality (No Interventions) H'!$B$10:$O$129,13),VLOOKUP(I72,'[1]Mortality (Interventions) H'!$B$392:$AV$512,40)))</f>
        <v>#N/A</v>
      </c>
      <c r="P1683" s="11">
        <v>0</v>
      </c>
      <c r="Q1683" s="10" t="e">
        <f t="shared" si="901"/>
        <v>#N/A</v>
      </c>
      <c r="R1683" s="10" t="e">
        <f t="shared" si="902"/>
        <v>#N/A</v>
      </c>
      <c r="S1683" s="10" t="e">
        <f t="shared" si="903"/>
        <v>#N/A</v>
      </c>
      <c r="T1683" s="9" t="e">
        <f t="shared" si="893"/>
        <v>#N/A</v>
      </c>
      <c r="U1683" s="18"/>
      <c r="V1683" s="8" t="e">
        <f t="shared" si="904"/>
        <v>#N/A</v>
      </c>
      <c r="W1683" s="8" t="e">
        <f t="shared" si="894"/>
        <v>#N/A</v>
      </c>
      <c r="X1683" s="18"/>
      <c r="Y1683" s="8">
        <f t="shared" si="895"/>
        <v>0</v>
      </c>
      <c r="Z1683" s="8">
        <f t="shared" si="896"/>
        <v>0</v>
      </c>
      <c r="AA1683" s="8">
        <f t="shared" si="897"/>
        <v>0</v>
      </c>
      <c r="AB1683" s="8">
        <f t="shared" si="905"/>
        <v>0</v>
      </c>
      <c r="AC1683" s="8">
        <f t="shared" si="898"/>
        <v>0</v>
      </c>
      <c r="AD1683" s="8">
        <f t="shared" si="906"/>
        <v>0</v>
      </c>
      <c r="AE1683" s="8">
        <f t="shared" si="899"/>
        <v>0</v>
      </c>
      <c r="AJ1683" s="7"/>
      <c r="AK1683" s="6"/>
      <c r="AL1683" s="6"/>
      <c r="AM1683" s="5"/>
      <c r="AN1683" s="5"/>
    </row>
    <row r="1684" spans="8:40" x14ac:dyDescent="0.15">
      <c r="H1684" s="17">
        <f t="shared" si="907"/>
        <v>133</v>
      </c>
      <c r="I1684" s="7" t="b">
        <f t="shared" si="900"/>
        <v>0</v>
      </c>
      <c r="J1684" s="16">
        <v>0</v>
      </c>
      <c r="K1684" s="14">
        <v>0</v>
      </c>
      <c r="L1684" s="15">
        <f t="shared" si="908"/>
        <v>2867.955305753278</v>
      </c>
      <c r="M1684" s="14">
        <f t="shared" si="892"/>
        <v>769177</v>
      </c>
      <c r="N1684" s="13"/>
      <c r="O1684" s="12" t="e">
        <f>1000*(IF(I73&lt;18,VLOOKUP(I73,'[1]Mortality (No Interventions) H'!$B$10:$O$129,13),VLOOKUP(I73,'[1]Mortality (Interventions) H'!$B$392:$AV$512,40)))</f>
        <v>#N/A</v>
      </c>
      <c r="P1684" s="11">
        <v>0</v>
      </c>
      <c r="Q1684" s="10" t="e">
        <f t="shared" si="901"/>
        <v>#N/A</v>
      </c>
      <c r="R1684" s="10" t="e">
        <f t="shared" si="902"/>
        <v>#N/A</v>
      </c>
      <c r="S1684" s="10" t="e">
        <f t="shared" si="903"/>
        <v>#N/A</v>
      </c>
      <c r="T1684" s="9" t="e">
        <f t="shared" si="893"/>
        <v>#N/A</v>
      </c>
      <c r="U1684" s="18"/>
      <c r="V1684" s="8" t="e">
        <f t="shared" si="904"/>
        <v>#N/A</v>
      </c>
      <c r="W1684" s="8" t="e">
        <f t="shared" si="894"/>
        <v>#N/A</v>
      </c>
      <c r="X1684" s="18"/>
      <c r="Y1684" s="8">
        <f t="shared" si="895"/>
        <v>0</v>
      </c>
      <c r="Z1684" s="8">
        <f t="shared" si="896"/>
        <v>0</v>
      </c>
      <c r="AA1684" s="8">
        <f t="shared" si="897"/>
        <v>0</v>
      </c>
      <c r="AB1684" s="8">
        <f t="shared" si="905"/>
        <v>0</v>
      </c>
      <c r="AC1684" s="8">
        <f t="shared" si="898"/>
        <v>0</v>
      </c>
      <c r="AD1684" s="8">
        <f t="shared" si="906"/>
        <v>0</v>
      </c>
      <c r="AE1684" s="8">
        <f t="shared" si="899"/>
        <v>0</v>
      </c>
      <c r="AJ1684" s="7"/>
      <c r="AK1684" s="6"/>
      <c r="AL1684" s="6"/>
      <c r="AM1684" s="5"/>
      <c r="AN1684" s="5"/>
    </row>
    <row r="1685" spans="8:40" x14ac:dyDescent="0.15">
      <c r="H1685" s="17">
        <f t="shared" si="907"/>
        <v>134</v>
      </c>
      <c r="I1685" s="7" t="b">
        <f t="shared" si="900"/>
        <v>0</v>
      </c>
      <c r="J1685" s="16">
        <v>0</v>
      </c>
      <c r="K1685" s="14">
        <v>0</v>
      </c>
      <c r="L1685" s="15">
        <f t="shared" si="908"/>
        <v>2867.955305753278</v>
      </c>
      <c r="M1685" s="14">
        <f t="shared" si="892"/>
        <v>769177</v>
      </c>
      <c r="N1685" s="13"/>
      <c r="O1685" s="12" t="e">
        <f>1000*(IF(I74&lt;18,VLOOKUP(I74,'[1]Mortality (No Interventions) H'!$B$10:$O$129,13),VLOOKUP(I74,'[1]Mortality (Interventions) H'!$B$392:$AV$512,40)))</f>
        <v>#N/A</v>
      </c>
      <c r="P1685" s="11">
        <v>0</v>
      </c>
      <c r="Q1685" s="10" t="e">
        <f t="shared" si="901"/>
        <v>#N/A</v>
      </c>
      <c r="R1685" s="10" t="e">
        <f t="shared" si="902"/>
        <v>#N/A</v>
      </c>
      <c r="S1685" s="10" t="e">
        <f t="shared" si="903"/>
        <v>#N/A</v>
      </c>
      <c r="T1685" s="9" t="e">
        <f t="shared" si="893"/>
        <v>#N/A</v>
      </c>
      <c r="U1685" s="18"/>
      <c r="V1685" s="8" t="e">
        <f t="shared" si="904"/>
        <v>#N/A</v>
      </c>
      <c r="W1685" s="8" t="e">
        <f t="shared" si="894"/>
        <v>#N/A</v>
      </c>
      <c r="X1685" s="18"/>
      <c r="Y1685" s="8">
        <f t="shared" si="895"/>
        <v>0</v>
      </c>
      <c r="Z1685" s="8">
        <f t="shared" si="896"/>
        <v>0</v>
      </c>
      <c r="AA1685" s="8">
        <f t="shared" si="897"/>
        <v>0</v>
      </c>
      <c r="AB1685" s="8">
        <f t="shared" si="905"/>
        <v>0</v>
      </c>
      <c r="AC1685" s="8">
        <f t="shared" si="898"/>
        <v>0</v>
      </c>
      <c r="AD1685" s="8">
        <f t="shared" si="906"/>
        <v>0</v>
      </c>
      <c r="AE1685" s="8">
        <f t="shared" si="899"/>
        <v>0</v>
      </c>
      <c r="AJ1685" s="7"/>
      <c r="AK1685" s="6"/>
      <c r="AL1685" s="6"/>
      <c r="AM1685" s="5"/>
      <c r="AN1685" s="5"/>
    </row>
    <row r="1686" spans="8:40" x14ac:dyDescent="0.15">
      <c r="H1686" s="17">
        <f t="shared" si="907"/>
        <v>135</v>
      </c>
      <c r="I1686" s="7" t="b">
        <f t="shared" si="900"/>
        <v>0</v>
      </c>
      <c r="J1686" s="16">
        <v>0</v>
      </c>
      <c r="K1686" s="14">
        <v>0</v>
      </c>
      <c r="L1686" s="15">
        <f t="shared" si="908"/>
        <v>2867.955305753278</v>
      </c>
      <c r="M1686" s="14">
        <f t="shared" si="892"/>
        <v>769177</v>
      </c>
      <c r="N1686" s="13"/>
      <c r="O1686" s="12" t="e">
        <f>1000*(IF(I75&lt;18,VLOOKUP(I75,'[1]Mortality (No Interventions) H'!$B$10:$O$129,13),VLOOKUP(I75,'[1]Mortality (Interventions) H'!$B$392:$AV$512,40)))</f>
        <v>#N/A</v>
      </c>
      <c r="P1686" s="11">
        <v>0</v>
      </c>
      <c r="Q1686" s="10" t="e">
        <f t="shared" si="901"/>
        <v>#N/A</v>
      </c>
      <c r="R1686" s="10" t="e">
        <f t="shared" si="902"/>
        <v>#N/A</v>
      </c>
      <c r="S1686" s="10" t="e">
        <f t="shared" si="903"/>
        <v>#N/A</v>
      </c>
      <c r="T1686" s="9" t="e">
        <f t="shared" si="893"/>
        <v>#N/A</v>
      </c>
      <c r="U1686" s="18"/>
      <c r="V1686" s="8" t="e">
        <f t="shared" si="904"/>
        <v>#N/A</v>
      </c>
      <c r="W1686" s="8" t="e">
        <f t="shared" si="894"/>
        <v>#N/A</v>
      </c>
      <c r="X1686" s="18"/>
      <c r="Y1686" s="8">
        <f t="shared" si="895"/>
        <v>0</v>
      </c>
      <c r="Z1686" s="8">
        <f t="shared" si="896"/>
        <v>0</v>
      </c>
      <c r="AA1686" s="8">
        <f t="shared" si="897"/>
        <v>0</v>
      </c>
      <c r="AB1686" s="8">
        <f t="shared" si="905"/>
        <v>0</v>
      </c>
      <c r="AC1686" s="8">
        <f t="shared" si="898"/>
        <v>0</v>
      </c>
      <c r="AD1686" s="8">
        <f t="shared" si="906"/>
        <v>0</v>
      </c>
      <c r="AE1686" s="8">
        <f t="shared" si="899"/>
        <v>0</v>
      </c>
      <c r="AJ1686" s="7"/>
      <c r="AK1686" s="6"/>
      <c r="AL1686" s="6"/>
      <c r="AM1686" s="5"/>
      <c r="AN1686" s="5"/>
    </row>
    <row r="1687" spans="8:40" x14ac:dyDescent="0.15">
      <c r="H1687" s="17">
        <f t="shared" si="907"/>
        <v>136</v>
      </c>
      <c r="I1687" s="7" t="b">
        <f t="shared" si="900"/>
        <v>0</v>
      </c>
      <c r="J1687" s="16">
        <v>0</v>
      </c>
      <c r="K1687" s="14">
        <v>0</v>
      </c>
      <c r="L1687" s="15">
        <f t="shared" si="908"/>
        <v>2867.955305753278</v>
      </c>
      <c r="M1687" s="14">
        <f t="shared" si="892"/>
        <v>769177</v>
      </c>
      <c r="N1687" s="13"/>
      <c r="O1687" s="12" t="e">
        <f>1000*(IF(I76&lt;18,VLOOKUP(I76,'[1]Mortality (No Interventions) H'!$B$10:$O$129,13),VLOOKUP(I76,'[1]Mortality (Interventions) H'!$B$392:$AV$512,40)))</f>
        <v>#N/A</v>
      </c>
      <c r="P1687" s="11">
        <v>0</v>
      </c>
      <c r="Q1687" s="10" t="e">
        <f t="shared" si="901"/>
        <v>#N/A</v>
      </c>
      <c r="R1687" s="10" t="e">
        <f t="shared" si="902"/>
        <v>#N/A</v>
      </c>
      <c r="S1687" s="10" t="e">
        <f t="shared" si="903"/>
        <v>#N/A</v>
      </c>
      <c r="T1687" s="9" t="e">
        <f t="shared" si="893"/>
        <v>#N/A</v>
      </c>
      <c r="U1687" s="18"/>
      <c r="V1687" s="8" t="e">
        <f t="shared" si="904"/>
        <v>#N/A</v>
      </c>
      <c r="W1687" s="8" t="e">
        <f t="shared" si="894"/>
        <v>#N/A</v>
      </c>
      <c r="X1687" s="18"/>
      <c r="Y1687" s="8">
        <f t="shared" si="895"/>
        <v>0</v>
      </c>
      <c r="Z1687" s="8">
        <f t="shared" si="896"/>
        <v>0</v>
      </c>
      <c r="AA1687" s="8">
        <f t="shared" si="897"/>
        <v>0</v>
      </c>
      <c r="AB1687" s="8">
        <f t="shared" si="905"/>
        <v>0</v>
      </c>
      <c r="AC1687" s="8">
        <f t="shared" si="898"/>
        <v>0</v>
      </c>
      <c r="AD1687" s="8">
        <f t="shared" si="906"/>
        <v>0</v>
      </c>
      <c r="AE1687" s="8">
        <f t="shared" si="899"/>
        <v>0</v>
      </c>
      <c r="AJ1687" s="7"/>
      <c r="AK1687" s="6"/>
      <c r="AL1687" s="6"/>
      <c r="AM1687" s="5"/>
      <c r="AN1687" s="5"/>
    </row>
    <row r="1688" spans="8:40" x14ac:dyDescent="0.15">
      <c r="H1688" s="17">
        <f t="shared" si="907"/>
        <v>137</v>
      </c>
      <c r="I1688" s="7" t="b">
        <f t="shared" si="900"/>
        <v>0</v>
      </c>
      <c r="J1688" s="16">
        <v>0</v>
      </c>
      <c r="K1688" s="14">
        <v>0</v>
      </c>
      <c r="L1688" s="15">
        <f t="shared" si="908"/>
        <v>2867.955305753278</v>
      </c>
      <c r="M1688" s="14">
        <f t="shared" si="892"/>
        <v>769177</v>
      </c>
      <c r="N1688" s="13"/>
      <c r="O1688" s="12" t="e">
        <f>1000*(IF(I77&lt;18,VLOOKUP(I77,'[1]Mortality (No Interventions) H'!$B$10:$O$129,13),VLOOKUP(I77,'[1]Mortality (Interventions) H'!$B$392:$AV$512,40)))</f>
        <v>#N/A</v>
      </c>
      <c r="P1688" s="11">
        <v>0</v>
      </c>
      <c r="Q1688" s="10" t="e">
        <f t="shared" si="901"/>
        <v>#N/A</v>
      </c>
      <c r="R1688" s="10" t="e">
        <f t="shared" si="902"/>
        <v>#N/A</v>
      </c>
      <c r="S1688" s="10" t="e">
        <f t="shared" si="903"/>
        <v>#N/A</v>
      </c>
      <c r="T1688" s="9" t="e">
        <f t="shared" si="893"/>
        <v>#N/A</v>
      </c>
      <c r="U1688" s="18"/>
      <c r="V1688" s="8" t="e">
        <f t="shared" si="904"/>
        <v>#N/A</v>
      </c>
      <c r="W1688" s="8" t="e">
        <f t="shared" si="894"/>
        <v>#N/A</v>
      </c>
      <c r="X1688" s="18"/>
      <c r="Y1688" s="8">
        <f t="shared" si="895"/>
        <v>0</v>
      </c>
      <c r="Z1688" s="8">
        <f t="shared" si="896"/>
        <v>0</v>
      </c>
      <c r="AA1688" s="8">
        <f t="shared" si="897"/>
        <v>0</v>
      </c>
      <c r="AB1688" s="8">
        <f t="shared" si="905"/>
        <v>0</v>
      </c>
      <c r="AC1688" s="8">
        <f t="shared" si="898"/>
        <v>0</v>
      </c>
      <c r="AD1688" s="8">
        <f t="shared" si="906"/>
        <v>0</v>
      </c>
      <c r="AE1688" s="8">
        <f t="shared" si="899"/>
        <v>0</v>
      </c>
      <c r="AJ1688" s="7"/>
      <c r="AK1688" s="6"/>
      <c r="AL1688" s="6"/>
      <c r="AM1688" s="5"/>
      <c r="AN1688" s="5"/>
    </row>
    <row r="1689" spans="8:40" x14ac:dyDescent="0.15">
      <c r="H1689" s="17">
        <f t="shared" si="907"/>
        <v>138</v>
      </c>
      <c r="I1689" s="7" t="b">
        <f t="shared" si="900"/>
        <v>0</v>
      </c>
      <c r="J1689" s="16">
        <v>0</v>
      </c>
      <c r="K1689" s="14">
        <v>0</v>
      </c>
      <c r="L1689" s="15">
        <f t="shared" si="908"/>
        <v>2867.955305753278</v>
      </c>
      <c r="M1689" s="14">
        <f t="shared" si="892"/>
        <v>769177</v>
      </c>
      <c r="N1689" s="13"/>
      <c r="O1689" s="12" t="e">
        <f>1000*(IF(I78&lt;18,VLOOKUP(I78,'[1]Mortality (No Interventions) H'!$B$10:$O$129,13),VLOOKUP(I78,'[1]Mortality (Interventions) H'!$B$392:$AV$512,40)))</f>
        <v>#N/A</v>
      </c>
      <c r="P1689" s="11">
        <v>0</v>
      </c>
      <c r="Q1689" s="10" t="e">
        <f t="shared" si="901"/>
        <v>#N/A</v>
      </c>
      <c r="R1689" s="10" t="e">
        <f t="shared" si="902"/>
        <v>#N/A</v>
      </c>
      <c r="S1689" s="10" t="e">
        <f t="shared" si="903"/>
        <v>#N/A</v>
      </c>
      <c r="T1689" s="9" t="e">
        <f t="shared" si="893"/>
        <v>#N/A</v>
      </c>
      <c r="U1689" s="18"/>
      <c r="V1689" s="8" t="e">
        <f t="shared" si="904"/>
        <v>#N/A</v>
      </c>
      <c r="W1689" s="8" t="e">
        <f t="shared" si="894"/>
        <v>#N/A</v>
      </c>
      <c r="X1689" s="18"/>
      <c r="Y1689" s="8">
        <f t="shared" si="895"/>
        <v>0</v>
      </c>
      <c r="Z1689" s="8">
        <f t="shared" si="896"/>
        <v>0</v>
      </c>
      <c r="AA1689" s="8">
        <f t="shared" si="897"/>
        <v>0</v>
      </c>
      <c r="AB1689" s="8">
        <f t="shared" si="905"/>
        <v>0</v>
      </c>
      <c r="AC1689" s="8">
        <f t="shared" si="898"/>
        <v>0</v>
      </c>
      <c r="AD1689" s="8">
        <f t="shared" si="906"/>
        <v>0</v>
      </c>
      <c r="AE1689" s="8">
        <f t="shared" si="899"/>
        <v>0</v>
      </c>
      <c r="AJ1689" s="7"/>
      <c r="AK1689" s="6"/>
      <c r="AL1689" s="6"/>
      <c r="AM1689" s="5"/>
      <c r="AN1689" s="5"/>
    </row>
    <row r="1690" spans="8:40" x14ac:dyDescent="0.15">
      <c r="H1690" s="17">
        <f t="shared" si="907"/>
        <v>139</v>
      </c>
      <c r="I1690" s="7" t="b">
        <f t="shared" si="900"/>
        <v>0</v>
      </c>
      <c r="J1690" s="16">
        <v>0</v>
      </c>
      <c r="K1690" s="14">
        <v>0</v>
      </c>
      <c r="L1690" s="15">
        <f t="shared" si="908"/>
        <v>2867.955305753278</v>
      </c>
      <c r="M1690" s="14">
        <f t="shared" si="892"/>
        <v>769177</v>
      </c>
      <c r="N1690" s="13"/>
      <c r="O1690" s="12" t="e">
        <f>1000*(IF(I79&lt;18,VLOOKUP(I79,'[1]Mortality (No Interventions) H'!$B$10:$O$129,13),VLOOKUP(I79,'[1]Mortality (Interventions) H'!$B$392:$AV$512,40)))</f>
        <v>#N/A</v>
      </c>
      <c r="P1690" s="11">
        <v>0</v>
      </c>
      <c r="Q1690" s="10" t="e">
        <f t="shared" si="901"/>
        <v>#N/A</v>
      </c>
      <c r="R1690" s="10" t="e">
        <f t="shared" si="902"/>
        <v>#N/A</v>
      </c>
      <c r="S1690" s="10" t="e">
        <f t="shared" si="903"/>
        <v>#N/A</v>
      </c>
      <c r="T1690" s="9" t="e">
        <f t="shared" si="893"/>
        <v>#N/A</v>
      </c>
      <c r="U1690" s="18"/>
      <c r="V1690" s="8" t="e">
        <f t="shared" si="904"/>
        <v>#N/A</v>
      </c>
      <c r="W1690" s="8" t="e">
        <f t="shared" si="894"/>
        <v>#N/A</v>
      </c>
      <c r="X1690" s="18"/>
      <c r="Y1690" s="8">
        <f t="shared" si="895"/>
        <v>0</v>
      </c>
      <c r="Z1690" s="8">
        <f t="shared" si="896"/>
        <v>0</v>
      </c>
      <c r="AA1690" s="8">
        <f t="shared" si="897"/>
        <v>0</v>
      </c>
      <c r="AB1690" s="8">
        <f t="shared" si="905"/>
        <v>0</v>
      </c>
      <c r="AC1690" s="8">
        <f t="shared" si="898"/>
        <v>0</v>
      </c>
      <c r="AD1690" s="8">
        <f t="shared" si="906"/>
        <v>0</v>
      </c>
      <c r="AE1690" s="8">
        <f t="shared" si="899"/>
        <v>0</v>
      </c>
      <c r="AJ1690" s="7"/>
      <c r="AK1690" s="6"/>
      <c r="AL1690" s="6"/>
      <c r="AM1690" s="5"/>
      <c r="AN1690" s="5"/>
    </row>
    <row r="1691" spans="8:40" x14ac:dyDescent="0.15">
      <c r="H1691" s="17">
        <f t="shared" si="907"/>
        <v>140</v>
      </c>
      <c r="I1691" s="7" t="b">
        <f t="shared" si="900"/>
        <v>0</v>
      </c>
      <c r="J1691" s="16">
        <v>0</v>
      </c>
      <c r="K1691" s="14">
        <v>0</v>
      </c>
      <c r="L1691" s="15">
        <f t="shared" si="908"/>
        <v>2867.955305753278</v>
      </c>
      <c r="M1691" s="14">
        <f t="shared" si="892"/>
        <v>769177</v>
      </c>
      <c r="O1691" s="12" t="e">
        <f>1000*(IF(I80&lt;18,VLOOKUP(I80,'[1]Mortality (No Interventions) H'!$B$10:$O$129,13),VLOOKUP(I80,'[1]Mortality (Interventions) H'!$B$392:$AV$512,40)))</f>
        <v>#N/A</v>
      </c>
      <c r="P1691" s="11">
        <v>0</v>
      </c>
      <c r="Q1691" s="10" t="e">
        <f t="shared" si="901"/>
        <v>#N/A</v>
      </c>
      <c r="R1691" s="10" t="e">
        <f t="shared" si="902"/>
        <v>#N/A</v>
      </c>
      <c r="S1691" s="10" t="e">
        <f t="shared" si="903"/>
        <v>#N/A</v>
      </c>
      <c r="T1691" s="9" t="e">
        <f t="shared" si="893"/>
        <v>#N/A</v>
      </c>
      <c r="V1691" s="8" t="e">
        <f t="shared" si="904"/>
        <v>#N/A</v>
      </c>
      <c r="W1691" s="8" t="e">
        <f t="shared" si="894"/>
        <v>#N/A</v>
      </c>
      <c r="Y1691" s="8">
        <f t="shared" si="895"/>
        <v>0</v>
      </c>
      <c r="Z1691" s="8">
        <f t="shared" si="896"/>
        <v>0</v>
      </c>
      <c r="AA1691" s="8">
        <f t="shared" si="897"/>
        <v>0</v>
      </c>
      <c r="AB1691" s="8">
        <f t="shared" si="905"/>
        <v>0</v>
      </c>
      <c r="AC1691" s="8">
        <f t="shared" si="898"/>
        <v>0</v>
      </c>
      <c r="AD1691" s="8">
        <f t="shared" si="906"/>
        <v>0</v>
      </c>
      <c r="AE1691" s="8">
        <f t="shared" si="899"/>
        <v>0</v>
      </c>
      <c r="AJ1691" s="7"/>
      <c r="AK1691" s="6"/>
      <c r="AL1691" s="6"/>
      <c r="AM1691" s="5"/>
      <c r="AN1691" s="5"/>
    </row>
    <row r="1692" spans="8:40" x14ac:dyDescent="0.15">
      <c r="H1692" s="17">
        <f t="shared" si="907"/>
        <v>141</v>
      </c>
      <c r="I1692" s="7" t="b">
        <f t="shared" si="900"/>
        <v>0</v>
      </c>
      <c r="J1692" s="16">
        <v>0</v>
      </c>
      <c r="K1692" s="14">
        <v>0</v>
      </c>
      <c r="L1692" s="15">
        <f t="shared" si="908"/>
        <v>2867.955305753278</v>
      </c>
      <c r="M1692" s="14">
        <f t="shared" si="892"/>
        <v>769177</v>
      </c>
      <c r="O1692" s="12" t="e">
        <f>1000*(IF(I81&lt;18,VLOOKUP(I81,'[1]Mortality (No Interventions) H'!$B$10:$O$129,13),VLOOKUP(I81,'[1]Mortality (Interventions) H'!$B$392:$AV$512,40)))</f>
        <v>#N/A</v>
      </c>
      <c r="P1692" s="11">
        <v>0</v>
      </c>
      <c r="Q1692" s="10" t="e">
        <f t="shared" si="901"/>
        <v>#N/A</v>
      </c>
      <c r="R1692" s="10" t="e">
        <f t="shared" si="902"/>
        <v>#N/A</v>
      </c>
      <c r="S1692" s="10" t="e">
        <f t="shared" si="903"/>
        <v>#N/A</v>
      </c>
      <c r="T1692" s="9" t="e">
        <f t="shared" si="893"/>
        <v>#N/A</v>
      </c>
      <c r="V1692" s="8" t="e">
        <f t="shared" si="904"/>
        <v>#N/A</v>
      </c>
      <c r="W1692" s="8" t="e">
        <f t="shared" si="894"/>
        <v>#N/A</v>
      </c>
      <c r="Y1692" s="8">
        <f t="shared" si="895"/>
        <v>0</v>
      </c>
      <c r="Z1692" s="8">
        <f t="shared" si="896"/>
        <v>0</v>
      </c>
      <c r="AA1692" s="8">
        <f t="shared" si="897"/>
        <v>0</v>
      </c>
      <c r="AB1692" s="8">
        <f t="shared" si="905"/>
        <v>0</v>
      </c>
      <c r="AC1692" s="8">
        <f t="shared" si="898"/>
        <v>0</v>
      </c>
      <c r="AD1692" s="8">
        <f t="shared" si="906"/>
        <v>0</v>
      </c>
      <c r="AE1692" s="8">
        <f t="shared" si="899"/>
        <v>0</v>
      </c>
      <c r="AJ1692" s="7"/>
      <c r="AK1692" s="6"/>
      <c r="AL1692" s="6"/>
      <c r="AM1692" s="5"/>
      <c r="AN1692" s="5"/>
    </row>
    <row r="1693" spans="8:40" x14ac:dyDescent="0.15">
      <c r="H1693" s="17">
        <f t="shared" si="907"/>
        <v>142</v>
      </c>
      <c r="I1693" s="7" t="b">
        <f t="shared" si="900"/>
        <v>0</v>
      </c>
      <c r="J1693" s="16">
        <v>0</v>
      </c>
      <c r="K1693" s="14">
        <v>0</v>
      </c>
      <c r="L1693" s="15">
        <f t="shared" si="908"/>
        <v>2867.955305753278</v>
      </c>
      <c r="M1693" s="14">
        <f t="shared" si="892"/>
        <v>769177</v>
      </c>
      <c r="O1693" s="12" t="e">
        <f>1000*(IF(I82&lt;18,VLOOKUP(I82,'[1]Mortality (No Interventions) H'!$B$10:$O$129,13),VLOOKUP(I82,'[1]Mortality (Interventions) H'!$B$392:$AV$512,40)))</f>
        <v>#N/A</v>
      </c>
      <c r="P1693" s="11">
        <v>0</v>
      </c>
      <c r="Q1693" s="10" t="e">
        <f t="shared" si="901"/>
        <v>#N/A</v>
      </c>
      <c r="R1693" s="10" t="e">
        <f t="shared" si="902"/>
        <v>#N/A</v>
      </c>
      <c r="S1693" s="10" t="e">
        <f t="shared" si="903"/>
        <v>#N/A</v>
      </c>
      <c r="T1693" s="9" t="e">
        <f t="shared" si="893"/>
        <v>#N/A</v>
      </c>
      <c r="V1693" s="8" t="e">
        <f t="shared" si="904"/>
        <v>#N/A</v>
      </c>
      <c r="W1693" s="8" t="e">
        <f t="shared" si="894"/>
        <v>#N/A</v>
      </c>
      <c r="Y1693" s="8">
        <f t="shared" si="895"/>
        <v>0</v>
      </c>
      <c r="Z1693" s="8">
        <f t="shared" si="896"/>
        <v>0</v>
      </c>
      <c r="AA1693" s="8">
        <f t="shared" si="897"/>
        <v>0</v>
      </c>
      <c r="AB1693" s="8">
        <f t="shared" si="905"/>
        <v>0</v>
      </c>
      <c r="AC1693" s="8">
        <f t="shared" si="898"/>
        <v>0</v>
      </c>
      <c r="AD1693" s="8">
        <f t="shared" si="906"/>
        <v>0</v>
      </c>
      <c r="AE1693" s="8">
        <f t="shared" si="899"/>
        <v>0</v>
      </c>
      <c r="AJ1693" s="7"/>
      <c r="AK1693" s="6"/>
      <c r="AL1693" s="6"/>
      <c r="AM1693" s="5"/>
      <c r="AN1693" s="5"/>
    </row>
    <row r="1694" spans="8:40" x14ac:dyDescent="0.15">
      <c r="H1694" s="17">
        <f t="shared" si="907"/>
        <v>143</v>
      </c>
      <c r="I1694" s="7" t="b">
        <f t="shared" si="900"/>
        <v>0</v>
      </c>
      <c r="J1694" s="16">
        <v>0</v>
      </c>
      <c r="K1694" s="14">
        <v>0</v>
      </c>
      <c r="L1694" s="15">
        <f t="shared" si="908"/>
        <v>2867.955305753278</v>
      </c>
      <c r="M1694" s="14">
        <f t="shared" si="892"/>
        <v>769177</v>
      </c>
      <c r="O1694" s="12" t="e">
        <f>1000*(IF(I83&lt;18,VLOOKUP(I83,'[1]Mortality (No Interventions) H'!$B$10:$O$129,13),VLOOKUP(I83,'[1]Mortality (Interventions) H'!$B$392:$AV$512,40)))</f>
        <v>#N/A</v>
      </c>
      <c r="P1694" s="11">
        <v>0</v>
      </c>
      <c r="Q1694" s="10" t="e">
        <f t="shared" si="901"/>
        <v>#N/A</v>
      </c>
      <c r="R1694" s="10" t="e">
        <f t="shared" si="902"/>
        <v>#N/A</v>
      </c>
      <c r="S1694" s="10" t="e">
        <f t="shared" si="903"/>
        <v>#N/A</v>
      </c>
      <c r="T1694" s="9" t="e">
        <f t="shared" si="893"/>
        <v>#N/A</v>
      </c>
      <c r="V1694" s="8" t="e">
        <f t="shared" si="904"/>
        <v>#N/A</v>
      </c>
      <c r="W1694" s="8" t="e">
        <f t="shared" si="894"/>
        <v>#N/A</v>
      </c>
      <c r="Y1694" s="8">
        <f t="shared" si="895"/>
        <v>0</v>
      </c>
      <c r="Z1694" s="8">
        <f t="shared" si="896"/>
        <v>0</v>
      </c>
      <c r="AA1694" s="8">
        <f t="shared" si="897"/>
        <v>0</v>
      </c>
      <c r="AB1694" s="8">
        <f t="shared" si="905"/>
        <v>0</v>
      </c>
      <c r="AC1694" s="8">
        <f t="shared" si="898"/>
        <v>0</v>
      </c>
      <c r="AD1694" s="8">
        <f t="shared" si="906"/>
        <v>0</v>
      </c>
      <c r="AE1694" s="8">
        <f t="shared" si="899"/>
        <v>0</v>
      </c>
      <c r="AJ1694" s="7"/>
      <c r="AK1694" s="6"/>
      <c r="AL1694" s="6"/>
      <c r="AM1694" s="5"/>
      <c r="AN1694" s="5"/>
    </row>
    <row r="1695" spans="8:40" x14ac:dyDescent="0.15">
      <c r="H1695" s="17">
        <f t="shared" si="907"/>
        <v>144</v>
      </c>
      <c r="I1695" s="7" t="b">
        <f t="shared" si="900"/>
        <v>0</v>
      </c>
      <c r="J1695" s="16">
        <v>0</v>
      </c>
      <c r="K1695" s="14">
        <v>0</v>
      </c>
      <c r="L1695" s="15">
        <f t="shared" si="908"/>
        <v>2867.955305753278</v>
      </c>
      <c r="M1695" s="14">
        <f t="shared" si="892"/>
        <v>769177</v>
      </c>
      <c r="O1695" s="12" t="e">
        <f>1000*(IF(I84&lt;18,VLOOKUP(I84,'[1]Mortality (No Interventions) H'!$B$10:$O$129,13),VLOOKUP(I84,'[1]Mortality (Interventions) H'!$B$392:$AV$512,40)))</f>
        <v>#N/A</v>
      </c>
      <c r="P1695" s="11">
        <v>0</v>
      </c>
      <c r="Q1695" s="10" t="e">
        <f t="shared" si="901"/>
        <v>#N/A</v>
      </c>
      <c r="R1695" s="10" t="e">
        <f t="shared" si="902"/>
        <v>#N/A</v>
      </c>
      <c r="S1695" s="10" t="e">
        <f t="shared" si="903"/>
        <v>#N/A</v>
      </c>
      <c r="T1695" s="9" t="e">
        <f t="shared" si="893"/>
        <v>#N/A</v>
      </c>
      <c r="V1695" s="8" t="e">
        <f t="shared" si="904"/>
        <v>#N/A</v>
      </c>
      <c r="W1695" s="8" t="e">
        <f t="shared" si="894"/>
        <v>#N/A</v>
      </c>
      <c r="Y1695" s="8">
        <f t="shared" si="895"/>
        <v>0</v>
      </c>
      <c r="Z1695" s="8">
        <f t="shared" si="896"/>
        <v>0</v>
      </c>
      <c r="AA1695" s="8">
        <f t="shared" si="897"/>
        <v>0</v>
      </c>
      <c r="AB1695" s="8">
        <f t="shared" si="905"/>
        <v>0</v>
      </c>
      <c r="AC1695" s="8">
        <f t="shared" si="898"/>
        <v>0</v>
      </c>
      <c r="AD1695" s="8">
        <f t="shared" si="906"/>
        <v>0</v>
      </c>
      <c r="AE1695" s="8">
        <f t="shared" si="899"/>
        <v>0</v>
      </c>
      <c r="AJ1695" s="7"/>
      <c r="AK1695" s="6"/>
      <c r="AL1695" s="6"/>
      <c r="AM1695" s="5"/>
      <c r="AN1695" s="5"/>
    </row>
    <row r="1696" spans="8:40" x14ac:dyDescent="0.15">
      <c r="H1696" s="17">
        <f t="shared" si="907"/>
        <v>145</v>
      </c>
      <c r="I1696" s="7" t="b">
        <f t="shared" si="900"/>
        <v>0</v>
      </c>
      <c r="J1696" s="16">
        <v>0</v>
      </c>
      <c r="K1696" s="14">
        <v>0</v>
      </c>
      <c r="L1696" s="15">
        <f t="shared" si="908"/>
        <v>2867.955305753278</v>
      </c>
      <c r="M1696" s="14">
        <f t="shared" si="892"/>
        <v>769177</v>
      </c>
      <c r="O1696" s="12" t="e">
        <f>1000*(IF(I85&lt;18,VLOOKUP(I85,'[1]Mortality (No Interventions) H'!$B$10:$O$129,13),VLOOKUP(I85,'[1]Mortality (Interventions) H'!$B$392:$AV$512,40)))</f>
        <v>#N/A</v>
      </c>
      <c r="P1696" s="11">
        <v>0</v>
      </c>
      <c r="Q1696" s="10" t="e">
        <f t="shared" si="901"/>
        <v>#N/A</v>
      </c>
      <c r="R1696" s="10" t="e">
        <f t="shared" si="902"/>
        <v>#N/A</v>
      </c>
      <c r="S1696" s="10" t="e">
        <f t="shared" si="903"/>
        <v>#N/A</v>
      </c>
      <c r="T1696" s="9" t="e">
        <f t="shared" si="893"/>
        <v>#N/A</v>
      </c>
      <c r="V1696" s="8" t="e">
        <f t="shared" si="904"/>
        <v>#N/A</v>
      </c>
      <c r="W1696" s="8" t="e">
        <f t="shared" si="894"/>
        <v>#N/A</v>
      </c>
      <c r="Y1696" s="8">
        <f t="shared" si="895"/>
        <v>0</v>
      </c>
      <c r="Z1696" s="8">
        <f t="shared" si="896"/>
        <v>0</v>
      </c>
      <c r="AA1696" s="8">
        <f t="shared" si="897"/>
        <v>0</v>
      </c>
      <c r="AB1696" s="8">
        <f t="shared" si="905"/>
        <v>0</v>
      </c>
      <c r="AC1696" s="8">
        <f t="shared" si="898"/>
        <v>0</v>
      </c>
      <c r="AD1696" s="8">
        <f t="shared" si="906"/>
        <v>0</v>
      </c>
      <c r="AE1696" s="8">
        <f t="shared" si="899"/>
        <v>0</v>
      </c>
      <c r="AJ1696" s="7"/>
      <c r="AK1696" s="6"/>
      <c r="AL1696" s="6"/>
      <c r="AM1696" s="5"/>
      <c r="AN1696" s="5"/>
    </row>
    <row r="1697" spans="8:40" x14ac:dyDescent="0.15">
      <c r="H1697" s="17">
        <f t="shared" si="907"/>
        <v>146</v>
      </c>
      <c r="I1697" s="7" t="b">
        <f t="shared" si="900"/>
        <v>0</v>
      </c>
      <c r="J1697" s="16">
        <v>0</v>
      </c>
      <c r="K1697" s="14">
        <v>0</v>
      </c>
      <c r="L1697" s="15">
        <f t="shared" si="908"/>
        <v>2867.955305753278</v>
      </c>
      <c r="M1697" s="14">
        <f t="shared" si="892"/>
        <v>769177</v>
      </c>
      <c r="O1697" s="12" t="e">
        <f>1000*(IF(I86&lt;18,VLOOKUP(I86,'[1]Mortality (No Interventions) H'!$B$10:$O$129,13),VLOOKUP(I86,'[1]Mortality (Interventions) H'!$B$392:$AV$512,40)))</f>
        <v>#N/A</v>
      </c>
      <c r="P1697" s="11">
        <v>0</v>
      </c>
      <c r="Q1697" s="10" t="e">
        <f t="shared" si="901"/>
        <v>#N/A</v>
      </c>
      <c r="R1697" s="10" t="e">
        <f t="shared" si="902"/>
        <v>#N/A</v>
      </c>
      <c r="S1697" s="10" t="e">
        <f t="shared" si="903"/>
        <v>#N/A</v>
      </c>
      <c r="T1697" s="9" t="e">
        <f t="shared" si="893"/>
        <v>#N/A</v>
      </c>
      <c r="V1697" s="8" t="e">
        <f t="shared" si="904"/>
        <v>#N/A</v>
      </c>
      <c r="W1697" s="8" t="e">
        <f t="shared" si="894"/>
        <v>#N/A</v>
      </c>
      <c r="Y1697" s="8">
        <f t="shared" si="895"/>
        <v>0</v>
      </c>
      <c r="Z1697" s="8">
        <f t="shared" si="896"/>
        <v>0</v>
      </c>
      <c r="AA1697" s="8">
        <f t="shared" si="897"/>
        <v>0</v>
      </c>
      <c r="AB1697" s="8">
        <f t="shared" si="905"/>
        <v>0</v>
      </c>
      <c r="AC1697" s="8">
        <f t="shared" si="898"/>
        <v>0</v>
      </c>
      <c r="AD1697" s="8">
        <f t="shared" si="906"/>
        <v>0</v>
      </c>
      <c r="AE1697" s="8">
        <f t="shared" si="899"/>
        <v>0</v>
      </c>
      <c r="AJ1697" s="7"/>
      <c r="AK1697" s="6"/>
      <c r="AL1697" s="6"/>
      <c r="AM1697" s="5"/>
      <c r="AN1697" s="5"/>
    </row>
    <row r="1698" spans="8:40" x14ac:dyDescent="0.15">
      <c r="H1698" s="17">
        <f t="shared" si="907"/>
        <v>147</v>
      </c>
      <c r="I1698" s="7" t="b">
        <f t="shared" si="900"/>
        <v>0</v>
      </c>
      <c r="J1698" s="16">
        <v>0</v>
      </c>
      <c r="K1698" s="14">
        <v>0</v>
      </c>
      <c r="L1698" s="15">
        <f t="shared" si="908"/>
        <v>2867.955305753278</v>
      </c>
      <c r="M1698" s="14">
        <f t="shared" si="892"/>
        <v>769177</v>
      </c>
      <c r="O1698" s="12" t="e">
        <f>1000*(IF(I87&lt;18,VLOOKUP(I87,'[1]Mortality (No Interventions) H'!$B$10:$O$129,13),VLOOKUP(I87,'[1]Mortality (Interventions) H'!$B$392:$AV$512,40)))</f>
        <v>#N/A</v>
      </c>
      <c r="P1698" s="11">
        <v>0</v>
      </c>
      <c r="Q1698" s="10" t="e">
        <f t="shared" si="901"/>
        <v>#N/A</v>
      </c>
      <c r="R1698" s="10" t="e">
        <f t="shared" si="902"/>
        <v>#N/A</v>
      </c>
      <c r="S1698" s="10" t="e">
        <f t="shared" si="903"/>
        <v>#N/A</v>
      </c>
      <c r="T1698" s="9" t="e">
        <f t="shared" si="893"/>
        <v>#N/A</v>
      </c>
      <c r="V1698" s="8" t="e">
        <f t="shared" si="904"/>
        <v>#N/A</v>
      </c>
      <c r="W1698" s="8" t="e">
        <f t="shared" si="894"/>
        <v>#N/A</v>
      </c>
      <c r="Y1698" s="8">
        <f t="shared" si="895"/>
        <v>0</v>
      </c>
      <c r="Z1698" s="8">
        <f t="shared" si="896"/>
        <v>0</v>
      </c>
      <c r="AA1698" s="8">
        <f t="shared" si="897"/>
        <v>0</v>
      </c>
      <c r="AB1698" s="8">
        <f t="shared" si="905"/>
        <v>0</v>
      </c>
      <c r="AC1698" s="8">
        <f t="shared" si="898"/>
        <v>0</v>
      </c>
      <c r="AD1698" s="8">
        <f t="shared" si="906"/>
        <v>0</v>
      </c>
      <c r="AE1698" s="8">
        <f t="shared" si="899"/>
        <v>0</v>
      </c>
      <c r="AJ1698" s="7"/>
      <c r="AK1698" s="6"/>
      <c r="AL1698" s="6"/>
      <c r="AM1698" s="5"/>
      <c r="AN1698" s="5"/>
    </row>
    <row r="1699" spans="8:40" x14ac:dyDescent="0.15">
      <c r="H1699" s="17">
        <f t="shared" si="907"/>
        <v>148</v>
      </c>
      <c r="I1699" s="7" t="b">
        <f t="shared" si="900"/>
        <v>0</v>
      </c>
      <c r="J1699" s="16">
        <v>0</v>
      </c>
      <c r="K1699" s="14">
        <v>0</v>
      </c>
      <c r="L1699" s="15">
        <f t="shared" si="908"/>
        <v>2867.955305753278</v>
      </c>
      <c r="M1699" s="14">
        <f t="shared" si="892"/>
        <v>769177</v>
      </c>
      <c r="O1699" s="12" t="e">
        <f>1000*(IF(I88&lt;18,VLOOKUP(I88,'[1]Mortality (No Interventions) H'!$B$10:$O$129,13),VLOOKUP(I88,'[1]Mortality (Interventions) H'!$B$392:$AV$512,40)))</f>
        <v>#N/A</v>
      </c>
      <c r="P1699" s="11">
        <v>0</v>
      </c>
      <c r="Q1699" s="10" t="e">
        <f t="shared" si="901"/>
        <v>#N/A</v>
      </c>
      <c r="R1699" s="10" t="e">
        <f t="shared" si="902"/>
        <v>#N/A</v>
      </c>
      <c r="S1699" s="10" t="e">
        <f t="shared" si="903"/>
        <v>#N/A</v>
      </c>
      <c r="T1699" s="9" t="e">
        <f t="shared" si="893"/>
        <v>#N/A</v>
      </c>
      <c r="V1699" s="8" t="e">
        <f t="shared" si="904"/>
        <v>#N/A</v>
      </c>
      <c r="W1699" s="8" t="e">
        <f t="shared" si="894"/>
        <v>#N/A</v>
      </c>
      <c r="Y1699" s="8">
        <f t="shared" si="895"/>
        <v>0</v>
      </c>
      <c r="Z1699" s="8">
        <f t="shared" si="896"/>
        <v>0</v>
      </c>
      <c r="AA1699" s="8">
        <f t="shared" si="897"/>
        <v>0</v>
      </c>
      <c r="AB1699" s="8">
        <f t="shared" si="905"/>
        <v>0</v>
      </c>
      <c r="AC1699" s="8">
        <f t="shared" si="898"/>
        <v>0</v>
      </c>
      <c r="AD1699" s="8">
        <f t="shared" si="906"/>
        <v>0</v>
      </c>
      <c r="AE1699" s="8">
        <f t="shared" si="899"/>
        <v>0</v>
      </c>
      <c r="AJ1699" s="7"/>
      <c r="AK1699" s="6"/>
      <c r="AL1699" s="6"/>
      <c r="AM1699" s="5"/>
      <c r="AN1699" s="5"/>
    </row>
    <row r="1700" spans="8:40" x14ac:dyDescent="0.15">
      <c r="H1700" s="17">
        <f t="shared" si="907"/>
        <v>149</v>
      </c>
      <c r="I1700" s="7" t="b">
        <f t="shared" si="900"/>
        <v>0</v>
      </c>
      <c r="J1700" s="16">
        <v>0</v>
      </c>
      <c r="K1700" s="14">
        <v>0</v>
      </c>
      <c r="L1700" s="15">
        <f t="shared" si="908"/>
        <v>2867.955305753278</v>
      </c>
      <c r="M1700" s="14">
        <f t="shared" si="892"/>
        <v>769177</v>
      </c>
      <c r="O1700" s="12" t="e">
        <f>1000*(IF(I89&lt;18,VLOOKUP(I89,'[1]Mortality (No Interventions) H'!$B$10:$O$129,13),VLOOKUP(I89,'[1]Mortality (Interventions) H'!$B$392:$AV$512,40)))</f>
        <v>#N/A</v>
      </c>
      <c r="P1700" s="11">
        <v>0</v>
      </c>
      <c r="Q1700" s="10" t="e">
        <f t="shared" si="901"/>
        <v>#N/A</v>
      </c>
      <c r="R1700" s="10" t="e">
        <f t="shared" si="902"/>
        <v>#N/A</v>
      </c>
      <c r="S1700" s="10" t="e">
        <f t="shared" si="903"/>
        <v>#N/A</v>
      </c>
      <c r="T1700" s="9" t="e">
        <f t="shared" si="893"/>
        <v>#N/A</v>
      </c>
      <c r="V1700" s="8" t="e">
        <f t="shared" si="904"/>
        <v>#N/A</v>
      </c>
      <c r="W1700" s="8" t="e">
        <f t="shared" si="894"/>
        <v>#N/A</v>
      </c>
      <c r="Y1700" s="8">
        <f t="shared" si="895"/>
        <v>0</v>
      </c>
      <c r="Z1700" s="8">
        <f t="shared" si="896"/>
        <v>0</v>
      </c>
      <c r="AA1700" s="8">
        <f t="shared" si="897"/>
        <v>0</v>
      </c>
      <c r="AB1700" s="8">
        <f t="shared" si="905"/>
        <v>0</v>
      </c>
      <c r="AC1700" s="8">
        <f t="shared" si="898"/>
        <v>0</v>
      </c>
      <c r="AD1700" s="8">
        <f t="shared" si="906"/>
        <v>0</v>
      </c>
      <c r="AE1700" s="8">
        <f t="shared" si="899"/>
        <v>0</v>
      </c>
      <c r="AJ1700" s="7"/>
      <c r="AK1700" s="6"/>
      <c r="AL1700" s="6"/>
      <c r="AM1700" s="5"/>
      <c r="AN1700" s="5"/>
    </row>
    <row r="1701" spans="8:40" x14ac:dyDescent="0.15">
      <c r="H1701" s="17">
        <f t="shared" si="907"/>
        <v>150</v>
      </c>
      <c r="I1701" s="7" t="b">
        <f t="shared" si="900"/>
        <v>0</v>
      </c>
      <c r="J1701" s="16">
        <v>0</v>
      </c>
      <c r="K1701" s="14">
        <v>0</v>
      </c>
      <c r="L1701" s="15">
        <f t="shared" si="908"/>
        <v>2867.955305753278</v>
      </c>
      <c r="M1701" s="14">
        <f t="shared" si="892"/>
        <v>769177</v>
      </c>
      <c r="O1701" s="12" t="e">
        <f>1000*(IF(I90&lt;18,VLOOKUP(I90,'[1]Mortality (No Interventions) H'!$B$10:$O$129,13),VLOOKUP(I90,'[1]Mortality (Interventions) H'!$B$392:$AV$512,40)))</f>
        <v>#N/A</v>
      </c>
      <c r="P1701" s="11">
        <v>0</v>
      </c>
      <c r="Q1701" s="10" t="e">
        <f t="shared" si="901"/>
        <v>#N/A</v>
      </c>
      <c r="R1701" s="10" t="e">
        <f t="shared" si="902"/>
        <v>#N/A</v>
      </c>
      <c r="S1701" s="10" t="e">
        <f t="shared" si="903"/>
        <v>#N/A</v>
      </c>
      <c r="T1701" s="9" t="e">
        <f t="shared" si="893"/>
        <v>#N/A</v>
      </c>
      <c r="V1701" s="8" t="e">
        <f t="shared" si="904"/>
        <v>#N/A</v>
      </c>
      <c r="W1701" s="8" t="e">
        <f t="shared" si="894"/>
        <v>#N/A</v>
      </c>
      <c r="Y1701" s="8">
        <f t="shared" si="895"/>
        <v>0</v>
      </c>
      <c r="Z1701" s="8">
        <f t="shared" si="896"/>
        <v>0</v>
      </c>
      <c r="AA1701" s="8">
        <f t="shared" si="897"/>
        <v>0</v>
      </c>
      <c r="AB1701" s="8">
        <f t="shared" si="905"/>
        <v>0</v>
      </c>
      <c r="AC1701" s="8">
        <f t="shared" si="898"/>
        <v>0</v>
      </c>
      <c r="AD1701" s="8">
        <f t="shared" si="906"/>
        <v>0</v>
      </c>
      <c r="AE1701" s="8">
        <f t="shared" si="899"/>
        <v>0</v>
      </c>
      <c r="AJ1701" s="7"/>
      <c r="AK1701" s="6"/>
      <c r="AL1701" s="6"/>
      <c r="AM1701" s="5"/>
      <c r="AN1701" s="5"/>
    </row>
    <row r="1702" spans="8:40" x14ac:dyDescent="0.15">
      <c r="H1702" s="17">
        <f t="shared" si="907"/>
        <v>151</v>
      </c>
      <c r="I1702" s="7" t="b">
        <f t="shared" si="900"/>
        <v>0</v>
      </c>
      <c r="J1702" s="16">
        <v>0</v>
      </c>
      <c r="K1702" s="14">
        <v>0</v>
      </c>
      <c r="L1702" s="15">
        <f t="shared" si="908"/>
        <v>2867.955305753278</v>
      </c>
      <c r="M1702" s="14">
        <f t="shared" si="892"/>
        <v>769177</v>
      </c>
      <c r="O1702" s="12" t="e">
        <f>1000*(IF(I91&lt;18,VLOOKUP(I91,'[1]Mortality (No Interventions) H'!$B$10:$O$129,13),VLOOKUP(I91,'[1]Mortality (Interventions) H'!$B$392:$AV$512,40)))</f>
        <v>#N/A</v>
      </c>
      <c r="P1702" s="11">
        <v>0</v>
      </c>
      <c r="Q1702" s="10" t="e">
        <f t="shared" si="901"/>
        <v>#N/A</v>
      </c>
      <c r="R1702" s="10" t="e">
        <f t="shared" si="902"/>
        <v>#N/A</v>
      </c>
      <c r="S1702" s="10" t="e">
        <f t="shared" si="903"/>
        <v>#N/A</v>
      </c>
      <c r="T1702" s="9" t="e">
        <f t="shared" si="893"/>
        <v>#N/A</v>
      </c>
      <c r="V1702" s="8" t="e">
        <f t="shared" si="904"/>
        <v>#N/A</v>
      </c>
      <c r="W1702" s="8" t="e">
        <f t="shared" si="894"/>
        <v>#N/A</v>
      </c>
      <c r="Y1702" s="8">
        <f t="shared" si="895"/>
        <v>0</v>
      </c>
      <c r="Z1702" s="8">
        <f t="shared" si="896"/>
        <v>0</v>
      </c>
      <c r="AA1702" s="8">
        <f t="shared" si="897"/>
        <v>0</v>
      </c>
      <c r="AB1702" s="8">
        <f t="shared" si="905"/>
        <v>0</v>
      </c>
      <c r="AC1702" s="8">
        <f t="shared" si="898"/>
        <v>0</v>
      </c>
      <c r="AD1702" s="8">
        <f t="shared" si="906"/>
        <v>0</v>
      </c>
      <c r="AE1702" s="8">
        <f t="shared" si="899"/>
        <v>0</v>
      </c>
      <c r="AJ1702" s="7"/>
      <c r="AK1702" s="6"/>
      <c r="AL1702" s="6"/>
      <c r="AM1702" s="5"/>
      <c r="AN1702" s="5"/>
    </row>
    <row r="1703" spans="8:40" x14ac:dyDescent="0.15">
      <c r="H1703" s="17">
        <f t="shared" si="907"/>
        <v>152</v>
      </c>
      <c r="I1703" s="7" t="b">
        <f t="shared" si="900"/>
        <v>0</v>
      </c>
      <c r="J1703" s="16">
        <v>0</v>
      </c>
      <c r="K1703" s="14">
        <v>0</v>
      </c>
      <c r="L1703" s="15">
        <f t="shared" si="908"/>
        <v>2867.955305753278</v>
      </c>
      <c r="M1703" s="14">
        <f t="shared" si="892"/>
        <v>769177</v>
      </c>
      <c r="O1703" s="12" t="e">
        <f>1000*(IF(I92&lt;18,VLOOKUP(I92,'[1]Mortality (No Interventions) H'!$B$10:$O$129,13),VLOOKUP(I92,'[1]Mortality (Interventions) H'!$B$392:$AV$512,40)))</f>
        <v>#N/A</v>
      </c>
      <c r="P1703" s="11">
        <v>0</v>
      </c>
      <c r="Q1703" s="10" t="e">
        <f t="shared" si="901"/>
        <v>#N/A</v>
      </c>
      <c r="R1703" s="10" t="e">
        <f t="shared" si="902"/>
        <v>#N/A</v>
      </c>
      <c r="S1703" s="10" t="e">
        <f t="shared" si="903"/>
        <v>#N/A</v>
      </c>
      <c r="T1703" s="9" t="e">
        <f t="shared" si="893"/>
        <v>#N/A</v>
      </c>
      <c r="V1703" s="8" t="e">
        <f t="shared" si="904"/>
        <v>#N/A</v>
      </c>
      <c r="W1703" s="8" t="e">
        <f t="shared" si="894"/>
        <v>#N/A</v>
      </c>
      <c r="Y1703" s="8">
        <f t="shared" si="895"/>
        <v>0</v>
      </c>
      <c r="Z1703" s="8">
        <f t="shared" si="896"/>
        <v>0</v>
      </c>
      <c r="AA1703" s="8">
        <f t="shared" si="897"/>
        <v>0</v>
      </c>
      <c r="AB1703" s="8">
        <f t="shared" si="905"/>
        <v>0</v>
      </c>
      <c r="AC1703" s="8">
        <f t="shared" si="898"/>
        <v>0</v>
      </c>
      <c r="AD1703" s="8">
        <f t="shared" si="906"/>
        <v>0</v>
      </c>
      <c r="AE1703" s="8">
        <f t="shared" si="899"/>
        <v>0</v>
      </c>
      <c r="AJ1703" s="7"/>
      <c r="AK1703" s="6"/>
      <c r="AL1703" s="6"/>
      <c r="AM1703" s="5"/>
      <c r="AN1703" s="5"/>
    </row>
    <row r="1704" spans="8:40" x14ac:dyDescent="0.15">
      <c r="H1704" s="17">
        <f t="shared" si="907"/>
        <v>153</v>
      </c>
      <c r="I1704" s="7" t="b">
        <f t="shared" si="900"/>
        <v>0</v>
      </c>
      <c r="J1704" s="16">
        <v>0</v>
      </c>
      <c r="K1704" s="14">
        <v>0</v>
      </c>
      <c r="L1704" s="15">
        <f t="shared" si="908"/>
        <v>2867.955305753278</v>
      </c>
      <c r="M1704" s="14">
        <f t="shared" si="892"/>
        <v>769177</v>
      </c>
      <c r="O1704" s="12" t="e">
        <f>1000*(IF(I93&lt;18,VLOOKUP(I93,'[1]Mortality (No Interventions) H'!$B$10:$O$129,13),VLOOKUP(I93,'[1]Mortality (Interventions) H'!$B$392:$AV$512,40)))</f>
        <v>#N/A</v>
      </c>
      <c r="P1704" s="11">
        <v>0</v>
      </c>
      <c r="Q1704" s="10" t="e">
        <f t="shared" si="901"/>
        <v>#N/A</v>
      </c>
      <c r="R1704" s="10" t="e">
        <f t="shared" si="902"/>
        <v>#N/A</v>
      </c>
      <c r="S1704" s="10" t="e">
        <f t="shared" si="903"/>
        <v>#N/A</v>
      </c>
      <c r="T1704" s="9" t="e">
        <f t="shared" si="893"/>
        <v>#N/A</v>
      </c>
      <c r="V1704" s="8" t="e">
        <f t="shared" si="904"/>
        <v>#N/A</v>
      </c>
      <c r="W1704" s="8" t="e">
        <f t="shared" si="894"/>
        <v>#N/A</v>
      </c>
      <c r="Y1704" s="8">
        <f t="shared" si="895"/>
        <v>0</v>
      </c>
      <c r="Z1704" s="8">
        <f t="shared" si="896"/>
        <v>0</v>
      </c>
      <c r="AA1704" s="8">
        <f t="shared" si="897"/>
        <v>0</v>
      </c>
      <c r="AB1704" s="8">
        <f t="shared" si="905"/>
        <v>0</v>
      </c>
      <c r="AC1704" s="8">
        <f t="shared" si="898"/>
        <v>0</v>
      </c>
      <c r="AD1704" s="8">
        <f t="shared" si="906"/>
        <v>0</v>
      </c>
      <c r="AE1704" s="8">
        <f t="shared" si="899"/>
        <v>0</v>
      </c>
      <c r="AJ1704" s="7"/>
      <c r="AK1704" s="6"/>
      <c r="AL1704" s="6"/>
      <c r="AM1704" s="5"/>
      <c r="AN1704" s="5"/>
    </row>
    <row r="1705" spans="8:40" x14ac:dyDescent="0.15">
      <c r="H1705" s="17">
        <f t="shared" si="907"/>
        <v>154</v>
      </c>
      <c r="I1705" s="7" t="b">
        <f t="shared" si="900"/>
        <v>0</v>
      </c>
      <c r="J1705" s="16">
        <v>0</v>
      </c>
      <c r="K1705" s="14">
        <v>0</v>
      </c>
      <c r="L1705" s="15">
        <f t="shared" si="908"/>
        <v>2867.955305753278</v>
      </c>
      <c r="M1705" s="14">
        <f t="shared" si="892"/>
        <v>769177</v>
      </c>
      <c r="O1705" s="12" t="e">
        <f>1000*(IF(I94&lt;18,VLOOKUP(I94,'[1]Mortality (No Interventions) H'!$B$10:$O$129,13),VLOOKUP(I94,'[1]Mortality (Interventions) H'!$B$392:$AV$512,40)))</f>
        <v>#N/A</v>
      </c>
      <c r="P1705" s="11">
        <v>0</v>
      </c>
      <c r="Q1705" s="10" t="e">
        <f t="shared" si="901"/>
        <v>#N/A</v>
      </c>
      <c r="R1705" s="10" t="e">
        <f t="shared" si="902"/>
        <v>#N/A</v>
      </c>
      <c r="S1705" s="10" t="e">
        <f t="shared" si="903"/>
        <v>#N/A</v>
      </c>
      <c r="T1705" s="9" t="e">
        <f t="shared" si="893"/>
        <v>#N/A</v>
      </c>
      <c r="V1705" s="8" t="e">
        <f t="shared" si="904"/>
        <v>#N/A</v>
      </c>
      <c r="W1705" s="8" t="e">
        <f t="shared" si="894"/>
        <v>#N/A</v>
      </c>
      <c r="Y1705" s="8">
        <f t="shared" si="895"/>
        <v>0</v>
      </c>
      <c r="Z1705" s="8">
        <f t="shared" si="896"/>
        <v>0</v>
      </c>
      <c r="AA1705" s="8">
        <f t="shared" si="897"/>
        <v>0</v>
      </c>
      <c r="AB1705" s="8">
        <f t="shared" si="905"/>
        <v>0</v>
      </c>
      <c r="AC1705" s="8">
        <f t="shared" si="898"/>
        <v>0</v>
      </c>
      <c r="AD1705" s="8">
        <f t="shared" si="906"/>
        <v>0</v>
      </c>
      <c r="AE1705" s="8">
        <f t="shared" si="899"/>
        <v>0</v>
      </c>
      <c r="AJ1705" s="7"/>
      <c r="AK1705" s="6"/>
      <c r="AL1705" s="6"/>
      <c r="AM1705" s="5"/>
      <c r="AN1705" s="5"/>
    </row>
    <row r="1706" spans="8:40" x14ac:dyDescent="0.15">
      <c r="H1706" s="17">
        <f t="shared" si="907"/>
        <v>155</v>
      </c>
      <c r="I1706" s="7" t="b">
        <f t="shared" si="900"/>
        <v>0</v>
      </c>
      <c r="J1706" s="16">
        <v>0</v>
      </c>
      <c r="K1706" s="14">
        <v>0</v>
      </c>
      <c r="L1706" s="15">
        <f t="shared" si="908"/>
        <v>2867.955305753278</v>
      </c>
      <c r="M1706" s="14">
        <f t="shared" si="892"/>
        <v>769177</v>
      </c>
      <c r="O1706" s="12" t="e">
        <f>1000*(IF(I95&lt;18,VLOOKUP(I95,'[1]Mortality (No Interventions) H'!$B$10:$O$129,13),VLOOKUP(I95,'[1]Mortality (Interventions) H'!$B$392:$AV$512,40)))</f>
        <v>#N/A</v>
      </c>
      <c r="P1706" s="11">
        <v>0</v>
      </c>
      <c r="Q1706" s="10" t="e">
        <f t="shared" si="901"/>
        <v>#N/A</v>
      </c>
      <c r="R1706" s="10" t="e">
        <f t="shared" si="902"/>
        <v>#N/A</v>
      </c>
      <c r="S1706" s="10" t="e">
        <f t="shared" si="903"/>
        <v>#N/A</v>
      </c>
      <c r="T1706" s="9" t="e">
        <f t="shared" si="893"/>
        <v>#N/A</v>
      </c>
      <c r="V1706" s="8" t="e">
        <f t="shared" si="904"/>
        <v>#N/A</v>
      </c>
      <c r="W1706" s="8" t="e">
        <f t="shared" si="894"/>
        <v>#N/A</v>
      </c>
      <c r="Y1706" s="8">
        <f t="shared" si="895"/>
        <v>0</v>
      </c>
      <c r="Z1706" s="8">
        <f t="shared" si="896"/>
        <v>0</v>
      </c>
      <c r="AA1706" s="8">
        <f t="shared" si="897"/>
        <v>0</v>
      </c>
      <c r="AB1706" s="8">
        <f t="shared" si="905"/>
        <v>0</v>
      </c>
      <c r="AC1706" s="8">
        <f t="shared" si="898"/>
        <v>0</v>
      </c>
      <c r="AD1706" s="8">
        <f t="shared" si="906"/>
        <v>0</v>
      </c>
      <c r="AE1706" s="8">
        <f t="shared" si="899"/>
        <v>0</v>
      </c>
      <c r="AJ1706" s="7"/>
      <c r="AK1706" s="6"/>
      <c r="AL1706" s="6"/>
      <c r="AM1706" s="5"/>
      <c r="AN1706" s="5"/>
    </row>
    <row r="1707" spans="8:40" x14ac:dyDescent="0.15">
      <c r="H1707" s="17">
        <f t="shared" si="907"/>
        <v>156</v>
      </c>
      <c r="I1707" s="7" t="b">
        <f t="shared" si="900"/>
        <v>0</v>
      </c>
      <c r="J1707" s="16">
        <v>0</v>
      </c>
      <c r="K1707" s="14">
        <v>0</v>
      </c>
      <c r="L1707" s="15">
        <f t="shared" si="908"/>
        <v>2867.955305753278</v>
      </c>
      <c r="M1707" s="14">
        <f t="shared" si="892"/>
        <v>769177</v>
      </c>
      <c r="O1707" s="12" t="e">
        <f>1000*(IF(I96&lt;18,VLOOKUP(I96,'[1]Mortality (No Interventions) H'!$B$10:$O$129,13),VLOOKUP(I96,'[1]Mortality (Interventions) H'!$B$392:$AV$512,40)))</f>
        <v>#N/A</v>
      </c>
      <c r="P1707" s="11">
        <v>0</v>
      </c>
      <c r="Q1707" s="10" t="e">
        <f t="shared" si="901"/>
        <v>#N/A</v>
      </c>
      <c r="R1707" s="10" t="e">
        <f t="shared" si="902"/>
        <v>#N/A</v>
      </c>
      <c r="S1707" s="10" t="e">
        <f t="shared" si="903"/>
        <v>#N/A</v>
      </c>
      <c r="T1707" s="9" t="e">
        <f t="shared" si="893"/>
        <v>#N/A</v>
      </c>
      <c r="V1707" s="8" t="e">
        <f t="shared" si="904"/>
        <v>#N/A</v>
      </c>
      <c r="W1707" s="8" t="e">
        <f t="shared" si="894"/>
        <v>#N/A</v>
      </c>
      <c r="Y1707" s="8">
        <f t="shared" si="895"/>
        <v>0</v>
      </c>
      <c r="Z1707" s="8">
        <f t="shared" si="896"/>
        <v>0</v>
      </c>
      <c r="AA1707" s="8">
        <f t="shared" si="897"/>
        <v>0</v>
      </c>
      <c r="AB1707" s="8">
        <f t="shared" si="905"/>
        <v>0</v>
      </c>
      <c r="AC1707" s="8">
        <f t="shared" si="898"/>
        <v>0</v>
      </c>
      <c r="AD1707" s="8">
        <f t="shared" si="906"/>
        <v>0</v>
      </c>
      <c r="AE1707" s="8">
        <f t="shared" si="899"/>
        <v>0</v>
      </c>
      <c r="AJ1707" s="7"/>
      <c r="AK1707" s="6"/>
      <c r="AL1707" s="6"/>
      <c r="AM1707" s="5"/>
      <c r="AN1707" s="5"/>
    </row>
    <row r="1708" spans="8:40" x14ac:dyDescent="0.15">
      <c r="H1708" s="17">
        <f t="shared" si="907"/>
        <v>157</v>
      </c>
      <c r="I1708" s="7" t="b">
        <f t="shared" si="900"/>
        <v>0</v>
      </c>
      <c r="J1708" s="16">
        <v>0</v>
      </c>
      <c r="K1708" s="14">
        <v>0</v>
      </c>
      <c r="L1708" s="15">
        <f t="shared" si="908"/>
        <v>2867.955305753278</v>
      </c>
      <c r="M1708" s="14">
        <f t="shared" si="892"/>
        <v>769177</v>
      </c>
      <c r="O1708" s="12" t="e">
        <f>1000*(IF(I97&lt;18,VLOOKUP(I97,'[1]Mortality (No Interventions) H'!$B$10:$O$129,13),VLOOKUP(I97,'[1]Mortality (Interventions) H'!$B$392:$AV$512,40)))</f>
        <v>#N/A</v>
      </c>
      <c r="P1708" s="11">
        <v>0</v>
      </c>
      <c r="Q1708" s="10" t="e">
        <f t="shared" si="901"/>
        <v>#N/A</v>
      </c>
      <c r="R1708" s="10" t="e">
        <f t="shared" si="902"/>
        <v>#N/A</v>
      </c>
      <c r="S1708" s="10" t="e">
        <f t="shared" si="903"/>
        <v>#N/A</v>
      </c>
      <c r="T1708" s="9" t="e">
        <f t="shared" si="893"/>
        <v>#N/A</v>
      </c>
      <c r="V1708" s="8" t="e">
        <f t="shared" si="904"/>
        <v>#N/A</v>
      </c>
      <c r="W1708" s="8" t="e">
        <f t="shared" si="894"/>
        <v>#N/A</v>
      </c>
      <c r="Y1708" s="8">
        <f t="shared" si="895"/>
        <v>0</v>
      </c>
      <c r="Z1708" s="8">
        <f t="shared" si="896"/>
        <v>0</v>
      </c>
      <c r="AA1708" s="8">
        <f t="shared" si="897"/>
        <v>0</v>
      </c>
      <c r="AB1708" s="8">
        <f t="shared" si="905"/>
        <v>0</v>
      </c>
      <c r="AC1708" s="8">
        <f t="shared" si="898"/>
        <v>0</v>
      </c>
      <c r="AD1708" s="8">
        <f t="shared" si="906"/>
        <v>0</v>
      </c>
      <c r="AE1708" s="8">
        <f t="shared" si="899"/>
        <v>0</v>
      </c>
      <c r="AJ1708" s="7"/>
      <c r="AK1708" s="6"/>
      <c r="AL1708" s="6"/>
      <c r="AM1708" s="5"/>
      <c r="AN1708" s="5"/>
    </row>
    <row r="1709" spans="8:40" x14ac:dyDescent="0.15">
      <c r="H1709" s="17">
        <f t="shared" si="907"/>
        <v>158</v>
      </c>
      <c r="I1709" s="7" t="b">
        <f t="shared" si="900"/>
        <v>0</v>
      </c>
      <c r="J1709" s="16">
        <v>0</v>
      </c>
      <c r="K1709" s="14">
        <v>0</v>
      </c>
      <c r="L1709" s="15">
        <f t="shared" si="908"/>
        <v>2867.955305753278</v>
      </c>
      <c r="M1709" s="14">
        <f t="shared" si="892"/>
        <v>769177</v>
      </c>
      <c r="O1709" s="12" t="e">
        <f>1000*(IF(I98&lt;18,VLOOKUP(I98,'[1]Mortality (No Interventions) H'!$B$10:$O$129,13),VLOOKUP(I98,'[1]Mortality (Interventions) H'!$B$392:$AV$512,40)))</f>
        <v>#N/A</v>
      </c>
      <c r="P1709" s="11">
        <v>0</v>
      </c>
      <c r="Q1709" s="10" t="e">
        <f t="shared" si="901"/>
        <v>#N/A</v>
      </c>
      <c r="R1709" s="10" t="e">
        <f t="shared" si="902"/>
        <v>#N/A</v>
      </c>
      <c r="S1709" s="10" t="e">
        <f t="shared" si="903"/>
        <v>#N/A</v>
      </c>
      <c r="T1709" s="9" t="e">
        <f t="shared" si="893"/>
        <v>#N/A</v>
      </c>
      <c r="V1709" s="8" t="e">
        <f t="shared" si="904"/>
        <v>#N/A</v>
      </c>
      <c r="W1709" s="8" t="e">
        <f t="shared" si="894"/>
        <v>#N/A</v>
      </c>
      <c r="Y1709" s="8">
        <f t="shared" si="895"/>
        <v>0</v>
      </c>
      <c r="Z1709" s="8">
        <f t="shared" si="896"/>
        <v>0</v>
      </c>
      <c r="AA1709" s="8">
        <f t="shared" si="897"/>
        <v>0</v>
      </c>
      <c r="AB1709" s="8">
        <f t="shared" si="905"/>
        <v>0</v>
      </c>
      <c r="AC1709" s="8">
        <f t="shared" si="898"/>
        <v>0</v>
      </c>
      <c r="AD1709" s="8">
        <f t="shared" si="906"/>
        <v>0</v>
      </c>
      <c r="AE1709" s="8">
        <f t="shared" si="899"/>
        <v>0</v>
      </c>
      <c r="AJ1709" s="7"/>
      <c r="AK1709" s="6"/>
      <c r="AL1709" s="6"/>
      <c r="AM1709" s="5"/>
      <c r="AN1709" s="5"/>
    </row>
    <row r="1710" spans="8:40" x14ac:dyDescent="0.15">
      <c r="H1710" s="17">
        <f t="shared" si="907"/>
        <v>159</v>
      </c>
      <c r="I1710" s="7" t="b">
        <f t="shared" si="900"/>
        <v>0</v>
      </c>
      <c r="J1710" s="16">
        <v>0</v>
      </c>
      <c r="K1710" s="14">
        <v>0</v>
      </c>
      <c r="L1710" s="15">
        <f t="shared" si="908"/>
        <v>2867.955305753278</v>
      </c>
      <c r="M1710" s="14">
        <f t="shared" si="892"/>
        <v>769177</v>
      </c>
      <c r="O1710" s="12" t="e">
        <f>1000*(IF(I99&lt;18,VLOOKUP(I99,'[1]Mortality (No Interventions) H'!$B$10:$O$129,13),VLOOKUP(I99,'[1]Mortality (Interventions) H'!$B$392:$AV$512,40)))</f>
        <v>#N/A</v>
      </c>
      <c r="P1710" s="11">
        <v>0</v>
      </c>
      <c r="Q1710" s="10" t="e">
        <f t="shared" si="901"/>
        <v>#N/A</v>
      </c>
      <c r="R1710" s="10" t="e">
        <f t="shared" si="902"/>
        <v>#N/A</v>
      </c>
      <c r="S1710" s="10" t="e">
        <f t="shared" si="903"/>
        <v>#N/A</v>
      </c>
      <c r="T1710" s="9" t="e">
        <f t="shared" si="893"/>
        <v>#N/A</v>
      </c>
      <c r="V1710" s="8" t="e">
        <f t="shared" si="904"/>
        <v>#N/A</v>
      </c>
      <c r="W1710" s="8" t="e">
        <f t="shared" si="894"/>
        <v>#N/A</v>
      </c>
      <c r="Y1710" s="8">
        <f t="shared" si="895"/>
        <v>0</v>
      </c>
      <c r="Z1710" s="8">
        <f t="shared" si="896"/>
        <v>0</v>
      </c>
      <c r="AA1710" s="8">
        <f t="shared" si="897"/>
        <v>0</v>
      </c>
      <c r="AB1710" s="8">
        <f t="shared" si="905"/>
        <v>0</v>
      </c>
      <c r="AC1710" s="8">
        <f t="shared" si="898"/>
        <v>0</v>
      </c>
      <c r="AD1710" s="8">
        <f t="shared" si="906"/>
        <v>0</v>
      </c>
      <c r="AE1710" s="8">
        <f t="shared" si="899"/>
        <v>0</v>
      </c>
      <c r="AJ1710" s="7"/>
      <c r="AK1710" s="6"/>
      <c r="AL1710" s="6"/>
      <c r="AM1710" s="5"/>
      <c r="AN1710" s="5"/>
    </row>
    <row r="1711" spans="8:40" x14ac:dyDescent="0.15">
      <c r="H1711" s="17">
        <f t="shared" si="907"/>
        <v>160</v>
      </c>
      <c r="I1711" s="7" t="b">
        <f t="shared" si="900"/>
        <v>0</v>
      </c>
      <c r="J1711" s="16">
        <v>0</v>
      </c>
      <c r="K1711" s="14">
        <v>0</v>
      </c>
      <c r="L1711" s="15">
        <f t="shared" si="908"/>
        <v>2867.955305753278</v>
      </c>
      <c r="M1711" s="14">
        <f t="shared" ref="M1711:M1735" si="909">$E$11</f>
        <v>769177</v>
      </c>
      <c r="O1711" s="12" t="e">
        <f>1000*(IF(I100&lt;18,VLOOKUP(I100,'[1]Mortality (No Interventions) H'!$B$10:$O$129,13),VLOOKUP(I100,'[1]Mortality (Interventions) H'!$B$392:$AV$512,40)))</f>
        <v>#N/A</v>
      </c>
      <c r="P1711" s="11">
        <v>0</v>
      </c>
      <c r="Q1711" s="10" t="e">
        <f t="shared" si="901"/>
        <v>#N/A</v>
      </c>
      <c r="R1711" s="10" t="e">
        <f t="shared" si="902"/>
        <v>#N/A</v>
      </c>
      <c r="S1711" s="10" t="e">
        <f t="shared" si="903"/>
        <v>#N/A</v>
      </c>
      <c r="T1711" s="9" t="e">
        <f t="shared" ref="T1711:T1735" si="910">Q1711-SUM(R1711:S1711)</f>
        <v>#N/A</v>
      </c>
      <c r="V1711" s="8" t="e">
        <f t="shared" si="904"/>
        <v>#N/A</v>
      </c>
      <c r="W1711" s="8" t="e">
        <f t="shared" ref="W1711:W1735" si="911">$G$14*M1711*T1711</f>
        <v>#N/A</v>
      </c>
      <c r="Y1711" s="8">
        <f t="shared" ref="Y1711:Y1735" si="912">IFERROR(_xlfn.IFNA($T1711*J1711,0),0)</f>
        <v>0</v>
      </c>
      <c r="Z1711" s="8">
        <f t="shared" ref="Z1711:Z1735" si="913">IFERROR(_xlfn.IFNA(-$T1711*K1711,0),0)</f>
        <v>0</v>
      </c>
      <c r="AA1711" s="8">
        <f t="shared" ref="AA1711:AA1735" si="914">IFERROR(_xlfn.IFNA(-$T1711*L1711,0),0)</f>
        <v>0</v>
      </c>
      <c r="AB1711" s="8">
        <f t="shared" si="905"/>
        <v>0</v>
      </c>
      <c r="AC1711" s="8">
        <f t="shared" ref="AC1711:AC1735" si="915">IFERROR(_xlfn.IFNA(SUM(Y1711:AB1711),0),0)</f>
        <v>0</v>
      </c>
      <c r="AD1711" s="8">
        <f t="shared" si="906"/>
        <v>0</v>
      </c>
      <c r="AE1711" s="8">
        <f t="shared" ref="AE1711:AE1735" si="916">IFERROR(_xlfn.IFNA(SUM(AC1711:AD1711),0),0)</f>
        <v>0</v>
      </c>
      <c r="AJ1711" s="7"/>
      <c r="AK1711" s="6"/>
      <c r="AL1711" s="6"/>
      <c r="AM1711" s="5"/>
      <c r="AN1711" s="5"/>
    </row>
    <row r="1712" spans="8:40" x14ac:dyDescent="0.15">
      <c r="H1712" s="17">
        <f t="shared" si="907"/>
        <v>161</v>
      </c>
      <c r="I1712" s="7" t="b">
        <f t="shared" ref="I1712:I1735" si="917">IF(H1712&lt;121, H1712 )</f>
        <v>0</v>
      </c>
      <c r="J1712" s="16">
        <v>0</v>
      </c>
      <c r="K1712" s="14">
        <v>0</v>
      </c>
      <c r="L1712" s="15">
        <f t="shared" si="908"/>
        <v>2867.955305753278</v>
      </c>
      <c r="M1712" s="14">
        <f t="shared" si="909"/>
        <v>769177</v>
      </c>
      <c r="O1712" s="12" t="e">
        <f>1000*(IF(I101&lt;18,VLOOKUP(I101,'[1]Mortality (No Interventions) H'!$B$10:$O$129,13),VLOOKUP(I101,'[1]Mortality (Interventions) H'!$B$392:$AV$512,40)))</f>
        <v>#N/A</v>
      </c>
      <c r="P1712" s="11">
        <v>0</v>
      </c>
      <c r="Q1712" s="10" t="e">
        <f t="shared" ref="Q1712:Q1735" si="918">T1711</f>
        <v>#N/A</v>
      </c>
      <c r="R1712" s="10" t="e">
        <f t="shared" ref="R1712:R1735" si="919">O1712*Q1712/1000</f>
        <v>#N/A</v>
      </c>
      <c r="S1712" s="10" t="e">
        <f t="shared" ref="S1712:S1735" si="920">MIN(P1712*Q1712,Q1712-R1712)</f>
        <v>#N/A</v>
      </c>
      <c r="T1712" s="9" t="e">
        <f t="shared" si="910"/>
        <v>#N/A</v>
      </c>
      <c r="V1712" s="8" t="e">
        <f t="shared" ref="V1712:V1735" si="921">W1711</f>
        <v>#N/A</v>
      </c>
      <c r="W1712" s="8" t="e">
        <f t="shared" si="911"/>
        <v>#N/A</v>
      </c>
      <c r="Y1712" s="8">
        <f t="shared" si="912"/>
        <v>0</v>
      </c>
      <c r="Z1712" s="8">
        <f t="shared" si="913"/>
        <v>0</v>
      </c>
      <c r="AA1712" s="8">
        <f t="shared" si="914"/>
        <v>0</v>
      </c>
      <c r="AB1712" s="8">
        <f t="shared" ref="AB1712:AB1735" si="922">IFERROR(_xlfn.IFNA(-M1712*R1712,0),0)</f>
        <v>0</v>
      </c>
      <c r="AC1712" s="8">
        <f t="shared" si="915"/>
        <v>0</v>
      </c>
      <c r="AD1712" s="8">
        <f t="shared" ref="AD1712:AD1735" si="923">IFERROR(_xlfn.IFNA($D$6*SUM(V1712:V1712,Y1712:Z1712),0),0)</f>
        <v>0</v>
      </c>
      <c r="AE1712" s="8">
        <f t="shared" si="916"/>
        <v>0</v>
      </c>
      <c r="AJ1712" s="7"/>
      <c r="AK1712" s="6"/>
      <c r="AL1712" s="6"/>
      <c r="AM1712" s="5"/>
      <c r="AN1712" s="5"/>
    </row>
    <row r="1713" spans="8:40" x14ac:dyDescent="0.15">
      <c r="H1713" s="17">
        <f t="shared" ref="H1713:H1735" si="924">H1712+1</f>
        <v>162</v>
      </c>
      <c r="I1713" s="7" t="b">
        <f t="shared" si="917"/>
        <v>0</v>
      </c>
      <c r="J1713" s="16">
        <v>0</v>
      </c>
      <c r="K1713" s="14">
        <v>0</v>
      </c>
      <c r="L1713" s="15">
        <f t="shared" ref="L1713:L1735" si="925">$C$1626</f>
        <v>2867.955305753278</v>
      </c>
      <c r="M1713" s="14">
        <f t="shared" si="909"/>
        <v>769177</v>
      </c>
      <c r="O1713" s="12" t="e">
        <f>1000*(IF(I102&lt;18,VLOOKUP(I102,'[1]Mortality (No Interventions) H'!$B$10:$O$129,13),VLOOKUP(I102,'[1]Mortality (Interventions) H'!$B$392:$AV$512,40)))</f>
        <v>#N/A</v>
      </c>
      <c r="P1713" s="11">
        <v>0</v>
      </c>
      <c r="Q1713" s="10" t="e">
        <f t="shared" si="918"/>
        <v>#N/A</v>
      </c>
      <c r="R1713" s="10" t="e">
        <f t="shared" si="919"/>
        <v>#N/A</v>
      </c>
      <c r="S1713" s="10" t="e">
        <f t="shared" si="920"/>
        <v>#N/A</v>
      </c>
      <c r="T1713" s="9" t="e">
        <f t="shared" si="910"/>
        <v>#N/A</v>
      </c>
      <c r="V1713" s="8" t="e">
        <f t="shared" si="921"/>
        <v>#N/A</v>
      </c>
      <c r="W1713" s="8" t="e">
        <f t="shared" si="911"/>
        <v>#N/A</v>
      </c>
      <c r="Y1713" s="8">
        <f t="shared" si="912"/>
        <v>0</v>
      </c>
      <c r="Z1713" s="8">
        <f t="shared" si="913"/>
        <v>0</v>
      </c>
      <c r="AA1713" s="8">
        <f t="shared" si="914"/>
        <v>0</v>
      </c>
      <c r="AB1713" s="8">
        <f t="shared" si="922"/>
        <v>0</v>
      </c>
      <c r="AC1713" s="8">
        <f t="shared" si="915"/>
        <v>0</v>
      </c>
      <c r="AD1713" s="8">
        <f t="shared" si="923"/>
        <v>0</v>
      </c>
      <c r="AE1713" s="8">
        <f t="shared" si="916"/>
        <v>0</v>
      </c>
      <c r="AJ1713" s="7"/>
      <c r="AK1713" s="6"/>
      <c r="AL1713" s="6"/>
      <c r="AM1713" s="5"/>
      <c r="AN1713" s="5"/>
    </row>
    <row r="1714" spans="8:40" x14ac:dyDescent="0.15">
      <c r="H1714" s="17">
        <f t="shared" si="924"/>
        <v>163</v>
      </c>
      <c r="I1714" s="7" t="b">
        <f t="shared" si="917"/>
        <v>0</v>
      </c>
      <c r="J1714" s="16">
        <v>0</v>
      </c>
      <c r="K1714" s="14">
        <v>0</v>
      </c>
      <c r="L1714" s="15">
        <f t="shared" si="925"/>
        <v>2867.955305753278</v>
      </c>
      <c r="M1714" s="14">
        <f t="shared" si="909"/>
        <v>769177</v>
      </c>
      <c r="O1714" s="12" t="e">
        <f>1000*(IF(I103&lt;18,VLOOKUP(I103,'[1]Mortality (No Interventions) H'!$B$10:$O$129,13),VLOOKUP(I103,'[1]Mortality (Interventions) H'!$B$392:$AV$512,40)))</f>
        <v>#N/A</v>
      </c>
      <c r="P1714" s="11">
        <v>0</v>
      </c>
      <c r="Q1714" s="10" t="e">
        <f t="shared" si="918"/>
        <v>#N/A</v>
      </c>
      <c r="R1714" s="10" t="e">
        <f t="shared" si="919"/>
        <v>#N/A</v>
      </c>
      <c r="S1714" s="10" t="e">
        <f t="shared" si="920"/>
        <v>#N/A</v>
      </c>
      <c r="T1714" s="9" t="e">
        <f t="shared" si="910"/>
        <v>#N/A</v>
      </c>
      <c r="V1714" s="8" t="e">
        <f t="shared" si="921"/>
        <v>#N/A</v>
      </c>
      <c r="W1714" s="8" t="e">
        <f t="shared" si="911"/>
        <v>#N/A</v>
      </c>
      <c r="Y1714" s="8">
        <f t="shared" si="912"/>
        <v>0</v>
      </c>
      <c r="Z1714" s="8">
        <f t="shared" si="913"/>
        <v>0</v>
      </c>
      <c r="AA1714" s="8">
        <f t="shared" si="914"/>
        <v>0</v>
      </c>
      <c r="AB1714" s="8">
        <f t="shared" si="922"/>
        <v>0</v>
      </c>
      <c r="AC1714" s="8">
        <f t="shared" si="915"/>
        <v>0</v>
      </c>
      <c r="AD1714" s="8">
        <f t="shared" si="923"/>
        <v>0</v>
      </c>
      <c r="AE1714" s="8">
        <f t="shared" si="916"/>
        <v>0</v>
      </c>
      <c r="AJ1714" s="7"/>
      <c r="AK1714" s="6"/>
      <c r="AL1714" s="6"/>
      <c r="AM1714" s="5"/>
      <c r="AN1714" s="5"/>
    </row>
    <row r="1715" spans="8:40" x14ac:dyDescent="0.15">
      <c r="H1715" s="17">
        <f t="shared" si="924"/>
        <v>164</v>
      </c>
      <c r="I1715" s="7" t="b">
        <f t="shared" si="917"/>
        <v>0</v>
      </c>
      <c r="J1715" s="16">
        <v>0</v>
      </c>
      <c r="K1715" s="14">
        <v>0</v>
      </c>
      <c r="L1715" s="15">
        <f t="shared" si="925"/>
        <v>2867.955305753278</v>
      </c>
      <c r="M1715" s="14">
        <f t="shared" si="909"/>
        <v>769177</v>
      </c>
      <c r="O1715" s="12" t="e">
        <f>1000*(IF(I104&lt;18,VLOOKUP(I104,'[1]Mortality (No Interventions) H'!$B$10:$O$129,13),VLOOKUP(I104,'[1]Mortality (Interventions) H'!$B$392:$AV$512,40)))</f>
        <v>#N/A</v>
      </c>
      <c r="P1715" s="11">
        <v>0</v>
      </c>
      <c r="Q1715" s="10" t="e">
        <f t="shared" si="918"/>
        <v>#N/A</v>
      </c>
      <c r="R1715" s="10" t="e">
        <f t="shared" si="919"/>
        <v>#N/A</v>
      </c>
      <c r="S1715" s="10" t="e">
        <f t="shared" si="920"/>
        <v>#N/A</v>
      </c>
      <c r="T1715" s="9" t="e">
        <f t="shared" si="910"/>
        <v>#N/A</v>
      </c>
      <c r="V1715" s="8" t="e">
        <f t="shared" si="921"/>
        <v>#N/A</v>
      </c>
      <c r="W1715" s="8" t="e">
        <f t="shared" si="911"/>
        <v>#N/A</v>
      </c>
      <c r="Y1715" s="8">
        <f t="shared" si="912"/>
        <v>0</v>
      </c>
      <c r="Z1715" s="8">
        <f t="shared" si="913"/>
        <v>0</v>
      </c>
      <c r="AA1715" s="8">
        <f t="shared" si="914"/>
        <v>0</v>
      </c>
      <c r="AB1715" s="8">
        <f t="shared" si="922"/>
        <v>0</v>
      </c>
      <c r="AC1715" s="8">
        <f t="shared" si="915"/>
        <v>0</v>
      </c>
      <c r="AD1715" s="8">
        <f t="shared" si="923"/>
        <v>0</v>
      </c>
      <c r="AE1715" s="8">
        <f t="shared" si="916"/>
        <v>0</v>
      </c>
      <c r="AJ1715" s="7"/>
      <c r="AK1715" s="6"/>
      <c r="AL1715" s="6"/>
      <c r="AM1715" s="5"/>
      <c r="AN1715" s="5"/>
    </row>
    <row r="1716" spans="8:40" x14ac:dyDescent="0.15">
      <c r="H1716" s="17">
        <f t="shared" si="924"/>
        <v>165</v>
      </c>
      <c r="I1716" s="7" t="b">
        <f t="shared" si="917"/>
        <v>0</v>
      </c>
      <c r="J1716" s="16">
        <v>0</v>
      </c>
      <c r="K1716" s="14">
        <v>0</v>
      </c>
      <c r="L1716" s="15">
        <f t="shared" si="925"/>
        <v>2867.955305753278</v>
      </c>
      <c r="M1716" s="14">
        <f t="shared" si="909"/>
        <v>769177</v>
      </c>
      <c r="O1716" s="12" t="e">
        <f>1000*(IF(I105&lt;18,VLOOKUP(I105,'[1]Mortality (No Interventions) H'!$B$10:$O$129,13),VLOOKUP(I105,'[1]Mortality (Interventions) H'!$B$392:$AV$512,40)))</f>
        <v>#N/A</v>
      </c>
      <c r="P1716" s="11">
        <v>0</v>
      </c>
      <c r="Q1716" s="10" t="e">
        <f t="shared" si="918"/>
        <v>#N/A</v>
      </c>
      <c r="R1716" s="10" t="e">
        <f t="shared" si="919"/>
        <v>#N/A</v>
      </c>
      <c r="S1716" s="10" t="e">
        <f t="shared" si="920"/>
        <v>#N/A</v>
      </c>
      <c r="T1716" s="9" t="e">
        <f t="shared" si="910"/>
        <v>#N/A</v>
      </c>
      <c r="V1716" s="8" t="e">
        <f t="shared" si="921"/>
        <v>#N/A</v>
      </c>
      <c r="W1716" s="8" t="e">
        <f t="shared" si="911"/>
        <v>#N/A</v>
      </c>
      <c r="Y1716" s="8">
        <f t="shared" si="912"/>
        <v>0</v>
      </c>
      <c r="Z1716" s="8">
        <f t="shared" si="913"/>
        <v>0</v>
      </c>
      <c r="AA1716" s="8">
        <f t="shared" si="914"/>
        <v>0</v>
      </c>
      <c r="AB1716" s="8">
        <f t="shared" si="922"/>
        <v>0</v>
      </c>
      <c r="AC1716" s="8">
        <f t="shared" si="915"/>
        <v>0</v>
      </c>
      <c r="AD1716" s="8">
        <f t="shared" si="923"/>
        <v>0</v>
      </c>
      <c r="AE1716" s="8">
        <f t="shared" si="916"/>
        <v>0</v>
      </c>
      <c r="AJ1716" s="7"/>
      <c r="AK1716" s="6"/>
      <c r="AL1716" s="6"/>
      <c r="AM1716" s="5"/>
      <c r="AN1716" s="5"/>
    </row>
    <row r="1717" spans="8:40" x14ac:dyDescent="0.15">
      <c r="H1717" s="17">
        <f t="shared" si="924"/>
        <v>166</v>
      </c>
      <c r="I1717" s="7" t="b">
        <f t="shared" si="917"/>
        <v>0</v>
      </c>
      <c r="J1717" s="16">
        <v>0</v>
      </c>
      <c r="K1717" s="14">
        <v>0</v>
      </c>
      <c r="L1717" s="15">
        <f t="shared" si="925"/>
        <v>2867.955305753278</v>
      </c>
      <c r="M1717" s="14">
        <f t="shared" si="909"/>
        <v>769177</v>
      </c>
      <c r="O1717" s="12" t="e">
        <f>1000*(IF(I106&lt;18,VLOOKUP(I106,'[1]Mortality (No Interventions) H'!$B$10:$O$129,13),VLOOKUP(I106,'[1]Mortality (Interventions) H'!$B$392:$AV$512,40)))</f>
        <v>#N/A</v>
      </c>
      <c r="P1717" s="11">
        <v>0</v>
      </c>
      <c r="Q1717" s="10" t="e">
        <f t="shared" si="918"/>
        <v>#N/A</v>
      </c>
      <c r="R1717" s="10" t="e">
        <f t="shared" si="919"/>
        <v>#N/A</v>
      </c>
      <c r="S1717" s="10" t="e">
        <f t="shared" si="920"/>
        <v>#N/A</v>
      </c>
      <c r="T1717" s="9" t="e">
        <f t="shared" si="910"/>
        <v>#N/A</v>
      </c>
      <c r="V1717" s="8" t="e">
        <f t="shared" si="921"/>
        <v>#N/A</v>
      </c>
      <c r="W1717" s="8" t="e">
        <f t="shared" si="911"/>
        <v>#N/A</v>
      </c>
      <c r="Y1717" s="8">
        <f t="shared" si="912"/>
        <v>0</v>
      </c>
      <c r="Z1717" s="8">
        <f t="shared" si="913"/>
        <v>0</v>
      </c>
      <c r="AA1717" s="8">
        <f t="shared" si="914"/>
        <v>0</v>
      </c>
      <c r="AB1717" s="8">
        <f t="shared" si="922"/>
        <v>0</v>
      </c>
      <c r="AC1717" s="8">
        <f t="shared" si="915"/>
        <v>0</v>
      </c>
      <c r="AD1717" s="8">
        <f t="shared" si="923"/>
        <v>0</v>
      </c>
      <c r="AE1717" s="8">
        <f t="shared" si="916"/>
        <v>0</v>
      </c>
      <c r="AJ1717" s="7"/>
      <c r="AK1717" s="6"/>
      <c r="AL1717" s="6"/>
      <c r="AM1717" s="5"/>
      <c r="AN1717" s="5"/>
    </row>
    <row r="1718" spans="8:40" x14ac:dyDescent="0.15">
      <c r="H1718" s="17">
        <f t="shared" si="924"/>
        <v>167</v>
      </c>
      <c r="I1718" s="7" t="b">
        <f t="shared" si="917"/>
        <v>0</v>
      </c>
      <c r="J1718" s="16">
        <v>0</v>
      </c>
      <c r="K1718" s="14">
        <v>0</v>
      </c>
      <c r="L1718" s="15">
        <f t="shared" si="925"/>
        <v>2867.955305753278</v>
      </c>
      <c r="M1718" s="14">
        <f t="shared" si="909"/>
        <v>769177</v>
      </c>
      <c r="O1718" s="12" t="e">
        <f>1000*(IF(I107&lt;18,VLOOKUP(I107,'[1]Mortality (No Interventions) H'!$B$10:$O$129,13),VLOOKUP(I107,'[1]Mortality (Interventions) H'!$B$392:$AV$512,40)))</f>
        <v>#N/A</v>
      </c>
      <c r="P1718" s="11">
        <v>0</v>
      </c>
      <c r="Q1718" s="10" t="e">
        <f t="shared" si="918"/>
        <v>#N/A</v>
      </c>
      <c r="R1718" s="10" t="e">
        <f t="shared" si="919"/>
        <v>#N/A</v>
      </c>
      <c r="S1718" s="10" t="e">
        <f t="shared" si="920"/>
        <v>#N/A</v>
      </c>
      <c r="T1718" s="9" t="e">
        <f t="shared" si="910"/>
        <v>#N/A</v>
      </c>
      <c r="V1718" s="8" t="e">
        <f t="shared" si="921"/>
        <v>#N/A</v>
      </c>
      <c r="W1718" s="8" t="e">
        <f t="shared" si="911"/>
        <v>#N/A</v>
      </c>
      <c r="Y1718" s="8">
        <f t="shared" si="912"/>
        <v>0</v>
      </c>
      <c r="Z1718" s="8">
        <f t="shared" si="913"/>
        <v>0</v>
      </c>
      <c r="AA1718" s="8">
        <f t="shared" si="914"/>
        <v>0</v>
      </c>
      <c r="AB1718" s="8">
        <f t="shared" si="922"/>
        <v>0</v>
      </c>
      <c r="AC1718" s="8">
        <f t="shared" si="915"/>
        <v>0</v>
      </c>
      <c r="AD1718" s="8">
        <f t="shared" si="923"/>
        <v>0</v>
      </c>
      <c r="AE1718" s="8">
        <f t="shared" si="916"/>
        <v>0</v>
      </c>
      <c r="AJ1718" s="7"/>
      <c r="AK1718" s="6"/>
      <c r="AL1718" s="6"/>
      <c r="AM1718" s="5"/>
      <c r="AN1718" s="5"/>
    </row>
    <row r="1719" spans="8:40" x14ac:dyDescent="0.15">
      <c r="H1719" s="17">
        <f t="shared" si="924"/>
        <v>168</v>
      </c>
      <c r="I1719" s="7" t="b">
        <f t="shared" si="917"/>
        <v>0</v>
      </c>
      <c r="J1719" s="16">
        <v>0</v>
      </c>
      <c r="K1719" s="14">
        <v>0</v>
      </c>
      <c r="L1719" s="15">
        <f t="shared" si="925"/>
        <v>2867.955305753278</v>
      </c>
      <c r="M1719" s="14">
        <f t="shared" si="909"/>
        <v>769177</v>
      </c>
      <c r="O1719" s="12" t="e">
        <f>1000*(IF(I108&lt;18,VLOOKUP(I108,'[1]Mortality (No Interventions) H'!$B$10:$O$129,13),VLOOKUP(I108,'[1]Mortality (Interventions) H'!$B$392:$AV$512,40)))</f>
        <v>#N/A</v>
      </c>
      <c r="P1719" s="11">
        <v>0</v>
      </c>
      <c r="Q1719" s="10" t="e">
        <f t="shared" si="918"/>
        <v>#N/A</v>
      </c>
      <c r="R1719" s="10" t="e">
        <f t="shared" si="919"/>
        <v>#N/A</v>
      </c>
      <c r="S1719" s="10" t="e">
        <f t="shared" si="920"/>
        <v>#N/A</v>
      </c>
      <c r="T1719" s="9" t="e">
        <f t="shared" si="910"/>
        <v>#N/A</v>
      </c>
      <c r="V1719" s="8" t="e">
        <f t="shared" si="921"/>
        <v>#N/A</v>
      </c>
      <c r="W1719" s="8" t="e">
        <f t="shared" si="911"/>
        <v>#N/A</v>
      </c>
      <c r="Y1719" s="8">
        <f t="shared" si="912"/>
        <v>0</v>
      </c>
      <c r="Z1719" s="8">
        <f t="shared" si="913"/>
        <v>0</v>
      </c>
      <c r="AA1719" s="8">
        <f t="shared" si="914"/>
        <v>0</v>
      </c>
      <c r="AB1719" s="8">
        <f t="shared" si="922"/>
        <v>0</v>
      </c>
      <c r="AC1719" s="8">
        <f t="shared" si="915"/>
        <v>0</v>
      </c>
      <c r="AD1719" s="8">
        <f t="shared" si="923"/>
        <v>0</v>
      </c>
      <c r="AE1719" s="8">
        <f t="shared" si="916"/>
        <v>0</v>
      </c>
      <c r="AJ1719" s="7"/>
      <c r="AK1719" s="6"/>
      <c r="AL1719" s="6"/>
      <c r="AM1719" s="5"/>
      <c r="AN1719" s="5"/>
    </row>
    <row r="1720" spans="8:40" x14ac:dyDescent="0.15">
      <c r="H1720" s="17">
        <f t="shared" si="924"/>
        <v>169</v>
      </c>
      <c r="I1720" s="7" t="b">
        <f t="shared" si="917"/>
        <v>0</v>
      </c>
      <c r="J1720" s="16">
        <v>0</v>
      </c>
      <c r="K1720" s="14">
        <v>0</v>
      </c>
      <c r="L1720" s="15">
        <f t="shared" si="925"/>
        <v>2867.955305753278</v>
      </c>
      <c r="M1720" s="14">
        <f t="shared" si="909"/>
        <v>769177</v>
      </c>
      <c r="O1720" s="12" t="e">
        <f>1000*(IF(I109&lt;18,VLOOKUP(I109,'[1]Mortality (No Interventions) H'!$B$10:$O$129,13),VLOOKUP(I109,'[1]Mortality (Interventions) H'!$B$392:$AV$512,40)))</f>
        <v>#N/A</v>
      </c>
      <c r="P1720" s="11">
        <v>0</v>
      </c>
      <c r="Q1720" s="10" t="e">
        <f t="shared" si="918"/>
        <v>#N/A</v>
      </c>
      <c r="R1720" s="10" t="e">
        <f t="shared" si="919"/>
        <v>#N/A</v>
      </c>
      <c r="S1720" s="10" t="e">
        <f t="shared" si="920"/>
        <v>#N/A</v>
      </c>
      <c r="T1720" s="9" t="e">
        <f t="shared" si="910"/>
        <v>#N/A</v>
      </c>
      <c r="V1720" s="8" t="e">
        <f t="shared" si="921"/>
        <v>#N/A</v>
      </c>
      <c r="W1720" s="8" t="e">
        <f t="shared" si="911"/>
        <v>#N/A</v>
      </c>
      <c r="Y1720" s="8">
        <f t="shared" si="912"/>
        <v>0</v>
      </c>
      <c r="Z1720" s="8">
        <f t="shared" si="913"/>
        <v>0</v>
      </c>
      <c r="AA1720" s="8">
        <f t="shared" si="914"/>
        <v>0</v>
      </c>
      <c r="AB1720" s="8">
        <f t="shared" si="922"/>
        <v>0</v>
      </c>
      <c r="AC1720" s="8">
        <f t="shared" si="915"/>
        <v>0</v>
      </c>
      <c r="AD1720" s="8">
        <f t="shared" si="923"/>
        <v>0</v>
      </c>
      <c r="AE1720" s="8">
        <f t="shared" si="916"/>
        <v>0</v>
      </c>
      <c r="AJ1720" s="7"/>
      <c r="AK1720" s="6"/>
      <c r="AL1720" s="6"/>
      <c r="AM1720" s="5"/>
      <c r="AN1720" s="5"/>
    </row>
    <row r="1721" spans="8:40" x14ac:dyDescent="0.15">
      <c r="H1721" s="17">
        <f t="shared" si="924"/>
        <v>170</v>
      </c>
      <c r="I1721" s="7" t="b">
        <f t="shared" si="917"/>
        <v>0</v>
      </c>
      <c r="J1721" s="16">
        <v>0</v>
      </c>
      <c r="K1721" s="14">
        <v>0</v>
      </c>
      <c r="L1721" s="15">
        <f t="shared" si="925"/>
        <v>2867.955305753278</v>
      </c>
      <c r="M1721" s="14">
        <f t="shared" si="909"/>
        <v>769177</v>
      </c>
      <c r="O1721" s="12" t="e">
        <f>1000*(IF(I110&lt;18,VLOOKUP(I110,'[1]Mortality (No Interventions) H'!$B$10:$O$129,13),VLOOKUP(I110,'[1]Mortality (Interventions) H'!$B$392:$AV$512,40)))</f>
        <v>#N/A</v>
      </c>
      <c r="P1721" s="11">
        <v>0</v>
      </c>
      <c r="Q1721" s="10" t="e">
        <f t="shared" si="918"/>
        <v>#N/A</v>
      </c>
      <c r="R1721" s="10" t="e">
        <f t="shared" si="919"/>
        <v>#N/A</v>
      </c>
      <c r="S1721" s="10" t="e">
        <f t="shared" si="920"/>
        <v>#N/A</v>
      </c>
      <c r="T1721" s="9" t="e">
        <f t="shared" si="910"/>
        <v>#N/A</v>
      </c>
      <c r="V1721" s="8" t="e">
        <f t="shared" si="921"/>
        <v>#N/A</v>
      </c>
      <c r="W1721" s="8" t="e">
        <f t="shared" si="911"/>
        <v>#N/A</v>
      </c>
      <c r="Y1721" s="8">
        <f t="shared" si="912"/>
        <v>0</v>
      </c>
      <c r="Z1721" s="8">
        <f t="shared" si="913"/>
        <v>0</v>
      </c>
      <c r="AA1721" s="8">
        <f t="shared" si="914"/>
        <v>0</v>
      </c>
      <c r="AB1721" s="8">
        <f t="shared" si="922"/>
        <v>0</v>
      </c>
      <c r="AC1721" s="8">
        <f t="shared" si="915"/>
        <v>0</v>
      </c>
      <c r="AD1721" s="8">
        <f t="shared" si="923"/>
        <v>0</v>
      </c>
      <c r="AE1721" s="8">
        <f t="shared" si="916"/>
        <v>0</v>
      </c>
      <c r="AJ1721" s="7"/>
      <c r="AK1721" s="6"/>
      <c r="AL1721" s="6"/>
      <c r="AM1721" s="5"/>
      <c r="AN1721" s="5"/>
    </row>
    <row r="1722" spans="8:40" x14ac:dyDescent="0.15">
      <c r="H1722" s="17">
        <f t="shared" si="924"/>
        <v>171</v>
      </c>
      <c r="I1722" s="7" t="b">
        <f t="shared" si="917"/>
        <v>0</v>
      </c>
      <c r="J1722" s="16">
        <v>0</v>
      </c>
      <c r="K1722" s="14">
        <v>0</v>
      </c>
      <c r="L1722" s="15">
        <f t="shared" si="925"/>
        <v>2867.955305753278</v>
      </c>
      <c r="M1722" s="14">
        <f t="shared" si="909"/>
        <v>769177</v>
      </c>
      <c r="O1722" s="12" t="e">
        <f>1000*(IF(I111&lt;18,VLOOKUP(I111,'[1]Mortality (No Interventions) H'!$B$10:$O$129,13),VLOOKUP(I111,'[1]Mortality (Interventions) H'!$B$392:$AV$512,40)))</f>
        <v>#N/A</v>
      </c>
      <c r="P1722" s="11">
        <v>0</v>
      </c>
      <c r="Q1722" s="10" t="e">
        <f t="shared" si="918"/>
        <v>#N/A</v>
      </c>
      <c r="R1722" s="10" t="e">
        <f t="shared" si="919"/>
        <v>#N/A</v>
      </c>
      <c r="S1722" s="10" t="e">
        <f t="shared" si="920"/>
        <v>#N/A</v>
      </c>
      <c r="T1722" s="9" t="e">
        <f t="shared" si="910"/>
        <v>#N/A</v>
      </c>
      <c r="V1722" s="8" t="e">
        <f t="shared" si="921"/>
        <v>#N/A</v>
      </c>
      <c r="W1722" s="8" t="e">
        <f t="shared" si="911"/>
        <v>#N/A</v>
      </c>
      <c r="Y1722" s="8">
        <f t="shared" si="912"/>
        <v>0</v>
      </c>
      <c r="Z1722" s="8">
        <f t="shared" si="913"/>
        <v>0</v>
      </c>
      <c r="AA1722" s="8">
        <f t="shared" si="914"/>
        <v>0</v>
      </c>
      <c r="AB1722" s="8">
        <f t="shared" si="922"/>
        <v>0</v>
      </c>
      <c r="AC1722" s="8">
        <f t="shared" si="915"/>
        <v>0</v>
      </c>
      <c r="AD1722" s="8">
        <f t="shared" si="923"/>
        <v>0</v>
      </c>
      <c r="AE1722" s="8">
        <f t="shared" si="916"/>
        <v>0</v>
      </c>
      <c r="AJ1722" s="7"/>
      <c r="AK1722" s="6"/>
      <c r="AL1722" s="6"/>
      <c r="AM1722" s="5"/>
      <c r="AN1722" s="5"/>
    </row>
    <row r="1723" spans="8:40" x14ac:dyDescent="0.15">
      <c r="H1723" s="17">
        <f t="shared" si="924"/>
        <v>172</v>
      </c>
      <c r="I1723" s="7" t="b">
        <f t="shared" si="917"/>
        <v>0</v>
      </c>
      <c r="J1723" s="16">
        <v>0</v>
      </c>
      <c r="K1723" s="14">
        <v>0</v>
      </c>
      <c r="L1723" s="15">
        <f t="shared" si="925"/>
        <v>2867.955305753278</v>
      </c>
      <c r="M1723" s="14">
        <f t="shared" si="909"/>
        <v>769177</v>
      </c>
      <c r="O1723" s="12" t="e">
        <f>1000*(IF(I112&lt;18,VLOOKUP(I112,'[1]Mortality (No Interventions) H'!$B$10:$O$129,13),VLOOKUP(I112,'[1]Mortality (Interventions) H'!$B$392:$AV$512,40)))</f>
        <v>#N/A</v>
      </c>
      <c r="P1723" s="11">
        <v>0</v>
      </c>
      <c r="Q1723" s="10" t="e">
        <f t="shared" si="918"/>
        <v>#N/A</v>
      </c>
      <c r="R1723" s="10" t="e">
        <f t="shared" si="919"/>
        <v>#N/A</v>
      </c>
      <c r="S1723" s="10" t="e">
        <f t="shared" si="920"/>
        <v>#N/A</v>
      </c>
      <c r="T1723" s="9" t="e">
        <f t="shared" si="910"/>
        <v>#N/A</v>
      </c>
      <c r="V1723" s="8" t="e">
        <f t="shared" si="921"/>
        <v>#N/A</v>
      </c>
      <c r="W1723" s="8" t="e">
        <f t="shared" si="911"/>
        <v>#N/A</v>
      </c>
      <c r="Y1723" s="8">
        <f t="shared" si="912"/>
        <v>0</v>
      </c>
      <c r="Z1723" s="8">
        <f t="shared" si="913"/>
        <v>0</v>
      </c>
      <c r="AA1723" s="8">
        <f t="shared" si="914"/>
        <v>0</v>
      </c>
      <c r="AB1723" s="8">
        <f t="shared" si="922"/>
        <v>0</v>
      </c>
      <c r="AC1723" s="8">
        <f t="shared" si="915"/>
        <v>0</v>
      </c>
      <c r="AD1723" s="8">
        <f t="shared" si="923"/>
        <v>0</v>
      </c>
      <c r="AE1723" s="8">
        <f t="shared" si="916"/>
        <v>0</v>
      </c>
      <c r="AJ1723" s="7"/>
      <c r="AK1723" s="6"/>
      <c r="AL1723" s="6"/>
      <c r="AM1723" s="5"/>
      <c r="AN1723" s="5"/>
    </row>
    <row r="1724" spans="8:40" x14ac:dyDescent="0.15">
      <c r="H1724" s="17">
        <f t="shared" si="924"/>
        <v>173</v>
      </c>
      <c r="I1724" s="7" t="b">
        <f t="shared" si="917"/>
        <v>0</v>
      </c>
      <c r="J1724" s="16">
        <v>0</v>
      </c>
      <c r="K1724" s="14">
        <v>0</v>
      </c>
      <c r="L1724" s="15">
        <f t="shared" si="925"/>
        <v>2867.955305753278</v>
      </c>
      <c r="M1724" s="14">
        <f t="shared" si="909"/>
        <v>769177</v>
      </c>
      <c r="O1724" s="12" t="e">
        <f>1000*(IF(I113&lt;18,VLOOKUP(I113,'[1]Mortality (No Interventions) H'!$B$10:$O$129,13),VLOOKUP(I113,'[1]Mortality (Interventions) H'!$B$392:$AV$512,40)))</f>
        <v>#N/A</v>
      </c>
      <c r="P1724" s="11">
        <v>0</v>
      </c>
      <c r="Q1724" s="10" t="e">
        <f t="shared" si="918"/>
        <v>#N/A</v>
      </c>
      <c r="R1724" s="10" t="e">
        <f t="shared" si="919"/>
        <v>#N/A</v>
      </c>
      <c r="S1724" s="10" t="e">
        <f t="shared" si="920"/>
        <v>#N/A</v>
      </c>
      <c r="T1724" s="9" t="e">
        <f t="shared" si="910"/>
        <v>#N/A</v>
      </c>
      <c r="V1724" s="8" t="e">
        <f t="shared" si="921"/>
        <v>#N/A</v>
      </c>
      <c r="W1724" s="8" t="e">
        <f t="shared" si="911"/>
        <v>#N/A</v>
      </c>
      <c r="Y1724" s="8">
        <f t="shared" si="912"/>
        <v>0</v>
      </c>
      <c r="Z1724" s="8">
        <f t="shared" si="913"/>
        <v>0</v>
      </c>
      <c r="AA1724" s="8">
        <f t="shared" si="914"/>
        <v>0</v>
      </c>
      <c r="AB1724" s="8">
        <f t="shared" si="922"/>
        <v>0</v>
      </c>
      <c r="AC1724" s="8">
        <f t="shared" si="915"/>
        <v>0</v>
      </c>
      <c r="AD1724" s="8">
        <f t="shared" si="923"/>
        <v>0</v>
      </c>
      <c r="AE1724" s="8">
        <f t="shared" si="916"/>
        <v>0</v>
      </c>
      <c r="AJ1724" s="7"/>
      <c r="AK1724" s="6"/>
      <c r="AL1724" s="6"/>
      <c r="AM1724" s="5"/>
      <c r="AN1724" s="5"/>
    </row>
    <row r="1725" spans="8:40" x14ac:dyDescent="0.15">
      <c r="H1725" s="17">
        <f t="shared" si="924"/>
        <v>174</v>
      </c>
      <c r="I1725" s="7" t="b">
        <f t="shared" si="917"/>
        <v>0</v>
      </c>
      <c r="J1725" s="16">
        <v>0</v>
      </c>
      <c r="K1725" s="14">
        <v>0</v>
      </c>
      <c r="L1725" s="15">
        <f t="shared" si="925"/>
        <v>2867.955305753278</v>
      </c>
      <c r="M1725" s="14">
        <f t="shared" si="909"/>
        <v>769177</v>
      </c>
      <c r="O1725" s="12" t="e">
        <f>1000*(IF(I114&lt;18,VLOOKUP(I114,'[1]Mortality (No Interventions) H'!$B$10:$O$129,13),VLOOKUP(I114,'[1]Mortality (Interventions) H'!$B$392:$AV$512,40)))</f>
        <v>#N/A</v>
      </c>
      <c r="P1725" s="11">
        <v>0</v>
      </c>
      <c r="Q1725" s="10" t="e">
        <f t="shared" si="918"/>
        <v>#N/A</v>
      </c>
      <c r="R1725" s="10" t="e">
        <f t="shared" si="919"/>
        <v>#N/A</v>
      </c>
      <c r="S1725" s="10" t="e">
        <f t="shared" si="920"/>
        <v>#N/A</v>
      </c>
      <c r="T1725" s="9" t="e">
        <f t="shared" si="910"/>
        <v>#N/A</v>
      </c>
      <c r="V1725" s="8" t="e">
        <f t="shared" si="921"/>
        <v>#N/A</v>
      </c>
      <c r="W1725" s="8" t="e">
        <f t="shared" si="911"/>
        <v>#N/A</v>
      </c>
      <c r="Y1725" s="8">
        <f t="shared" si="912"/>
        <v>0</v>
      </c>
      <c r="Z1725" s="8">
        <f t="shared" si="913"/>
        <v>0</v>
      </c>
      <c r="AA1725" s="8">
        <f t="shared" si="914"/>
        <v>0</v>
      </c>
      <c r="AB1725" s="8">
        <f t="shared" si="922"/>
        <v>0</v>
      </c>
      <c r="AC1725" s="8">
        <f t="shared" si="915"/>
        <v>0</v>
      </c>
      <c r="AD1725" s="8">
        <f t="shared" si="923"/>
        <v>0</v>
      </c>
      <c r="AE1725" s="8">
        <f t="shared" si="916"/>
        <v>0</v>
      </c>
      <c r="AJ1725" s="7"/>
      <c r="AK1725" s="6"/>
      <c r="AL1725" s="6"/>
      <c r="AM1725" s="5"/>
      <c r="AN1725" s="5"/>
    </row>
    <row r="1726" spans="8:40" x14ac:dyDescent="0.15">
      <c r="H1726" s="17">
        <f t="shared" si="924"/>
        <v>175</v>
      </c>
      <c r="I1726" s="7" t="b">
        <f t="shared" si="917"/>
        <v>0</v>
      </c>
      <c r="J1726" s="16">
        <v>0</v>
      </c>
      <c r="K1726" s="14">
        <v>0</v>
      </c>
      <c r="L1726" s="15">
        <f t="shared" si="925"/>
        <v>2867.955305753278</v>
      </c>
      <c r="M1726" s="14">
        <f t="shared" si="909"/>
        <v>769177</v>
      </c>
      <c r="O1726" s="12" t="e">
        <f>1000*(IF(I115&lt;18,VLOOKUP(I115,'[1]Mortality (No Interventions) H'!$B$10:$O$129,13),VLOOKUP(I115,'[1]Mortality (Interventions) H'!$B$392:$AV$512,40)))</f>
        <v>#N/A</v>
      </c>
      <c r="P1726" s="11">
        <v>0</v>
      </c>
      <c r="Q1726" s="10" t="e">
        <f t="shared" si="918"/>
        <v>#N/A</v>
      </c>
      <c r="R1726" s="10" t="e">
        <f t="shared" si="919"/>
        <v>#N/A</v>
      </c>
      <c r="S1726" s="10" t="e">
        <f t="shared" si="920"/>
        <v>#N/A</v>
      </c>
      <c r="T1726" s="9" t="e">
        <f t="shared" si="910"/>
        <v>#N/A</v>
      </c>
      <c r="V1726" s="8" t="e">
        <f t="shared" si="921"/>
        <v>#N/A</v>
      </c>
      <c r="W1726" s="8" t="e">
        <f t="shared" si="911"/>
        <v>#N/A</v>
      </c>
      <c r="Y1726" s="8">
        <f t="shared" si="912"/>
        <v>0</v>
      </c>
      <c r="Z1726" s="8">
        <f t="shared" si="913"/>
        <v>0</v>
      </c>
      <c r="AA1726" s="8">
        <f t="shared" si="914"/>
        <v>0</v>
      </c>
      <c r="AB1726" s="8">
        <f t="shared" si="922"/>
        <v>0</v>
      </c>
      <c r="AC1726" s="8">
        <f t="shared" si="915"/>
        <v>0</v>
      </c>
      <c r="AD1726" s="8">
        <f t="shared" si="923"/>
        <v>0</v>
      </c>
      <c r="AE1726" s="8">
        <f t="shared" si="916"/>
        <v>0</v>
      </c>
      <c r="AJ1726" s="7"/>
      <c r="AK1726" s="6"/>
      <c r="AL1726" s="6"/>
      <c r="AM1726" s="5"/>
      <c r="AN1726" s="5"/>
    </row>
    <row r="1727" spans="8:40" x14ac:dyDescent="0.15">
      <c r="H1727" s="17">
        <f t="shared" si="924"/>
        <v>176</v>
      </c>
      <c r="I1727" s="7" t="b">
        <f t="shared" si="917"/>
        <v>0</v>
      </c>
      <c r="J1727" s="16">
        <v>0</v>
      </c>
      <c r="K1727" s="14">
        <v>0</v>
      </c>
      <c r="L1727" s="15">
        <f t="shared" si="925"/>
        <v>2867.955305753278</v>
      </c>
      <c r="M1727" s="14">
        <f t="shared" si="909"/>
        <v>769177</v>
      </c>
      <c r="O1727" s="12" t="e">
        <f>1000*(IF(I116&lt;18,VLOOKUP(I116,'[1]Mortality (No Interventions) H'!$B$10:$O$129,13),VLOOKUP(I116,'[1]Mortality (Interventions) H'!$B$392:$AV$512,40)))</f>
        <v>#N/A</v>
      </c>
      <c r="P1727" s="11">
        <v>0</v>
      </c>
      <c r="Q1727" s="10" t="e">
        <f t="shared" si="918"/>
        <v>#N/A</v>
      </c>
      <c r="R1727" s="10" t="e">
        <f t="shared" si="919"/>
        <v>#N/A</v>
      </c>
      <c r="S1727" s="10" t="e">
        <f t="shared" si="920"/>
        <v>#N/A</v>
      </c>
      <c r="T1727" s="9" t="e">
        <f t="shared" si="910"/>
        <v>#N/A</v>
      </c>
      <c r="V1727" s="8" t="e">
        <f t="shared" si="921"/>
        <v>#N/A</v>
      </c>
      <c r="W1727" s="8" t="e">
        <f t="shared" si="911"/>
        <v>#N/A</v>
      </c>
      <c r="Y1727" s="8">
        <f t="shared" si="912"/>
        <v>0</v>
      </c>
      <c r="Z1727" s="8">
        <f t="shared" si="913"/>
        <v>0</v>
      </c>
      <c r="AA1727" s="8">
        <f t="shared" si="914"/>
        <v>0</v>
      </c>
      <c r="AB1727" s="8">
        <f t="shared" si="922"/>
        <v>0</v>
      </c>
      <c r="AC1727" s="8">
        <f t="shared" si="915"/>
        <v>0</v>
      </c>
      <c r="AD1727" s="8">
        <f t="shared" si="923"/>
        <v>0</v>
      </c>
      <c r="AE1727" s="8">
        <f t="shared" si="916"/>
        <v>0</v>
      </c>
      <c r="AJ1727" s="7"/>
      <c r="AK1727" s="6"/>
      <c r="AL1727" s="6"/>
      <c r="AM1727" s="5"/>
      <c r="AN1727" s="5"/>
    </row>
    <row r="1728" spans="8:40" x14ac:dyDescent="0.15">
      <c r="H1728" s="17">
        <f t="shared" si="924"/>
        <v>177</v>
      </c>
      <c r="I1728" s="7" t="b">
        <f t="shared" si="917"/>
        <v>0</v>
      </c>
      <c r="J1728" s="16">
        <v>0</v>
      </c>
      <c r="K1728" s="14">
        <v>0</v>
      </c>
      <c r="L1728" s="15">
        <f t="shared" si="925"/>
        <v>2867.955305753278</v>
      </c>
      <c r="M1728" s="14">
        <f t="shared" si="909"/>
        <v>769177</v>
      </c>
      <c r="O1728" s="12" t="e">
        <f>1000*(IF(I117&lt;18,VLOOKUP(I117,'[1]Mortality (No Interventions) H'!$B$10:$O$129,13),VLOOKUP(I117,'[1]Mortality (Interventions) H'!$B$392:$AV$512,40)))</f>
        <v>#N/A</v>
      </c>
      <c r="P1728" s="11">
        <v>0</v>
      </c>
      <c r="Q1728" s="10" t="e">
        <f t="shared" si="918"/>
        <v>#N/A</v>
      </c>
      <c r="R1728" s="10" t="e">
        <f t="shared" si="919"/>
        <v>#N/A</v>
      </c>
      <c r="S1728" s="10" t="e">
        <f t="shared" si="920"/>
        <v>#N/A</v>
      </c>
      <c r="T1728" s="9" t="e">
        <f t="shared" si="910"/>
        <v>#N/A</v>
      </c>
      <c r="V1728" s="8" t="e">
        <f t="shared" si="921"/>
        <v>#N/A</v>
      </c>
      <c r="W1728" s="8" t="e">
        <f t="shared" si="911"/>
        <v>#N/A</v>
      </c>
      <c r="Y1728" s="8">
        <f t="shared" si="912"/>
        <v>0</v>
      </c>
      <c r="Z1728" s="8">
        <f t="shared" si="913"/>
        <v>0</v>
      </c>
      <c r="AA1728" s="8">
        <f t="shared" si="914"/>
        <v>0</v>
      </c>
      <c r="AB1728" s="8">
        <f t="shared" si="922"/>
        <v>0</v>
      </c>
      <c r="AC1728" s="8">
        <f t="shared" si="915"/>
        <v>0</v>
      </c>
      <c r="AD1728" s="8">
        <f t="shared" si="923"/>
        <v>0</v>
      </c>
      <c r="AE1728" s="8">
        <f t="shared" si="916"/>
        <v>0</v>
      </c>
      <c r="AJ1728" s="7"/>
      <c r="AK1728" s="6"/>
      <c r="AL1728" s="6"/>
      <c r="AM1728" s="5"/>
      <c r="AN1728" s="5"/>
    </row>
    <row r="1729" spans="8:40" x14ac:dyDescent="0.15">
      <c r="H1729" s="17">
        <f t="shared" si="924"/>
        <v>178</v>
      </c>
      <c r="I1729" s="7" t="b">
        <f t="shared" si="917"/>
        <v>0</v>
      </c>
      <c r="J1729" s="16">
        <v>0</v>
      </c>
      <c r="K1729" s="14">
        <v>0</v>
      </c>
      <c r="L1729" s="15">
        <f t="shared" si="925"/>
        <v>2867.955305753278</v>
      </c>
      <c r="M1729" s="14">
        <f t="shared" si="909"/>
        <v>769177</v>
      </c>
      <c r="O1729" s="12" t="e">
        <f>1000*(IF(I118&lt;18,VLOOKUP(I118,'[1]Mortality (No Interventions) H'!$B$10:$O$129,13),VLOOKUP(I118,'[1]Mortality (Interventions) H'!$B$392:$AV$512,40)))</f>
        <v>#N/A</v>
      </c>
      <c r="P1729" s="11">
        <v>0</v>
      </c>
      <c r="Q1729" s="10" t="e">
        <f t="shared" si="918"/>
        <v>#N/A</v>
      </c>
      <c r="R1729" s="10" t="e">
        <f t="shared" si="919"/>
        <v>#N/A</v>
      </c>
      <c r="S1729" s="10" t="e">
        <f t="shared" si="920"/>
        <v>#N/A</v>
      </c>
      <c r="T1729" s="9" t="e">
        <f t="shared" si="910"/>
        <v>#N/A</v>
      </c>
      <c r="V1729" s="8" t="e">
        <f t="shared" si="921"/>
        <v>#N/A</v>
      </c>
      <c r="W1729" s="8" t="e">
        <f t="shared" si="911"/>
        <v>#N/A</v>
      </c>
      <c r="Y1729" s="8">
        <f t="shared" si="912"/>
        <v>0</v>
      </c>
      <c r="Z1729" s="8">
        <f t="shared" si="913"/>
        <v>0</v>
      </c>
      <c r="AA1729" s="8">
        <f t="shared" si="914"/>
        <v>0</v>
      </c>
      <c r="AB1729" s="8">
        <f t="shared" si="922"/>
        <v>0</v>
      </c>
      <c r="AC1729" s="8">
        <f t="shared" si="915"/>
        <v>0</v>
      </c>
      <c r="AD1729" s="8">
        <f t="shared" si="923"/>
        <v>0</v>
      </c>
      <c r="AE1729" s="8">
        <f t="shared" si="916"/>
        <v>0</v>
      </c>
      <c r="AJ1729" s="7"/>
      <c r="AK1729" s="6"/>
      <c r="AL1729" s="6"/>
      <c r="AM1729" s="5"/>
      <c r="AN1729" s="5"/>
    </row>
    <row r="1730" spans="8:40" x14ac:dyDescent="0.15">
      <c r="H1730" s="17">
        <f t="shared" si="924"/>
        <v>179</v>
      </c>
      <c r="I1730" s="7" t="b">
        <f t="shared" si="917"/>
        <v>0</v>
      </c>
      <c r="J1730" s="16">
        <v>0</v>
      </c>
      <c r="K1730" s="14">
        <v>0</v>
      </c>
      <c r="L1730" s="15">
        <f t="shared" si="925"/>
        <v>2867.955305753278</v>
      </c>
      <c r="M1730" s="14">
        <f t="shared" si="909"/>
        <v>769177</v>
      </c>
      <c r="O1730" s="12" t="e">
        <f>1000*(IF(I119&lt;18,VLOOKUP(I119,'[1]Mortality (No Interventions) H'!$B$10:$O$129,13),VLOOKUP(I119,'[1]Mortality (Interventions) H'!$B$392:$AV$512,40)))</f>
        <v>#N/A</v>
      </c>
      <c r="P1730" s="11">
        <v>0</v>
      </c>
      <c r="Q1730" s="10" t="e">
        <f t="shared" si="918"/>
        <v>#N/A</v>
      </c>
      <c r="R1730" s="10" t="e">
        <f t="shared" si="919"/>
        <v>#N/A</v>
      </c>
      <c r="S1730" s="10" t="e">
        <f t="shared" si="920"/>
        <v>#N/A</v>
      </c>
      <c r="T1730" s="9" t="e">
        <f t="shared" si="910"/>
        <v>#N/A</v>
      </c>
      <c r="V1730" s="8" t="e">
        <f t="shared" si="921"/>
        <v>#N/A</v>
      </c>
      <c r="W1730" s="8" t="e">
        <f t="shared" si="911"/>
        <v>#N/A</v>
      </c>
      <c r="Y1730" s="8">
        <f t="shared" si="912"/>
        <v>0</v>
      </c>
      <c r="Z1730" s="8">
        <f t="shared" si="913"/>
        <v>0</v>
      </c>
      <c r="AA1730" s="8">
        <f t="shared" si="914"/>
        <v>0</v>
      </c>
      <c r="AB1730" s="8">
        <f t="shared" si="922"/>
        <v>0</v>
      </c>
      <c r="AC1730" s="8">
        <f t="shared" si="915"/>
        <v>0</v>
      </c>
      <c r="AD1730" s="8">
        <f t="shared" si="923"/>
        <v>0</v>
      </c>
      <c r="AE1730" s="8">
        <f t="shared" si="916"/>
        <v>0</v>
      </c>
      <c r="AJ1730" s="7"/>
      <c r="AK1730" s="6"/>
      <c r="AL1730" s="6"/>
      <c r="AM1730" s="5"/>
      <c r="AN1730" s="5"/>
    </row>
    <row r="1731" spans="8:40" x14ac:dyDescent="0.15">
      <c r="H1731" s="17">
        <f t="shared" si="924"/>
        <v>180</v>
      </c>
      <c r="I1731" s="7" t="b">
        <f t="shared" si="917"/>
        <v>0</v>
      </c>
      <c r="J1731" s="16">
        <v>0</v>
      </c>
      <c r="K1731" s="14">
        <v>0</v>
      </c>
      <c r="L1731" s="15">
        <f t="shared" si="925"/>
        <v>2867.955305753278</v>
      </c>
      <c r="M1731" s="14">
        <f t="shared" si="909"/>
        <v>769177</v>
      </c>
      <c r="O1731" s="12" t="e">
        <f>1000*(IF(I120&lt;18,VLOOKUP(I120,'[1]Mortality (No Interventions) H'!$B$10:$O$129,13),VLOOKUP(I120,'[1]Mortality (Interventions) H'!$B$392:$AV$512,40)))</f>
        <v>#N/A</v>
      </c>
      <c r="P1731" s="11">
        <v>0</v>
      </c>
      <c r="Q1731" s="10" t="e">
        <f t="shared" si="918"/>
        <v>#N/A</v>
      </c>
      <c r="R1731" s="10" t="e">
        <f t="shared" si="919"/>
        <v>#N/A</v>
      </c>
      <c r="S1731" s="10" t="e">
        <f t="shared" si="920"/>
        <v>#N/A</v>
      </c>
      <c r="T1731" s="9" t="e">
        <f t="shared" si="910"/>
        <v>#N/A</v>
      </c>
      <c r="V1731" s="8" t="e">
        <f t="shared" si="921"/>
        <v>#N/A</v>
      </c>
      <c r="W1731" s="8" t="e">
        <f t="shared" si="911"/>
        <v>#N/A</v>
      </c>
      <c r="Y1731" s="8">
        <f t="shared" si="912"/>
        <v>0</v>
      </c>
      <c r="Z1731" s="8">
        <f t="shared" si="913"/>
        <v>0</v>
      </c>
      <c r="AA1731" s="8">
        <f t="shared" si="914"/>
        <v>0</v>
      </c>
      <c r="AB1731" s="8">
        <f t="shared" si="922"/>
        <v>0</v>
      </c>
      <c r="AC1731" s="8">
        <f t="shared" si="915"/>
        <v>0</v>
      </c>
      <c r="AD1731" s="8">
        <f t="shared" si="923"/>
        <v>0</v>
      </c>
      <c r="AE1731" s="8">
        <f t="shared" si="916"/>
        <v>0</v>
      </c>
      <c r="AJ1731" s="7"/>
      <c r="AK1731" s="6"/>
      <c r="AL1731" s="6"/>
      <c r="AM1731" s="5"/>
      <c r="AN1731" s="5"/>
    </row>
    <row r="1732" spans="8:40" x14ac:dyDescent="0.15">
      <c r="H1732" s="17">
        <f t="shared" si="924"/>
        <v>181</v>
      </c>
      <c r="I1732" s="7" t="b">
        <f t="shared" si="917"/>
        <v>0</v>
      </c>
      <c r="J1732" s="16">
        <v>0</v>
      </c>
      <c r="K1732" s="14">
        <v>0</v>
      </c>
      <c r="L1732" s="15">
        <f t="shared" si="925"/>
        <v>2867.955305753278</v>
      </c>
      <c r="M1732" s="14">
        <f t="shared" si="909"/>
        <v>769177</v>
      </c>
      <c r="O1732" s="12" t="e">
        <f>1000*(IF(I121&lt;18,VLOOKUP(I121,'[1]Mortality (No Interventions) H'!$B$10:$O$129,13),VLOOKUP(I121,'[1]Mortality (Interventions) H'!$B$392:$AV$512,40)))</f>
        <v>#N/A</v>
      </c>
      <c r="P1732" s="11">
        <v>0</v>
      </c>
      <c r="Q1732" s="10" t="e">
        <f t="shared" si="918"/>
        <v>#N/A</v>
      </c>
      <c r="R1732" s="10" t="e">
        <f t="shared" si="919"/>
        <v>#N/A</v>
      </c>
      <c r="S1732" s="10" t="e">
        <f t="shared" si="920"/>
        <v>#N/A</v>
      </c>
      <c r="T1732" s="9" t="e">
        <f t="shared" si="910"/>
        <v>#N/A</v>
      </c>
      <c r="V1732" s="8" t="e">
        <f t="shared" si="921"/>
        <v>#N/A</v>
      </c>
      <c r="W1732" s="8" t="e">
        <f t="shared" si="911"/>
        <v>#N/A</v>
      </c>
      <c r="Y1732" s="8">
        <f t="shared" si="912"/>
        <v>0</v>
      </c>
      <c r="Z1732" s="8">
        <f t="shared" si="913"/>
        <v>0</v>
      </c>
      <c r="AA1732" s="8">
        <f t="shared" si="914"/>
        <v>0</v>
      </c>
      <c r="AB1732" s="8">
        <f t="shared" si="922"/>
        <v>0</v>
      </c>
      <c r="AC1732" s="8">
        <f t="shared" si="915"/>
        <v>0</v>
      </c>
      <c r="AD1732" s="8">
        <f t="shared" si="923"/>
        <v>0</v>
      </c>
      <c r="AE1732" s="8">
        <f t="shared" si="916"/>
        <v>0</v>
      </c>
      <c r="AJ1732" s="7"/>
      <c r="AK1732" s="6"/>
      <c r="AL1732" s="6"/>
      <c r="AM1732" s="5"/>
      <c r="AN1732" s="5"/>
    </row>
    <row r="1733" spans="8:40" x14ac:dyDescent="0.15">
      <c r="H1733" s="17">
        <f t="shared" si="924"/>
        <v>182</v>
      </c>
      <c r="I1733" s="7" t="b">
        <f t="shared" si="917"/>
        <v>0</v>
      </c>
      <c r="J1733" s="16">
        <v>0</v>
      </c>
      <c r="K1733" s="14">
        <v>0</v>
      </c>
      <c r="L1733" s="15">
        <f t="shared" si="925"/>
        <v>2867.955305753278</v>
      </c>
      <c r="M1733" s="14">
        <f t="shared" si="909"/>
        <v>769177</v>
      </c>
      <c r="O1733" s="12" t="e">
        <f>1000*(IF(I122&lt;18,VLOOKUP(I122,'[1]Mortality (No Interventions) H'!$B$10:$O$129,13),VLOOKUP(I122,'[1]Mortality (Interventions) H'!$B$392:$AV$512,40)))</f>
        <v>#N/A</v>
      </c>
      <c r="P1733" s="11">
        <v>0</v>
      </c>
      <c r="Q1733" s="10" t="e">
        <f t="shared" si="918"/>
        <v>#N/A</v>
      </c>
      <c r="R1733" s="10" t="e">
        <f t="shared" si="919"/>
        <v>#N/A</v>
      </c>
      <c r="S1733" s="10" t="e">
        <f t="shared" si="920"/>
        <v>#N/A</v>
      </c>
      <c r="T1733" s="9" t="e">
        <f t="shared" si="910"/>
        <v>#N/A</v>
      </c>
      <c r="V1733" s="8" t="e">
        <f t="shared" si="921"/>
        <v>#N/A</v>
      </c>
      <c r="W1733" s="8" t="e">
        <f t="shared" si="911"/>
        <v>#N/A</v>
      </c>
      <c r="Y1733" s="8">
        <f t="shared" si="912"/>
        <v>0</v>
      </c>
      <c r="Z1733" s="8">
        <f t="shared" si="913"/>
        <v>0</v>
      </c>
      <c r="AA1733" s="8">
        <f t="shared" si="914"/>
        <v>0</v>
      </c>
      <c r="AB1733" s="8">
        <f t="shared" si="922"/>
        <v>0</v>
      </c>
      <c r="AC1733" s="8">
        <f t="shared" si="915"/>
        <v>0</v>
      </c>
      <c r="AD1733" s="8">
        <f t="shared" si="923"/>
        <v>0</v>
      </c>
      <c r="AE1733" s="8">
        <f t="shared" si="916"/>
        <v>0</v>
      </c>
      <c r="AJ1733" s="7"/>
      <c r="AK1733" s="6"/>
      <c r="AL1733" s="6"/>
      <c r="AM1733" s="5"/>
      <c r="AN1733" s="5"/>
    </row>
    <row r="1734" spans="8:40" x14ac:dyDescent="0.15">
      <c r="H1734" s="17">
        <f t="shared" si="924"/>
        <v>183</v>
      </c>
      <c r="I1734" s="7" t="b">
        <f t="shared" si="917"/>
        <v>0</v>
      </c>
      <c r="J1734" s="16">
        <v>0</v>
      </c>
      <c r="K1734" s="14">
        <v>0</v>
      </c>
      <c r="L1734" s="15">
        <f t="shared" si="925"/>
        <v>2867.955305753278</v>
      </c>
      <c r="M1734" s="14">
        <f t="shared" si="909"/>
        <v>769177</v>
      </c>
      <c r="O1734" s="12" t="e">
        <f>1000*(IF(I123&lt;18,VLOOKUP(I123,'[1]Mortality (No Interventions) H'!$B$10:$O$129,13),VLOOKUP(I123,'[1]Mortality (Interventions) H'!$B$392:$AV$512,40)))</f>
        <v>#N/A</v>
      </c>
      <c r="P1734" s="11">
        <v>0</v>
      </c>
      <c r="Q1734" s="10" t="e">
        <f t="shared" si="918"/>
        <v>#N/A</v>
      </c>
      <c r="R1734" s="10" t="e">
        <f t="shared" si="919"/>
        <v>#N/A</v>
      </c>
      <c r="S1734" s="10" t="e">
        <f t="shared" si="920"/>
        <v>#N/A</v>
      </c>
      <c r="T1734" s="9" t="e">
        <f t="shared" si="910"/>
        <v>#N/A</v>
      </c>
      <c r="V1734" s="8" t="e">
        <f t="shared" si="921"/>
        <v>#N/A</v>
      </c>
      <c r="W1734" s="8" t="e">
        <f t="shared" si="911"/>
        <v>#N/A</v>
      </c>
      <c r="Y1734" s="8">
        <f t="shared" si="912"/>
        <v>0</v>
      </c>
      <c r="Z1734" s="8">
        <f t="shared" si="913"/>
        <v>0</v>
      </c>
      <c r="AA1734" s="8">
        <f t="shared" si="914"/>
        <v>0</v>
      </c>
      <c r="AB1734" s="8">
        <f t="shared" si="922"/>
        <v>0</v>
      </c>
      <c r="AC1734" s="8">
        <f t="shared" si="915"/>
        <v>0</v>
      </c>
      <c r="AD1734" s="8">
        <f t="shared" si="923"/>
        <v>0</v>
      </c>
      <c r="AE1734" s="8">
        <f t="shared" si="916"/>
        <v>0</v>
      </c>
      <c r="AJ1734" s="7"/>
      <c r="AK1734" s="6"/>
      <c r="AL1734" s="6"/>
      <c r="AM1734" s="5"/>
      <c r="AN1734" s="5"/>
    </row>
    <row r="1735" spans="8:40" x14ac:dyDescent="0.15">
      <c r="H1735" s="17">
        <f t="shared" si="924"/>
        <v>184</v>
      </c>
      <c r="I1735" s="7" t="b">
        <f t="shared" si="917"/>
        <v>0</v>
      </c>
      <c r="J1735" s="16">
        <v>0</v>
      </c>
      <c r="K1735" s="14">
        <v>0</v>
      </c>
      <c r="L1735" s="15">
        <f t="shared" si="925"/>
        <v>2867.955305753278</v>
      </c>
      <c r="M1735" s="14">
        <f t="shared" si="909"/>
        <v>769177</v>
      </c>
      <c r="O1735" s="12" t="e">
        <f>1000*(IF(I124&lt;18,VLOOKUP(I124,'[1]Mortality (No Interventions) H'!$B$10:$O$129,13),VLOOKUP(I124,'[1]Mortality (Interventions) H'!$B$392:$AV$512,40)))</f>
        <v>#N/A</v>
      </c>
      <c r="P1735" s="11">
        <v>0</v>
      </c>
      <c r="Q1735" s="10" t="e">
        <f t="shared" si="918"/>
        <v>#N/A</v>
      </c>
      <c r="R1735" s="10" t="e">
        <f t="shared" si="919"/>
        <v>#N/A</v>
      </c>
      <c r="S1735" s="10" t="e">
        <f t="shared" si="920"/>
        <v>#N/A</v>
      </c>
      <c r="T1735" s="9" t="e">
        <f t="shared" si="910"/>
        <v>#N/A</v>
      </c>
      <c r="V1735" s="8" t="e">
        <f t="shared" si="921"/>
        <v>#N/A</v>
      </c>
      <c r="W1735" s="8" t="e">
        <f t="shared" si="911"/>
        <v>#N/A</v>
      </c>
      <c r="Y1735" s="8">
        <f t="shared" si="912"/>
        <v>0</v>
      </c>
      <c r="Z1735" s="8">
        <f t="shared" si="913"/>
        <v>0</v>
      </c>
      <c r="AA1735" s="8">
        <f t="shared" si="914"/>
        <v>0</v>
      </c>
      <c r="AB1735" s="8">
        <f t="shared" si="922"/>
        <v>0</v>
      </c>
      <c r="AC1735" s="8">
        <f t="shared" si="915"/>
        <v>0</v>
      </c>
      <c r="AD1735" s="8">
        <f t="shared" si="923"/>
        <v>0</v>
      </c>
      <c r="AE1735" s="8">
        <f t="shared" si="916"/>
        <v>0</v>
      </c>
      <c r="AJ1735" s="7"/>
      <c r="AK1735" s="6"/>
      <c r="AL1735" s="6"/>
      <c r="AM1735" s="5"/>
      <c r="AN1735" s="5"/>
    </row>
    <row r="1740" spans="8:40" x14ac:dyDescent="0.15">
      <c r="X1740" s="3" t="s">
        <v>43</v>
      </c>
      <c r="Y1740" s="2">
        <f t="shared" ref="Y1740:AE1740" si="926">SUM(Y1615:Y1735)</f>
        <v>533724.91537956323</v>
      </c>
      <c r="Z1740" s="2">
        <f t="shared" si="926"/>
        <v>-13343.122884489081</v>
      </c>
      <c r="AA1740" s="2">
        <f t="shared" si="926"/>
        <v>-47593.967276961208</v>
      </c>
      <c r="AB1740" s="2">
        <f t="shared" si="926"/>
        <v>-769177</v>
      </c>
      <c r="AC1740" s="2">
        <f t="shared" si="926"/>
        <v>-296389.17478188698</v>
      </c>
      <c r="AD1740" s="2">
        <f t="shared" si="926"/>
        <v>12561.324600221646</v>
      </c>
      <c r="AE1740" s="2">
        <f t="shared" si="926"/>
        <v>-283827.85018166533</v>
      </c>
    </row>
    <row r="1741" spans="8:40" x14ac:dyDescent="0.15">
      <c r="X1741" s="4"/>
    </row>
    <row r="1742" spans="8:40" x14ac:dyDescent="0.15">
      <c r="X1742" s="3" t="str">
        <f>"Present Value at "&amp;TEXT(D1617,"0.00%")&amp;":"</f>
        <v>Present Value at 9.81%:</v>
      </c>
      <c r="Y1742" s="2">
        <f t="shared" ref="Y1742:AE1742" si="927">Y1615+NPV($D$6,Y1616:Y1735)</f>
        <v>533724.91537956323</v>
      </c>
      <c r="Z1742" s="2">
        <f t="shared" si="927"/>
        <v>-13343.122884489081</v>
      </c>
      <c r="AA1742" s="2">
        <f t="shared" si="927"/>
        <v>-23395.147937283811</v>
      </c>
      <c r="AB1742" s="2">
        <f t="shared" si="927"/>
        <v>-211090.29219496928</v>
      </c>
      <c r="AC1742" s="2">
        <f t="shared" si="927"/>
        <v>285896.35236282111</v>
      </c>
      <c r="AD1742" s="2">
        <f t="shared" si="927"/>
        <v>5580.8670780503053</v>
      </c>
      <c r="AE1742" s="2">
        <f t="shared" si="927"/>
        <v>291477.21944087144</v>
      </c>
    </row>
    <row r="1744" spans="8:40" x14ac:dyDescent="0.15">
      <c r="X1744" s="3" t="str">
        <f>"Present Value at "&amp;TEXT(D1618,"0.00%")&amp;":"</f>
        <v>Present Value at 3.64%:</v>
      </c>
      <c r="Y1744" s="2">
        <f t="shared" ref="Y1744:AE1744" si="928">Y1615+NPV($D$7,Y1616:Y1735)</f>
        <v>533724.91537956323</v>
      </c>
      <c r="Z1744" s="2">
        <f t="shared" si="928"/>
        <v>-13343.122884489081</v>
      </c>
      <c r="AA1744" s="2">
        <f t="shared" si="928"/>
        <v>-34757.014615445172</v>
      </c>
      <c r="AB1744" s="2">
        <f t="shared" si="928"/>
        <v>-441088.25818987819</v>
      </c>
      <c r="AC1744" s="2">
        <f t="shared" si="928"/>
        <v>44536.519689750508</v>
      </c>
      <c r="AD1744" s="2">
        <f t="shared" si="928"/>
        <v>8835.9941295825502</v>
      </c>
      <c r="AE1744" s="2">
        <f t="shared" si="928"/>
        <v>53372.513819333399</v>
      </c>
    </row>
    <row r="1748" spans="1:40" ht="19" customHeight="1" x14ac:dyDescent="0.15">
      <c r="A1748" s="1"/>
      <c r="G1748" s="1" t="s">
        <v>11</v>
      </c>
      <c r="H1748" s="50">
        <v>546858.82228355261</v>
      </c>
    </row>
    <row r="1749" spans="1:40" ht="15" customHeight="1" x14ac:dyDescent="0.15">
      <c r="A1749" s="49" t="s">
        <v>32</v>
      </c>
      <c r="B1749" s="40">
        <v>1</v>
      </c>
      <c r="C1749" s="40"/>
      <c r="D1749" s="40"/>
      <c r="E1749" s="1"/>
      <c r="H1749" s="17">
        <v>0</v>
      </c>
      <c r="I1749" s="17">
        <v>0</v>
      </c>
      <c r="J1749" s="14">
        <f>H1748</f>
        <v>546858.82228355261</v>
      </c>
      <c r="K1749" s="14">
        <f>J1749*$C$10</f>
        <v>13671.470557088816</v>
      </c>
      <c r="L1749" s="15">
        <f>$C$1759</f>
        <v>5461.9467307216983</v>
      </c>
      <c r="M1749" s="14">
        <f t="shared" ref="M1749:M1780" si="929">$E$11</f>
        <v>769177</v>
      </c>
      <c r="Q1749" s="48">
        <v>1</v>
      </c>
      <c r="R1749" s="9"/>
      <c r="S1749" s="9"/>
      <c r="T1749" s="9">
        <f t="shared" ref="T1749:T1780" si="930">Q1749-SUM(R1749:S1749)</f>
        <v>1</v>
      </c>
      <c r="U1749" s="47"/>
      <c r="V1749" s="8"/>
      <c r="W1749" s="8">
        <f t="shared" ref="W1749:W1780" si="931">$G$14*M1749*T1749</f>
        <v>7691.77</v>
      </c>
      <c r="X1749" s="47"/>
      <c r="Y1749" s="8">
        <f t="shared" ref="Y1749:Y1780" si="932">IFERROR(_xlfn.IFNA($T1749*J1749,0),0)</f>
        <v>546858.82228355261</v>
      </c>
      <c r="Z1749" s="8">
        <f t="shared" ref="Z1749:Z1780" si="933">IFERROR(_xlfn.IFNA(-$T1749*K1749,0),0)</f>
        <v>-13671.470557088816</v>
      </c>
      <c r="AA1749" s="8">
        <f t="shared" ref="AA1749:AA1780" si="934">IFERROR(_xlfn.IFNA(-$T1749*L1749,0),0)</f>
        <v>-5461.9467307216983</v>
      </c>
      <c r="AB1749" s="8"/>
      <c r="AC1749" s="8">
        <f t="shared" ref="AC1749:AC1780" si="935">IFERROR(_xlfn.IFNA(SUM(Y1749:AB1749),0),0)</f>
        <v>527725.40499574202</v>
      </c>
      <c r="AD1749" s="8"/>
      <c r="AE1749" s="8">
        <f t="shared" ref="AE1749:AE1780" si="936">IFERROR(_xlfn.IFNA(SUM(AC1749:AD1749),0),0)</f>
        <v>527725.40499574202</v>
      </c>
      <c r="AG1749" s="46">
        <f>AE1878</f>
        <v>54685.902204914717</v>
      </c>
      <c r="AJ1749" s="17"/>
      <c r="AK1749" s="6"/>
      <c r="AL1749" s="6"/>
      <c r="AM1749" s="5"/>
      <c r="AN1749" s="5"/>
    </row>
    <row r="1750" spans="1:40" x14ac:dyDescent="0.15">
      <c r="H1750" s="17">
        <f>$B$4</f>
        <v>65</v>
      </c>
      <c r="I1750" s="7">
        <f t="shared" ref="I1750:I1781" si="937">IF(H1750&lt;121, H1750 )</f>
        <v>65</v>
      </c>
      <c r="J1750" s="14"/>
      <c r="K1750" s="14"/>
      <c r="L1750" s="15"/>
      <c r="M1750" s="14">
        <f t="shared" si="929"/>
        <v>769177</v>
      </c>
      <c r="N1750" s="13"/>
      <c r="O1750" s="12">
        <f>1000*(IF(I5&lt;18,VLOOKUP(I5,'[1]Mortality (No Interventions) H'!$B$10:$O$129,13),VLOOKUP(I5,'[1]Mortality (Interventions) H'!$B$392:$AV$512,43)))</f>
        <v>20.732756151908699</v>
      </c>
      <c r="P1750" s="11">
        <v>0</v>
      </c>
      <c r="Q1750" s="10">
        <f t="shared" ref="Q1750:Q1781" si="938">T1749</f>
        <v>1</v>
      </c>
      <c r="R1750" s="10">
        <f t="shared" ref="R1750:R1781" si="939">O1750*Q1750/1000</f>
        <v>2.0732756151908699E-2</v>
      </c>
      <c r="S1750" s="10">
        <f t="shared" ref="S1750:S1781" si="940">MIN(P1750*Q1750,Q1750-R1750)</f>
        <v>0</v>
      </c>
      <c r="T1750" s="9">
        <f t="shared" si="930"/>
        <v>0.97926724384809127</v>
      </c>
      <c r="U1750" s="18"/>
      <c r="V1750" s="8">
        <f t="shared" ref="V1750:V1781" si="941">W1749</f>
        <v>7691.77</v>
      </c>
      <c r="W1750" s="8">
        <f t="shared" si="931"/>
        <v>7532.2984082134335</v>
      </c>
      <c r="X1750" s="18"/>
      <c r="Y1750" s="8">
        <f t="shared" si="932"/>
        <v>0</v>
      </c>
      <c r="Z1750" s="8">
        <f t="shared" si="933"/>
        <v>0</v>
      </c>
      <c r="AA1750" s="8">
        <f t="shared" si="934"/>
        <v>0</v>
      </c>
      <c r="AB1750" s="8">
        <f t="shared" ref="AB1750:AB1781" si="942">IFERROR(_xlfn.IFNA(-M1750*R1750,0),0)</f>
        <v>-15947.159178656677</v>
      </c>
      <c r="AC1750" s="8">
        <f t="shared" si="935"/>
        <v>-15947.159178656677</v>
      </c>
      <c r="AD1750" s="8">
        <f t="shared" ref="AD1750:AD1781" si="943">IFERROR(_xlfn.IFNA($D$6*SUM(V1750:V1750,Y1750:Z1750),0),0)</f>
        <v>754.56263700000011</v>
      </c>
      <c r="AE1750" s="8">
        <f t="shared" si="936"/>
        <v>-15192.596541656676</v>
      </c>
      <c r="AG1750" s="8"/>
      <c r="AJ1750" s="7"/>
      <c r="AK1750" s="6"/>
      <c r="AL1750" s="6"/>
      <c r="AM1750" s="5"/>
      <c r="AN1750" s="5"/>
    </row>
    <row r="1751" spans="1:40" x14ac:dyDescent="0.15">
      <c r="A1751" s="30" t="s">
        <v>33</v>
      </c>
      <c r="B1751" s="30"/>
      <c r="C1751" s="30"/>
      <c r="D1751" s="45">
        <v>9.8100000000000007E-2</v>
      </c>
      <c r="E1751" s="42"/>
      <c r="F1751" s="42"/>
      <c r="G1751" s="42"/>
      <c r="H1751" s="17">
        <f t="shared" ref="H1751:H1782" si="944">H1750+1</f>
        <v>66</v>
      </c>
      <c r="I1751" s="7">
        <f t="shared" si="937"/>
        <v>66</v>
      </c>
      <c r="J1751" s="16">
        <v>0</v>
      </c>
      <c r="K1751" s="14">
        <v>0</v>
      </c>
      <c r="L1751" s="15">
        <f t="shared" ref="L1751:L1782" si="945">$C$1760</f>
        <v>2727.6526193039349</v>
      </c>
      <c r="M1751" s="14">
        <f t="shared" si="929"/>
        <v>769177</v>
      </c>
      <c r="N1751" s="13"/>
      <c r="O1751" s="12">
        <f>1000*(IF(I6&lt;18,VLOOKUP(I6,'[1]Mortality (No Interventions) H'!$B$10:$O$129,13),VLOOKUP(I6,'[1]Mortality (Interventions) H'!$B$392:$AV$512,43)))</f>
        <v>22.551305421419038</v>
      </c>
      <c r="P1751" s="11">
        <v>0</v>
      </c>
      <c r="Q1751" s="10">
        <f t="shared" si="938"/>
        <v>0.97926724384809127</v>
      </c>
      <c r="R1751" s="10">
        <f t="shared" si="939"/>
        <v>2.2083754705209541E-2</v>
      </c>
      <c r="S1751" s="10">
        <f t="shared" si="940"/>
        <v>0</v>
      </c>
      <c r="T1751" s="9">
        <f t="shared" si="930"/>
        <v>0.95718348914288176</v>
      </c>
      <c r="U1751" s="18"/>
      <c r="V1751" s="8">
        <f t="shared" si="941"/>
        <v>7532.2984082134335</v>
      </c>
      <c r="W1751" s="8">
        <f t="shared" si="931"/>
        <v>7362.4352462845436</v>
      </c>
      <c r="X1751" s="18"/>
      <c r="Y1751" s="8">
        <f t="shared" si="932"/>
        <v>0</v>
      </c>
      <c r="Z1751" s="8">
        <f t="shared" si="933"/>
        <v>0</v>
      </c>
      <c r="AA1751" s="8">
        <f t="shared" si="934"/>
        <v>-2610.8640513150608</v>
      </c>
      <c r="AB1751" s="8">
        <f t="shared" si="942"/>
        <v>-16986.31619288896</v>
      </c>
      <c r="AC1751" s="8">
        <f t="shared" si="935"/>
        <v>-19597.180244204021</v>
      </c>
      <c r="AD1751" s="8">
        <f t="shared" si="943"/>
        <v>738.91847384573782</v>
      </c>
      <c r="AE1751" s="8">
        <f t="shared" si="936"/>
        <v>-18858.261770358284</v>
      </c>
      <c r="AF1751" s="1" t="s">
        <v>34</v>
      </c>
      <c r="AG1751" s="44">
        <f>AE1878/Y1878</f>
        <v>0.10000003652964648</v>
      </c>
      <c r="AJ1751" s="7"/>
      <c r="AK1751" s="6"/>
      <c r="AL1751" s="6"/>
      <c r="AM1751" s="5"/>
      <c r="AN1751" s="5"/>
    </row>
    <row r="1752" spans="1:40" x14ac:dyDescent="0.15">
      <c r="A1752" s="40" t="s">
        <v>35</v>
      </c>
      <c r="B1752" s="40"/>
      <c r="C1752" s="38"/>
      <c r="D1752" s="43">
        <f>(1.067)/(1.0295)- 1</f>
        <v>3.6425449247207142E-2</v>
      </c>
      <c r="E1752" s="42"/>
      <c r="F1752" s="42"/>
      <c r="G1752" s="42"/>
      <c r="H1752" s="17">
        <f t="shared" si="944"/>
        <v>67</v>
      </c>
      <c r="I1752" s="7">
        <f t="shared" si="937"/>
        <v>67</v>
      </c>
      <c r="J1752" s="16">
        <v>0</v>
      </c>
      <c r="K1752" s="14">
        <v>0</v>
      </c>
      <c r="L1752" s="15">
        <f t="shared" si="945"/>
        <v>2727.6526193039349</v>
      </c>
      <c r="M1752" s="14">
        <f t="shared" si="929"/>
        <v>769177</v>
      </c>
      <c r="N1752" s="13"/>
      <c r="O1752" s="12">
        <f>1000*(IF(I7&lt;18,VLOOKUP(I7,'[1]Mortality (No Interventions) H'!$B$10:$O$129,13),VLOOKUP(I7,'[1]Mortality (Interventions) H'!$B$392:$AV$512,43)))</f>
        <v>24.466558016114142</v>
      </c>
      <c r="P1752" s="11">
        <v>0</v>
      </c>
      <c r="Q1752" s="10">
        <f t="shared" si="938"/>
        <v>0.95718348914288176</v>
      </c>
      <c r="R1752" s="10">
        <f t="shared" si="939"/>
        <v>2.3418985369180877E-2</v>
      </c>
      <c r="S1752" s="10">
        <f t="shared" si="940"/>
        <v>0</v>
      </c>
      <c r="T1752" s="9">
        <f t="shared" si="930"/>
        <v>0.9337645037737009</v>
      </c>
      <c r="U1752" s="18"/>
      <c r="V1752" s="8">
        <f t="shared" si="941"/>
        <v>7362.4352462845436</v>
      </c>
      <c r="W1752" s="8">
        <f t="shared" si="931"/>
        <v>7182.3017971914396</v>
      </c>
      <c r="X1752" s="18"/>
      <c r="Y1752" s="8">
        <f t="shared" si="932"/>
        <v>0</v>
      </c>
      <c r="Z1752" s="8">
        <f t="shared" si="933"/>
        <v>0</v>
      </c>
      <c r="AA1752" s="8">
        <f t="shared" si="934"/>
        <v>-2546.9851945313744</v>
      </c>
      <c r="AB1752" s="8">
        <f t="shared" si="942"/>
        <v>-18013.344909310439</v>
      </c>
      <c r="AC1752" s="8">
        <f t="shared" si="935"/>
        <v>-20560.330103841814</v>
      </c>
      <c r="AD1752" s="8">
        <f t="shared" si="943"/>
        <v>722.25489766051373</v>
      </c>
      <c r="AE1752" s="8">
        <f t="shared" si="936"/>
        <v>-19838.0752061813</v>
      </c>
      <c r="AJ1752" s="7"/>
      <c r="AK1752" s="6"/>
      <c r="AL1752" s="6"/>
      <c r="AM1752" s="5"/>
      <c r="AN1752" s="5"/>
    </row>
    <row r="1753" spans="1:40" x14ac:dyDescent="0.15">
      <c r="A1753" s="40" t="s">
        <v>36</v>
      </c>
      <c r="B1753" s="36"/>
      <c r="C1753" s="38"/>
      <c r="D1753" s="17"/>
      <c r="E1753" s="17"/>
      <c r="F1753" s="17"/>
      <c r="G1753" s="17"/>
      <c r="H1753" s="17">
        <f t="shared" si="944"/>
        <v>68</v>
      </c>
      <c r="I1753" s="7">
        <f t="shared" si="937"/>
        <v>68</v>
      </c>
      <c r="J1753" s="16">
        <v>0</v>
      </c>
      <c r="K1753" s="14">
        <v>0</v>
      </c>
      <c r="L1753" s="15">
        <f t="shared" si="945"/>
        <v>2727.6526193039349</v>
      </c>
      <c r="M1753" s="14">
        <f t="shared" si="929"/>
        <v>769177</v>
      </c>
      <c r="N1753" s="13"/>
      <c r="O1753" s="12">
        <f>1000*(IF(I8&lt;18,VLOOKUP(I8,'[1]Mortality (No Interventions) H'!$B$10:$O$129,13),VLOOKUP(I8,'[1]Mortality (Interventions) H'!$B$392:$AV$512,43)))</f>
        <v>26.474928316809422</v>
      </c>
      <c r="P1753" s="11">
        <v>0</v>
      </c>
      <c r="Q1753" s="10">
        <f t="shared" si="938"/>
        <v>0.9337645037737009</v>
      </c>
      <c r="R1753" s="10">
        <f t="shared" si="939"/>
        <v>2.4721348302189854E-2</v>
      </c>
      <c r="S1753" s="10">
        <f t="shared" si="940"/>
        <v>0</v>
      </c>
      <c r="T1753" s="9">
        <f t="shared" si="930"/>
        <v>0.90904315547151104</v>
      </c>
      <c r="U1753" s="18"/>
      <c r="V1753" s="8">
        <f t="shared" si="941"/>
        <v>7182.3017971914396</v>
      </c>
      <c r="W1753" s="8">
        <f t="shared" si="931"/>
        <v>6992.1508719611047</v>
      </c>
      <c r="X1753" s="18"/>
      <c r="Y1753" s="8">
        <f t="shared" si="932"/>
        <v>0</v>
      </c>
      <c r="Z1753" s="8">
        <f t="shared" si="933"/>
        <v>0</v>
      </c>
      <c r="AA1753" s="8">
        <f t="shared" si="934"/>
        <v>-2479.5539440821813</v>
      </c>
      <c r="AB1753" s="8">
        <f t="shared" si="942"/>
        <v>-19015.092523033483</v>
      </c>
      <c r="AC1753" s="8">
        <f t="shared" si="935"/>
        <v>-21494.646467115665</v>
      </c>
      <c r="AD1753" s="8">
        <f t="shared" si="943"/>
        <v>704.58380630448028</v>
      </c>
      <c r="AE1753" s="8">
        <f t="shared" si="936"/>
        <v>-20790.062660811185</v>
      </c>
      <c r="AJ1753" s="7"/>
      <c r="AK1753" s="6"/>
      <c r="AL1753" s="6"/>
      <c r="AM1753" s="5"/>
      <c r="AN1753" s="5"/>
    </row>
    <row r="1754" spans="1:40" x14ac:dyDescent="0.15">
      <c r="A1754" s="40"/>
      <c r="B1754" s="36" t="s">
        <v>37</v>
      </c>
      <c r="C1754" s="36" t="s">
        <v>38</v>
      </c>
      <c r="E1754" s="17"/>
      <c r="F1754" s="17"/>
      <c r="G1754" s="17"/>
      <c r="H1754" s="17">
        <f t="shared" si="944"/>
        <v>69</v>
      </c>
      <c r="I1754" s="7">
        <f t="shared" si="937"/>
        <v>69</v>
      </c>
      <c r="J1754" s="16">
        <v>0</v>
      </c>
      <c r="K1754" s="14">
        <v>0</v>
      </c>
      <c r="L1754" s="15">
        <f t="shared" si="945"/>
        <v>2727.6526193039349</v>
      </c>
      <c r="M1754" s="14">
        <f t="shared" si="929"/>
        <v>769177</v>
      </c>
      <c r="N1754" s="13"/>
      <c r="O1754" s="12">
        <f>1000*(IF(I9&lt;18,VLOOKUP(I9,'[1]Mortality (No Interventions) H'!$B$10:$O$129,13),VLOOKUP(I9,'[1]Mortality (Interventions) H'!$B$392:$AV$512,43)))</f>
        <v>28.718468823056028</v>
      </c>
      <c r="P1754" s="11">
        <v>0</v>
      </c>
      <c r="Q1754" s="10">
        <f t="shared" si="938"/>
        <v>0.90904315547151104</v>
      </c>
      <c r="R1754" s="10">
        <f t="shared" si="939"/>
        <v>2.6106327519221064E-2</v>
      </c>
      <c r="S1754" s="10">
        <f t="shared" si="940"/>
        <v>0</v>
      </c>
      <c r="T1754" s="9">
        <f t="shared" si="930"/>
        <v>0.88293682795229</v>
      </c>
      <c r="U1754" s="18"/>
      <c r="V1754" s="8">
        <f t="shared" si="941"/>
        <v>6992.1508719611047</v>
      </c>
      <c r="W1754" s="8">
        <f t="shared" si="931"/>
        <v>6791.3470051385857</v>
      </c>
      <c r="X1754" s="18"/>
      <c r="Y1754" s="8">
        <f t="shared" si="932"/>
        <v>0</v>
      </c>
      <c r="Z1754" s="8">
        <f t="shared" si="933"/>
        <v>0</v>
      </c>
      <c r="AA1754" s="8">
        <f t="shared" si="934"/>
        <v>-2408.3449514439717</v>
      </c>
      <c r="AB1754" s="8">
        <f t="shared" si="942"/>
        <v>-20080.386682251901</v>
      </c>
      <c r="AC1754" s="8">
        <f t="shared" si="935"/>
        <v>-22488.731633695872</v>
      </c>
      <c r="AD1754" s="8">
        <f t="shared" si="943"/>
        <v>685.93000053938442</v>
      </c>
      <c r="AE1754" s="8">
        <f t="shared" si="936"/>
        <v>-21802.801633156487</v>
      </c>
      <c r="AJ1754" s="7"/>
      <c r="AK1754" s="6"/>
      <c r="AL1754" s="6"/>
      <c r="AM1754" s="5"/>
      <c r="AN1754" s="5"/>
    </row>
    <row r="1755" spans="1:40" x14ac:dyDescent="0.15">
      <c r="A1755" s="40"/>
      <c r="B1755" s="36">
        <v>1</v>
      </c>
      <c r="C1755" s="38">
        <v>2.5000000000000001E-2</v>
      </c>
      <c r="D1755" s="17"/>
      <c r="E1755" s="41" t="s">
        <v>39</v>
      </c>
      <c r="F1755" s="36"/>
      <c r="G1755" s="17"/>
      <c r="H1755" s="17">
        <f t="shared" si="944"/>
        <v>70</v>
      </c>
      <c r="I1755" s="7">
        <f t="shared" si="937"/>
        <v>70</v>
      </c>
      <c r="J1755" s="16">
        <v>0</v>
      </c>
      <c r="K1755" s="14">
        <v>0</v>
      </c>
      <c r="L1755" s="15">
        <f t="shared" si="945"/>
        <v>2727.6526193039349</v>
      </c>
      <c r="M1755" s="14">
        <f t="shared" si="929"/>
        <v>769177</v>
      </c>
      <c r="N1755" s="13"/>
      <c r="O1755" s="12">
        <f>1000*(IF(I10&lt;18,VLOOKUP(I10,'[1]Mortality (No Interventions) H'!$B$10:$O$129,13),VLOOKUP(I10,'[1]Mortality (Interventions) H'!$B$392:$AV$512,43)))</f>
        <v>31.560243192993934</v>
      </c>
      <c r="P1755" s="11">
        <v>0</v>
      </c>
      <c r="Q1755" s="10">
        <f t="shared" si="938"/>
        <v>0.88293682795229</v>
      </c>
      <c r="R1755" s="10">
        <f t="shared" si="939"/>
        <v>2.7865701014224916E-2</v>
      </c>
      <c r="S1755" s="10">
        <f t="shared" si="940"/>
        <v>0</v>
      </c>
      <c r="T1755" s="9">
        <f t="shared" si="930"/>
        <v>0.85507112693806508</v>
      </c>
      <c r="U1755" s="18"/>
      <c r="V1755" s="8">
        <f t="shared" si="941"/>
        <v>6791.3470051385857</v>
      </c>
      <c r="W1755" s="8">
        <f t="shared" si="931"/>
        <v>6577.0104420484013</v>
      </c>
      <c r="X1755" s="18"/>
      <c r="Y1755" s="8">
        <f t="shared" si="932"/>
        <v>0</v>
      </c>
      <c r="Z1755" s="8">
        <f t="shared" si="933"/>
        <v>0</v>
      </c>
      <c r="AA1755" s="8">
        <f t="shared" si="934"/>
        <v>-2332.3369990837805</v>
      </c>
      <c r="AB1755" s="8">
        <f t="shared" si="942"/>
        <v>-21433.656309018479</v>
      </c>
      <c r="AC1755" s="8">
        <f t="shared" si="935"/>
        <v>-23765.993308102261</v>
      </c>
      <c r="AD1755" s="8">
        <f t="shared" si="943"/>
        <v>666.23114120409525</v>
      </c>
      <c r="AE1755" s="8">
        <f t="shared" si="936"/>
        <v>-23099.762166898166</v>
      </c>
      <c r="AJ1755" s="7"/>
      <c r="AK1755" s="6"/>
      <c r="AL1755" s="6"/>
      <c r="AM1755" s="5"/>
      <c r="AN1755" s="5"/>
    </row>
    <row r="1756" spans="1:40" x14ac:dyDescent="0.15">
      <c r="A1756" s="40"/>
      <c r="B1756" s="39" t="s">
        <v>40</v>
      </c>
      <c r="C1756" s="38">
        <v>0</v>
      </c>
      <c r="D1756" s="17"/>
      <c r="E1756" s="37">
        <v>500000</v>
      </c>
      <c r="F1756" s="36"/>
      <c r="G1756" s="17"/>
      <c r="H1756" s="17">
        <f t="shared" si="944"/>
        <v>71</v>
      </c>
      <c r="I1756" s="7">
        <f t="shared" si="937"/>
        <v>71</v>
      </c>
      <c r="J1756" s="16">
        <v>0</v>
      </c>
      <c r="K1756" s="14">
        <v>0</v>
      </c>
      <c r="L1756" s="15">
        <f t="shared" si="945"/>
        <v>2727.6526193039349</v>
      </c>
      <c r="M1756" s="14">
        <f t="shared" si="929"/>
        <v>769177</v>
      </c>
      <c r="N1756" s="13"/>
      <c r="O1756" s="12">
        <f>1000*(IF(I11&lt;18,VLOOKUP(I11,'[1]Mortality (No Interventions) H'!$B$10:$O$129,13),VLOOKUP(I11,'[1]Mortality (Interventions) H'!$B$392:$AV$512,43)))</f>
        <v>34.446204458330001</v>
      </c>
      <c r="P1756" s="11">
        <v>0</v>
      </c>
      <c r="Q1756" s="10">
        <f t="shared" si="938"/>
        <v>0.85507112693806508</v>
      </c>
      <c r="R1756" s="10">
        <f t="shared" si="939"/>
        <v>2.9453954864923238E-2</v>
      </c>
      <c r="S1756" s="10">
        <f t="shared" si="940"/>
        <v>0</v>
      </c>
      <c r="T1756" s="9">
        <f t="shared" si="930"/>
        <v>0.82561717207314189</v>
      </c>
      <c r="U1756" s="18"/>
      <c r="V1756" s="8">
        <f t="shared" si="941"/>
        <v>6577.0104420484013</v>
      </c>
      <c r="W1756" s="8">
        <f t="shared" si="931"/>
        <v>6350.4573956370314</v>
      </c>
      <c r="X1756" s="18"/>
      <c r="Y1756" s="8">
        <f t="shared" si="932"/>
        <v>0</v>
      </c>
      <c r="Z1756" s="8">
        <f t="shared" si="933"/>
        <v>0</v>
      </c>
      <c r="AA1756" s="8">
        <f t="shared" si="934"/>
        <v>-2251.9968419476131</v>
      </c>
      <c r="AB1756" s="8">
        <f t="shared" si="942"/>
        <v>-22655.304641137063</v>
      </c>
      <c r="AC1756" s="8">
        <f t="shared" si="935"/>
        <v>-24907.301483084677</v>
      </c>
      <c r="AD1756" s="8">
        <f t="shared" si="943"/>
        <v>645.20472436494822</v>
      </c>
      <c r="AE1756" s="8">
        <f t="shared" si="936"/>
        <v>-24262.09675871973</v>
      </c>
      <c r="AJ1756" s="7"/>
      <c r="AK1756" s="6"/>
      <c r="AL1756" s="6"/>
      <c r="AM1756" s="5"/>
      <c r="AN1756" s="5"/>
    </row>
    <row r="1757" spans="1:40" x14ac:dyDescent="0.15">
      <c r="A1757" s="30" t="s">
        <v>41</v>
      </c>
      <c r="B1757" s="35"/>
      <c r="C1757" s="34"/>
      <c r="D1757" s="17"/>
      <c r="E1757" s="17"/>
      <c r="F1757" s="17"/>
      <c r="G1757" s="17"/>
      <c r="H1757" s="17">
        <f t="shared" si="944"/>
        <v>72</v>
      </c>
      <c r="I1757" s="7">
        <f t="shared" si="937"/>
        <v>72</v>
      </c>
      <c r="J1757" s="16">
        <v>0</v>
      </c>
      <c r="K1757" s="14">
        <v>0</v>
      </c>
      <c r="L1757" s="15">
        <f t="shared" si="945"/>
        <v>2727.6526193039349</v>
      </c>
      <c r="M1757" s="14">
        <f t="shared" si="929"/>
        <v>769177</v>
      </c>
      <c r="N1757" s="13"/>
      <c r="O1757" s="12">
        <f>1000*(IF(I12&lt;18,VLOOKUP(I12,'[1]Mortality (No Interventions) H'!$B$10:$O$129,13),VLOOKUP(I12,'[1]Mortality (Interventions) H'!$B$392:$AV$512,43)))</f>
        <v>37.752793089616951</v>
      </c>
      <c r="P1757" s="11">
        <v>0</v>
      </c>
      <c r="Q1757" s="10">
        <f t="shared" si="938"/>
        <v>0.82561717207314189</v>
      </c>
      <c r="R1757" s="10">
        <f t="shared" si="939"/>
        <v>3.1169354268511997E-2</v>
      </c>
      <c r="S1757" s="10">
        <f t="shared" si="940"/>
        <v>0</v>
      </c>
      <c r="T1757" s="9">
        <f t="shared" si="930"/>
        <v>0.79444781780462992</v>
      </c>
      <c r="U1757" s="18"/>
      <c r="V1757" s="8">
        <f t="shared" si="941"/>
        <v>6350.4573956370314</v>
      </c>
      <c r="W1757" s="8">
        <f t="shared" si="931"/>
        <v>6110.7098915551187</v>
      </c>
      <c r="X1757" s="18"/>
      <c r="Y1757" s="8">
        <f t="shared" si="932"/>
        <v>0</v>
      </c>
      <c r="Z1757" s="8">
        <f t="shared" si="933"/>
        <v>0</v>
      </c>
      <c r="AA1757" s="8">
        <f t="shared" si="934"/>
        <v>-2166.9776711350942</v>
      </c>
      <c r="AB1757" s="8">
        <f t="shared" si="942"/>
        <v>-23974.750408191252</v>
      </c>
      <c r="AC1757" s="8">
        <f t="shared" si="935"/>
        <v>-26141.728079326345</v>
      </c>
      <c r="AD1757" s="8">
        <f t="shared" si="943"/>
        <v>622.97987051199277</v>
      </c>
      <c r="AE1757" s="8">
        <f t="shared" si="936"/>
        <v>-25518.748208814352</v>
      </c>
      <c r="AJ1757" s="7"/>
      <c r="AK1757" s="6"/>
      <c r="AL1757" s="6"/>
      <c r="AM1757" s="5"/>
      <c r="AN1757" s="5"/>
    </row>
    <row r="1758" spans="1:40" x14ac:dyDescent="0.15">
      <c r="A1758" s="30"/>
      <c r="B1758" s="32" t="s">
        <v>37</v>
      </c>
      <c r="C1758" s="32" t="s">
        <v>38</v>
      </c>
      <c r="D1758" s="17"/>
      <c r="E1758" s="17"/>
      <c r="F1758" s="17"/>
      <c r="G1758" s="17"/>
      <c r="H1758" s="17">
        <f t="shared" si="944"/>
        <v>73</v>
      </c>
      <c r="I1758" s="7">
        <f t="shared" si="937"/>
        <v>73</v>
      </c>
      <c r="J1758" s="16">
        <v>0</v>
      </c>
      <c r="K1758" s="14">
        <v>0</v>
      </c>
      <c r="L1758" s="15">
        <f t="shared" si="945"/>
        <v>2727.6526193039349</v>
      </c>
      <c r="M1758" s="14">
        <f t="shared" si="929"/>
        <v>769177</v>
      </c>
      <c r="N1758" s="13"/>
      <c r="O1758" s="12">
        <f>1000*(IF(I13&lt;18,VLOOKUP(I13,'[1]Mortality (No Interventions) H'!$B$10:$O$129,13),VLOOKUP(I13,'[1]Mortality (Interventions) H'!$B$392:$AV$512,43)))</f>
        <v>41.540304319250936</v>
      </c>
      <c r="P1758" s="11">
        <v>0</v>
      </c>
      <c r="Q1758" s="10">
        <f t="shared" si="938"/>
        <v>0.79444781780462992</v>
      </c>
      <c r="R1758" s="10">
        <f t="shared" si="939"/>
        <v>3.3001604117369146E-2</v>
      </c>
      <c r="S1758" s="10">
        <f t="shared" si="940"/>
        <v>0</v>
      </c>
      <c r="T1758" s="9">
        <f t="shared" si="930"/>
        <v>0.76144621368726073</v>
      </c>
      <c r="U1758" s="18"/>
      <c r="V1758" s="8">
        <f t="shared" si="941"/>
        <v>6110.7098915551187</v>
      </c>
      <c r="W1758" s="8">
        <f t="shared" si="931"/>
        <v>5856.8691430532617</v>
      </c>
      <c r="X1758" s="18"/>
      <c r="Y1758" s="8">
        <f t="shared" si="932"/>
        <v>0</v>
      </c>
      <c r="Z1758" s="8">
        <f t="shared" si="933"/>
        <v>0</v>
      </c>
      <c r="AA1758" s="8">
        <f t="shared" si="934"/>
        <v>-2076.9607592231205</v>
      </c>
      <c r="AB1758" s="8">
        <f t="shared" si="942"/>
        <v>-25384.074850185647</v>
      </c>
      <c r="AC1758" s="8">
        <f t="shared" si="935"/>
        <v>-27461.035609408769</v>
      </c>
      <c r="AD1758" s="8">
        <f t="shared" si="943"/>
        <v>599.46064036155724</v>
      </c>
      <c r="AE1758" s="8">
        <f t="shared" si="936"/>
        <v>-26861.574969047211</v>
      </c>
      <c r="AJ1758" s="7"/>
      <c r="AK1758" s="6"/>
      <c r="AL1758" s="6"/>
      <c r="AM1758" s="5"/>
      <c r="AN1758" s="5"/>
    </row>
    <row r="1759" spans="1:40" x14ac:dyDescent="0.15">
      <c r="A1759" s="30"/>
      <c r="B1759" s="32">
        <v>1</v>
      </c>
      <c r="C1759" s="28">
        <f>$H$1748*0.01+$B$1761</f>
        <v>5461.9467307216983</v>
      </c>
      <c r="D1759" s="17"/>
      <c r="E1759" s="33" t="s">
        <v>42</v>
      </c>
      <c r="F1759" s="32"/>
      <c r="G1759" s="31">
        <v>0.01</v>
      </c>
      <c r="H1759" s="17">
        <f t="shared" si="944"/>
        <v>74</v>
      </c>
      <c r="I1759" s="7">
        <f t="shared" si="937"/>
        <v>74</v>
      </c>
      <c r="J1759" s="16">
        <v>0</v>
      </c>
      <c r="K1759" s="14">
        <v>0</v>
      </c>
      <c r="L1759" s="15">
        <f t="shared" si="945"/>
        <v>2727.6526193039349</v>
      </c>
      <c r="M1759" s="14">
        <f t="shared" si="929"/>
        <v>769177</v>
      </c>
      <c r="N1759" s="13"/>
      <c r="O1759" s="12">
        <f>1000*(IF(I14&lt;18,VLOOKUP(I14,'[1]Mortality (No Interventions) H'!$B$10:$O$129,13),VLOOKUP(I14,'[1]Mortality (Interventions) H'!$B$392:$AV$512,43)))</f>
        <v>46.030422116344475</v>
      </c>
      <c r="P1759" s="11">
        <v>0</v>
      </c>
      <c r="Q1759" s="10">
        <f t="shared" si="938"/>
        <v>0.76144621368726073</v>
      </c>
      <c r="R1759" s="10">
        <f t="shared" si="939"/>
        <v>3.504969063491685E-2</v>
      </c>
      <c r="S1759" s="10">
        <f t="shared" si="940"/>
        <v>0</v>
      </c>
      <c r="T1759" s="9">
        <f t="shared" si="930"/>
        <v>0.72639652305234392</v>
      </c>
      <c r="U1759" s="18"/>
      <c r="V1759" s="8">
        <f t="shared" si="941"/>
        <v>5856.8691430532617</v>
      </c>
      <c r="W1759" s="8">
        <f t="shared" si="931"/>
        <v>5587.2749841183277</v>
      </c>
      <c r="X1759" s="18"/>
      <c r="Y1759" s="8">
        <f t="shared" si="932"/>
        <v>0</v>
      </c>
      <c r="Z1759" s="8">
        <f t="shared" si="933"/>
        <v>0</v>
      </c>
      <c r="AA1759" s="8">
        <f t="shared" si="934"/>
        <v>-1981.3573787569969</v>
      </c>
      <c r="AB1759" s="8">
        <f t="shared" si="942"/>
        <v>-26959.415893493438</v>
      </c>
      <c r="AC1759" s="8">
        <f t="shared" si="935"/>
        <v>-28940.773272250437</v>
      </c>
      <c r="AD1759" s="8">
        <f t="shared" si="943"/>
        <v>574.55886293352501</v>
      </c>
      <c r="AE1759" s="8">
        <f t="shared" si="936"/>
        <v>-28366.214409316912</v>
      </c>
      <c r="AJ1759" s="7"/>
      <c r="AK1759" s="6"/>
      <c r="AL1759" s="6"/>
      <c r="AM1759" s="5"/>
      <c r="AN1759" s="5"/>
    </row>
    <row r="1760" spans="1:40" x14ac:dyDescent="0.15">
      <c r="A1760" s="30"/>
      <c r="B1760" s="29" t="s">
        <v>40</v>
      </c>
      <c r="C1760" s="28">
        <f>$H$1748*0.005+$B$1761</f>
        <v>2727.6526193039349</v>
      </c>
      <c r="D1760" s="17"/>
      <c r="E1760" s="17"/>
      <c r="F1760" s="17"/>
      <c r="G1760" s="17"/>
      <c r="H1760" s="17">
        <f t="shared" si="944"/>
        <v>75</v>
      </c>
      <c r="I1760" s="7">
        <f t="shared" si="937"/>
        <v>75</v>
      </c>
      <c r="J1760" s="16">
        <v>0</v>
      </c>
      <c r="K1760" s="14">
        <v>0</v>
      </c>
      <c r="L1760" s="15">
        <f t="shared" si="945"/>
        <v>2727.6526193039349</v>
      </c>
      <c r="M1760" s="14">
        <f t="shared" si="929"/>
        <v>769177</v>
      </c>
      <c r="N1760" s="13"/>
      <c r="O1760" s="12">
        <f>1000*(IF(I15&lt;18,VLOOKUP(I15,'[1]Mortality (No Interventions) H'!$B$10:$O$129,13),VLOOKUP(I15,'[1]Mortality (Interventions) H'!$B$392:$AV$512,43)))</f>
        <v>51.16382407454482</v>
      </c>
      <c r="P1760" s="11">
        <v>0</v>
      </c>
      <c r="Q1760" s="10">
        <f t="shared" si="938"/>
        <v>0.72639652305234392</v>
      </c>
      <c r="R1760" s="10">
        <f t="shared" si="939"/>
        <v>3.716522391381117E-2</v>
      </c>
      <c r="S1760" s="10">
        <f t="shared" si="940"/>
        <v>0</v>
      </c>
      <c r="T1760" s="9">
        <f t="shared" si="930"/>
        <v>0.68923129913853276</v>
      </c>
      <c r="U1760" s="18"/>
      <c r="V1760" s="8">
        <f t="shared" si="941"/>
        <v>5587.2749841183277</v>
      </c>
      <c r="W1760" s="8">
        <f t="shared" si="931"/>
        <v>5301.4086297747926</v>
      </c>
      <c r="X1760" s="18"/>
      <c r="Y1760" s="8">
        <f t="shared" si="932"/>
        <v>0</v>
      </c>
      <c r="Z1760" s="8">
        <f t="shared" si="933"/>
        <v>0</v>
      </c>
      <c r="AA1760" s="8">
        <f t="shared" si="934"/>
        <v>-1879.9835584014727</v>
      </c>
      <c r="AB1760" s="8">
        <f t="shared" si="942"/>
        <v>-28586.635434353535</v>
      </c>
      <c r="AC1760" s="8">
        <f t="shared" si="935"/>
        <v>-30466.618992755008</v>
      </c>
      <c r="AD1760" s="8">
        <f t="shared" si="943"/>
        <v>548.11167594200799</v>
      </c>
      <c r="AE1760" s="8">
        <f t="shared" si="936"/>
        <v>-29918.507316813</v>
      </c>
      <c r="AJ1760" s="7"/>
      <c r="AK1760" s="6"/>
      <c r="AL1760" s="6"/>
      <c r="AM1760" s="5"/>
      <c r="AN1760" s="5"/>
    </row>
    <row r="1761" spans="1:40" ht="15" x14ac:dyDescent="0.2">
      <c r="A1761" s="27" t="s">
        <v>104</v>
      </c>
      <c r="B1761" s="26">
        <f>B22+B24+B25</f>
        <v>-6.6414921138279235</v>
      </c>
      <c r="C1761" s="25"/>
      <c r="D1761" s="17"/>
      <c r="E1761" s="17"/>
      <c r="F1761" s="17"/>
      <c r="G1761" s="21"/>
      <c r="H1761" s="17">
        <f t="shared" si="944"/>
        <v>76</v>
      </c>
      <c r="I1761" s="7">
        <f t="shared" si="937"/>
        <v>76</v>
      </c>
      <c r="J1761" s="16">
        <v>0</v>
      </c>
      <c r="K1761" s="14">
        <v>0</v>
      </c>
      <c r="L1761" s="15">
        <f t="shared" si="945"/>
        <v>2727.6526193039349</v>
      </c>
      <c r="M1761" s="14">
        <f t="shared" si="929"/>
        <v>769177</v>
      </c>
      <c r="N1761" s="13"/>
      <c r="O1761" s="12">
        <f>1000*(IF(I16&lt;18,VLOOKUP(I16,'[1]Mortality (No Interventions) H'!$B$10:$O$129,13),VLOOKUP(I16,'[1]Mortality (Interventions) H'!$B$392:$AV$512,43)))</f>
        <v>57.004147504792712</v>
      </c>
      <c r="P1761" s="11">
        <v>0</v>
      </c>
      <c r="Q1761" s="10">
        <f t="shared" si="938"/>
        <v>0.68923129913853276</v>
      </c>
      <c r="R1761" s="10">
        <f t="shared" si="939"/>
        <v>3.9289042641012836E-2</v>
      </c>
      <c r="S1761" s="10">
        <f t="shared" si="940"/>
        <v>0</v>
      </c>
      <c r="T1761" s="9">
        <f t="shared" si="930"/>
        <v>0.64994225649751991</v>
      </c>
      <c r="U1761" s="18"/>
      <c r="V1761" s="8">
        <f t="shared" si="941"/>
        <v>5301.4086297747926</v>
      </c>
      <c r="W1761" s="8">
        <f t="shared" si="931"/>
        <v>4999.2063502599294</v>
      </c>
      <c r="X1761" s="18"/>
      <c r="Y1761" s="8">
        <f t="shared" si="932"/>
        <v>0</v>
      </c>
      <c r="Z1761" s="8">
        <f t="shared" si="933"/>
        <v>0</v>
      </c>
      <c r="AA1761" s="8">
        <f t="shared" si="934"/>
        <v>-1772.8166983317701</v>
      </c>
      <c r="AB1761" s="8">
        <f t="shared" si="942"/>
        <v>-30220.227951486329</v>
      </c>
      <c r="AC1761" s="8">
        <f t="shared" si="935"/>
        <v>-31993.044649818101</v>
      </c>
      <c r="AD1761" s="8">
        <f t="shared" si="943"/>
        <v>520.0681865809072</v>
      </c>
      <c r="AE1761" s="8">
        <f t="shared" si="936"/>
        <v>-31472.976463237195</v>
      </c>
      <c r="AJ1761" s="7"/>
      <c r="AK1761" s="6"/>
      <c r="AL1761" s="6"/>
      <c r="AM1761" s="5"/>
      <c r="AN1761" s="5"/>
    </row>
    <row r="1762" spans="1:40" x14ac:dyDescent="0.15">
      <c r="A1762" s="1"/>
      <c r="D1762" s="17"/>
      <c r="E1762" s="24"/>
      <c r="F1762" s="17"/>
      <c r="G1762" s="21"/>
      <c r="H1762" s="17">
        <f t="shared" si="944"/>
        <v>77</v>
      </c>
      <c r="I1762" s="7">
        <f t="shared" si="937"/>
        <v>77</v>
      </c>
      <c r="J1762" s="16">
        <v>0</v>
      </c>
      <c r="K1762" s="14">
        <v>0</v>
      </c>
      <c r="L1762" s="15">
        <f t="shared" si="945"/>
        <v>2727.6526193039349</v>
      </c>
      <c r="M1762" s="14">
        <f t="shared" si="929"/>
        <v>769177</v>
      </c>
      <c r="N1762" s="13"/>
      <c r="O1762" s="12">
        <f>1000*(IF(I17&lt;18,VLOOKUP(I17,'[1]Mortality (No Interventions) H'!$B$10:$O$129,13),VLOOKUP(I17,'[1]Mortality (Interventions) H'!$B$392:$AV$512,43)))</f>
        <v>63.688098984427846</v>
      </c>
      <c r="P1762" s="11">
        <v>0</v>
      </c>
      <c r="Q1762" s="10">
        <f t="shared" si="938"/>
        <v>0.64994225649751991</v>
      </c>
      <c r="R1762" s="10">
        <f t="shared" si="939"/>
        <v>4.1393586765976438E-2</v>
      </c>
      <c r="S1762" s="10">
        <f t="shared" si="940"/>
        <v>0</v>
      </c>
      <c r="T1762" s="9">
        <f t="shared" si="930"/>
        <v>0.60854866973154342</v>
      </c>
      <c r="U1762" s="18"/>
      <c r="V1762" s="8">
        <f t="shared" si="941"/>
        <v>4999.2063502599294</v>
      </c>
      <c r="W1762" s="8">
        <f t="shared" si="931"/>
        <v>4680.8164013809937</v>
      </c>
      <c r="X1762" s="18"/>
      <c r="Y1762" s="8">
        <f t="shared" si="932"/>
        <v>0</v>
      </c>
      <c r="Z1762" s="8">
        <f t="shared" si="933"/>
        <v>0</v>
      </c>
      <c r="AA1762" s="8">
        <f t="shared" si="934"/>
        <v>-1659.9093729671697</v>
      </c>
      <c r="AB1762" s="8">
        <f t="shared" si="942"/>
        <v>-31838.994887893459</v>
      </c>
      <c r="AC1762" s="8">
        <f t="shared" si="935"/>
        <v>-33498.904260860632</v>
      </c>
      <c r="AD1762" s="8">
        <f t="shared" si="943"/>
        <v>490.42214296049912</v>
      </c>
      <c r="AE1762" s="8">
        <f t="shared" si="936"/>
        <v>-33008.48211790013</v>
      </c>
      <c r="AJ1762" s="7"/>
      <c r="AK1762" s="6"/>
      <c r="AL1762" s="6"/>
      <c r="AM1762" s="5"/>
      <c r="AN1762" s="5"/>
    </row>
    <row r="1763" spans="1:40" x14ac:dyDescent="0.15">
      <c r="A1763" s="1"/>
      <c r="B1763" s="1"/>
      <c r="D1763" s="17"/>
      <c r="E1763" s="17"/>
      <c r="F1763" s="17"/>
      <c r="G1763" s="17"/>
      <c r="H1763" s="17">
        <f t="shared" si="944"/>
        <v>78</v>
      </c>
      <c r="I1763" s="7">
        <f t="shared" si="937"/>
        <v>78</v>
      </c>
      <c r="J1763" s="16">
        <v>0</v>
      </c>
      <c r="K1763" s="14">
        <v>0</v>
      </c>
      <c r="L1763" s="15">
        <f t="shared" si="945"/>
        <v>2727.6526193039349</v>
      </c>
      <c r="M1763" s="14">
        <f t="shared" si="929"/>
        <v>769177</v>
      </c>
      <c r="N1763" s="13"/>
      <c r="O1763" s="12">
        <f>1000*(IF(I18&lt;18,VLOOKUP(I18,'[1]Mortality (No Interventions) H'!$B$10:$O$129,13),VLOOKUP(I18,'[1]Mortality (Interventions) H'!$B$392:$AV$512,43)))</f>
        <v>71.067797473960837</v>
      </c>
      <c r="P1763" s="11">
        <v>0</v>
      </c>
      <c r="Q1763" s="10">
        <f t="shared" si="938"/>
        <v>0.60854866973154342</v>
      </c>
      <c r="R1763" s="10">
        <f t="shared" si="939"/>
        <v>4.324821361352961E-2</v>
      </c>
      <c r="S1763" s="10">
        <f t="shared" si="940"/>
        <v>0</v>
      </c>
      <c r="T1763" s="9">
        <f t="shared" si="930"/>
        <v>0.56530045611801383</v>
      </c>
      <c r="U1763" s="18"/>
      <c r="V1763" s="8">
        <f t="shared" si="941"/>
        <v>4680.8164013809937</v>
      </c>
      <c r="W1763" s="8">
        <f t="shared" si="931"/>
        <v>4348.1610893548559</v>
      </c>
      <c r="X1763" s="18"/>
      <c r="Y1763" s="8">
        <f t="shared" si="932"/>
        <v>0</v>
      </c>
      <c r="Z1763" s="8">
        <f t="shared" si="933"/>
        <v>0</v>
      </c>
      <c r="AA1763" s="8">
        <f t="shared" si="934"/>
        <v>-1541.9432698240096</v>
      </c>
      <c r="AB1763" s="8">
        <f t="shared" si="942"/>
        <v>-33265.531202613864</v>
      </c>
      <c r="AC1763" s="8">
        <f t="shared" si="935"/>
        <v>-34807.474472437876</v>
      </c>
      <c r="AD1763" s="8">
        <f t="shared" si="943"/>
        <v>459.18808897547552</v>
      </c>
      <c r="AE1763" s="8">
        <f t="shared" si="936"/>
        <v>-34348.2863834624</v>
      </c>
      <c r="AJ1763" s="7"/>
      <c r="AK1763" s="6"/>
      <c r="AL1763" s="6"/>
      <c r="AM1763" s="5"/>
      <c r="AN1763" s="5"/>
    </row>
    <row r="1764" spans="1:40" x14ac:dyDescent="0.15">
      <c r="A1764" s="1"/>
      <c r="D1764" s="17"/>
      <c r="E1764" s="17"/>
      <c r="F1764" s="17"/>
      <c r="G1764" s="21"/>
      <c r="H1764" s="17">
        <f t="shared" si="944"/>
        <v>79</v>
      </c>
      <c r="I1764" s="7">
        <f t="shared" si="937"/>
        <v>79</v>
      </c>
      <c r="J1764" s="16">
        <v>0</v>
      </c>
      <c r="K1764" s="14">
        <v>0</v>
      </c>
      <c r="L1764" s="15">
        <f t="shared" si="945"/>
        <v>2727.6526193039349</v>
      </c>
      <c r="M1764" s="14">
        <f t="shared" si="929"/>
        <v>769177</v>
      </c>
      <c r="N1764" s="13"/>
      <c r="O1764" s="12">
        <f>1000*(IF(I19&lt;18,VLOOKUP(I19,'[1]Mortality (No Interventions) H'!$B$10:$O$129,13),VLOOKUP(I19,'[1]Mortality (Interventions) H'!$B$392:$AV$512,43)))</f>
        <v>79.172431429376985</v>
      </c>
      <c r="P1764" s="11">
        <v>0</v>
      </c>
      <c r="Q1764" s="10">
        <f t="shared" si="938"/>
        <v>0.56530045611801383</v>
      </c>
      <c r="R1764" s="10">
        <f t="shared" si="939"/>
        <v>4.4756211598998979E-2</v>
      </c>
      <c r="S1764" s="10">
        <f t="shared" si="940"/>
        <v>0</v>
      </c>
      <c r="T1764" s="9">
        <f t="shared" si="930"/>
        <v>0.52054424451901482</v>
      </c>
      <c r="U1764" s="18"/>
      <c r="V1764" s="8">
        <f t="shared" si="941"/>
        <v>4348.1610893548559</v>
      </c>
      <c r="W1764" s="8">
        <f t="shared" si="931"/>
        <v>4003.9066036640229</v>
      </c>
      <c r="X1764" s="18"/>
      <c r="Y1764" s="8">
        <f t="shared" si="932"/>
        <v>0</v>
      </c>
      <c r="Z1764" s="8">
        <f t="shared" si="933"/>
        <v>0</v>
      </c>
      <c r="AA1764" s="8">
        <f t="shared" si="934"/>
        <v>-1419.8638720258787</v>
      </c>
      <c r="AB1764" s="8">
        <f t="shared" si="942"/>
        <v>-34425.448569083237</v>
      </c>
      <c r="AC1764" s="8">
        <f t="shared" si="935"/>
        <v>-35845.312441109112</v>
      </c>
      <c r="AD1764" s="8">
        <f t="shared" si="943"/>
        <v>426.55460286571139</v>
      </c>
      <c r="AE1764" s="8">
        <f t="shared" si="936"/>
        <v>-35418.7578382434</v>
      </c>
      <c r="AJ1764" s="7"/>
      <c r="AK1764" s="6"/>
      <c r="AL1764" s="6"/>
      <c r="AM1764" s="5"/>
      <c r="AN1764" s="5"/>
    </row>
    <row r="1765" spans="1:40" x14ac:dyDescent="0.15">
      <c r="A1765" s="1"/>
      <c r="D1765" s="17"/>
      <c r="E1765" s="17"/>
      <c r="F1765" s="17"/>
      <c r="G1765" s="17"/>
      <c r="H1765" s="17">
        <f t="shared" si="944"/>
        <v>80</v>
      </c>
      <c r="I1765" s="7">
        <f t="shared" si="937"/>
        <v>80</v>
      </c>
      <c r="J1765" s="16">
        <v>0</v>
      </c>
      <c r="K1765" s="14">
        <v>0</v>
      </c>
      <c r="L1765" s="15">
        <f t="shared" si="945"/>
        <v>2727.6526193039349</v>
      </c>
      <c r="M1765" s="14">
        <f t="shared" si="929"/>
        <v>769177</v>
      </c>
      <c r="N1765" s="13"/>
      <c r="O1765" s="12">
        <f>1000*(IF(I20&lt;18,VLOOKUP(I20,'[1]Mortality (No Interventions) H'!$B$10:$O$129,13),VLOOKUP(I20,'[1]Mortality (Interventions) H'!$B$392:$AV$512,43)))</f>
        <v>87.885591060230823</v>
      </c>
      <c r="P1765" s="11">
        <v>0</v>
      </c>
      <c r="Q1765" s="10">
        <f t="shared" si="938"/>
        <v>0.52054424451901482</v>
      </c>
      <c r="R1765" s="10">
        <f t="shared" si="939"/>
        <v>4.5748338602554936E-2</v>
      </c>
      <c r="S1765" s="10">
        <f t="shared" si="940"/>
        <v>0</v>
      </c>
      <c r="T1765" s="9">
        <f t="shared" si="930"/>
        <v>0.47479590591645987</v>
      </c>
      <c r="U1765" s="18"/>
      <c r="V1765" s="8">
        <f t="shared" si="941"/>
        <v>4003.9066036640229</v>
      </c>
      <c r="W1765" s="8">
        <f t="shared" si="931"/>
        <v>3652.0209052510486</v>
      </c>
      <c r="X1765" s="18"/>
      <c r="Y1765" s="8">
        <f t="shared" si="932"/>
        <v>0</v>
      </c>
      <c r="Z1765" s="8">
        <f t="shared" si="933"/>
        <v>0</v>
      </c>
      <c r="AA1765" s="8">
        <f t="shared" si="934"/>
        <v>-1295.0782964078164</v>
      </c>
      <c r="AB1765" s="8">
        <f t="shared" si="942"/>
        <v>-35188.569841297402</v>
      </c>
      <c r="AC1765" s="8">
        <f t="shared" si="935"/>
        <v>-36483.648137705219</v>
      </c>
      <c r="AD1765" s="8">
        <f t="shared" si="943"/>
        <v>392.78323781944067</v>
      </c>
      <c r="AE1765" s="8">
        <f t="shared" si="936"/>
        <v>-36090.864899885775</v>
      </c>
      <c r="AJ1765" s="7"/>
      <c r="AK1765" s="6"/>
      <c r="AL1765" s="6"/>
      <c r="AM1765" s="5"/>
      <c r="AN1765" s="5"/>
    </row>
    <row r="1766" spans="1:40" ht="14" customHeight="1" x14ac:dyDescent="0.15">
      <c r="B1766" s="23"/>
      <c r="C1766" s="22"/>
      <c r="D1766" s="17"/>
      <c r="E1766" s="17"/>
      <c r="F1766" s="17"/>
      <c r="G1766" s="21"/>
      <c r="H1766" s="17">
        <f t="shared" si="944"/>
        <v>81</v>
      </c>
      <c r="I1766" s="7">
        <f t="shared" si="937"/>
        <v>81</v>
      </c>
      <c r="J1766" s="16">
        <v>0</v>
      </c>
      <c r="K1766" s="14">
        <v>0</v>
      </c>
      <c r="L1766" s="15">
        <f t="shared" si="945"/>
        <v>2727.6526193039349</v>
      </c>
      <c r="M1766" s="14">
        <f t="shared" si="929"/>
        <v>769177</v>
      </c>
      <c r="N1766" s="13"/>
      <c r="O1766" s="12">
        <f>1000*(IF(I21&lt;18,VLOOKUP(I21,'[1]Mortality (No Interventions) H'!$B$10:$O$129,13),VLOOKUP(I21,'[1]Mortality (Interventions) H'!$B$392:$AV$512,43)))</f>
        <v>97.326686359804199</v>
      </c>
      <c r="P1766" s="11">
        <v>0</v>
      </c>
      <c r="Q1766" s="10">
        <f t="shared" si="938"/>
        <v>0.47479590591645987</v>
      </c>
      <c r="R1766" s="10">
        <f t="shared" si="939"/>
        <v>4.6210312220050391E-2</v>
      </c>
      <c r="S1766" s="10">
        <f t="shared" si="940"/>
        <v>0</v>
      </c>
      <c r="T1766" s="9">
        <f t="shared" si="930"/>
        <v>0.42858559369640947</v>
      </c>
      <c r="U1766" s="18"/>
      <c r="V1766" s="8">
        <f t="shared" si="941"/>
        <v>3652.0209052510486</v>
      </c>
      <c r="W1766" s="8">
        <f t="shared" si="931"/>
        <v>3296.5818120262315</v>
      </c>
      <c r="X1766" s="18"/>
      <c r="Y1766" s="8">
        <f t="shared" si="932"/>
        <v>0</v>
      </c>
      <c r="Z1766" s="8">
        <f t="shared" si="933"/>
        <v>0</v>
      </c>
      <c r="AA1766" s="8">
        <f t="shared" si="934"/>
        <v>-1169.0326172419434</v>
      </c>
      <c r="AB1766" s="8">
        <f t="shared" si="942"/>
        <v>-35543.909322481697</v>
      </c>
      <c r="AC1766" s="8">
        <f t="shared" si="935"/>
        <v>-36712.941939723642</v>
      </c>
      <c r="AD1766" s="8">
        <f t="shared" si="943"/>
        <v>358.26325080512788</v>
      </c>
      <c r="AE1766" s="8">
        <f t="shared" si="936"/>
        <v>-36354.678688918517</v>
      </c>
      <c r="AJ1766" s="7"/>
      <c r="AK1766" s="6"/>
      <c r="AL1766" s="6"/>
      <c r="AM1766" s="5"/>
      <c r="AN1766" s="5"/>
    </row>
    <row r="1767" spans="1:40" ht="15" customHeight="1" x14ac:dyDescent="0.15">
      <c r="B1767" s="17"/>
      <c r="C1767" s="17"/>
      <c r="D1767" s="17"/>
      <c r="F1767" s="17"/>
      <c r="G1767" s="17"/>
      <c r="H1767" s="17">
        <f t="shared" si="944"/>
        <v>82</v>
      </c>
      <c r="I1767" s="7">
        <f t="shared" si="937"/>
        <v>82</v>
      </c>
      <c r="J1767" s="16">
        <v>0</v>
      </c>
      <c r="K1767" s="14">
        <v>0</v>
      </c>
      <c r="L1767" s="15">
        <f t="shared" si="945"/>
        <v>2727.6526193039349</v>
      </c>
      <c r="M1767" s="14">
        <f t="shared" si="929"/>
        <v>769177</v>
      </c>
      <c r="N1767" s="13"/>
      <c r="O1767" s="12">
        <f>1000*(IF(I22&lt;18,VLOOKUP(I22,'[1]Mortality (No Interventions) H'!$B$10:$O$129,13),VLOOKUP(I22,'[1]Mortality (Interventions) H'!$B$392:$AV$512,43)))</f>
        <v>107.82221556107849</v>
      </c>
      <c r="P1767" s="11">
        <v>0</v>
      </c>
      <c r="Q1767" s="10">
        <f t="shared" si="938"/>
        <v>0.42858559369640947</v>
      </c>
      <c r="R1767" s="10">
        <f t="shared" si="939"/>
        <v>4.6211048269907067E-2</v>
      </c>
      <c r="S1767" s="10">
        <f t="shared" si="940"/>
        <v>0</v>
      </c>
      <c r="T1767" s="9">
        <f t="shared" si="930"/>
        <v>0.3823745454265024</v>
      </c>
      <c r="U1767" s="18"/>
      <c r="V1767" s="8">
        <f t="shared" si="941"/>
        <v>3296.5818120262315</v>
      </c>
      <c r="W1767" s="8">
        <f t="shared" si="931"/>
        <v>2941.1370572752085</v>
      </c>
      <c r="X1767" s="18"/>
      <c r="Y1767" s="8">
        <f t="shared" si="932"/>
        <v>0</v>
      </c>
      <c r="Z1767" s="8">
        <f t="shared" si="933"/>
        <v>0</v>
      </c>
      <c r="AA1767" s="8">
        <f t="shared" si="934"/>
        <v>-1042.9849303877506</v>
      </c>
      <c r="AB1767" s="8">
        <f t="shared" si="942"/>
        <v>-35544.475475102307</v>
      </c>
      <c r="AC1767" s="8">
        <f t="shared" si="935"/>
        <v>-36587.460405490056</v>
      </c>
      <c r="AD1767" s="8">
        <f t="shared" si="943"/>
        <v>323.39467575977335</v>
      </c>
      <c r="AE1767" s="8">
        <f t="shared" si="936"/>
        <v>-36264.065729730282</v>
      </c>
      <c r="AJ1767" s="7"/>
      <c r="AK1767" s="6"/>
      <c r="AL1767" s="6"/>
      <c r="AM1767" s="5"/>
      <c r="AN1767" s="5"/>
    </row>
    <row r="1768" spans="1:40" x14ac:dyDescent="0.15">
      <c r="B1768" s="17"/>
      <c r="C1768" s="17"/>
      <c r="D1768" s="17"/>
      <c r="F1768" s="17"/>
      <c r="G1768" s="17"/>
      <c r="H1768" s="17">
        <f t="shared" si="944"/>
        <v>83</v>
      </c>
      <c r="I1768" s="7">
        <f t="shared" si="937"/>
        <v>83</v>
      </c>
      <c r="J1768" s="16">
        <v>0</v>
      </c>
      <c r="K1768" s="14">
        <v>0</v>
      </c>
      <c r="L1768" s="15">
        <f t="shared" si="945"/>
        <v>2727.6526193039349</v>
      </c>
      <c r="M1768" s="14">
        <f t="shared" si="929"/>
        <v>769177</v>
      </c>
      <c r="N1768" s="13"/>
      <c r="O1768" s="12">
        <f>1000*(IF(I23&lt;18,VLOOKUP(I23,'[1]Mortality (No Interventions) H'!$B$10:$O$129,13),VLOOKUP(I23,'[1]Mortality (Interventions) H'!$B$392:$AV$512,43)))</f>
        <v>119.47170333492431</v>
      </c>
      <c r="P1768" s="11">
        <v>0</v>
      </c>
      <c r="Q1768" s="10">
        <f t="shared" si="938"/>
        <v>0.3823745454265024</v>
      </c>
      <c r="R1768" s="10">
        <f t="shared" si="939"/>
        <v>4.5682938254021636E-2</v>
      </c>
      <c r="S1768" s="10">
        <f t="shared" si="940"/>
        <v>0</v>
      </c>
      <c r="T1768" s="9">
        <f t="shared" si="930"/>
        <v>0.33669160717248076</v>
      </c>
      <c r="U1768" s="18"/>
      <c r="V1768" s="8">
        <f t="shared" si="941"/>
        <v>2941.1370572752085</v>
      </c>
      <c r="W1768" s="8">
        <f t="shared" si="931"/>
        <v>2589.7544033010727</v>
      </c>
      <c r="X1768" s="18"/>
      <c r="Y1768" s="8">
        <f t="shared" si="932"/>
        <v>0</v>
      </c>
      <c r="Z1768" s="8">
        <f t="shared" si="933"/>
        <v>0</v>
      </c>
      <c r="AA1768" s="8">
        <f t="shared" si="934"/>
        <v>-918.37774420166863</v>
      </c>
      <c r="AB1768" s="8">
        <f t="shared" si="942"/>
        <v>-35138.265397413597</v>
      </c>
      <c r="AC1768" s="8">
        <f t="shared" si="935"/>
        <v>-36056.643141615263</v>
      </c>
      <c r="AD1768" s="8">
        <f t="shared" si="943"/>
        <v>288.52554531869799</v>
      </c>
      <c r="AE1768" s="8">
        <f t="shared" si="936"/>
        <v>-35768.117596296564</v>
      </c>
      <c r="AJ1768" s="7"/>
      <c r="AK1768" s="6"/>
      <c r="AL1768" s="6"/>
      <c r="AM1768" s="5"/>
      <c r="AN1768" s="5"/>
    </row>
    <row r="1769" spans="1:40" x14ac:dyDescent="0.15">
      <c r="B1769" s="17"/>
      <c r="C1769" s="17"/>
      <c r="D1769" s="17"/>
      <c r="F1769" s="17"/>
      <c r="G1769" s="17"/>
      <c r="H1769" s="17">
        <f t="shared" si="944"/>
        <v>84</v>
      </c>
      <c r="I1769" s="7">
        <f t="shared" si="937"/>
        <v>84</v>
      </c>
      <c r="J1769" s="16">
        <v>0</v>
      </c>
      <c r="K1769" s="14">
        <v>0</v>
      </c>
      <c r="L1769" s="15">
        <f t="shared" si="945"/>
        <v>2727.6526193039349</v>
      </c>
      <c r="M1769" s="14">
        <f t="shared" si="929"/>
        <v>769177</v>
      </c>
      <c r="N1769" s="13"/>
      <c r="O1769" s="12">
        <f>1000*(IF(I24&lt;18,VLOOKUP(I24,'[1]Mortality (No Interventions) H'!$B$10:$O$129,13),VLOOKUP(I24,'[1]Mortality (Interventions) H'!$B$392:$AV$512,43)))</f>
        <v>132.45220849866709</v>
      </c>
      <c r="P1769" s="11">
        <v>0</v>
      </c>
      <c r="Q1769" s="10">
        <f t="shared" si="938"/>
        <v>0.33669160717248076</v>
      </c>
      <c r="R1769" s="10">
        <f t="shared" si="939"/>
        <v>4.4595546952960738E-2</v>
      </c>
      <c r="S1769" s="10">
        <f t="shared" si="940"/>
        <v>0</v>
      </c>
      <c r="T1769" s="9">
        <f t="shared" si="930"/>
        <v>0.29209606021952</v>
      </c>
      <c r="U1769" s="18"/>
      <c r="V1769" s="8">
        <f t="shared" si="941"/>
        <v>2589.7544033010727</v>
      </c>
      <c r="W1769" s="8">
        <f t="shared" si="931"/>
        <v>2246.7357131146973</v>
      </c>
      <c r="X1769" s="18"/>
      <c r="Y1769" s="8">
        <f t="shared" si="932"/>
        <v>0</v>
      </c>
      <c r="Z1769" s="8">
        <f t="shared" si="933"/>
        <v>0</v>
      </c>
      <c r="AA1769" s="8">
        <f t="shared" si="934"/>
        <v>-796.73658374613365</v>
      </c>
      <c r="AB1769" s="8">
        <f t="shared" si="942"/>
        <v>-34301.869018637481</v>
      </c>
      <c r="AC1769" s="8">
        <f t="shared" si="935"/>
        <v>-35098.605602383614</v>
      </c>
      <c r="AD1769" s="8">
        <f t="shared" si="943"/>
        <v>254.05490696383524</v>
      </c>
      <c r="AE1769" s="8">
        <f t="shared" si="936"/>
        <v>-34844.550695419777</v>
      </c>
      <c r="AJ1769" s="7"/>
      <c r="AK1769" s="6"/>
      <c r="AL1769" s="6"/>
      <c r="AM1769" s="5"/>
      <c r="AN1769" s="5"/>
    </row>
    <row r="1770" spans="1:40" x14ac:dyDescent="0.15">
      <c r="B1770" s="17"/>
      <c r="C1770" s="19"/>
      <c r="D1770" s="21"/>
      <c r="F1770" s="17"/>
      <c r="G1770" s="19"/>
      <c r="H1770" s="17">
        <f t="shared" si="944"/>
        <v>85</v>
      </c>
      <c r="I1770" s="7">
        <f t="shared" si="937"/>
        <v>85</v>
      </c>
      <c r="J1770" s="16">
        <v>0</v>
      </c>
      <c r="K1770" s="14">
        <v>0</v>
      </c>
      <c r="L1770" s="15">
        <f t="shared" si="945"/>
        <v>2727.6526193039349</v>
      </c>
      <c r="M1770" s="14">
        <f t="shared" si="929"/>
        <v>769177</v>
      </c>
      <c r="N1770" s="13"/>
      <c r="O1770" s="12">
        <f>1000*(IF(I25&lt;18,VLOOKUP(I25,'[1]Mortality (No Interventions) H'!$B$10:$O$129,13),VLOOKUP(I25,'[1]Mortality (Interventions) H'!$B$392:$AV$512,43)))</f>
        <v>146.23875419087963</v>
      </c>
      <c r="P1770" s="11">
        <v>0</v>
      </c>
      <c r="Q1770" s="10">
        <f t="shared" si="938"/>
        <v>0.29209606021952</v>
      </c>
      <c r="R1770" s="10">
        <f t="shared" si="939"/>
        <v>4.2715763950566761E-2</v>
      </c>
      <c r="S1770" s="10">
        <f t="shared" si="940"/>
        <v>0</v>
      </c>
      <c r="T1770" s="9">
        <f t="shared" si="930"/>
        <v>0.24938029626895325</v>
      </c>
      <c r="U1770" s="18"/>
      <c r="V1770" s="8">
        <f t="shared" si="941"/>
        <v>2246.7357131146973</v>
      </c>
      <c r="W1770" s="8">
        <f t="shared" si="931"/>
        <v>1918.1758814326467</v>
      </c>
      <c r="X1770" s="18"/>
      <c r="Y1770" s="8">
        <f t="shared" si="932"/>
        <v>0</v>
      </c>
      <c r="Z1770" s="8">
        <f t="shared" si="933"/>
        <v>0</v>
      </c>
      <c r="AA1770" s="8">
        <f t="shared" si="934"/>
        <v>-680.22281832080159</v>
      </c>
      <c r="AB1770" s="8">
        <f t="shared" si="942"/>
        <v>-32855.983168205086</v>
      </c>
      <c r="AC1770" s="8">
        <f t="shared" si="935"/>
        <v>-33536.205986525885</v>
      </c>
      <c r="AD1770" s="8">
        <f t="shared" si="943"/>
        <v>220.40477345655182</v>
      </c>
      <c r="AE1770" s="8">
        <f t="shared" si="936"/>
        <v>-33315.801213069331</v>
      </c>
      <c r="AG1770" s="20"/>
      <c r="AJ1770" s="7"/>
      <c r="AK1770" s="6"/>
      <c r="AL1770" s="6"/>
      <c r="AM1770" s="5"/>
      <c r="AN1770" s="5"/>
    </row>
    <row r="1771" spans="1:40" x14ac:dyDescent="0.15">
      <c r="B1771" s="7"/>
      <c r="C1771" s="19"/>
      <c r="D1771" s="21"/>
      <c r="E1771" s="21"/>
      <c r="F1771" s="7"/>
      <c r="G1771" s="19"/>
      <c r="H1771" s="17">
        <f t="shared" si="944"/>
        <v>86</v>
      </c>
      <c r="I1771" s="7">
        <f t="shared" si="937"/>
        <v>86</v>
      </c>
      <c r="J1771" s="16">
        <v>0</v>
      </c>
      <c r="K1771" s="14">
        <v>0</v>
      </c>
      <c r="L1771" s="15">
        <f t="shared" si="945"/>
        <v>2727.6526193039349</v>
      </c>
      <c r="M1771" s="14">
        <f t="shared" si="929"/>
        <v>769177</v>
      </c>
      <c r="N1771" s="13"/>
      <c r="O1771" s="12">
        <f>1000*(IF(I26&lt;18,VLOOKUP(I26,'[1]Mortality (No Interventions) H'!$B$10:$O$129,13),VLOOKUP(I26,'[1]Mortality (Interventions) H'!$B$392:$AV$512,43)))</f>
        <v>160.34633327407505</v>
      </c>
      <c r="P1771" s="11">
        <v>0</v>
      </c>
      <c r="Q1771" s="10">
        <f t="shared" si="938"/>
        <v>0.24938029626895325</v>
      </c>
      <c r="R1771" s="10">
        <f t="shared" si="939"/>
        <v>3.998721609752915E-2</v>
      </c>
      <c r="S1771" s="10">
        <f t="shared" si="940"/>
        <v>0</v>
      </c>
      <c r="T1771" s="9">
        <f t="shared" si="930"/>
        <v>0.20939308017142411</v>
      </c>
      <c r="U1771" s="18"/>
      <c r="V1771" s="8">
        <f t="shared" si="941"/>
        <v>1918.1758814326467</v>
      </c>
      <c r="W1771" s="8">
        <f t="shared" si="931"/>
        <v>1610.6034122701549</v>
      </c>
      <c r="X1771" s="18"/>
      <c r="Y1771" s="8">
        <f t="shared" si="932"/>
        <v>0</v>
      </c>
      <c r="Z1771" s="8">
        <f t="shared" si="933"/>
        <v>0</v>
      </c>
      <c r="AA1771" s="8">
        <f t="shared" si="934"/>
        <v>-571.15158359370378</v>
      </c>
      <c r="AB1771" s="8">
        <f t="shared" si="942"/>
        <v>-30757.24691624918</v>
      </c>
      <c r="AC1771" s="8">
        <f t="shared" si="935"/>
        <v>-31328.398499842882</v>
      </c>
      <c r="AD1771" s="8">
        <f t="shared" si="943"/>
        <v>188.17305396854266</v>
      </c>
      <c r="AE1771" s="8">
        <f t="shared" si="936"/>
        <v>-31140.225445874341</v>
      </c>
      <c r="AG1771" s="20"/>
      <c r="AJ1771" s="7"/>
      <c r="AK1771" s="6"/>
      <c r="AL1771" s="6"/>
      <c r="AM1771" s="5"/>
      <c r="AN1771" s="5"/>
    </row>
    <row r="1772" spans="1:40" x14ac:dyDescent="0.15">
      <c r="B1772" s="7"/>
      <c r="C1772" s="19"/>
      <c r="D1772" s="21"/>
      <c r="E1772" s="21"/>
      <c r="F1772" s="7"/>
      <c r="G1772" s="19"/>
      <c r="H1772" s="17">
        <f t="shared" si="944"/>
        <v>87</v>
      </c>
      <c r="I1772" s="7">
        <f t="shared" si="937"/>
        <v>87</v>
      </c>
      <c r="J1772" s="16">
        <v>0</v>
      </c>
      <c r="K1772" s="14">
        <v>0</v>
      </c>
      <c r="L1772" s="15">
        <f t="shared" si="945"/>
        <v>2727.6526193039349</v>
      </c>
      <c r="M1772" s="14">
        <f t="shared" si="929"/>
        <v>769177</v>
      </c>
      <c r="N1772" s="13"/>
      <c r="O1772" s="12">
        <f>1000*(IF(I27&lt;18,VLOOKUP(I27,'[1]Mortality (No Interventions) H'!$B$10:$O$129,13),VLOOKUP(I27,'[1]Mortality (Interventions) H'!$B$392:$AV$512,43)))</f>
        <v>175.50923144105053</v>
      </c>
      <c r="P1772" s="11">
        <v>0</v>
      </c>
      <c r="Q1772" s="10">
        <f t="shared" si="938"/>
        <v>0.20939308017142411</v>
      </c>
      <c r="R1772" s="10">
        <f t="shared" si="939"/>
        <v>3.6750418569960919E-2</v>
      </c>
      <c r="S1772" s="10">
        <f t="shared" si="940"/>
        <v>0</v>
      </c>
      <c r="T1772" s="9">
        <f t="shared" si="930"/>
        <v>0.17264266160146319</v>
      </c>
      <c r="U1772" s="18"/>
      <c r="V1772" s="8">
        <f t="shared" si="941"/>
        <v>1610.6034122701549</v>
      </c>
      <c r="W1772" s="8">
        <f t="shared" si="931"/>
        <v>1327.9276452262866</v>
      </c>
      <c r="X1772" s="18"/>
      <c r="Y1772" s="8">
        <f t="shared" si="932"/>
        <v>0</v>
      </c>
      <c r="Z1772" s="8">
        <f t="shared" si="933"/>
        <v>0</v>
      </c>
      <c r="AA1772" s="8">
        <f t="shared" si="934"/>
        <v>-470.90920812083391</v>
      </c>
      <c r="AB1772" s="8">
        <f t="shared" si="942"/>
        <v>-28267.576704386829</v>
      </c>
      <c r="AC1772" s="8">
        <f t="shared" si="935"/>
        <v>-28738.485912507662</v>
      </c>
      <c r="AD1772" s="8">
        <f t="shared" si="943"/>
        <v>158.0001947437022</v>
      </c>
      <c r="AE1772" s="8">
        <f t="shared" si="936"/>
        <v>-28580.485717763961</v>
      </c>
      <c r="AG1772" s="20"/>
      <c r="AJ1772" s="7"/>
      <c r="AK1772" s="6"/>
      <c r="AL1772" s="6"/>
      <c r="AM1772" s="5"/>
      <c r="AN1772" s="5"/>
    </row>
    <row r="1773" spans="1:40" x14ac:dyDescent="0.15">
      <c r="B1773" s="7"/>
      <c r="C1773" s="19"/>
      <c r="D1773" s="21"/>
      <c r="E1773" s="21"/>
      <c r="F1773" s="7"/>
      <c r="G1773" s="19"/>
      <c r="H1773" s="17">
        <f t="shared" si="944"/>
        <v>88</v>
      </c>
      <c r="I1773" s="7">
        <f t="shared" si="937"/>
        <v>88</v>
      </c>
      <c r="J1773" s="16">
        <v>0</v>
      </c>
      <c r="K1773" s="14">
        <v>0</v>
      </c>
      <c r="L1773" s="15">
        <f t="shared" si="945"/>
        <v>2727.6526193039349</v>
      </c>
      <c r="M1773" s="14">
        <f t="shared" si="929"/>
        <v>769177</v>
      </c>
      <c r="N1773" s="13"/>
      <c r="O1773" s="12">
        <f>1000*(IF(I28&lt;18,VLOOKUP(I28,'[1]Mortality (No Interventions) H'!$B$10:$O$129,13),VLOOKUP(I28,'[1]Mortality (Interventions) H'!$B$392:$AV$512,43)))</f>
        <v>191.61608083515208</v>
      </c>
      <c r="P1773" s="11">
        <v>0</v>
      </c>
      <c r="Q1773" s="10">
        <f t="shared" si="938"/>
        <v>0.17264266160146319</v>
      </c>
      <c r="R1773" s="10">
        <f t="shared" si="939"/>
        <v>3.3081110201021773E-2</v>
      </c>
      <c r="S1773" s="10">
        <f t="shared" si="940"/>
        <v>0</v>
      </c>
      <c r="T1773" s="9">
        <f t="shared" si="930"/>
        <v>0.13956155140044141</v>
      </c>
      <c r="U1773" s="18"/>
      <c r="V1773" s="8">
        <f t="shared" si="941"/>
        <v>1327.9276452262866</v>
      </c>
      <c r="W1773" s="8">
        <f t="shared" si="931"/>
        <v>1073.4753542153733</v>
      </c>
      <c r="X1773" s="18"/>
      <c r="Y1773" s="8">
        <f t="shared" si="932"/>
        <v>0</v>
      </c>
      <c r="Z1773" s="8">
        <f t="shared" si="933"/>
        <v>0</v>
      </c>
      <c r="AA1773" s="8">
        <f t="shared" si="934"/>
        <v>-380.67543123153473</v>
      </c>
      <c r="AB1773" s="8">
        <f t="shared" si="942"/>
        <v>-25445.229101091325</v>
      </c>
      <c r="AC1773" s="8">
        <f t="shared" si="935"/>
        <v>-25825.90453232286</v>
      </c>
      <c r="AD1773" s="8">
        <f t="shared" si="943"/>
        <v>130.26970199669873</v>
      </c>
      <c r="AE1773" s="8">
        <f t="shared" si="936"/>
        <v>-25695.634830326162</v>
      </c>
      <c r="AG1773" s="20"/>
      <c r="AJ1773" s="7"/>
      <c r="AK1773" s="6"/>
      <c r="AL1773" s="6"/>
      <c r="AM1773" s="5"/>
      <c r="AN1773" s="5"/>
    </row>
    <row r="1774" spans="1:40" x14ac:dyDescent="0.15">
      <c r="B1774" s="7"/>
      <c r="C1774" s="19"/>
      <c r="D1774" s="21"/>
      <c r="E1774" s="21"/>
      <c r="F1774" s="7"/>
      <c r="G1774" s="19"/>
      <c r="H1774" s="17">
        <f t="shared" si="944"/>
        <v>89</v>
      </c>
      <c r="I1774" s="7">
        <f t="shared" si="937"/>
        <v>89</v>
      </c>
      <c r="J1774" s="16">
        <v>0</v>
      </c>
      <c r="K1774" s="14">
        <v>0</v>
      </c>
      <c r="L1774" s="15">
        <f t="shared" si="945"/>
        <v>2727.6526193039349</v>
      </c>
      <c r="M1774" s="14">
        <f t="shared" si="929"/>
        <v>769177</v>
      </c>
      <c r="N1774" s="13"/>
      <c r="O1774" s="12">
        <f>1000*(IF(I29&lt;18,VLOOKUP(I29,'[1]Mortality (No Interventions) H'!$B$10:$O$129,13),VLOOKUP(I29,'[1]Mortality (Interventions) H'!$B$392:$AV$512,43)))</f>
        <v>209.11280694096482</v>
      </c>
      <c r="P1774" s="11">
        <v>0</v>
      </c>
      <c r="Q1774" s="10">
        <f t="shared" si="938"/>
        <v>0.13956155140044141</v>
      </c>
      <c r="R1774" s="10">
        <f t="shared" si="939"/>
        <v>2.918410775438204E-2</v>
      </c>
      <c r="S1774" s="10">
        <f t="shared" si="940"/>
        <v>0</v>
      </c>
      <c r="T1774" s="9">
        <f t="shared" si="930"/>
        <v>0.11037744364605936</v>
      </c>
      <c r="U1774" s="18"/>
      <c r="V1774" s="8">
        <f t="shared" si="941"/>
        <v>1073.4753542153733</v>
      </c>
      <c r="W1774" s="8">
        <f t="shared" si="931"/>
        <v>848.9979097134501</v>
      </c>
      <c r="X1774" s="18"/>
      <c r="Y1774" s="8">
        <f t="shared" si="932"/>
        <v>0</v>
      </c>
      <c r="Z1774" s="8">
        <f t="shared" si="933"/>
        <v>0</v>
      </c>
      <c r="AA1774" s="8">
        <f t="shared" si="934"/>
        <v>-301.07132327324626</v>
      </c>
      <c r="AB1774" s="8">
        <f t="shared" si="942"/>
        <v>-22447.744450192313</v>
      </c>
      <c r="AC1774" s="8">
        <f t="shared" si="935"/>
        <v>-22748.815773465558</v>
      </c>
      <c r="AD1774" s="8">
        <f t="shared" si="943"/>
        <v>105.30793224852812</v>
      </c>
      <c r="AE1774" s="8">
        <f t="shared" si="936"/>
        <v>-22643.50784121703</v>
      </c>
      <c r="AG1774" s="20"/>
      <c r="AJ1774" s="7"/>
      <c r="AK1774" s="6"/>
      <c r="AL1774" s="6"/>
      <c r="AM1774" s="5"/>
      <c r="AN1774" s="5"/>
    </row>
    <row r="1775" spans="1:40" x14ac:dyDescent="0.15">
      <c r="B1775" s="7"/>
      <c r="C1775" s="19"/>
      <c r="D1775" s="21"/>
      <c r="E1775" s="21"/>
      <c r="F1775" s="7"/>
      <c r="G1775" s="19"/>
      <c r="H1775" s="17">
        <f t="shared" si="944"/>
        <v>90</v>
      </c>
      <c r="I1775" s="7">
        <f t="shared" si="937"/>
        <v>90</v>
      </c>
      <c r="J1775" s="16">
        <v>0</v>
      </c>
      <c r="K1775" s="14">
        <v>0</v>
      </c>
      <c r="L1775" s="15">
        <f t="shared" si="945"/>
        <v>2727.6526193039349</v>
      </c>
      <c r="M1775" s="14">
        <f t="shared" si="929"/>
        <v>769177</v>
      </c>
      <c r="N1775" s="13"/>
      <c r="O1775" s="12">
        <f>1000*(IF(I30&lt;18,VLOOKUP(I30,'[1]Mortality (No Interventions) H'!$B$10:$O$129,13),VLOOKUP(I30,'[1]Mortality (Interventions) H'!$B$392:$AV$512,43)))</f>
        <v>240.20393948706828</v>
      </c>
      <c r="P1775" s="11">
        <v>0</v>
      </c>
      <c r="Q1775" s="10">
        <f t="shared" si="938"/>
        <v>0.11037744364605936</v>
      </c>
      <c r="R1775" s="10">
        <f t="shared" si="939"/>
        <v>2.6513096794295334E-2</v>
      </c>
      <c r="S1775" s="10">
        <f t="shared" si="940"/>
        <v>0</v>
      </c>
      <c r="T1775" s="9">
        <f t="shared" si="930"/>
        <v>8.3864346851764027E-2</v>
      </c>
      <c r="U1775" s="18"/>
      <c r="V1775" s="8">
        <f t="shared" si="941"/>
        <v>848.9979097134501</v>
      </c>
      <c r="W1775" s="8">
        <f t="shared" si="931"/>
        <v>645.065267183993</v>
      </c>
      <c r="X1775" s="18"/>
      <c r="Y1775" s="8">
        <f t="shared" si="932"/>
        <v>0</v>
      </c>
      <c r="Z1775" s="8">
        <f t="shared" si="933"/>
        <v>0</v>
      </c>
      <c r="AA1775" s="8">
        <f t="shared" si="934"/>
        <v>-228.75280535642784</v>
      </c>
      <c r="AB1775" s="8">
        <f t="shared" si="942"/>
        <v>-20393.264252945701</v>
      </c>
      <c r="AC1775" s="8">
        <f t="shared" si="935"/>
        <v>-20622.017058302128</v>
      </c>
      <c r="AD1775" s="8">
        <f t="shared" si="943"/>
        <v>83.286694942889454</v>
      </c>
      <c r="AE1775" s="8">
        <f t="shared" si="936"/>
        <v>-20538.730363359238</v>
      </c>
      <c r="AG1775" s="20"/>
      <c r="AJ1775" s="7"/>
      <c r="AK1775" s="6"/>
      <c r="AL1775" s="6"/>
      <c r="AM1775" s="5"/>
      <c r="AN1775" s="5"/>
    </row>
    <row r="1776" spans="1:40" x14ac:dyDescent="0.15">
      <c r="B1776" s="7"/>
      <c r="C1776" s="19"/>
      <c r="D1776" s="21"/>
      <c r="E1776" s="21"/>
      <c r="F1776" s="7"/>
      <c r="G1776" s="19"/>
      <c r="H1776" s="17">
        <f t="shared" si="944"/>
        <v>91</v>
      </c>
      <c r="I1776" s="7">
        <f t="shared" si="937"/>
        <v>91</v>
      </c>
      <c r="J1776" s="16">
        <v>0</v>
      </c>
      <c r="K1776" s="14">
        <v>0</v>
      </c>
      <c r="L1776" s="15">
        <f t="shared" si="945"/>
        <v>2727.6526193039349</v>
      </c>
      <c r="M1776" s="14">
        <f t="shared" si="929"/>
        <v>769177</v>
      </c>
      <c r="N1776" s="13"/>
      <c r="O1776" s="12">
        <f>1000*(IF(I31&lt;18,VLOOKUP(I31,'[1]Mortality (No Interventions) H'!$B$10:$O$129,13),VLOOKUP(I31,'[1]Mortality (Interventions) H'!$B$392:$AV$512,43)))</f>
        <v>259.56853500173952</v>
      </c>
      <c r="P1776" s="11">
        <v>0</v>
      </c>
      <c r="Q1776" s="10">
        <f t="shared" si="938"/>
        <v>8.3864346851764027E-2</v>
      </c>
      <c r="R1776" s="10">
        <f t="shared" si="939"/>
        <v>2.1768545651190133E-2</v>
      </c>
      <c r="S1776" s="10">
        <f t="shared" si="940"/>
        <v>0</v>
      </c>
      <c r="T1776" s="9">
        <f t="shared" si="930"/>
        <v>6.2095801200573897E-2</v>
      </c>
      <c r="U1776" s="18"/>
      <c r="V1776" s="8">
        <f t="shared" si="941"/>
        <v>645.065267183993</v>
      </c>
      <c r="W1776" s="8">
        <f t="shared" si="931"/>
        <v>477.62662080053832</v>
      </c>
      <c r="X1776" s="18"/>
      <c r="Y1776" s="8">
        <f t="shared" si="932"/>
        <v>0</v>
      </c>
      <c r="Z1776" s="8">
        <f t="shared" si="933"/>
        <v>0</v>
      </c>
      <c r="AA1776" s="8">
        <f t="shared" si="934"/>
        <v>-169.37577479252181</v>
      </c>
      <c r="AB1776" s="8">
        <f t="shared" si="942"/>
        <v>-16743.864638345472</v>
      </c>
      <c r="AC1776" s="8">
        <f t="shared" si="935"/>
        <v>-16913.240413137995</v>
      </c>
      <c r="AD1776" s="8">
        <f t="shared" si="943"/>
        <v>63.280902710749714</v>
      </c>
      <c r="AE1776" s="8">
        <f t="shared" si="936"/>
        <v>-16849.959510427245</v>
      </c>
      <c r="AG1776" s="20"/>
      <c r="AJ1776" s="7"/>
      <c r="AK1776" s="6"/>
      <c r="AL1776" s="6"/>
      <c r="AM1776" s="5"/>
      <c r="AN1776" s="5"/>
    </row>
    <row r="1777" spans="2:40" x14ac:dyDescent="0.15">
      <c r="B1777" s="7"/>
      <c r="C1777" s="19"/>
      <c r="D1777" s="21"/>
      <c r="E1777" s="21"/>
      <c r="F1777" s="7"/>
      <c r="G1777" s="19"/>
      <c r="H1777" s="17">
        <f t="shared" si="944"/>
        <v>92</v>
      </c>
      <c r="I1777" s="7">
        <f t="shared" si="937"/>
        <v>92</v>
      </c>
      <c r="J1777" s="16">
        <v>0</v>
      </c>
      <c r="K1777" s="14">
        <v>0</v>
      </c>
      <c r="L1777" s="15">
        <f t="shared" si="945"/>
        <v>2727.6526193039349</v>
      </c>
      <c r="M1777" s="14">
        <f t="shared" si="929"/>
        <v>769177</v>
      </c>
      <c r="N1777" s="13"/>
      <c r="O1777" s="12">
        <f>1000*(IF(I32&lt;18,VLOOKUP(I32,'[1]Mortality (No Interventions) H'!$B$10:$O$129,13),VLOOKUP(I32,'[1]Mortality (Interventions) H'!$B$392:$AV$512,43)))</f>
        <v>280.13405057132468</v>
      </c>
      <c r="P1777" s="11">
        <v>0</v>
      </c>
      <c r="Q1777" s="10">
        <f t="shared" si="938"/>
        <v>6.2095801200573897E-2</v>
      </c>
      <c r="R1777" s="10">
        <f t="shared" si="939"/>
        <v>1.7395148313788494E-2</v>
      </c>
      <c r="S1777" s="10">
        <f t="shared" si="940"/>
        <v>0</v>
      </c>
      <c r="T1777" s="9">
        <f t="shared" si="930"/>
        <v>4.4700652886785402E-2</v>
      </c>
      <c r="U1777" s="18"/>
      <c r="V1777" s="8">
        <f t="shared" si="941"/>
        <v>477.62662080053832</v>
      </c>
      <c r="W1777" s="8">
        <f t="shared" si="931"/>
        <v>343.82714085498935</v>
      </c>
      <c r="X1777" s="18"/>
      <c r="Y1777" s="8">
        <f t="shared" si="932"/>
        <v>0</v>
      </c>
      <c r="Z1777" s="8">
        <f t="shared" si="933"/>
        <v>0</v>
      </c>
      <c r="AA1777" s="8">
        <f t="shared" si="934"/>
        <v>-121.9278529312362</v>
      </c>
      <c r="AB1777" s="8">
        <f t="shared" si="942"/>
        <v>-13379.947994554892</v>
      </c>
      <c r="AC1777" s="8">
        <f t="shared" si="935"/>
        <v>-13501.875847486128</v>
      </c>
      <c r="AD1777" s="8">
        <f t="shared" si="943"/>
        <v>46.855171500532812</v>
      </c>
      <c r="AE1777" s="8">
        <f t="shared" si="936"/>
        <v>-13455.020675985596</v>
      </c>
      <c r="AG1777" s="20"/>
      <c r="AJ1777" s="7"/>
      <c r="AK1777" s="6"/>
      <c r="AL1777" s="6"/>
      <c r="AM1777" s="5"/>
      <c r="AN1777" s="5"/>
    </row>
    <row r="1778" spans="2:40" x14ac:dyDescent="0.15">
      <c r="B1778" s="7"/>
      <c r="C1778" s="19"/>
      <c r="D1778" s="21"/>
      <c r="E1778" s="21"/>
      <c r="F1778" s="7"/>
      <c r="G1778" s="19"/>
      <c r="H1778" s="17">
        <f t="shared" si="944"/>
        <v>93</v>
      </c>
      <c r="I1778" s="7">
        <f t="shared" si="937"/>
        <v>93</v>
      </c>
      <c r="J1778" s="16">
        <v>0</v>
      </c>
      <c r="K1778" s="14">
        <v>0</v>
      </c>
      <c r="L1778" s="15">
        <f t="shared" si="945"/>
        <v>2727.6526193039349</v>
      </c>
      <c r="M1778" s="14">
        <f t="shared" si="929"/>
        <v>769177</v>
      </c>
      <c r="N1778" s="13"/>
      <c r="O1778" s="12">
        <f>1000*(IF(I33&lt;18,VLOOKUP(I33,'[1]Mortality (No Interventions) H'!$B$10:$O$129,13),VLOOKUP(I33,'[1]Mortality (Interventions) H'!$B$392:$AV$512,43)))</f>
        <v>301.21631786887065</v>
      </c>
      <c r="P1778" s="11">
        <v>0</v>
      </c>
      <c r="Q1778" s="10">
        <f t="shared" si="938"/>
        <v>4.4700652886785402E-2</v>
      </c>
      <c r="R1778" s="10">
        <f t="shared" si="939"/>
        <v>1.3464566068892002E-2</v>
      </c>
      <c r="S1778" s="10">
        <f t="shared" si="940"/>
        <v>0</v>
      </c>
      <c r="T1778" s="9">
        <f t="shared" si="930"/>
        <v>3.1236086817893402E-2</v>
      </c>
      <c r="U1778" s="18"/>
      <c r="V1778" s="8">
        <f t="shared" si="941"/>
        <v>343.82714085498935</v>
      </c>
      <c r="W1778" s="8">
        <f t="shared" si="931"/>
        <v>240.26079550326796</v>
      </c>
      <c r="X1778" s="18"/>
      <c r="Y1778" s="8">
        <f t="shared" si="932"/>
        <v>0</v>
      </c>
      <c r="Z1778" s="8">
        <f t="shared" si="933"/>
        <v>0</v>
      </c>
      <c r="AA1778" s="8">
        <f t="shared" si="934"/>
        <v>-85.201194025632049</v>
      </c>
      <c r="AB1778" s="8">
        <f t="shared" si="942"/>
        <v>-10356.634535172143</v>
      </c>
      <c r="AC1778" s="8">
        <f t="shared" si="935"/>
        <v>-10441.835729197775</v>
      </c>
      <c r="AD1778" s="8">
        <f t="shared" si="943"/>
        <v>33.72944251787446</v>
      </c>
      <c r="AE1778" s="8">
        <f t="shared" si="936"/>
        <v>-10408.1062866799</v>
      </c>
      <c r="AG1778" s="20"/>
      <c r="AJ1778" s="7"/>
      <c r="AK1778" s="6"/>
      <c r="AL1778" s="6"/>
      <c r="AM1778" s="5"/>
      <c r="AN1778" s="5"/>
    </row>
    <row r="1779" spans="2:40" x14ac:dyDescent="0.15">
      <c r="B1779" s="7"/>
      <c r="C1779" s="19"/>
      <c r="D1779" s="21"/>
      <c r="E1779" s="21"/>
      <c r="F1779" s="7"/>
      <c r="G1779" s="19"/>
      <c r="H1779" s="17">
        <f t="shared" si="944"/>
        <v>94</v>
      </c>
      <c r="I1779" s="7">
        <f t="shared" si="937"/>
        <v>94</v>
      </c>
      <c r="J1779" s="16">
        <v>0</v>
      </c>
      <c r="K1779" s="14">
        <v>0</v>
      </c>
      <c r="L1779" s="15">
        <f t="shared" si="945"/>
        <v>2727.6526193039349</v>
      </c>
      <c r="M1779" s="14">
        <f t="shared" si="929"/>
        <v>769177</v>
      </c>
      <c r="N1779" s="13"/>
      <c r="O1779" s="12">
        <f>1000*(IF(I34&lt;18,VLOOKUP(I34,'[1]Mortality (No Interventions) H'!$B$10:$O$129,13),VLOOKUP(I34,'[1]Mortality (Interventions) H'!$B$392:$AV$512,43)))</f>
        <v>322.46819392419889</v>
      </c>
      <c r="P1779" s="11">
        <v>0</v>
      </c>
      <c r="Q1779" s="10">
        <f t="shared" si="938"/>
        <v>3.1236086817893402E-2</v>
      </c>
      <c r="R1779" s="10">
        <f t="shared" si="939"/>
        <v>1.0072644501425563E-2</v>
      </c>
      <c r="S1779" s="10">
        <f t="shared" si="940"/>
        <v>0</v>
      </c>
      <c r="T1779" s="9">
        <f t="shared" si="930"/>
        <v>2.1163442316467839E-2</v>
      </c>
      <c r="U1779" s="18"/>
      <c r="V1779" s="8">
        <f t="shared" si="941"/>
        <v>240.26079550326796</v>
      </c>
      <c r="W1779" s="8">
        <f t="shared" si="931"/>
        <v>162.78433070653784</v>
      </c>
      <c r="X1779" s="18"/>
      <c r="Y1779" s="8">
        <f t="shared" si="932"/>
        <v>0</v>
      </c>
      <c r="Z1779" s="8">
        <f t="shared" si="933"/>
        <v>0</v>
      </c>
      <c r="AA1779" s="8">
        <f t="shared" si="934"/>
        <v>-57.726518868001236</v>
      </c>
      <c r="AB1779" s="8">
        <f t="shared" si="942"/>
        <v>-7747.6464796730106</v>
      </c>
      <c r="AC1779" s="8">
        <f t="shared" si="935"/>
        <v>-7805.3729985410118</v>
      </c>
      <c r="AD1779" s="8">
        <f t="shared" si="943"/>
        <v>23.569584038870588</v>
      </c>
      <c r="AE1779" s="8">
        <f t="shared" si="936"/>
        <v>-7781.8034145021411</v>
      </c>
      <c r="AG1779" s="20"/>
      <c r="AJ1779" s="7"/>
      <c r="AK1779" s="6"/>
      <c r="AL1779" s="6"/>
      <c r="AM1779" s="5"/>
      <c r="AN1779" s="5"/>
    </row>
    <row r="1780" spans="2:40" x14ac:dyDescent="0.15">
      <c r="B1780" s="7"/>
      <c r="C1780" s="19"/>
      <c r="D1780" s="21"/>
      <c r="E1780" s="21"/>
      <c r="F1780" s="7"/>
      <c r="G1780" s="19"/>
      <c r="H1780" s="17">
        <f t="shared" si="944"/>
        <v>95</v>
      </c>
      <c r="I1780" s="7">
        <f t="shared" si="937"/>
        <v>95</v>
      </c>
      <c r="J1780" s="16">
        <v>0</v>
      </c>
      <c r="K1780" s="14">
        <v>0</v>
      </c>
      <c r="L1780" s="15">
        <f t="shared" si="945"/>
        <v>2727.6526193039349</v>
      </c>
      <c r="M1780" s="14">
        <f t="shared" si="929"/>
        <v>769177</v>
      </c>
      <c r="N1780" s="13"/>
      <c r="O1780" s="12">
        <f>1000*(IF(I35&lt;18,VLOOKUP(I35,'[1]Mortality (No Interventions) H'!$B$10:$O$129,13),VLOOKUP(I35,'[1]Mortality (Interventions) H'!$B$392:$AV$512,43)))</f>
        <v>344.87025613398907</v>
      </c>
      <c r="P1780" s="11">
        <v>0</v>
      </c>
      <c r="Q1780" s="10">
        <f t="shared" si="938"/>
        <v>2.1163442316467839E-2</v>
      </c>
      <c r="R1780" s="10">
        <f t="shared" si="939"/>
        <v>7.2986417723571667E-3</v>
      </c>
      <c r="S1780" s="10">
        <f t="shared" si="940"/>
        <v>0</v>
      </c>
      <c r="T1780" s="9">
        <f t="shared" si="930"/>
        <v>1.3864800544110673E-2</v>
      </c>
      <c r="U1780" s="18"/>
      <c r="V1780" s="8">
        <f t="shared" si="941"/>
        <v>162.78433070653784</v>
      </c>
      <c r="W1780" s="8">
        <f t="shared" si="931"/>
        <v>106.64485688117416</v>
      </c>
      <c r="X1780" s="18"/>
      <c r="Y1780" s="8">
        <f t="shared" si="932"/>
        <v>0</v>
      </c>
      <c r="Z1780" s="8">
        <f t="shared" si="933"/>
        <v>0</v>
      </c>
      <c r="AA1780" s="8">
        <f t="shared" si="934"/>
        <v>-37.8183595202701</v>
      </c>
      <c r="AB1780" s="8">
        <f t="shared" si="942"/>
        <v>-5613.9473825363684</v>
      </c>
      <c r="AC1780" s="8">
        <f t="shared" si="935"/>
        <v>-5651.7657420566384</v>
      </c>
      <c r="AD1780" s="8">
        <f t="shared" si="943"/>
        <v>15.969142842311363</v>
      </c>
      <c r="AE1780" s="8">
        <f t="shared" si="936"/>
        <v>-5635.7965992143272</v>
      </c>
      <c r="AG1780" s="20"/>
      <c r="AJ1780" s="7"/>
      <c r="AK1780" s="6"/>
      <c r="AL1780" s="6"/>
      <c r="AM1780" s="5"/>
      <c r="AN1780" s="5"/>
    </row>
    <row r="1781" spans="2:40" x14ac:dyDescent="0.15">
      <c r="B1781" s="7"/>
      <c r="C1781" s="19"/>
      <c r="D1781" s="21"/>
      <c r="E1781" s="21"/>
      <c r="F1781" s="7"/>
      <c r="G1781" s="19"/>
      <c r="H1781" s="17">
        <f t="shared" si="944"/>
        <v>96</v>
      </c>
      <c r="I1781" s="7">
        <f t="shared" si="937"/>
        <v>96</v>
      </c>
      <c r="J1781" s="16">
        <v>0</v>
      </c>
      <c r="K1781" s="14">
        <v>0</v>
      </c>
      <c r="L1781" s="15">
        <f t="shared" si="945"/>
        <v>2727.6526193039349</v>
      </c>
      <c r="M1781" s="14">
        <f t="shared" ref="M1781:M1812" si="946">$E$11</f>
        <v>769177</v>
      </c>
      <c r="N1781" s="13"/>
      <c r="O1781" s="12">
        <f>1000*(IF(I36&lt;18,VLOOKUP(I36,'[1]Mortality (No Interventions) H'!$B$10:$O$129,13),VLOOKUP(I36,'[1]Mortality (Interventions) H'!$B$392:$AV$512,43)))</f>
        <v>367.31323036278104</v>
      </c>
      <c r="P1781" s="11">
        <v>0</v>
      </c>
      <c r="Q1781" s="10">
        <f t="shared" si="938"/>
        <v>1.3864800544110673E-2</v>
      </c>
      <c r="R1781" s="10">
        <f t="shared" si="939"/>
        <v>5.0927246761929357E-3</v>
      </c>
      <c r="S1781" s="10">
        <f t="shared" si="940"/>
        <v>0</v>
      </c>
      <c r="T1781" s="9">
        <f t="shared" ref="T1781:T1812" si="947">Q1781-SUM(R1781:S1781)</f>
        <v>8.7720758679177384E-3</v>
      </c>
      <c r="U1781" s="18"/>
      <c r="V1781" s="8">
        <f t="shared" si="941"/>
        <v>106.64485688117416</v>
      </c>
      <c r="W1781" s="8">
        <f t="shared" ref="W1781:W1812" si="948">$G$14*M1781*T1781</f>
        <v>67.472789998573631</v>
      </c>
      <c r="X1781" s="18"/>
      <c r="Y1781" s="8">
        <f t="shared" ref="Y1781:Y1812" si="949">IFERROR(_xlfn.IFNA($T1781*J1781,0),0)</f>
        <v>0</v>
      </c>
      <c r="Z1781" s="8">
        <f t="shared" ref="Z1781:Z1812" si="950">IFERROR(_xlfn.IFNA(-$T1781*K1781,0),0)</f>
        <v>0</v>
      </c>
      <c r="AA1781" s="8">
        <f t="shared" ref="AA1781:AA1812" si="951">IFERROR(_xlfn.IFNA(-$T1781*L1781,0),0)</f>
        <v>-23.927175717858656</v>
      </c>
      <c r="AB1781" s="8">
        <f t="shared" si="942"/>
        <v>-3917.2066882600539</v>
      </c>
      <c r="AC1781" s="8">
        <f t="shared" ref="AC1781:AC1812" si="952">IFERROR(_xlfn.IFNA(SUM(Y1781:AB1781),0),0)</f>
        <v>-3941.1338639779124</v>
      </c>
      <c r="AD1781" s="8">
        <f t="shared" si="943"/>
        <v>10.461860460043185</v>
      </c>
      <c r="AE1781" s="8">
        <f t="shared" ref="AE1781:AE1812" si="953">IFERROR(_xlfn.IFNA(SUM(AC1781:AD1781),0),0)</f>
        <v>-3930.6720035178691</v>
      </c>
      <c r="AG1781" s="20"/>
      <c r="AJ1781" s="7"/>
      <c r="AK1781" s="6"/>
      <c r="AL1781" s="6"/>
      <c r="AM1781" s="5"/>
      <c r="AN1781" s="5"/>
    </row>
    <row r="1782" spans="2:40" x14ac:dyDescent="0.15">
      <c r="B1782" s="7"/>
      <c r="C1782" s="19"/>
      <c r="D1782" s="21"/>
      <c r="E1782" s="21"/>
      <c r="F1782" s="7"/>
      <c r="G1782" s="19"/>
      <c r="H1782" s="17">
        <f t="shared" si="944"/>
        <v>97</v>
      </c>
      <c r="I1782" s="7">
        <f t="shared" ref="I1782:I1813" si="954">IF(H1782&lt;121, H1782 )</f>
        <v>97</v>
      </c>
      <c r="J1782" s="16">
        <v>0</v>
      </c>
      <c r="K1782" s="14">
        <v>0</v>
      </c>
      <c r="L1782" s="15">
        <f t="shared" si="945"/>
        <v>2727.6526193039349</v>
      </c>
      <c r="M1782" s="14">
        <f t="shared" si="946"/>
        <v>769177</v>
      </c>
      <c r="N1782" s="13"/>
      <c r="O1782" s="12">
        <f>1000*(IF(I37&lt;18,VLOOKUP(I37,'[1]Mortality (No Interventions) H'!$B$10:$O$129,13),VLOOKUP(I37,'[1]Mortality (Interventions) H'!$B$392:$AV$512,43)))</f>
        <v>390.6036807023321</v>
      </c>
      <c r="P1782" s="11">
        <v>0</v>
      </c>
      <c r="Q1782" s="10">
        <f t="shared" ref="Q1782:Q1813" si="955">T1781</f>
        <v>8.7720758679177384E-3</v>
      </c>
      <c r="R1782" s="10">
        <f t="shared" ref="R1782:R1813" si="956">O1782*Q1782/1000</f>
        <v>3.4264051214087732E-3</v>
      </c>
      <c r="S1782" s="10">
        <f t="shared" ref="S1782:S1813" si="957">MIN(P1782*Q1782,Q1782-R1782)</f>
        <v>0</v>
      </c>
      <c r="T1782" s="9">
        <f t="shared" si="947"/>
        <v>5.3456707465089652E-3</v>
      </c>
      <c r="U1782" s="18"/>
      <c r="V1782" s="8">
        <f t="shared" ref="V1782:V1813" si="958">W1781</f>
        <v>67.472789998573631</v>
      </c>
      <c r="W1782" s="8">
        <f t="shared" si="948"/>
        <v>41.117669877875265</v>
      </c>
      <c r="X1782" s="18"/>
      <c r="Y1782" s="8">
        <f t="shared" si="949"/>
        <v>0</v>
      </c>
      <c r="Z1782" s="8">
        <f t="shared" si="950"/>
        <v>0</v>
      </c>
      <c r="AA1782" s="8">
        <f t="shared" si="951"/>
        <v>-14.5811328136516</v>
      </c>
      <c r="AB1782" s="8">
        <f t="shared" ref="AB1782:AB1813" si="959">IFERROR(_xlfn.IFNA(-M1782*R1782,0),0)</f>
        <v>-2635.5120120698361</v>
      </c>
      <c r="AC1782" s="8">
        <f t="shared" si="952"/>
        <v>-2650.0931448834876</v>
      </c>
      <c r="AD1782" s="8">
        <f t="shared" ref="AD1782:AD1813" si="960">IFERROR(_xlfn.IFNA($D$6*SUM(V1782:V1782,Y1782:Z1782),0),0)</f>
        <v>6.6190806988600741</v>
      </c>
      <c r="AE1782" s="8">
        <f t="shared" si="953"/>
        <v>-2643.4740641846274</v>
      </c>
      <c r="AG1782" s="20"/>
      <c r="AJ1782" s="7"/>
      <c r="AK1782" s="6"/>
      <c r="AL1782" s="6"/>
      <c r="AM1782" s="5"/>
      <c r="AN1782" s="5"/>
    </row>
    <row r="1783" spans="2:40" x14ac:dyDescent="0.15">
      <c r="B1783" s="7"/>
      <c r="C1783" s="19"/>
      <c r="D1783" s="21"/>
      <c r="E1783" s="21"/>
      <c r="F1783" s="7"/>
      <c r="G1783" s="19"/>
      <c r="H1783" s="17">
        <f t="shared" ref="H1783:H1814" si="961">H1782+1</f>
        <v>98</v>
      </c>
      <c r="I1783" s="7">
        <f t="shared" si="954"/>
        <v>98</v>
      </c>
      <c r="J1783" s="16">
        <v>0</v>
      </c>
      <c r="K1783" s="14">
        <v>0</v>
      </c>
      <c r="L1783" s="15">
        <f t="shared" ref="L1783:L1814" si="962">$C$1760</f>
        <v>2727.6526193039349</v>
      </c>
      <c r="M1783" s="14">
        <f t="shared" si="946"/>
        <v>769177</v>
      </c>
      <c r="N1783" s="13"/>
      <c r="O1783" s="12">
        <f>1000*(IF(I38&lt;18,VLOOKUP(I38,'[1]Mortality (No Interventions) H'!$B$10:$O$129,13),VLOOKUP(I38,'[1]Mortality (Interventions) H'!$B$392:$AV$512,43)))</f>
        <v>414.75559224409295</v>
      </c>
      <c r="P1783" s="11">
        <v>0</v>
      </c>
      <c r="Q1783" s="10">
        <f t="shared" si="955"/>
        <v>5.3456707465089652E-3</v>
      </c>
      <c r="R1783" s="10">
        <f t="shared" si="956"/>
        <v>2.2171468364102481E-3</v>
      </c>
      <c r="S1783" s="10">
        <f t="shared" si="957"/>
        <v>0</v>
      </c>
      <c r="T1783" s="9">
        <f t="shared" si="947"/>
        <v>3.1285239100987171E-3</v>
      </c>
      <c r="U1783" s="18"/>
      <c r="V1783" s="8">
        <f t="shared" si="958"/>
        <v>41.117669877875265</v>
      </c>
      <c r="W1783" s="8">
        <f t="shared" si="948"/>
        <v>24.06388635598001</v>
      </c>
      <c r="X1783" s="18"/>
      <c r="Y1783" s="8">
        <f t="shared" si="949"/>
        <v>0</v>
      </c>
      <c r="Z1783" s="8">
        <f t="shared" si="950"/>
        <v>0</v>
      </c>
      <c r="AA1783" s="8">
        <f t="shared" si="951"/>
        <v>-8.5335264379357536</v>
      </c>
      <c r="AB1783" s="8">
        <f t="shared" si="959"/>
        <v>-1705.3783521895255</v>
      </c>
      <c r="AC1783" s="8">
        <f t="shared" si="952"/>
        <v>-1713.9118786274612</v>
      </c>
      <c r="AD1783" s="8">
        <f t="shared" si="960"/>
        <v>4.0336434150195641</v>
      </c>
      <c r="AE1783" s="8">
        <f t="shared" si="953"/>
        <v>-1709.8782352124417</v>
      </c>
      <c r="AG1783" s="20"/>
      <c r="AJ1783" s="7"/>
      <c r="AK1783" s="6"/>
      <c r="AL1783" s="6"/>
      <c r="AM1783" s="5"/>
      <c r="AN1783" s="5"/>
    </row>
    <row r="1784" spans="2:40" x14ac:dyDescent="0.15">
      <c r="B1784" s="7"/>
      <c r="C1784" s="19"/>
      <c r="D1784" s="21"/>
      <c r="E1784" s="21"/>
      <c r="F1784" s="7"/>
      <c r="G1784" s="19"/>
      <c r="H1784" s="17">
        <f t="shared" si="961"/>
        <v>99</v>
      </c>
      <c r="I1784" s="7">
        <f t="shared" si="954"/>
        <v>99</v>
      </c>
      <c r="J1784" s="16">
        <v>0</v>
      </c>
      <c r="K1784" s="14">
        <v>0</v>
      </c>
      <c r="L1784" s="15">
        <f t="shared" si="962"/>
        <v>2727.6526193039349</v>
      </c>
      <c r="M1784" s="14">
        <f t="shared" si="946"/>
        <v>769177</v>
      </c>
      <c r="N1784" s="13"/>
      <c r="O1784" s="12">
        <f>1000*(IF(I39&lt;18,VLOOKUP(I39,'[1]Mortality (No Interventions) H'!$B$10:$O$129,13),VLOOKUP(I39,'[1]Mortality (Interventions) H'!$B$392:$AV$512,43)))</f>
        <v>438.62840507422601</v>
      </c>
      <c r="P1784" s="11">
        <v>0</v>
      </c>
      <c r="Q1784" s="10">
        <f t="shared" si="955"/>
        <v>3.1285239100987171E-3</v>
      </c>
      <c r="R1784" s="10">
        <f t="shared" si="956"/>
        <v>1.3722594529231816E-3</v>
      </c>
      <c r="S1784" s="10">
        <f t="shared" si="957"/>
        <v>0</v>
      </c>
      <c r="T1784" s="9">
        <f t="shared" si="947"/>
        <v>1.7562644571755355E-3</v>
      </c>
      <c r="U1784" s="18"/>
      <c r="V1784" s="8">
        <f t="shared" si="958"/>
        <v>24.06388635598001</v>
      </c>
      <c r="W1784" s="8">
        <f t="shared" si="948"/>
        <v>13.508782263769069</v>
      </c>
      <c r="X1784" s="18"/>
      <c r="Y1784" s="8">
        <f t="shared" si="949"/>
        <v>0</v>
      </c>
      <c r="Z1784" s="8">
        <f t="shared" si="950"/>
        <v>0</v>
      </c>
      <c r="AA1784" s="8">
        <f t="shared" si="951"/>
        <v>-4.7904793468052524</v>
      </c>
      <c r="AB1784" s="8">
        <f t="shared" si="959"/>
        <v>-1055.5104092210941</v>
      </c>
      <c r="AC1784" s="8">
        <f t="shared" si="952"/>
        <v>-1060.3008885678994</v>
      </c>
      <c r="AD1784" s="8">
        <f t="shared" si="960"/>
        <v>2.3606672515216394</v>
      </c>
      <c r="AE1784" s="8">
        <f t="shared" si="953"/>
        <v>-1057.9402213163778</v>
      </c>
      <c r="AG1784" s="20"/>
      <c r="AJ1784" s="7"/>
      <c r="AK1784" s="6"/>
      <c r="AL1784" s="6"/>
      <c r="AM1784" s="5"/>
      <c r="AN1784" s="5"/>
    </row>
    <row r="1785" spans="2:40" x14ac:dyDescent="0.15">
      <c r="B1785" s="7"/>
      <c r="C1785" s="19"/>
      <c r="D1785" s="21"/>
      <c r="E1785" s="21"/>
      <c r="F1785" s="7"/>
      <c r="G1785" s="19"/>
      <c r="H1785" s="17">
        <f t="shared" si="961"/>
        <v>100</v>
      </c>
      <c r="I1785" s="7">
        <f t="shared" si="954"/>
        <v>100</v>
      </c>
      <c r="J1785" s="16">
        <v>0</v>
      </c>
      <c r="K1785" s="14">
        <v>0</v>
      </c>
      <c r="L1785" s="15">
        <f t="shared" si="962"/>
        <v>2727.6526193039349</v>
      </c>
      <c r="M1785" s="14">
        <f t="shared" si="946"/>
        <v>769177</v>
      </c>
      <c r="N1785" s="13"/>
      <c r="O1785" s="12">
        <f>1000*(IF(I40&lt;18,VLOOKUP(I40,'[1]Mortality (No Interventions) H'!$B$10:$O$129,13),VLOOKUP(I40,'[1]Mortality (Interventions) H'!$B$392:$AV$512,43)))</f>
        <v>462.98555885084346</v>
      </c>
      <c r="P1785" s="11">
        <v>0</v>
      </c>
      <c r="Q1785" s="10">
        <f t="shared" si="955"/>
        <v>1.7562644571755355E-3</v>
      </c>
      <c r="R1785" s="10">
        <f t="shared" si="956"/>
        <v>8.1312508119528849E-4</v>
      </c>
      <c r="S1785" s="10">
        <f t="shared" si="957"/>
        <v>0</v>
      </c>
      <c r="T1785" s="9">
        <f t="shared" si="947"/>
        <v>9.43139375980247E-4</v>
      </c>
      <c r="U1785" s="18"/>
      <c r="V1785" s="8">
        <f t="shared" si="958"/>
        <v>13.508782263769069</v>
      </c>
      <c r="W1785" s="8">
        <f t="shared" si="948"/>
        <v>7.2544111579835846</v>
      </c>
      <c r="X1785" s="18"/>
      <c r="Y1785" s="8">
        <f t="shared" si="949"/>
        <v>0</v>
      </c>
      <c r="Z1785" s="8">
        <f t="shared" si="950"/>
        <v>0</v>
      </c>
      <c r="AA1785" s="8">
        <f t="shared" si="951"/>
        <v>-2.5725565892611995</v>
      </c>
      <c r="AB1785" s="8">
        <f t="shared" si="959"/>
        <v>-625.43711057854841</v>
      </c>
      <c r="AC1785" s="8">
        <f t="shared" si="952"/>
        <v>-628.00966716780965</v>
      </c>
      <c r="AD1785" s="8">
        <f t="shared" si="960"/>
        <v>1.3252115400757458</v>
      </c>
      <c r="AE1785" s="8">
        <f t="shared" si="953"/>
        <v>-626.68445562773388</v>
      </c>
      <c r="AG1785" s="20"/>
      <c r="AJ1785" s="7"/>
      <c r="AK1785" s="6"/>
      <c r="AL1785" s="6"/>
      <c r="AM1785" s="5"/>
      <c r="AN1785" s="5"/>
    </row>
    <row r="1786" spans="2:40" x14ac:dyDescent="0.15">
      <c r="B1786" s="7"/>
      <c r="C1786" s="19"/>
      <c r="D1786" s="21"/>
      <c r="E1786" s="21"/>
      <c r="F1786" s="7"/>
      <c r="G1786" s="19"/>
      <c r="H1786" s="17">
        <f t="shared" si="961"/>
        <v>101</v>
      </c>
      <c r="I1786" s="7">
        <f t="shared" si="954"/>
        <v>101</v>
      </c>
      <c r="J1786" s="16">
        <v>0</v>
      </c>
      <c r="K1786" s="14">
        <v>0</v>
      </c>
      <c r="L1786" s="15">
        <f t="shared" si="962"/>
        <v>2727.6526193039349</v>
      </c>
      <c r="M1786" s="14">
        <f t="shared" si="946"/>
        <v>769177</v>
      </c>
      <c r="N1786" s="13"/>
      <c r="O1786" s="12">
        <f>1000*(IF(I41&lt;18,VLOOKUP(I41,'[1]Mortality (No Interventions) H'!$B$10:$O$129,13),VLOOKUP(I41,'[1]Mortality (Interventions) H'!$B$392:$AV$512,43)))</f>
        <v>486.67559291243401</v>
      </c>
      <c r="P1786" s="11">
        <v>0</v>
      </c>
      <c r="Q1786" s="10">
        <f t="shared" si="955"/>
        <v>9.43139375980247E-4</v>
      </c>
      <c r="R1786" s="10">
        <f t="shared" si="956"/>
        <v>4.5900291500424974E-4</v>
      </c>
      <c r="S1786" s="10">
        <f t="shared" si="957"/>
        <v>0</v>
      </c>
      <c r="T1786" s="9">
        <f t="shared" si="947"/>
        <v>4.8413646097599726E-4</v>
      </c>
      <c r="U1786" s="18"/>
      <c r="V1786" s="8">
        <f t="shared" si="958"/>
        <v>7.2544111579835846</v>
      </c>
      <c r="W1786" s="8">
        <f t="shared" si="948"/>
        <v>3.7238663064413466</v>
      </c>
      <c r="X1786" s="18"/>
      <c r="Y1786" s="8">
        <f t="shared" si="949"/>
        <v>0</v>
      </c>
      <c r="Z1786" s="8">
        <f t="shared" si="950"/>
        <v>0</v>
      </c>
      <c r="AA1786" s="8">
        <f t="shared" si="951"/>
        <v>-1.3205560858817162</v>
      </c>
      <c r="AB1786" s="8">
        <f t="shared" si="959"/>
        <v>-353.05448515422381</v>
      </c>
      <c r="AC1786" s="8">
        <f t="shared" si="952"/>
        <v>-354.37504124010553</v>
      </c>
      <c r="AD1786" s="8">
        <f t="shared" si="960"/>
        <v>0.71165773459818971</v>
      </c>
      <c r="AE1786" s="8">
        <f t="shared" si="953"/>
        <v>-353.66338350550734</v>
      </c>
      <c r="AG1786" s="20"/>
      <c r="AJ1786" s="7"/>
      <c r="AK1786" s="6"/>
      <c r="AL1786" s="6"/>
      <c r="AM1786" s="5"/>
      <c r="AN1786" s="5"/>
    </row>
    <row r="1787" spans="2:40" x14ac:dyDescent="0.15">
      <c r="B1787" s="7"/>
      <c r="C1787" s="19"/>
      <c r="D1787" s="21"/>
      <c r="E1787" s="21"/>
      <c r="F1787" s="7"/>
      <c r="G1787" s="19"/>
      <c r="H1787" s="17">
        <f t="shared" si="961"/>
        <v>102</v>
      </c>
      <c r="I1787" s="7">
        <f t="shared" si="954"/>
        <v>102</v>
      </c>
      <c r="J1787" s="16">
        <v>0</v>
      </c>
      <c r="K1787" s="14">
        <v>0</v>
      </c>
      <c r="L1787" s="15">
        <f t="shared" si="962"/>
        <v>2727.6526193039349</v>
      </c>
      <c r="M1787" s="14">
        <f t="shared" si="946"/>
        <v>769177</v>
      </c>
      <c r="N1787" s="13"/>
      <c r="O1787" s="12">
        <f>1000*(IF(I42&lt;18,VLOOKUP(I42,'[1]Mortality (No Interventions) H'!$B$10:$O$129,13),VLOOKUP(I42,'[1]Mortality (Interventions) H'!$B$392:$AV$512,43)))</f>
        <v>509.00329225635363</v>
      </c>
      <c r="P1787" s="11">
        <v>0</v>
      </c>
      <c r="Q1787" s="10">
        <f t="shared" si="955"/>
        <v>4.8413646097599726E-4</v>
      </c>
      <c r="R1787" s="10">
        <f t="shared" si="956"/>
        <v>2.4642705253812225E-4</v>
      </c>
      <c r="S1787" s="10">
        <f t="shared" si="957"/>
        <v>0</v>
      </c>
      <c r="T1787" s="9">
        <f t="shared" si="947"/>
        <v>2.37709408437875E-4</v>
      </c>
      <c r="U1787" s="18"/>
      <c r="V1787" s="8">
        <f t="shared" si="958"/>
        <v>3.7238663064413466</v>
      </c>
      <c r="W1787" s="8">
        <f t="shared" si="948"/>
        <v>1.8284060965401938</v>
      </c>
      <c r="X1787" s="18"/>
      <c r="Y1787" s="8">
        <f t="shared" si="949"/>
        <v>0</v>
      </c>
      <c r="Z1787" s="8">
        <f t="shared" si="950"/>
        <v>0</v>
      </c>
      <c r="AA1787" s="8">
        <f t="shared" si="951"/>
        <v>-0.64838869055875858</v>
      </c>
      <c r="AB1787" s="8">
        <f t="shared" si="959"/>
        <v>-189.54602099011527</v>
      </c>
      <c r="AC1787" s="8">
        <f t="shared" si="952"/>
        <v>-190.19440968067403</v>
      </c>
      <c r="AD1787" s="8">
        <f t="shared" si="960"/>
        <v>0.36531128466189611</v>
      </c>
      <c r="AE1787" s="8">
        <f t="shared" si="953"/>
        <v>-189.82909839601214</v>
      </c>
      <c r="AG1787" s="20"/>
      <c r="AJ1787" s="7"/>
      <c r="AK1787" s="6"/>
      <c r="AL1787" s="6"/>
      <c r="AM1787" s="5"/>
      <c r="AN1787" s="5"/>
    </row>
    <row r="1788" spans="2:40" x14ac:dyDescent="0.15">
      <c r="B1788" s="7"/>
      <c r="C1788" s="19"/>
      <c r="D1788" s="21"/>
      <c r="E1788" s="21"/>
      <c r="F1788" s="7"/>
      <c r="G1788" s="19"/>
      <c r="H1788" s="17">
        <f t="shared" si="961"/>
        <v>103</v>
      </c>
      <c r="I1788" s="7">
        <f t="shared" si="954"/>
        <v>103</v>
      </c>
      <c r="J1788" s="16">
        <v>0</v>
      </c>
      <c r="K1788" s="14">
        <v>0</v>
      </c>
      <c r="L1788" s="15">
        <f t="shared" si="962"/>
        <v>2727.6526193039349</v>
      </c>
      <c r="M1788" s="14">
        <f t="shared" si="946"/>
        <v>769177</v>
      </c>
      <c r="N1788" s="13"/>
      <c r="O1788" s="12">
        <f>1000*(IF(I43&lt;18,VLOOKUP(I43,'[1]Mortality (No Interventions) H'!$B$10:$O$129,13),VLOOKUP(I43,'[1]Mortality (Interventions) H'!$B$392:$AV$512,43)))</f>
        <v>531.16128438782584</v>
      </c>
      <c r="P1788" s="11">
        <v>0</v>
      </c>
      <c r="Q1788" s="10">
        <f t="shared" si="955"/>
        <v>2.37709408437875E-4</v>
      </c>
      <c r="R1788" s="10">
        <f t="shared" si="956"/>
        <v>1.2626203469693199E-4</v>
      </c>
      <c r="S1788" s="10">
        <f t="shared" si="957"/>
        <v>0</v>
      </c>
      <c r="T1788" s="9">
        <f t="shared" si="947"/>
        <v>1.1144737374094301E-4</v>
      </c>
      <c r="U1788" s="18"/>
      <c r="V1788" s="8">
        <f t="shared" si="958"/>
        <v>1.8284060965401938</v>
      </c>
      <c r="W1788" s="8">
        <f t="shared" si="948"/>
        <v>0.85722756591937332</v>
      </c>
      <c r="X1788" s="18"/>
      <c r="Y1788" s="8">
        <f t="shared" si="949"/>
        <v>0</v>
      </c>
      <c r="Z1788" s="8">
        <f t="shared" si="950"/>
        <v>0</v>
      </c>
      <c r="AA1788" s="8">
        <f t="shared" si="951"/>
        <v>-0.30398972089902776</v>
      </c>
      <c r="AB1788" s="8">
        <f t="shared" si="959"/>
        <v>-97.117853062082062</v>
      </c>
      <c r="AC1788" s="8">
        <f t="shared" si="952"/>
        <v>-97.421842782981088</v>
      </c>
      <c r="AD1788" s="8">
        <f t="shared" si="960"/>
        <v>0.17936663807059303</v>
      </c>
      <c r="AE1788" s="8">
        <f t="shared" si="953"/>
        <v>-97.242476144910498</v>
      </c>
      <c r="AG1788" s="20"/>
      <c r="AJ1788" s="7"/>
      <c r="AK1788" s="6"/>
      <c r="AL1788" s="6"/>
      <c r="AM1788" s="5"/>
      <c r="AN1788" s="5"/>
    </row>
    <row r="1789" spans="2:40" x14ac:dyDescent="0.15">
      <c r="B1789" s="7"/>
      <c r="C1789" s="19"/>
      <c r="D1789" s="21"/>
      <c r="E1789" s="21"/>
      <c r="F1789" s="7"/>
      <c r="G1789" s="19"/>
      <c r="H1789" s="17">
        <f t="shared" si="961"/>
        <v>104</v>
      </c>
      <c r="I1789" s="7">
        <f t="shared" si="954"/>
        <v>104</v>
      </c>
      <c r="J1789" s="16">
        <v>0</v>
      </c>
      <c r="K1789" s="14">
        <v>0</v>
      </c>
      <c r="L1789" s="15">
        <f t="shared" si="962"/>
        <v>2727.6526193039349</v>
      </c>
      <c r="M1789" s="14">
        <f t="shared" si="946"/>
        <v>769177</v>
      </c>
      <c r="N1789" s="13"/>
      <c r="O1789" s="12">
        <f>1000*(IF(I44&lt;18,VLOOKUP(I44,'[1]Mortality (No Interventions) H'!$B$10:$O$129,13),VLOOKUP(I44,'[1]Mortality (Interventions) H'!$B$392:$AV$512,43)))</f>
        <v>552.94886296869174</v>
      </c>
      <c r="P1789" s="11">
        <v>0</v>
      </c>
      <c r="Q1789" s="10">
        <f t="shared" si="955"/>
        <v>1.1144737374094301E-4</v>
      </c>
      <c r="R1789" s="10">
        <f t="shared" si="956"/>
        <v>6.1624698590901278E-5</v>
      </c>
      <c r="S1789" s="10">
        <f t="shared" si="957"/>
        <v>0</v>
      </c>
      <c r="T1789" s="9">
        <f t="shared" si="947"/>
        <v>4.9822675150041734E-5</v>
      </c>
      <c r="U1789" s="18"/>
      <c r="V1789" s="8">
        <f t="shared" si="958"/>
        <v>0.85722756591937332</v>
      </c>
      <c r="W1789" s="8">
        <f t="shared" si="948"/>
        <v>0.38322455803883654</v>
      </c>
      <c r="X1789" s="18"/>
      <c r="Y1789" s="8">
        <f t="shared" si="949"/>
        <v>0</v>
      </c>
      <c r="Z1789" s="8">
        <f t="shared" si="950"/>
        <v>0</v>
      </c>
      <c r="AA1789" s="8">
        <f t="shared" si="951"/>
        <v>-0.13589895037374039</v>
      </c>
      <c r="AB1789" s="8">
        <f t="shared" si="959"/>
        <v>-47.40030078805367</v>
      </c>
      <c r="AC1789" s="8">
        <f t="shared" si="952"/>
        <v>-47.536199738427413</v>
      </c>
      <c r="AD1789" s="8">
        <f t="shared" si="960"/>
        <v>8.409402421669053E-2</v>
      </c>
      <c r="AE1789" s="8">
        <f t="shared" si="953"/>
        <v>-47.452105714210724</v>
      </c>
      <c r="AG1789" s="20"/>
      <c r="AJ1789" s="7"/>
      <c r="AK1789" s="6"/>
      <c r="AL1789" s="6"/>
      <c r="AM1789" s="5"/>
      <c r="AN1789" s="5"/>
    </row>
    <row r="1790" spans="2:40" x14ac:dyDescent="0.15">
      <c r="B1790" s="7"/>
      <c r="C1790" s="19"/>
      <c r="D1790" s="21"/>
      <c r="E1790" s="21"/>
      <c r="F1790" s="7"/>
      <c r="G1790" s="19"/>
      <c r="H1790" s="17">
        <f t="shared" si="961"/>
        <v>105</v>
      </c>
      <c r="I1790" s="7">
        <f t="shared" si="954"/>
        <v>105</v>
      </c>
      <c r="J1790" s="16">
        <v>0</v>
      </c>
      <c r="K1790" s="14">
        <v>0</v>
      </c>
      <c r="L1790" s="15">
        <f t="shared" si="962"/>
        <v>2727.6526193039349</v>
      </c>
      <c r="M1790" s="14">
        <f t="shared" si="946"/>
        <v>769177</v>
      </c>
      <c r="N1790" s="13"/>
      <c r="O1790" s="12">
        <f>1000*(IF(I45&lt;18,VLOOKUP(I45,'[1]Mortality (No Interventions) H'!$B$10:$O$129,13),VLOOKUP(I45,'[1]Mortality (Interventions) H'!$B$392:$AV$512,43)))</f>
        <v>574.15498751787709</v>
      </c>
      <c r="P1790" s="11">
        <v>0</v>
      </c>
      <c r="Q1790" s="10">
        <f t="shared" si="955"/>
        <v>4.9822675150041734E-5</v>
      </c>
      <c r="R1790" s="10">
        <f t="shared" si="956"/>
        <v>2.8605937428879457E-5</v>
      </c>
      <c r="S1790" s="10">
        <f t="shared" si="957"/>
        <v>0</v>
      </c>
      <c r="T1790" s="9">
        <f t="shared" si="947"/>
        <v>2.1216737721162277E-5</v>
      </c>
      <c r="U1790" s="18"/>
      <c r="V1790" s="8">
        <f t="shared" si="958"/>
        <v>0.38322455803883654</v>
      </c>
      <c r="W1790" s="8">
        <f t="shared" si="948"/>
        <v>0.16319426670150439</v>
      </c>
      <c r="X1790" s="18"/>
      <c r="Y1790" s="8">
        <f t="shared" si="949"/>
        <v>0</v>
      </c>
      <c r="Z1790" s="8">
        <f t="shared" si="950"/>
        <v>0</v>
      </c>
      <c r="AA1790" s="8">
        <f t="shared" si="951"/>
        <v>-5.7871890218212881E-2</v>
      </c>
      <c r="AB1790" s="8">
        <f t="shared" si="959"/>
        <v>-22.003029133733214</v>
      </c>
      <c r="AC1790" s="8">
        <f t="shared" si="952"/>
        <v>-22.060901023951427</v>
      </c>
      <c r="AD1790" s="8">
        <f t="shared" si="960"/>
        <v>3.759432914360987E-2</v>
      </c>
      <c r="AE1790" s="8">
        <f t="shared" si="953"/>
        <v>-22.023306694807818</v>
      </c>
      <c r="AG1790" s="20"/>
      <c r="AJ1790" s="7"/>
      <c r="AK1790" s="6"/>
      <c r="AL1790" s="6"/>
      <c r="AM1790" s="5"/>
      <c r="AN1790" s="5"/>
    </row>
    <row r="1791" spans="2:40" x14ac:dyDescent="0.15">
      <c r="B1791" s="7"/>
      <c r="C1791" s="19"/>
      <c r="D1791" s="21"/>
      <c r="E1791" s="21"/>
      <c r="F1791" s="7"/>
      <c r="G1791" s="19"/>
      <c r="H1791" s="17">
        <f t="shared" si="961"/>
        <v>106</v>
      </c>
      <c r="I1791" s="7">
        <f t="shared" si="954"/>
        <v>106</v>
      </c>
      <c r="J1791" s="16">
        <v>0</v>
      </c>
      <c r="K1791" s="14">
        <v>0</v>
      </c>
      <c r="L1791" s="15">
        <f t="shared" si="962"/>
        <v>2727.6526193039349</v>
      </c>
      <c r="M1791" s="14">
        <f t="shared" si="946"/>
        <v>769177</v>
      </c>
      <c r="N1791" s="13"/>
      <c r="O1791" s="12">
        <f>1000*(IF(I46&lt;18,VLOOKUP(I46,'[1]Mortality (No Interventions) H'!$B$10:$O$129,13),VLOOKUP(I46,'[1]Mortality (Interventions) H'!$B$392:$AV$512,43)))</f>
        <v>594.58014018812935</v>
      </c>
      <c r="P1791" s="11">
        <v>0</v>
      </c>
      <c r="Q1791" s="10">
        <f t="shared" si="955"/>
        <v>2.1216737721162277E-5</v>
      </c>
      <c r="R1791" s="10">
        <f t="shared" si="956"/>
        <v>1.2615050888583439E-5</v>
      </c>
      <c r="S1791" s="10">
        <f t="shared" si="957"/>
        <v>0</v>
      </c>
      <c r="T1791" s="9">
        <f t="shared" si="947"/>
        <v>8.6016868325788376E-6</v>
      </c>
      <c r="U1791" s="18"/>
      <c r="V1791" s="8">
        <f t="shared" si="958"/>
        <v>0.16319426670150439</v>
      </c>
      <c r="W1791" s="8">
        <f t="shared" si="948"/>
        <v>6.6162196728224931E-2</v>
      </c>
      <c r="X1791" s="18"/>
      <c r="Y1791" s="8">
        <f t="shared" si="949"/>
        <v>0</v>
      </c>
      <c r="Z1791" s="8">
        <f t="shared" si="950"/>
        <v>0</v>
      </c>
      <c r="AA1791" s="8">
        <f t="shared" si="951"/>
        <v>-2.3462413619315833E-2</v>
      </c>
      <c r="AB1791" s="8">
        <f t="shared" si="959"/>
        <v>-9.7032069973279444</v>
      </c>
      <c r="AC1791" s="8">
        <f t="shared" si="952"/>
        <v>-9.7266694109472596</v>
      </c>
      <c r="AD1791" s="8">
        <f t="shared" si="960"/>
        <v>1.6009357563417582E-2</v>
      </c>
      <c r="AE1791" s="8">
        <f t="shared" si="953"/>
        <v>-9.7106600533838421</v>
      </c>
      <c r="AG1791" s="20"/>
      <c r="AJ1791" s="7"/>
      <c r="AK1791" s="6"/>
      <c r="AL1791" s="6"/>
      <c r="AM1791" s="5"/>
      <c r="AN1791" s="5"/>
    </row>
    <row r="1792" spans="2:40" x14ac:dyDescent="0.15">
      <c r="B1792" s="7"/>
      <c r="C1792" s="19"/>
      <c r="D1792" s="21"/>
      <c r="E1792" s="21"/>
      <c r="F1792" s="7"/>
      <c r="G1792" s="19"/>
      <c r="H1792" s="17">
        <f t="shared" si="961"/>
        <v>107</v>
      </c>
      <c r="I1792" s="7">
        <f t="shared" si="954"/>
        <v>107</v>
      </c>
      <c r="J1792" s="16">
        <v>0</v>
      </c>
      <c r="K1792" s="14">
        <v>0</v>
      </c>
      <c r="L1792" s="15">
        <f t="shared" si="962"/>
        <v>2727.6526193039349</v>
      </c>
      <c r="M1792" s="14">
        <f t="shared" si="946"/>
        <v>769177</v>
      </c>
      <c r="N1792" s="13"/>
      <c r="O1792" s="12">
        <f>1000*(IF(I47&lt;18,VLOOKUP(I47,'[1]Mortality (No Interventions) H'!$B$10:$O$129,13),VLOOKUP(I47,'[1]Mortality (Interventions) H'!$B$392:$AV$512,43)))</f>
        <v>614.24749269434324</v>
      </c>
      <c r="P1792" s="11">
        <v>0</v>
      </c>
      <c r="Q1792" s="10">
        <f t="shared" si="955"/>
        <v>8.6016868325788376E-6</v>
      </c>
      <c r="R1792" s="10">
        <f t="shared" si="956"/>
        <v>5.2835645698534977E-6</v>
      </c>
      <c r="S1792" s="10">
        <f t="shared" si="957"/>
        <v>0</v>
      </c>
      <c r="T1792" s="9">
        <f t="shared" si="947"/>
        <v>3.3181222627253398E-6</v>
      </c>
      <c r="U1792" s="18"/>
      <c r="V1792" s="8">
        <f t="shared" si="958"/>
        <v>6.6162196728224931E-2</v>
      </c>
      <c r="W1792" s="8">
        <f t="shared" si="948"/>
        <v>2.5522233276762889E-2</v>
      </c>
      <c r="X1792" s="18"/>
      <c r="Y1792" s="8">
        <f t="shared" si="949"/>
        <v>0</v>
      </c>
      <c r="Z1792" s="8">
        <f t="shared" si="950"/>
        <v>0</v>
      </c>
      <c r="AA1792" s="8">
        <f t="shared" si="951"/>
        <v>-9.0506848810934723E-3</v>
      </c>
      <c r="AB1792" s="8">
        <f t="shared" si="959"/>
        <v>-4.0639963451462036</v>
      </c>
      <c r="AC1792" s="8">
        <f t="shared" si="952"/>
        <v>-4.073047030027297</v>
      </c>
      <c r="AD1792" s="8">
        <f t="shared" si="960"/>
        <v>6.4905114990388658E-3</v>
      </c>
      <c r="AE1792" s="8">
        <f t="shared" si="953"/>
        <v>-4.0665565185282579</v>
      </c>
      <c r="AG1792" s="20"/>
      <c r="AJ1792" s="7"/>
      <c r="AK1792" s="6"/>
      <c r="AL1792" s="6"/>
      <c r="AM1792" s="5"/>
      <c r="AN1792" s="5"/>
    </row>
    <row r="1793" spans="2:40" x14ac:dyDescent="0.15">
      <c r="B1793" s="7"/>
      <c r="C1793" s="19"/>
      <c r="D1793" s="21"/>
      <c r="E1793" s="21"/>
      <c r="F1793" s="7"/>
      <c r="G1793" s="19"/>
      <c r="H1793" s="17">
        <f t="shared" si="961"/>
        <v>108</v>
      </c>
      <c r="I1793" s="7">
        <f t="shared" si="954"/>
        <v>108</v>
      </c>
      <c r="J1793" s="16">
        <v>0</v>
      </c>
      <c r="K1793" s="14">
        <v>0</v>
      </c>
      <c r="L1793" s="15">
        <f t="shared" si="962"/>
        <v>2727.6526193039349</v>
      </c>
      <c r="M1793" s="14">
        <f t="shared" si="946"/>
        <v>769177</v>
      </c>
      <c r="N1793" s="13"/>
      <c r="O1793" s="12">
        <f>1000*(IF(I48&lt;18,VLOOKUP(I48,'[1]Mortality (No Interventions) H'!$B$10:$O$129,13),VLOOKUP(I48,'[1]Mortality (Interventions) H'!$B$392:$AV$512,43)))</f>
        <v>633.20341318531075</v>
      </c>
      <c r="P1793" s="11">
        <v>0</v>
      </c>
      <c r="Q1793" s="10">
        <f t="shared" si="955"/>
        <v>3.3181222627253398E-6</v>
      </c>
      <c r="R1793" s="10">
        <f t="shared" si="956"/>
        <v>2.1010463421238515E-6</v>
      </c>
      <c r="S1793" s="10">
        <f t="shared" si="957"/>
        <v>0</v>
      </c>
      <c r="T1793" s="9">
        <f t="shared" si="947"/>
        <v>1.2170759206014883E-6</v>
      </c>
      <c r="U1793" s="18"/>
      <c r="V1793" s="8">
        <f t="shared" si="958"/>
        <v>2.5522233276762889E-2</v>
      </c>
      <c r="W1793" s="8">
        <f t="shared" si="948"/>
        <v>9.3614680538049097E-3</v>
      </c>
      <c r="X1793" s="18"/>
      <c r="Y1793" s="8">
        <f t="shared" si="949"/>
        <v>0</v>
      </c>
      <c r="Z1793" s="8">
        <f t="shared" si="950"/>
        <v>0</v>
      </c>
      <c r="AA1793" s="8">
        <f t="shared" si="951"/>
        <v>-3.3197603227203974E-3</v>
      </c>
      <c r="AB1793" s="8">
        <f t="shared" si="959"/>
        <v>-1.6160765222957978</v>
      </c>
      <c r="AC1793" s="8">
        <f t="shared" si="952"/>
        <v>-1.6193962826185182</v>
      </c>
      <c r="AD1793" s="8">
        <f t="shared" si="960"/>
        <v>2.5037310844504396E-3</v>
      </c>
      <c r="AE1793" s="8">
        <f t="shared" si="953"/>
        <v>-1.6168925515340677</v>
      </c>
      <c r="AG1793" s="20"/>
      <c r="AJ1793" s="7"/>
      <c r="AK1793" s="6"/>
      <c r="AL1793" s="6"/>
      <c r="AM1793" s="5"/>
      <c r="AN1793" s="5"/>
    </row>
    <row r="1794" spans="2:40" x14ac:dyDescent="0.15">
      <c r="B1794" s="7"/>
      <c r="C1794" s="19"/>
      <c r="F1794" s="7"/>
      <c r="G1794" s="19"/>
      <c r="H1794" s="17">
        <f t="shared" si="961"/>
        <v>109</v>
      </c>
      <c r="I1794" s="7">
        <f t="shared" si="954"/>
        <v>109</v>
      </c>
      <c r="J1794" s="16">
        <v>0</v>
      </c>
      <c r="K1794" s="14">
        <v>0</v>
      </c>
      <c r="L1794" s="15">
        <f t="shared" si="962"/>
        <v>2727.6526193039349</v>
      </c>
      <c r="M1794" s="14">
        <f t="shared" si="946"/>
        <v>769177</v>
      </c>
      <c r="N1794" s="13"/>
      <c r="O1794" s="12">
        <f>1000*(IF(I49&lt;18,VLOOKUP(I49,'[1]Mortality (No Interventions) H'!$B$10:$O$129,13),VLOOKUP(I49,'[1]Mortality (Interventions) H'!$B$392:$AV$512,43)))</f>
        <v>651.27590820394948</v>
      </c>
      <c r="P1794" s="11">
        <v>0</v>
      </c>
      <c r="Q1794" s="10">
        <f t="shared" si="955"/>
        <v>1.2170759206014883E-6</v>
      </c>
      <c r="R1794" s="10">
        <f t="shared" si="956"/>
        <v>7.9265222554289218E-7</v>
      </c>
      <c r="S1794" s="10">
        <f t="shared" si="957"/>
        <v>0</v>
      </c>
      <c r="T1794" s="9">
        <f t="shared" si="947"/>
        <v>4.2442369505859615E-7</v>
      </c>
      <c r="U1794" s="18"/>
      <c r="V1794" s="8">
        <f t="shared" si="958"/>
        <v>9.3614680538049097E-3</v>
      </c>
      <c r="W1794" s="8">
        <f t="shared" si="948"/>
        <v>3.2645694449408582E-3</v>
      </c>
      <c r="X1794" s="18"/>
      <c r="Y1794" s="8">
        <f t="shared" si="949"/>
        <v>0</v>
      </c>
      <c r="Z1794" s="8">
        <f t="shared" si="950"/>
        <v>0</v>
      </c>
      <c r="AA1794" s="8">
        <f t="shared" si="951"/>
        <v>-1.1576804035212343E-3</v>
      </c>
      <c r="AB1794" s="8">
        <f t="shared" si="959"/>
        <v>-0.6096898608864052</v>
      </c>
      <c r="AC1794" s="8">
        <f t="shared" si="952"/>
        <v>-0.61084754128992647</v>
      </c>
      <c r="AD1794" s="8">
        <f t="shared" si="960"/>
        <v>9.1836001607826167E-4</v>
      </c>
      <c r="AE1794" s="8">
        <f t="shared" si="953"/>
        <v>-0.60992918127384821</v>
      </c>
      <c r="AJ1794" s="7"/>
      <c r="AK1794" s="6"/>
      <c r="AL1794" s="6"/>
      <c r="AM1794" s="5"/>
      <c r="AN1794" s="5"/>
    </row>
    <row r="1795" spans="2:40" x14ac:dyDescent="0.15">
      <c r="B1795" s="7"/>
      <c r="C1795" s="19"/>
      <c r="F1795" s="7"/>
      <c r="G1795" s="19"/>
      <c r="H1795" s="17">
        <f t="shared" si="961"/>
        <v>110</v>
      </c>
      <c r="I1795" s="7">
        <f t="shared" si="954"/>
        <v>110</v>
      </c>
      <c r="J1795" s="16">
        <v>0</v>
      </c>
      <c r="K1795" s="14">
        <v>0</v>
      </c>
      <c r="L1795" s="15">
        <f t="shared" si="962"/>
        <v>2727.6526193039349</v>
      </c>
      <c r="M1795" s="14">
        <f t="shared" si="946"/>
        <v>769177</v>
      </c>
      <c r="N1795" s="13"/>
      <c r="O1795" s="12">
        <f>1000*(IF(I50&lt;18,VLOOKUP(I50,'[1]Mortality (No Interventions) H'!$B$10:$O$129,13),VLOOKUP(I50,'[1]Mortality (Interventions) H'!$B$392:$AV$512,43)))</f>
        <v>668.30376726897623</v>
      </c>
      <c r="P1795" s="11">
        <v>0</v>
      </c>
      <c r="Q1795" s="10">
        <f t="shared" si="955"/>
        <v>4.2442369505859615E-7</v>
      </c>
      <c r="R1795" s="10">
        <f t="shared" si="956"/>
        <v>2.83643954325879E-7</v>
      </c>
      <c r="S1795" s="10">
        <f t="shared" si="957"/>
        <v>0</v>
      </c>
      <c r="T1795" s="9">
        <f t="shared" si="947"/>
        <v>1.4077974073271715E-7</v>
      </c>
      <c r="U1795" s="18"/>
      <c r="V1795" s="8">
        <f t="shared" si="958"/>
        <v>3.2645694449408582E-3</v>
      </c>
      <c r="W1795" s="8">
        <f t="shared" si="948"/>
        <v>1.0828453863756919E-3</v>
      </c>
      <c r="X1795" s="18"/>
      <c r="Y1795" s="8">
        <f t="shared" si="949"/>
        <v>0</v>
      </c>
      <c r="Z1795" s="8">
        <f t="shared" si="950"/>
        <v>0</v>
      </c>
      <c r="AA1795" s="8">
        <f t="shared" si="951"/>
        <v>-3.8399822855452479E-4</v>
      </c>
      <c r="AB1795" s="8">
        <f t="shared" si="959"/>
        <v>-0.21817240585651662</v>
      </c>
      <c r="AC1795" s="8">
        <f t="shared" si="952"/>
        <v>-0.21855640408507115</v>
      </c>
      <c r="AD1795" s="8">
        <f t="shared" si="960"/>
        <v>3.2025426254869818E-4</v>
      </c>
      <c r="AE1795" s="8">
        <f t="shared" si="953"/>
        <v>-0.21823614982252246</v>
      </c>
      <c r="AJ1795" s="7"/>
      <c r="AK1795" s="6"/>
      <c r="AL1795" s="6"/>
      <c r="AM1795" s="5"/>
      <c r="AN1795" s="5"/>
    </row>
    <row r="1796" spans="2:40" x14ac:dyDescent="0.15">
      <c r="B1796" s="7"/>
      <c r="C1796" s="19"/>
      <c r="F1796" s="7"/>
      <c r="G1796" s="19"/>
      <c r="H1796" s="17">
        <f t="shared" si="961"/>
        <v>111</v>
      </c>
      <c r="I1796" s="7">
        <f t="shared" si="954"/>
        <v>111</v>
      </c>
      <c r="J1796" s="16">
        <v>0</v>
      </c>
      <c r="K1796" s="14">
        <v>0</v>
      </c>
      <c r="L1796" s="15">
        <f t="shared" si="962"/>
        <v>2727.6526193039349</v>
      </c>
      <c r="M1796" s="14">
        <f t="shared" si="946"/>
        <v>769177</v>
      </c>
      <c r="N1796" s="13"/>
      <c r="O1796" s="12">
        <f>1000*(IF(I51&lt;18,VLOOKUP(I51,'[1]Mortality (No Interventions) H'!$B$10:$O$129,13),VLOOKUP(I51,'[1]Mortality (Interventions) H'!$B$392:$AV$512,43)))</f>
        <v>688.79222376474877</v>
      </c>
      <c r="P1796" s="11">
        <v>0</v>
      </c>
      <c r="Q1796" s="10">
        <f t="shared" si="955"/>
        <v>1.4077974073271715E-7</v>
      </c>
      <c r="R1796" s="10">
        <f t="shared" si="956"/>
        <v>9.6967990680313016E-8</v>
      </c>
      <c r="S1796" s="10">
        <f t="shared" si="957"/>
        <v>0</v>
      </c>
      <c r="T1796" s="9">
        <f t="shared" si="947"/>
        <v>4.381175005240413E-8</v>
      </c>
      <c r="U1796" s="18"/>
      <c r="V1796" s="8">
        <f t="shared" si="958"/>
        <v>1.0828453863756919E-3</v>
      </c>
      <c r="W1796" s="8">
        <f t="shared" si="948"/>
        <v>3.3698990470058056E-4</v>
      </c>
      <c r="X1796" s="18"/>
      <c r="Y1796" s="8">
        <f t="shared" si="949"/>
        <v>0</v>
      </c>
      <c r="Z1796" s="8">
        <f t="shared" si="950"/>
        <v>0</v>
      </c>
      <c r="AA1796" s="8">
        <f t="shared" si="951"/>
        <v>-1.1950323478672943E-4</v>
      </c>
      <c r="AB1796" s="8">
        <f t="shared" si="959"/>
        <v>-7.4585548167511131E-2</v>
      </c>
      <c r="AC1796" s="8">
        <f t="shared" si="952"/>
        <v>-7.4705051402297856E-2</v>
      </c>
      <c r="AD1796" s="8">
        <f t="shared" si="960"/>
        <v>1.0622713240345538E-4</v>
      </c>
      <c r="AE1796" s="8">
        <f t="shared" si="953"/>
        <v>-7.4598824269894407E-2</v>
      </c>
      <c r="AJ1796" s="7"/>
      <c r="AK1796" s="6"/>
      <c r="AL1796" s="6"/>
      <c r="AM1796" s="5"/>
      <c r="AN1796" s="5"/>
    </row>
    <row r="1797" spans="2:40" x14ac:dyDescent="0.15">
      <c r="B1797" s="7"/>
      <c r="C1797" s="19"/>
      <c r="F1797" s="7"/>
      <c r="G1797" s="19"/>
      <c r="H1797" s="17">
        <f t="shared" si="961"/>
        <v>112</v>
      </c>
      <c r="I1797" s="7">
        <f t="shared" si="954"/>
        <v>112</v>
      </c>
      <c r="J1797" s="16">
        <v>0</v>
      </c>
      <c r="K1797" s="14">
        <v>0</v>
      </c>
      <c r="L1797" s="15">
        <f t="shared" si="962"/>
        <v>2727.6526193039349</v>
      </c>
      <c r="M1797" s="14">
        <f t="shared" si="946"/>
        <v>769177</v>
      </c>
      <c r="N1797" s="13"/>
      <c r="O1797" s="12">
        <f>1000*(IF(I52&lt;18,VLOOKUP(I52,'[1]Mortality (No Interventions) H'!$B$10:$O$129,13),VLOOKUP(I52,'[1]Mortality (Interventions) H'!$B$392:$AV$512,43)))</f>
        <v>708.04535649822685</v>
      </c>
      <c r="P1797" s="11">
        <v>0</v>
      </c>
      <c r="Q1797" s="10">
        <f t="shared" si="955"/>
        <v>4.381175005240413E-8</v>
      </c>
      <c r="R1797" s="10">
        <f t="shared" si="956"/>
        <v>3.1020706184665692E-8</v>
      </c>
      <c r="S1797" s="10">
        <f t="shared" si="957"/>
        <v>0</v>
      </c>
      <c r="T1797" s="9">
        <f t="shared" si="947"/>
        <v>1.2791043867738438E-8</v>
      </c>
      <c r="U1797" s="18"/>
      <c r="V1797" s="8">
        <f t="shared" si="958"/>
        <v>3.3698990470058056E-4</v>
      </c>
      <c r="W1797" s="8">
        <f t="shared" si="948"/>
        <v>9.8385767490554495E-5</v>
      </c>
      <c r="X1797" s="18"/>
      <c r="Y1797" s="8">
        <f t="shared" si="949"/>
        <v>0</v>
      </c>
      <c r="Z1797" s="8">
        <f t="shared" si="950"/>
        <v>0</v>
      </c>
      <c r="AA1797" s="8">
        <f t="shared" si="951"/>
        <v>-3.4889524309468282E-5</v>
      </c>
      <c r="AB1797" s="8">
        <f t="shared" si="959"/>
        <v>-2.3860413721002602E-2</v>
      </c>
      <c r="AC1797" s="8">
        <f t="shared" si="952"/>
        <v>-2.3895303245312069E-2</v>
      </c>
      <c r="AD1797" s="8">
        <f t="shared" si="960"/>
        <v>3.3058709651126953E-5</v>
      </c>
      <c r="AE1797" s="8">
        <f t="shared" si="953"/>
        <v>-2.386224453566094E-2</v>
      </c>
      <c r="AJ1797" s="7"/>
      <c r="AK1797" s="6"/>
      <c r="AL1797" s="6"/>
      <c r="AM1797" s="5"/>
      <c r="AN1797" s="5"/>
    </row>
    <row r="1798" spans="2:40" x14ac:dyDescent="0.15">
      <c r="B1798" s="7"/>
      <c r="C1798" s="19"/>
      <c r="F1798" s="7"/>
      <c r="G1798" s="19"/>
      <c r="H1798" s="17">
        <f t="shared" si="961"/>
        <v>113</v>
      </c>
      <c r="I1798" s="7">
        <f t="shared" si="954"/>
        <v>113</v>
      </c>
      <c r="J1798" s="16">
        <v>0</v>
      </c>
      <c r="K1798" s="14">
        <v>0</v>
      </c>
      <c r="L1798" s="15">
        <f t="shared" si="962"/>
        <v>2727.6526193039349</v>
      </c>
      <c r="M1798" s="14">
        <f t="shared" si="946"/>
        <v>769177</v>
      </c>
      <c r="N1798" s="13"/>
      <c r="O1798" s="12">
        <f>1000*(IF(I53&lt;18,VLOOKUP(I53,'[1]Mortality (No Interventions) H'!$B$10:$O$129,13),VLOOKUP(I53,'[1]Mortality (Interventions) H'!$B$392:$AV$512,43)))</f>
        <v>726.03434886099512</v>
      </c>
      <c r="P1798" s="11">
        <v>0</v>
      </c>
      <c r="Q1798" s="10">
        <f t="shared" si="955"/>
        <v>1.2791043867738438E-8</v>
      </c>
      <c r="R1798" s="10">
        <f t="shared" si="956"/>
        <v>9.2867372057659018E-9</v>
      </c>
      <c r="S1798" s="10">
        <f t="shared" si="957"/>
        <v>0</v>
      </c>
      <c r="T1798" s="9">
        <f t="shared" si="947"/>
        <v>3.5043066619725365E-9</v>
      </c>
      <c r="U1798" s="18"/>
      <c r="V1798" s="8">
        <f t="shared" si="958"/>
        <v>9.8385767490554495E-5</v>
      </c>
      <c r="W1798" s="8">
        <f t="shared" si="948"/>
        <v>2.6954320853360499E-5</v>
      </c>
      <c r="X1798" s="18"/>
      <c r="Y1798" s="8">
        <f t="shared" si="949"/>
        <v>0</v>
      </c>
      <c r="Z1798" s="8">
        <f t="shared" si="950"/>
        <v>0</v>
      </c>
      <c r="AA1798" s="8">
        <f t="shared" si="951"/>
        <v>-9.5585312453736184E-6</v>
      </c>
      <c r="AB1798" s="8">
        <f t="shared" si="959"/>
        <v>-7.1431446637193995E-3</v>
      </c>
      <c r="AC1798" s="8">
        <f t="shared" si="952"/>
        <v>-7.1527031949647733E-3</v>
      </c>
      <c r="AD1798" s="8">
        <f t="shared" si="960"/>
        <v>9.6516437908233972E-6</v>
      </c>
      <c r="AE1798" s="8">
        <f t="shared" si="953"/>
        <v>-7.1430515511739503E-3</v>
      </c>
      <c r="AJ1798" s="7"/>
      <c r="AK1798" s="6"/>
      <c r="AL1798" s="6"/>
      <c r="AM1798" s="5"/>
      <c r="AN1798" s="5"/>
    </row>
    <row r="1799" spans="2:40" x14ac:dyDescent="0.15">
      <c r="B1799" s="7"/>
      <c r="C1799" s="19"/>
      <c r="F1799" s="7"/>
      <c r="G1799" s="19"/>
      <c r="H1799" s="17">
        <f t="shared" si="961"/>
        <v>114</v>
      </c>
      <c r="I1799" s="7">
        <f t="shared" si="954"/>
        <v>114</v>
      </c>
      <c r="J1799" s="16">
        <v>0</v>
      </c>
      <c r="K1799" s="14">
        <v>0</v>
      </c>
      <c r="L1799" s="15">
        <f t="shared" si="962"/>
        <v>2727.6526193039349</v>
      </c>
      <c r="M1799" s="14">
        <f t="shared" si="946"/>
        <v>769177</v>
      </c>
      <c r="N1799" s="13"/>
      <c r="O1799" s="12">
        <f>1000*(IF(I54&lt;18,VLOOKUP(I54,'[1]Mortality (No Interventions) H'!$B$10:$O$129,13),VLOOKUP(I54,'[1]Mortality (Interventions) H'!$B$392:$AV$512,43)))</f>
        <v>742.73353289309648</v>
      </c>
      <c r="P1799" s="11">
        <v>0</v>
      </c>
      <c r="Q1799" s="10">
        <f t="shared" si="955"/>
        <v>3.5043066619725365E-9</v>
      </c>
      <c r="R1799" s="10">
        <f t="shared" si="956"/>
        <v>2.6027660673876761E-9</v>
      </c>
      <c r="S1799" s="10">
        <f t="shared" si="957"/>
        <v>0</v>
      </c>
      <c r="T1799" s="9">
        <f t="shared" si="947"/>
        <v>9.0154059458486042E-10</v>
      </c>
      <c r="U1799" s="18"/>
      <c r="V1799" s="8">
        <f t="shared" si="958"/>
        <v>2.6954320853360499E-5</v>
      </c>
      <c r="W1799" s="8">
        <f t="shared" si="948"/>
        <v>6.9344428992099921E-6</v>
      </c>
      <c r="X1799" s="18"/>
      <c r="Y1799" s="8">
        <f t="shared" si="949"/>
        <v>0</v>
      </c>
      <c r="Z1799" s="8">
        <f t="shared" si="950"/>
        <v>0</v>
      </c>
      <c r="AA1799" s="8">
        <f t="shared" si="951"/>
        <v>-2.4590895642282213E-6</v>
      </c>
      <c r="AB1799" s="8">
        <f t="shared" si="959"/>
        <v>-2.0019877954150504E-3</v>
      </c>
      <c r="AC1799" s="8">
        <f t="shared" si="952"/>
        <v>-2.0044468849792787E-3</v>
      </c>
      <c r="AD1799" s="8">
        <f t="shared" si="960"/>
        <v>2.644218875714665E-6</v>
      </c>
      <c r="AE1799" s="8">
        <f t="shared" si="953"/>
        <v>-2.0018026661035638E-3</v>
      </c>
      <c r="AJ1799" s="7"/>
      <c r="AK1799" s="6"/>
      <c r="AL1799" s="6"/>
      <c r="AM1799" s="5"/>
      <c r="AN1799" s="5"/>
    </row>
    <row r="1800" spans="2:40" x14ac:dyDescent="0.15">
      <c r="B1800" s="7"/>
      <c r="C1800" s="19"/>
      <c r="F1800" s="7"/>
      <c r="G1800" s="19"/>
      <c r="H1800" s="17">
        <f t="shared" si="961"/>
        <v>115</v>
      </c>
      <c r="I1800" s="7">
        <f t="shared" si="954"/>
        <v>115</v>
      </c>
      <c r="J1800" s="16">
        <v>0</v>
      </c>
      <c r="K1800" s="14">
        <v>0</v>
      </c>
      <c r="L1800" s="15">
        <f t="shared" si="962"/>
        <v>2727.6526193039349</v>
      </c>
      <c r="M1800" s="14">
        <f t="shared" si="946"/>
        <v>769177</v>
      </c>
      <c r="N1800" s="13"/>
      <c r="O1800" s="12">
        <f>1000*(IF(I55&lt;18,VLOOKUP(I55,'[1]Mortality (No Interventions) H'!$B$10:$O$129,13),VLOOKUP(I55,'[1]Mortality (Interventions) H'!$B$392:$AV$512,43)))</f>
        <v>758.11965283722623</v>
      </c>
      <c r="P1800" s="11">
        <v>0</v>
      </c>
      <c r="Q1800" s="10">
        <f t="shared" si="955"/>
        <v>9.0154059458486042E-10</v>
      </c>
      <c r="R1800" s="10">
        <f t="shared" si="956"/>
        <v>6.8347564258534092E-10</v>
      </c>
      <c r="S1800" s="10">
        <f t="shared" si="957"/>
        <v>0</v>
      </c>
      <c r="T1800" s="9">
        <f t="shared" si="947"/>
        <v>2.180649519995195E-10</v>
      </c>
      <c r="U1800" s="18"/>
      <c r="V1800" s="8">
        <f t="shared" si="958"/>
        <v>6.9344428992099921E-6</v>
      </c>
      <c r="W1800" s="8">
        <f t="shared" si="948"/>
        <v>1.6773054558413441E-6</v>
      </c>
      <c r="X1800" s="18"/>
      <c r="Y1800" s="8">
        <f t="shared" si="949"/>
        <v>0</v>
      </c>
      <c r="Z1800" s="8">
        <f t="shared" si="950"/>
        <v>0</v>
      </c>
      <c r="AA1800" s="8">
        <f t="shared" si="951"/>
        <v>-5.9480543749987621E-7</v>
      </c>
      <c r="AB1800" s="8">
        <f t="shared" si="959"/>
        <v>-5.2571374433686474E-4</v>
      </c>
      <c r="AC1800" s="8">
        <f t="shared" si="952"/>
        <v>-5.2630854977436467E-4</v>
      </c>
      <c r="AD1800" s="8">
        <f t="shared" si="960"/>
        <v>6.8026884841250022E-7</v>
      </c>
      <c r="AE1800" s="8">
        <f t="shared" si="953"/>
        <v>-5.2562828092595219E-4</v>
      </c>
      <c r="AJ1800" s="7"/>
      <c r="AK1800" s="6"/>
      <c r="AL1800" s="6"/>
      <c r="AM1800" s="5"/>
      <c r="AN1800" s="5"/>
    </row>
    <row r="1801" spans="2:40" x14ac:dyDescent="0.15">
      <c r="B1801" s="7"/>
      <c r="C1801" s="19"/>
      <c r="F1801" s="7"/>
      <c r="G1801" s="19"/>
      <c r="H1801" s="17">
        <f t="shared" si="961"/>
        <v>116</v>
      </c>
      <c r="I1801" s="7">
        <f t="shared" si="954"/>
        <v>116</v>
      </c>
      <c r="J1801" s="16">
        <v>0</v>
      </c>
      <c r="K1801" s="14">
        <v>0</v>
      </c>
      <c r="L1801" s="15">
        <f t="shared" si="962"/>
        <v>2727.6526193039349</v>
      </c>
      <c r="M1801" s="14">
        <f t="shared" si="946"/>
        <v>769177</v>
      </c>
      <c r="N1801" s="13"/>
      <c r="O1801" s="12">
        <f>1000*(IF(I56&lt;18,VLOOKUP(I56,'[1]Mortality (No Interventions) H'!$B$10:$O$129,13),VLOOKUP(I56,'[1]Mortality (Interventions) H'!$B$392:$AV$512,43)))</f>
        <v>772.32711443940764</v>
      </c>
      <c r="P1801" s="11">
        <v>0</v>
      </c>
      <c r="Q1801" s="10">
        <f t="shared" si="955"/>
        <v>2.180649519995195E-10</v>
      </c>
      <c r="R1801" s="10">
        <f t="shared" si="956"/>
        <v>1.6841747513815684E-10</v>
      </c>
      <c r="S1801" s="10">
        <f t="shared" si="957"/>
        <v>0</v>
      </c>
      <c r="T1801" s="9">
        <f t="shared" si="947"/>
        <v>4.9647476861362657E-11</v>
      </c>
      <c r="U1801" s="18"/>
      <c r="V1801" s="8">
        <f t="shared" si="958"/>
        <v>1.6773054558413441E-6</v>
      </c>
      <c r="W1801" s="8">
        <f t="shared" si="948"/>
        <v>3.8187697309792347E-7</v>
      </c>
      <c r="X1801" s="18"/>
      <c r="Y1801" s="8">
        <f t="shared" si="949"/>
        <v>0</v>
      </c>
      <c r="Z1801" s="8">
        <f t="shared" si="950"/>
        <v>0</v>
      </c>
      <c r="AA1801" s="8">
        <f t="shared" si="951"/>
        <v>-1.3542107030272735E-7</v>
      </c>
      <c r="AB1801" s="8">
        <f t="shared" si="959"/>
        <v>-1.2954284827434206E-4</v>
      </c>
      <c r="AC1801" s="8">
        <f t="shared" si="952"/>
        <v>-1.2967826934464477E-4</v>
      </c>
      <c r="AD1801" s="8">
        <f t="shared" si="960"/>
        <v>1.6454366521803586E-7</v>
      </c>
      <c r="AE1801" s="8">
        <f t="shared" si="953"/>
        <v>-1.2951372567942672E-4</v>
      </c>
      <c r="AJ1801" s="7"/>
      <c r="AK1801" s="6"/>
      <c r="AL1801" s="6"/>
      <c r="AM1801" s="5"/>
      <c r="AN1801" s="5"/>
    </row>
    <row r="1802" spans="2:40" x14ac:dyDescent="0.15">
      <c r="H1802" s="17">
        <f t="shared" si="961"/>
        <v>117</v>
      </c>
      <c r="I1802" s="7">
        <f t="shared" si="954"/>
        <v>117</v>
      </c>
      <c r="J1802" s="16">
        <v>0</v>
      </c>
      <c r="K1802" s="14">
        <v>0</v>
      </c>
      <c r="L1802" s="15">
        <f t="shared" si="962"/>
        <v>2727.6526193039349</v>
      </c>
      <c r="M1802" s="14">
        <f t="shared" si="946"/>
        <v>769177</v>
      </c>
      <c r="N1802" s="13"/>
      <c r="O1802" s="12">
        <f>1000*(IF(I57&lt;18,VLOOKUP(I57,'[1]Mortality (No Interventions) H'!$B$10:$O$129,13),VLOOKUP(I57,'[1]Mortality (Interventions) H'!$B$392:$AV$512,43)))</f>
        <v>785.50441379942686</v>
      </c>
      <c r="P1802" s="11">
        <v>0</v>
      </c>
      <c r="Q1802" s="10">
        <f t="shared" si="955"/>
        <v>4.9647476861362657E-11</v>
      </c>
      <c r="R1802" s="10">
        <f t="shared" si="956"/>
        <v>3.8998312208605285E-11</v>
      </c>
      <c r="S1802" s="10">
        <f t="shared" si="957"/>
        <v>0</v>
      </c>
      <c r="T1802" s="9">
        <f t="shared" si="947"/>
        <v>1.0649164652757372E-11</v>
      </c>
      <c r="U1802" s="18"/>
      <c r="V1802" s="8">
        <f t="shared" si="958"/>
        <v>3.8187697309792347E-7</v>
      </c>
      <c r="W1802" s="8">
        <f t="shared" si="948"/>
        <v>8.1910925201139571E-8</v>
      </c>
      <c r="X1802" s="18"/>
      <c r="Y1802" s="8">
        <f t="shared" si="949"/>
        <v>0</v>
      </c>
      <c r="Z1802" s="8">
        <f t="shared" si="950"/>
        <v>0</v>
      </c>
      <c r="AA1802" s="8">
        <f t="shared" si="951"/>
        <v>-2.9047221858492525E-8</v>
      </c>
      <c r="AB1802" s="8">
        <f t="shared" si="959"/>
        <v>-2.9996604789678389E-5</v>
      </c>
      <c r="AC1802" s="8">
        <f t="shared" si="952"/>
        <v>-3.0025652011536882E-5</v>
      </c>
      <c r="AD1802" s="8">
        <f t="shared" si="960"/>
        <v>3.7462131060906295E-8</v>
      </c>
      <c r="AE1802" s="8">
        <f t="shared" si="953"/>
        <v>-2.9988189880475975E-5</v>
      </c>
      <c r="AJ1802" s="7"/>
      <c r="AK1802" s="6"/>
      <c r="AL1802" s="6"/>
      <c r="AM1802" s="5"/>
      <c r="AN1802" s="5"/>
    </row>
    <row r="1803" spans="2:40" x14ac:dyDescent="0.15">
      <c r="H1803" s="17">
        <f t="shared" si="961"/>
        <v>118</v>
      </c>
      <c r="I1803" s="7">
        <f t="shared" si="954"/>
        <v>118</v>
      </c>
      <c r="J1803" s="16">
        <v>0</v>
      </c>
      <c r="K1803" s="14">
        <v>0</v>
      </c>
      <c r="L1803" s="15">
        <f t="shared" si="962"/>
        <v>2727.6526193039349</v>
      </c>
      <c r="M1803" s="14">
        <f t="shared" si="946"/>
        <v>769177</v>
      </c>
      <c r="N1803" s="13"/>
      <c r="O1803" s="12">
        <f>1000*(IF(I58&lt;18,VLOOKUP(I58,'[1]Mortality (No Interventions) H'!$B$10:$O$129,13),VLOOKUP(I58,'[1]Mortality (Interventions) H'!$B$392:$AV$512,43)))</f>
        <v>797.65155091728457</v>
      </c>
      <c r="P1803" s="11">
        <v>0</v>
      </c>
      <c r="Q1803" s="10">
        <f t="shared" si="955"/>
        <v>1.0649164652757372E-11</v>
      </c>
      <c r="R1803" s="10">
        <f t="shared" si="956"/>
        <v>8.4943227012454453E-12</v>
      </c>
      <c r="S1803" s="10">
        <f t="shared" si="957"/>
        <v>0</v>
      </c>
      <c r="T1803" s="9">
        <f t="shared" si="947"/>
        <v>2.1548419515119267E-12</v>
      </c>
      <c r="U1803" s="18"/>
      <c r="V1803" s="8">
        <f t="shared" si="958"/>
        <v>8.1910925201139571E-8</v>
      </c>
      <c r="W1803" s="8">
        <f t="shared" si="948"/>
        <v>1.6574548677380893E-8</v>
      </c>
      <c r="X1803" s="18"/>
      <c r="Y1803" s="8">
        <f t="shared" si="949"/>
        <v>0</v>
      </c>
      <c r="Z1803" s="8">
        <f t="shared" si="950"/>
        <v>0</v>
      </c>
      <c r="AA1803" s="8">
        <f t="shared" si="951"/>
        <v>-5.8776602932275099E-9</v>
      </c>
      <c r="AB1803" s="8">
        <f t="shared" si="959"/>
        <v>-6.5336376523758677E-6</v>
      </c>
      <c r="AC1803" s="8">
        <f t="shared" si="952"/>
        <v>-6.5395153126690953E-6</v>
      </c>
      <c r="AD1803" s="8">
        <f t="shared" si="960"/>
        <v>8.0354617622317923E-9</v>
      </c>
      <c r="AE1803" s="8">
        <f t="shared" si="953"/>
        <v>-6.5314798509068636E-6</v>
      </c>
      <c r="AJ1803" s="7"/>
      <c r="AK1803" s="6"/>
      <c r="AL1803" s="6"/>
      <c r="AM1803" s="5"/>
      <c r="AN1803" s="5"/>
    </row>
    <row r="1804" spans="2:40" x14ac:dyDescent="0.15">
      <c r="H1804" s="17">
        <f t="shared" si="961"/>
        <v>119</v>
      </c>
      <c r="I1804" s="7">
        <f t="shared" si="954"/>
        <v>119</v>
      </c>
      <c r="J1804" s="16">
        <v>0</v>
      </c>
      <c r="K1804" s="14">
        <v>0</v>
      </c>
      <c r="L1804" s="15">
        <f t="shared" si="962"/>
        <v>2727.6526193039349</v>
      </c>
      <c r="M1804" s="14">
        <f t="shared" si="946"/>
        <v>769177</v>
      </c>
      <c r="N1804" s="13"/>
      <c r="O1804" s="12">
        <f>1000*(IF(I59&lt;18,VLOOKUP(I59,'[1]Mortality (No Interventions) H'!$B$10:$O$129,13),VLOOKUP(I59,'[1]Mortality (Interventions) H'!$B$392:$AV$512,43)))</f>
        <v>808.76852579298043</v>
      </c>
      <c r="P1804" s="11">
        <v>0</v>
      </c>
      <c r="Q1804" s="10">
        <f t="shared" si="955"/>
        <v>2.1548419515119267E-12</v>
      </c>
      <c r="R1804" s="10">
        <f t="shared" si="956"/>
        <v>1.74276834844117E-12</v>
      </c>
      <c r="S1804" s="10">
        <f t="shared" si="957"/>
        <v>0</v>
      </c>
      <c r="T1804" s="9">
        <f t="shared" si="947"/>
        <v>4.120736030707567E-13</v>
      </c>
      <c r="U1804" s="18"/>
      <c r="V1804" s="8">
        <f t="shared" si="958"/>
        <v>1.6574548677380893E-8</v>
      </c>
      <c r="W1804" s="8">
        <f t="shared" si="948"/>
        <v>3.1695753778915545E-9</v>
      </c>
      <c r="X1804" s="18"/>
      <c r="Y1804" s="8">
        <f t="shared" si="949"/>
        <v>0</v>
      </c>
      <c r="Z1804" s="8">
        <f t="shared" si="950"/>
        <v>0</v>
      </c>
      <c r="AA1804" s="8">
        <f t="shared" si="951"/>
        <v>-1.1239936427619594E-9</v>
      </c>
      <c r="AB1804" s="8">
        <f t="shared" si="959"/>
        <v>-1.3404973299489338E-6</v>
      </c>
      <c r="AC1804" s="8">
        <f t="shared" si="952"/>
        <v>-1.3416213235916959E-6</v>
      </c>
      <c r="AD1804" s="8">
        <f t="shared" si="960"/>
        <v>1.6259632252510657E-9</v>
      </c>
      <c r="AE1804" s="8">
        <f t="shared" si="953"/>
        <v>-1.3399953603664449E-6</v>
      </c>
      <c r="AJ1804" s="7"/>
      <c r="AK1804" s="6"/>
      <c r="AL1804" s="6"/>
      <c r="AM1804" s="5"/>
      <c r="AN1804" s="5"/>
    </row>
    <row r="1805" spans="2:40" x14ac:dyDescent="0.15">
      <c r="H1805" s="17">
        <f t="shared" si="961"/>
        <v>120</v>
      </c>
      <c r="I1805" s="7">
        <f t="shared" si="954"/>
        <v>120</v>
      </c>
      <c r="J1805" s="16">
        <v>0</v>
      </c>
      <c r="K1805" s="14">
        <v>0</v>
      </c>
      <c r="L1805" s="15">
        <f t="shared" si="962"/>
        <v>2727.6526193039349</v>
      </c>
      <c r="M1805" s="14">
        <f t="shared" si="946"/>
        <v>769177</v>
      </c>
      <c r="N1805" s="13"/>
      <c r="O1805" s="12">
        <f>1000*(IF(I60&lt;18,VLOOKUP(I60,'[1]Mortality (No Interventions) H'!$B$10:$O$129,13),VLOOKUP(I60,'[1]Mortality (Interventions) H'!$B$392:$AV$512,43)))</f>
        <v>1000</v>
      </c>
      <c r="P1805" s="11">
        <v>0</v>
      </c>
      <c r="Q1805" s="10">
        <f t="shared" si="955"/>
        <v>4.120736030707567E-13</v>
      </c>
      <c r="R1805" s="10">
        <f t="shared" si="956"/>
        <v>4.120736030707567E-13</v>
      </c>
      <c r="S1805" s="10">
        <f t="shared" si="957"/>
        <v>0</v>
      </c>
      <c r="T1805" s="9">
        <f t="shared" si="947"/>
        <v>0</v>
      </c>
      <c r="U1805" s="18"/>
      <c r="V1805" s="8">
        <f t="shared" si="958"/>
        <v>3.1695753778915545E-9</v>
      </c>
      <c r="W1805" s="8">
        <f t="shared" si="948"/>
        <v>0</v>
      </c>
      <c r="X1805" s="18"/>
      <c r="Y1805" s="8">
        <f t="shared" si="949"/>
        <v>0</v>
      </c>
      <c r="Z1805" s="8">
        <f t="shared" si="950"/>
        <v>0</v>
      </c>
      <c r="AA1805" s="8">
        <f t="shared" si="951"/>
        <v>0</v>
      </c>
      <c r="AB1805" s="8">
        <f t="shared" si="959"/>
        <v>-3.1695753778915541E-7</v>
      </c>
      <c r="AC1805" s="8">
        <f t="shared" si="952"/>
        <v>-3.1695753778915541E-7</v>
      </c>
      <c r="AD1805" s="8">
        <f t="shared" si="960"/>
        <v>3.1093534457116151E-10</v>
      </c>
      <c r="AE1805" s="8">
        <f t="shared" si="953"/>
        <v>-3.1664660244458422E-7</v>
      </c>
      <c r="AJ1805" s="7"/>
      <c r="AK1805" s="6"/>
      <c r="AL1805" s="6"/>
      <c r="AM1805" s="5"/>
      <c r="AN1805" s="5"/>
    </row>
    <row r="1806" spans="2:40" x14ac:dyDescent="0.15">
      <c r="H1806" s="17">
        <f t="shared" si="961"/>
        <v>121</v>
      </c>
      <c r="I1806" s="7" t="b">
        <f t="shared" si="954"/>
        <v>0</v>
      </c>
      <c r="J1806" s="16">
        <v>0</v>
      </c>
      <c r="K1806" s="14">
        <v>0</v>
      </c>
      <c r="L1806" s="15">
        <f t="shared" si="962"/>
        <v>2727.6526193039349</v>
      </c>
      <c r="M1806" s="14">
        <f t="shared" si="946"/>
        <v>769177</v>
      </c>
      <c r="N1806" s="13"/>
      <c r="O1806" s="12" t="e">
        <f>1000*(IF(I61&lt;18,VLOOKUP(I61,'[1]Mortality (No Interventions) H'!$B$10:$O$129,13),VLOOKUP(I61,'[1]Mortality (Interventions) H'!$B$392:$AV$512,43)))</f>
        <v>#N/A</v>
      </c>
      <c r="P1806" s="11">
        <v>0</v>
      </c>
      <c r="Q1806" s="10">
        <f t="shared" si="955"/>
        <v>0</v>
      </c>
      <c r="R1806" s="10" t="e">
        <f t="shared" si="956"/>
        <v>#N/A</v>
      </c>
      <c r="S1806" s="10" t="e">
        <f t="shared" si="957"/>
        <v>#N/A</v>
      </c>
      <c r="T1806" s="9" t="e">
        <f t="shared" si="947"/>
        <v>#N/A</v>
      </c>
      <c r="U1806" s="18"/>
      <c r="V1806" s="8">
        <f t="shared" si="958"/>
        <v>0</v>
      </c>
      <c r="W1806" s="8" t="e">
        <f t="shared" si="948"/>
        <v>#N/A</v>
      </c>
      <c r="X1806" s="18"/>
      <c r="Y1806" s="8">
        <f t="shared" si="949"/>
        <v>0</v>
      </c>
      <c r="Z1806" s="8">
        <f t="shared" si="950"/>
        <v>0</v>
      </c>
      <c r="AA1806" s="8">
        <f t="shared" si="951"/>
        <v>0</v>
      </c>
      <c r="AB1806" s="8">
        <f t="shared" si="959"/>
        <v>0</v>
      </c>
      <c r="AC1806" s="8">
        <f t="shared" si="952"/>
        <v>0</v>
      </c>
      <c r="AD1806" s="8">
        <f t="shared" si="960"/>
        <v>0</v>
      </c>
      <c r="AE1806" s="8">
        <f t="shared" si="953"/>
        <v>0</v>
      </c>
      <c r="AJ1806" s="7"/>
      <c r="AK1806" s="6"/>
      <c r="AL1806" s="6"/>
      <c r="AM1806" s="5"/>
      <c r="AN1806" s="5"/>
    </row>
    <row r="1807" spans="2:40" x14ac:dyDescent="0.15">
      <c r="H1807" s="17">
        <f t="shared" si="961"/>
        <v>122</v>
      </c>
      <c r="I1807" s="7" t="b">
        <f t="shared" si="954"/>
        <v>0</v>
      </c>
      <c r="J1807" s="16">
        <v>0</v>
      </c>
      <c r="K1807" s="14">
        <v>0</v>
      </c>
      <c r="L1807" s="15">
        <f t="shared" si="962"/>
        <v>2727.6526193039349</v>
      </c>
      <c r="M1807" s="14">
        <f t="shared" si="946"/>
        <v>769177</v>
      </c>
      <c r="N1807" s="13"/>
      <c r="O1807" s="12" t="e">
        <f>1000*(IF(I62&lt;18,VLOOKUP(I62,'[1]Mortality (No Interventions) H'!$B$10:$O$129,13),VLOOKUP(I62,'[1]Mortality (Interventions) H'!$B$392:$AV$512,43)))</f>
        <v>#N/A</v>
      </c>
      <c r="P1807" s="11">
        <v>0</v>
      </c>
      <c r="Q1807" s="10" t="e">
        <f t="shared" si="955"/>
        <v>#N/A</v>
      </c>
      <c r="R1807" s="10" t="e">
        <f t="shared" si="956"/>
        <v>#N/A</v>
      </c>
      <c r="S1807" s="10" t="e">
        <f t="shared" si="957"/>
        <v>#N/A</v>
      </c>
      <c r="T1807" s="9" t="e">
        <f t="shared" si="947"/>
        <v>#N/A</v>
      </c>
      <c r="U1807" s="18"/>
      <c r="V1807" s="8" t="e">
        <f t="shared" si="958"/>
        <v>#N/A</v>
      </c>
      <c r="W1807" s="8" t="e">
        <f t="shared" si="948"/>
        <v>#N/A</v>
      </c>
      <c r="X1807" s="18"/>
      <c r="Y1807" s="8">
        <f t="shared" si="949"/>
        <v>0</v>
      </c>
      <c r="Z1807" s="8">
        <f t="shared" si="950"/>
        <v>0</v>
      </c>
      <c r="AA1807" s="8">
        <f t="shared" si="951"/>
        <v>0</v>
      </c>
      <c r="AB1807" s="8">
        <f t="shared" si="959"/>
        <v>0</v>
      </c>
      <c r="AC1807" s="8">
        <f t="shared" si="952"/>
        <v>0</v>
      </c>
      <c r="AD1807" s="8">
        <f t="shared" si="960"/>
        <v>0</v>
      </c>
      <c r="AE1807" s="8">
        <f t="shared" si="953"/>
        <v>0</v>
      </c>
      <c r="AJ1807" s="7"/>
      <c r="AK1807" s="6"/>
      <c r="AL1807" s="6"/>
      <c r="AM1807" s="5"/>
      <c r="AN1807" s="5"/>
    </row>
    <row r="1808" spans="2:40" x14ac:dyDescent="0.15">
      <c r="H1808" s="17">
        <f t="shared" si="961"/>
        <v>123</v>
      </c>
      <c r="I1808" s="7" t="b">
        <f t="shared" si="954"/>
        <v>0</v>
      </c>
      <c r="J1808" s="16">
        <v>0</v>
      </c>
      <c r="K1808" s="14">
        <v>0</v>
      </c>
      <c r="L1808" s="15">
        <f t="shared" si="962"/>
        <v>2727.6526193039349</v>
      </c>
      <c r="M1808" s="14">
        <f t="shared" si="946"/>
        <v>769177</v>
      </c>
      <c r="N1808" s="13"/>
      <c r="O1808" s="12" t="e">
        <f>1000*(IF(I63&lt;18,VLOOKUP(I63,'[1]Mortality (No Interventions) H'!$B$10:$O$129,13),VLOOKUP(I63,'[1]Mortality (Interventions) H'!$B$392:$AV$512,43)))</f>
        <v>#N/A</v>
      </c>
      <c r="P1808" s="11">
        <v>0</v>
      </c>
      <c r="Q1808" s="10" t="e">
        <f t="shared" si="955"/>
        <v>#N/A</v>
      </c>
      <c r="R1808" s="10" t="e">
        <f t="shared" si="956"/>
        <v>#N/A</v>
      </c>
      <c r="S1808" s="10" t="e">
        <f t="shared" si="957"/>
        <v>#N/A</v>
      </c>
      <c r="T1808" s="9" t="e">
        <f t="shared" si="947"/>
        <v>#N/A</v>
      </c>
      <c r="U1808" s="18"/>
      <c r="V1808" s="8" t="e">
        <f t="shared" si="958"/>
        <v>#N/A</v>
      </c>
      <c r="W1808" s="8" t="e">
        <f t="shared" si="948"/>
        <v>#N/A</v>
      </c>
      <c r="X1808" s="18"/>
      <c r="Y1808" s="8">
        <f t="shared" si="949"/>
        <v>0</v>
      </c>
      <c r="Z1808" s="8">
        <f t="shared" si="950"/>
        <v>0</v>
      </c>
      <c r="AA1808" s="8">
        <f t="shared" si="951"/>
        <v>0</v>
      </c>
      <c r="AB1808" s="8">
        <f t="shared" si="959"/>
        <v>0</v>
      </c>
      <c r="AC1808" s="8">
        <f t="shared" si="952"/>
        <v>0</v>
      </c>
      <c r="AD1808" s="8">
        <f t="shared" si="960"/>
        <v>0</v>
      </c>
      <c r="AE1808" s="8">
        <f t="shared" si="953"/>
        <v>0</v>
      </c>
      <c r="AJ1808" s="7"/>
      <c r="AK1808" s="6"/>
      <c r="AL1808" s="6"/>
      <c r="AM1808" s="5"/>
      <c r="AN1808" s="5"/>
    </row>
    <row r="1809" spans="8:40" x14ac:dyDescent="0.15">
      <c r="H1809" s="17">
        <f t="shared" si="961"/>
        <v>124</v>
      </c>
      <c r="I1809" s="7" t="b">
        <f t="shared" si="954"/>
        <v>0</v>
      </c>
      <c r="J1809" s="16">
        <v>0</v>
      </c>
      <c r="K1809" s="14">
        <v>0</v>
      </c>
      <c r="L1809" s="15">
        <f t="shared" si="962"/>
        <v>2727.6526193039349</v>
      </c>
      <c r="M1809" s="14">
        <f t="shared" si="946"/>
        <v>769177</v>
      </c>
      <c r="N1809" s="13"/>
      <c r="O1809" s="12" t="e">
        <f>1000*(IF(I64&lt;18,VLOOKUP(I64,'[1]Mortality (No Interventions) H'!$B$10:$O$129,13),VLOOKUP(I64,'[1]Mortality (Interventions) H'!$B$392:$AV$512,43)))</f>
        <v>#N/A</v>
      </c>
      <c r="P1809" s="11">
        <v>0</v>
      </c>
      <c r="Q1809" s="10" t="e">
        <f t="shared" si="955"/>
        <v>#N/A</v>
      </c>
      <c r="R1809" s="10" t="e">
        <f t="shared" si="956"/>
        <v>#N/A</v>
      </c>
      <c r="S1809" s="10" t="e">
        <f t="shared" si="957"/>
        <v>#N/A</v>
      </c>
      <c r="T1809" s="9" t="e">
        <f t="shared" si="947"/>
        <v>#N/A</v>
      </c>
      <c r="U1809" s="18"/>
      <c r="V1809" s="8" t="e">
        <f t="shared" si="958"/>
        <v>#N/A</v>
      </c>
      <c r="W1809" s="8" t="e">
        <f t="shared" si="948"/>
        <v>#N/A</v>
      </c>
      <c r="X1809" s="18"/>
      <c r="Y1809" s="8">
        <f t="shared" si="949"/>
        <v>0</v>
      </c>
      <c r="Z1809" s="8">
        <f t="shared" si="950"/>
        <v>0</v>
      </c>
      <c r="AA1809" s="8">
        <f t="shared" si="951"/>
        <v>0</v>
      </c>
      <c r="AB1809" s="8">
        <f t="shared" si="959"/>
        <v>0</v>
      </c>
      <c r="AC1809" s="8">
        <f t="shared" si="952"/>
        <v>0</v>
      </c>
      <c r="AD1809" s="8">
        <f t="shared" si="960"/>
        <v>0</v>
      </c>
      <c r="AE1809" s="8">
        <f t="shared" si="953"/>
        <v>0</v>
      </c>
      <c r="AJ1809" s="7"/>
      <c r="AK1809" s="6"/>
      <c r="AL1809" s="6"/>
      <c r="AM1809" s="5"/>
      <c r="AN1809" s="5"/>
    </row>
    <row r="1810" spans="8:40" x14ac:dyDescent="0.15">
      <c r="H1810" s="17">
        <f t="shared" si="961"/>
        <v>125</v>
      </c>
      <c r="I1810" s="7" t="b">
        <f t="shared" si="954"/>
        <v>0</v>
      </c>
      <c r="J1810" s="16">
        <v>0</v>
      </c>
      <c r="K1810" s="14">
        <v>0</v>
      </c>
      <c r="L1810" s="15">
        <f t="shared" si="962"/>
        <v>2727.6526193039349</v>
      </c>
      <c r="M1810" s="14">
        <f t="shared" si="946"/>
        <v>769177</v>
      </c>
      <c r="N1810" s="13"/>
      <c r="O1810" s="12" t="e">
        <f>1000*(IF(I65&lt;18,VLOOKUP(I65,'[1]Mortality (No Interventions) H'!$B$10:$O$129,13),VLOOKUP(I65,'[1]Mortality (Interventions) H'!$B$392:$AV$512,43)))</f>
        <v>#N/A</v>
      </c>
      <c r="P1810" s="11">
        <v>0</v>
      </c>
      <c r="Q1810" s="10" t="e">
        <f t="shared" si="955"/>
        <v>#N/A</v>
      </c>
      <c r="R1810" s="10" t="e">
        <f t="shared" si="956"/>
        <v>#N/A</v>
      </c>
      <c r="S1810" s="10" t="e">
        <f t="shared" si="957"/>
        <v>#N/A</v>
      </c>
      <c r="T1810" s="9" t="e">
        <f t="shared" si="947"/>
        <v>#N/A</v>
      </c>
      <c r="U1810" s="18"/>
      <c r="V1810" s="8" t="e">
        <f t="shared" si="958"/>
        <v>#N/A</v>
      </c>
      <c r="W1810" s="8" t="e">
        <f t="shared" si="948"/>
        <v>#N/A</v>
      </c>
      <c r="X1810" s="18"/>
      <c r="Y1810" s="8">
        <f t="shared" si="949"/>
        <v>0</v>
      </c>
      <c r="Z1810" s="8">
        <f t="shared" si="950"/>
        <v>0</v>
      </c>
      <c r="AA1810" s="8">
        <f t="shared" si="951"/>
        <v>0</v>
      </c>
      <c r="AB1810" s="8">
        <f t="shared" si="959"/>
        <v>0</v>
      </c>
      <c r="AC1810" s="8">
        <f t="shared" si="952"/>
        <v>0</v>
      </c>
      <c r="AD1810" s="8">
        <f t="shared" si="960"/>
        <v>0</v>
      </c>
      <c r="AE1810" s="8">
        <f t="shared" si="953"/>
        <v>0</v>
      </c>
      <c r="AJ1810" s="7"/>
      <c r="AK1810" s="6"/>
      <c r="AL1810" s="6"/>
      <c r="AM1810" s="5"/>
      <c r="AN1810" s="5"/>
    </row>
    <row r="1811" spans="8:40" x14ac:dyDescent="0.15">
      <c r="H1811" s="17">
        <f t="shared" si="961"/>
        <v>126</v>
      </c>
      <c r="I1811" s="7" t="b">
        <f t="shared" si="954"/>
        <v>0</v>
      </c>
      <c r="J1811" s="16">
        <v>0</v>
      </c>
      <c r="K1811" s="14">
        <v>0</v>
      </c>
      <c r="L1811" s="15">
        <f t="shared" si="962"/>
        <v>2727.6526193039349</v>
      </c>
      <c r="M1811" s="14">
        <f t="shared" si="946"/>
        <v>769177</v>
      </c>
      <c r="N1811" s="13"/>
      <c r="O1811" s="12" t="e">
        <f>1000*(IF(I66&lt;18,VLOOKUP(I66,'[1]Mortality (No Interventions) H'!$B$10:$O$129,13),VLOOKUP(I66,'[1]Mortality (Interventions) H'!$B$392:$AV$512,43)))</f>
        <v>#N/A</v>
      </c>
      <c r="P1811" s="11">
        <v>0</v>
      </c>
      <c r="Q1811" s="10" t="e">
        <f t="shared" si="955"/>
        <v>#N/A</v>
      </c>
      <c r="R1811" s="10" t="e">
        <f t="shared" si="956"/>
        <v>#N/A</v>
      </c>
      <c r="S1811" s="10" t="e">
        <f t="shared" si="957"/>
        <v>#N/A</v>
      </c>
      <c r="T1811" s="9" t="e">
        <f t="shared" si="947"/>
        <v>#N/A</v>
      </c>
      <c r="U1811" s="18"/>
      <c r="V1811" s="8" t="e">
        <f t="shared" si="958"/>
        <v>#N/A</v>
      </c>
      <c r="W1811" s="8" t="e">
        <f t="shared" si="948"/>
        <v>#N/A</v>
      </c>
      <c r="X1811" s="18"/>
      <c r="Y1811" s="8">
        <f t="shared" si="949"/>
        <v>0</v>
      </c>
      <c r="Z1811" s="8">
        <f t="shared" si="950"/>
        <v>0</v>
      </c>
      <c r="AA1811" s="8">
        <f t="shared" si="951"/>
        <v>0</v>
      </c>
      <c r="AB1811" s="8">
        <f t="shared" si="959"/>
        <v>0</v>
      </c>
      <c r="AC1811" s="8">
        <f t="shared" si="952"/>
        <v>0</v>
      </c>
      <c r="AD1811" s="8">
        <f t="shared" si="960"/>
        <v>0</v>
      </c>
      <c r="AE1811" s="8">
        <f t="shared" si="953"/>
        <v>0</v>
      </c>
      <c r="AJ1811" s="7"/>
      <c r="AK1811" s="6"/>
      <c r="AL1811" s="6"/>
      <c r="AM1811" s="5"/>
      <c r="AN1811" s="5"/>
    </row>
    <row r="1812" spans="8:40" x14ac:dyDescent="0.15">
      <c r="H1812" s="17">
        <f t="shared" si="961"/>
        <v>127</v>
      </c>
      <c r="I1812" s="7" t="b">
        <f t="shared" si="954"/>
        <v>0</v>
      </c>
      <c r="J1812" s="16">
        <v>0</v>
      </c>
      <c r="K1812" s="14">
        <v>0</v>
      </c>
      <c r="L1812" s="15">
        <f t="shared" si="962"/>
        <v>2727.6526193039349</v>
      </c>
      <c r="M1812" s="14">
        <f t="shared" si="946"/>
        <v>769177</v>
      </c>
      <c r="N1812" s="13"/>
      <c r="O1812" s="12" t="e">
        <f>1000*(IF(I67&lt;18,VLOOKUP(I67,'[1]Mortality (No Interventions) H'!$B$10:$O$129,13),VLOOKUP(I67,'[1]Mortality (Interventions) H'!$B$392:$AV$512,43)))</f>
        <v>#N/A</v>
      </c>
      <c r="P1812" s="11">
        <v>0</v>
      </c>
      <c r="Q1812" s="10" t="e">
        <f t="shared" si="955"/>
        <v>#N/A</v>
      </c>
      <c r="R1812" s="10" t="e">
        <f t="shared" si="956"/>
        <v>#N/A</v>
      </c>
      <c r="S1812" s="10" t="e">
        <f t="shared" si="957"/>
        <v>#N/A</v>
      </c>
      <c r="T1812" s="9" t="e">
        <f t="shared" si="947"/>
        <v>#N/A</v>
      </c>
      <c r="U1812" s="18"/>
      <c r="V1812" s="8" t="e">
        <f t="shared" si="958"/>
        <v>#N/A</v>
      </c>
      <c r="W1812" s="8" t="e">
        <f t="shared" si="948"/>
        <v>#N/A</v>
      </c>
      <c r="X1812" s="18"/>
      <c r="Y1812" s="8">
        <f t="shared" si="949"/>
        <v>0</v>
      </c>
      <c r="Z1812" s="8">
        <f t="shared" si="950"/>
        <v>0</v>
      </c>
      <c r="AA1812" s="8">
        <f t="shared" si="951"/>
        <v>0</v>
      </c>
      <c r="AB1812" s="8">
        <f t="shared" si="959"/>
        <v>0</v>
      </c>
      <c r="AC1812" s="8">
        <f t="shared" si="952"/>
        <v>0</v>
      </c>
      <c r="AD1812" s="8">
        <f t="shared" si="960"/>
        <v>0</v>
      </c>
      <c r="AE1812" s="8">
        <f t="shared" si="953"/>
        <v>0</v>
      </c>
      <c r="AJ1812" s="7"/>
      <c r="AK1812" s="6"/>
      <c r="AL1812" s="6"/>
      <c r="AM1812" s="5"/>
      <c r="AN1812" s="5"/>
    </row>
    <row r="1813" spans="8:40" x14ac:dyDescent="0.15">
      <c r="H1813" s="17">
        <f t="shared" si="961"/>
        <v>128</v>
      </c>
      <c r="I1813" s="7" t="b">
        <f t="shared" si="954"/>
        <v>0</v>
      </c>
      <c r="J1813" s="16">
        <v>0</v>
      </c>
      <c r="K1813" s="14">
        <v>0</v>
      </c>
      <c r="L1813" s="15">
        <f t="shared" si="962"/>
        <v>2727.6526193039349</v>
      </c>
      <c r="M1813" s="14">
        <f t="shared" ref="M1813:M1844" si="963">$E$11</f>
        <v>769177</v>
      </c>
      <c r="N1813" s="13"/>
      <c r="O1813" s="12" t="e">
        <f>1000*(IF(I68&lt;18,VLOOKUP(I68,'[1]Mortality (No Interventions) H'!$B$10:$O$129,13),VLOOKUP(I68,'[1]Mortality (Interventions) H'!$B$392:$AV$512,43)))</f>
        <v>#N/A</v>
      </c>
      <c r="P1813" s="11">
        <v>0</v>
      </c>
      <c r="Q1813" s="10" t="e">
        <f t="shared" si="955"/>
        <v>#N/A</v>
      </c>
      <c r="R1813" s="10" t="e">
        <f t="shared" si="956"/>
        <v>#N/A</v>
      </c>
      <c r="S1813" s="10" t="e">
        <f t="shared" si="957"/>
        <v>#N/A</v>
      </c>
      <c r="T1813" s="9" t="e">
        <f t="shared" ref="T1813:T1844" si="964">Q1813-SUM(R1813:S1813)</f>
        <v>#N/A</v>
      </c>
      <c r="U1813" s="18"/>
      <c r="V1813" s="8" t="e">
        <f t="shared" si="958"/>
        <v>#N/A</v>
      </c>
      <c r="W1813" s="8" t="e">
        <f t="shared" ref="W1813:W1844" si="965">$G$14*M1813*T1813</f>
        <v>#N/A</v>
      </c>
      <c r="X1813" s="18"/>
      <c r="Y1813" s="8">
        <f t="shared" ref="Y1813:Y1844" si="966">IFERROR(_xlfn.IFNA($T1813*J1813,0),0)</f>
        <v>0</v>
      </c>
      <c r="Z1813" s="8">
        <f t="shared" ref="Z1813:Z1844" si="967">IFERROR(_xlfn.IFNA(-$T1813*K1813,0),0)</f>
        <v>0</v>
      </c>
      <c r="AA1813" s="8">
        <f t="shared" ref="AA1813:AA1844" si="968">IFERROR(_xlfn.IFNA(-$T1813*L1813,0),0)</f>
        <v>0</v>
      </c>
      <c r="AB1813" s="8">
        <f t="shared" si="959"/>
        <v>0</v>
      </c>
      <c r="AC1813" s="8">
        <f t="shared" ref="AC1813:AC1844" si="969">IFERROR(_xlfn.IFNA(SUM(Y1813:AB1813),0),0)</f>
        <v>0</v>
      </c>
      <c r="AD1813" s="8">
        <f t="shared" si="960"/>
        <v>0</v>
      </c>
      <c r="AE1813" s="8">
        <f t="shared" ref="AE1813:AE1844" si="970">IFERROR(_xlfn.IFNA(SUM(AC1813:AD1813),0),0)</f>
        <v>0</v>
      </c>
      <c r="AJ1813" s="7"/>
      <c r="AK1813" s="6"/>
      <c r="AL1813" s="6"/>
      <c r="AM1813" s="5"/>
      <c r="AN1813" s="5"/>
    </row>
    <row r="1814" spans="8:40" x14ac:dyDescent="0.15">
      <c r="H1814" s="17">
        <f t="shared" si="961"/>
        <v>129</v>
      </c>
      <c r="I1814" s="7" t="b">
        <f t="shared" ref="I1814:I1845" si="971">IF(H1814&lt;121, H1814 )</f>
        <v>0</v>
      </c>
      <c r="J1814" s="16">
        <v>0</v>
      </c>
      <c r="K1814" s="14">
        <v>0</v>
      </c>
      <c r="L1814" s="15">
        <f t="shared" si="962"/>
        <v>2727.6526193039349</v>
      </c>
      <c r="M1814" s="14">
        <f t="shared" si="963"/>
        <v>769177</v>
      </c>
      <c r="N1814" s="13"/>
      <c r="O1814" s="12" t="e">
        <f>1000*(IF(I69&lt;18,VLOOKUP(I69,'[1]Mortality (No Interventions) H'!$B$10:$O$129,13),VLOOKUP(I69,'[1]Mortality (Interventions) H'!$B$392:$AV$512,43)))</f>
        <v>#N/A</v>
      </c>
      <c r="P1814" s="11">
        <v>0</v>
      </c>
      <c r="Q1814" s="10" t="e">
        <f t="shared" ref="Q1814:Q1845" si="972">T1813</f>
        <v>#N/A</v>
      </c>
      <c r="R1814" s="10" t="e">
        <f t="shared" ref="R1814:R1845" si="973">O1814*Q1814/1000</f>
        <v>#N/A</v>
      </c>
      <c r="S1814" s="10" t="e">
        <f t="shared" ref="S1814:S1845" si="974">MIN(P1814*Q1814,Q1814-R1814)</f>
        <v>#N/A</v>
      </c>
      <c r="T1814" s="9" t="e">
        <f t="shared" si="964"/>
        <v>#N/A</v>
      </c>
      <c r="U1814" s="18"/>
      <c r="V1814" s="8" t="e">
        <f t="shared" ref="V1814:V1845" si="975">W1813</f>
        <v>#N/A</v>
      </c>
      <c r="W1814" s="8" t="e">
        <f t="shared" si="965"/>
        <v>#N/A</v>
      </c>
      <c r="X1814" s="18"/>
      <c r="Y1814" s="8">
        <f t="shared" si="966"/>
        <v>0</v>
      </c>
      <c r="Z1814" s="8">
        <f t="shared" si="967"/>
        <v>0</v>
      </c>
      <c r="AA1814" s="8">
        <f t="shared" si="968"/>
        <v>0</v>
      </c>
      <c r="AB1814" s="8">
        <f t="shared" ref="AB1814:AB1845" si="976">IFERROR(_xlfn.IFNA(-M1814*R1814,0),0)</f>
        <v>0</v>
      </c>
      <c r="AC1814" s="8">
        <f t="shared" si="969"/>
        <v>0</v>
      </c>
      <c r="AD1814" s="8">
        <f t="shared" ref="AD1814:AD1845" si="977">IFERROR(_xlfn.IFNA($D$6*SUM(V1814:V1814,Y1814:Z1814),0),0)</f>
        <v>0</v>
      </c>
      <c r="AE1814" s="8">
        <f t="shared" si="970"/>
        <v>0</v>
      </c>
      <c r="AJ1814" s="7"/>
      <c r="AK1814" s="6"/>
      <c r="AL1814" s="6"/>
      <c r="AM1814" s="5"/>
      <c r="AN1814" s="5"/>
    </row>
    <row r="1815" spans="8:40" x14ac:dyDescent="0.15">
      <c r="H1815" s="17">
        <f t="shared" ref="H1815:H1846" si="978">H1814+1</f>
        <v>130</v>
      </c>
      <c r="I1815" s="7" t="b">
        <f t="shared" si="971"/>
        <v>0</v>
      </c>
      <c r="J1815" s="16">
        <v>0</v>
      </c>
      <c r="K1815" s="14">
        <v>0</v>
      </c>
      <c r="L1815" s="15">
        <f t="shared" ref="L1815:L1846" si="979">$C$1760</f>
        <v>2727.6526193039349</v>
      </c>
      <c r="M1815" s="14">
        <f t="shared" si="963"/>
        <v>769177</v>
      </c>
      <c r="N1815" s="13"/>
      <c r="O1815" s="12" t="e">
        <f>1000*(IF(I70&lt;18,VLOOKUP(I70,'[1]Mortality (No Interventions) H'!$B$10:$O$129,13),VLOOKUP(I70,'[1]Mortality (Interventions) H'!$B$392:$AV$512,43)))</f>
        <v>#N/A</v>
      </c>
      <c r="P1815" s="11">
        <v>0</v>
      </c>
      <c r="Q1815" s="10" t="e">
        <f t="shared" si="972"/>
        <v>#N/A</v>
      </c>
      <c r="R1815" s="10" t="e">
        <f t="shared" si="973"/>
        <v>#N/A</v>
      </c>
      <c r="S1815" s="10" t="e">
        <f t="shared" si="974"/>
        <v>#N/A</v>
      </c>
      <c r="T1815" s="9" t="e">
        <f t="shared" si="964"/>
        <v>#N/A</v>
      </c>
      <c r="U1815" s="18"/>
      <c r="V1815" s="8" t="e">
        <f t="shared" si="975"/>
        <v>#N/A</v>
      </c>
      <c r="W1815" s="8" t="e">
        <f t="shared" si="965"/>
        <v>#N/A</v>
      </c>
      <c r="X1815" s="18"/>
      <c r="Y1815" s="8">
        <f t="shared" si="966"/>
        <v>0</v>
      </c>
      <c r="Z1815" s="8">
        <f t="shared" si="967"/>
        <v>0</v>
      </c>
      <c r="AA1815" s="8">
        <f t="shared" si="968"/>
        <v>0</v>
      </c>
      <c r="AB1815" s="8">
        <f t="shared" si="976"/>
        <v>0</v>
      </c>
      <c r="AC1815" s="8">
        <f t="shared" si="969"/>
        <v>0</v>
      </c>
      <c r="AD1815" s="8">
        <f t="shared" si="977"/>
        <v>0</v>
      </c>
      <c r="AE1815" s="8">
        <f t="shared" si="970"/>
        <v>0</v>
      </c>
      <c r="AJ1815" s="7"/>
      <c r="AK1815" s="6"/>
      <c r="AL1815" s="6"/>
      <c r="AM1815" s="5"/>
      <c r="AN1815" s="5"/>
    </row>
    <row r="1816" spans="8:40" x14ac:dyDescent="0.15">
      <c r="H1816" s="17">
        <f t="shared" si="978"/>
        <v>131</v>
      </c>
      <c r="I1816" s="7" t="b">
        <f t="shared" si="971"/>
        <v>0</v>
      </c>
      <c r="J1816" s="16">
        <v>0</v>
      </c>
      <c r="K1816" s="14">
        <v>0</v>
      </c>
      <c r="L1816" s="15">
        <f t="shared" si="979"/>
        <v>2727.6526193039349</v>
      </c>
      <c r="M1816" s="14">
        <f t="shared" si="963"/>
        <v>769177</v>
      </c>
      <c r="N1816" s="13"/>
      <c r="O1816" s="12" t="e">
        <f>1000*(IF(I71&lt;18,VLOOKUP(I71,'[1]Mortality (No Interventions) H'!$B$10:$O$129,13),VLOOKUP(I71,'[1]Mortality (Interventions) H'!$B$392:$AV$512,43)))</f>
        <v>#N/A</v>
      </c>
      <c r="P1816" s="11">
        <v>0</v>
      </c>
      <c r="Q1816" s="10" t="e">
        <f t="shared" si="972"/>
        <v>#N/A</v>
      </c>
      <c r="R1816" s="10" t="e">
        <f t="shared" si="973"/>
        <v>#N/A</v>
      </c>
      <c r="S1816" s="10" t="e">
        <f t="shared" si="974"/>
        <v>#N/A</v>
      </c>
      <c r="T1816" s="9" t="e">
        <f t="shared" si="964"/>
        <v>#N/A</v>
      </c>
      <c r="U1816" s="18"/>
      <c r="V1816" s="8" t="e">
        <f t="shared" si="975"/>
        <v>#N/A</v>
      </c>
      <c r="W1816" s="8" t="e">
        <f t="shared" si="965"/>
        <v>#N/A</v>
      </c>
      <c r="X1816" s="18"/>
      <c r="Y1816" s="8">
        <f t="shared" si="966"/>
        <v>0</v>
      </c>
      <c r="Z1816" s="8">
        <f t="shared" si="967"/>
        <v>0</v>
      </c>
      <c r="AA1816" s="8">
        <f t="shared" si="968"/>
        <v>0</v>
      </c>
      <c r="AB1816" s="8">
        <f t="shared" si="976"/>
        <v>0</v>
      </c>
      <c r="AC1816" s="8">
        <f t="shared" si="969"/>
        <v>0</v>
      </c>
      <c r="AD1816" s="8">
        <f t="shared" si="977"/>
        <v>0</v>
      </c>
      <c r="AE1816" s="8">
        <f t="shared" si="970"/>
        <v>0</v>
      </c>
      <c r="AJ1816" s="7"/>
      <c r="AK1816" s="6"/>
      <c r="AL1816" s="6"/>
      <c r="AM1816" s="5"/>
      <c r="AN1816" s="5"/>
    </row>
    <row r="1817" spans="8:40" x14ac:dyDescent="0.15">
      <c r="H1817" s="17">
        <f t="shared" si="978"/>
        <v>132</v>
      </c>
      <c r="I1817" s="7" t="b">
        <f t="shared" si="971"/>
        <v>0</v>
      </c>
      <c r="J1817" s="16">
        <v>0</v>
      </c>
      <c r="K1817" s="14">
        <v>0</v>
      </c>
      <c r="L1817" s="15">
        <f t="shared" si="979"/>
        <v>2727.6526193039349</v>
      </c>
      <c r="M1817" s="14">
        <f t="shared" si="963"/>
        <v>769177</v>
      </c>
      <c r="N1817" s="13"/>
      <c r="O1817" s="12" t="e">
        <f>1000*(IF(I72&lt;18,VLOOKUP(I72,'[1]Mortality (No Interventions) H'!$B$10:$O$129,13),VLOOKUP(I72,'[1]Mortality (Interventions) H'!$B$392:$AV$512,43)))</f>
        <v>#N/A</v>
      </c>
      <c r="P1817" s="11">
        <v>0</v>
      </c>
      <c r="Q1817" s="10" t="e">
        <f t="shared" si="972"/>
        <v>#N/A</v>
      </c>
      <c r="R1817" s="10" t="e">
        <f t="shared" si="973"/>
        <v>#N/A</v>
      </c>
      <c r="S1817" s="10" t="e">
        <f t="shared" si="974"/>
        <v>#N/A</v>
      </c>
      <c r="T1817" s="9" t="e">
        <f t="shared" si="964"/>
        <v>#N/A</v>
      </c>
      <c r="U1817" s="18"/>
      <c r="V1817" s="8" t="e">
        <f t="shared" si="975"/>
        <v>#N/A</v>
      </c>
      <c r="W1817" s="8" t="e">
        <f t="shared" si="965"/>
        <v>#N/A</v>
      </c>
      <c r="X1817" s="18"/>
      <c r="Y1817" s="8">
        <f t="shared" si="966"/>
        <v>0</v>
      </c>
      <c r="Z1817" s="8">
        <f t="shared" si="967"/>
        <v>0</v>
      </c>
      <c r="AA1817" s="8">
        <f t="shared" si="968"/>
        <v>0</v>
      </c>
      <c r="AB1817" s="8">
        <f t="shared" si="976"/>
        <v>0</v>
      </c>
      <c r="AC1817" s="8">
        <f t="shared" si="969"/>
        <v>0</v>
      </c>
      <c r="AD1817" s="8">
        <f t="shared" si="977"/>
        <v>0</v>
      </c>
      <c r="AE1817" s="8">
        <f t="shared" si="970"/>
        <v>0</v>
      </c>
      <c r="AJ1817" s="7"/>
      <c r="AK1817" s="6"/>
      <c r="AL1817" s="6"/>
      <c r="AM1817" s="5"/>
      <c r="AN1817" s="5"/>
    </row>
    <row r="1818" spans="8:40" x14ac:dyDescent="0.15">
      <c r="H1818" s="17">
        <f t="shared" si="978"/>
        <v>133</v>
      </c>
      <c r="I1818" s="7" t="b">
        <f t="shared" si="971"/>
        <v>0</v>
      </c>
      <c r="J1818" s="16">
        <v>0</v>
      </c>
      <c r="K1818" s="14">
        <v>0</v>
      </c>
      <c r="L1818" s="15">
        <f t="shared" si="979"/>
        <v>2727.6526193039349</v>
      </c>
      <c r="M1818" s="14">
        <f t="shared" si="963"/>
        <v>769177</v>
      </c>
      <c r="N1818" s="13"/>
      <c r="O1818" s="12" t="e">
        <f>1000*(IF(I73&lt;18,VLOOKUP(I73,'[1]Mortality (No Interventions) H'!$B$10:$O$129,13),VLOOKUP(I73,'[1]Mortality (Interventions) H'!$B$392:$AV$512,43)))</f>
        <v>#N/A</v>
      </c>
      <c r="P1818" s="11">
        <v>0</v>
      </c>
      <c r="Q1818" s="10" t="e">
        <f t="shared" si="972"/>
        <v>#N/A</v>
      </c>
      <c r="R1818" s="10" t="e">
        <f t="shared" si="973"/>
        <v>#N/A</v>
      </c>
      <c r="S1818" s="10" t="e">
        <f t="shared" si="974"/>
        <v>#N/A</v>
      </c>
      <c r="T1818" s="9" t="e">
        <f t="shared" si="964"/>
        <v>#N/A</v>
      </c>
      <c r="U1818" s="18"/>
      <c r="V1818" s="8" t="e">
        <f t="shared" si="975"/>
        <v>#N/A</v>
      </c>
      <c r="W1818" s="8" t="e">
        <f t="shared" si="965"/>
        <v>#N/A</v>
      </c>
      <c r="X1818" s="18"/>
      <c r="Y1818" s="8">
        <f t="shared" si="966"/>
        <v>0</v>
      </c>
      <c r="Z1818" s="8">
        <f t="shared" si="967"/>
        <v>0</v>
      </c>
      <c r="AA1818" s="8">
        <f t="shared" si="968"/>
        <v>0</v>
      </c>
      <c r="AB1818" s="8">
        <f t="shared" si="976"/>
        <v>0</v>
      </c>
      <c r="AC1818" s="8">
        <f t="shared" si="969"/>
        <v>0</v>
      </c>
      <c r="AD1818" s="8">
        <f t="shared" si="977"/>
        <v>0</v>
      </c>
      <c r="AE1818" s="8">
        <f t="shared" si="970"/>
        <v>0</v>
      </c>
      <c r="AJ1818" s="7"/>
      <c r="AK1818" s="6"/>
      <c r="AL1818" s="6"/>
      <c r="AM1818" s="5"/>
      <c r="AN1818" s="5"/>
    </row>
    <row r="1819" spans="8:40" x14ac:dyDescent="0.15">
      <c r="H1819" s="17">
        <f t="shared" si="978"/>
        <v>134</v>
      </c>
      <c r="I1819" s="7" t="b">
        <f t="shared" si="971"/>
        <v>0</v>
      </c>
      <c r="J1819" s="16">
        <v>0</v>
      </c>
      <c r="K1819" s="14">
        <v>0</v>
      </c>
      <c r="L1819" s="15">
        <f t="shared" si="979"/>
        <v>2727.6526193039349</v>
      </c>
      <c r="M1819" s="14">
        <f t="shared" si="963"/>
        <v>769177</v>
      </c>
      <c r="N1819" s="13"/>
      <c r="O1819" s="12" t="e">
        <f>1000*(IF(I74&lt;18,VLOOKUP(I74,'[1]Mortality (No Interventions) H'!$B$10:$O$129,13),VLOOKUP(I74,'[1]Mortality (Interventions) H'!$B$392:$AV$512,43)))</f>
        <v>#N/A</v>
      </c>
      <c r="P1819" s="11">
        <v>0</v>
      </c>
      <c r="Q1819" s="10" t="e">
        <f t="shared" si="972"/>
        <v>#N/A</v>
      </c>
      <c r="R1819" s="10" t="e">
        <f t="shared" si="973"/>
        <v>#N/A</v>
      </c>
      <c r="S1819" s="10" t="e">
        <f t="shared" si="974"/>
        <v>#N/A</v>
      </c>
      <c r="T1819" s="9" t="e">
        <f t="shared" si="964"/>
        <v>#N/A</v>
      </c>
      <c r="U1819" s="18"/>
      <c r="V1819" s="8" t="e">
        <f t="shared" si="975"/>
        <v>#N/A</v>
      </c>
      <c r="W1819" s="8" t="e">
        <f t="shared" si="965"/>
        <v>#N/A</v>
      </c>
      <c r="X1819" s="18"/>
      <c r="Y1819" s="8">
        <f t="shared" si="966"/>
        <v>0</v>
      </c>
      <c r="Z1819" s="8">
        <f t="shared" si="967"/>
        <v>0</v>
      </c>
      <c r="AA1819" s="8">
        <f t="shared" si="968"/>
        <v>0</v>
      </c>
      <c r="AB1819" s="8">
        <f t="shared" si="976"/>
        <v>0</v>
      </c>
      <c r="AC1819" s="8">
        <f t="shared" si="969"/>
        <v>0</v>
      </c>
      <c r="AD1819" s="8">
        <f t="shared" si="977"/>
        <v>0</v>
      </c>
      <c r="AE1819" s="8">
        <f t="shared" si="970"/>
        <v>0</v>
      </c>
      <c r="AJ1819" s="7"/>
      <c r="AK1819" s="6"/>
      <c r="AL1819" s="6"/>
      <c r="AM1819" s="5"/>
      <c r="AN1819" s="5"/>
    </row>
    <row r="1820" spans="8:40" x14ac:dyDescent="0.15">
      <c r="H1820" s="17">
        <f t="shared" si="978"/>
        <v>135</v>
      </c>
      <c r="I1820" s="7" t="b">
        <f t="shared" si="971"/>
        <v>0</v>
      </c>
      <c r="J1820" s="16">
        <v>0</v>
      </c>
      <c r="K1820" s="14">
        <v>0</v>
      </c>
      <c r="L1820" s="15">
        <f t="shared" si="979"/>
        <v>2727.6526193039349</v>
      </c>
      <c r="M1820" s="14">
        <f t="shared" si="963"/>
        <v>769177</v>
      </c>
      <c r="N1820" s="13"/>
      <c r="O1820" s="12" t="e">
        <f>1000*(IF(I75&lt;18,VLOOKUP(I75,'[1]Mortality (No Interventions) H'!$B$10:$O$129,13),VLOOKUP(I75,'[1]Mortality (Interventions) H'!$B$392:$AV$512,43)))</f>
        <v>#N/A</v>
      </c>
      <c r="P1820" s="11">
        <v>0</v>
      </c>
      <c r="Q1820" s="10" t="e">
        <f t="shared" si="972"/>
        <v>#N/A</v>
      </c>
      <c r="R1820" s="10" t="e">
        <f t="shared" si="973"/>
        <v>#N/A</v>
      </c>
      <c r="S1820" s="10" t="e">
        <f t="shared" si="974"/>
        <v>#N/A</v>
      </c>
      <c r="T1820" s="9" t="e">
        <f t="shared" si="964"/>
        <v>#N/A</v>
      </c>
      <c r="U1820" s="18"/>
      <c r="V1820" s="8" t="e">
        <f t="shared" si="975"/>
        <v>#N/A</v>
      </c>
      <c r="W1820" s="8" t="e">
        <f t="shared" si="965"/>
        <v>#N/A</v>
      </c>
      <c r="X1820" s="18"/>
      <c r="Y1820" s="8">
        <f t="shared" si="966"/>
        <v>0</v>
      </c>
      <c r="Z1820" s="8">
        <f t="shared" si="967"/>
        <v>0</v>
      </c>
      <c r="AA1820" s="8">
        <f t="shared" si="968"/>
        <v>0</v>
      </c>
      <c r="AB1820" s="8">
        <f t="shared" si="976"/>
        <v>0</v>
      </c>
      <c r="AC1820" s="8">
        <f t="shared" si="969"/>
        <v>0</v>
      </c>
      <c r="AD1820" s="8">
        <f t="shared" si="977"/>
        <v>0</v>
      </c>
      <c r="AE1820" s="8">
        <f t="shared" si="970"/>
        <v>0</v>
      </c>
      <c r="AJ1820" s="7"/>
      <c r="AK1820" s="6"/>
      <c r="AL1820" s="6"/>
      <c r="AM1820" s="5"/>
      <c r="AN1820" s="5"/>
    </row>
    <row r="1821" spans="8:40" x14ac:dyDescent="0.15">
      <c r="H1821" s="17">
        <f t="shared" si="978"/>
        <v>136</v>
      </c>
      <c r="I1821" s="7" t="b">
        <f t="shared" si="971"/>
        <v>0</v>
      </c>
      <c r="J1821" s="16">
        <v>0</v>
      </c>
      <c r="K1821" s="14">
        <v>0</v>
      </c>
      <c r="L1821" s="15">
        <f t="shared" si="979"/>
        <v>2727.6526193039349</v>
      </c>
      <c r="M1821" s="14">
        <f t="shared" si="963"/>
        <v>769177</v>
      </c>
      <c r="N1821" s="13"/>
      <c r="O1821" s="12" t="e">
        <f>1000*(IF(I76&lt;18,VLOOKUP(I76,'[1]Mortality (No Interventions) H'!$B$10:$O$129,13),VLOOKUP(I76,'[1]Mortality (Interventions) H'!$B$392:$AV$512,43)))</f>
        <v>#N/A</v>
      </c>
      <c r="P1821" s="11">
        <v>0</v>
      </c>
      <c r="Q1821" s="10" t="e">
        <f t="shared" si="972"/>
        <v>#N/A</v>
      </c>
      <c r="R1821" s="10" t="e">
        <f t="shared" si="973"/>
        <v>#N/A</v>
      </c>
      <c r="S1821" s="10" t="e">
        <f t="shared" si="974"/>
        <v>#N/A</v>
      </c>
      <c r="T1821" s="9" t="e">
        <f t="shared" si="964"/>
        <v>#N/A</v>
      </c>
      <c r="U1821" s="18"/>
      <c r="V1821" s="8" t="e">
        <f t="shared" si="975"/>
        <v>#N/A</v>
      </c>
      <c r="W1821" s="8" t="e">
        <f t="shared" si="965"/>
        <v>#N/A</v>
      </c>
      <c r="X1821" s="18"/>
      <c r="Y1821" s="8">
        <f t="shared" si="966"/>
        <v>0</v>
      </c>
      <c r="Z1821" s="8">
        <f t="shared" si="967"/>
        <v>0</v>
      </c>
      <c r="AA1821" s="8">
        <f t="shared" si="968"/>
        <v>0</v>
      </c>
      <c r="AB1821" s="8">
        <f t="shared" si="976"/>
        <v>0</v>
      </c>
      <c r="AC1821" s="8">
        <f t="shared" si="969"/>
        <v>0</v>
      </c>
      <c r="AD1821" s="8">
        <f t="shared" si="977"/>
        <v>0</v>
      </c>
      <c r="AE1821" s="8">
        <f t="shared" si="970"/>
        <v>0</v>
      </c>
      <c r="AJ1821" s="7"/>
      <c r="AK1821" s="6"/>
      <c r="AL1821" s="6"/>
      <c r="AM1821" s="5"/>
      <c r="AN1821" s="5"/>
    </row>
    <row r="1822" spans="8:40" x14ac:dyDescent="0.15">
      <c r="H1822" s="17">
        <f t="shared" si="978"/>
        <v>137</v>
      </c>
      <c r="I1822" s="7" t="b">
        <f t="shared" si="971"/>
        <v>0</v>
      </c>
      <c r="J1822" s="16">
        <v>0</v>
      </c>
      <c r="K1822" s="14">
        <v>0</v>
      </c>
      <c r="L1822" s="15">
        <f t="shared" si="979"/>
        <v>2727.6526193039349</v>
      </c>
      <c r="M1822" s="14">
        <f t="shared" si="963"/>
        <v>769177</v>
      </c>
      <c r="N1822" s="13"/>
      <c r="O1822" s="12" t="e">
        <f>1000*(IF(I77&lt;18,VLOOKUP(I77,'[1]Mortality (No Interventions) H'!$B$10:$O$129,13),VLOOKUP(I77,'[1]Mortality (Interventions) H'!$B$392:$AV$512,43)))</f>
        <v>#N/A</v>
      </c>
      <c r="P1822" s="11">
        <v>0</v>
      </c>
      <c r="Q1822" s="10" t="e">
        <f t="shared" si="972"/>
        <v>#N/A</v>
      </c>
      <c r="R1822" s="10" t="e">
        <f t="shared" si="973"/>
        <v>#N/A</v>
      </c>
      <c r="S1822" s="10" t="e">
        <f t="shared" si="974"/>
        <v>#N/A</v>
      </c>
      <c r="T1822" s="9" t="e">
        <f t="shared" si="964"/>
        <v>#N/A</v>
      </c>
      <c r="U1822" s="18"/>
      <c r="V1822" s="8" t="e">
        <f t="shared" si="975"/>
        <v>#N/A</v>
      </c>
      <c r="W1822" s="8" t="e">
        <f t="shared" si="965"/>
        <v>#N/A</v>
      </c>
      <c r="X1822" s="18"/>
      <c r="Y1822" s="8">
        <f t="shared" si="966"/>
        <v>0</v>
      </c>
      <c r="Z1822" s="8">
        <f t="shared" si="967"/>
        <v>0</v>
      </c>
      <c r="AA1822" s="8">
        <f t="shared" si="968"/>
        <v>0</v>
      </c>
      <c r="AB1822" s="8">
        <f t="shared" si="976"/>
        <v>0</v>
      </c>
      <c r="AC1822" s="8">
        <f t="shared" si="969"/>
        <v>0</v>
      </c>
      <c r="AD1822" s="8">
        <f t="shared" si="977"/>
        <v>0</v>
      </c>
      <c r="AE1822" s="8">
        <f t="shared" si="970"/>
        <v>0</v>
      </c>
      <c r="AJ1822" s="7"/>
      <c r="AK1822" s="6"/>
      <c r="AL1822" s="6"/>
      <c r="AM1822" s="5"/>
      <c r="AN1822" s="5"/>
    </row>
    <row r="1823" spans="8:40" x14ac:dyDescent="0.15">
      <c r="H1823" s="17">
        <f t="shared" si="978"/>
        <v>138</v>
      </c>
      <c r="I1823" s="7" t="b">
        <f t="shared" si="971"/>
        <v>0</v>
      </c>
      <c r="J1823" s="16">
        <v>0</v>
      </c>
      <c r="K1823" s="14">
        <v>0</v>
      </c>
      <c r="L1823" s="15">
        <f t="shared" si="979"/>
        <v>2727.6526193039349</v>
      </c>
      <c r="M1823" s="14">
        <f t="shared" si="963"/>
        <v>769177</v>
      </c>
      <c r="N1823" s="13"/>
      <c r="O1823" s="12" t="e">
        <f>1000*(IF(I78&lt;18,VLOOKUP(I78,'[1]Mortality (No Interventions) H'!$B$10:$O$129,13),VLOOKUP(I78,'[1]Mortality (Interventions) H'!$B$392:$AV$512,43)))</f>
        <v>#N/A</v>
      </c>
      <c r="P1823" s="11">
        <v>0</v>
      </c>
      <c r="Q1823" s="10" t="e">
        <f t="shared" si="972"/>
        <v>#N/A</v>
      </c>
      <c r="R1823" s="10" t="e">
        <f t="shared" si="973"/>
        <v>#N/A</v>
      </c>
      <c r="S1823" s="10" t="e">
        <f t="shared" si="974"/>
        <v>#N/A</v>
      </c>
      <c r="T1823" s="9" t="e">
        <f t="shared" si="964"/>
        <v>#N/A</v>
      </c>
      <c r="U1823" s="18"/>
      <c r="V1823" s="8" t="e">
        <f t="shared" si="975"/>
        <v>#N/A</v>
      </c>
      <c r="W1823" s="8" t="e">
        <f t="shared" si="965"/>
        <v>#N/A</v>
      </c>
      <c r="X1823" s="18"/>
      <c r="Y1823" s="8">
        <f t="shared" si="966"/>
        <v>0</v>
      </c>
      <c r="Z1823" s="8">
        <f t="shared" si="967"/>
        <v>0</v>
      </c>
      <c r="AA1823" s="8">
        <f t="shared" si="968"/>
        <v>0</v>
      </c>
      <c r="AB1823" s="8">
        <f t="shared" si="976"/>
        <v>0</v>
      </c>
      <c r="AC1823" s="8">
        <f t="shared" si="969"/>
        <v>0</v>
      </c>
      <c r="AD1823" s="8">
        <f t="shared" si="977"/>
        <v>0</v>
      </c>
      <c r="AE1823" s="8">
        <f t="shared" si="970"/>
        <v>0</v>
      </c>
      <c r="AJ1823" s="7"/>
      <c r="AK1823" s="6"/>
      <c r="AL1823" s="6"/>
      <c r="AM1823" s="5"/>
      <c r="AN1823" s="5"/>
    </row>
    <row r="1824" spans="8:40" x14ac:dyDescent="0.15">
      <c r="H1824" s="17">
        <f t="shared" si="978"/>
        <v>139</v>
      </c>
      <c r="I1824" s="7" t="b">
        <f t="shared" si="971"/>
        <v>0</v>
      </c>
      <c r="J1824" s="16">
        <v>0</v>
      </c>
      <c r="K1824" s="14">
        <v>0</v>
      </c>
      <c r="L1824" s="15">
        <f t="shared" si="979"/>
        <v>2727.6526193039349</v>
      </c>
      <c r="M1824" s="14">
        <f t="shared" si="963"/>
        <v>769177</v>
      </c>
      <c r="N1824" s="13"/>
      <c r="O1824" s="12" t="e">
        <f>1000*(IF(I79&lt;18,VLOOKUP(I79,'[1]Mortality (No Interventions) H'!$B$10:$O$129,13),VLOOKUP(I79,'[1]Mortality (Interventions) H'!$B$392:$AV$512,43)))</f>
        <v>#N/A</v>
      </c>
      <c r="P1824" s="11">
        <v>0</v>
      </c>
      <c r="Q1824" s="10" t="e">
        <f t="shared" si="972"/>
        <v>#N/A</v>
      </c>
      <c r="R1824" s="10" t="e">
        <f t="shared" si="973"/>
        <v>#N/A</v>
      </c>
      <c r="S1824" s="10" t="e">
        <f t="shared" si="974"/>
        <v>#N/A</v>
      </c>
      <c r="T1824" s="9" t="e">
        <f t="shared" si="964"/>
        <v>#N/A</v>
      </c>
      <c r="U1824" s="18"/>
      <c r="V1824" s="8" t="e">
        <f t="shared" si="975"/>
        <v>#N/A</v>
      </c>
      <c r="W1824" s="8" t="e">
        <f t="shared" si="965"/>
        <v>#N/A</v>
      </c>
      <c r="X1824" s="18"/>
      <c r="Y1824" s="8">
        <f t="shared" si="966"/>
        <v>0</v>
      </c>
      <c r="Z1824" s="8">
        <f t="shared" si="967"/>
        <v>0</v>
      </c>
      <c r="AA1824" s="8">
        <f t="shared" si="968"/>
        <v>0</v>
      </c>
      <c r="AB1824" s="8">
        <f t="shared" si="976"/>
        <v>0</v>
      </c>
      <c r="AC1824" s="8">
        <f t="shared" si="969"/>
        <v>0</v>
      </c>
      <c r="AD1824" s="8">
        <f t="shared" si="977"/>
        <v>0</v>
      </c>
      <c r="AE1824" s="8">
        <f t="shared" si="970"/>
        <v>0</v>
      </c>
      <c r="AJ1824" s="7"/>
      <c r="AK1824" s="6"/>
      <c r="AL1824" s="6"/>
      <c r="AM1824" s="5"/>
      <c r="AN1824" s="5"/>
    </row>
    <row r="1825" spans="8:40" x14ac:dyDescent="0.15">
      <c r="H1825" s="17">
        <f t="shared" si="978"/>
        <v>140</v>
      </c>
      <c r="I1825" s="7" t="b">
        <f t="shared" si="971"/>
        <v>0</v>
      </c>
      <c r="J1825" s="16">
        <v>0</v>
      </c>
      <c r="K1825" s="14">
        <v>0</v>
      </c>
      <c r="L1825" s="15">
        <f t="shared" si="979"/>
        <v>2727.6526193039349</v>
      </c>
      <c r="M1825" s="14">
        <f t="shared" si="963"/>
        <v>769177</v>
      </c>
      <c r="O1825" s="12" t="e">
        <f>1000*(IF(I80&lt;18,VLOOKUP(I80,'[1]Mortality (No Interventions) H'!$B$10:$O$129,13),VLOOKUP(I80,'[1]Mortality (Interventions) H'!$B$392:$AV$512,43)))</f>
        <v>#N/A</v>
      </c>
      <c r="P1825" s="11">
        <v>0</v>
      </c>
      <c r="Q1825" s="10" t="e">
        <f t="shared" si="972"/>
        <v>#N/A</v>
      </c>
      <c r="R1825" s="10" t="e">
        <f t="shared" si="973"/>
        <v>#N/A</v>
      </c>
      <c r="S1825" s="10" t="e">
        <f t="shared" si="974"/>
        <v>#N/A</v>
      </c>
      <c r="T1825" s="9" t="e">
        <f t="shared" si="964"/>
        <v>#N/A</v>
      </c>
      <c r="V1825" s="8" t="e">
        <f t="shared" si="975"/>
        <v>#N/A</v>
      </c>
      <c r="W1825" s="8" t="e">
        <f t="shared" si="965"/>
        <v>#N/A</v>
      </c>
      <c r="Y1825" s="8">
        <f t="shared" si="966"/>
        <v>0</v>
      </c>
      <c r="Z1825" s="8">
        <f t="shared" si="967"/>
        <v>0</v>
      </c>
      <c r="AA1825" s="8">
        <f t="shared" si="968"/>
        <v>0</v>
      </c>
      <c r="AB1825" s="8">
        <f t="shared" si="976"/>
        <v>0</v>
      </c>
      <c r="AC1825" s="8">
        <f t="shared" si="969"/>
        <v>0</v>
      </c>
      <c r="AD1825" s="8">
        <f t="shared" si="977"/>
        <v>0</v>
      </c>
      <c r="AE1825" s="8">
        <f t="shared" si="970"/>
        <v>0</v>
      </c>
      <c r="AJ1825" s="7"/>
      <c r="AK1825" s="6"/>
      <c r="AL1825" s="6"/>
      <c r="AM1825" s="5"/>
      <c r="AN1825" s="5"/>
    </row>
    <row r="1826" spans="8:40" x14ac:dyDescent="0.15">
      <c r="H1826" s="17">
        <f t="shared" si="978"/>
        <v>141</v>
      </c>
      <c r="I1826" s="7" t="b">
        <f t="shared" si="971"/>
        <v>0</v>
      </c>
      <c r="J1826" s="16">
        <v>0</v>
      </c>
      <c r="K1826" s="14">
        <v>0</v>
      </c>
      <c r="L1826" s="15">
        <f t="shared" si="979"/>
        <v>2727.6526193039349</v>
      </c>
      <c r="M1826" s="14">
        <f t="shared" si="963"/>
        <v>769177</v>
      </c>
      <c r="O1826" s="12" t="e">
        <f>1000*(IF(I81&lt;18,VLOOKUP(I81,'[1]Mortality (No Interventions) H'!$B$10:$O$129,13),VLOOKUP(I81,'[1]Mortality (Interventions) H'!$B$392:$AV$512,43)))</f>
        <v>#N/A</v>
      </c>
      <c r="P1826" s="11">
        <v>0</v>
      </c>
      <c r="Q1826" s="10" t="e">
        <f t="shared" si="972"/>
        <v>#N/A</v>
      </c>
      <c r="R1826" s="10" t="e">
        <f t="shared" si="973"/>
        <v>#N/A</v>
      </c>
      <c r="S1826" s="10" t="e">
        <f t="shared" si="974"/>
        <v>#N/A</v>
      </c>
      <c r="T1826" s="9" t="e">
        <f t="shared" si="964"/>
        <v>#N/A</v>
      </c>
      <c r="V1826" s="8" t="e">
        <f t="shared" si="975"/>
        <v>#N/A</v>
      </c>
      <c r="W1826" s="8" t="e">
        <f t="shared" si="965"/>
        <v>#N/A</v>
      </c>
      <c r="Y1826" s="8">
        <f t="shared" si="966"/>
        <v>0</v>
      </c>
      <c r="Z1826" s="8">
        <f t="shared" si="967"/>
        <v>0</v>
      </c>
      <c r="AA1826" s="8">
        <f t="shared" si="968"/>
        <v>0</v>
      </c>
      <c r="AB1826" s="8">
        <f t="shared" si="976"/>
        <v>0</v>
      </c>
      <c r="AC1826" s="8">
        <f t="shared" si="969"/>
        <v>0</v>
      </c>
      <c r="AD1826" s="8">
        <f t="shared" si="977"/>
        <v>0</v>
      </c>
      <c r="AE1826" s="8">
        <f t="shared" si="970"/>
        <v>0</v>
      </c>
      <c r="AJ1826" s="7"/>
      <c r="AK1826" s="6"/>
      <c r="AL1826" s="6"/>
      <c r="AM1826" s="5"/>
      <c r="AN1826" s="5"/>
    </row>
    <row r="1827" spans="8:40" x14ac:dyDescent="0.15">
      <c r="H1827" s="17">
        <f t="shared" si="978"/>
        <v>142</v>
      </c>
      <c r="I1827" s="7" t="b">
        <f t="shared" si="971"/>
        <v>0</v>
      </c>
      <c r="J1827" s="16">
        <v>0</v>
      </c>
      <c r="K1827" s="14">
        <v>0</v>
      </c>
      <c r="L1827" s="15">
        <f t="shared" si="979"/>
        <v>2727.6526193039349</v>
      </c>
      <c r="M1827" s="14">
        <f t="shared" si="963"/>
        <v>769177</v>
      </c>
      <c r="O1827" s="12" t="e">
        <f>1000*(IF(I82&lt;18,VLOOKUP(I82,'[1]Mortality (No Interventions) H'!$B$10:$O$129,13),VLOOKUP(I82,'[1]Mortality (Interventions) H'!$B$392:$AV$512,43)))</f>
        <v>#N/A</v>
      </c>
      <c r="P1827" s="11">
        <v>0</v>
      </c>
      <c r="Q1827" s="10" t="e">
        <f t="shared" si="972"/>
        <v>#N/A</v>
      </c>
      <c r="R1827" s="10" t="e">
        <f t="shared" si="973"/>
        <v>#N/A</v>
      </c>
      <c r="S1827" s="10" t="e">
        <f t="shared" si="974"/>
        <v>#N/A</v>
      </c>
      <c r="T1827" s="9" t="e">
        <f t="shared" si="964"/>
        <v>#N/A</v>
      </c>
      <c r="V1827" s="8" t="e">
        <f t="shared" si="975"/>
        <v>#N/A</v>
      </c>
      <c r="W1827" s="8" t="e">
        <f t="shared" si="965"/>
        <v>#N/A</v>
      </c>
      <c r="Y1827" s="8">
        <f t="shared" si="966"/>
        <v>0</v>
      </c>
      <c r="Z1827" s="8">
        <f t="shared" si="967"/>
        <v>0</v>
      </c>
      <c r="AA1827" s="8">
        <f t="shared" si="968"/>
        <v>0</v>
      </c>
      <c r="AB1827" s="8">
        <f t="shared" si="976"/>
        <v>0</v>
      </c>
      <c r="AC1827" s="8">
        <f t="shared" si="969"/>
        <v>0</v>
      </c>
      <c r="AD1827" s="8">
        <f t="shared" si="977"/>
        <v>0</v>
      </c>
      <c r="AE1827" s="8">
        <f t="shared" si="970"/>
        <v>0</v>
      </c>
      <c r="AJ1827" s="7"/>
      <c r="AK1827" s="6"/>
      <c r="AL1827" s="6"/>
      <c r="AM1827" s="5"/>
      <c r="AN1827" s="5"/>
    </row>
    <row r="1828" spans="8:40" x14ac:dyDescent="0.15">
      <c r="H1828" s="17">
        <f t="shared" si="978"/>
        <v>143</v>
      </c>
      <c r="I1828" s="7" t="b">
        <f t="shared" si="971"/>
        <v>0</v>
      </c>
      <c r="J1828" s="16">
        <v>0</v>
      </c>
      <c r="K1828" s="14">
        <v>0</v>
      </c>
      <c r="L1828" s="15">
        <f t="shared" si="979"/>
        <v>2727.6526193039349</v>
      </c>
      <c r="M1828" s="14">
        <f t="shared" si="963"/>
        <v>769177</v>
      </c>
      <c r="O1828" s="12" t="e">
        <f>1000*(IF(I83&lt;18,VLOOKUP(I83,'[1]Mortality (No Interventions) H'!$B$10:$O$129,13),VLOOKUP(I83,'[1]Mortality (Interventions) H'!$B$392:$AV$512,43)))</f>
        <v>#N/A</v>
      </c>
      <c r="P1828" s="11">
        <v>0</v>
      </c>
      <c r="Q1828" s="10" t="e">
        <f t="shared" si="972"/>
        <v>#N/A</v>
      </c>
      <c r="R1828" s="10" t="e">
        <f t="shared" si="973"/>
        <v>#N/A</v>
      </c>
      <c r="S1828" s="10" t="e">
        <f t="shared" si="974"/>
        <v>#N/A</v>
      </c>
      <c r="T1828" s="9" t="e">
        <f t="shared" si="964"/>
        <v>#N/A</v>
      </c>
      <c r="V1828" s="8" t="e">
        <f t="shared" si="975"/>
        <v>#N/A</v>
      </c>
      <c r="W1828" s="8" t="e">
        <f t="shared" si="965"/>
        <v>#N/A</v>
      </c>
      <c r="Y1828" s="8">
        <f t="shared" si="966"/>
        <v>0</v>
      </c>
      <c r="Z1828" s="8">
        <f t="shared" si="967"/>
        <v>0</v>
      </c>
      <c r="AA1828" s="8">
        <f t="shared" si="968"/>
        <v>0</v>
      </c>
      <c r="AB1828" s="8">
        <f t="shared" si="976"/>
        <v>0</v>
      </c>
      <c r="AC1828" s="8">
        <f t="shared" si="969"/>
        <v>0</v>
      </c>
      <c r="AD1828" s="8">
        <f t="shared" si="977"/>
        <v>0</v>
      </c>
      <c r="AE1828" s="8">
        <f t="shared" si="970"/>
        <v>0</v>
      </c>
      <c r="AJ1828" s="7"/>
      <c r="AK1828" s="6"/>
      <c r="AL1828" s="6"/>
      <c r="AM1828" s="5"/>
      <c r="AN1828" s="5"/>
    </row>
    <row r="1829" spans="8:40" x14ac:dyDescent="0.15">
      <c r="H1829" s="17">
        <f t="shared" si="978"/>
        <v>144</v>
      </c>
      <c r="I1829" s="7" t="b">
        <f t="shared" si="971"/>
        <v>0</v>
      </c>
      <c r="J1829" s="16">
        <v>0</v>
      </c>
      <c r="K1829" s="14">
        <v>0</v>
      </c>
      <c r="L1829" s="15">
        <f t="shared" si="979"/>
        <v>2727.6526193039349</v>
      </c>
      <c r="M1829" s="14">
        <f t="shared" si="963"/>
        <v>769177</v>
      </c>
      <c r="O1829" s="12" t="e">
        <f>1000*(IF(I84&lt;18,VLOOKUP(I84,'[1]Mortality (No Interventions) H'!$B$10:$O$129,13),VLOOKUP(I84,'[1]Mortality (Interventions) H'!$B$392:$AV$512,43)))</f>
        <v>#N/A</v>
      </c>
      <c r="P1829" s="11">
        <v>0</v>
      </c>
      <c r="Q1829" s="10" t="e">
        <f t="shared" si="972"/>
        <v>#N/A</v>
      </c>
      <c r="R1829" s="10" t="e">
        <f t="shared" si="973"/>
        <v>#N/A</v>
      </c>
      <c r="S1829" s="10" t="e">
        <f t="shared" si="974"/>
        <v>#N/A</v>
      </c>
      <c r="T1829" s="9" t="e">
        <f t="shared" si="964"/>
        <v>#N/A</v>
      </c>
      <c r="V1829" s="8" t="e">
        <f t="shared" si="975"/>
        <v>#N/A</v>
      </c>
      <c r="W1829" s="8" t="e">
        <f t="shared" si="965"/>
        <v>#N/A</v>
      </c>
      <c r="Y1829" s="8">
        <f t="shared" si="966"/>
        <v>0</v>
      </c>
      <c r="Z1829" s="8">
        <f t="shared" si="967"/>
        <v>0</v>
      </c>
      <c r="AA1829" s="8">
        <f t="shared" si="968"/>
        <v>0</v>
      </c>
      <c r="AB1829" s="8">
        <f t="shared" si="976"/>
        <v>0</v>
      </c>
      <c r="AC1829" s="8">
        <f t="shared" si="969"/>
        <v>0</v>
      </c>
      <c r="AD1829" s="8">
        <f t="shared" si="977"/>
        <v>0</v>
      </c>
      <c r="AE1829" s="8">
        <f t="shared" si="970"/>
        <v>0</v>
      </c>
      <c r="AJ1829" s="7"/>
      <c r="AK1829" s="6"/>
      <c r="AL1829" s="6"/>
      <c r="AM1829" s="5"/>
      <c r="AN1829" s="5"/>
    </row>
    <row r="1830" spans="8:40" x14ac:dyDescent="0.15">
      <c r="H1830" s="17">
        <f t="shared" si="978"/>
        <v>145</v>
      </c>
      <c r="I1830" s="7" t="b">
        <f t="shared" si="971"/>
        <v>0</v>
      </c>
      <c r="J1830" s="16">
        <v>0</v>
      </c>
      <c r="K1830" s="14">
        <v>0</v>
      </c>
      <c r="L1830" s="15">
        <f t="shared" si="979"/>
        <v>2727.6526193039349</v>
      </c>
      <c r="M1830" s="14">
        <f t="shared" si="963"/>
        <v>769177</v>
      </c>
      <c r="O1830" s="12" t="e">
        <f>1000*(IF(I85&lt;18,VLOOKUP(I85,'[1]Mortality (No Interventions) H'!$B$10:$O$129,13),VLOOKUP(I85,'[1]Mortality (Interventions) H'!$B$392:$AV$512,43)))</f>
        <v>#N/A</v>
      </c>
      <c r="P1830" s="11">
        <v>0</v>
      </c>
      <c r="Q1830" s="10" t="e">
        <f t="shared" si="972"/>
        <v>#N/A</v>
      </c>
      <c r="R1830" s="10" t="e">
        <f t="shared" si="973"/>
        <v>#N/A</v>
      </c>
      <c r="S1830" s="10" t="e">
        <f t="shared" si="974"/>
        <v>#N/A</v>
      </c>
      <c r="T1830" s="9" t="e">
        <f t="shared" si="964"/>
        <v>#N/A</v>
      </c>
      <c r="V1830" s="8" t="e">
        <f t="shared" si="975"/>
        <v>#N/A</v>
      </c>
      <c r="W1830" s="8" t="e">
        <f t="shared" si="965"/>
        <v>#N/A</v>
      </c>
      <c r="Y1830" s="8">
        <f t="shared" si="966"/>
        <v>0</v>
      </c>
      <c r="Z1830" s="8">
        <f t="shared" si="967"/>
        <v>0</v>
      </c>
      <c r="AA1830" s="8">
        <f t="shared" si="968"/>
        <v>0</v>
      </c>
      <c r="AB1830" s="8">
        <f t="shared" si="976"/>
        <v>0</v>
      </c>
      <c r="AC1830" s="8">
        <f t="shared" si="969"/>
        <v>0</v>
      </c>
      <c r="AD1830" s="8">
        <f t="shared" si="977"/>
        <v>0</v>
      </c>
      <c r="AE1830" s="8">
        <f t="shared" si="970"/>
        <v>0</v>
      </c>
      <c r="AJ1830" s="7"/>
      <c r="AK1830" s="6"/>
      <c r="AL1830" s="6"/>
      <c r="AM1830" s="5"/>
      <c r="AN1830" s="5"/>
    </row>
    <row r="1831" spans="8:40" x14ac:dyDescent="0.15">
      <c r="H1831" s="17">
        <f t="shared" si="978"/>
        <v>146</v>
      </c>
      <c r="I1831" s="7" t="b">
        <f t="shared" si="971"/>
        <v>0</v>
      </c>
      <c r="J1831" s="16">
        <v>0</v>
      </c>
      <c r="K1831" s="14">
        <v>0</v>
      </c>
      <c r="L1831" s="15">
        <f t="shared" si="979"/>
        <v>2727.6526193039349</v>
      </c>
      <c r="M1831" s="14">
        <f t="shared" si="963"/>
        <v>769177</v>
      </c>
      <c r="O1831" s="12" t="e">
        <f>1000*(IF(I86&lt;18,VLOOKUP(I86,'[1]Mortality (No Interventions) H'!$B$10:$O$129,13),VLOOKUP(I86,'[1]Mortality (Interventions) H'!$B$392:$AV$512,43)))</f>
        <v>#N/A</v>
      </c>
      <c r="P1831" s="11">
        <v>0</v>
      </c>
      <c r="Q1831" s="10" t="e">
        <f t="shared" si="972"/>
        <v>#N/A</v>
      </c>
      <c r="R1831" s="10" t="e">
        <f t="shared" si="973"/>
        <v>#N/A</v>
      </c>
      <c r="S1831" s="10" t="e">
        <f t="shared" si="974"/>
        <v>#N/A</v>
      </c>
      <c r="T1831" s="9" t="e">
        <f t="shared" si="964"/>
        <v>#N/A</v>
      </c>
      <c r="V1831" s="8" t="e">
        <f t="shared" si="975"/>
        <v>#N/A</v>
      </c>
      <c r="W1831" s="8" t="e">
        <f t="shared" si="965"/>
        <v>#N/A</v>
      </c>
      <c r="Y1831" s="8">
        <f t="shared" si="966"/>
        <v>0</v>
      </c>
      <c r="Z1831" s="8">
        <f t="shared" si="967"/>
        <v>0</v>
      </c>
      <c r="AA1831" s="8">
        <f t="shared" si="968"/>
        <v>0</v>
      </c>
      <c r="AB1831" s="8">
        <f t="shared" si="976"/>
        <v>0</v>
      </c>
      <c r="AC1831" s="8">
        <f t="shared" si="969"/>
        <v>0</v>
      </c>
      <c r="AD1831" s="8">
        <f t="shared" si="977"/>
        <v>0</v>
      </c>
      <c r="AE1831" s="8">
        <f t="shared" si="970"/>
        <v>0</v>
      </c>
      <c r="AJ1831" s="7"/>
      <c r="AK1831" s="6"/>
      <c r="AL1831" s="6"/>
      <c r="AM1831" s="5"/>
      <c r="AN1831" s="5"/>
    </row>
    <row r="1832" spans="8:40" x14ac:dyDescent="0.15">
      <c r="H1832" s="17">
        <f t="shared" si="978"/>
        <v>147</v>
      </c>
      <c r="I1832" s="7" t="b">
        <f t="shared" si="971"/>
        <v>0</v>
      </c>
      <c r="J1832" s="16">
        <v>0</v>
      </c>
      <c r="K1832" s="14">
        <v>0</v>
      </c>
      <c r="L1832" s="15">
        <f t="shared" si="979"/>
        <v>2727.6526193039349</v>
      </c>
      <c r="M1832" s="14">
        <f t="shared" si="963"/>
        <v>769177</v>
      </c>
      <c r="O1832" s="12" t="e">
        <f>1000*(IF(I87&lt;18,VLOOKUP(I87,'[1]Mortality (No Interventions) H'!$B$10:$O$129,13),VLOOKUP(I87,'[1]Mortality (Interventions) H'!$B$392:$AV$512,43)))</f>
        <v>#N/A</v>
      </c>
      <c r="P1832" s="11">
        <v>0</v>
      </c>
      <c r="Q1832" s="10" t="e">
        <f t="shared" si="972"/>
        <v>#N/A</v>
      </c>
      <c r="R1832" s="10" t="e">
        <f t="shared" si="973"/>
        <v>#N/A</v>
      </c>
      <c r="S1832" s="10" t="e">
        <f t="shared" si="974"/>
        <v>#N/A</v>
      </c>
      <c r="T1832" s="9" t="e">
        <f t="shared" si="964"/>
        <v>#N/A</v>
      </c>
      <c r="V1832" s="8" t="e">
        <f t="shared" si="975"/>
        <v>#N/A</v>
      </c>
      <c r="W1832" s="8" t="e">
        <f t="shared" si="965"/>
        <v>#N/A</v>
      </c>
      <c r="Y1832" s="8">
        <f t="shared" si="966"/>
        <v>0</v>
      </c>
      <c r="Z1832" s="8">
        <f t="shared" si="967"/>
        <v>0</v>
      </c>
      <c r="AA1832" s="8">
        <f t="shared" si="968"/>
        <v>0</v>
      </c>
      <c r="AB1832" s="8">
        <f t="shared" si="976"/>
        <v>0</v>
      </c>
      <c r="AC1832" s="8">
        <f t="shared" si="969"/>
        <v>0</v>
      </c>
      <c r="AD1832" s="8">
        <f t="shared" si="977"/>
        <v>0</v>
      </c>
      <c r="AE1832" s="8">
        <f t="shared" si="970"/>
        <v>0</v>
      </c>
      <c r="AJ1832" s="7"/>
      <c r="AK1832" s="6"/>
      <c r="AL1832" s="6"/>
      <c r="AM1832" s="5"/>
      <c r="AN1832" s="5"/>
    </row>
    <row r="1833" spans="8:40" x14ac:dyDescent="0.15">
      <c r="H1833" s="17">
        <f t="shared" si="978"/>
        <v>148</v>
      </c>
      <c r="I1833" s="7" t="b">
        <f t="shared" si="971"/>
        <v>0</v>
      </c>
      <c r="J1833" s="16">
        <v>0</v>
      </c>
      <c r="K1833" s="14">
        <v>0</v>
      </c>
      <c r="L1833" s="15">
        <f t="shared" si="979"/>
        <v>2727.6526193039349</v>
      </c>
      <c r="M1833" s="14">
        <f t="shared" si="963"/>
        <v>769177</v>
      </c>
      <c r="O1833" s="12" t="e">
        <f>1000*(IF(I88&lt;18,VLOOKUP(I88,'[1]Mortality (No Interventions) H'!$B$10:$O$129,13),VLOOKUP(I88,'[1]Mortality (Interventions) H'!$B$392:$AV$512,43)))</f>
        <v>#N/A</v>
      </c>
      <c r="P1833" s="11">
        <v>0</v>
      </c>
      <c r="Q1833" s="10" t="e">
        <f t="shared" si="972"/>
        <v>#N/A</v>
      </c>
      <c r="R1833" s="10" t="e">
        <f t="shared" si="973"/>
        <v>#N/A</v>
      </c>
      <c r="S1833" s="10" t="e">
        <f t="shared" si="974"/>
        <v>#N/A</v>
      </c>
      <c r="T1833" s="9" t="e">
        <f t="shared" si="964"/>
        <v>#N/A</v>
      </c>
      <c r="V1833" s="8" t="e">
        <f t="shared" si="975"/>
        <v>#N/A</v>
      </c>
      <c r="W1833" s="8" t="e">
        <f t="shared" si="965"/>
        <v>#N/A</v>
      </c>
      <c r="Y1833" s="8">
        <f t="shared" si="966"/>
        <v>0</v>
      </c>
      <c r="Z1833" s="8">
        <f t="shared" si="967"/>
        <v>0</v>
      </c>
      <c r="AA1833" s="8">
        <f t="shared" si="968"/>
        <v>0</v>
      </c>
      <c r="AB1833" s="8">
        <f t="shared" si="976"/>
        <v>0</v>
      </c>
      <c r="AC1833" s="8">
        <f t="shared" si="969"/>
        <v>0</v>
      </c>
      <c r="AD1833" s="8">
        <f t="shared" si="977"/>
        <v>0</v>
      </c>
      <c r="AE1833" s="8">
        <f t="shared" si="970"/>
        <v>0</v>
      </c>
      <c r="AJ1833" s="7"/>
      <c r="AK1833" s="6"/>
      <c r="AL1833" s="6"/>
      <c r="AM1833" s="5"/>
      <c r="AN1833" s="5"/>
    </row>
    <row r="1834" spans="8:40" x14ac:dyDescent="0.15">
      <c r="H1834" s="17">
        <f t="shared" si="978"/>
        <v>149</v>
      </c>
      <c r="I1834" s="7" t="b">
        <f t="shared" si="971"/>
        <v>0</v>
      </c>
      <c r="J1834" s="16">
        <v>0</v>
      </c>
      <c r="K1834" s="14">
        <v>0</v>
      </c>
      <c r="L1834" s="15">
        <f t="shared" si="979"/>
        <v>2727.6526193039349</v>
      </c>
      <c r="M1834" s="14">
        <f t="shared" si="963"/>
        <v>769177</v>
      </c>
      <c r="O1834" s="12" t="e">
        <f>1000*(IF(I89&lt;18,VLOOKUP(I89,'[1]Mortality (No Interventions) H'!$B$10:$O$129,13),VLOOKUP(I89,'[1]Mortality (Interventions) H'!$B$392:$AV$512,43)))</f>
        <v>#N/A</v>
      </c>
      <c r="P1834" s="11">
        <v>0</v>
      </c>
      <c r="Q1834" s="10" t="e">
        <f t="shared" si="972"/>
        <v>#N/A</v>
      </c>
      <c r="R1834" s="10" t="e">
        <f t="shared" si="973"/>
        <v>#N/A</v>
      </c>
      <c r="S1834" s="10" t="e">
        <f t="shared" si="974"/>
        <v>#N/A</v>
      </c>
      <c r="T1834" s="9" t="e">
        <f t="shared" si="964"/>
        <v>#N/A</v>
      </c>
      <c r="V1834" s="8" t="e">
        <f t="shared" si="975"/>
        <v>#N/A</v>
      </c>
      <c r="W1834" s="8" t="e">
        <f t="shared" si="965"/>
        <v>#N/A</v>
      </c>
      <c r="Y1834" s="8">
        <f t="shared" si="966"/>
        <v>0</v>
      </c>
      <c r="Z1834" s="8">
        <f t="shared" si="967"/>
        <v>0</v>
      </c>
      <c r="AA1834" s="8">
        <f t="shared" si="968"/>
        <v>0</v>
      </c>
      <c r="AB1834" s="8">
        <f t="shared" si="976"/>
        <v>0</v>
      </c>
      <c r="AC1834" s="8">
        <f t="shared" si="969"/>
        <v>0</v>
      </c>
      <c r="AD1834" s="8">
        <f t="shared" si="977"/>
        <v>0</v>
      </c>
      <c r="AE1834" s="8">
        <f t="shared" si="970"/>
        <v>0</v>
      </c>
      <c r="AJ1834" s="7"/>
      <c r="AK1834" s="6"/>
      <c r="AL1834" s="6"/>
      <c r="AM1834" s="5"/>
      <c r="AN1834" s="5"/>
    </row>
    <row r="1835" spans="8:40" x14ac:dyDescent="0.15">
      <c r="H1835" s="17">
        <f t="shared" si="978"/>
        <v>150</v>
      </c>
      <c r="I1835" s="7" t="b">
        <f t="shared" si="971"/>
        <v>0</v>
      </c>
      <c r="J1835" s="16">
        <v>0</v>
      </c>
      <c r="K1835" s="14">
        <v>0</v>
      </c>
      <c r="L1835" s="15">
        <f t="shared" si="979"/>
        <v>2727.6526193039349</v>
      </c>
      <c r="M1835" s="14">
        <f t="shared" si="963"/>
        <v>769177</v>
      </c>
      <c r="O1835" s="12" t="e">
        <f>1000*(IF(I90&lt;18,VLOOKUP(I90,'[1]Mortality (No Interventions) H'!$B$10:$O$129,13),VLOOKUP(I90,'[1]Mortality (Interventions) H'!$B$392:$AV$512,43)))</f>
        <v>#N/A</v>
      </c>
      <c r="P1835" s="11">
        <v>0</v>
      </c>
      <c r="Q1835" s="10" t="e">
        <f t="shared" si="972"/>
        <v>#N/A</v>
      </c>
      <c r="R1835" s="10" t="e">
        <f t="shared" si="973"/>
        <v>#N/A</v>
      </c>
      <c r="S1835" s="10" t="e">
        <f t="shared" si="974"/>
        <v>#N/A</v>
      </c>
      <c r="T1835" s="9" t="e">
        <f t="shared" si="964"/>
        <v>#N/A</v>
      </c>
      <c r="V1835" s="8" t="e">
        <f t="shared" si="975"/>
        <v>#N/A</v>
      </c>
      <c r="W1835" s="8" t="e">
        <f t="shared" si="965"/>
        <v>#N/A</v>
      </c>
      <c r="Y1835" s="8">
        <f t="shared" si="966"/>
        <v>0</v>
      </c>
      <c r="Z1835" s="8">
        <f t="shared" si="967"/>
        <v>0</v>
      </c>
      <c r="AA1835" s="8">
        <f t="shared" si="968"/>
        <v>0</v>
      </c>
      <c r="AB1835" s="8">
        <f t="shared" si="976"/>
        <v>0</v>
      </c>
      <c r="AC1835" s="8">
        <f t="shared" si="969"/>
        <v>0</v>
      </c>
      <c r="AD1835" s="8">
        <f t="shared" si="977"/>
        <v>0</v>
      </c>
      <c r="AE1835" s="8">
        <f t="shared" si="970"/>
        <v>0</v>
      </c>
      <c r="AJ1835" s="7"/>
      <c r="AK1835" s="6"/>
      <c r="AL1835" s="6"/>
      <c r="AM1835" s="5"/>
      <c r="AN1835" s="5"/>
    </row>
    <row r="1836" spans="8:40" x14ac:dyDescent="0.15">
      <c r="H1836" s="17">
        <f t="shared" si="978"/>
        <v>151</v>
      </c>
      <c r="I1836" s="7" t="b">
        <f t="shared" si="971"/>
        <v>0</v>
      </c>
      <c r="J1836" s="16">
        <v>0</v>
      </c>
      <c r="K1836" s="14">
        <v>0</v>
      </c>
      <c r="L1836" s="15">
        <f t="shared" si="979"/>
        <v>2727.6526193039349</v>
      </c>
      <c r="M1836" s="14">
        <f t="shared" si="963"/>
        <v>769177</v>
      </c>
      <c r="O1836" s="12" t="e">
        <f>1000*(IF(I91&lt;18,VLOOKUP(I91,'[1]Mortality (No Interventions) H'!$B$10:$O$129,13),VLOOKUP(I91,'[1]Mortality (Interventions) H'!$B$392:$AV$512,43)))</f>
        <v>#N/A</v>
      </c>
      <c r="P1836" s="11">
        <v>0</v>
      </c>
      <c r="Q1836" s="10" t="e">
        <f t="shared" si="972"/>
        <v>#N/A</v>
      </c>
      <c r="R1836" s="10" t="e">
        <f t="shared" si="973"/>
        <v>#N/A</v>
      </c>
      <c r="S1836" s="10" t="e">
        <f t="shared" si="974"/>
        <v>#N/A</v>
      </c>
      <c r="T1836" s="9" t="e">
        <f t="shared" si="964"/>
        <v>#N/A</v>
      </c>
      <c r="V1836" s="8" t="e">
        <f t="shared" si="975"/>
        <v>#N/A</v>
      </c>
      <c r="W1836" s="8" t="e">
        <f t="shared" si="965"/>
        <v>#N/A</v>
      </c>
      <c r="Y1836" s="8">
        <f t="shared" si="966"/>
        <v>0</v>
      </c>
      <c r="Z1836" s="8">
        <f t="shared" si="967"/>
        <v>0</v>
      </c>
      <c r="AA1836" s="8">
        <f t="shared" si="968"/>
        <v>0</v>
      </c>
      <c r="AB1836" s="8">
        <f t="shared" si="976"/>
        <v>0</v>
      </c>
      <c r="AC1836" s="8">
        <f t="shared" si="969"/>
        <v>0</v>
      </c>
      <c r="AD1836" s="8">
        <f t="shared" si="977"/>
        <v>0</v>
      </c>
      <c r="AE1836" s="8">
        <f t="shared" si="970"/>
        <v>0</v>
      </c>
      <c r="AJ1836" s="7"/>
      <c r="AK1836" s="6"/>
      <c r="AL1836" s="6"/>
      <c r="AM1836" s="5"/>
      <c r="AN1836" s="5"/>
    </row>
    <row r="1837" spans="8:40" x14ac:dyDescent="0.15">
      <c r="H1837" s="17">
        <f t="shared" si="978"/>
        <v>152</v>
      </c>
      <c r="I1837" s="7" t="b">
        <f t="shared" si="971"/>
        <v>0</v>
      </c>
      <c r="J1837" s="16">
        <v>0</v>
      </c>
      <c r="K1837" s="14">
        <v>0</v>
      </c>
      <c r="L1837" s="15">
        <f t="shared" si="979"/>
        <v>2727.6526193039349</v>
      </c>
      <c r="M1837" s="14">
        <f t="shared" si="963"/>
        <v>769177</v>
      </c>
      <c r="O1837" s="12" t="e">
        <f>1000*(IF(I92&lt;18,VLOOKUP(I92,'[1]Mortality (No Interventions) H'!$B$10:$O$129,13),VLOOKUP(I92,'[1]Mortality (Interventions) H'!$B$392:$AV$512,43)))</f>
        <v>#N/A</v>
      </c>
      <c r="P1837" s="11">
        <v>0</v>
      </c>
      <c r="Q1837" s="10" t="e">
        <f t="shared" si="972"/>
        <v>#N/A</v>
      </c>
      <c r="R1837" s="10" t="e">
        <f t="shared" si="973"/>
        <v>#N/A</v>
      </c>
      <c r="S1837" s="10" t="e">
        <f t="shared" si="974"/>
        <v>#N/A</v>
      </c>
      <c r="T1837" s="9" t="e">
        <f t="shared" si="964"/>
        <v>#N/A</v>
      </c>
      <c r="V1837" s="8" t="e">
        <f t="shared" si="975"/>
        <v>#N/A</v>
      </c>
      <c r="W1837" s="8" t="e">
        <f t="shared" si="965"/>
        <v>#N/A</v>
      </c>
      <c r="Y1837" s="8">
        <f t="shared" si="966"/>
        <v>0</v>
      </c>
      <c r="Z1837" s="8">
        <f t="shared" si="967"/>
        <v>0</v>
      </c>
      <c r="AA1837" s="8">
        <f t="shared" si="968"/>
        <v>0</v>
      </c>
      <c r="AB1837" s="8">
        <f t="shared" si="976"/>
        <v>0</v>
      </c>
      <c r="AC1837" s="8">
        <f t="shared" si="969"/>
        <v>0</v>
      </c>
      <c r="AD1837" s="8">
        <f t="shared" si="977"/>
        <v>0</v>
      </c>
      <c r="AE1837" s="8">
        <f t="shared" si="970"/>
        <v>0</v>
      </c>
      <c r="AJ1837" s="7"/>
      <c r="AK1837" s="6"/>
      <c r="AL1837" s="6"/>
      <c r="AM1837" s="5"/>
      <c r="AN1837" s="5"/>
    </row>
    <row r="1838" spans="8:40" x14ac:dyDescent="0.15">
      <c r="H1838" s="17">
        <f t="shared" si="978"/>
        <v>153</v>
      </c>
      <c r="I1838" s="7" t="b">
        <f t="shared" si="971"/>
        <v>0</v>
      </c>
      <c r="J1838" s="16">
        <v>0</v>
      </c>
      <c r="K1838" s="14">
        <v>0</v>
      </c>
      <c r="L1838" s="15">
        <f t="shared" si="979"/>
        <v>2727.6526193039349</v>
      </c>
      <c r="M1838" s="14">
        <f t="shared" si="963"/>
        <v>769177</v>
      </c>
      <c r="O1838" s="12" t="e">
        <f>1000*(IF(I93&lt;18,VLOOKUP(I93,'[1]Mortality (No Interventions) H'!$B$10:$O$129,13),VLOOKUP(I93,'[1]Mortality (Interventions) H'!$B$392:$AV$512,43)))</f>
        <v>#N/A</v>
      </c>
      <c r="P1838" s="11">
        <v>0</v>
      </c>
      <c r="Q1838" s="10" t="e">
        <f t="shared" si="972"/>
        <v>#N/A</v>
      </c>
      <c r="R1838" s="10" t="e">
        <f t="shared" si="973"/>
        <v>#N/A</v>
      </c>
      <c r="S1838" s="10" t="e">
        <f t="shared" si="974"/>
        <v>#N/A</v>
      </c>
      <c r="T1838" s="9" t="e">
        <f t="shared" si="964"/>
        <v>#N/A</v>
      </c>
      <c r="V1838" s="8" t="e">
        <f t="shared" si="975"/>
        <v>#N/A</v>
      </c>
      <c r="W1838" s="8" t="e">
        <f t="shared" si="965"/>
        <v>#N/A</v>
      </c>
      <c r="Y1838" s="8">
        <f t="shared" si="966"/>
        <v>0</v>
      </c>
      <c r="Z1838" s="8">
        <f t="shared" si="967"/>
        <v>0</v>
      </c>
      <c r="AA1838" s="8">
        <f t="shared" si="968"/>
        <v>0</v>
      </c>
      <c r="AB1838" s="8">
        <f t="shared" si="976"/>
        <v>0</v>
      </c>
      <c r="AC1838" s="8">
        <f t="shared" si="969"/>
        <v>0</v>
      </c>
      <c r="AD1838" s="8">
        <f t="shared" si="977"/>
        <v>0</v>
      </c>
      <c r="AE1838" s="8">
        <f t="shared" si="970"/>
        <v>0</v>
      </c>
      <c r="AJ1838" s="7"/>
      <c r="AK1838" s="6"/>
      <c r="AL1838" s="6"/>
      <c r="AM1838" s="5"/>
      <c r="AN1838" s="5"/>
    </row>
    <row r="1839" spans="8:40" x14ac:dyDescent="0.15">
      <c r="H1839" s="17">
        <f t="shared" si="978"/>
        <v>154</v>
      </c>
      <c r="I1839" s="7" t="b">
        <f t="shared" si="971"/>
        <v>0</v>
      </c>
      <c r="J1839" s="16">
        <v>0</v>
      </c>
      <c r="K1839" s="14">
        <v>0</v>
      </c>
      <c r="L1839" s="15">
        <f t="shared" si="979"/>
        <v>2727.6526193039349</v>
      </c>
      <c r="M1839" s="14">
        <f t="shared" si="963"/>
        <v>769177</v>
      </c>
      <c r="O1839" s="12" t="e">
        <f>1000*(IF(I94&lt;18,VLOOKUP(I94,'[1]Mortality (No Interventions) H'!$B$10:$O$129,13),VLOOKUP(I94,'[1]Mortality (Interventions) H'!$B$392:$AV$512,43)))</f>
        <v>#N/A</v>
      </c>
      <c r="P1839" s="11">
        <v>0</v>
      </c>
      <c r="Q1839" s="10" t="e">
        <f t="shared" si="972"/>
        <v>#N/A</v>
      </c>
      <c r="R1839" s="10" t="e">
        <f t="shared" si="973"/>
        <v>#N/A</v>
      </c>
      <c r="S1839" s="10" t="e">
        <f t="shared" si="974"/>
        <v>#N/A</v>
      </c>
      <c r="T1839" s="9" t="e">
        <f t="shared" si="964"/>
        <v>#N/A</v>
      </c>
      <c r="V1839" s="8" t="e">
        <f t="shared" si="975"/>
        <v>#N/A</v>
      </c>
      <c r="W1839" s="8" t="e">
        <f t="shared" si="965"/>
        <v>#N/A</v>
      </c>
      <c r="Y1839" s="8">
        <f t="shared" si="966"/>
        <v>0</v>
      </c>
      <c r="Z1839" s="8">
        <f t="shared" si="967"/>
        <v>0</v>
      </c>
      <c r="AA1839" s="8">
        <f t="shared" si="968"/>
        <v>0</v>
      </c>
      <c r="AB1839" s="8">
        <f t="shared" si="976"/>
        <v>0</v>
      </c>
      <c r="AC1839" s="8">
        <f t="shared" si="969"/>
        <v>0</v>
      </c>
      <c r="AD1839" s="8">
        <f t="shared" si="977"/>
        <v>0</v>
      </c>
      <c r="AE1839" s="8">
        <f t="shared" si="970"/>
        <v>0</v>
      </c>
      <c r="AJ1839" s="7"/>
      <c r="AK1839" s="6"/>
      <c r="AL1839" s="6"/>
      <c r="AM1839" s="5"/>
      <c r="AN1839" s="5"/>
    </row>
    <row r="1840" spans="8:40" x14ac:dyDescent="0.15">
      <c r="H1840" s="17">
        <f t="shared" si="978"/>
        <v>155</v>
      </c>
      <c r="I1840" s="7" t="b">
        <f t="shared" si="971"/>
        <v>0</v>
      </c>
      <c r="J1840" s="16">
        <v>0</v>
      </c>
      <c r="K1840" s="14">
        <v>0</v>
      </c>
      <c r="L1840" s="15">
        <f t="shared" si="979"/>
        <v>2727.6526193039349</v>
      </c>
      <c r="M1840" s="14">
        <f t="shared" si="963"/>
        <v>769177</v>
      </c>
      <c r="O1840" s="12" t="e">
        <f>1000*(IF(I95&lt;18,VLOOKUP(I95,'[1]Mortality (No Interventions) H'!$B$10:$O$129,13),VLOOKUP(I95,'[1]Mortality (Interventions) H'!$B$392:$AV$512,43)))</f>
        <v>#N/A</v>
      </c>
      <c r="P1840" s="11">
        <v>0</v>
      </c>
      <c r="Q1840" s="10" t="e">
        <f t="shared" si="972"/>
        <v>#N/A</v>
      </c>
      <c r="R1840" s="10" t="e">
        <f t="shared" si="973"/>
        <v>#N/A</v>
      </c>
      <c r="S1840" s="10" t="e">
        <f t="shared" si="974"/>
        <v>#N/A</v>
      </c>
      <c r="T1840" s="9" t="e">
        <f t="shared" si="964"/>
        <v>#N/A</v>
      </c>
      <c r="V1840" s="8" t="e">
        <f t="shared" si="975"/>
        <v>#N/A</v>
      </c>
      <c r="W1840" s="8" t="e">
        <f t="shared" si="965"/>
        <v>#N/A</v>
      </c>
      <c r="Y1840" s="8">
        <f t="shared" si="966"/>
        <v>0</v>
      </c>
      <c r="Z1840" s="8">
        <f t="shared" si="967"/>
        <v>0</v>
      </c>
      <c r="AA1840" s="8">
        <f t="shared" si="968"/>
        <v>0</v>
      </c>
      <c r="AB1840" s="8">
        <f t="shared" si="976"/>
        <v>0</v>
      </c>
      <c r="AC1840" s="8">
        <f t="shared" si="969"/>
        <v>0</v>
      </c>
      <c r="AD1840" s="8">
        <f t="shared" si="977"/>
        <v>0</v>
      </c>
      <c r="AE1840" s="8">
        <f t="shared" si="970"/>
        <v>0</v>
      </c>
      <c r="AJ1840" s="7"/>
      <c r="AK1840" s="6"/>
      <c r="AL1840" s="6"/>
      <c r="AM1840" s="5"/>
      <c r="AN1840" s="5"/>
    </row>
    <row r="1841" spans="8:40" x14ac:dyDescent="0.15">
      <c r="H1841" s="17">
        <f t="shared" si="978"/>
        <v>156</v>
      </c>
      <c r="I1841" s="7" t="b">
        <f t="shared" si="971"/>
        <v>0</v>
      </c>
      <c r="J1841" s="16">
        <v>0</v>
      </c>
      <c r="K1841" s="14">
        <v>0</v>
      </c>
      <c r="L1841" s="15">
        <f t="shared" si="979"/>
        <v>2727.6526193039349</v>
      </c>
      <c r="M1841" s="14">
        <f t="shared" si="963"/>
        <v>769177</v>
      </c>
      <c r="O1841" s="12" t="e">
        <f>1000*(IF(I96&lt;18,VLOOKUP(I96,'[1]Mortality (No Interventions) H'!$B$10:$O$129,13),VLOOKUP(I96,'[1]Mortality (Interventions) H'!$B$392:$AV$512,43)))</f>
        <v>#N/A</v>
      </c>
      <c r="P1841" s="11">
        <v>0</v>
      </c>
      <c r="Q1841" s="10" t="e">
        <f t="shared" si="972"/>
        <v>#N/A</v>
      </c>
      <c r="R1841" s="10" t="e">
        <f t="shared" si="973"/>
        <v>#N/A</v>
      </c>
      <c r="S1841" s="10" t="e">
        <f t="shared" si="974"/>
        <v>#N/A</v>
      </c>
      <c r="T1841" s="9" t="e">
        <f t="shared" si="964"/>
        <v>#N/A</v>
      </c>
      <c r="V1841" s="8" t="e">
        <f t="shared" si="975"/>
        <v>#N/A</v>
      </c>
      <c r="W1841" s="8" t="e">
        <f t="shared" si="965"/>
        <v>#N/A</v>
      </c>
      <c r="Y1841" s="8">
        <f t="shared" si="966"/>
        <v>0</v>
      </c>
      <c r="Z1841" s="8">
        <f t="shared" si="967"/>
        <v>0</v>
      </c>
      <c r="AA1841" s="8">
        <f t="shared" si="968"/>
        <v>0</v>
      </c>
      <c r="AB1841" s="8">
        <f t="shared" si="976"/>
        <v>0</v>
      </c>
      <c r="AC1841" s="8">
        <f t="shared" si="969"/>
        <v>0</v>
      </c>
      <c r="AD1841" s="8">
        <f t="shared" si="977"/>
        <v>0</v>
      </c>
      <c r="AE1841" s="8">
        <f t="shared" si="970"/>
        <v>0</v>
      </c>
      <c r="AJ1841" s="7"/>
      <c r="AK1841" s="6"/>
      <c r="AL1841" s="6"/>
      <c r="AM1841" s="5"/>
      <c r="AN1841" s="5"/>
    </row>
    <row r="1842" spans="8:40" x14ac:dyDescent="0.15">
      <c r="H1842" s="17">
        <f t="shared" si="978"/>
        <v>157</v>
      </c>
      <c r="I1842" s="7" t="b">
        <f t="shared" si="971"/>
        <v>0</v>
      </c>
      <c r="J1842" s="16">
        <v>0</v>
      </c>
      <c r="K1842" s="14">
        <v>0</v>
      </c>
      <c r="L1842" s="15">
        <f t="shared" si="979"/>
        <v>2727.6526193039349</v>
      </c>
      <c r="M1842" s="14">
        <f t="shared" si="963"/>
        <v>769177</v>
      </c>
      <c r="O1842" s="12" t="e">
        <f>1000*(IF(I97&lt;18,VLOOKUP(I97,'[1]Mortality (No Interventions) H'!$B$10:$O$129,13),VLOOKUP(I97,'[1]Mortality (Interventions) H'!$B$392:$AV$512,43)))</f>
        <v>#N/A</v>
      </c>
      <c r="P1842" s="11">
        <v>0</v>
      </c>
      <c r="Q1842" s="10" t="e">
        <f t="shared" si="972"/>
        <v>#N/A</v>
      </c>
      <c r="R1842" s="10" t="e">
        <f t="shared" si="973"/>
        <v>#N/A</v>
      </c>
      <c r="S1842" s="10" t="e">
        <f t="shared" si="974"/>
        <v>#N/A</v>
      </c>
      <c r="T1842" s="9" t="e">
        <f t="shared" si="964"/>
        <v>#N/A</v>
      </c>
      <c r="V1842" s="8" t="e">
        <f t="shared" si="975"/>
        <v>#N/A</v>
      </c>
      <c r="W1842" s="8" t="e">
        <f t="shared" si="965"/>
        <v>#N/A</v>
      </c>
      <c r="Y1842" s="8">
        <f t="shared" si="966"/>
        <v>0</v>
      </c>
      <c r="Z1842" s="8">
        <f t="shared" si="967"/>
        <v>0</v>
      </c>
      <c r="AA1842" s="8">
        <f t="shared" si="968"/>
        <v>0</v>
      </c>
      <c r="AB1842" s="8">
        <f t="shared" si="976"/>
        <v>0</v>
      </c>
      <c r="AC1842" s="8">
        <f t="shared" si="969"/>
        <v>0</v>
      </c>
      <c r="AD1842" s="8">
        <f t="shared" si="977"/>
        <v>0</v>
      </c>
      <c r="AE1842" s="8">
        <f t="shared" si="970"/>
        <v>0</v>
      </c>
      <c r="AJ1842" s="7"/>
      <c r="AK1842" s="6"/>
      <c r="AL1842" s="6"/>
      <c r="AM1842" s="5"/>
      <c r="AN1842" s="5"/>
    </row>
    <row r="1843" spans="8:40" x14ac:dyDescent="0.15">
      <c r="H1843" s="17">
        <f t="shared" si="978"/>
        <v>158</v>
      </c>
      <c r="I1843" s="7" t="b">
        <f t="shared" si="971"/>
        <v>0</v>
      </c>
      <c r="J1843" s="16">
        <v>0</v>
      </c>
      <c r="K1843" s="14">
        <v>0</v>
      </c>
      <c r="L1843" s="15">
        <f t="shared" si="979"/>
        <v>2727.6526193039349</v>
      </c>
      <c r="M1843" s="14">
        <f t="shared" si="963"/>
        <v>769177</v>
      </c>
      <c r="O1843" s="12" t="e">
        <f>1000*(IF(I98&lt;18,VLOOKUP(I98,'[1]Mortality (No Interventions) H'!$B$10:$O$129,13),VLOOKUP(I98,'[1]Mortality (Interventions) H'!$B$392:$AV$512,43)))</f>
        <v>#N/A</v>
      </c>
      <c r="P1843" s="11">
        <v>0</v>
      </c>
      <c r="Q1843" s="10" t="e">
        <f t="shared" si="972"/>
        <v>#N/A</v>
      </c>
      <c r="R1843" s="10" t="e">
        <f t="shared" si="973"/>
        <v>#N/A</v>
      </c>
      <c r="S1843" s="10" t="e">
        <f t="shared" si="974"/>
        <v>#N/A</v>
      </c>
      <c r="T1843" s="9" t="e">
        <f t="shared" si="964"/>
        <v>#N/A</v>
      </c>
      <c r="V1843" s="8" t="e">
        <f t="shared" si="975"/>
        <v>#N/A</v>
      </c>
      <c r="W1843" s="8" t="e">
        <f t="shared" si="965"/>
        <v>#N/A</v>
      </c>
      <c r="Y1843" s="8">
        <f t="shared" si="966"/>
        <v>0</v>
      </c>
      <c r="Z1843" s="8">
        <f t="shared" si="967"/>
        <v>0</v>
      </c>
      <c r="AA1843" s="8">
        <f t="shared" si="968"/>
        <v>0</v>
      </c>
      <c r="AB1843" s="8">
        <f t="shared" si="976"/>
        <v>0</v>
      </c>
      <c r="AC1843" s="8">
        <f t="shared" si="969"/>
        <v>0</v>
      </c>
      <c r="AD1843" s="8">
        <f t="shared" si="977"/>
        <v>0</v>
      </c>
      <c r="AE1843" s="8">
        <f t="shared" si="970"/>
        <v>0</v>
      </c>
      <c r="AJ1843" s="7"/>
      <c r="AK1843" s="6"/>
      <c r="AL1843" s="6"/>
      <c r="AM1843" s="5"/>
      <c r="AN1843" s="5"/>
    </row>
    <row r="1844" spans="8:40" x14ac:dyDescent="0.15">
      <c r="H1844" s="17">
        <f t="shared" si="978"/>
        <v>159</v>
      </c>
      <c r="I1844" s="7" t="b">
        <f t="shared" si="971"/>
        <v>0</v>
      </c>
      <c r="J1844" s="16">
        <v>0</v>
      </c>
      <c r="K1844" s="14">
        <v>0</v>
      </c>
      <c r="L1844" s="15">
        <f t="shared" si="979"/>
        <v>2727.6526193039349</v>
      </c>
      <c r="M1844" s="14">
        <f t="shared" si="963"/>
        <v>769177</v>
      </c>
      <c r="O1844" s="12" t="e">
        <f>1000*(IF(I99&lt;18,VLOOKUP(I99,'[1]Mortality (No Interventions) H'!$B$10:$O$129,13),VLOOKUP(I99,'[1]Mortality (Interventions) H'!$B$392:$AV$512,43)))</f>
        <v>#N/A</v>
      </c>
      <c r="P1844" s="11">
        <v>0</v>
      </c>
      <c r="Q1844" s="10" t="e">
        <f t="shared" si="972"/>
        <v>#N/A</v>
      </c>
      <c r="R1844" s="10" t="e">
        <f t="shared" si="973"/>
        <v>#N/A</v>
      </c>
      <c r="S1844" s="10" t="e">
        <f t="shared" si="974"/>
        <v>#N/A</v>
      </c>
      <c r="T1844" s="9" t="e">
        <f t="shared" si="964"/>
        <v>#N/A</v>
      </c>
      <c r="V1844" s="8" t="e">
        <f t="shared" si="975"/>
        <v>#N/A</v>
      </c>
      <c r="W1844" s="8" t="e">
        <f t="shared" si="965"/>
        <v>#N/A</v>
      </c>
      <c r="Y1844" s="8">
        <f t="shared" si="966"/>
        <v>0</v>
      </c>
      <c r="Z1844" s="8">
        <f t="shared" si="967"/>
        <v>0</v>
      </c>
      <c r="AA1844" s="8">
        <f t="shared" si="968"/>
        <v>0</v>
      </c>
      <c r="AB1844" s="8">
        <f t="shared" si="976"/>
        <v>0</v>
      </c>
      <c r="AC1844" s="8">
        <f t="shared" si="969"/>
        <v>0</v>
      </c>
      <c r="AD1844" s="8">
        <f t="shared" si="977"/>
        <v>0</v>
      </c>
      <c r="AE1844" s="8">
        <f t="shared" si="970"/>
        <v>0</v>
      </c>
      <c r="AJ1844" s="7"/>
      <c r="AK1844" s="6"/>
      <c r="AL1844" s="6"/>
      <c r="AM1844" s="5"/>
      <c r="AN1844" s="5"/>
    </row>
    <row r="1845" spans="8:40" x14ac:dyDescent="0.15">
      <c r="H1845" s="17">
        <f t="shared" si="978"/>
        <v>160</v>
      </c>
      <c r="I1845" s="7" t="b">
        <f t="shared" si="971"/>
        <v>0</v>
      </c>
      <c r="J1845" s="16">
        <v>0</v>
      </c>
      <c r="K1845" s="14">
        <v>0</v>
      </c>
      <c r="L1845" s="15">
        <f t="shared" si="979"/>
        <v>2727.6526193039349</v>
      </c>
      <c r="M1845" s="14">
        <f t="shared" ref="M1845:M1869" si="980">$E$11</f>
        <v>769177</v>
      </c>
      <c r="O1845" s="12" t="e">
        <f>1000*(IF(I100&lt;18,VLOOKUP(I100,'[1]Mortality (No Interventions) H'!$B$10:$O$129,13),VLOOKUP(I100,'[1]Mortality (Interventions) H'!$B$392:$AV$512,43)))</f>
        <v>#N/A</v>
      </c>
      <c r="P1845" s="11">
        <v>0</v>
      </c>
      <c r="Q1845" s="10" t="e">
        <f t="shared" si="972"/>
        <v>#N/A</v>
      </c>
      <c r="R1845" s="10" t="e">
        <f t="shared" si="973"/>
        <v>#N/A</v>
      </c>
      <c r="S1845" s="10" t="e">
        <f t="shared" si="974"/>
        <v>#N/A</v>
      </c>
      <c r="T1845" s="9" t="e">
        <f t="shared" ref="T1845:T1869" si="981">Q1845-SUM(R1845:S1845)</f>
        <v>#N/A</v>
      </c>
      <c r="V1845" s="8" t="e">
        <f t="shared" si="975"/>
        <v>#N/A</v>
      </c>
      <c r="W1845" s="8" t="e">
        <f t="shared" ref="W1845:W1869" si="982">$G$14*M1845*T1845</f>
        <v>#N/A</v>
      </c>
      <c r="Y1845" s="8">
        <f t="shared" ref="Y1845:Y1869" si="983">IFERROR(_xlfn.IFNA($T1845*J1845,0),0)</f>
        <v>0</v>
      </c>
      <c r="Z1845" s="8">
        <f t="shared" ref="Z1845:Z1869" si="984">IFERROR(_xlfn.IFNA(-$T1845*K1845,0),0)</f>
        <v>0</v>
      </c>
      <c r="AA1845" s="8">
        <f t="shared" ref="AA1845:AA1869" si="985">IFERROR(_xlfn.IFNA(-$T1845*L1845,0),0)</f>
        <v>0</v>
      </c>
      <c r="AB1845" s="8">
        <f t="shared" si="976"/>
        <v>0</v>
      </c>
      <c r="AC1845" s="8">
        <f t="shared" ref="AC1845:AC1869" si="986">IFERROR(_xlfn.IFNA(SUM(Y1845:AB1845),0),0)</f>
        <v>0</v>
      </c>
      <c r="AD1845" s="8">
        <f t="shared" si="977"/>
        <v>0</v>
      </c>
      <c r="AE1845" s="8">
        <f t="shared" ref="AE1845:AE1869" si="987">IFERROR(_xlfn.IFNA(SUM(AC1845:AD1845),0),0)</f>
        <v>0</v>
      </c>
      <c r="AJ1845" s="7"/>
      <c r="AK1845" s="6"/>
      <c r="AL1845" s="6"/>
      <c r="AM1845" s="5"/>
      <c r="AN1845" s="5"/>
    </row>
    <row r="1846" spans="8:40" x14ac:dyDescent="0.15">
      <c r="H1846" s="17">
        <f t="shared" si="978"/>
        <v>161</v>
      </c>
      <c r="I1846" s="7" t="b">
        <f t="shared" ref="I1846:I1869" si="988">IF(H1846&lt;121, H1846 )</f>
        <v>0</v>
      </c>
      <c r="J1846" s="16">
        <v>0</v>
      </c>
      <c r="K1846" s="14">
        <v>0</v>
      </c>
      <c r="L1846" s="15">
        <f t="shared" si="979"/>
        <v>2727.6526193039349</v>
      </c>
      <c r="M1846" s="14">
        <f t="shared" si="980"/>
        <v>769177</v>
      </c>
      <c r="O1846" s="12" t="e">
        <f>1000*(IF(I101&lt;18,VLOOKUP(I101,'[1]Mortality (No Interventions) H'!$B$10:$O$129,13),VLOOKUP(I101,'[1]Mortality (Interventions) H'!$B$392:$AV$512,43)))</f>
        <v>#N/A</v>
      </c>
      <c r="P1846" s="11">
        <v>0</v>
      </c>
      <c r="Q1846" s="10" t="e">
        <f t="shared" ref="Q1846:Q1869" si="989">T1845</f>
        <v>#N/A</v>
      </c>
      <c r="R1846" s="10" t="e">
        <f t="shared" ref="R1846:R1869" si="990">O1846*Q1846/1000</f>
        <v>#N/A</v>
      </c>
      <c r="S1846" s="10" t="e">
        <f t="shared" ref="S1846:S1869" si="991">MIN(P1846*Q1846,Q1846-R1846)</f>
        <v>#N/A</v>
      </c>
      <c r="T1846" s="9" t="e">
        <f t="shared" si="981"/>
        <v>#N/A</v>
      </c>
      <c r="V1846" s="8" t="e">
        <f t="shared" ref="V1846:V1869" si="992">W1845</f>
        <v>#N/A</v>
      </c>
      <c r="W1846" s="8" t="e">
        <f t="shared" si="982"/>
        <v>#N/A</v>
      </c>
      <c r="Y1846" s="8">
        <f t="shared" si="983"/>
        <v>0</v>
      </c>
      <c r="Z1846" s="8">
        <f t="shared" si="984"/>
        <v>0</v>
      </c>
      <c r="AA1846" s="8">
        <f t="shared" si="985"/>
        <v>0</v>
      </c>
      <c r="AB1846" s="8">
        <f t="shared" ref="AB1846:AB1869" si="993">IFERROR(_xlfn.IFNA(-M1846*R1846,0),0)</f>
        <v>0</v>
      </c>
      <c r="AC1846" s="8">
        <f t="shared" si="986"/>
        <v>0</v>
      </c>
      <c r="AD1846" s="8">
        <f t="shared" ref="AD1846:AD1869" si="994">IFERROR(_xlfn.IFNA($D$6*SUM(V1846:V1846,Y1846:Z1846),0),0)</f>
        <v>0</v>
      </c>
      <c r="AE1846" s="8">
        <f t="shared" si="987"/>
        <v>0</v>
      </c>
      <c r="AJ1846" s="7"/>
      <c r="AK1846" s="6"/>
      <c r="AL1846" s="6"/>
      <c r="AM1846" s="5"/>
      <c r="AN1846" s="5"/>
    </row>
    <row r="1847" spans="8:40" x14ac:dyDescent="0.15">
      <c r="H1847" s="17">
        <f t="shared" ref="H1847:H1869" si="995">H1846+1</f>
        <v>162</v>
      </c>
      <c r="I1847" s="7" t="b">
        <f t="shared" si="988"/>
        <v>0</v>
      </c>
      <c r="J1847" s="16">
        <v>0</v>
      </c>
      <c r="K1847" s="14">
        <v>0</v>
      </c>
      <c r="L1847" s="15">
        <f t="shared" ref="L1847:L1869" si="996">$C$1760</f>
        <v>2727.6526193039349</v>
      </c>
      <c r="M1847" s="14">
        <f t="shared" si="980"/>
        <v>769177</v>
      </c>
      <c r="O1847" s="12" t="e">
        <f>1000*(IF(I102&lt;18,VLOOKUP(I102,'[1]Mortality (No Interventions) H'!$B$10:$O$129,13),VLOOKUP(I102,'[1]Mortality (Interventions) H'!$B$392:$AV$512,43)))</f>
        <v>#N/A</v>
      </c>
      <c r="P1847" s="11">
        <v>0</v>
      </c>
      <c r="Q1847" s="10" t="e">
        <f t="shared" si="989"/>
        <v>#N/A</v>
      </c>
      <c r="R1847" s="10" t="e">
        <f t="shared" si="990"/>
        <v>#N/A</v>
      </c>
      <c r="S1847" s="10" t="e">
        <f t="shared" si="991"/>
        <v>#N/A</v>
      </c>
      <c r="T1847" s="9" t="e">
        <f t="shared" si="981"/>
        <v>#N/A</v>
      </c>
      <c r="V1847" s="8" t="e">
        <f t="shared" si="992"/>
        <v>#N/A</v>
      </c>
      <c r="W1847" s="8" t="e">
        <f t="shared" si="982"/>
        <v>#N/A</v>
      </c>
      <c r="Y1847" s="8">
        <f t="shared" si="983"/>
        <v>0</v>
      </c>
      <c r="Z1847" s="8">
        <f t="shared" si="984"/>
        <v>0</v>
      </c>
      <c r="AA1847" s="8">
        <f t="shared" si="985"/>
        <v>0</v>
      </c>
      <c r="AB1847" s="8">
        <f t="shared" si="993"/>
        <v>0</v>
      </c>
      <c r="AC1847" s="8">
        <f t="shared" si="986"/>
        <v>0</v>
      </c>
      <c r="AD1847" s="8">
        <f t="shared" si="994"/>
        <v>0</v>
      </c>
      <c r="AE1847" s="8">
        <f t="shared" si="987"/>
        <v>0</v>
      </c>
      <c r="AJ1847" s="7"/>
      <c r="AK1847" s="6"/>
      <c r="AL1847" s="6"/>
      <c r="AM1847" s="5"/>
      <c r="AN1847" s="5"/>
    </row>
    <row r="1848" spans="8:40" x14ac:dyDescent="0.15">
      <c r="H1848" s="17">
        <f t="shared" si="995"/>
        <v>163</v>
      </c>
      <c r="I1848" s="7" t="b">
        <f t="shared" si="988"/>
        <v>0</v>
      </c>
      <c r="J1848" s="16">
        <v>0</v>
      </c>
      <c r="K1848" s="14">
        <v>0</v>
      </c>
      <c r="L1848" s="15">
        <f t="shared" si="996"/>
        <v>2727.6526193039349</v>
      </c>
      <c r="M1848" s="14">
        <f t="shared" si="980"/>
        <v>769177</v>
      </c>
      <c r="O1848" s="12" t="e">
        <f>1000*(IF(I103&lt;18,VLOOKUP(I103,'[1]Mortality (No Interventions) H'!$B$10:$O$129,13),VLOOKUP(I103,'[1]Mortality (Interventions) H'!$B$392:$AV$512,43)))</f>
        <v>#N/A</v>
      </c>
      <c r="P1848" s="11">
        <v>0</v>
      </c>
      <c r="Q1848" s="10" t="e">
        <f t="shared" si="989"/>
        <v>#N/A</v>
      </c>
      <c r="R1848" s="10" t="e">
        <f t="shared" si="990"/>
        <v>#N/A</v>
      </c>
      <c r="S1848" s="10" t="e">
        <f t="shared" si="991"/>
        <v>#N/A</v>
      </c>
      <c r="T1848" s="9" t="e">
        <f t="shared" si="981"/>
        <v>#N/A</v>
      </c>
      <c r="V1848" s="8" t="e">
        <f t="shared" si="992"/>
        <v>#N/A</v>
      </c>
      <c r="W1848" s="8" t="e">
        <f t="shared" si="982"/>
        <v>#N/A</v>
      </c>
      <c r="Y1848" s="8">
        <f t="shared" si="983"/>
        <v>0</v>
      </c>
      <c r="Z1848" s="8">
        <f t="shared" si="984"/>
        <v>0</v>
      </c>
      <c r="AA1848" s="8">
        <f t="shared" si="985"/>
        <v>0</v>
      </c>
      <c r="AB1848" s="8">
        <f t="shared" si="993"/>
        <v>0</v>
      </c>
      <c r="AC1848" s="8">
        <f t="shared" si="986"/>
        <v>0</v>
      </c>
      <c r="AD1848" s="8">
        <f t="shared" si="994"/>
        <v>0</v>
      </c>
      <c r="AE1848" s="8">
        <f t="shared" si="987"/>
        <v>0</v>
      </c>
      <c r="AJ1848" s="7"/>
      <c r="AK1848" s="6"/>
      <c r="AL1848" s="6"/>
      <c r="AM1848" s="5"/>
      <c r="AN1848" s="5"/>
    </row>
    <row r="1849" spans="8:40" x14ac:dyDescent="0.15">
      <c r="H1849" s="17">
        <f t="shared" si="995"/>
        <v>164</v>
      </c>
      <c r="I1849" s="7" t="b">
        <f t="shared" si="988"/>
        <v>0</v>
      </c>
      <c r="J1849" s="16">
        <v>0</v>
      </c>
      <c r="K1849" s="14">
        <v>0</v>
      </c>
      <c r="L1849" s="15">
        <f t="shared" si="996"/>
        <v>2727.6526193039349</v>
      </c>
      <c r="M1849" s="14">
        <f t="shared" si="980"/>
        <v>769177</v>
      </c>
      <c r="O1849" s="12" t="e">
        <f>1000*(IF(I104&lt;18,VLOOKUP(I104,'[1]Mortality (No Interventions) H'!$B$10:$O$129,13),VLOOKUP(I104,'[1]Mortality (Interventions) H'!$B$392:$AV$512,43)))</f>
        <v>#N/A</v>
      </c>
      <c r="P1849" s="11">
        <v>0</v>
      </c>
      <c r="Q1849" s="10" t="e">
        <f t="shared" si="989"/>
        <v>#N/A</v>
      </c>
      <c r="R1849" s="10" t="e">
        <f t="shared" si="990"/>
        <v>#N/A</v>
      </c>
      <c r="S1849" s="10" t="e">
        <f t="shared" si="991"/>
        <v>#N/A</v>
      </c>
      <c r="T1849" s="9" t="e">
        <f t="shared" si="981"/>
        <v>#N/A</v>
      </c>
      <c r="V1849" s="8" t="e">
        <f t="shared" si="992"/>
        <v>#N/A</v>
      </c>
      <c r="W1849" s="8" t="e">
        <f t="shared" si="982"/>
        <v>#N/A</v>
      </c>
      <c r="Y1849" s="8">
        <f t="shared" si="983"/>
        <v>0</v>
      </c>
      <c r="Z1849" s="8">
        <f t="shared" si="984"/>
        <v>0</v>
      </c>
      <c r="AA1849" s="8">
        <f t="shared" si="985"/>
        <v>0</v>
      </c>
      <c r="AB1849" s="8">
        <f t="shared" si="993"/>
        <v>0</v>
      </c>
      <c r="AC1849" s="8">
        <f t="shared" si="986"/>
        <v>0</v>
      </c>
      <c r="AD1849" s="8">
        <f t="shared" si="994"/>
        <v>0</v>
      </c>
      <c r="AE1849" s="8">
        <f t="shared" si="987"/>
        <v>0</v>
      </c>
      <c r="AJ1849" s="7"/>
      <c r="AK1849" s="6"/>
      <c r="AL1849" s="6"/>
      <c r="AM1849" s="5"/>
      <c r="AN1849" s="5"/>
    </row>
    <row r="1850" spans="8:40" x14ac:dyDescent="0.15">
      <c r="H1850" s="17">
        <f t="shared" si="995"/>
        <v>165</v>
      </c>
      <c r="I1850" s="7" t="b">
        <f t="shared" si="988"/>
        <v>0</v>
      </c>
      <c r="J1850" s="16">
        <v>0</v>
      </c>
      <c r="K1850" s="14">
        <v>0</v>
      </c>
      <c r="L1850" s="15">
        <f t="shared" si="996"/>
        <v>2727.6526193039349</v>
      </c>
      <c r="M1850" s="14">
        <f t="shared" si="980"/>
        <v>769177</v>
      </c>
      <c r="O1850" s="12" t="e">
        <f>1000*(IF(I105&lt;18,VLOOKUP(I105,'[1]Mortality (No Interventions) H'!$B$10:$O$129,13),VLOOKUP(I105,'[1]Mortality (Interventions) H'!$B$392:$AV$512,43)))</f>
        <v>#N/A</v>
      </c>
      <c r="P1850" s="11">
        <v>0</v>
      </c>
      <c r="Q1850" s="10" t="e">
        <f t="shared" si="989"/>
        <v>#N/A</v>
      </c>
      <c r="R1850" s="10" t="e">
        <f t="shared" si="990"/>
        <v>#N/A</v>
      </c>
      <c r="S1850" s="10" t="e">
        <f t="shared" si="991"/>
        <v>#N/A</v>
      </c>
      <c r="T1850" s="9" t="e">
        <f t="shared" si="981"/>
        <v>#N/A</v>
      </c>
      <c r="V1850" s="8" t="e">
        <f t="shared" si="992"/>
        <v>#N/A</v>
      </c>
      <c r="W1850" s="8" t="e">
        <f t="shared" si="982"/>
        <v>#N/A</v>
      </c>
      <c r="Y1850" s="8">
        <f t="shared" si="983"/>
        <v>0</v>
      </c>
      <c r="Z1850" s="8">
        <f t="shared" si="984"/>
        <v>0</v>
      </c>
      <c r="AA1850" s="8">
        <f t="shared" si="985"/>
        <v>0</v>
      </c>
      <c r="AB1850" s="8">
        <f t="shared" si="993"/>
        <v>0</v>
      </c>
      <c r="AC1850" s="8">
        <f t="shared" si="986"/>
        <v>0</v>
      </c>
      <c r="AD1850" s="8">
        <f t="shared" si="994"/>
        <v>0</v>
      </c>
      <c r="AE1850" s="8">
        <f t="shared" si="987"/>
        <v>0</v>
      </c>
      <c r="AJ1850" s="7"/>
      <c r="AK1850" s="6"/>
      <c r="AL1850" s="6"/>
      <c r="AM1850" s="5"/>
      <c r="AN1850" s="5"/>
    </row>
    <row r="1851" spans="8:40" x14ac:dyDescent="0.15">
      <c r="H1851" s="17">
        <f t="shared" si="995"/>
        <v>166</v>
      </c>
      <c r="I1851" s="7" t="b">
        <f t="shared" si="988"/>
        <v>0</v>
      </c>
      <c r="J1851" s="16">
        <v>0</v>
      </c>
      <c r="K1851" s="14">
        <v>0</v>
      </c>
      <c r="L1851" s="15">
        <f t="shared" si="996"/>
        <v>2727.6526193039349</v>
      </c>
      <c r="M1851" s="14">
        <f t="shared" si="980"/>
        <v>769177</v>
      </c>
      <c r="O1851" s="12" t="e">
        <f>1000*(IF(I106&lt;18,VLOOKUP(I106,'[1]Mortality (No Interventions) H'!$B$10:$O$129,13),VLOOKUP(I106,'[1]Mortality (Interventions) H'!$B$392:$AV$512,43)))</f>
        <v>#N/A</v>
      </c>
      <c r="P1851" s="11">
        <v>0</v>
      </c>
      <c r="Q1851" s="10" t="e">
        <f t="shared" si="989"/>
        <v>#N/A</v>
      </c>
      <c r="R1851" s="10" t="e">
        <f t="shared" si="990"/>
        <v>#N/A</v>
      </c>
      <c r="S1851" s="10" t="e">
        <f t="shared" si="991"/>
        <v>#N/A</v>
      </c>
      <c r="T1851" s="9" t="e">
        <f t="shared" si="981"/>
        <v>#N/A</v>
      </c>
      <c r="V1851" s="8" t="e">
        <f t="shared" si="992"/>
        <v>#N/A</v>
      </c>
      <c r="W1851" s="8" t="e">
        <f t="shared" si="982"/>
        <v>#N/A</v>
      </c>
      <c r="Y1851" s="8">
        <f t="shared" si="983"/>
        <v>0</v>
      </c>
      <c r="Z1851" s="8">
        <f t="shared" si="984"/>
        <v>0</v>
      </c>
      <c r="AA1851" s="8">
        <f t="shared" si="985"/>
        <v>0</v>
      </c>
      <c r="AB1851" s="8">
        <f t="shared" si="993"/>
        <v>0</v>
      </c>
      <c r="AC1851" s="8">
        <f t="shared" si="986"/>
        <v>0</v>
      </c>
      <c r="AD1851" s="8">
        <f t="shared" si="994"/>
        <v>0</v>
      </c>
      <c r="AE1851" s="8">
        <f t="shared" si="987"/>
        <v>0</v>
      </c>
      <c r="AJ1851" s="7"/>
      <c r="AK1851" s="6"/>
      <c r="AL1851" s="6"/>
      <c r="AM1851" s="5"/>
      <c r="AN1851" s="5"/>
    </row>
    <row r="1852" spans="8:40" x14ac:dyDescent="0.15">
      <c r="H1852" s="17">
        <f t="shared" si="995"/>
        <v>167</v>
      </c>
      <c r="I1852" s="7" t="b">
        <f t="shared" si="988"/>
        <v>0</v>
      </c>
      <c r="J1852" s="16">
        <v>0</v>
      </c>
      <c r="K1852" s="14">
        <v>0</v>
      </c>
      <c r="L1852" s="15">
        <f t="shared" si="996"/>
        <v>2727.6526193039349</v>
      </c>
      <c r="M1852" s="14">
        <f t="shared" si="980"/>
        <v>769177</v>
      </c>
      <c r="O1852" s="12" t="e">
        <f>1000*(IF(I107&lt;18,VLOOKUP(I107,'[1]Mortality (No Interventions) H'!$B$10:$O$129,13),VLOOKUP(I107,'[1]Mortality (Interventions) H'!$B$392:$AV$512,43)))</f>
        <v>#N/A</v>
      </c>
      <c r="P1852" s="11">
        <v>0</v>
      </c>
      <c r="Q1852" s="10" t="e">
        <f t="shared" si="989"/>
        <v>#N/A</v>
      </c>
      <c r="R1852" s="10" t="e">
        <f t="shared" si="990"/>
        <v>#N/A</v>
      </c>
      <c r="S1852" s="10" t="e">
        <f t="shared" si="991"/>
        <v>#N/A</v>
      </c>
      <c r="T1852" s="9" t="e">
        <f t="shared" si="981"/>
        <v>#N/A</v>
      </c>
      <c r="V1852" s="8" t="e">
        <f t="shared" si="992"/>
        <v>#N/A</v>
      </c>
      <c r="W1852" s="8" t="e">
        <f t="shared" si="982"/>
        <v>#N/A</v>
      </c>
      <c r="Y1852" s="8">
        <f t="shared" si="983"/>
        <v>0</v>
      </c>
      <c r="Z1852" s="8">
        <f t="shared" si="984"/>
        <v>0</v>
      </c>
      <c r="AA1852" s="8">
        <f t="shared" si="985"/>
        <v>0</v>
      </c>
      <c r="AB1852" s="8">
        <f t="shared" si="993"/>
        <v>0</v>
      </c>
      <c r="AC1852" s="8">
        <f t="shared" si="986"/>
        <v>0</v>
      </c>
      <c r="AD1852" s="8">
        <f t="shared" si="994"/>
        <v>0</v>
      </c>
      <c r="AE1852" s="8">
        <f t="shared" si="987"/>
        <v>0</v>
      </c>
      <c r="AJ1852" s="7"/>
      <c r="AK1852" s="6"/>
      <c r="AL1852" s="6"/>
      <c r="AM1852" s="5"/>
      <c r="AN1852" s="5"/>
    </row>
    <row r="1853" spans="8:40" x14ac:dyDescent="0.15">
      <c r="H1853" s="17">
        <f t="shared" si="995"/>
        <v>168</v>
      </c>
      <c r="I1853" s="7" t="b">
        <f t="shared" si="988"/>
        <v>0</v>
      </c>
      <c r="J1853" s="16">
        <v>0</v>
      </c>
      <c r="K1853" s="14">
        <v>0</v>
      </c>
      <c r="L1853" s="15">
        <f t="shared" si="996"/>
        <v>2727.6526193039349</v>
      </c>
      <c r="M1853" s="14">
        <f t="shared" si="980"/>
        <v>769177</v>
      </c>
      <c r="O1853" s="12" t="e">
        <f>1000*(IF(I108&lt;18,VLOOKUP(I108,'[1]Mortality (No Interventions) H'!$B$10:$O$129,13),VLOOKUP(I108,'[1]Mortality (Interventions) H'!$B$392:$AV$512,43)))</f>
        <v>#N/A</v>
      </c>
      <c r="P1853" s="11">
        <v>0</v>
      </c>
      <c r="Q1853" s="10" t="e">
        <f t="shared" si="989"/>
        <v>#N/A</v>
      </c>
      <c r="R1853" s="10" t="e">
        <f t="shared" si="990"/>
        <v>#N/A</v>
      </c>
      <c r="S1853" s="10" t="e">
        <f t="shared" si="991"/>
        <v>#N/A</v>
      </c>
      <c r="T1853" s="9" t="e">
        <f t="shared" si="981"/>
        <v>#N/A</v>
      </c>
      <c r="V1853" s="8" t="e">
        <f t="shared" si="992"/>
        <v>#N/A</v>
      </c>
      <c r="W1853" s="8" t="e">
        <f t="shared" si="982"/>
        <v>#N/A</v>
      </c>
      <c r="Y1853" s="8">
        <f t="shared" si="983"/>
        <v>0</v>
      </c>
      <c r="Z1853" s="8">
        <f t="shared" si="984"/>
        <v>0</v>
      </c>
      <c r="AA1853" s="8">
        <f t="shared" si="985"/>
        <v>0</v>
      </c>
      <c r="AB1853" s="8">
        <f t="shared" si="993"/>
        <v>0</v>
      </c>
      <c r="AC1853" s="8">
        <f t="shared" si="986"/>
        <v>0</v>
      </c>
      <c r="AD1853" s="8">
        <f t="shared" si="994"/>
        <v>0</v>
      </c>
      <c r="AE1853" s="8">
        <f t="shared" si="987"/>
        <v>0</v>
      </c>
      <c r="AJ1853" s="7"/>
      <c r="AK1853" s="6"/>
      <c r="AL1853" s="6"/>
      <c r="AM1853" s="5"/>
      <c r="AN1853" s="5"/>
    </row>
    <row r="1854" spans="8:40" x14ac:dyDescent="0.15">
      <c r="H1854" s="17">
        <f t="shared" si="995"/>
        <v>169</v>
      </c>
      <c r="I1854" s="7" t="b">
        <f t="shared" si="988"/>
        <v>0</v>
      </c>
      <c r="J1854" s="16">
        <v>0</v>
      </c>
      <c r="K1854" s="14">
        <v>0</v>
      </c>
      <c r="L1854" s="15">
        <f t="shared" si="996"/>
        <v>2727.6526193039349</v>
      </c>
      <c r="M1854" s="14">
        <f t="shared" si="980"/>
        <v>769177</v>
      </c>
      <c r="O1854" s="12" t="e">
        <f>1000*(IF(I109&lt;18,VLOOKUP(I109,'[1]Mortality (No Interventions) H'!$B$10:$O$129,13),VLOOKUP(I109,'[1]Mortality (Interventions) H'!$B$392:$AV$512,43)))</f>
        <v>#N/A</v>
      </c>
      <c r="P1854" s="11">
        <v>0</v>
      </c>
      <c r="Q1854" s="10" t="e">
        <f t="shared" si="989"/>
        <v>#N/A</v>
      </c>
      <c r="R1854" s="10" t="e">
        <f t="shared" si="990"/>
        <v>#N/A</v>
      </c>
      <c r="S1854" s="10" t="e">
        <f t="shared" si="991"/>
        <v>#N/A</v>
      </c>
      <c r="T1854" s="9" t="e">
        <f t="shared" si="981"/>
        <v>#N/A</v>
      </c>
      <c r="V1854" s="8" t="e">
        <f t="shared" si="992"/>
        <v>#N/A</v>
      </c>
      <c r="W1854" s="8" t="e">
        <f t="shared" si="982"/>
        <v>#N/A</v>
      </c>
      <c r="Y1854" s="8">
        <f t="shared" si="983"/>
        <v>0</v>
      </c>
      <c r="Z1854" s="8">
        <f t="shared" si="984"/>
        <v>0</v>
      </c>
      <c r="AA1854" s="8">
        <f t="shared" si="985"/>
        <v>0</v>
      </c>
      <c r="AB1854" s="8">
        <f t="shared" si="993"/>
        <v>0</v>
      </c>
      <c r="AC1854" s="8">
        <f t="shared" si="986"/>
        <v>0</v>
      </c>
      <c r="AD1854" s="8">
        <f t="shared" si="994"/>
        <v>0</v>
      </c>
      <c r="AE1854" s="8">
        <f t="shared" si="987"/>
        <v>0</v>
      </c>
      <c r="AJ1854" s="7"/>
      <c r="AK1854" s="6"/>
      <c r="AL1854" s="6"/>
      <c r="AM1854" s="5"/>
      <c r="AN1854" s="5"/>
    </row>
    <row r="1855" spans="8:40" x14ac:dyDescent="0.15">
      <c r="H1855" s="17">
        <f t="shared" si="995"/>
        <v>170</v>
      </c>
      <c r="I1855" s="7" t="b">
        <f t="shared" si="988"/>
        <v>0</v>
      </c>
      <c r="J1855" s="16">
        <v>0</v>
      </c>
      <c r="K1855" s="14">
        <v>0</v>
      </c>
      <c r="L1855" s="15">
        <f t="shared" si="996"/>
        <v>2727.6526193039349</v>
      </c>
      <c r="M1855" s="14">
        <f t="shared" si="980"/>
        <v>769177</v>
      </c>
      <c r="O1855" s="12" t="e">
        <f>1000*(IF(I110&lt;18,VLOOKUP(I110,'[1]Mortality (No Interventions) H'!$B$10:$O$129,13),VLOOKUP(I110,'[1]Mortality (Interventions) H'!$B$392:$AV$512,43)))</f>
        <v>#N/A</v>
      </c>
      <c r="P1855" s="11">
        <v>0</v>
      </c>
      <c r="Q1855" s="10" t="e">
        <f t="shared" si="989"/>
        <v>#N/A</v>
      </c>
      <c r="R1855" s="10" t="e">
        <f t="shared" si="990"/>
        <v>#N/A</v>
      </c>
      <c r="S1855" s="10" t="e">
        <f t="shared" si="991"/>
        <v>#N/A</v>
      </c>
      <c r="T1855" s="9" t="e">
        <f t="shared" si="981"/>
        <v>#N/A</v>
      </c>
      <c r="V1855" s="8" t="e">
        <f t="shared" si="992"/>
        <v>#N/A</v>
      </c>
      <c r="W1855" s="8" t="e">
        <f t="shared" si="982"/>
        <v>#N/A</v>
      </c>
      <c r="Y1855" s="8">
        <f t="shared" si="983"/>
        <v>0</v>
      </c>
      <c r="Z1855" s="8">
        <f t="shared" si="984"/>
        <v>0</v>
      </c>
      <c r="AA1855" s="8">
        <f t="shared" si="985"/>
        <v>0</v>
      </c>
      <c r="AB1855" s="8">
        <f t="shared" si="993"/>
        <v>0</v>
      </c>
      <c r="AC1855" s="8">
        <f t="shared" si="986"/>
        <v>0</v>
      </c>
      <c r="AD1855" s="8">
        <f t="shared" si="994"/>
        <v>0</v>
      </c>
      <c r="AE1855" s="8">
        <f t="shared" si="987"/>
        <v>0</v>
      </c>
      <c r="AJ1855" s="7"/>
      <c r="AK1855" s="6"/>
      <c r="AL1855" s="6"/>
      <c r="AM1855" s="5"/>
      <c r="AN1855" s="5"/>
    </row>
    <row r="1856" spans="8:40" x14ac:dyDescent="0.15">
      <c r="H1856" s="17">
        <f t="shared" si="995"/>
        <v>171</v>
      </c>
      <c r="I1856" s="7" t="b">
        <f t="shared" si="988"/>
        <v>0</v>
      </c>
      <c r="J1856" s="16">
        <v>0</v>
      </c>
      <c r="K1856" s="14">
        <v>0</v>
      </c>
      <c r="L1856" s="15">
        <f t="shared" si="996"/>
        <v>2727.6526193039349</v>
      </c>
      <c r="M1856" s="14">
        <f t="shared" si="980"/>
        <v>769177</v>
      </c>
      <c r="O1856" s="12" t="e">
        <f>1000*(IF(I111&lt;18,VLOOKUP(I111,'[1]Mortality (No Interventions) H'!$B$10:$O$129,13),VLOOKUP(I111,'[1]Mortality (Interventions) H'!$B$392:$AV$512,43)))</f>
        <v>#N/A</v>
      </c>
      <c r="P1856" s="11">
        <v>0</v>
      </c>
      <c r="Q1856" s="10" t="e">
        <f t="shared" si="989"/>
        <v>#N/A</v>
      </c>
      <c r="R1856" s="10" t="e">
        <f t="shared" si="990"/>
        <v>#N/A</v>
      </c>
      <c r="S1856" s="10" t="e">
        <f t="shared" si="991"/>
        <v>#N/A</v>
      </c>
      <c r="T1856" s="9" t="e">
        <f t="shared" si="981"/>
        <v>#N/A</v>
      </c>
      <c r="V1856" s="8" t="e">
        <f t="shared" si="992"/>
        <v>#N/A</v>
      </c>
      <c r="W1856" s="8" t="e">
        <f t="shared" si="982"/>
        <v>#N/A</v>
      </c>
      <c r="Y1856" s="8">
        <f t="shared" si="983"/>
        <v>0</v>
      </c>
      <c r="Z1856" s="8">
        <f t="shared" si="984"/>
        <v>0</v>
      </c>
      <c r="AA1856" s="8">
        <f t="shared" si="985"/>
        <v>0</v>
      </c>
      <c r="AB1856" s="8">
        <f t="shared" si="993"/>
        <v>0</v>
      </c>
      <c r="AC1856" s="8">
        <f t="shared" si="986"/>
        <v>0</v>
      </c>
      <c r="AD1856" s="8">
        <f t="shared" si="994"/>
        <v>0</v>
      </c>
      <c r="AE1856" s="8">
        <f t="shared" si="987"/>
        <v>0</v>
      </c>
      <c r="AJ1856" s="7"/>
      <c r="AK1856" s="6"/>
      <c r="AL1856" s="6"/>
      <c r="AM1856" s="5"/>
      <c r="AN1856" s="5"/>
    </row>
    <row r="1857" spans="8:40" x14ac:dyDescent="0.15">
      <c r="H1857" s="17">
        <f t="shared" si="995"/>
        <v>172</v>
      </c>
      <c r="I1857" s="7" t="b">
        <f t="shared" si="988"/>
        <v>0</v>
      </c>
      <c r="J1857" s="16">
        <v>0</v>
      </c>
      <c r="K1857" s="14">
        <v>0</v>
      </c>
      <c r="L1857" s="15">
        <f t="shared" si="996"/>
        <v>2727.6526193039349</v>
      </c>
      <c r="M1857" s="14">
        <f t="shared" si="980"/>
        <v>769177</v>
      </c>
      <c r="O1857" s="12" t="e">
        <f>1000*(IF(I112&lt;18,VLOOKUP(I112,'[1]Mortality (No Interventions) H'!$B$10:$O$129,13),VLOOKUP(I112,'[1]Mortality (Interventions) H'!$B$392:$AV$512,43)))</f>
        <v>#N/A</v>
      </c>
      <c r="P1857" s="11">
        <v>0</v>
      </c>
      <c r="Q1857" s="10" t="e">
        <f t="shared" si="989"/>
        <v>#N/A</v>
      </c>
      <c r="R1857" s="10" t="e">
        <f t="shared" si="990"/>
        <v>#N/A</v>
      </c>
      <c r="S1857" s="10" t="e">
        <f t="shared" si="991"/>
        <v>#N/A</v>
      </c>
      <c r="T1857" s="9" t="e">
        <f t="shared" si="981"/>
        <v>#N/A</v>
      </c>
      <c r="V1857" s="8" t="e">
        <f t="shared" si="992"/>
        <v>#N/A</v>
      </c>
      <c r="W1857" s="8" t="e">
        <f t="shared" si="982"/>
        <v>#N/A</v>
      </c>
      <c r="Y1857" s="8">
        <f t="shared" si="983"/>
        <v>0</v>
      </c>
      <c r="Z1857" s="8">
        <f t="shared" si="984"/>
        <v>0</v>
      </c>
      <c r="AA1857" s="8">
        <f t="shared" si="985"/>
        <v>0</v>
      </c>
      <c r="AB1857" s="8">
        <f t="shared" si="993"/>
        <v>0</v>
      </c>
      <c r="AC1857" s="8">
        <f t="shared" si="986"/>
        <v>0</v>
      </c>
      <c r="AD1857" s="8">
        <f t="shared" si="994"/>
        <v>0</v>
      </c>
      <c r="AE1857" s="8">
        <f t="shared" si="987"/>
        <v>0</v>
      </c>
      <c r="AJ1857" s="7"/>
      <c r="AK1857" s="6"/>
      <c r="AL1857" s="6"/>
      <c r="AM1857" s="5"/>
      <c r="AN1857" s="5"/>
    </row>
    <row r="1858" spans="8:40" x14ac:dyDescent="0.15">
      <c r="H1858" s="17">
        <f t="shared" si="995"/>
        <v>173</v>
      </c>
      <c r="I1858" s="7" t="b">
        <f t="shared" si="988"/>
        <v>0</v>
      </c>
      <c r="J1858" s="16">
        <v>0</v>
      </c>
      <c r="K1858" s="14">
        <v>0</v>
      </c>
      <c r="L1858" s="15">
        <f t="shared" si="996"/>
        <v>2727.6526193039349</v>
      </c>
      <c r="M1858" s="14">
        <f t="shared" si="980"/>
        <v>769177</v>
      </c>
      <c r="O1858" s="12" t="e">
        <f>1000*(IF(I113&lt;18,VLOOKUP(I113,'[1]Mortality (No Interventions) H'!$B$10:$O$129,13),VLOOKUP(I113,'[1]Mortality (Interventions) H'!$B$392:$AV$512,43)))</f>
        <v>#N/A</v>
      </c>
      <c r="P1858" s="11">
        <v>0</v>
      </c>
      <c r="Q1858" s="10" t="e">
        <f t="shared" si="989"/>
        <v>#N/A</v>
      </c>
      <c r="R1858" s="10" t="e">
        <f t="shared" si="990"/>
        <v>#N/A</v>
      </c>
      <c r="S1858" s="10" t="e">
        <f t="shared" si="991"/>
        <v>#N/A</v>
      </c>
      <c r="T1858" s="9" t="e">
        <f t="shared" si="981"/>
        <v>#N/A</v>
      </c>
      <c r="V1858" s="8" t="e">
        <f t="shared" si="992"/>
        <v>#N/A</v>
      </c>
      <c r="W1858" s="8" t="e">
        <f t="shared" si="982"/>
        <v>#N/A</v>
      </c>
      <c r="Y1858" s="8">
        <f t="shared" si="983"/>
        <v>0</v>
      </c>
      <c r="Z1858" s="8">
        <f t="shared" si="984"/>
        <v>0</v>
      </c>
      <c r="AA1858" s="8">
        <f t="shared" si="985"/>
        <v>0</v>
      </c>
      <c r="AB1858" s="8">
        <f t="shared" si="993"/>
        <v>0</v>
      </c>
      <c r="AC1858" s="8">
        <f t="shared" si="986"/>
        <v>0</v>
      </c>
      <c r="AD1858" s="8">
        <f t="shared" si="994"/>
        <v>0</v>
      </c>
      <c r="AE1858" s="8">
        <f t="shared" si="987"/>
        <v>0</v>
      </c>
      <c r="AJ1858" s="7"/>
      <c r="AK1858" s="6"/>
      <c r="AL1858" s="6"/>
      <c r="AM1858" s="5"/>
      <c r="AN1858" s="5"/>
    </row>
    <row r="1859" spans="8:40" x14ac:dyDescent="0.15">
      <c r="H1859" s="17">
        <f t="shared" si="995"/>
        <v>174</v>
      </c>
      <c r="I1859" s="7" t="b">
        <f t="shared" si="988"/>
        <v>0</v>
      </c>
      <c r="J1859" s="16">
        <v>0</v>
      </c>
      <c r="K1859" s="14">
        <v>0</v>
      </c>
      <c r="L1859" s="15">
        <f t="shared" si="996"/>
        <v>2727.6526193039349</v>
      </c>
      <c r="M1859" s="14">
        <f t="shared" si="980"/>
        <v>769177</v>
      </c>
      <c r="O1859" s="12" t="e">
        <f>1000*(IF(I114&lt;18,VLOOKUP(I114,'[1]Mortality (No Interventions) H'!$B$10:$O$129,13),VLOOKUP(I114,'[1]Mortality (Interventions) H'!$B$392:$AV$512,43)))</f>
        <v>#N/A</v>
      </c>
      <c r="P1859" s="11">
        <v>0</v>
      </c>
      <c r="Q1859" s="10" t="e">
        <f t="shared" si="989"/>
        <v>#N/A</v>
      </c>
      <c r="R1859" s="10" t="e">
        <f t="shared" si="990"/>
        <v>#N/A</v>
      </c>
      <c r="S1859" s="10" t="e">
        <f t="shared" si="991"/>
        <v>#N/A</v>
      </c>
      <c r="T1859" s="9" t="e">
        <f t="shared" si="981"/>
        <v>#N/A</v>
      </c>
      <c r="V1859" s="8" t="e">
        <f t="shared" si="992"/>
        <v>#N/A</v>
      </c>
      <c r="W1859" s="8" t="e">
        <f t="shared" si="982"/>
        <v>#N/A</v>
      </c>
      <c r="Y1859" s="8">
        <f t="shared" si="983"/>
        <v>0</v>
      </c>
      <c r="Z1859" s="8">
        <f t="shared" si="984"/>
        <v>0</v>
      </c>
      <c r="AA1859" s="8">
        <f t="shared" si="985"/>
        <v>0</v>
      </c>
      <c r="AB1859" s="8">
        <f t="shared" si="993"/>
        <v>0</v>
      </c>
      <c r="AC1859" s="8">
        <f t="shared" si="986"/>
        <v>0</v>
      </c>
      <c r="AD1859" s="8">
        <f t="shared" si="994"/>
        <v>0</v>
      </c>
      <c r="AE1859" s="8">
        <f t="shared" si="987"/>
        <v>0</v>
      </c>
      <c r="AJ1859" s="7"/>
      <c r="AK1859" s="6"/>
      <c r="AL1859" s="6"/>
      <c r="AM1859" s="5"/>
      <c r="AN1859" s="5"/>
    </row>
    <row r="1860" spans="8:40" x14ac:dyDescent="0.15">
      <c r="H1860" s="17">
        <f t="shared" si="995"/>
        <v>175</v>
      </c>
      <c r="I1860" s="7" t="b">
        <f t="shared" si="988"/>
        <v>0</v>
      </c>
      <c r="J1860" s="16">
        <v>0</v>
      </c>
      <c r="K1860" s="14">
        <v>0</v>
      </c>
      <c r="L1860" s="15">
        <f t="shared" si="996"/>
        <v>2727.6526193039349</v>
      </c>
      <c r="M1860" s="14">
        <f t="shared" si="980"/>
        <v>769177</v>
      </c>
      <c r="O1860" s="12" t="e">
        <f>1000*(IF(I115&lt;18,VLOOKUP(I115,'[1]Mortality (No Interventions) H'!$B$10:$O$129,13),VLOOKUP(I115,'[1]Mortality (Interventions) H'!$B$392:$AV$512,43)))</f>
        <v>#N/A</v>
      </c>
      <c r="P1860" s="11">
        <v>0</v>
      </c>
      <c r="Q1860" s="10" t="e">
        <f t="shared" si="989"/>
        <v>#N/A</v>
      </c>
      <c r="R1860" s="10" t="e">
        <f t="shared" si="990"/>
        <v>#N/A</v>
      </c>
      <c r="S1860" s="10" t="e">
        <f t="shared" si="991"/>
        <v>#N/A</v>
      </c>
      <c r="T1860" s="9" t="e">
        <f t="shared" si="981"/>
        <v>#N/A</v>
      </c>
      <c r="V1860" s="8" t="e">
        <f t="shared" si="992"/>
        <v>#N/A</v>
      </c>
      <c r="W1860" s="8" t="e">
        <f t="shared" si="982"/>
        <v>#N/A</v>
      </c>
      <c r="Y1860" s="8">
        <f t="shared" si="983"/>
        <v>0</v>
      </c>
      <c r="Z1860" s="8">
        <f t="shared" si="984"/>
        <v>0</v>
      </c>
      <c r="AA1860" s="8">
        <f t="shared" si="985"/>
        <v>0</v>
      </c>
      <c r="AB1860" s="8">
        <f t="shared" si="993"/>
        <v>0</v>
      </c>
      <c r="AC1860" s="8">
        <f t="shared" si="986"/>
        <v>0</v>
      </c>
      <c r="AD1860" s="8">
        <f t="shared" si="994"/>
        <v>0</v>
      </c>
      <c r="AE1860" s="8">
        <f t="shared" si="987"/>
        <v>0</v>
      </c>
      <c r="AJ1860" s="7"/>
      <c r="AK1860" s="6"/>
      <c r="AL1860" s="6"/>
      <c r="AM1860" s="5"/>
      <c r="AN1860" s="5"/>
    </row>
    <row r="1861" spans="8:40" x14ac:dyDescent="0.15">
      <c r="H1861" s="17">
        <f t="shared" si="995"/>
        <v>176</v>
      </c>
      <c r="I1861" s="7" t="b">
        <f t="shared" si="988"/>
        <v>0</v>
      </c>
      <c r="J1861" s="16">
        <v>0</v>
      </c>
      <c r="K1861" s="14">
        <v>0</v>
      </c>
      <c r="L1861" s="15">
        <f t="shared" si="996"/>
        <v>2727.6526193039349</v>
      </c>
      <c r="M1861" s="14">
        <f t="shared" si="980"/>
        <v>769177</v>
      </c>
      <c r="O1861" s="12" t="e">
        <f>1000*(IF(I116&lt;18,VLOOKUP(I116,'[1]Mortality (No Interventions) H'!$B$10:$O$129,13),VLOOKUP(I116,'[1]Mortality (Interventions) H'!$B$392:$AV$512,43)))</f>
        <v>#N/A</v>
      </c>
      <c r="P1861" s="11">
        <v>0</v>
      </c>
      <c r="Q1861" s="10" t="e">
        <f t="shared" si="989"/>
        <v>#N/A</v>
      </c>
      <c r="R1861" s="10" t="e">
        <f t="shared" si="990"/>
        <v>#N/A</v>
      </c>
      <c r="S1861" s="10" t="e">
        <f t="shared" si="991"/>
        <v>#N/A</v>
      </c>
      <c r="T1861" s="9" t="e">
        <f t="shared" si="981"/>
        <v>#N/A</v>
      </c>
      <c r="V1861" s="8" t="e">
        <f t="shared" si="992"/>
        <v>#N/A</v>
      </c>
      <c r="W1861" s="8" t="e">
        <f t="shared" si="982"/>
        <v>#N/A</v>
      </c>
      <c r="Y1861" s="8">
        <f t="shared" si="983"/>
        <v>0</v>
      </c>
      <c r="Z1861" s="8">
        <f t="shared" si="984"/>
        <v>0</v>
      </c>
      <c r="AA1861" s="8">
        <f t="shared" si="985"/>
        <v>0</v>
      </c>
      <c r="AB1861" s="8">
        <f t="shared" si="993"/>
        <v>0</v>
      </c>
      <c r="AC1861" s="8">
        <f t="shared" si="986"/>
        <v>0</v>
      </c>
      <c r="AD1861" s="8">
        <f t="shared" si="994"/>
        <v>0</v>
      </c>
      <c r="AE1861" s="8">
        <f t="shared" si="987"/>
        <v>0</v>
      </c>
      <c r="AJ1861" s="7"/>
      <c r="AK1861" s="6"/>
      <c r="AL1861" s="6"/>
      <c r="AM1861" s="5"/>
      <c r="AN1861" s="5"/>
    </row>
    <row r="1862" spans="8:40" x14ac:dyDescent="0.15">
      <c r="H1862" s="17">
        <f t="shared" si="995"/>
        <v>177</v>
      </c>
      <c r="I1862" s="7" t="b">
        <f t="shared" si="988"/>
        <v>0</v>
      </c>
      <c r="J1862" s="16">
        <v>0</v>
      </c>
      <c r="K1862" s="14">
        <v>0</v>
      </c>
      <c r="L1862" s="15">
        <f t="shared" si="996"/>
        <v>2727.6526193039349</v>
      </c>
      <c r="M1862" s="14">
        <f t="shared" si="980"/>
        <v>769177</v>
      </c>
      <c r="O1862" s="12" t="e">
        <f>1000*(IF(I117&lt;18,VLOOKUP(I117,'[1]Mortality (No Interventions) H'!$B$10:$O$129,13),VLOOKUP(I117,'[1]Mortality (Interventions) H'!$B$392:$AV$512,43)))</f>
        <v>#N/A</v>
      </c>
      <c r="P1862" s="11">
        <v>0</v>
      </c>
      <c r="Q1862" s="10" t="e">
        <f t="shared" si="989"/>
        <v>#N/A</v>
      </c>
      <c r="R1862" s="10" t="e">
        <f t="shared" si="990"/>
        <v>#N/A</v>
      </c>
      <c r="S1862" s="10" t="e">
        <f t="shared" si="991"/>
        <v>#N/A</v>
      </c>
      <c r="T1862" s="9" t="e">
        <f t="shared" si="981"/>
        <v>#N/A</v>
      </c>
      <c r="V1862" s="8" t="e">
        <f t="shared" si="992"/>
        <v>#N/A</v>
      </c>
      <c r="W1862" s="8" t="e">
        <f t="shared" si="982"/>
        <v>#N/A</v>
      </c>
      <c r="Y1862" s="8">
        <f t="shared" si="983"/>
        <v>0</v>
      </c>
      <c r="Z1862" s="8">
        <f t="shared" si="984"/>
        <v>0</v>
      </c>
      <c r="AA1862" s="8">
        <f t="shared" si="985"/>
        <v>0</v>
      </c>
      <c r="AB1862" s="8">
        <f t="shared" si="993"/>
        <v>0</v>
      </c>
      <c r="AC1862" s="8">
        <f t="shared" si="986"/>
        <v>0</v>
      </c>
      <c r="AD1862" s="8">
        <f t="shared" si="994"/>
        <v>0</v>
      </c>
      <c r="AE1862" s="8">
        <f t="shared" si="987"/>
        <v>0</v>
      </c>
      <c r="AJ1862" s="7"/>
      <c r="AK1862" s="6"/>
      <c r="AL1862" s="6"/>
      <c r="AM1862" s="5"/>
      <c r="AN1862" s="5"/>
    </row>
    <row r="1863" spans="8:40" x14ac:dyDescent="0.15">
      <c r="H1863" s="17">
        <f t="shared" si="995"/>
        <v>178</v>
      </c>
      <c r="I1863" s="7" t="b">
        <f t="shared" si="988"/>
        <v>0</v>
      </c>
      <c r="J1863" s="16">
        <v>0</v>
      </c>
      <c r="K1863" s="14">
        <v>0</v>
      </c>
      <c r="L1863" s="15">
        <f t="shared" si="996"/>
        <v>2727.6526193039349</v>
      </c>
      <c r="M1863" s="14">
        <f t="shared" si="980"/>
        <v>769177</v>
      </c>
      <c r="O1863" s="12" t="e">
        <f>1000*(IF(I118&lt;18,VLOOKUP(I118,'[1]Mortality (No Interventions) H'!$B$10:$O$129,13),VLOOKUP(I118,'[1]Mortality (Interventions) H'!$B$392:$AV$512,43)))</f>
        <v>#N/A</v>
      </c>
      <c r="P1863" s="11">
        <v>0</v>
      </c>
      <c r="Q1863" s="10" t="e">
        <f t="shared" si="989"/>
        <v>#N/A</v>
      </c>
      <c r="R1863" s="10" t="e">
        <f t="shared" si="990"/>
        <v>#N/A</v>
      </c>
      <c r="S1863" s="10" t="e">
        <f t="shared" si="991"/>
        <v>#N/A</v>
      </c>
      <c r="T1863" s="9" t="e">
        <f t="shared" si="981"/>
        <v>#N/A</v>
      </c>
      <c r="V1863" s="8" t="e">
        <f t="shared" si="992"/>
        <v>#N/A</v>
      </c>
      <c r="W1863" s="8" t="e">
        <f t="shared" si="982"/>
        <v>#N/A</v>
      </c>
      <c r="Y1863" s="8">
        <f t="shared" si="983"/>
        <v>0</v>
      </c>
      <c r="Z1863" s="8">
        <f t="shared" si="984"/>
        <v>0</v>
      </c>
      <c r="AA1863" s="8">
        <f t="shared" si="985"/>
        <v>0</v>
      </c>
      <c r="AB1863" s="8">
        <f t="shared" si="993"/>
        <v>0</v>
      </c>
      <c r="AC1863" s="8">
        <f t="shared" si="986"/>
        <v>0</v>
      </c>
      <c r="AD1863" s="8">
        <f t="shared" si="994"/>
        <v>0</v>
      </c>
      <c r="AE1863" s="8">
        <f t="shared" si="987"/>
        <v>0</v>
      </c>
      <c r="AJ1863" s="7"/>
      <c r="AK1863" s="6"/>
      <c r="AL1863" s="6"/>
      <c r="AM1863" s="5"/>
      <c r="AN1863" s="5"/>
    </row>
    <row r="1864" spans="8:40" x14ac:dyDescent="0.15">
      <c r="H1864" s="17">
        <f t="shared" si="995"/>
        <v>179</v>
      </c>
      <c r="I1864" s="7" t="b">
        <f t="shared" si="988"/>
        <v>0</v>
      </c>
      <c r="J1864" s="16">
        <v>0</v>
      </c>
      <c r="K1864" s="14">
        <v>0</v>
      </c>
      <c r="L1864" s="15">
        <f t="shared" si="996"/>
        <v>2727.6526193039349</v>
      </c>
      <c r="M1864" s="14">
        <f t="shared" si="980"/>
        <v>769177</v>
      </c>
      <c r="O1864" s="12" t="e">
        <f>1000*(IF(I119&lt;18,VLOOKUP(I119,'[1]Mortality (No Interventions) H'!$B$10:$O$129,13),VLOOKUP(I119,'[1]Mortality (Interventions) H'!$B$392:$AV$512,43)))</f>
        <v>#N/A</v>
      </c>
      <c r="P1864" s="11">
        <v>0</v>
      </c>
      <c r="Q1864" s="10" t="e">
        <f t="shared" si="989"/>
        <v>#N/A</v>
      </c>
      <c r="R1864" s="10" t="e">
        <f t="shared" si="990"/>
        <v>#N/A</v>
      </c>
      <c r="S1864" s="10" t="e">
        <f t="shared" si="991"/>
        <v>#N/A</v>
      </c>
      <c r="T1864" s="9" t="e">
        <f t="shared" si="981"/>
        <v>#N/A</v>
      </c>
      <c r="V1864" s="8" t="e">
        <f t="shared" si="992"/>
        <v>#N/A</v>
      </c>
      <c r="W1864" s="8" t="e">
        <f t="shared" si="982"/>
        <v>#N/A</v>
      </c>
      <c r="Y1864" s="8">
        <f t="shared" si="983"/>
        <v>0</v>
      </c>
      <c r="Z1864" s="8">
        <f t="shared" si="984"/>
        <v>0</v>
      </c>
      <c r="AA1864" s="8">
        <f t="shared" si="985"/>
        <v>0</v>
      </c>
      <c r="AB1864" s="8">
        <f t="shared" si="993"/>
        <v>0</v>
      </c>
      <c r="AC1864" s="8">
        <f t="shared" si="986"/>
        <v>0</v>
      </c>
      <c r="AD1864" s="8">
        <f t="shared" si="994"/>
        <v>0</v>
      </c>
      <c r="AE1864" s="8">
        <f t="shared" si="987"/>
        <v>0</v>
      </c>
      <c r="AJ1864" s="7"/>
      <c r="AK1864" s="6"/>
      <c r="AL1864" s="6"/>
      <c r="AM1864" s="5"/>
      <c r="AN1864" s="5"/>
    </row>
    <row r="1865" spans="8:40" x14ac:dyDescent="0.15">
      <c r="H1865" s="17">
        <f t="shared" si="995"/>
        <v>180</v>
      </c>
      <c r="I1865" s="7" t="b">
        <f t="shared" si="988"/>
        <v>0</v>
      </c>
      <c r="J1865" s="16">
        <v>0</v>
      </c>
      <c r="K1865" s="14">
        <v>0</v>
      </c>
      <c r="L1865" s="15">
        <f t="shared" si="996"/>
        <v>2727.6526193039349</v>
      </c>
      <c r="M1865" s="14">
        <f t="shared" si="980"/>
        <v>769177</v>
      </c>
      <c r="O1865" s="12" t="e">
        <f>1000*(IF(I120&lt;18,VLOOKUP(I120,'[1]Mortality (No Interventions) H'!$B$10:$O$129,13),VLOOKUP(I120,'[1]Mortality (Interventions) H'!$B$392:$AV$512,43)))</f>
        <v>#N/A</v>
      </c>
      <c r="P1865" s="11">
        <v>0</v>
      </c>
      <c r="Q1865" s="10" t="e">
        <f t="shared" si="989"/>
        <v>#N/A</v>
      </c>
      <c r="R1865" s="10" t="e">
        <f t="shared" si="990"/>
        <v>#N/A</v>
      </c>
      <c r="S1865" s="10" t="e">
        <f t="shared" si="991"/>
        <v>#N/A</v>
      </c>
      <c r="T1865" s="9" t="e">
        <f t="shared" si="981"/>
        <v>#N/A</v>
      </c>
      <c r="V1865" s="8" t="e">
        <f t="shared" si="992"/>
        <v>#N/A</v>
      </c>
      <c r="W1865" s="8" t="e">
        <f t="shared" si="982"/>
        <v>#N/A</v>
      </c>
      <c r="Y1865" s="8">
        <f t="shared" si="983"/>
        <v>0</v>
      </c>
      <c r="Z1865" s="8">
        <f t="shared" si="984"/>
        <v>0</v>
      </c>
      <c r="AA1865" s="8">
        <f t="shared" si="985"/>
        <v>0</v>
      </c>
      <c r="AB1865" s="8">
        <f t="shared" si="993"/>
        <v>0</v>
      </c>
      <c r="AC1865" s="8">
        <f t="shared" si="986"/>
        <v>0</v>
      </c>
      <c r="AD1865" s="8">
        <f t="shared" si="994"/>
        <v>0</v>
      </c>
      <c r="AE1865" s="8">
        <f t="shared" si="987"/>
        <v>0</v>
      </c>
      <c r="AJ1865" s="7"/>
      <c r="AK1865" s="6"/>
      <c r="AL1865" s="6"/>
      <c r="AM1865" s="5"/>
      <c r="AN1865" s="5"/>
    </row>
    <row r="1866" spans="8:40" x14ac:dyDescent="0.15">
      <c r="H1866" s="17">
        <f t="shared" si="995"/>
        <v>181</v>
      </c>
      <c r="I1866" s="7" t="b">
        <f t="shared" si="988"/>
        <v>0</v>
      </c>
      <c r="J1866" s="16">
        <v>0</v>
      </c>
      <c r="K1866" s="14">
        <v>0</v>
      </c>
      <c r="L1866" s="15">
        <f t="shared" si="996"/>
        <v>2727.6526193039349</v>
      </c>
      <c r="M1866" s="14">
        <f t="shared" si="980"/>
        <v>769177</v>
      </c>
      <c r="O1866" s="12" t="e">
        <f>1000*(IF(I121&lt;18,VLOOKUP(I121,'[1]Mortality (No Interventions) H'!$B$10:$O$129,13),VLOOKUP(I121,'[1]Mortality (Interventions) H'!$B$392:$AV$512,43)))</f>
        <v>#N/A</v>
      </c>
      <c r="P1866" s="11">
        <v>0</v>
      </c>
      <c r="Q1866" s="10" t="e">
        <f t="shared" si="989"/>
        <v>#N/A</v>
      </c>
      <c r="R1866" s="10" t="e">
        <f t="shared" si="990"/>
        <v>#N/A</v>
      </c>
      <c r="S1866" s="10" t="e">
        <f t="shared" si="991"/>
        <v>#N/A</v>
      </c>
      <c r="T1866" s="9" t="e">
        <f t="shared" si="981"/>
        <v>#N/A</v>
      </c>
      <c r="V1866" s="8" t="e">
        <f t="shared" si="992"/>
        <v>#N/A</v>
      </c>
      <c r="W1866" s="8" t="e">
        <f t="shared" si="982"/>
        <v>#N/A</v>
      </c>
      <c r="Y1866" s="8">
        <f t="shared" si="983"/>
        <v>0</v>
      </c>
      <c r="Z1866" s="8">
        <f t="shared" si="984"/>
        <v>0</v>
      </c>
      <c r="AA1866" s="8">
        <f t="shared" si="985"/>
        <v>0</v>
      </c>
      <c r="AB1866" s="8">
        <f t="shared" si="993"/>
        <v>0</v>
      </c>
      <c r="AC1866" s="8">
        <f t="shared" si="986"/>
        <v>0</v>
      </c>
      <c r="AD1866" s="8">
        <f t="shared" si="994"/>
        <v>0</v>
      </c>
      <c r="AE1866" s="8">
        <f t="shared" si="987"/>
        <v>0</v>
      </c>
      <c r="AJ1866" s="7"/>
      <c r="AK1866" s="6"/>
      <c r="AL1866" s="6"/>
      <c r="AM1866" s="5"/>
      <c r="AN1866" s="5"/>
    </row>
    <row r="1867" spans="8:40" x14ac:dyDescent="0.15">
      <c r="H1867" s="17">
        <f t="shared" si="995"/>
        <v>182</v>
      </c>
      <c r="I1867" s="7" t="b">
        <f t="shared" si="988"/>
        <v>0</v>
      </c>
      <c r="J1867" s="16">
        <v>0</v>
      </c>
      <c r="K1867" s="14">
        <v>0</v>
      </c>
      <c r="L1867" s="15">
        <f t="shared" si="996"/>
        <v>2727.6526193039349</v>
      </c>
      <c r="M1867" s="14">
        <f t="shared" si="980"/>
        <v>769177</v>
      </c>
      <c r="O1867" s="12" t="e">
        <f>1000*(IF(I122&lt;18,VLOOKUP(I122,'[1]Mortality (No Interventions) H'!$B$10:$O$129,13),VLOOKUP(I122,'[1]Mortality (Interventions) H'!$B$392:$AV$512,43)))</f>
        <v>#N/A</v>
      </c>
      <c r="P1867" s="11">
        <v>0</v>
      </c>
      <c r="Q1867" s="10" t="e">
        <f t="shared" si="989"/>
        <v>#N/A</v>
      </c>
      <c r="R1867" s="10" t="e">
        <f t="shared" si="990"/>
        <v>#N/A</v>
      </c>
      <c r="S1867" s="10" t="e">
        <f t="shared" si="991"/>
        <v>#N/A</v>
      </c>
      <c r="T1867" s="9" t="e">
        <f t="shared" si="981"/>
        <v>#N/A</v>
      </c>
      <c r="V1867" s="8" t="e">
        <f t="shared" si="992"/>
        <v>#N/A</v>
      </c>
      <c r="W1867" s="8" t="e">
        <f t="shared" si="982"/>
        <v>#N/A</v>
      </c>
      <c r="Y1867" s="8">
        <f t="shared" si="983"/>
        <v>0</v>
      </c>
      <c r="Z1867" s="8">
        <f t="shared" si="984"/>
        <v>0</v>
      </c>
      <c r="AA1867" s="8">
        <f t="shared" si="985"/>
        <v>0</v>
      </c>
      <c r="AB1867" s="8">
        <f t="shared" si="993"/>
        <v>0</v>
      </c>
      <c r="AC1867" s="8">
        <f t="shared" si="986"/>
        <v>0</v>
      </c>
      <c r="AD1867" s="8">
        <f t="shared" si="994"/>
        <v>0</v>
      </c>
      <c r="AE1867" s="8">
        <f t="shared" si="987"/>
        <v>0</v>
      </c>
      <c r="AJ1867" s="7"/>
      <c r="AK1867" s="6"/>
      <c r="AL1867" s="6"/>
      <c r="AM1867" s="5"/>
      <c r="AN1867" s="5"/>
    </row>
    <row r="1868" spans="8:40" x14ac:dyDescent="0.15">
      <c r="H1868" s="17">
        <f t="shared" si="995"/>
        <v>183</v>
      </c>
      <c r="I1868" s="7" t="b">
        <f t="shared" si="988"/>
        <v>0</v>
      </c>
      <c r="J1868" s="16">
        <v>0</v>
      </c>
      <c r="K1868" s="14">
        <v>0</v>
      </c>
      <c r="L1868" s="15">
        <f t="shared" si="996"/>
        <v>2727.6526193039349</v>
      </c>
      <c r="M1868" s="14">
        <f t="shared" si="980"/>
        <v>769177</v>
      </c>
      <c r="O1868" s="12" t="e">
        <f>1000*(IF(I123&lt;18,VLOOKUP(I123,'[1]Mortality (No Interventions) H'!$B$10:$O$129,13),VLOOKUP(I123,'[1]Mortality (Interventions) H'!$B$392:$AV$512,43)))</f>
        <v>#N/A</v>
      </c>
      <c r="P1868" s="11">
        <v>0</v>
      </c>
      <c r="Q1868" s="10" t="e">
        <f t="shared" si="989"/>
        <v>#N/A</v>
      </c>
      <c r="R1868" s="10" t="e">
        <f t="shared" si="990"/>
        <v>#N/A</v>
      </c>
      <c r="S1868" s="10" t="e">
        <f t="shared" si="991"/>
        <v>#N/A</v>
      </c>
      <c r="T1868" s="9" t="e">
        <f t="shared" si="981"/>
        <v>#N/A</v>
      </c>
      <c r="V1868" s="8" t="e">
        <f t="shared" si="992"/>
        <v>#N/A</v>
      </c>
      <c r="W1868" s="8" t="e">
        <f t="shared" si="982"/>
        <v>#N/A</v>
      </c>
      <c r="Y1868" s="8">
        <f t="shared" si="983"/>
        <v>0</v>
      </c>
      <c r="Z1868" s="8">
        <f t="shared" si="984"/>
        <v>0</v>
      </c>
      <c r="AA1868" s="8">
        <f t="shared" si="985"/>
        <v>0</v>
      </c>
      <c r="AB1868" s="8">
        <f t="shared" si="993"/>
        <v>0</v>
      </c>
      <c r="AC1868" s="8">
        <f t="shared" si="986"/>
        <v>0</v>
      </c>
      <c r="AD1868" s="8">
        <f t="shared" si="994"/>
        <v>0</v>
      </c>
      <c r="AE1868" s="8">
        <f t="shared" si="987"/>
        <v>0</v>
      </c>
      <c r="AJ1868" s="7"/>
      <c r="AK1868" s="6"/>
      <c r="AL1868" s="6"/>
      <c r="AM1868" s="5"/>
      <c r="AN1868" s="5"/>
    </row>
    <row r="1869" spans="8:40" x14ac:dyDescent="0.15">
      <c r="H1869" s="17">
        <f t="shared" si="995"/>
        <v>184</v>
      </c>
      <c r="I1869" s="7" t="b">
        <f t="shared" si="988"/>
        <v>0</v>
      </c>
      <c r="J1869" s="16">
        <v>0</v>
      </c>
      <c r="K1869" s="14">
        <v>0</v>
      </c>
      <c r="L1869" s="15">
        <f t="shared" si="996"/>
        <v>2727.6526193039349</v>
      </c>
      <c r="M1869" s="14">
        <f t="shared" si="980"/>
        <v>769177</v>
      </c>
      <c r="O1869" s="12" t="e">
        <f>1000*(IF(I124&lt;18,VLOOKUP(I124,'[1]Mortality (No Interventions) H'!$B$10:$O$129,13),VLOOKUP(I124,'[1]Mortality (Interventions) H'!$B$392:$AV$512,43)))</f>
        <v>#N/A</v>
      </c>
      <c r="P1869" s="11">
        <v>0</v>
      </c>
      <c r="Q1869" s="10" t="e">
        <f t="shared" si="989"/>
        <v>#N/A</v>
      </c>
      <c r="R1869" s="10" t="e">
        <f t="shared" si="990"/>
        <v>#N/A</v>
      </c>
      <c r="S1869" s="10" t="e">
        <f t="shared" si="991"/>
        <v>#N/A</v>
      </c>
      <c r="T1869" s="9" t="e">
        <f t="shared" si="981"/>
        <v>#N/A</v>
      </c>
      <c r="V1869" s="8" t="e">
        <f t="shared" si="992"/>
        <v>#N/A</v>
      </c>
      <c r="W1869" s="8" t="e">
        <f t="shared" si="982"/>
        <v>#N/A</v>
      </c>
      <c r="Y1869" s="8">
        <f t="shared" si="983"/>
        <v>0</v>
      </c>
      <c r="Z1869" s="8">
        <f t="shared" si="984"/>
        <v>0</v>
      </c>
      <c r="AA1869" s="8">
        <f t="shared" si="985"/>
        <v>0</v>
      </c>
      <c r="AB1869" s="8">
        <f t="shared" si="993"/>
        <v>0</v>
      </c>
      <c r="AC1869" s="8">
        <f t="shared" si="986"/>
        <v>0</v>
      </c>
      <c r="AD1869" s="8">
        <f t="shared" si="994"/>
        <v>0</v>
      </c>
      <c r="AE1869" s="8">
        <f t="shared" si="987"/>
        <v>0</v>
      </c>
      <c r="AJ1869" s="7"/>
      <c r="AK1869" s="6"/>
      <c r="AL1869" s="6"/>
      <c r="AM1869" s="5"/>
      <c r="AN1869" s="5"/>
    </row>
    <row r="1874" spans="1:40" x14ac:dyDescent="0.15">
      <c r="X1874" s="3" t="s">
        <v>43</v>
      </c>
      <c r="Y1874" s="2">
        <f t="shared" ref="Y1874:AE1874" si="997">SUM(Y1749:Y1869)</f>
        <v>546858.82228355261</v>
      </c>
      <c r="Z1874" s="2">
        <f t="shared" si="997"/>
        <v>-13671.470557088816</v>
      </c>
      <c r="AA1874" s="2">
        <f t="shared" si="997"/>
        <v>-42975.793453768281</v>
      </c>
      <c r="AB1874" s="2">
        <f t="shared" si="997"/>
        <v>-769177</v>
      </c>
      <c r="AC1874" s="2">
        <f t="shared" si="997"/>
        <v>-278965.44172730442</v>
      </c>
      <c r="AD1874" s="2">
        <f t="shared" si="997"/>
        <v>11871.102845749558</v>
      </c>
      <c r="AE1874" s="2">
        <f t="shared" si="997"/>
        <v>-267094.33888155496</v>
      </c>
    </row>
    <row r="1875" spans="1:40" x14ac:dyDescent="0.15">
      <c r="X1875" s="4"/>
    </row>
    <row r="1876" spans="1:40" x14ac:dyDescent="0.15">
      <c r="X1876" s="3" t="str">
        <f>"Present Value at "&amp;TEXT(D1751,"0.00%")&amp;":"</f>
        <v>Present Value at 9.81%:</v>
      </c>
      <c r="Y1876" s="2">
        <f t="shared" ref="Y1876:AE1876" si="998">Y1749+NPV($D$6,Y1750:Y1869)</f>
        <v>546858.82228355261</v>
      </c>
      <c r="Z1876" s="2">
        <f t="shared" si="998"/>
        <v>-13671.470557088816</v>
      </c>
      <c r="AA1876" s="2">
        <f t="shared" si="998"/>
        <v>-21813.782912355076</v>
      </c>
      <c r="AB1876" s="2">
        <f t="shared" si="998"/>
        <v>-227245.48784518603</v>
      </c>
      <c r="AC1876" s="2">
        <f t="shared" si="998"/>
        <v>284128.08096892253</v>
      </c>
      <c r="AD1876" s="2">
        <f t="shared" si="998"/>
        <v>5419.3151215481339</v>
      </c>
      <c r="AE1876" s="2">
        <f t="shared" si="998"/>
        <v>289547.3960904706</v>
      </c>
    </row>
    <row r="1878" spans="1:40" x14ac:dyDescent="0.15">
      <c r="X1878" s="3" t="str">
        <f>"Present Value at "&amp;TEXT(D1752,"0.00%")&amp;":"</f>
        <v>Present Value at 3.64%:</v>
      </c>
      <c r="Y1878" s="2">
        <f t="shared" ref="Y1878:AE1878" si="999">Y1749+NPV($D$7,Y1750:Y1869)</f>
        <v>546858.82228355261</v>
      </c>
      <c r="Z1878" s="2">
        <f t="shared" si="999"/>
        <v>-13671.470557088816</v>
      </c>
      <c r="AA1878" s="2">
        <f t="shared" si="999"/>
        <v>-31846.446224049709</v>
      </c>
      <c r="AB1878" s="2">
        <f t="shared" si="999"/>
        <v>-455113.27948068344</v>
      </c>
      <c r="AC1878" s="2">
        <f t="shared" si="999"/>
        <v>46227.626021730539</v>
      </c>
      <c r="AD1878" s="2">
        <f t="shared" si="999"/>
        <v>8458.2761831845455</v>
      </c>
      <c r="AE1878" s="2">
        <f t="shared" si="999"/>
        <v>54685.902204914717</v>
      </c>
    </row>
    <row r="1883" spans="1:40" ht="19" customHeight="1" x14ac:dyDescent="0.15">
      <c r="A1883" s="1"/>
      <c r="G1883" s="1" t="s">
        <v>11</v>
      </c>
      <c r="H1883" s="50">
        <v>529466.56142075115</v>
      </c>
    </row>
    <row r="1884" spans="1:40" ht="15" customHeight="1" x14ac:dyDescent="0.15">
      <c r="A1884" s="49" t="s">
        <v>32</v>
      </c>
      <c r="B1884" s="40">
        <v>1</v>
      </c>
      <c r="C1884" s="40"/>
      <c r="D1884" s="40"/>
      <c r="E1884" s="1"/>
      <c r="H1884" s="17">
        <v>0</v>
      </c>
      <c r="I1884" s="17">
        <v>0</v>
      </c>
      <c r="J1884" s="14">
        <f>H1883</f>
        <v>529466.56142075115</v>
      </c>
      <c r="K1884" s="14">
        <f>J1884*$C$10</f>
        <v>13236.664035518779</v>
      </c>
      <c r="L1884" s="15">
        <f>$C$1894</f>
        <v>5493.0462470936836</v>
      </c>
      <c r="M1884" s="14">
        <f t="shared" ref="M1884:M1915" si="1000">$E$11</f>
        <v>769177</v>
      </c>
      <c r="Q1884" s="48">
        <v>1</v>
      </c>
      <c r="R1884" s="9"/>
      <c r="S1884" s="9"/>
      <c r="T1884" s="9">
        <f t="shared" ref="T1884:T1915" si="1001">Q1884-SUM(R1884:S1884)</f>
        <v>1</v>
      </c>
      <c r="U1884" s="47"/>
      <c r="V1884" s="8"/>
      <c r="W1884" s="8">
        <f t="shared" ref="W1884:W1915" si="1002">$G$14*M1884*T1884</f>
        <v>7691.77</v>
      </c>
      <c r="X1884" s="47"/>
      <c r="Y1884" s="8">
        <f t="shared" ref="Y1884:Y1915" si="1003">IFERROR(_xlfn.IFNA($T1884*J1884,0),0)</f>
        <v>529466.56142075115</v>
      </c>
      <c r="Z1884" s="8">
        <f t="shared" ref="Z1884:Z1915" si="1004">IFERROR(_xlfn.IFNA(-$T1884*K1884,0),0)</f>
        <v>-13236.664035518779</v>
      </c>
      <c r="AA1884" s="8">
        <f t="shared" ref="AA1884:AA1915" si="1005">IFERROR(_xlfn.IFNA(-$T1884*L1884,0),0)</f>
        <v>-5493.0462470936836</v>
      </c>
      <c r="AB1884" s="8"/>
      <c r="AC1884" s="8">
        <f t="shared" ref="AC1884:AC1915" si="1006">IFERROR(_xlfn.IFNA(SUM(Y1884:AB1884),0),0)</f>
        <v>510736.85113813868</v>
      </c>
      <c r="AD1884" s="8"/>
      <c r="AE1884" s="8">
        <f t="shared" ref="AE1884:AE1915" si="1007">IFERROR(_xlfn.IFNA(SUM(AC1884:AD1884),0),0)</f>
        <v>510736.85113813868</v>
      </c>
      <c r="AG1884" s="46">
        <f>AE2013</f>
        <v>52946.678822137008</v>
      </c>
      <c r="AJ1884" s="17"/>
      <c r="AK1884" s="6"/>
      <c r="AL1884" s="6"/>
      <c r="AM1884" s="5"/>
      <c r="AN1884" s="5"/>
    </row>
    <row r="1885" spans="1:40" x14ac:dyDescent="0.15">
      <c r="H1885" s="17">
        <f>$B$4</f>
        <v>65</v>
      </c>
      <c r="I1885" s="7">
        <f t="shared" ref="I1885:I1916" si="1008">IF(H1885&lt;121, H1885 )</f>
        <v>65</v>
      </c>
      <c r="J1885" s="14"/>
      <c r="K1885" s="14"/>
      <c r="L1885" s="15"/>
      <c r="M1885" s="14">
        <f t="shared" si="1000"/>
        <v>769177</v>
      </c>
      <c r="N1885" s="13"/>
      <c r="O1885" s="12">
        <f>1000*(IF(I5&lt;18,VLOOKUP(I5,'[1]Mortality (No Interventions) H'!$B$10:$O$129,13),VLOOKUP(I5,'[1]Mortality (Interventions) H'!$B$392:$AV$512,46)))</f>
        <v>16.819956584023956</v>
      </c>
      <c r="P1885" s="11">
        <v>0</v>
      </c>
      <c r="Q1885" s="10">
        <f t="shared" ref="Q1885:Q1916" si="1009">T1884</f>
        <v>1</v>
      </c>
      <c r="R1885" s="10">
        <f t="shared" ref="R1885:R1916" si="1010">O1885*Q1885/1000</f>
        <v>1.6819956584023955E-2</v>
      </c>
      <c r="S1885" s="10">
        <f t="shared" ref="S1885:S1916" si="1011">MIN(P1885*Q1885,Q1885-R1885)</f>
        <v>0</v>
      </c>
      <c r="T1885" s="9">
        <f t="shared" si="1001"/>
        <v>0.98318004341597609</v>
      </c>
      <c r="U1885" s="18"/>
      <c r="V1885" s="8">
        <f t="shared" ref="V1885:V1916" si="1012">W1884</f>
        <v>7691.77</v>
      </c>
      <c r="W1885" s="8">
        <f t="shared" si="1002"/>
        <v>7562.3947625457031</v>
      </c>
      <c r="X1885" s="18"/>
      <c r="Y1885" s="8">
        <f t="shared" si="1003"/>
        <v>0</v>
      </c>
      <c r="Z1885" s="8">
        <f t="shared" si="1004"/>
        <v>0</v>
      </c>
      <c r="AA1885" s="8">
        <f t="shared" si="1005"/>
        <v>0</v>
      </c>
      <c r="AB1885" s="8">
        <f t="shared" ref="AB1885:AB1916" si="1013">IFERROR(_xlfn.IFNA(-M1885*R1885,0),0)</f>
        <v>-12937.523745429793</v>
      </c>
      <c r="AC1885" s="8">
        <f t="shared" si="1006"/>
        <v>-12937.523745429793</v>
      </c>
      <c r="AD1885" s="8">
        <f t="shared" ref="AD1885:AD1916" si="1014">IFERROR(_xlfn.IFNA($D$6*SUM(V1885:V1885,Y1885:Z1885),0),0)</f>
        <v>754.56263700000011</v>
      </c>
      <c r="AE1885" s="8">
        <f t="shared" si="1007"/>
        <v>-12182.961108429792</v>
      </c>
      <c r="AG1885" s="8"/>
      <c r="AJ1885" s="7"/>
      <c r="AK1885" s="6"/>
      <c r="AL1885" s="6"/>
      <c r="AM1885" s="5"/>
      <c r="AN1885" s="5"/>
    </row>
    <row r="1886" spans="1:40" x14ac:dyDescent="0.15">
      <c r="A1886" s="30" t="s">
        <v>33</v>
      </c>
      <c r="B1886" s="30"/>
      <c r="C1886" s="30"/>
      <c r="D1886" s="45">
        <v>9.8100000000000007E-2</v>
      </c>
      <c r="E1886" s="42"/>
      <c r="F1886" s="42"/>
      <c r="G1886" s="42"/>
      <c r="H1886" s="17">
        <f t="shared" ref="H1886:H1917" si="1015">H1885+1</f>
        <v>66</v>
      </c>
      <c r="I1886" s="7">
        <f t="shared" si="1008"/>
        <v>66</v>
      </c>
      <c r="J1886" s="16">
        <v>0</v>
      </c>
      <c r="K1886" s="14">
        <v>0</v>
      </c>
      <c r="L1886" s="15">
        <f t="shared" ref="L1886:L1917" si="1016">$C$1895</f>
        <v>2845.7134399899278</v>
      </c>
      <c r="M1886" s="14">
        <f t="shared" si="1000"/>
        <v>769177</v>
      </c>
      <c r="N1886" s="13"/>
      <c r="O1886" s="12">
        <f>1000*(IF(I6&lt;18,VLOOKUP(I6,'[1]Mortality (No Interventions) H'!$B$10:$O$129,13),VLOOKUP(I6,'[1]Mortality (Interventions) H'!$B$392:$AV$512,46)))</f>
        <v>18.372681181567849</v>
      </c>
      <c r="P1886" s="11">
        <v>0</v>
      </c>
      <c r="Q1886" s="10">
        <f t="shared" si="1009"/>
        <v>0.98318004341597609</v>
      </c>
      <c r="R1886" s="10">
        <f t="shared" si="1010"/>
        <v>1.8063653481761765E-2</v>
      </c>
      <c r="S1886" s="10">
        <f t="shared" si="1011"/>
        <v>0</v>
      </c>
      <c r="T1886" s="9">
        <f t="shared" si="1001"/>
        <v>0.96511638993421434</v>
      </c>
      <c r="U1886" s="18"/>
      <c r="V1886" s="8">
        <f t="shared" si="1012"/>
        <v>7562.3947625457031</v>
      </c>
      <c r="W1886" s="8">
        <f t="shared" si="1002"/>
        <v>7423.4532946042918</v>
      </c>
      <c r="X1886" s="18"/>
      <c r="Y1886" s="8">
        <f t="shared" si="1003"/>
        <v>0</v>
      </c>
      <c r="Z1886" s="8">
        <f t="shared" si="1004"/>
        <v>0</v>
      </c>
      <c r="AA1886" s="8">
        <f t="shared" si="1005"/>
        <v>-2746.4446819903537</v>
      </c>
      <c r="AB1886" s="8">
        <f t="shared" si="1013"/>
        <v>-13894.146794141068</v>
      </c>
      <c r="AC1886" s="8">
        <f t="shared" si="1006"/>
        <v>-16640.591476131423</v>
      </c>
      <c r="AD1886" s="8">
        <f t="shared" si="1014"/>
        <v>741.87092620573355</v>
      </c>
      <c r="AE1886" s="8">
        <f t="shared" si="1007"/>
        <v>-15898.720549925691</v>
      </c>
      <c r="AF1886" s="1" t="s">
        <v>34</v>
      </c>
      <c r="AG1886" s="44">
        <f>AE2013/Y2013</f>
        <v>0.1000000428356832</v>
      </c>
      <c r="AJ1886" s="7"/>
      <c r="AK1886" s="6"/>
      <c r="AL1886" s="6"/>
      <c r="AM1886" s="5"/>
      <c r="AN1886" s="5"/>
    </row>
    <row r="1887" spans="1:40" x14ac:dyDescent="0.15">
      <c r="A1887" s="40" t="s">
        <v>35</v>
      </c>
      <c r="B1887" s="40"/>
      <c r="C1887" s="38"/>
      <c r="D1887" s="43">
        <f>(1.067)/(1.0295)- 1</f>
        <v>3.6425449247207142E-2</v>
      </c>
      <c r="E1887" s="42"/>
      <c r="F1887" s="42"/>
      <c r="G1887" s="42"/>
      <c r="H1887" s="17">
        <f t="shared" si="1015"/>
        <v>67</v>
      </c>
      <c r="I1887" s="7">
        <f t="shared" si="1008"/>
        <v>67</v>
      </c>
      <c r="J1887" s="16">
        <v>0</v>
      </c>
      <c r="K1887" s="14">
        <v>0</v>
      </c>
      <c r="L1887" s="15">
        <f t="shared" si="1016"/>
        <v>2845.7134399899278</v>
      </c>
      <c r="M1887" s="14">
        <f t="shared" si="1000"/>
        <v>769177</v>
      </c>
      <c r="N1887" s="13"/>
      <c r="O1887" s="12">
        <f>1000*(IF(I7&lt;18,VLOOKUP(I7,'[1]Mortality (No Interventions) H'!$B$10:$O$129,13),VLOOKUP(I7,'[1]Mortality (Interventions) H'!$B$392:$AV$512,46)))</f>
        <v>20.017002612203171</v>
      </c>
      <c r="P1887" s="11">
        <v>0</v>
      </c>
      <c r="Q1887" s="10">
        <f t="shared" si="1009"/>
        <v>0.96511638993421434</v>
      </c>
      <c r="R1887" s="10">
        <f t="shared" si="1010"/>
        <v>1.9318737298393264E-2</v>
      </c>
      <c r="S1887" s="10">
        <f t="shared" si="1011"/>
        <v>0</v>
      </c>
      <c r="T1887" s="9">
        <f t="shared" si="1001"/>
        <v>0.94579765263582105</v>
      </c>
      <c r="U1887" s="18"/>
      <c r="V1887" s="8">
        <f t="shared" si="1012"/>
        <v>7423.4532946042918</v>
      </c>
      <c r="W1887" s="8">
        <f t="shared" si="1002"/>
        <v>7274.8580106146301</v>
      </c>
      <c r="X1887" s="18"/>
      <c r="Y1887" s="8">
        <f t="shared" si="1003"/>
        <v>0</v>
      </c>
      <c r="Z1887" s="8">
        <f t="shared" si="1004"/>
        <v>0</v>
      </c>
      <c r="AA1887" s="8">
        <f t="shared" si="1005"/>
        <v>-2691.469091616681</v>
      </c>
      <c r="AB1887" s="8">
        <f t="shared" si="1013"/>
        <v>-14859.528398966235</v>
      </c>
      <c r="AC1887" s="8">
        <f t="shared" si="1006"/>
        <v>-17550.997490582915</v>
      </c>
      <c r="AD1887" s="8">
        <f t="shared" si="1014"/>
        <v>728.24076820068103</v>
      </c>
      <c r="AE1887" s="8">
        <f t="shared" si="1007"/>
        <v>-16822.756722382233</v>
      </c>
      <c r="AJ1887" s="7"/>
      <c r="AK1887" s="6"/>
      <c r="AL1887" s="6"/>
      <c r="AM1887" s="5"/>
      <c r="AN1887" s="5"/>
    </row>
    <row r="1888" spans="1:40" x14ac:dyDescent="0.15">
      <c r="A1888" s="40" t="s">
        <v>36</v>
      </c>
      <c r="B1888" s="36"/>
      <c r="C1888" s="38"/>
      <c r="D1888" s="17"/>
      <c r="E1888" s="17"/>
      <c r="F1888" s="17"/>
      <c r="G1888" s="17"/>
      <c r="H1888" s="17">
        <f t="shared" si="1015"/>
        <v>68</v>
      </c>
      <c r="I1888" s="7">
        <f t="shared" si="1008"/>
        <v>68</v>
      </c>
      <c r="J1888" s="16">
        <v>0</v>
      </c>
      <c r="K1888" s="14">
        <v>0</v>
      </c>
      <c r="L1888" s="15">
        <f t="shared" si="1016"/>
        <v>2845.7134399899278</v>
      </c>
      <c r="M1888" s="14">
        <f t="shared" si="1000"/>
        <v>769177</v>
      </c>
      <c r="N1888" s="13"/>
      <c r="O1888" s="12">
        <f>1000*(IF(I8&lt;18,VLOOKUP(I8,'[1]Mortality (No Interventions) H'!$B$10:$O$129,13),VLOOKUP(I8,'[1]Mortality (Interventions) H'!$B$392:$AV$512,46)))</f>
        <v>21.750970519104197</v>
      </c>
      <c r="P1888" s="11">
        <v>0</v>
      </c>
      <c r="Q1888" s="10">
        <f t="shared" si="1009"/>
        <v>0.94579765263582105</v>
      </c>
      <c r="R1888" s="10">
        <f t="shared" si="1010"/>
        <v>2.0572016859519697E-2</v>
      </c>
      <c r="S1888" s="10">
        <f t="shared" si="1011"/>
        <v>0</v>
      </c>
      <c r="T1888" s="9">
        <f t="shared" si="1001"/>
        <v>0.92522563577630135</v>
      </c>
      <c r="U1888" s="18"/>
      <c r="V1888" s="8">
        <f t="shared" si="1012"/>
        <v>7274.8580106146301</v>
      </c>
      <c r="W1888" s="8">
        <f t="shared" si="1002"/>
        <v>7116.6227884950822</v>
      </c>
      <c r="X1888" s="18"/>
      <c r="Y1888" s="8">
        <f t="shared" si="1003"/>
        <v>0</v>
      </c>
      <c r="Z1888" s="8">
        <f t="shared" si="1004"/>
        <v>0</v>
      </c>
      <c r="AA1888" s="8">
        <f t="shared" si="1005"/>
        <v>-2632.9270267518464</v>
      </c>
      <c r="AB1888" s="8">
        <f t="shared" si="1013"/>
        <v>-15823.522211954782</v>
      </c>
      <c r="AC1888" s="8">
        <f t="shared" si="1006"/>
        <v>-18456.449238706628</v>
      </c>
      <c r="AD1888" s="8">
        <f t="shared" si="1014"/>
        <v>713.66357084129527</v>
      </c>
      <c r="AE1888" s="8">
        <f t="shared" si="1007"/>
        <v>-17742.785667865333</v>
      </c>
      <c r="AJ1888" s="7"/>
      <c r="AK1888" s="6"/>
      <c r="AL1888" s="6"/>
      <c r="AM1888" s="5"/>
      <c r="AN1888" s="5"/>
    </row>
    <row r="1889" spans="1:40" x14ac:dyDescent="0.15">
      <c r="A1889" s="40"/>
      <c r="B1889" s="36" t="s">
        <v>37</v>
      </c>
      <c r="C1889" s="36" t="s">
        <v>38</v>
      </c>
      <c r="E1889" s="17"/>
      <c r="F1889" s="17"/>
      <c r="G1889" s="17"/>
      <c r="H1889" s="17">
        <f t="shared" si="1015"/>
        <v>69</v>
      </c>
      <c r="I1889" s="7">
        <f t="shared" si="1008"/>
        <v>69</v>
      </c>
      <c r="J1889" s="16">
        <v>0</v>
      </c>
      <c r="K1889" s="14">
        <v>0</v>
      </c>
      <c r="L1889" s="15">
        <f t="shared" si="1016"/>
        <v>2845.7134399899278</v>
      </c>
      <c r="M1889" s="14">
        <f t="shared" si="1000"/>
        <v>769177</v>
      </c>
      <c r="N1889" s="13"/>
      <c r="O1889" s="12">
        <f>1000*(IF(I9&lt;18,VLOOKUP(I9,'[1]Mortality (No Interventions) H'!$B$10:$O$129,13),VLOOKUP(I9,'[1]Mortality (Interventions) H'!$B$392:$AV$512,46)))</f>
        <v>23.692736779021207</v>
      </c>
      <c r="P1889" s="11">
        <v>0</v>
      </c>
      <c r="Q1889" s="10">
        <f t="shared" si="1009"/>
        <v>0.92522563577630135</v>
      </c>
      <c r="R1889" s="10">
        <f t="shared" si="1010"/>
        <v>2.1921127449650454E-2</v>
      </c>
      <c r="S1889" s="10">
        <f t="shared" si="1011"/>
        <v>0</v>
      </c>
      <c r="T1889" s="9">
        <f t="shared" si="1001"/>
        <v>0.90330450832665088</v>
      </c>
      <c r="U1889" s="18"/>
      <c r="V1889" s="8">
        <f t="shared" si="1012"/>
        <v>7116.6227884950822</v>
      </c>
      <c r="W1889" s="8">
        <f t="shared" si="1002"/>
        <v>6948.0105180116834</v>
      </c>
      <c r="X1889" s="18"/>
      <c r="Y1889" s="8">
        <f t="shared" si="1003"/>
        <v>0</v>
      </c>
      <c r="Z1889" s="8">
        <f t="shared" si="1004"/>
        <v>0</v>
      </c>
      <c r="AA1889" s="8">
        <f t="shared" si="1005"/>
        <v>-2570.5457797486442</v>
      </c>
      <c r="AB1889" s="8">
        <f t="shared" si="1013"/>
        <v>-16861.227048339788</v>
      </c>
      <c r="AC1889" s="8">
        <f t="shared" si="1006"/>
        <v>-19431.772828088433</v>
      </c>
      <c r="AD1889" s="8">
        <f t="shared" si="1014"/>
        <v>698.14069555136757</v>
      </c>
      <c r="AE1889" s="8">
        <f t="shared" si="1007"/>
        <v>-18733.632132537066</v>
      </c>
      <c r="AJ1889" s="7"/>
      <c r="AK1889" s="6"/>
      <c r="AL1889" s="6"/>
      <c r="AM1889" s="5"/>
      <c r="AN1889" s="5"/>
    </row>
    <row r="1890" spans="1:40" x14ac:dyDescent="0.15">
      <c r="A1890" s="40"/>
      <c r="B1890" s="36">
        <v>1</v>
      </c>
      <c r="C1890" s="38">
        <v>2.5000000000000001E-2</v>
      </c>
      <c r="D1890" s="17"/>
      <c r="E1890" s="41" t="s">
        <v>39</v>
      </c>
      <c r="F1890" s="36"/>
      <c r="G1890" s="17"/>
      <c r="H1890" s="17">
        <f t="shared" si="1015"/>
        <v>70</v>
      </c>
      <c r="I1890" s="7">
        <f t="shared" si="1008"/>
        <v>70</v>
      </c>
      <c r="J1890" s="16">
        <v>0</v>
      </c>
      <c r="K1890" s="14">
        <v>0</v>
      </c>
      <c r="L1890" s="15">
        <f t="shared" si="1016"/>
        <v>2845.7134399899278</v>
      </c>
      <c r="M1890" s="14">
        <f t="shared" si="1000"/>
        <v>769177</v>
      </c>
      <c r="N1890" s="13"/>
      <c r="O1890" s="12">
        <f>1000*(IF(I10&lt;18,VLOOKUP(I10,'[1]Mortality (No Interventions) H'!$B$10:$O$129,13),VLOOKUP(I10,'[1]Mortality (Interventions) H'!$B$392:$AV$512,46)))</f>
        <v>26.145495586352794</v>
      </c>
      <c r="P1890" s="11">
        <v>0</v>
      </c>
      <c r="Q1890" s="10">
        <f t="shared" si="1009"/>
        <v>0.90330450832665088</v>
      </c>
      <c r="R1890" s="10">
        <f t="shared" si="1010"/>
        <v>2.3617344035587032E-2</v>
      </c>
      <c r="S1890" s="10">
        <f t="shared" si="1011"/>
        <v>0</v>
      </c>
      <c r="T1890" s="9">
        <f t="shared" si="1001"/>
        <v>0.87968716429106386</v>
      </c>
      <c r="U1890" s="18"/>
      <c r="V1890" s="8">
        <f t="shared" si="1012"/>
        <v>6948.0105180116834</v>
      </c>
      <c r="W1890" s="8">
        <f t="shared" si="1002"/>
        <v>6766.3513396790768</v>
      </c>
      <c r="X1890" s="18"/>
      <c r="Y1890" s="8">
        <f t="shared" si="1003"/>
        <v>0</v>
      </c>
      <c r="Z1890" s="8">
        <f t="shared" si="1004"/>
        <v>0</v>
      </c>
      <c r="AA1890" s="8">
        <f t="shared" si="1005"/>
        <v>-2503.3375864097079</v>
      </c>
      <c r="AB1890" s="8">
        <f t="shared" si="1013"/>
        <v>-18165.917833260726</v>
      </c>
      <c r="AC1890" s="8">
        <f t="shared" si="1006"/>
        <v>-20669.255419670433</v>
      </c>
      <c r="AD1890" s="8">
        <f t="shared" si="1014"/>
        <v>681.59983181694622</v>
      </c>
      <c r="AE1890" s="8">
        <f t="shared" si="1007"/>
        <v>-19987.655587853485</v>
      </c>
      <c r="AJ1890" s="7"/>
      <c r="AK1890" s="6"/>
      <c r="AL1890" s="6"/>
      <c r="AM1890" s="5"/>
      <c r="AN1890" s="5"/>
    </row>
    <row r="1891" spans="1:40" x14ac:dyDescent="0.15">
      <c r="A1891" s="40"/>
      <c r="B1891" s="39" t="s">
        <v>40</v>
      </c>
      <c r="C1891" s="38">
        <v>0</v>
      </c>
      <c r="D1891" s="17"/>
      <c r="E1891" s="37">
        <v>500000</v>
      </c>
      <c r="F1891" s="36"/>
      <c r="G1891" s="17"/>
      <c r="H1891" s="17">
        <f t="shared" si="1015"/>
        <v>71</v>
      </c>
      <c r="I1891" s="7">
        <f t="shared" si="1008"/>
        <v>71</v>
      </c>
      <c r="J1891" s="16">
        <v>0</v>
      </c>
      <c r="K1891" s="14">
        <v>0</v>
      </c>
      <c r="L1891" s="15">
        <f t="shared" si="1016"/>
        <v>2845.7134399899278</v>
      </c>
      <c r="M1891" s="14">
        <f t="shared" si="1000"/>
        <v>769177</v>
      </c>
      <c r="N1891" s="13"/>
      <c r="O1891" s="12">
        <f>1000*(IF(I11&lt;18,VLOOKUP(I11,'[1]Mortality (No Interventions) H'!$B$10:$O$129,13),VLOOKUP(I11,'[1]Mortality (Interventions) H'!$B$392:$AV$512,46)))</f>
        <v>28.654514198914686</v>
      </c>
      <c r="P1891" s="11">
        <v>0</v>
      </c>
      <c r="Q1891" s="10">
        <f t="shared" si="1009"/>
        <v>0.87968716429106386</v>
      </c>
      <c r="R1891" s="10">
        <f t="shared" si="1010"/>
        <v>2.5207008339781286E-2</v>
      </c>
      <c r="S1891" s="10">
        <f t="shared" si="1011"/>
        <v>0</v>
      </c>
      <c r="T1891" s="9">
        <f t="shared" si="1001"/>
        <v>0.85448015595128257</v>
      </c>
      <c r="U1891" s="18"/>
      <c r="V1891" s="8">
        <f t="shared" si="1012"/>
        <v>6766.3513396790768</v>
      </c>
      <c r="W1891" s="8">
        <f t="shared" si="1002"/>
        <v>6572.4648291413969</v>
      </c>
      <c r="X1891" s="18"/>
      <c r="Y1891" s="8">
        <f t="shared" si="1003"/>
        <v>0</v>
      </c>
      <c r="Z1891" s="8">
        <f t="shared" si="1004"/>
        <v>0</v>
      </c>
      <c r="AA1891" s="8">
        <f t="shared" si="1005"/>
        <v>-2431.6056639952544</v>
      </c>
      <c r="AB1891" s="8">
        <f t="shared" si="1013"/>
        <v>-19388.65105376795</v>
      </c>
      <c r="AC1891" s="8">
        <f t="shared" si="1006"/>
        <v>-21820.256717763205</v>
      </c>
      <c r="AD1891" s="8">
        <f t="shared" si="1014"/>
        <v>663.77906642251753</v>
      </c>
      <c r="AE1891" s="8">
        <f t="shared" si="1007"/>
        <v>-21156.477651340687</v>
      </c>
      <c r="AJ1891" s="7"/>
      <c r="AK1891" s="6"/>
      <c r="AL1891" s="6"/>
      <c r="AM1891" s="5"/>
      <c r="AN1891" s="5"/>
    </row>
    <row r="1892" spans="1:40" x14ac:dyDescent="0.15">
      <c r="A1892" s="30" t="s">
        <v>41</v>
      </c>
      <c r="B1892" s="35"/>
      <c r="C1892" s="34"/>
      <c r="D1892" s="17"/>
      <c r="E1892" s="17"/>
      <c r="F1892" s="17"/>
      <c r="G1892" s="17"/>
      <c r="H1892" s="17">
        <f t="shared" si="1015"/>
        <v>72</v>
      </c>
      <c r="I1892" s="7">
        <f t="shared" si="1008"/>
        <v>72</v>
      </c>
      <c r="J1892" s="16">
        <v>0</v>
      </c>
      <c r="K1892" s="14">
        <v>0</v>
      </c>
      <c r="L1892" s="15">
        <f t="shared" si="1016"/>
        <v>2845.7134399899278</v>
      </c>
      <c r="M1892" s="14">
        <f t="shared" si="1000"/>
        <v>769177</v>
      </c>
      <c r="N1892" s="13"/>
      <c r="O1892" s="12">
        <f>1000*(IF(I12&lt;18,VLOOKUP(I12,'[1]Mortality (No Interventions) H'!$B$10:$O$129,13),VLOOKUP(I12,'[1]Mortality (Interventions) H'!$B$392:$AV$512,46)))</f>
        <v>31.534685992503544</v>
      </c>
      <c r="P1892" s="11">
        <v>0</v>
      </c>
      <c r="Q1892" s="10">
        <f t="shared" si="1009"/>
        <v>0.85448015595128257</v>
      </c>
      <c r="R1892" s="10">
        <f t="shared" si="1010"/>
        <v>2.6945763404749155E-2</v>
      </c>
      <c r="S1892" s="10">
        <f t="shared" si="1011"/>
        <v>0</v>
      </c>
      <c r="T1892" s="9">
        <f t="shared" si="1001"/>
        <v>0.82753439254653338</v>
      </c>
      <c r="U1892" s="18"/>
      <c r="V1892" s="8">
        <f t="shared" si="1012"/>
        <v>6572.4648291413969</v>
      </c>
      <c r="W1892" s="8">
        <f t="shared" si="1002"/>
        <v>6365.2042145576497</v>
      </c>
      <c r="X1892" s="18"/>
      <c r="Y1892" s="8">
        <f t="shared" si="1003"/>
        <v>0</v>
      </c>
      <c r="Z1892" s="8">
        <f t="shared" si="1004"/>
        <v>0</v>
      </c>
      <c r="AA1892" s="8">
        <f t="shared" si="1005"/>
        <v>-2354.9257429235709</v>
      </c>
      <c r="AB1892" s="8">
        <f t="shared" si="1013"/>
        <v>-20726.061458374741</v>
      </c>
      <c r="AC1892" s="8">
        <f t="shared" si="1006"/>
        <v>-23080.987201298311</v>
      </c>
      <c r="AD1892" s="8">
        <f t="shared" si="1014"/>
        <v>644.75879973877113</v>
      </c>
      <c r="AE1892" s="8">
        <f t="shared" si="1007"/>
        <v>-22436.22840155954</v>
      </c>
      <c r="AJ1892" s="7"/>
      <c r="AK1892" s="6"/>
      <c r="AL1892" s="6"/>
      <c r="AM1892" s="5"/>
      <c r="AN1892" s="5"/>
    </row>
    <row r="1893" spans="1:40" x14ac:dyDescent="0.15">
      <c r="A1893" s="30"/>
      <c r="B1893" s="32" t="s">
        <v>37</v>
      </c>
      <c r="C1893" s="32" t="s">
        <v>38</v>
      </c>
      <c r="D1893" s="17"/>
      <c r="E1893" s="17"/>
      <c r="F1893" s="17"/>
      <c r="G1893" s="17"/>
      <c r="H1893" s="17">
        <f t="shared" si="1015"/>
        <v>73</v>
      </c>
      <c r="I1893" s="7">
        <f t="shared" si="1008"/>
        <v>73</v>
      </c>
      <c r="J1893" s="16">
        <v>0</v>
      </c>
      <c r="K1893" s="14">
        <v>0</v>
      </c>
      <c r="L1893" s="15">
        <f t="shared" si="1016"/>
        <v>2845.7134399899278</v>
      </c>
      <c r="M1893" s="14">
        <f t="shared" si="1000"/>
        <v>769177</v>
      </c>
      <c r="N1893" s="13"/>
      <c r="O1893" s="12">
        <f>1000*(IF(I13&lt;18,VLOOKUP(I13,'[1]Mortality (No Interventions) H'!$B$10:$O$129,13),VLOOKUP(I13,'[1]Mortality (Interventions) H'!$B$392:$AV$512,46)))</f>
        <v>34.840912103057988</v>
      </c>
      <c r="P1893" s="11">
        <v>0</v>
      </c>
      <c r="Q1893" s="10">
        <f t="shared" si="1009"/>
        <v>0.82753439254653338</v>
      </c>
      <c r="R1893" s="10">
        <f t="shared" si="1010"/>
        <v>2.8832053032971258E-2</v>
      </c>
      <c r="S1893" s="10">
        <f t="shared" si="1011"/>
        <v>0</v>
      </c>
      <c r="T1893" s="9">
        <f t="shared" si="1001"/>
        <v>0.79870233951356218</v>
      </c>
      <c r="U1893" s="18"/>
      <c r="V1893" s="8">
        <f t="shared" si="1012"/>
        <v>6365.2042145576497</v>
      </c>
      <c r="W1893" s="8">
        <f t="shared" si="1002"/>
        <v>6143.4346940002324</v>
      </c>
      <c r="X1893" s="18"/>
      <c r="Y1893" s="8">
        <f t="shared" si="1003"/>
        <v>0</v>
      </c>
      <c r="Z1893" s="8">
        <f t="shared" si="1004"/>
        <v>0</v>
      </c>
      <c r="AA1893" s="8">
        <f t="shared" si="1005"/>
        <v>-2272.8779821051421</v>
      </c>
      <c r="AB1893" s="8">
        <f t="shared" si="1013"/>
        <v>-22176.952055741735</v>
      </c>
      <c r="AC1893" s="8">
        <f t="shared" si="1006"/>
        <v>-24449.830037846878</v>
      </c>
      <c r="AD1893" s="8">
        <f t="shared" si="1014"/>
        <v>624.42653344810549</v>
      </c>
      <c r="AE1893" s="8">
        <f t="shared" si="1007"/>
        <v>-23825.403504398771</v>
      </c>
      <c r="AJ1893" s="7"/>
      <c r="AK1893" s="6"/>
      <c r="AL1893" s="6"/>
      <c r="AM1893" s="5"/>
      <c r="AN1893" s="5"/>
    </row>
    <row r="1894" spans="1:40" x14ac:dyDescent="0.15">
      <c r="A1894" s="30"/>
      <c r="B1894" s="32">
        <v>1</v>
      </c>
      <c r="C1894" s="28">
        <f>$H$1883*0.01+$B$1896</f>
        <v>5493.0462470936836</v>
      </c>
      <c r="D1894" s="17"/>
      <c r="E1894" s="33" t="s">
        <v>42</v>
      </c>
      <c r="F1894" s="32"/>
      <c r="G1894" s="31">
        <v>0.01</v>
      </c>
      <c r="H1894" s="17">
        <f t="shared" si="1015"/>
        <v>74</v>
      </c>
      <c r="I1894" s="7">
        <f t="shared" si="1008"/>
        <v>74</v>
      </c>
      <c r="J1894" s="16">
        <v>0</v>
      </c>
      <c r="K1894" s="14">
        <v>0</v>
      </c>
      <c r="L1894" s="15">
        <f t="shared" si="1016"/>
        <v>2845.7134399899278</v>
      </c>
      <c r="M1894" s="14">
        <f t="shared" si="1000"/>
        <v>769177</v>
      </c>
      <c r="N1894" s="13"/>
      <c r="O1894" s="12">
        <f>1000*(IF(I14&lt;18,VLOOKUP(I14,'[1]Mortality (No Interventions) H'!$B$10:$O$129,13),VLOOKUP(I14,'[1]Mortality (Interventions) H'!$B$392:$AV$512,46)))</f>
        <v>38.764835880333209</v>
      </c>
      <c r="P1894" s="11">
        <v>0</v>
      </c>
      <c r="Q1894" s="10">
        <f t="shared" si="1009"/>
        <v>0.79870233951356218</v>
      </c>
      <c r="R1894" s="10">
        <f t="shared" si="1010"/>
        <v>3.0961565108481411E-2</v>
      </c>
      <c r="S1894" s="10">
        <f t="shared" si="1011"/>
        <v>0</v>
      </c>
      <c r="T1894" s="9">
        <f t="shared" si="1001"/>
        <v>0.76774077440508082</v>
      </c>
      <c r="U1894" s="18"/>
      <c r="V1894" s="8">
        <f t="shared" si="1012"/>
        <v>6143.4346940002324</v>
      </c>
      <c r="W1894" s="8">
        <f t="shared" si="1002"/>
        <v>5905.2854563457686</v>
      </c>
      <c r="X1894" s="18"/>
      <c r="Y1894" s="8">
        <f t="shared" si="1003"/>
        <v>0</v>
      </c>
      <c r="Z1894" s="8">
        <f t="shared" si="1004"/>
        <v>0</v>
      </c>
      <c r="AA1894" s="8">
        <f t="shared" si="1005"/>
        <v>-2184.7702401528136</v>
      </c>
      <c r="AB1894" s="8">
        <f t="shared" si="1013"/>
        <v>-23814.923765446405</v>
      </c>
      <c r="AC1894" s="8">
        <f t="shared" si="1006"/>
        <v>-25999.69400559922</v>
      </c>
      <c r="AD1894" s="8">
        <f t="shared" si="1014"/>
        <v>602.6709434814228</v>
      </c>
      <c r="AE1894" s="8">
        <f t="shared" si="1007"/>
        <v>-25397.023062117798</v>
      </c>
      <c r="AJ1894" s="7"/>
      <c r="AK1894" s="6"/>
      <c r="AL1894" s="6"/>
      <c r="AM1894" s="5"/>
      <c r="AN1894" s="5"/>
    </row>
    <row r="1895" spans="1:40" x14ac:dyDescent="0.15">
      <c r="A1895" s="30"/>
      <c r="B1895" s="29" t="s">
        <v>40</v>
      </c>
      <c r="C1895" s="28">
        <f>$H$1883*0.005+$B$1896</f>
        <v>2845.7134399899278</v>
      </c>
      <c r="D1895" s="17"/>
      <c r="E1895" s="17"/>
      <c r="F1895" s="17"/>
      <c r="G1895" s="17"/>
      <c r="H1895" s="17">
        <f t="shared" si="1015"/>
        <v>75</v>
      </c>
      <c r="I1895" s="7">
        <f t="shared" si="1008"/>
        <v>75</v>
      </c>
      <c r="J1895" s="16">
        <v>0</v>
      </c>
      <c r="K1895" s="14">
        <v>0</v>
      </c>
      <c r="L1895" s="15">
        <f t="shared" si="1016"/>
        <v>2845.7134399899278</v>
      </c>
      <c r="M1895" s="14">
        <f t="shared" si="1000"/>
        <v>769177</v>
      </c>
      <c r="N1895" s="13"/>
      <c r="O1895" s="12">
        <f>1000*(IF(I15&lt;18,VLOOKUP(I15,'[1]Mortality (No Interventions) H'!$B$10:$O$129,13),VLOOKUP(I15,'[1]Mortality (Interventions) H'!$B$392:$AV$512,46)))</f>
        <v>43.263527710093015</v>
      </c>
      <c r="P1895" s="11">
        <v>0</v>
      </c>
      <c r="Q1895" s="10">
        <f t="shared" si="1009"/>
        <v>0.76774077440508082</v>
      </c>
      <c r="R1895" s="10">
        <f t="shared" si="1010"/>
        <v>3.3215174267642485E-2</v>
      </c>
      <c r="S1895" s="10">
        <f t="shared" si="1011"/>
        <v>0</v>
      </c>
      <c r="T1895" s="9">
        <f t="shared" si="1001"/>
        <v>0.73452560013743828</v>
      </c>
      <c r="U1895" s="18"/>
      <c r="V1895" s="8">
        <f t="shared" si="1012"/>
        <v>5905.2854563457686</v>
      </c>
      <c r="W1895" s="8">
        <f t="shared" si="1002"/>
        <v>5649.8019753691442</v>
      </c>
      <c r="X1895" s="18"/>
      <c r="Y1895" s="8">
        <f t="shared" si="1003"/>
        <v>0</v>
      </c>
      <c r="Z1895" s="8">
        <f t="shared" si="1004"/>
        <v>0</v>
      </c>
      <c r="AA1895" s="8">
        <f t="shared" si="1005"/>
        <v>-2090.2493723277757</v>
      </c>
      <c r="AB1895" s="8">
        <f t="shared" si="1013"/>
        <v>-25548.348097662445</v>
      </c>
      <c r="AC1895" s="8">
        <f t="shared" si="1006"/>
        <v>-27638.597469990222</v>
      </c>
      <c r="AD1895" s="8">
        <f t="shared" si="1014"/>
        <v>579.30850326751988</v>
      </c>
      <c r="AE1895" s="8">
        <f t="shared" si="1007"/>
        <v>-27059.288966722703</v>
      </c>
      <c r="AJ1895" s="7"/>
      <c r="AK1895" s="6"/>
      <c r="AL1895" s="6"/>
      <c r="AM1895" s="5"/>
      <c r="AN1895" s="5"/>
    </row>
    <row r="1896" spans="1:40" ht="15" x14ac:dyDescent="0.2">
      <c r="A1896" s="27" t="s">
        <v>105</v>
      </c>
      <c r="B1896" s="26">
        <f>B22+B23+B24+B25</f>
        <v>198.38063288617207</v>
      </c>
      <c r="C1896" s="25"/>
      <c r="D1896" s="17"/>
      <c r="E1896" s="17"/>
      <c r="F1896" s="17"/>
      <c r="G1896" s="21"/>
      <c r="H1896" s="17">
        <f t="shared" si="1015"/>
        <v>76</v>
      </c>
      <c r="I1896" s="7">
        <f t="shared" si="1008"/>
        <v>76</v>
      </c>
      <c r="J1896" s="16">
        <v>0</v>
      </c>
      <c r="K1896" s="14">
        <v>0</v>
      </c>
      <c r="L1896" s="15">
        <f t="shared" si="1016"/>
        <v>2845.7134399899278</v>
      </c>
      <c r="M1896" s="14">
        <f t="shared" si="1000"/>
        <v>769177</v>
      </c>
      <c r="N1896" s="13"/>
      <c r="O1896" s="12">
        <f>1000*(IF(I16&lt;18,VLOOKUP(I16,'[1]Mortality (No Interventions) H'!$B$10:$O$129,13),VLOOKUP(I16,'[1]Mortality (Interventions) H'!$B$392:$AV$512,46)))</f>
        <v>48.397638959951415</v>
      </c>
      <c r="P1896" s="11">
        <v>0</v>
      </c>
      <c r="Q1896" s="10">
        <f t="shared" si="1009"/>
        <v>0.73452560013743828</v>
      </c>
      <c r="R1896" s="10">
        <f t="shared" si="1010"/>
        <v>3.5549304802293374E-2</v>
      </c>
      <c r="S1896" s="10">
        <f t="shared" si="1011"/>
        <v>0</v>
      </c>
      <c r="T1896" s="9">
        <f t="shared" si="1001"/>
        <v>0.69897629533514494</v>
      </c>
      <c r="U1896" s="18"/>
      <c r="V1896" s="8">
        <f t="shared" si="1012"/>
        <v>5649.8019753691442</v>
      </c>
      <c r="W1896" s="8">
        <f t="shared" si="1002"/>
        <v>5376.3648991700084</v>
      </c>
      <c r="X1896" s="18"/>
      <c r="Y1896" s="8">
        <f t="shared" si="1003"/>
        <v>0</v>
      </c>
      <c r="Z1896" s="8">
        <f t="shared" si="1004"/>
        <v>0</v>
      </c>
      <c r="AA1896" s="8">
        <f t="shared" si="1005"/>
        <v>-1989.0862378695911</v>
      </c>
      <c r="AB1896" s="8">
        <f t="shared" si="1013"/>
        <v>-27343.70761991361</v>
      </c>
      <c r="AC1896" s="8">
        <f t="shared" si="1006"/>
        <v>-29332.793857783203</v>
      </c>
      <c r="AD1896" s="8">
        <f t="shared" si="1014"/>
        <v>554.2455737837131</v>
      </c>
      <c r="AE1896" s="8">
        <f t="shared" si="1007"/>
        <v>-28778.548283999491</v>
      </c>
      <c r="AJ1896" s="7"/>
      <c r="AK1896" s="6"/>
      <c r="AL1896" s="6"/>
      <c r="AM1896" s="5"/>
      <c r="AN1896" s="5"/>
    </row>
    <row r="1897" spans="1:40" x14ac:dyDescent="0.15">
      <c r="A1897" s="1"/>
      <c r="D1897" s="17"/>
      <c r="E1897" s="24"/>
      <c r="F1897" s="17"/>
      <c r="G1897" s="21"/>
      <c r="H1897" s="17">
        <f t="shared" si="1015"/>
        <v>77</v>
      </c>
      <c r="I1897" s="7">
        <f t="shared" si="1008"/>
        <v>77</v>
      </c>
      <c r="J1897" s="16">
        <v>0</v>
      </c>
      <c r="K1897" s="14">
        <v>0</v>
      </c>
      <c r="L1897" s="15">
        <f t="shared" si="1016"/>
        <v>2845.7134399899278</v>
      </c>
      <c r="M1897" s="14">
        <f t="shared" si="1000"/>
        <v>769177</v>
      </c>
      <c r="N1897" s="13"/>
      <c r="O1897" s="12">
        <f>1000*(IF(I17&lt;18,VLOOKUP(I17,'[1]Mortality (No Interventions) H'!$B$10:$O$129,13),VLOOKUP(I17,'[1]Mortality (Interventions) H'!$B$392:$AV$512,46)))</f>
        <v>54.290982418588193</v>
      </c>
      <c r="P1897" s="11">
        <v>0</v>
      </c>
      <c r="Q1897" s="10">
        <f t="shared" si="1009"/>
        <v>0.69897629533514494</v>
      </c>
      <c r="R1897" s="10">
        <f t="shared" si="1010"/>
        <v>3.7948109761050258E-2</v>
      </c>
      <c r="S1897" s="10">
        <f t="shared" si="1011"/>
        <v>0</v>
      </c>
      <c r="T1897" s="9">
        <f t="shared" si="1001"/>
        <v>0.66102818557409471</v>
      </c>
      <c r="U1897" s="18"/>
      <c r="V1897" s="8">
        <f t="shared" si="1012"/>
        <v>5376.3648991700084</v>
      </c>
      <c r="W1897" s="8">
        <f t="shared" si="1002"/>
        <v>5084.4767669532548</v>
      </c>
      <c r="X1897" s="18"/>
      <c r="Y1897" s="8">
        <f t="shared" si="1003"/>
        <v>0</v>
      </c>
      <c r="Z1897" s="8">
        <f t="shared" si="1004"/>
        <v>0</v>
      </c>
      <c r="AA1897" s="8">
        <f t="shared" si="1005"/>
        <v>-1881.0967919003574</v>
      </c>
      <c r="AB1897" s="8">
        <f t="shared" si="1013"/>
        <v>-29188.813221675355</v>
      </c>
      <c r="AC1897" s="8">
        <f t="shared" si="1006"/>
        <v>-31069.910013575711</v>
      </c>
      <c r="AD1897" s="8">
        <f t="shared" si="1014"/>
        <v>527.42139660857788</v>
      </c>
      <c r="AE1897" s="8">
        <f t="shared" si="1007"/>
        <v>-30542.488616967134</v>
      </c>
      <c r="AJ1897" s="7"/>
      <c r="AK1897" s="6"/>
      <c r="AL1897" s="6"/>
      <c r="AM1897" s="5"/>
      <c r="AN1897" s="5"/>
    </row>
    <row r="1898" spans="1:40" x14ac:dyDescent="0.15">
      <c r="A1898" s="1"/>
      <c r="B1898" s="1"/>
      <c r="D1898" s="17"/>
      <c r="E1898" s="17"/>
      <c r="F1898" s="17"/>
      <c r="G1898" s="17"/>
      <c r="H1898" s="17">
        <f t="shared" si="1015"/>
        <v>78</v>
      </c>
      <c r="I1898" s="7">
        <f t="shared" si="1008"/>
        <v>78</v>
      </c>
      <c r="J1898" s="16">
        <v>0</v>
      </c>
      <c r="K1898" s="14">
        <v>0</v>
      </c>
      <c r="L1898" s="15">
        <f t="shared" si="1016"/>
        <v>2845.7134399899278</v>
      </c>
      <c r="M1898" s="14">
        <f t="shared" si="1000"/>
        <v>769177</v>
      </c>
      <c r="N1898" s="13"/>
      <c r="O1898" s="12">
        <f>1000*(IF(I18&lt;18,VLOOKUP(I18,'[1]Mortality (No Interventions) H'!$B$10:$O$129,13),VLOOKUP(I18,'[1]Mortality (Interventions) H'!$B$392:$AV$512,46)))</f>
        <v>60.825673720360541</v>
      </c>
      <c r="P1898" s="11">
        <v>0</v>
      </c>
      <c r="Q1898" s="10">
        <f t="shared" si="1009"/>
        <v>0.66102818557409471</v>
      </c>
      <c r="R1898" s="10">
        <f t="shared" si="1010"/>
        <v>4.0207484735691822E-2</v>
      </c>
      <c r="S1898" s="10">
        <f t="shared" si="1011"/>
        <v>0</v>
      </c>
      <c r="T1898" s="9">
        <f t="shared" si="1001"/>
        <v>0.62082070083840291</v>
      </c>
      <c r="U1898" s="18"/>
      <c r="V1898" s="8">
        <f t="shared" si="1012"/>
        <v>5084.4767669532548</v>
      </c>
      <c r="W1898" s="8">
        <f t="shared" si="1002"/>
        <v>4775.2100420878023</v>
      </c>
      <c r="X1898" s="18"/>
      <c r="Y1898" s="8">
        <f t="shared" si="1003"/>
        <v>0</v>
      </c>
      <c r="Z1898" s="8">
        <f t="shared" si="1004"/>
        <v>0</v>
      </c>
      <c r="AA1898" s="8">
        <f t="shared" si="1005"/>
        <v>-1766.6778121998093</v>
      </c>
      <c r="AB1898" s="8">
        <f t="shared" si="1013"/>
        <v>-30926.672486545227</v>
      </c>
      <c r="AC1898" s="8">
        <f t="shared" si="1006"/>
        <v>-32693.350298745037</v>
      </c>
      <c r="AD1898" s="8">
        <f t="shared" si="1014"/>
        <v>498.78717083811432</v>
      </c>
      <c r="AE1898" s="8">
        <f t="shared" si="1007"/>
        <v>-32194.563127906924</v>
      </c>
      <c r="AJ1898" s="7"/>
      <c r="AK1898" s="6"/>
      <c r="AL1898" s="6"/>
      <c r="AM1898" s="5"/>
      <c r="AN1898" s="5"/>
    </row>
    <row r="1899" spans="1:40" x14ac:dyDescent="0.15">
      <c r="A1899" s="1"/>
      <c r="D1899" s="17"/>
      <c r="E1899" s="17"/>
      <c r="F1899" s="17"/>
      <c r="G1899" s="21"/>
      <c r="H1899" s="17">
        <f t="shared" si="1015"/>
        <v>79</v>
      </c>
      <c r="I1899" s="7">
        <f t="shared" si="1008"/>
        <v>79</v>
      </c>
      <c r="J1899" s="16">
        <v>0</v>
      </c>
      <c r="K1899" s="14">
        <v>0</v>
      </c>
      <c r="L1899" s="15">
        <f t="shared" si="1016"/>
        <v>2845.7134399899278</v>
      </c>
      <c r="M1899" s="14">
        <f t="shared" si="1000"/>
        <v>769177</v>
      </c>
      <c r="N1899" s="13"/>
      <c r="O1899" s="12">
        <f>1000*(IF(I19&lt;18,VLOOKUP(I19,'[1]Mortality (No Interventions) H'!$B$10:$O$129,13),VLOOKUP(I19,'[1]Mortality (Interventions) H'!$B$392:$AV$512,46)))</f>
        <v>68.03395700769498</v>
      </c>
      <c r="P1899" s="11">
        <v>0</v>
      </c>
      <c r="Q1899" s="10">
        <f t="shared" si="1009"/>
        <v>0.62082070083840291</v>
      </c>
      <c r="R1899" s="10">
        <f t="shared" si="1010"/>
        <v>4.223688887032697E-2</v>
      </c>
      <c r="S1899" s="10">
        <f t="shared" si="1011"/>
        <v>0</v>
      </c>
      <c r="T1899" s="9">
        <f t="shared" si="1001"/>
        <v>0.57858381196807596</v>
      </c>
      <c r="U1899" s="18"/>
      <c r="V1899" s="8">
        <f t="shared" si="1012"/>
        <v>4775.2100420878023</v>
      </c>
      <c r="W1899" s="8">
        <f t="shared" si="1002"/>
        <v>4450.3336073816881</v>
      </c>
      <c r="X1899" s="18"/>
      <c r="Y1899" s="8">
        <f t="shared" si="1003"/>
        <v>0</v>
      </c>
      <c r="Z1899" s="8">
        <f t="shared" si="1004"/>
        <v>0</v>
      </c>
      <c r="AA1899" s="8">
        <f t="shared" si="1005"/>
        <v>-1646.483729878159</v>
      </c>
      <c r="AB1899" s="8">
        <f t="shared" si="1013"/>
        <v>-32487.643470611489</v>
      </c>
      <c r="AC1899" s="8">
        <f t="shared" si="1006"/>
        <v>-34134.127200489645</v>
      </c>
      <c r="AD1899" s="8">
        <f t="shared" si="1014"/>
        <v>468.44810512881344</v>
      </c>
      <c r="AE1899" s="8">
        <f t="shared" si="1007"/>
        <v>-33665.679095360829</v>
      </c>
      <c r="AJ1899" s="7"/>
      <c r="AK1899" s="6"/>
      <c r="AL1899" s="6"/>
      <c r="AM1899" s="5"/>
      <c r="AN1899" s="5"/>
    </row>
    <row r="1900" spans="1:40" x14ac:dyDescent="0.15">
      <c r="A1900" s="1"/>
      <c r="D1900" s="17"/>
      <c r="E1900" s="17"/>
      <c r="F1900" s="17"/>
      <c r="G1900" s="17"/>
      <c r="H1900" s="17">
        <f t="shared" si="1015"/>
        <v>80</v>
      </c>
      <c r="I1900" s="7">
        <f t="shared" si="1008"/>
        <v>80</v>
      </c>
      <c r="J1900" s="16">
        <v>0</v>
      </c>
      <c r="K1900" s="14">
        <v>0</v>
      </c>
      <c r="L1900" s="15">
        <f t="shared" si="1016"/>
        <v>2845.7134399899278</v>
      </c>
      <c r="M1900" s="14">
        <f t="shared" si="1000"/>
        <v>769177</v>
      </c>
      <c r="N1900" s="13"/>
      <c r="O1900" s="12">
        <f>1000*(IF(I20&lt;18,VLOOKUP(I20,'[1]Mortality (No Interventions) H'!$B$10:$O$129,13),VLOOKUP(I20,'[1]Mortality (Interventions) H'!$B$392:$AV$512,46)))</f>
        <v>75.8228628754932</v>
      </c>
      <c r="P1900" s="11">
        <v>0</v>
      </c>
      <c r="Q1900" s="10">
        <f t="shared" si="1009"/>
        <v>0.57858381196807596</v>
      </c>
      <c r="R1900" s="10">
        <f t="shared" si="1010"/>
        <v>4.3869881036835562E-2</v>
      </c>
      <c r="S1900" s="10">
        <f t="shared" si="1011"/>
        <v>0</v>
      </c>
      <c r="T1900" s="9">
        <f t="shared" si="1001"/>
        <v>0.53471393093124042</v>
      </c>
      <c r="U1900" s="18"/>
      <c r="V1900" s="8">
        <f t="shared" si="1012"/>
        <v>4450.3336073816881</v>
      </c>
      <c r="W1900" s="8">
        <f t="shared" si="1002"/>
        <v>4112.8965725189873</v>
      </c>
      <c r="X1900" s="18"/>
      <c r="Y1900" s="8">
        <f t="shared" si="1003"/>
        <v>0</v>
      </c>
      <c r="Z1900" s="8">
        <f t="shared" si="1004"/>
        <v>0</v>
      </c>
      <c r="AA1900" s="8">
        <f t="shared" si="1005"/>
        <v>-1521.6426198008769</v>
      </c>
      <c r="AB1900" s="8">
        <f t="shared" si="1013"/>
        <v>-33743.703486270068</v>
      </c>
      <c r="AC1900" s="8">
        <f t="shared" si="1006"/>
        <v>-35265.346106070945</v>
      </c>
      <c r="AD1900" s="8">
        <f t="shared" si="1014"/>
        <v>436.57772688414366</v>
      </c>
      <c r="AE1900" s="8">
        <f t="shared" si="1007"/>
        <v>-34828.768379186804</v>
      </c>
      <c r="AJ1900" s="7"/>
      <c r="AK1900" s="6"/>
      <c r="AL1900" s="6"/>
      <c r="AM1900" s="5"/>
      <c r="AN1900" s="5"/>
    </row>
    <row r="1901" spans="1:40" ht="14" customHeight="1" x14ac:dyDescent="0.15">
      <c r="B1901" s="23"/>
      <c r="C1901" s="22"/>
      <c r="D1901" s="17"/>
      <c r="E1901" s="17"/>
      <c r="F1901" s="17"/>
      <c r="G1901" s="21"/>
      <c r="H1901" s="17">
        <f t="shared" si="1015"/>
        <v>81</v>
      </c>
      <c r="I1901" s="7">
        <f t="shared" si="1008"/>
        <v>81</v>
      </c>
      <c r="J1901" s="16">
        <v>0</v>
      </c>
      <c r="K1901" s="14">
        <v>0</v>
      </c>
      <c r="L1901" s="15">
        <f t="shared" si="1016"/>
        <v>2845.7134399899278</v>
      </c>
      <c r="M1901" s="14">
        <f t="shared" si="1000"/>
        <v>769177</v>
      </c>
      <c r="N1901" s="13"/>
      <c r="O1901" s="12">
        <f>1000*(IF(I21&lt;18,VLOOKUP(I21,'[1]Mortality (No Interventions) H'!$B$10:$O$129,13),VLOOKUP(I21,'[1]Mortality (Interventions) H'!$B$392:$AV$512,46)))</f>
        <v>84.302085685183258</v>
      </c>
      <c r="P1901" s="11">
        <v>0</v>
      </c>
      <c r="Q1901" s="10">
        <f t="shared" si="1009"/>
        <v>0.53471393093124042</v>
      </c>
      <c r="R1901" s="10">
        <f t="shared" si="1010"/>
        <v>4.5077499622426596E-2</v>
      </c>
      <c r="S1901" s="10">
        <f t="shared" si="1011"/>
        <v>0</v>
      </c>
      <c r="T1901" s="9">
        <f t="shared" si="1001"/>
        <v>0.48963643130881385</v>
      </c>
      <c r="U1901" s="18"/>
      <c r="V1901" s="8">
        <f t="shared" si="1012"/>
        <v>4112.8965725189873</v>
      </c>
      <c r="W1901" s="8">
        <f t="shared" si="1002"/>
        <v>3766.1708132481954</v>
      </c>
      <c r="X1901" s="18"/>
      <c r="Y1901" s="8">
        <f t="shared" si="1003"/>
        <v>0</v>
      </c>
      <c r="Z1901" s="8">
        <f t="shared" si="1004"/>
        <v>0</v>
      </c>
      <c r="AA1901" s="8">
        <f t="shared" si="1005"/>
        <v>-1393.3649732841966</v>
      </c>
      <c r="AB1901" s="8">
        <f t="shared" si="1013"/>
        <v>-34672.575927079219</v>
      </c>
      <c r="AC1901" s="8">
        <f t="shared" si="1006"/>
        <v>-36065.940900363414</v>
      </c>
      <c r="AD1901" s="8">
        <f t="shared" si="1014"/>
        <v>403.47515376411269</v>
      </c>
      <c r="AE1901" s="8">
        <f t="shared" si="1007"/>
        <v>-35662.4657465993</v>
      </c>
      <c r="AJ1901" s="7"/>
      <c r="AK1901" s="6"/>
      <c r="AL1901" s="6"/>
      <c r="AM1901" s="5"/>
      <c r="AN1901" s="5"/>
    </row>
    <row r="1902" spans="1:40" ht="15" customHeight="1" x14ac:dyDescent="0.15">
      <c r="B1902" s="17"/>
      <c r="C1902" s="17"/>
      <c r="D1902" s="17"/>
      <c r="F1902" s="17"/>
      <c r="G1902" s="17"/>
      <c r="H1902" s="17">
        <f t="shared" si="1015"/>
        <v>82</v>
      </c>
      <c r="I1902" s="7">
        <f t="shared" si="1008"/>
        <v>82</v>
      </c>
      <c r="J1902" s="16">
        <v>0</v>
      </c>
      <c r="K1902" s="14">
        <v>0</v>
      </c>
      <c r="L1902" s="15">
        <f t="shared" si="1016"/>
        <v>2845.7134399899278</v>
      </c>
      <c r="M1902" s="14">
        <f t="shared" si="1000"/>
        <v>769177</v>
      </c>
      <c r="N1902" s="13"/>
      <c r="O1902" s="12">
        <f>1000*(IF(I22&lt;18,VLOOKUP(I22,'[1]Mortality (No Interventions) H'!$B$10:$O$129,13),VLOOKUP(I22,'[1]Mortality (Interventions) H'!$B$392:$AV$512,46)))</f>
        <v>93.76304431634955</v>
      </c>
      <c r="P1902" s="11">
        <v>0</v>
      </c>
      <c r="Q1902" s="10">
        <f t="shared" si="1009"/>
        <v>0.48963643130881385</v>
      </c>
      <c r="R1902" s="10">
        <f t="shared" si="1010"/>
        <v>4.5909802407707555E-2</v>
      </c>
      <c r="S1902" s="10">
        <f t="shared" si="1011"/>
        <v>0</v>
      </c>
      <c r="T1902" s="9">
        <f t="shared" si="1001"/>
        <v>0.44372662890110631</v>
      </c>
      <c r="U1902" s="18"/>
      <c r="V1902" s="8">
        <f t="shared" si="1012"/>
        <v>3766.1708132481954</v>
      </c>
      <c r="W1902" s="8">
        <f t="shared" si="1002"/>
        <v>3413.0431723826628</v>
      </c>
      <c r="X1902" s="18"/>
      <c r="Y1902" s="8">
        <f t="shared" si="1003"/>
        <v>0</v>
      </c>
      <c r="Z1902" s="8">
        <f t="shared" si="1004"/>
        <v>0</v>
      </c>
      <c r="AA1902" s="8">
        <f t="shared" si="1005"/>
        <v>-1262.7188315453013</v>
      </c>
      <c r="AB1902" s="8">
        <f t="shared" si="1013"/>
        <v>-35312.764086553274</v>
      </c>
      <c r="AC1902" s="8">
        <f t="shared" si="1006"/>
        <v>-36575.482918098576</v>
      </c>
      <c r="AD1902" s="8">
        <f t="shared" si="1014"/>
        <v>369.46135677964799</v>
      </c>
      <c r="AE1902" s="8">
        <f t="shared" si="1007"/>
        <v>-36206.021561318928</v>
      </c>
      <c r="AJ1902" s="7"/>
      <c r="AK1902" s="6"/>
      <c r="AL1902" s="6"/>
      <c r="AM1902" s="5"/>
      <c r="AN1902" s="5"/>
    </row>
    <row r="1903" spans="1:40" x14ac:dyDescent="0.15">
      <c r="B1903" s="17"/>
      <c r="C1903" s="17"/>
      <c r="D1903" s="17"/>
      <c r="F1903" s="17"/>
      <c r="G1903" s="17"/>
      <c r="H1903" s="17">
        <f t="shared" si="1015"/>
        <v>83</v>
      </c>
      <c r="I1903" s="7">
        <f t="shared" si="1008"/>
        <v>83</v>
      </c>
      <c r="J1903" s="16">
        <v>0</v>
      </c>
      <c r="K1903" s="14">
        <v>0</v>
      </c>
      <c r="L1903" s="15">
        <f t="shared" si="1016"/>
        <v>2845.7134399899278</v>
      </c>
      <c r="M1903" s="14">
        <f t="shared" si="1000"/>
        <v>769177</v>
      </c>
      <c r="N1903" s="13"/>
      <c r="O1903" s="12">
        <f>1000*(IF(I23&lt;18,VLOOKUP(I23,'[1]Mortality (No Interventions) H'!$B$10:$O$129,13),VLOOKUP(I23,'[1]Mortality (Interventions) H'!$B$392:$AV$512,46)))</f>
        <v>104.30348217622549</v>
      </c>
      <c r="P1903" s="11">
        <v>0</v>
      </c>
      <c r="Q1903" s="10">
        <f t="shared" si="1009"/>
        <v>0.44372662890110631</v>
      </c>
      <c r="R1903" s="10">
        <f t="shared" si="1010"/>
        <v>4.6282232528703164E-2</v>
      </c>
      <c r="S1903" s="10">
        <f t="shared" si="1011"/>
        <v>0</v>
      </c>
      <c r="T1903" s="9">
        <f t="shared" si="1001"/>
        <v>0.39744439637240314</v>
      </c>
      <c r="U1903" s="18"/>
      <c r="V1903" s="8">
        <f t="shared" si="1012"/>
        <v>3413.0431723826628</v>
      </c>
      <c r="W1903" s="8">
        <f t="shared" si="1002"/>
        <v>3057.0508846853595</v>
      </c>
      <c r="X1903" s="18"/>
      <c r="Y1903" s="8">
        <f t="shared" si="1003"/>
        <v>0</v>
      </c>
      <c r="Z1903" s="8">
        <f t="shared" si="1004"/>
        <v>0</v>
      </c>
      <c r="AA1903" s="8">
        <f t="shared" si="1005"/>
        <v>-1131.0128604056317</v>
      </c>
      <c r="AB1903" s="8">
        <f t="shared" si="1013"/>
        <v>-35599.228769730311</v>
      </c>
      <c r="AC1903" s="8">
        <f t="shared" si="1006"/>
        <v>-36730.241630135941</v>
      </c>
      <c r="AD1903" s="8">
        <f t="shared" si="1014"/>
        <v>334.81953521073922</v>
      </c>
      <c r="AE1903" s="8">
        <f t="shared" si="1007"/>
        <v>-36395.422094925205</v>
      </c>
      <c r="AJ1903" s="7"/>
      <c r="AK1903" s="6"/>
      <c r="AL1903" s="6"/>
      <c r="AM1903" s="5"/>
      <c r="AN1903" s="5"/>
    </row>
    <row r="1904" spans="1:40" x14ac:dyDescent="0.15">
      <c r="B1904" s="17"/>
      <c r="C1904" s="17"/>
      <c r="D1904" s="17"/>
      <c r="F1904" s="17"/>
      <c r="G1904" s="17"/>
      <c r="H1904" s="17">
        <f t="shared" si="1015"/>
        <v>84</v>
      </c>
      <c r="I1904" s="7">
        <f t="shared" si="1008"/>
        <v>84</v>
      </c>
      <c r="J1904" s="16">
        <v>0</v>
      </c>
      <c r="K1904" s="14">
        <v>0</v>
      </c>
      <c r="L1904" s="15">
        <f t="shared" si="1016"/>
        <v>2845.7134399899278</v>
      </c>
      <c r="M1904" s="14">
        <f t="shared" si="1000"/>
        <v>769177</v>
      </c>
      <c r="N1904" s="13"/>
      <c r="O1904" s="12">
        <f>1000*(IF(I24&lt;18,VLOOKUP(I24,'[1]Mortality (No Interventions) H'!$B$10:$O$129,13),VLOOKUP(I24,'[1]Mortality (Interventions) H'!$B$392:$AV$512,46)))</f>
        <v>116.09046509589045</v>
      </c>
      <c r="P1904" s="11">
        <v>0</v>
      </c>
      <c r="Q1904" s="10">
        <f t="shared" si="1009"/>
        <v>0.39744439637240314</v>
      </c>
      <c r="R1904" s="10">
        <f t="shared" si="1010"/>
        <v>4.6139504824627711E-2</v>
      </c>
      <c r="S1904" s="10">
        <f t="shared" si="1011"/>
        <v>0</v>
      </c>
      <c r="T1904" s="9">
        <f t="shared" si="1001"/>
        <v>0.35130489154777544</v>
      </c>
      <c r="U1904" s="18"/>
      <c r="V1904" s="8">
        <f t="shared" si="1012"/>
        <v>3057.0508846853595</v>
      </c>
      <c r="W1904" s="8">
        <f t="shared" si="1002"/>
        <v>2702.1564256604329</v>
      </c>
      <c r="X1904" s="18"/>
      <c r="Y1904" s="8">
        <f t="shared" si="1003"/>
        <v>0</v>
      </c>
      <c r="Z1904" s="8">
        <f t="shared" si="1004"/>
        <v>0</v>
      </c>
      <c r="AA1904" s="8">
        <f t="shared" si="1005"/>
        <v>-999.71305141170853</v>
      </c>
      <c r="AB1904" s="8">
        <f t="shared" si="1013"/>
        <v>-35489.445902492669</v>
      </c>
      <c r="AC1904" s="8">
        <f t="shared" si="1006"/>
        <v>-36489.158953904378</v>
      </c>
      <c r="AD1904" s="8">
        <f t="shared" si="1014"/>
        <v>299.89669178763381</v>
      </c>
      <c r="AE1904" s="8">
        <f t="shared" si="1007"/>
        <v>-36189.262262116747</v>
      </c>
      <c r="AJ1904" s="7"/>
      <c r="AK1904" s="6"/>
      <c r="AL1904" s="6"/>
      <c r="AM1904" s="5"/>
      <c r="AN1904" s="5"/>
    </row>
    <row r="1905" spans="2:40" x14ac:dyDescent="0.15">
      <c r="B1905" s="17"/>
      <c r="C1905" s="19"/>
      <c r="D1905" s="21"/>
      <c r="F1905" s="17"/>
      <c r="G1905" s="19"/>
      <c r="H1905" s="17">
        <f t="shared" si="1015"/>
        <v>85</v>
      </c>
      <c r="I1905" s="7">
        <f t="shared" si="1008"/>
        <v>85</v>
      </c>
      <c r="J1905" s="16">
        <v>0</v>
      </c>
      <c r="K1905" s="14">
        <v>0</v>
      </c>
      <c r="L1905" s="15">
        <f t="shared" si="1016"/>
        <v>2845.7134399899278</v>
      </c>
      <c r="M1905" s="14">
        <f t="shared" si="1000"/>
        <v>769177</v>
      </c>
      <c r="N1905" s="13"/>
      <c r="O1905" s="12">
        <f>1000*(IF(I25&lt;18,VLOOKUP(I25,'[1]Mortality (No Interventions) H'!$B$10:$O$129,13),VLOOKUP(I25,'[1]Mortality (Interventions) H'!$B$392:$AV$512,46)))</f>
        <v>128.67576655521015</v>
      </c>
      <c r="P1905" s="11">
        <v>0</v>
      </c>
      <c r="Q1905" s="10">
        <f t="shared" si="1009"/>
        <v>0.35130489154777544</v>
      </c>
      <c r="R1905" s="10">
        <f t="shared" si="1010"/>
        <v>4.5204426214504968E-2</v>
      </c>
      <c r="S1905" s="10">
        <f t="shared" si="1011"/>
        <v>0</v>
      </c>
      <c r="T1905" s="9">
        <f t="shared" si="1001"/>
        <v>0.30610046533327046</v>
      </c>
      <c r="U1905" s="18"/>
      <c r="V1905" s="8">
        <f t="shared" si="1012"/>
        <v>2702.1564256604329</v>
      </c>
      <c r="W1905" s="8">
        <f t="shared" si="1002"/>
        <v>2354.4543762364897</v>
      </c>
      <c r="X1905" s="18"/>
      <c r="Y1905" s="8">
        <f t="shared" si="1003"/>
        <v>0</v>
      </c>
      <c r="Z1905" s="8">
        <f t="shared" si="1004"/>
        <v>0</v>
      </c>
      <c r="AA1905" s="8">
        <f t="shared" si="1005"/>
        <v>-871.07420818605874</v>
      </c>
      <c r="AB1905" s="8">
        <f t="shared" si="1013"/>
        <v>-34770.204942394288</v>
      </c>
      <c r="AC1905" s="8">
        <f t="shared" si="1006"/>
        <v>-35641.279150580347</v>
      </c>
      <c r="AD1905" s="8">
        <f t="shared" si="1014"/>
        <v>265.08154535728846</v>
      </c>
      <c r="AE1905" s="8">
        <f t="shared" si="1007"/>
        <v>-35376.19760522306</v>
      </c>
      <c r="AG1905" s="20"/>
      <c r="AJ1905" s="7"/>
      <c r="AK1905" s="6"/>
      <c r="AL1905" s="6"/>
      <c r="AM1905" s="5"/>
      <c r="AN1905" s="5"/>
    </row>
    <row r="1906" spans="2:40" x14ac:dyDescent="0.15">
      <c r="B1906" s="7"/>
      <c r="C1906" s="19"/>
      <c r="D1906" s="21"/>
      <c r="E1906" s="21"/>
      <c r="F1906" s="7"/>
      <c r="G1906" s="19"/>
      <c r="H1906" s="17">
        <f t="shared" si="1015"/>
        <v>86</v>
      </c>
      <c r="I1906" s="7">
        <f t="shared" si="1008"/>
        <v>86</v>
      </c>
      <c r="J1906" s="16">
        <v>0</v>
      </c>
      <c r="K1906" s="14">
        <v>0</v>
      </c>
      <c r="L1906" s="15">
        <f t="shared" si="1016"/>
        <v>2845.7134399899278</v>
      </c>
      <c r="M1906" s="14">
        <f t="shared" si="1000"/>
        <v>769177</v>
      </c>
      <c r="N1906" s="13"/>
      <c r="O1906" s="12">
        <f>1000*(IF(I26&lt;18,VLOOKUP(I26,'[1]Mortality (No Interventions) H'!$B$10:$O$129,13),VLOOKUP(I26,'[1]Mortality (Interventions) H'!$B$392:$AV$512,46)))</f>
        <v>141.63926105876618</v>
      </c>
      <c r="P1906" s="11">
        <v>0</v>
      </c>
      <c r="Q1906" s="10">
        <f t="shared" si="1009"/>
        <v>0.30610046533327046</v>
      </c>
      <c r="R1906" s="10">
        <f t="shared" si="1010"/>
        <v>4.3355843719548898E-2</v>
      </c>
      <c r="S1906" s="10">
        <f t="shared" si="1011"/>
        <v>0</v>
      </c>
      <c r="T1906" s="9">
        <f t="shared" si="1001"/>
        <v>0.26274462161372159</v>
      </c>
      <c r="U1906" s="18"/>
      <c r="V1906" s="8">
        <f t="shared" si="1012"/>
        <v>2354.4543762364897</v>
      </c>
      <c r="W1906" s="8">
        <f t="shared" si="1002"/>
        <v>2020.9711981897754</v>
      </c>
      <c r="X1906" s="18"/>
      <c r="Y1906" s="8">
        <f t="shared" si="1003"/>
        <v>0</v>
      </c>
      <c r="Z1906" s="8">
        <f t="shared" si="1004"/>
        <v>0</v>
      </c>
      <c r="AA1906" s="8">
        <f t="shared" si="1005"/>
        <v>-747.69590101123561</v>
      </c>
      <c r="AB1906" s="8">
        <f t="shared" si="1013"/>
        <v>-33348.31780467146</v>
      </c>
      <c r="AC1906" s="8">
        <f t="shared" si="1006"/>
        <v>-34096.013705682693</v>
      </c>
      <c r="AD1906" s="8">
        <f t="shared" si="1014"/>
        <v>230.97197430879964</v>
      </c>
      <c r="AE1906" s="8">
        <f t="shared" si="1007"/>
        <v>-33865.041731373894</v>
      </c>
      <c r="AG1906" s="20"/>
      <c r="AJ1906" s="7"/>
      <c r="AK1906" s="6"/>
      <c r="AL1906" s="6"/>
      <c r="AM1906" s="5"/>
      <c r="AN1906" s="5"/>
    </row>
    <row r="1907" spans="2:40" x14ac:dyDescent="0.15">
      <c r="B1907" s="7"/>
      <c r="C1907" s="19"/>
      <c r="D1907" s="21"/>
      <c r="E1907" s="21"/>
      <c r="F1907" s="7"/>
      <c r="G1907" s="19"/>
      <c r="H1907" s="17">
        <f t="shared" si="1015"/>
        <v>87</v>
      </c>
      <c r="I1907" s="7">
        <f t="shared" si="1008"/>
        <v>87</v>
      </c>
      <c r="J1907" s="16">
        <v>0</v>
      </c>
      <c r="K1907" s="14">
        <v>0</v>
      </c>
      <c r="L1907" s="15">
        <f t="shared" si="1016"/>
        <v>2845.7134399899278</v>
      </c>
      <c r="M1907" s="14">
        <f t="shared" si="1000"/>
        <v>769177</v>
      </c>
      <c r="N1907" s="13"/>
      <c r="O1907" s="12">
        <f>1000*(IF(I27&lt;18,VLOOKUP(I27,'[1]Mortality (No Interventions) H'!$B$10:$O$129,13),VLOOKUP(I27,'[1]Mortality (Interventions) H'!$B$392:$AV$512,46)))</f>
        <v>155.63539199846082</v>
      </c>
      <c r="P1907" s="11">
        <v>0</v>
      </c>
      <c r="Q1907" s="10">
        <f t="shared" si="1009"/>
        <v>0.26274462161372159</v>
      </c>
      <c r="R1907" s="10">
        <f t="shared" si="1010"/>
        <v>4.0892362180338822E-2</v>
      </c>
      <c r="S1907" s="10">
        <f t="shared" si="1011"/>
        <v>0</v>
      </c>
      <c r="T1907" s="9">
        <f t="shared" si="1001"/>
        <v>0.22185225943338277</v>
      </c>
      <c r="U1907" s="18"/>
      <c r="V1907" s="8">
        <f t="shared" si="1012"/>
        <v>2020.9711981897754</v>
      </c>
      <c r="W1907" s="8">
        <f t="shared" si="1002"/>
        <v>1706.4365535419106</v>
      </c>
      <c r="X1907" s="18"/>
      <c r="Y1907" s="8">
        <f t="shared" si="1003"/>
        <v>0</v>
      </c>
      <c r="Z1907" s="8">
        <f t="shared" si="1004"/>
        <v>0</v>
      </c>
      <c r="AA1907" s="8">
        <f t="shared" si="1005"/>
        <v>-631.32795636170954</v>
      </c>
      <c r="AB1907" s="8">
        <f t="shared" si="1013"/>
        <v>-31453.464464786473</v>
      </c>
      <c r="AC1907" s="8">
        <f t="shared" si="1006"/>
        <v>-32084.792421148184</v>
      </c>
      <c r="AD1907" s="8">
        <f t="shared" si="1014"/>
        <v>198.25727454241698</v>
      </c>
      <c r="AE1907" s="8">
        <f t="shared" si="1007"/>
        <v>-31886.535146605765</v>
      </c>
      <c r="AG1907" s="20"/>
      <c r="AJ1907" s="7"/>
      <c r="AK1907" s="6"/>
      <c r="AL1907" s="6"/>
      <c r="AM1907" s="5"/>
      <c r="AN1907" s="5"/>
    </row>
    <row r="1908" spans="2:40" x14ac:dyDescent="0.15">
      <c r="B1908" s="7"/>
      <c r="C1908" s="19"/>
      <c r="D1908" s="21"/>
      <c r="E1908" s="21"/>
      <c r="F1908" s="7"/>
      <c r="G1908" s="19"/>
      <c r="H1908" s="17">
        <f t="shared" si="1015"/>
        <v>88</v>
      </c>
      <c r="I1908" s="7">
        <f t="shared" si="1008"/>
        <v>88</v>
      </c>
      <c r="J1908" s="16">
        <v>0</v>
      </c>
      <c r="K1908" s="14">
        <v>0</v>
      </c>
      <c r="L1908" s="15">
        <f t="shared" si="1016"/>
        <v>2845.7134399899278</v>
      </c>
      <c r="M1908" s="14">
        <f t="shared" si="1000"/>
        <v>769177</v>
      </c>
      <c r="N1908" s="13"/>
      <c r="O1908" s="12">
        <f>1000*(IF(I28&lt;18,VLOOKUP(I28,'[1]Mortality (No Interventions) H'!$B$10:$O$129,13),VLOOKUP(I28,'[1]Mortality (Interventions) H'!$B$392:$AV$512,46)))</f>
        <v>170.57588372384112</v>
      </c>
      <c r="P1908" s="11">
        <v>0</v>
      </c>
      <c r="Q1908" s="10">
        <f t="shared" si="1009"/>
        <v>0.22185225943338277</v>
      </c>
      <c r="R1908" s="10">
        <f t="shared" si="1010"/>
        <v>3.7842645208980133E-2</v>
      </c>
      <c r="S1908" s="10">
        <f t="shared" si="1011"/>
        <v>0</v>
      </c>
      <c r="T1908" s="9">
        <f t="shared" si="1001"/>
        <v>0.18400961422440265</v>
      </c>
      <c r="U1908" s="18"/>
      <c r="V1908" s="8">
        <f t="shared" si="1012"/>
        <v>1706.4365535419106</v>
      </c>
      <c r="W1908" s="8">
        <f t="shared" si="1002"/>
        <v>1415.3596304028338</v>
      </c>
      <c r="X1908" s="18"/>
      <c r="Y1908" s="8">
        <f t="shared" si="1003"/>
        <v>0</v>
      </c>
      <c r="Z1908" s="8">
        <f t="shared" si="1004"/>
        <v>0</v>
      </c>
      <c r="AA1908" s="8">
        <f t="shared" si="1005"/>
        <v>-523.63863228574439</v>
      </c>
      <c r="AB1908" s="8">
        <f t="shared" si="1013"/>
        <v>-29107.692313907712</v>
      </c>
      <c r="AC1908" s="8">
        <f t="shared" si="1006"/>
        <v>-29631.330946193455</v>
      </c>
      <c r="AD1908" s="8">
        <f t="shared" si="1014"/>
        <v>167.40142590246145</v>
      </c>
      <c r="AE1908" s="8">
        <f t="shared" si="1007"/>
        <v>-29463.929520290993</v>
      </c>
      <c r="AG1908" s="20"/>
      <c r="AJ1908" s="7"/>
      <c r="AK1908" s="6"/>
      <c r="AL1908" s="6"/>
      <c r="AM1908" s="5"/>
      <c r="AN1908" s="5"/>
    </row>
    <row r="1909" spans="2:40" x14ac:dyDescent="0.15">
      <c r="B1909" s="7"/>
      <c r="C1909" s="19"/>
      <c r="D1909" s="21"/>
      <c r="E1909" s="21"/>
      <c r="F1909" s="7"/>
      <c r="G1909" s="19"/>
      <c r="H1909" s="17">
        <f t="shared" si="1015"/>
        <v>89</v>
      </c>
      <c r="I1909" s="7">
        <f t="shared" si="1008"/>
        <v>89</v>
      </c>
      <c r="J1909" s="16">
        <v>0</v>
      </c>
      <c r="K1909" s="14">
        <v>0</v>
      </c>
      <c r="L1909" s="15">
        <f t="shared" si="1016"/>
        <v>2845.7134399899278</v>
      </c>
      <c r="M1909" s="14">
        <f t="shared" si="1000"/>
        <v>769177</v>
      </c>
      <c r="N1909" s="13"/>
      <c r="O1909" s="12">
        <f>1000*(IF(I29&lt;18,VLOOKUP(I29,'[1]Mortality (No Interventions) H'!$B$10:$O$129,13),VLOOKUP(I29,'[1]Mortality (Interventions) H'!$B$392:$AV$512,46)))</f>
        <v>186.86894463400904</v>
      </c>
      <c r="P1909" s="11">
        <v>0</v>
      </c>
      <c r="Q1909" s="10">
        <f t="shared" si="1009"/>
        <v>0.18400961422440265</v>
      </c>
      <c r="R1909" s="10">
        <f t="shared" si="1010"/>
        <v>3.4385682412625268E-2</v>
      </c>
      <c r="S1909" s="10">
        <f t="shared" si="1011"/>
        <v>0</v>
      </c>
      <c r="T1909" s="9">
        <f t="shared" si="1001"/>
        <v>0.14962393181177738</v>
      </c>
      <c r="U1909" s="18"/>
      <c r="V1909" s="8">
        <f t="shared" si="1012"/>
        <v>1415.3596304028338</v>
      </c>
      <c r="W1909" s="8">
        <f t="shared" si="1002"/>
        <v>1150.8728699918749</v>
      </c>
      <c r="X1909" s="18"/>
      <c r="Y1909" s="8">
        <f t="shared" si="1003"/>
        <v>0</v>
      </c>
      <c r="Z1909" s="8">
        <f t="shared" si="1004"/>
        <v>0</v>
      </c>
      <c r="AA1909" s="8">
        <f t="shared" si="1005"/>
        <v>-425.78683370091142</v>
      </c>
      <c r="AB1909" s="8">
        <f t="shared" si="1013"/>
        <v>-26448.676041095867</v>
      </c>
      <c r="AC1909" s="8">
        <f t="shared" si="1006"/>
        <v>-26874.46287479678</v>
      </c>
      <c r="AD1909" s="8">
        <f t="shared" si="1014"/>
        <v>138.84677974251801</v>
      </c>
      <c r="AE1909" s="8">
        <f t="shared" si="1007"/>
        <v>-26735.616095054262</v>
      </c>
      <c r="AG1909" s="20"/>
      <c r="AJ1909" s="7"/>
      <c r="AK1909" s="6"/>
      <c r="AL1909" s="6"/>
      <c r="AM1909" s="5"/>
      <c r="AN1909" s="5"/>
    </row>
    <row r="1910" spans="2:40" x14ac:dyDescent="0.15">
      <c r="B1910" s="7"/>
      <c r="C1910" s="19"/>
      <c r="D1910" s="21"/>
      <c r="E1910" s="21"/>
      <c r="F1910" s="7"/>
      <c r="G1910" s="19"/>
      <c r="H1910" s="17">
        <f t="shared" si="1015"/>
        <v>90</v>
      </c>
      <c r="I1910" s="7">
        <f t="shared" si="1008"/>
        <v>90</v>
      </c>
      <c r="J1910" s="16">
        <v>0</v>
      </c>
      <c r="K1910" s="14">
        <v>0</v>
      </c>
      <c r="L1910" s="15">
        <f t="shared" si="1016"/>
        <v>2845.7134399899278</v>
      </c>
      <c r="M1910" s="14">
        <f t="shared" si="1000"/>
        <v>769177</v>
      </c>
      <c r="N1910" s="13"/>
      <c r="O1910" s="12">
        <f>1000*(IF(I30&lt;18,VLOOKUP(I30,'[1]Mortality (No Interventions) H'!$B$10:$O$129,13),VLOOKUP(I30,'[1]Mortality (Interventions) H'!$B$392:$AV$512,46)))</f>
        <v>215.47706336339928</v>
      </c>
      <c r="P1910" s="11">
        <v>0</v>
      </c>
      <c r="Q1910" s="10">
        <f t="shared" si="1009"/>
        <v>0.14962393181177738</v>
      </c>
      <c r="R1910" s="10">
        <f t="shared" si="1010"/>
        <v>3.2240525435687291E-2</v>
      </c>
      <c r="S1910" s="10">
        <f t="shared" si="1011"/>
        <v>0</v>
      </c>
      <c r="T1910" s="9">
        <f t="shared" si="1001"/>
        <v>0.1173834063760901</v>
      </c>
      <c r="U1910" s="18"/>
      <c r="V1910" s="8">
        <f t="shared" si="1012"/>
        <v>1150.8728699918749</v>
      </c>
      <c r="W1910" s="8">
        <f t="shared" si="1002"/>
        <v>902.88616366141855</v>
      </c>
      <c r="X1910" s="18"/>
      <c r="Y1910" s="8">
        <f t="shared" si="1003"/>
        <v>0</v>
      </c>
      <c r="Z1910" s="8">
        <f t="shared" si="1004"/>
        <v>0</v>
      </c>
      <c r="AA1910" s="8">
        <f t="shared" si="1005"/>
        <v>-334.03953715623896</v>
      </c>
      <c r="AB1910" s="8">
        <f t="shared" si="1013"/>
        <v>-24798.670633045644</v>
      </c>
      <c r="AC1910" s="8">
        <f t="shared" si="1006"/>
        <v>-25132.710170201881</v>
      </c>
      <c r="AD1910" s="8">
        <f t="shared" si="1014"/>
        <v>112.90062854620294</v>
      </c>
      <c r="AE1910" s="8">
        <f t="shared" si="1007"/>
        <v>-25019.809541655679</v>
      </c>
      <c r="AG1910" s="20"/>
      <c r="AJ1910" s="7"/>
      <c r="AK1910" s="6"/>
      <c r="AL1910" s="6"/>
      <c r="AM1910" s="5"/>
      <c r="AN1910" s="5"/>
    </row>
    <row r="1911" spans="2:40" x14ac:dyDescent="0.15">
      <c r="B1911" s="7"/>
      <c r="C1911" s="19"/>
      <c r="D1911" s="21"/>
      <c r="E1911" s="21"/>
      <c r="F1911" s="7"/>
      <c r="G1911" s="19"/>
      <c r="H1911" s="17">
        <f t="shared" si="1015"/>
        <v>91</v>
      </c>
      <c r="I1911" s="7">
        <f t="shared" si="1008"/>
        <v>91</v>
      </c>
      <c r="J1911" s="16">
        <v>0</v>
      </c>
      <c r="K1911" s="14">
        <v>0</v>
      </c>
      <c r="L1911" s="15">
        <f t="shared" si="1016"/>
        <v>2845.7134399899278</v>
      </c>
      <c r="M1911" s="14">
        <f t="shared" si="1000"/>
        <v>769177</v>
      </c>
      <c r="N1911" s="13"/>
      <c r="O1911" s="12">
        <f>1000*(IF(I31&lt;18,VLOOKUP(I31,'[1]Mortality (No Interventions) H'!$B$10:$O$129,13),VLOOKUP(I31,'[1]Mortality (Interventions) H'!$B$392:$AV$512,46)))</f>
        <v>233.73892097950736</v>
      </c>
      <c r="P1911" s="11">
        <v>0</v>
      </c>
      <c r="Q1911" s="10">
        <f t="shared" si="1009"/>
        <v>0.1173834063760901</v>
      </c>
      <c r="R1911" s="10">
        <f t="shared" si="1010"/>
        <v>2.7437070747246325E-2</v>
      </c>
      <c r="S1911" s="10">
        <f t="shared" si="1011"/>
        <v>0</v>
      </c>
      <c r="T1911" s="9">
        <f t="shared" si="1001"/>
        <v>8.9946335628843771E-2</v>
      </c>
      <c r="U1911" s="18"/>
      <c r="V1911" s="8">
        <f t="shared" si="1012"/>
        <v>902.88616366141855</v>
      </c>
      <c r="W1911" s="8">
        <f t="shared" si="1002"/>
        <v>691.84652599987169</v>
      </c>
      <c r="X1911" s="18"/>
      <c r="Y1911" s="8">
        <f t="shared" si="1003"/>
        <v>0</v>
      </c>
      <c r="Z1911" s="8">
        <f t="shared" si="1004"/>
        <v>0</v>
      </c>
      <c r="AA1911" s="8">
        <f t="shared" si="1005"/>
        <v>-255.9614961768456</v>
      </c>
      <c r="AB1911" s="8">
        <f t="shared" si="1013"/>
        <v>-21103.963766154688</v>
      </c>
      <c r="AC1911" s="8">
        <f t="shared" si="1006"/>
        <v>-21359.925262331533</v>
      </c>
      <c r="AD1911" s="8">
        <f t="shared" si="1014"/>
        <v>88.573132655185162</v>
      </c>
      <c r="AE1911" s="8">
        <f t="shared" si="1007"/>
        <v>-21271.352129676347</v>
      </c>
      <c r="AG1911" s="20"/>
      <c r="AJ1911" s="7"/>
      <c r="AK1911" s="6"/>
      <c r="AL1911" s="6"/>
      <c r="AM1911" s="5"/>
      <c r="AN1911" s="5"/>
    </row>
    <row r="1912" spans="2:40" x14ac:dyDescent="0.15">
      <c r="B1912" s="7"/>
      <c r="C1912" s="19"/>
      <c r="D1912" s="21"/>
      <c r="E1912" s="21"/>
      <c r="F1912" s="7"/>
      <c r="G1912" s="19"/>
      <c r="H1912" s="17">
        <f t="shared" si="1015"/>
        <v>92</v>
      </c>
      <c r="I1912" s="7">
        <f t="shared" si="1008"/>
        <v>92</v>
      </c>
      <c r="J1912" s="16">
        <v>0</v>
      </c>
      <c r="K1912" s="14">
        <v>0</v>
      </c>
      <c r="L1912" s="15">
        <f t="shared" si="1016"/>
        <v>2845.7134399899278</v>
      </c>
      <c r="M1912" s="14">
        <f t="shared" si="1000"/>
        <v>769177</v>
      </c>
      <c r="N1912" s="13"/>
      <c r="O1912" s="12">
        <f>1000*(IF(I32&lt;18,VLOOKUP(I32,'[1]Mortality (No Interventions) H'!$B$10:$O$129,13),VLOOKUP(I32,'[1]Mortality (Interventions) H'!$B$392:$AV$512,46)))</f>
        <v>253.21921041839323</v>
      </c>
      <c r="P1912" s="11">
        <v>0</v>
      </c>
      <c r="Q1912" s="10">
        <f t="shared" si="1009"/>
        <v>8.9946335628843771E-2</v>
      </c>
      <c r="R1912" s="10">
        <f t="shared" si="1010"/>
        <v>2.2776140087963612E-2</v>
      </c>
      <c r="S1912" s="10">
        <f t="shared" si="1011"/>
        <v>0</v>
      </c>
      <c r="T1912" s="9">
        <f t="shared" si="1001"/>
        <v>6.7170195540880162E-2</v>
      </c>
      <c r="U1912" s="18"/>
      <c r="V1912" s="8">
        <f t="shared" si="1012"/>
        <v>691.84652599987169</v>
      </c>
      <c r="W1912" s="8">
        <f t="shared" si="1002"/>
        <v>516.65769495547579</v>
      </c>
      <c r="X1912" s="18"/>
      <c r="Y1912" s="8">
        <f t="shared" si="1003"/>
        <v>0</v>
      </c>
      <c r="Z1912" s="8">
        <f t="shared" si="1004"/>
        <v>0</v>
      </c>
      <c r="AA1912" s="8">
        <f t="shared" si="1005"/>
        <v>-191.14712821743419</v>
      </c>
      <c r="AB1912" s="8">
        <f t="shared" si="1013"/>
        <v>-17518.883104439588</v>
      </c>
      <c r="AC1912" s="8">
        <f t="shared" si="1006"/>
        <v>-17710.030232657024</v>
      </c>
      <c r="AD1912" s="8">
        <f t="shared" si="1014"/>
        <v>67.870144200587418</v>
      </c>
      <c r="AE1912" s="8">
        <f t="shared" si="1007"/>
        <v>-17642.160088456436</v>
      </c>
      <c r="AG1912" s="20"/>
      <c r="AJ1912" s="7"/>
      <c r="AK1912" s="6"/>
      <c r="AL1912" s="6"/>
      <c r="AM1912" s="5"/>
      <c r="AN1912" s="5"/>
    </row>
    <row r="1913" spans="2:40" x14ac:dyDescent="0.15">
      <c r="B1913" s="7"/>
      <c r="C1913" s="19"/>
      <c r="D1913" s="21"/>
      <c r="E1913" s="21"/>
      <c r="F1913" s="7"/>
      <c r="G1913" s="19"/>
      <c r="H1913" s="17">
        <f t="shared" si="1015"/>
        <v>93</v>
      </c>
      <c r="I1913" s="7">
        <f t="shared" si="1008"/>
        <v>93</v>
      </c>
      <c r="J1913" s="16">
        <v>0</v>
      </c>
      <c r="K1913" s="14">
        <v>0</v>
      </c>
      <c r="L1913" s="15">
        <f t="shared" si="1016"/>
        <v>2845.7134399899278</v>
      </c>
      <c r="M1913" s="14">
        <f t="shared" si="1000"/>
        <v>769177</v>
      </c>
      <c r="N1913" s="13"/>
      <c r="O1913" s="12">
        <f>1000*(IF(I33&lt;18,VLOOKUP(I33,'[1]Mortality (No Interventions) H'!$B$10:$O$129,13),VLOOKUP(I33,'[1]Mortality (Interventions) H'!$B$392:$AV$512,46)))</f>
        <v>273.30951194866623</v>
      </c>
      <c r="P1913" s="11">
        <v>0</v>
      </c>
      <c r="Q1913" s="10">
        <f t="shared" si="1009"/>
        <v>6.7170195540880162E-2</v>
      </c>
      <c r="R1913" s="10">
        <f t="shared" si="1010"/>
        <v>1.8358253360774433E-2</v>
      </c>
      <c r="S1913" s="10">
        <f t="shared" si="1011"/>
        <v>0</v>
      </c>
      <c r="T1913" s="9">
        <f t="shared" si="1001"/>
        <v>4.8811942180105733E-2</v>
      </c>
      <c r="U1913" s="18"/>
      <c r="V1913" s="8">
        <f t="shared" si="1012"/>
        <v>516.65769495547579</v>
      </c>
      <c r="W1913" s="8">
        <f t="shared" si="1002"/>
        <v>375.45023250267189</v>
      </c>
      <c r="X1913" s="18"/>
      <c r="Y1913" s="8">
        <f t="shared" si="1003"/>
        <v>0</v>
      </c>
      <c r="Z1913" s="8">
        <f t="shared" si="1004"/>
        <v>0</v>
      </c>
      <c r="AA1913" s="8">
        <f t="shared" si="1005"/>
        <v>-138.90479989393813</v>
      </c>
      <c r="AB1913" s="8">
        <f t="shared" si="1013"/>
        <v>-14120.746245280396</v>
      </c>
      <c r="AC1913" s="8">
        <f t="shared" si="1006"/>
        <v>-14259.651045174334</v>
      </c>
      <c r="AD1913" s="8">
        <f t="shared" si="1014"/>
        <v>50.684119875132176</v>
      </c>
      <c r="AE1913" s="8">
        <f t="shared" si="1007"/>
        <v>-14208.966925299203</v>
      </c>
      <c r="AG1913" s="20"/>
      <c r="AJ1913" s="7"/>
      <c r="AK1913" s="6"/>
      <c r="AL1913" s="6"/>
      <c r="AM1913" s="5"/>
      <c r="AN1913" s="5"/>
    </row>
    <row r="1914" spans="2:40" x14ac:dyDescent="0.15">
      <c r="B1914" s="7"/>
      <c r="C1914" s="19"/>
      <c r="D1914" s="21"/>
      <c r="E1914" s="21"/>
      <c r="F1914" s="7"/>
      <c r="G1914" s="19"/>
      <c r="H1914" s="17">
        <f t="shared" si="1015"/>
        <v>94</v>
      </c>
      <c r="I1914" s="7">
        <f t="shared" si="1008"/>
        <v>94</v>
      </c>
      <c r="J1914" s="16">
        <v>0</v>
      </c>
      <c r="K1914" s="14">
        <v>0</v>
      </c>
      <c r="L1914" s="15">
        <f t="shared" si="1016"/>
        <v>2845.7134399899278</v>
      </c>
      <c r="M1914" s="14">
        <f t="shared" si="1000"/>
        <v>769177</v>
      </c>
      <c r="N1914" s="13"/>
      <c r="O1914" s="12">
        <f>1000*(IF(I34&lt;18,VLOOKUP(I34,'[1]Mortality (No Interventions) H'!$B$10:$O$129,13),VLOOKUP(I34,'[1]Mortality (Interventions) H'!$B$392:$AV$512,46)))</f>
        <v>293.69897270154956</v>
      </c>
      <c r="P1914" s="11">
        <v>0</v>
      </c>
      <c r="Q1914" s="10">
        <f t="shared" si="1009"/>
        <v>4.8811942180105733E-2</v>
      </c>
      <c r="R1914" s="10">
        <f t="shared" si="1010"/>
        <v>1.433601727386449E-2</v>
      </c>
      <c r="S1914" s="10">
        <f t="shared" si="1011"/>
        <v>0</v>
      </c>
      <c r="T1914" s="9">
        <f t="shared" si="1001"/>
        <v>3.447592490624124E-2</v>
      </c>
      <c r="U1914" s="18"/>
      <c r="V1914" s="8">
        <f t="shared" si="1012"/>
        <v>375.45023250267189</v>
      </c>
      <c r="W1914" s="8">
        <f t="shared" si="1002"/>
        <v>265.18088491607921</v>
      </c>
      <c r="X1914" s="18"/>
      <c r="Y1914" s="8">
        <f t="shared" si="1003"/>
        <v>0</v>
      </c>
      <c r="Z1914" s="8">
        <f t="shared" si="1004"/>
        <v>0</v>
      </c>
      <c r="AA1914" s="8">
        <f t="shared" si="1005"/>
        <v>-98.108602861774187</v>
      </c>
      <c r="AB1914" s="8">
        <f t="shared" si="1013"/>
        <v>-11026.934758659267</v>
      </c>
      <c r="AC1914" s="8">
        <f t="shared" si="1006"/>
        <v>-11125.04336152104</v>
      </c>
      <c r="AD1914" s="8">
        <f t="shared" si="1014"/>
        <v>36.831667808512115</v>
      </c>
      <c r="AE1914" s="8">
        <f t="shared" si="1007"/>
        <v>-11088.211693712528</v>
      </c>
      <c r="AG1914" s="20"/>
      <c r="AJ1914" s="7"/>
      <c r="AK1914" s="6"/>
      <c r="AL1914" s="6"/>
      <c r="AM1914" s="5"/>
      <c r="AN1914" s="5"/>
    </row>
    <row r="1915" spans="2:40" x14ac:dyDescent="0.15">
      <c r="B1915" s="7"/>
      <c r="C1915" s="19"/>
      <c r="D1915" s="21"/>
      <c r="E1915" s="21"/>
      <c r="F1915" s="7"/>
      <c r="G1915" s="19"/>
      <c r="H1915" s="17">
        <f t="shared" si="1015"/>
        <v>95</v>
      </c>
      <c r="I1915" s="7">
        <f t="shared" si="1008"/>
        <v>95</v>
      </c>
      <c r="J1915" s="16">
        <v>0</v>
      </c>
      <c r="K1915" s="14">
        <v>0</v>
      </c>
      <c r="L1915" s="15">
        <f t="shared" si="1016"/>
        <v>2845.7134399899278</v>
      </c>
      <c r="M1915" s="14">
        <f t="shared" si="1000"/>
        <v>769177</v>
      </c>
      <c r="N1915" s="13"/>
      <c r="O1915" s="12">
        <f>1000*(IF(I35&lt;18,VLOOKUP(I35,'[1]Mortality (No Interventions) H'!$B$10:$O$129,13),VLOOKUP(I35,'[1]Mortality (Interventions) H'!$B$392:$AV$512,46)))</f>
        <v>315.28579788720049</v>
      </c>
      <c r="P1915" s="11">
        <v>0</v>
      </c>
      <c r="Q1915" s="10">
        <f t="shared" si="1009"/>
        <v>3.447592490624124E-2</v>
      </c>
      <c r="R1915" s="10">
        <f t="shared" si="1010"/>
        <v>1.0869769491963478E-2</v>
      </c>
      <c r="S1915" s="10">
        <f t="shared" si="1011"/>
        <v>0</v>
      </c>
      <c r="T1915" s="9">
        <f t="shared" si="1001"/>
        <v>2.3606155414277762E-2</v>
      </c>
      <c r="U1915" s="18"/>
      <c r="V1915" s="8">
        <f t="shared" si="1012"/>
        <v>265.18088491607921</v>
      </c>
      <c r="W1915" s="8">
        <f t="shared" si="1002"/>
        <v>181.57311803087927</v>
      </c>
      <c r="X1915" s="18"/>
      <c r="Y1915" s="8">
        <f t="shared" si="1003"/>
        <v>0</v>
      </c>
      <c r="Z1915" s="8">
        <f t="shared" si="1004"/>
        <v>0</v>
      </c>
      <c r="AA1915" s="8">
        <f t="shared" si="1005"/>
        <v>-67.176353728901233</v>
      </c>
      <c r="AB1915" s="8">
        <f t="shared" si="1013"/>
        <v>-8360.7766885199926</v>
      </c>
      <c r="AC1915" s="8">
        <f t="shared" si="1006"/>
        <v>-8427.9530422488933</v>
      </c>
      <c r="AD1915" s="8">
        <f t="shared" si="1014"/>
        <v>26.014244810267371</v>
      </c>
      <c r="AE1915" s="8">
        <f t="shared" si="1007"/>
        <v>-8401.9387974386264</v>
      </c>
      <c r="AG1915" s="20"/>
      <c r="AJ1915" s="7"/>
      <c r="AK1915" s="6"/>
      <c r="AL1915" s="6"/>
      <c r="AM1915" s="5"/>
      <c r="AN1915" s="5"/>
    </row>
    <row r="1916" spans="2:40" x14ac:dyDescent="0.15">
      <c r="B1916" s="7"/>
      <c r="C1916" s="19"/>
      <c r="D1916" s="21"/>
      <c r="E1916" s="21"/>
      <c r="F1916" s="7"/>
      <c r="G1916" s="19"/>
      <c r="H1916" s="17">
        <f t="shared" si="1015"/>
        <v>96</v>
      </c>
      <c r="I1916" s="7">
        <f t="shared" si="1008"/>
        <v>96</v>
      </c>
      <c r="J1916" s="16">
        <v>0</v>
      </c>
      <c r="K1916" s="14">
        <v>0</v>
      </c>
      <c r="L1916" s="15">
        <f t="shared" si="1016"/>
        <v>2845.7134399899278</v>
      </c>
      <c r="M1916" s="14">
        <f t="shared" ref="M1916:M1947" si="1017">$E$11</f>
        <v>769177</v>
      </c>
      <c r="N1916" s="13"/>
      <c r="O1916" s="12">
        <f>1000*(IF(I36&lt;18,VLOOKUP(I36,'[1]Mortality (No Interventions) H'!$B$10:$O$129,13),VLOOKUP(I36,'[1]Mortality (Interventions) H'!$B$392:$AV$512,46)))</f>
        <v>337.06390550937516</v>
      </c>
      <c r="P1916" s="11">
        <v>0</v>
      </c>
      <c r="Q1916" s="10">
        <f t="shared" si="1009"/>
        <v>2.3606155414277762E-2</v>
      </c>
      <c r="R1916" s="10">
        <f t="shared" si="1010"/>
        <v>7.9567829379977445E-3</v>
      </c>
      <c r="S1916" s="10">
        <f t="shared" si="1011"/>
        <v>0</v>
      </c>
      <c r="T1916" s="9">
        <f t="shared" ref="T1916:T1947" si="1018">Q1916-SUM(R1916:S1916)</f>
        <v>1.5649372476280017E-2</v>
      </c>
      <c r="U1916" s="18"/>
      <c r="V1916" s="8">
        <f t="shared" si="1012"/>
        <v>181.57311803087927</v>
      </c>
      <c r="W1916" s="8">
        <f t="shared" ref="W1916:W1947" si="1019">$G$14*M1916*T1916</f>
        <v>120.37137373187636</v>
      </c>
      <c r="X1916" s="18"/>
      <c r="Y1916" s="8">
        <f t="shared" ref="Y1916:Y1947" si="1020">IFERROR(_xlfn.IFNA($T1916*J1916,0),0)</f>
        <v>0</v>
      </c>
      <c r="Z1916" s="8">
        <f t="shared" ref="Z1916:Z1947" si="1021">IFERROR(_xlfn.IFNA(-$T1916*K1916,0),0)</f>
        <v>0</v>
      </c>
      <c r="AA1916" s="8">
        <f t="shared" ref="AA1916:AA1947" si="1022">IFERROR(_xlfn.IFNA(-$T1916*L1916,0),0)</f>
        <v>-44.533629583158501</v>
      </c>
      <c r="AB1916" s="8">
        <f t="shared" si="1013"/>
        <v>-6120.1744299002912</v>
      </c>
      <c r="AC1916" s="8">
        <f t="shared" ref="AC1916:AC1947" si="1023">IFERROR(_xlfn.IFNA(SUM(Y1916:AB1916),0),0)</f>
        <v>-6164.7080594834497</v>
      </c>
      <c r="AD1916" s="8">
        <f t="shared" si="1014"/>
        <v>17.812322878829256</v>
      </c>
      <c r="AE1916" s="8">
        <f t="shared" ref="AE1916:AE1947" si="1024">IFERROR(_xlfn.IFNA(SUM(AC1916:AD1916),0),0)</f>
        <v>-6146.8957366046207</v>
      </c>
      <c r="AG1916" s="20"/>
      <c r="AJ1916" s="7"/>
      <c r="AK1916" s="6"/>
      <c r="AL1916" s="6"/>
      <c r="AM1916" s="5"/>
      <c r="AN1916" s="5"/>
    </row>
    <row r="1917" spans="2:40" x14ac:dyDescent="0.15">
      <c r="B1917" s="7"/>
      <c r="C1917" s="19"/>
      <c r="D1917" s="21"/>
      <c r="E1917" s="21"/>
      <c r="F1917" s="7"/>
      <c r="G1917" s="19"/>
      <c r="H1917" s="17">
        <f t="shared" si="1015"/>
        <v>97</v>
      </c>
      <c r="I1917" s="7">
        <f t="shared" ref="I1917:I1948" si="1025">IF(H1917&lt;121, H1917 )</f>
        <v>97</v>
      </c>
      <c r="J1917" s="16">
        <v>0</v>
      </c>
      <c r="K1917" s="14">
        <v>0</v>
      </c>
      <c r="L1917" s="15">
        <f t="shared" si="1016"/>
        <v>2845.7134399899278</v>
      </c>
      <c r="M1917" s="14">
        <f t="shared" si="1017"/>
        <v>769177</v>
      </c>
      <c r="N1917" s="13"/>
      <c r="O1917" s="12">
        <f>1000*(IF(I37&lt;18,VLOOKUP(I37,'[1]Mortality (No Interventions) H'!$B$10:$O$129,13),VLOOKUP(I37,'[1]Mortality (Interventions) H'!$B$392:$AV$512,46)))</f>
        <v>359.77662550964766</v>
      </c>
      <c r="P1917" s="11">
        <v>0</v>
      </c>
      <c r="Q1917" s="10">
        <f t="shared" ref="Q1917:Q1948" si="1026">T1916</f>
        <v>1.5649372476280017E-2</v>
      </c>
      <c r="R1917" s="10">
        <f t="shared" ref="R1917:R1948" si="1027">O1917*Q1917/1000</f>
        <v>5.6302784208595831E-3</v>
      </c>
      <c r="S1917" s="10">
        <f t="shared" ref="S1917:S1948" si="1028">MIN(P1917*Q1917,Q1917-R1917)</f>
        <v>0</v>
      </c>
      <c r="T1917" s="9">
        <f t="shared" si="1018"/>
        <v>1.0019094055420435E-2</v>
      </c>
      <c r="U1917" s="18"/>
      <c r="V1917" s="8">
        <f t="shared" ref="V1917:V1948" si="1029">W1916</f>
        <v>120.37137373187636</v>
      </c>
      <c r="W1917" s="8">
        <f t="shared" si="1019"/>
        <v>77.064567082661242</v>
      </c>
      <c r="X1917" s="18"/>
      <c r="Y1917" s="8">
        <f t="shared" si="1020"/>
        <v>0</v>
      </c>
      <c r="Z1917" s="8">
        <f t="shared" si="1021"/>
        <v>0</v>
      </c>
      <c r="AA1917" s="8">
        <f t="shared" si="1022"/>
        <v>-28.511470610033122</v>
      </c>
      <c r="AB1917" s="8">
        <f t="shared" ref="AB1917:AB1948" si="1030">IFERROR(_xlfn.IFNA(-M1917*R1917,0),0)</f>
        <v>-4330.6806649215114</v>
      </c>
      <c r="AC1917" s="8">
        <f t="shared" si="1023"/>
        <v>-4359.1921355315444</v>
      </c>
      <c r="AD1917" s="8">
        <f t="shared" ref="AD1917:AD1948" si="1031">IFERROR(_xlfn.IFNA($D$6*SUM(V1917:V1917,Y1917:Z1917),0),0)</f>
        <v>11.808431763097072</v>
      </c>
      <c r="AE1917" s="8">
        <f t="shared" si="1024"/>
        <v>-4347.383703768447</v>
      </c>
      <c r="AG1917" s="20"/>
      <c r="AJ1917" s="7"/>
      <c r="AK1917" s="6"/>
      <c r="AL1917" s="6"/>
      <c r="AM1917" s="5"/>
      <c r="AN1917" s="5"/>
    </row>
    <row r="1918" spans="2:40" x14ac:dyDescent="0.15">
      <c r="B1918" s="7"/>
      <c r="C1918" s="19"/>
      <c r="D1918" s="21"/>
      <c r="E1918" s="21"/>
      <c r="F1918" s="7"/>
      <c r="G1918" s="19"/>
      <c r="H1918" s="17">
        <f t="shared" ref="H1918:H1949" si="1032">H1917+1</f>
        <v>98</v>
      </c>
      <c r="I1918" s="7">
        <f t="shared" si="1025"/>
        <v>98</v>
      </c>
      <c r="J1918" s="16">
        <v>0</v>
      </c>
      <c r="K1918" s="14">
        <v>0</v>
      </c>
      <c r="L1918" s="15">
        <f t="shared" ref="L1918:L1949" si="1033">$C$1895</f>
        <v>2845.7134399899278</v>
      </c>
      <c r="M1918" s="14">
        <f t="shared" si="1017"/>
        <v>769177</v>
      </c>
      <c r="N1918" s="13"/>
      <c r="O1918" s="12">
        <f>1000*(IF(I38&lt;18,VLOOKUP(I38,'[1]Mortality (No Interventions) H'!$B$10:$O$129,13),VLOOKUP(I38,'[1]Mortality (Interventions) H'!$B$392:$AV$512,46)))</f>
        <v>383.44561126096011</v>
      </c>
      <c r="P1918" s="11">
        <v>0</v>
      </c>
      <c r="Q1918" s="10">
        <f t="shared" si="1026"/>
        <v>1.0019094055420435E-2</v>
      </c>
      <c r="R1918" s="10">
        <f t="shared" si="1027"/>
        <v>3.8417776443617404E-3</v>
      </c>
      <c r="S1918" s="10">
        <f t="shared" si="1028"/>
        <v>0</v>
      </c>
      <c r="T1918" s="9">
        <f t="shared" si="1018"/>
        <v>6.1773164110586944E-3</v>
      </c>
      <c r="U1918" s="18"/>
      <c r="V1918" s="8">
        <f t="shared" si="1029"/>
        <v>77.064567082661242</v>
      </c>
      <c r="W1918" s="8">
        <f t="shared" si="1019"/>
        <v>47.514497051088938</v>
      </c>
      <c r="X1918" s="18"/>
      <c r="Y1918" s="8">
        <f t="shared" si="1020"/>
        <v>0</v>
      </c>
      <c r="Z1918" s="8">
        <f t="shared" si="1021"/>
        <v>0</v>
      </c>
      <c r="AA1918" s="8">
        <f t="shared" si="1022"/>
        <v>-17.578872334020073</v>
      </c>
      <c r="AB1918" s="8">
        <f t="shared" si="1030"/>
        <v>-2955.0070031572304</v>
      </c>
      <c r="AC1918" s="8">
        <f t="shared" si="1023"/>
        <v>-2972.5858754912506</v>
      </c>
      <c r="AD1918" s="8">
        <f t="shared" si="1031"/>
        <v>7.5600340308090681</v>
      </c>
      <c r="AE1918" s="8">
        <f t="shared" si="1024"/>
        <v>-2965.0258414604414</v>
      </c>
      <c r="AG1918" s="20"/>
      <c r="AJ1918" s="7"/>
      <c r="AK1918" s="6"/>
      <c r="AL1918" s="6"/>
      <c r="AM1918" s="5"/>
      <c r="AN1918" s="5"/>
    </row>
    <row r="1919" spans="2:40" x14ac:dyDescent="0.15">
      <c r="B1919" s="7"/>
      <c r="C1919" s="19"/>
      <c r="D1919" s="21"/>
      <c r="E1919" s="21"/>
      <c r="F1919" s="7"/>
      <c r="G1919" s="19"/>
      <c r="H1919" s="17">
        <f t="shared" si="1032"/>
        <v>99</v>
      </c>
      <c r="I1919" s="7">
        <f t="shared" si="1025"/>
        <v>99</v>
      </c>
      <c r="J1919" s="16">
        <v>0</v>
      </c>
      <c r="K1919" s="14">
        <v>0</v>
      </c>
      <c r="L1919" s="15">
        <f t="shared" si="1033"/>
        <v>2845.7134399899278</v>
      </c>
      <c r="M1919" s="14">
        <f t="shared" si="1017"/>
        <v>769177</v>
      </c>
      <c r="N1919" s="13"/>
      <c r="O1919" s="12">
        <f>1000*(IF(I39&lt;18,VLOOKUP(I39,'[1]Mortality (No Interventions) H'!$B$10:$O$129,13),VLOOKUP(I39,'[1]Mortality (Interventions) H'!$B$392:$AV$512,46)))</f>
        <v>407.02135823799455</v>
      </c>
      <c r="P1919" s="11">
        <v>0</v>
      </c>
      <c r="Q1919" s="10">
        <f t="shared" si="1026"/>
        <v>6.1773164110586944E-3</v>
      </c>
      <c r="R1919" s="10">
        <f t="shared" si="1027"/>
        <v>2.5142997158949638E-3</v>
      </c>
      <c r="S1919" s="10">
        <f t="shared" si="1028"/>
        <v>0</v>
      </c>
      <c r="T1919" s="9">
        <f t="shared" si="1018"/>
        <v>3.6630166951637307E-3</v>
      </c>
      <c r="U1919" s="18"/>
      <c r="V1919" s="8">
        <f t="shared" si="1029"/>
        <v>47.514497051088938</v>
      </c>
      <c r="W1919" s="8">
        <f t="shared" si="1019"/>
        <v>28.175081925359532</v>
      </c>
      <c r="X1919" s="18"/>
      <c r="Y1919" s="8">
        <f t="shared" si="1020"/>
        <v>0</v>
      </c>
      <c r="Z1919" s="8">
        <f t="shared" si="1021"/>
        <v>0</v>
      </c>
      <c r="AA1919" s="8">
        <f t="shared" si="1022"/>
        <v>-10.423895840334916</v>
      </c>
      <c r="AB1919" s="8">
        <f t="shared" si="1030"/>
        <v>-1933.9415125729406</v>
      </c>
      <c r="AC1919" s="8">
        <f t="shared" si="1023"/>
        <v>-1944.3654084132754</v>
      </c>
      <c r="AD1919" s="8">
        <f t="shared" si="1031"/>
        <v>4.6611721607118248</v>
      </c>
      <c r="AE1919" s="8">
        <f t="shared" si="1024"/>
        <v>-1939.7042362525635</v>
      </c>
      <c r="AG1919" s="20"/>
      <c r="AJ1919" s="7"/>
      <c r="AK1919" s="6"/>
      <c r="AL1919" s="6"/>
      <c r="AM1919" s="5"/>
      <c r="AN1919" s="5"/>
    </row>
    <row r="1920" spans="2:40" x14ac:dyDescent="0.15">
      <c r="B1920" s="7"/>
      <c r="C1920" s="19"/>
      <c r="D1920" s="21"/>
      <c r="E1920" s="21"/>
      <c r="F1920" s="7"/>
      <c r="G1920" s="19"/>
      <c r="H1920" s="17">
        <f t="shared" si="1032"/>
        <v>100</v>
      </c>
      <c r="I1920" s="7">
        <f t="shared" si="1025"/>
        <v>100</v>
      </c>
      <c r="J1920" s="16">
        <v>0</v>
      </c>
      <c r="K1920" s="14">
        <v>0</v>
      </c>
      <c r="L1920" s="15">
        <f t="shared" si="1033"/>
        <v>2845.7134399899278</v>
      </c>
      <c r="M1920" s="14">
        <f t="shared" si="1017"/>
        <v>769177</v>
      </c>
      <c r="N1920" s="13"/>
      <c r="O1920" s="12">
        <f>1000*(IF(I40&lt;18,VLOOKUP(I40,'[1]Mortality (No Interventions) H'!$B$10:$O$129,13),VLOOKUP(I40,'[1]Mortality (Interventions) H'!$B$392:$AV$512,46)))</f>
        <v>431.21204010617731</v>
      </c>
      <c r="P1920" s="11">
        <v>0</v>
      </c>
      <c r="Q1920" s="10">
        <f t="shared" si="1026"/>
        <v>3.6630166951637307E-3</v>
      </c>
      <c r="R1920" s="10">
        <f t="shared" si="1027"/>
        <v>1.5795369020645397E-3</v>
      </c>
      <c r="S1920" s="10">
        <f t="shared" si="1028"/>
        <v>0</v>
      </c>
      <c r="T1920" s="9">
        <f t="shared" si="1018"/>
        <v>2.083479793099191E-3</v>
      </c>
      <c r="U1920" s="18"/>
      <c r="V1920" s="8">
        <f t="shared" si="1029"/>
        <v>28.175081925359532</v>
      </c>
      <c r="W1920" s="8">
        <f t="shared" si="1019"/>
        <v>16.025647368166567</v>
      </c>
      <c r="X1920" s="18"/>
      <c r="Y1920" s="8">
        <f t="shared" si="1020"/>
        <v>0</v>
      </c>
      <c r="Z1920" s="8">
        <f t="shared" si="1021"/>
        <v>0</v>
      </c>
      <c r="AA1920" s="8">
        <f t="shared" si="1022"/>
        <v>-5.9289864491698019</v>
      </c>
      <c r="AB1920" s="8">
        <f t="shared" si="1030"/>
        <v>-1214.9434557192965</v>
      </c>
      <c r="AC1920" s="8">
        <f t="shared" si="1023"/>
        <v>-1220.8724421684663</v>
      </c>
      <c r="AD1920" s="8">
        <f t="shared" si="1031"/>
        <v>2.7639755368777701</v>
      </c>
      <c r="AE1920" s="8">
        <f t="shared" si="1024"/>
        <v>-1218.1084666315885</v>
      </c>
      <c r="AG1920" s="20"/>
      <c r="AJ1920" s="7"/>
      <c r="AK1920" s="6"/>
      <c r="AL1920" s="6"/>
      <c r="AM1920" s="5"/>
      <c r="AN1920" s="5"/>
    </row>
    <row r="1921" spans="2:40" x14ac:dyDescent="0.15">
      <c r="B1921" s="7"/>
      <c r="C1921" s="19"/>
      <c r="D1921" s="21"/>
      <c r="E1921" s="21"/>
      <c r="F1921" s="7"/>
      <c r="G1921" s="19"/>
      <c r="H1921" s="17">
        <f t="shared" si="1032"/>
        <v>101</v>
      </c>
      <c r="I1921" s="7">
        <f t="shared" si="1025"/>
        <v>101</v>
      </c>
      <c r="J1921" s="16">
        <v>0</v>
      </c>
      <c r="K1921" s="14">
        <v>0</v>
      </c>
      <c r="L1921" s="15">
        <f t="shared" si="1033"/>
        <v>2845.7134399899278</v>
      </c>
      <c r="M1921" s="14">
        <f t="shared" si="1017"/>
        <v>769177</v>
      </c>
      <c r="N1921" s="13"/>
      <c r="O1921" s="12">
        <f>1000*(IF(I41&lt;18,VLOOKUP(I41,'[1]Mortality (No Interventions) H'!$B$10:$O$129,13),VLOOKUP(I41,'[1]Mortality (Interventions) H'!$B$392:$AV$512,46)))</f>
        <v>454.94625278627979</v>
      </c>
      <c r="P1921" s="11">
        <v>0</v>
      </c>
      <c r="Q1921" s="10">
        <f t="shared" si="1026"/>
        <v>2.083479793099191E-3</v>
      </c>
      <c r="R1921" s="10">
        <f t="shared" si="1027"/>
        <v>9.4787132462641048E-4</v>
      </c>
      <c r="S1921" s="10">
        <f t="shared" si="1028"/>
        <v>0</v>
      </c>
      <c r="T1921" s="9">
        <f t="shared" si="1018"/>
        <v>1.1356084684727805E-3</v>
      </c>
      <c r="U1921" s="18"/>
      <c r="V1921" s="8">
        <f t="shared" si="1029"/>
        <v>16.025647368166567</v>
      </c>
      <c r="W1921" s="8">
        <f t="shared" si="1019"/>
        <v>8.7348391495448787</v>
      </c>
      <c r="X1921" s="18"/>
      <c r="Y1921" s="8">
        <f t="shared" si="1020"/>
        <v>0</v>
      </c>
      <c r="Z1921" s="8">
        <f t="shared" si="1021"/>
        <v>0</v>
      </c>
      <c r="AA1921" s="8">
        <f t="shared" si="1022"/>
        <v>-3.2316162812993698</v>
      </c>
      <c r="AB1921" s="8">
        <f t="shared" si="1030"/>
        <v>-729.08082186216848</v>
      </c>
      <c r="AC1921" s="8">
        <f t="shared" si="1023"/>
        <v>-732.31243814346783</v>
      </c>
      <c r="AD1921" s="8">
        <f t="shared" si="1031"/>
        <v>1.5721160068171403</v>
      </c>
      <c r="AE1921" s="8">
        <f t="shared" si="1024"/>
        <v>-730.74032213665066</v>
      </c>
      <c r="AG1921" s="20"/>
      <c r="AJ1921" s="7"/>
      <c r="AK1921" s="6"/>
      <c r="AL1921" s="6"/>
      <c r="AM1921" s="5"/>
      <c r="AN1921" s="5"/>
    </row>
    <row r="1922" spans="2:40" x14ac:dyDescent="0.15">
      <c r="B1922" s="7"/>
      <c r="C1922" s="19"/>
      <c r="D1922" s="21"/>
      <c r="E1922" s="21"/>
      <c r="F1922" s="7"/>
      <c r="G1922" s="19"/>
      <c r="H1922" s="17">
        <f t="shared" si="1032"/>
        <v>102</v>
      </c>
      <c r="I1922" s="7">
        <f t="shared" si="1025"/>
        <v>102</v>
      </c>
      <c r="J1922" s="16">
        <v>0</v>
      </c>
      <c r="K1922" s="14">
        <v>0</v>
      </c>
      <c r="L1922" s="15">
        <f t="shared" si="1033"/>
        <v>2845.7134399899278</v>
      </c>
      <c r="M1922" s="14">
        <f t="shared" si="1017"/>
        <v>769177</v>
      </c>
      <c r="N1922" s="13"/>
      <c r="O1922" s="12">
        <f>1000*(IF(I42&lt;18,VLOOKUP(I42,'[1]Mortality (No Interventions) H'!$B$10:$O$129,13),VLOOKUP(I42,'[1]Mortality (Interventions) H'!$B$392:$AV$512,46)))</f>
        <v>477.56485361699021</v>
      </c>
      <c r="P1922" s="11">
        <v>0</v>
      </c>
      <c r="Q1922" s="10">
        <f t="shared" si="1026"/>
        <v>1.1356084684727805E-3</v>
      </c>
      <c r="R1922" s="10">
        <f t="shared" si="1027"/>
        <v>5.4232669201241795E-4</v>
      </c>
      <c r="S1922" s="10">
        <f t="shared" si="1028"/>
        <v>0</v>
      </c>
      <c r="T1922" s="9">
        <f t="shared" si="1018"/>
        <v>5.9328177646036256E-4</v>
      </c>
      <c r="U1922" s="18"/>
      <c r="V1922" s="8">
        <f t="shared" si="1029"/>
        <v>8.7348391495448787</v>
      </c>
      <c r="W1922" s="8">
        <f t="shared" si="1019"/>
        <v>4.5633869697245233</v>
      </c>
      <c r="X1922" s="18"/>
      <c r="Y1922" s="8">
        <f t="shared" si="1020"/>
        <v>0</v>
      </c>
      <c r="Z1922" s="8">
        <f t="shared" si="1021"/>
        <v>0</v>
      </c>
      <c r="AA1922" s="8">
        <f t="shared" si="1022"/>
        <v>-1.6883099249743536</v>
      </c>
      <c r="AB1922" s="8">
        <f t="shared" si="1030"/>
        <v>-417.1452179820356</v>
      </c>
      <c r="AC1922" s="8">
        <f t="shared" si="1023"/>
        <v>-418.83352790700997</v>
      </c>
      <c r="AD1922" s="8">
        <f t="shared" si="1031"/>
        <v>0.85688772057035267</v>
      </c>
      <c r="AE1922" s="8">
        <f t="shared" si="1024"/>
        <v>-417.97664018643962</v>
      </c>
      <c r="AG1922" s="20"/>
      <c r="AJ1922" s="7"/>
      <c r="AK1922" s="6"/>
      <c r="AL1922" s="6"/>
      <c r="AM1922" s="5"/>
      <c r="AN1922" s="5"/>
    </row>
    <row r="1923" spans="2:40" x14ac:dyDescent="0.15">
      <c r="B1923" s="7"/>
      <c r="C1923" s="19"/>
      <c r="D1923" s="21"/>
      <c r="E1923" s="21"/>
      <c r="F1923" s="7"/>
      <c r="G1923" s="19"/>
      <c r="H1923" s="17">
        <f t="shared" si="1032"/>
        <v>103</v>
      </c>
      <c r="I1923" s="7">
        <f t="shared" si="1025"/>
        <v>103</v>
      </c>
      <c r="J1923" s="16">
        <v>0</v>
      </c>
      <c r="K1923" s="14">
        <v>0</v>
      </c>
      <c r="L1923" s="15">
        <f t="shared" si="1033"/>
        <v>2845.7134399899278</v>
      </c>
      <c r="M1923" s="14">
        <f t="shared" si="1017"/>
        <v>769177</v>
      </c>
      <c r="N1923" s="13"/>
      <c r="O1923" s="12">
        <f>1000*(IF(I43&lt;18,VLOOKUP(I43,'[1]Mortality (No Interventions) H'!$B$10:$O$129,13),VLOOKUP(I43,'[1]Mortality (Interventions) H'!$B$392:$AV$512,46)))</f>
        <v>500.17687613186877</v>
      </c>
      <c r="P1923" s="11">
        <v>0</v>
      </c>
      <c r="Q1923" s="10">
        <f t="shared" si="1026"/>
        <v>5.9328177646036256E-4</v>
      </c>
      <c r="R1923" s="10">
        <f t="shared" si="1027"/>
        <v>2.9674582561590985E-4</v>
      </c>
      <c r="S1923" s="10">
        <f t="shared" si="1028"/>
        <v>0</v>
      </c>
      <c r="T1923" s="9">
        <f t="shared" si="1018"/>
        <v>2.9653595084445271E-4</v>
      </c>
      <c r="U1923" s="18"/>
      <c r="V1923" s="8">
        <f t="shared" si="1029"/>
        <v>4.5633869697245233</v>
      </c>
      <c r="W1923" s="8">
        <f t="shared" si="1019"/>
        <v>2.2808863306268363</v>
      </c>
      <c r="X1923" s="18"/>
      <c r="Y1923" s="8">
        <f t="shared" si="1020"/>
        <v>0</v>
      </c>
      <c r="Z1923" s="8">
        <f t="shared" si="1021"/>
        <v>0</v>
      </c>
      <c r="AA1923" s="8">
        <f t="shared" si="1022"/>
        <v>-0.84385634075825167</v>
      </c>
      <c r="AB1923" s="8">
        <f t="shared" si="1030"/>
        <v>-228.2500639097687</v>
      </c>
      <c r="AC1923" s="8">
        <f t="shared" si="1023"/>
        <v>-229.09392025052696</v>
      </c>
      <c r="AD1923" s="8">
        <f t="shared" si="1031"/>
        <v>0.44766826172997576</v>
      </c>
      <c r="AE1923" s="8">
        <f t="shared" si="1024"/>
        <v>-228.64625198879699</v>
      </c>
      <c r="AG1923" s="20"/>
      <c r="AJ1923" s="7"/>
      <c r="AK1923" s="6"/>
      <c r="AL1923" s="6"/>
      <c r="AM1923" s="5"/>
      <c r="AN1923" s="5"/>
    </row>
    <row r="1924" spans="2:40" x14ac:dyDescent="0.15">
      <c r="B1924" s="7"/>
      <c r="C1924" s="19"/>
      <c r="D1924" s="21"/>
      <c r="E1924" s="21"/>
      <c r="F1924" s="7"/>
      <c r="G1924" s="19"/>
      <c r="H1924" s="17">
        <f t="shared" si="1032"/>
        <v>104</v>
      </c>
      <c r="I1924" s="7">
        <f t="shared" si="1025"/>
        <v>104</v>
      </c>
      <c r="J1924" s="16">
        <v>0</v>
      </c>
      <c r="K1924" s="14">
        <v>0</v>
      </c>
      <c r="L1924" s="15">
        <f t="shared" si="1033"/>
        <v>2845.7134399899278</v>
      </c>
      <c r="M1924" s="14">
        <f t="shared" si="1017"/>
        <v>769177</v>
      </c>
      <c r="N1924" s="13"/>
      <c r="O1924" s="12">
        <f>1000*(IF(I44&lt;18,VLOOKUP(I44,'[1]Mortality (No Interventions) H'!$B$10:$O$129,13),VLOOKUP(I44,'[1]Mortality (Interventions) H'!$B$392:$AV$512,46)))</f>
        <v>522.59088617825307</v>
      </c>
      <c r="P1924" s="11">
        <v>0</v>
      </c>
      <c r="Q1924" s="10">
        <f t="shared" si="1026"/>
        <v>2.9653595084445271E-4</v>
      </c>
      <c r="R1924" s="10">
        <f t="shared" si="1027"/>
        <v>1.5496698533551341E-4</v>
      </c>
      <c r="S1924" s="10">
        <f t="shared" si="1028"/>
        <v>0</v>
      </c>
      <c r="T1924" s="9">
        <f t="shared" si="1018"/>
        <v>1.415689655089393E-4</v>
      </c>
      <c r="U1924" s="18"/>
      <c r="V1924" s="8">
        <f t="shared" si="1029"/>
        <v>2.2808863306268363</v>
      </c>
      <c r="W1924" s="8">
        <f t="shared" si="1019"/>
        <v>1.088915921832694</v>
      </c>
      <c r="X1924" s="18"/>
      <c r="Y1924" s="8">
        <f t="shared" si="1020"/>
        <v>0</v>
      </c>
      <c r="Z1924" s="8">
        <f t="shared" si="1021"/>
        <v>0</v>
      </c>
      <c r="AA1924" s="8">
        <f t="shared" si="1022"/>
        <v>-0.40286470783425909</v>
      </c>
      <c r="AB1924" s="8">
        <f t="shared" si="1030"/>
        <v>-119.1970408794142</v>
      </c>
      <c r="AC1924" s="8">
        <f t="shared" si="1023"/>
        <v>-119.59990558724846</v>
      </c>
      <c r="AD1924" s="8">
        <f t="shared" si="1031"/>
        <v>0.22375494903449267</v>
      </c>
      <c r="AE1924" s="8">
        <f t="shared" si="1024"/>
        <v>-119.37615063821397</v>
      </c>
      <c r="AG1924" s="20"/>
      <c r="AJ1924" s="7"/>
      <c r="AK1924" s="6"/>
      <c r="AL1924" s="6"/>
      <c r="AM1924" s="5"/>
      <c r="AN1924" s="5"/>
    </row>
    <row r="1925" spans="2:40" x14ac:dyDescent="0.15">
      <c r="B1925" s="7"/>
      <c r="C1925" s="19"/>
      <c r="D1925" s="21"/>
      <c r="E1925" s="21"/>
      <c r="F1925" s="7"/>
      <c r="G1925" s="19"/>
      <c r="H1925" s="17">
        <f t="shared" si="1032"/>
        <v>105</v>
      </c>
      <c r="I1925" s="7">
        <f t="shared" si="1025"/>
        <v>105</v>
      </c>
      <c r="J1925" s="16">
        <v>0</v>
      </c>
      <c r="K1925" s="14">
        <v>0</v>
      </c>
      <c r="L1925" s="15">
        <f t="shared" si="1033"/>
        <v>2845.7134399899278</v>
      </c>
      <c r="M1925" s="14">
        <f t="shared" si="1017"/>
        <v>769177</v>
      </c>
      <c r="N1925" s="13"/>
      <c r="O1925" s="12">
        <f>1000*(IF(I45&lt;18,VLOOKUP(I45,'[1]Mortality (No Interventions) H'!$B$10:$O$129,13),VLOOKUP(I45,'[1]Mortality (Interventions) H'!$B$392:$AV$512,46)))</f>
        <v>544.60289257210343</v>
      </c>
      <c r="P1925" s="11">
        <v>0</v>
      </c>
      <c r="Q1925" s="10">
        <f t="shared" si="1026"/>
        <v>1.415689655089393E-4</v>
      </c>
      <c r="R1925" s="10">
        <f t="shared" si="1027"/>
        <v>7.7098868114608681E-5</v>
      </c>
      <c r="S1925" s="10">
        <f t="shared" si="1028"/>
        <v>0</v>
      </c>
      <c r="T1925" s="9">
        <f t="shared" si="1018"/>
        <v>6.4470097394330622E-5</v>
      </c>
      <c r="U1925" s="18"/>
      <c r="V1925" s="8">
        <f t="shared" si="1029"/>
        <v>1.088915921832694</v>
      </c>
      <c r="W1925" s="8">
        <f t="shared" si="1019"/>
        <v>0.49588916103479047</v>
      </c>
      <c r="X1925" s="18"/>
      <c r="Y1925" s="8">
        <f t="shared" si="1020"/>
        <v>0</v>
      </c>
      <c r="Z1925" s="8">
        <f t="shared" si="1021"/>
        <v>0</v>
      </c>
      <c r="AA1925" s="8">
        <f t="shared" si="1022"/>
        <v>-0.18346342263250628</v>
      </c>
      <c r="AB1925" s="8">
        <f t="shared" si="1030"/>
        <v>-59.302676079790359</v>
      </c>
      <c r="AC1925" s="8">
        <f t="shared" si="1023"/>
        <v>-59.486139502422866</v>
      </c>
      <c r="AD1925" s="8">
        <f t="shared" si="1031"/>
        <v>0.10682265193178729</v>
      </c>
      <c r="AE1925" s="8">
        <f t="shared" si="1024"/>
        <v>-59.37931685049108</v>
      </c>
      <c r="AG1925" s="20"/>
      <c r="AJ1925" s="7"/>
      <c r="AK1925" s="6"/>
      <c r="AL1925" s="6"/>
      <c r="AM1925" s="5"/>
      <c r="AN1925" s="5"/>
    </row>
    <row r="1926" spans="2:40" x14ac:dyDescent="0.15">
      <c r="B1926" s="7"/>
      <c r="C1926" s="19"/>
      <c r="D1926" s="21"/>
      <c r="E1926" s="21"/>
      <c r="F1926" s="7"/>
      <c r="G1926" s="19"/>
      <c r="H1926" s="17">
        <f t="shared" si="1032"/>
        <v>106</v>
      </c>
      <c r="I1926" s="7">
        <f t="shared" si="1025"/>
        <v>106</v>
      </c>
      <c r="J1926" s="16">
        <v>0</v>
      </c>
      <c r="K1926" s="14">
        <v>0</v>
      </c>
      <c r="L1926" s="15">
        <f t="shared" si="1033"/>
        <v>2845.7134399899278</v>
      </c>
      <c r="M1926" s="14">
        <f t="shared" si="1017"/>
        <v>769177</v>
      </c>
      <c r="N1926" s="13"/>
      <c r="O1926" s="12">
        <f>1000*(IF(I46&lt;18,VLOOKUP(I46,'[1]Mortality (No Interventions) H'!$B$10:$O$129,13),VLOOKUP(I46,'[1]Mortality (Interventions) H'!$B$392:$AV$512,46)))</f>
        <v>566.01697659085585</v>
      </c>
      <c r="P1926" s="11">
        <v>0</v>
      </c>
      <c r="Q1926" s="10">
        <f t="shared" si="1026"/>
        <v>6.4470097394330622E-5</v>
      </c>
      <c r="R1926" s="10">
        <f t="shared" si="1027"/>
        <v>3.6491169607657034E-5</v>
      </c>
      <c r="S1926" s="10">
        <f t="shared" si="1028"/>
        <v>0</v>
      </c>
      <c r="T1926" s="9">
        <f t="shared" si="1018"/>
        <v>2.7978927786673587E-5</v>
      </c>
      <c r="U1926" s="18"/>
      <c r="V1926" s="8">
        <f t="shared" si="1029"/>
        <v>0.49588916103479047</v>
      </c>
      <c r="W1926" s="8">
        <f t="shared" si="1019"/>
        <v>0.21520747738170232</v>
      </c>
      <c r="X1926" s="18"/>
      <c r="Y1926" s="8">
        <f t="shared" si="1020"/>
        <v>0</v>
      </c>
      <c r="Z1926" s="8">
        <f t="shared" si="1021"/>
        <v>0</v>
      </c>
      <c r="AA1926" s="8">
        <f t="shared" si="1022"/>
        <v>-7.9620010839044672E-2</v>
      </c>
      <c r="AB1926" s="8">
        <f t="shared" si="1030"/>
        <v>-28.068168365308814</v>
      </c>
      <c r="AC1926" s="8">
        <f t="shared" si="1023"/>
        <v>-28.147788376147858</v>
      </c>
      <c r="AD1926" s="8">
        <f t="shared" si="1031"/>
        <v>4.8646726697512951E-2</v>
      </c>
      <c r="AE1926" s="8">
        <f t="shared" si="1024"/>
        <v>-28.099141649450345</v>
      </c>
      <c r="AG1926" s="20"/>
      <c r="AJ1926" s="7"/>
      <c r="AK1926" s="6"/>
      <c r="AL1926" s="6"/>
      <c r="AM1926" s="5"/>
      <c r="AN1926" s="5"/>
    </row>
    <row r="1927" spans="2:40" x14ac:dyDescent="0.15">
      <c r="B1927" s="7"/>
      <c r="C1927" s="19"/>
      <c r="D1927" s="21"/>
      <c r="E1927" s="21"/>
      <c r="F1927" s="7"/>
      <c r="G1927" s="19"/>
      <c r="H1927" s="17">
        <f t="shared" si="1032"/>
        <v>107</v>
      </c>
      <c r="I1927" s="7">
        <f t="shared" si="1025"/>
        <v>107</v>
      </c>
      <c r="J1927" s="16">
        <v>0</v>
      </c>
      <c r="K1927" s="14">
        <v>0</v>
      </c>
      <c r="L1927" s="15">
        <f t="shared" si="1033"/>
        <v>2845.7134399899278</v>
      </c>
      <c r="M1927" s="14">
        <f t="shared" si="1017"/>
        <v>769177</v>
      </c>
      <c r="N1927" s="13"/>
      <c r="O1927" s="12">
        <f>1000*(IF(I47&lt;18,VLOOKUP(I47,'[1]Mortality (No Interventions) H'!$B$10:$O$129,13),VLOOKUP(I47,'[1]Mortality (Interventions) H'!$B$392:$AV$512,46)))</f>
        <v>586.84723689278121</v>
      </c>
      <c r="P1927" s="11">
        <v>0</v>
      </c>
      <c r="Q1927" s="10">
        <f t="shared" si="1026"/>
        <v>2.7978927786673587E-5</v>
      </c>
      <c r="R1927" s="10">
        <f t="shared" si="1027"/>
        <v>1.6419356462832054E-5</v>
      </c>
      <c r="S1927" s="10">
        <f t="shared" si="1028"/>
        <v>0</v>
      </c>
      <c r="T1927" s="9">
        <f t="shared" si="1018"/>
        <v>1.1559571323841534E-5</v>
      </c>
      <c r="U1927" s="18"/>
      <c r="V1927" s="8">
        <f t="shared" si="1029"/>
        <v>0.21520747738170232</v>
      </c>
      <c r="W1927" s="8">
        <f t="shared" si="1019"/>
        <v>8.8913563921584601E-2</v>
      </c>
      <c r="X1927" s="18"/>
      <c r="Y1927" s="8">
        <f t="shared" si="1020"/>
        <v>0</v>
      </c>
      <c r="Z1927" s="8">
        <f t="shared" si="1021"/>
        <v>0</v>
      </c>
      <c r="AA1927" s="8">
        <f t="shared" si="1022"/>
        <v>-3.2895227476778012E-2</v>
      </c>
      <c r="AB1927" s="8">
        <f t="shared" si="1030"/>
        <v>-12.62939134601177</v>
      </c>
      <c r="AC1927" s="8">
        <f t="shared" si="1023"/>
        <v>-12.662286573488549</v>
      </c>
      <c r="AD1927" s="8">
        <f t="shared" si="1031"/>
        <v>2.1111853531144999E-2</v>
      </c>
      <c r="AE1927" s="8">
        <f t="shared" si="1024"/>
        <v>-12.641174719957403</v>
      </c>
      <c r="AG1927" s="20"/>
      <c r="AJ1927" s="7"/>
      <c r="AK1927" s="6"/>
      <c r="AL1927" s="6"/>
      <c r="AM1927" s="5"/>
      <c r="AN1927" s="5"/>
    </row>
    <row r="1928" spans="2:40" x14ac:dyDescent="0.15">
      <c r="B1928" s="7"/>
      <c r="C1928" s="19"/>
      <c r="D1928" s="21"/>
      <c r="E1928" s="21"/>
      <c r="F1928" s="7"/>
      <c r="G1928" s="19"/>
      <c r="H1928" s="17">
        <f t="shared" si="1032"/>
        <v>108</v>
      </c>
      <c r="I1928" s="7">
        <f t="shared" si="1025"/>
        <v>108</v>
      </c>
      <c r="J1928" s="16">
        <v>0</v>
      </c>
      <c r="K1928" s="14">
        <v>0</v>
      </c>
      <c r="L1928" s="15">
        <f t="shared" si="1033"/>
        <v>2845.7134399899278</v>
      </c>
      <c r="M1928" s="14">
        <f t="shared" si="1017"/>
        <v>769177</v>
      </c>
      <c r="N1928" s="13"/>
      <c r="O1928" s="12">
        <f>1000*(IF(I48&lt;18,VLOOKUP(I48,'[1]Mortality (No Interventions) H'!$B$10:$O$129,13),VLOOKUP(I48,'[1]Mortality (Interventions) H'!$B$392:$AV$512,46)))</f>
        <v>607.13033146591488</v>
      </c>
      <c r="P1928" s="11">
        <v>0</v>
      </c>
      <c r="Q1928" s="10">
        <f t="shared" si="1026"/>
        <v>1.1559571323841534E-5</v>
      </c>
      <c r="R1928" s="10">
        <f t="shared" si="1027"/>
        <v>7.0181663694477944E-6</v>
      </c>
      <c r="S1928" s="10">
        <f t="shared" si="1028"/>
        <v>0</v>
      </c>
      <c r="T1928" s="9">
        <f t="shared" si="1018"/>
        <v>4.5414049543937393E-6</v>
      </c>
      <c r="U1928" s="18"/>
      <c r="V1928" s="8">
        <f t="shared" si="1029"/>
        <v>8.8913563921584601E-2</v>
      </c>
      <c r="W1928" s="8">
        <f t="shared" si="1019"/>
        <v>3.4931442386057131E-2</v>
      </c>
      <c r="X1928" s="18"/>
      <c r="Y1928" s="8">
        <f t="shared" si="1020"/>
        <v>0</v>
      </c>
      <c r="Z1928" s="8">
        <f t="shared" si="1021"/>
        <v>0</v>
      </c>
      <c r="AA1928" s="8">
        <f t="shared" si="1022"/>
        <v>-1.2923537115155108E-2</v>
      </c>
      <c r="AB1928" s="8">
        <f t="shared" si="1030"/>
        <v>-5.3982121535527465</v>
      </c>
      <c r="AC1928" s="8">
        <f t="shared" si="1023"/>
        <v>-5.4111356906679013</v>
      </c>
      <c r="AD1928" s="8">
        <f t="shared" si="1031"/>
        <v>8.7224206207074505E-3</v>
      </c>
      <c r="AE1928" s="8">
        <f t="shared" si="1024"/>
        <v>-5.4024132700471936</v>
      </c>
      <c r="AG1928" s="20"/>
      <c r="AJ1928" s="7"/>
      <c r="AK1928" s="6"/>
      <c r="AL1928" s="6"/>
      <c r="AM1928" s="5"/>
      <c r="AN1928" s="5"/>
    </row>
    <row r="1929" spans="2:40" x14ac:dyDescent="0.15">
      <c r="B1929" s="7"/>
      <c r="C1929" s="19"/>
      <c r="F1929" s="7"/>
      <c r="G1929" s="19"/>
      <c r="H1929" s="17">
        <f t="shared" si="1032"/>
        <v>109</v>
      </c>
      <c r="I1929" s="7">
        <f t="shared" si="1025"/>
        <v>109</v>
      </c>
      <c r="J1929" s="16">
        <v>0</v>
      </c>
      <c r="K1929" s="14">
        <v>0</v>
      </c>
      <c r="L1929" s="15">
        <f t="shared" si="1033"/>
        <v>2845.7134399899278</v>
      </c>
      <c r="M1929" s="14">
        <f t="shared" si="1017"/>
        <v>769177</v>
      </c>
      <c r="N1929" s="13"/>
      <c r="O1929" s="12">
        <f>1000*(IF(I49&lt;18,VLOOKUP(I49,'[1]Mortality (No Interventions) H'!$B$10:$O$129,13),VLOOKUP(I49,'[1]Mortality (Interventions) H'!$B$392:$AV$512,46)))</f>
        <v>626.69343519821143</v>
      </c>
      <c r="P1929" s="11">
        <v>0</v>
      </c>
      <c r="Q1929" s="10">
        <f t="shared" si="1026"/>
        <v>4.5414049543937393E-6</v>
      </c>
      <c r="R1929" s="10">
        <f t="shared" si="1027"/>
        <v>2.8460686714951891E-6</v>
      </c>
      <c r="S1929" s="10">
        <f t="shared" si="1028"/>
        <v>0</v>
      </c>
      <c r="T1929" s="9">
        <f t="shared" si="1018"/>
        <v>1.6953362828985501E-6</v>
      </c>
      <c r="U1929" s="18"/>
      <c r="V1929" s="8">
        <f t="shared" si="1029"/>
        <v>3.4931442386057131E-2</v>
      </c>
      <c r="W1929" s="8">
        <f t="shared" si="1019"/>
        <v>1.3040136760710582E-2</v>
      </c>
      <c r="X1929" s="18"/>
      <c r="Y1929" s="8">
        <f t="shared" si="1020"/>
        <v>0</v>
      </c>
      <c r="Z1929" s="8">
        <f t="shared" si="1021"/>
        <v>0</v>
      </c>
      <c r="AA1929" s="8">
        <f t="shared" si="1022"/>
        <v>-4.8244412455469704E-3</v>
      </c>
      <c r="AB1929" s="8">
        <f t="shared" si="1030"/>
        <v>-2.1891305625346549</v>
      </c>
      <c r="AC1929" s="8">
        <f t="shared" si="1023"/>
        <v>-2.1939550037802018</v>
      </c>
      <c r="AD1929" s="8">
        <f t="shared" si="1031"/>
        <v>3.4267744980722046E-3</v>
      </c>
      <c r="AE1929" s="8">
        <f t="shared" si="1024"/>
        <v>-2.1905282292821298</v>
      </c>
      <c r="AJ1929" s="7"/>
      <c r="AK1929" s="6"/>
      <c r="AL1929" s="6"/>
      <c r="AM1929" s="5"/>
      <c r="AN1929" s="5"/>
    </row>
    <row r="1930" spans="2:40" x14ac:dyDescent="0.15">
      <c r="B1930" s="7"/>
      <c r="C1930" s="19"/>
      <c r="F1930" s="7"/>
      <c r="G1930" s="19"/>
      <c r="H1930" s="17">
        <f t="shared" si="1032"/>
        <v>110</v>
      </c>
      <c r="I1930" s="7">
        <f t="shared" si="1025"/>
        <v>110</v>
      </c>
      <c r="J1930" s="16">
        <v>0</v>
      </c>
      <c r="K1930" s="14">
        <v>0</v>
      </c>
      <c r="L1930" s="15">
        <f t="shared" si="1033"/>
        <v>2845.7134399899278</v>
      </c>
      <c r="M1930" s="14">
        <f t="shared" si="1017"/>
        <v>769177</v>
      </c>
      <c r="N1930" s="13"/>
      <c r="O1930" s="12">
        <f>1000*(IF(I50&lt;18,VLOOKUP(I50,'[1]Mortality (No Interventions) H'!$B$10:$O$129,13),VLOOKUP(I50,'[1]Mortality (Interventions) H'!$B$392:$AV$512,46)))</f>
        <v>645.3717752548439</v>
      </c>
      <c r="P1930" s="11">
        <v>0</v>
      </c>
      <c r="Q1930" s="10">
        <f t="shared" si="1026"/>
        <v>1.6953362828985501E-6</v>
      </c>
      <c r="R1930" s="10">
        <f t="shared" si="1027"/>
        <v>1.0941221865481856E-6</v>
      </c>
      <c r="S1930" s="10">
        <f t="shared" si="1028"/>
        <v>0</v>
      </c>
      <c r="T1930" s="9">
        <f t="shared" si="1018"/>
        <v>6.0121409635036454E-7</v>
      </c>
      <c r="U1930" s="18"/>
      <c r="V1930" s="8">
        <f t="shared" si="1029"/>
        <v>1.3040136760710582E-2</v>
      </c>
      <c r="W1930" s="8">
        <f t="shared" si="1019"/>
        <v>4.6244005498848441E-3</v>
      </c>
      <c r="X1930" s="18"/>
      <c r="Y1930" s="8">
        <f t="shared" si="1020"/>
        <v>0</v>
      </c>
      <c r="Z1930" s="8">
        <f t="shared" si="1021"/>
        <v>0</v>
      </c>
      <c r="AA1930" s="8">
        <f t="shared" si="1022"/>
        <v>-1.7108830342956317E-3</v>
      </c>
      <c r="AB1930" s="8">
        <f t="shared" si="1030"/>
        <v>-0.84157362108257372</v>
      </c>
      <c r="AC1930" s="8">
        <f t="shared" si="1023"/>
        <v>-0.84328450411686939</v>
      </c>
      <c r="AD1930" s="8">
        <f t="shared" si="1031"/>
        <v>1.2792374162257081E-3</v>
      </c>
      <c r="AE1930" s="8">
        <f t="shared" si="1024"/>
        <v>-0.84200526670064368</v>
      </c>
      <c r="AJ1930" s="7"/>
      <c r="AK1930" s="6"/>
      <c r="AL1930" s="6"/>
      <c r="AM1930" s="5"/>
      <c r="AN1930" s="5"/>
    </row>
    <row r="1931" spans="2:40" x14ac:dyDescent="0.15">
      <c r="B1931" s="7"/>
      <c r="C1931" s="19"/>
      <c r="F1931" s="7"/>
      <c r="G1931" s="19"/>
      <c r="H1931" s="17">
        <f t="shared" si="1032"/>
        <v>111</v>
      </c>
      <c r="I1931" s="7">
        <f t="shared" si="1025"/>
        <v>111</v>
      </c>
      <c r="J1931" s="16">
        <v>0</v>
      </c>
      <c r="K1931" s="14">
        <v>0</v>
      </c>
      <c r="L1931" s="15">
        <f t="shared" si="1033"/>
        <v>2845.7134399899278</v>
      </c>
      <c r="M1931" s="14">
        <f t="shared" si="1017"/>
        <v>769177</v>
      </c>
      <c r="N1931" s="13"/>
      <c r="O1931" s="12">
        <f>1000*(IF(I51&lt;18,VLOOKUP(I51,'[1]Mortality (No Interventions) H'!$B$10:$O$129,13),VLOOKUP(I51,'[1]Mortality (Interventions) H'!$B$392:$AV$512,46)))</f>
        <v>667.5206992073073</v>
      </c>
      <c r="P1931" s="11">
        <v>0</v>
      </c>
      <c r="Q1931" s="10">
        <f t="shared" si="1026"/>
        <v>6.0121409635036454E-7</v>
      </c>
      <c r="R1931" s="10">
        <f t="shared" si="1027"/>
        <v>4.0132285396908475E-7</v>
      </c>
      <c r="S1931" s="10">
        <f t="shared" si="1028"/>
        <v>0</v>
      </c>
      <c r="T1931" s="9">
        <f t="shared" si="1018"/>
        <v>1.9989124238127979E-7</v>
      </c>
      <c r="U1931" s="18"/>
      <c r="V1931" s="8">
        <f t="shared" si="1029"/>
        <v>4.6244005498848441E-3</v>
      </c>
      <c r="W1931" s="8">
        <f t="shared" si="1019"/>
        <v>1.5375174614110565E-3</v>
      </c>
      <c r="X1931" s="18"/>
      <c r="Y1931" s="8">
        <f t="shared" si="1020"/>
        <v>0</v>
      </c>
      <c r="Z1931" s="8">
        <f t="shared" si="1021"/>
        <v>0</v>
      </c>
      <c r="AA1931" s="8">
        <f t="shared" si="1022"/>
        <v>-5.6883319498069211E-4</v>
      </c>
      <c r="AB1931" s="8">
        <f t="shared" si="1030"/>
        <v>-0.30868830884737869</v>
      </c>
      <c r="AC1931" s="8">
        <f t="shared" si="1023"/>
        <v>-0.30925714204235938</v>
      </c>
      <c r="AD1931" s="8">
        <f t="shared" si="1031"/>
        <v>4.5365369394370322E-4</v>
      </c>
      <c r="AE1931" s="8">
        <f t="shared" si="1024"/>
        <v>-0.3088034883484157</v>
      </c>
      <c r="AJ1931" s="7"/>
      <c r="AK1931" s="6"/>
      <c r="AL1931" s="6"/>
      <c r="AM1931" s="5"/>
      <c r="AN1931" s="5"/>
    </row>
    <row r="1932" spans="2:40" x14ac:dyDescent="0.15">
      <c r="B1932" s="7"/>
      <c r="C1932" s="19"/>
      <c r="F1932" s="7"/>
      <c r="G1932" s="19"/>
      <c r="H1932" s="17">
        <f t="shared" si="1032"/>
        <v>112</v>
      </c>
      <c r="I1932" s="7">
        <f t="shared" si="1025"/>
        <v>112</v>
      </c>
      <c r="J1932" s="16">
        <v>0</v>
      </c>
      <c r="K1932" s="14">
        <v>0</v>
      </c>
      <c r="L1932" s="15">
        <f t="shared" si="1033"/>
        <v>2845.7134399899278</v>
      </c>
      <c r="M1932" s="14">
        <f t="shared" si="1017"/>
        <v>769177</v>
      </c>
      <c r="N1932" s="13"/>
      <c r="O1932" s="12">
        <f>1000*(IF(I52&lt;18,VLOOKUP(I52,'[1]Mortality (No Interventions) H'!$B$10:$O$129,13),VLOOKUP(I52,'[1]Mortality (Interventions) H'!$B$392:$AV$512,46)))</f>
        <v>688.6088173002355</v>
      </c>
      <c r="P1932" s="11">
        <v>0</v>
      </c>
      <c r="Q1932" s="10">
        <f t="shared" si="1026"/>
        <v>1.9989124238127979E-7</v>
      </c>
      <c r="R1932" s="10">
        <f t="shared" si="1027"/>
        <v>1.3764687200484778E-7</v>
      </c>
      <c r="S1932" s="10">
        <f t="shared" si="1028"/>
        <v>0</v>
      </c>
      <c r="T1932" s="9">
        <f t="shared" si="1018"/>
        <v>6.2244370376432007E-8</v>
      </c>
      <c r="U1932" s="18"/>
      <c r="V1932" s="8">
        <f t="shared" si="1029"/>
        <v>1.5375174614110565E-3</v>
      </c>
      <c r="W1932" s="8">
        <f t="shared" si="1019"/>
        <v>4.7876938073032843E-4</v>
      </c>
      <c r="X1932" s="18"/>
      <c r="Y1932" s="8">
        <f t="shared" si="1020"/>
        <v>0</v>
      </c>
      <c r="Z1932" s="8">
        <f t="shared" si="1021"/>
        <v>0</v>
      </c>
      <c r="AA1932" s="8">
        <f t="shared" si="1022"/>
        <v>-1.7712964134392349E-4</v>
      </c>
      <c r="AB1932" s="8">
        <f t="shared" si="1030"/>
        <v>-0.1058748080680728</v>
      </c>
      <c r="AC1932" s="8">
        <f t="shared" si="1023"/>
        <v>-0.10605193770941672</v>
      </c>
      <c r="AD1932" s="8">
        <f t="shared" si="1031"/>
        <v>1.5083046296442465E-4</v>
      </c>
      <c r="AE1932" s="8">
        <f t="shared" si="1024"/>
        <v>-0.1059011072464523</v>
      </c>
      <c r="AJ1932" s="7"/>
      <c r="AK1932" s="6"/>
      <c r="AL1932" s="6"/>
      <c r="AM1932" s="5"/>
      <c r="AN1932" s="5"/>
    </row>
    <row r="1933" spans="2:40" x14ac:dyDescent="0.15">
      <c r="B1933" s="7"/>
      <c r="C1933" s="19"/>
      <c r="F1933" s="7"/>
      <c r="G1933" s="19"/>
      <c r="H1933" s="17">
        <f t="shared" si="1032"/>
        <v>113</v>
      </c>
      <c r="I1933" s="7">
        <f t="shared" si="1025"/>
        <v>113</v>
      </c>
      <c r="J1933" s="16">
        <v>0</v>
      </c>
      <c r="K1933" s="14">
        <v>0</v>
      </c>
      <c r="L1933" s="15">
        <f t="shared" si="1033"/>
        <v>2845.7134399899278</v>
      </c>
      <c r="M1933" s="14">
        <f t="shared" si="1017"/>
        <v>769177</v>
      </c>
      <c r="N1933" s="13"/>
      <c r="O1933" s="12">
        <f>1000*(IF(I53&lt;18,VLOOKUP(I53,'[1]Mortality (No Interventions) H'!$B$10:$O$129,13),VLOOKUP(I53,'[1]Mortality (Interventions) H'!$B$392:$AV$512,46)))</f>
        <v>708.59528852070571</v>
      </c>
      <c r="P1933" s="11">
        <v>0</v>
      </c>
      <c r="Q1933" s="10">
        <f t="shared" si="1026"/>
        <v>6.2244370376432007E-8</v>
      </c>
      <c r="R1933" s="10">
        <f t="shared" si="1027"/>
        <v>4.4106067585677506E-8</v>
      </c>
      <c r="S1933" s="10">
        <f t="shared" si="1028"/>
        <v>0</v>
      </c>
      <c r="T1933" s="9">
        <f t="shared" si="1018"/>
        <v>1.81383027907545E-8</v>
      </c>
      <c r="U1933" s="18"/>
      <c r="V1933" s="8">
        <f t="shared" si="1029"/>
        <v>4.7876938073032843E-4</v>
      </c>
      <c r="W1933" s="8">
        <f t="shared" si="1019"/>
        <v>1.3951565325684176E-4</v>
      </c>
      <c r="X1933" s="18"/>
      <c r="Y1933" s="8">
        <f t="shared" si="1020"/>
        <v>0</v>
      </c>
      <c r="Z1933" s="8">
        <f t="shared" si="1021"/>
        <v>0</v>
      </c>
      <c r="AA1933" s="8">
        <f t="shared" si="1022"/>
        <v>-5.1616412030256893E-5</v>
      </c>
      <c r="AB1933" s="8">
        <f t="shared" si="1030"/>
        <v>-3.3925372747348664E-2</v>
      </c>
      <c r="AC1933" s="8">
        <f t="shared" si="1023"/>
        <v>-3.3976989159378919E-2</v>
      </c>
      <c r="AD1933" s="8">
        <f t="shared" si="1031"/>
        <v>4.6967276249645222E-5</v>
      </c>
      <c r="AE1933" s="8">
        <f t="shared" si="1024"/>
        <v>-3.3930021883129276E-2</v>
      </c>
      <c r="AJ1933" s="7"/>
      <c r="AK1933" s="6"/>
      <c r="AL1933" s="6"/>
      <c r="AM1933" s="5"/>
      <c r="AN1933" s="5"/>
    </row>
    <row r="1934" spans="2:40" x14ac:dyDescent="0.15">
      <c r="B1934" s="7"/>
      <c r="C1934" s="19"/>
      <c r="F1934" s="7"/>
      <c r="G1934" s="19"/>
      <c r="H1934" s="17">
        <f t="shared" si="1032"/>
        <v>114</v>
      </c>
      <c r="I1934" s="7">
        <f t="shared" si="1025"/>
        <v>114</v>
      </c>
      <c r="J1934" s="16">
        <v>0</v>
      </c>
      <c r="K1934" s="14">
        <v>0</v>
      </c>
      <c r="L1934" s="15">
        <f t="shared" si="1033"/>
        <v>2845.7134399899278</v>
      </c>
      <c r="M1934" s="14">
        <f t="shared" si="1017"/>
        <v>769177</v>
      </c>
      <c r="N1934" s="13"/>
      <c r="O1934" s="12">
        <f>1000*(IF(I54&lt;18,VLOOKUP(I54,'[1]Mortality (No Interventions) H'!$B$10:$O$129,13),VLOOKUP(I54,'[1]Mortality (Interventions) H'!$B$392:$AV$512,46)))</f>
        <v>727.44196015706143</v>
      </c>
      <c r="P1934" s="11">
        <v>0</v>
      </c>
      <c r="Q1934" s="10">
        <f t="shared" si="1026"/>
        <v>1.81383027907545E-8</v>
      </c>
      <c r="R1934" s="10">
        <f t="shared" si="1027"/>
        <v>1.3194562536028751E-8</v>
      </c>
      <c r="S1934" s="10">
        <f t="shared" si="1028"/>
        <v>0</v>
      </c>
      <c r="T1934" s="9">
        <f t="shared" si="1018"/>
        <v>4.9437402547257492E-9</v>
      </c>
      <c r="U1934" s="18"/>
      <c r="V1934" s="8">
        <f t="shared" si="1029"/>
        <v>1.3951565325684176E-4</v>
      </c>
      <c r="W1934" s="8">
        <f t="shared" si="1019"/>
        <v>3.802611297909188E-5</v>
      </c>
      <c r="X1934" s="18"/>
      <c r="Y1934" s="8">
        <f t="shared" si="1020"/>
        <v>0</v>
      </c>
      <c r="Z1934" s="8">
        <f t="shared" si="1021"/>
        <v>0</v>
      </c>
      <c r="AA1934" s="8">
        <f t="shared" si="1022"/>
        <v>-1.4068468086692294E-5</v>
      </c>
      <c r="AB1934" s="8">
        <f t="shared" si="1030"/>
        <v>-1.0148954027774987E-2</v>
      </c>
      <c r="AC1934" s="8">
        <f t="shared" si="1023"/>
        <v>-1.0163022495861679E-2</v>
      </c>
      <c r="AD1934" s="8">
        <f t="shared" si="1031"/>
        <v>1.3686485584496179E-5</v>
      </c>
      <c r="AE1934" s="8">
        <f t="shared" si="1024"/>
        <v>-1.0149336010277182E-2</v>
      </c>
      <c r="AJ1934" s="7"/>
      <c r="AK1934" s="6"/>
      <c r="AL1934" s="6"/>
      <c r="AM1934" s="5"/>
      <c r="AN1934" s="5"/>
    </row>
    <row r="1935" spans="2:40" x14ac:dyDescent="0.15">
      <c r="B1935" s="7"/>
      <c r="C1935" s="19"/>
      <c r="F1935" s="7"/>
      <c r="G1935" s="19"/>
      <c r="H1935" s="17">
        <f t="shared" si="1032"/>
        <v>115</v>
      </c>
      <c r="I1935" s="7">
        <f t="shared" si="1025"/>
        <v>115</v>
      </c>
      <c r="J1935" s="16">
        <v>0</v>
      </c>
      <c r="K1935" s="14">
        <v>0</v>
      </c>
      <c r="L1935" s="15">
        <f t="shared" si="1033"/>
        <v>2845.7134399899278</v>
      </c>
      <c r="M1935" s="14">
        <f t="shared" si="1017"/>
        <v>769177</v>
      </c>
      <c r="N1935" s="13"/>
      <c r="O1935" s="12">
        <f>1000*(IF(I55&lt;18,VLOOKUP(I55,'[1]Mortality (No Interventions) H'!$B$10:$O$129,13),VLOOKUP(I55,'[1]Mortality (Interventions) H'!$B$392:$AV$512,46)))</f>
        <v>745.11269800913567</v>
      </c>
      <c r="P1935" s="11">
        <v>0</v>
      </c>
      <c r="Q1935" s="10">
        <f t="shared" si="1026"/>
        <v>4.9437402547257492E-9</v>
      </c>
      <c r="R1935" s="10">
        <f t="shared" si="1027"/>
        <v>3.6836436394550745E-9</v>
      </c>
      <c r="S1935" s="10">
        <f t="shared" si="1028"/>
        <v>0</v>
      </c>
      <c r="T1935" s="9">
        <f t="shared" si="1018"/>
        <v>1.2600966152706747E-9</v>
      </c>
      <c r="U1935" s="18"/>
      <c r="V1935" s="8">
        <f t="shared" si="1029"/>
        <v>3.802611297909188E-5</v>
      </c>
      <c r="W1935" s="8">
        <f t="shared" si="1019"/>
        <v>9.6923733424405179E-6</v>
      </c>
      <c r="X1935" s="18"/>
      <c r="Y1935" s="8">
        <f t="shared" si="1020"/>
        <v>0</v>
      </c>
      <c r="Z1935" s="8">
        <f t="shared" si="1021"/>
        <v>0</v>
      </c>
      <c r="AA1935" s="8">
        <f t="shared" si="1022"/>
        <v>-3.5858738737615765E-6</v>
      </c>
      <c r="AB1935" s="8">
        <f t="shared" si="1030"/>
        <v>-2.8333739636651357E-3</v>
      </c>
      <c r="AC1935" s="8">
        <f t="shared" si="1023"/>
        <v>-2.8369598375388972E-3</v>
      </c>
      <c r="AD1935" s="8">
        <f t="shared" si="1031"/>
        <v>3.7303616832489137E-6</v>
      </c>
      <c r="AE1935" s="8">
        <f t="shared" si="1024"/>
        <v>-2.8332294758556483E-3</v>
      </c>
      <c r="AJ1935" s="7"/>
      <c r="AK1935" s="6"/>
      <c r="AL1935" s="6"/>
      <c r="AM1935" s="5"/>
      <c r="AN1935" s="5"/>
    </row>
    <row r="1936" spans="2:40" x14ac:dyDescent="0.15">
      <c r="B1936" s="7"/>
      <c r="C1936" s="19"/>
      <c r="F1936" s="7"/>
      <c r="G1936" s="19"/>
      <c r="H1936" s="17">
        <f t="shared" si="1032"/>
        <v>116</v>
      </c>
      <c r="I1936" s="7">
        <f t="shared" si="1025"/>
        <v>116</v>
      </c>
      <c r="J1936" s="16">
        <v>0</v>
      </c>
      <c r="K1936" s="14">
        <v>0</v>
      </c>
      <c r="L1936" s="15">
        <f t="shared" si="1033"/>
        <v>2845.7134399899278</v>
      </c>
      <c r="M1936" s="14">
        <f t="shared" si="1017"/>
        <v>769177</v>
      </c>
      <c r="N1936" s="13"/>
      <c r="O1936" s="12">
        <f>1000*(IF(I56&lt;18,VLOOKUP(I56,'[1]Mortality (No Interventions) H'!$B$10:$O$129,13),VLOOKUP(I56,'[1]Mortality (Interventions) H'!$B$392:$AV$512,46)))</f>
        <v>761.72654620200296</v>
      </c>
      <c r="P1936" s="11">
        <v>0</v>
      </c>
      <c r="Q1936" s="10">
        <f t="shared" si="1026"/>
        <v>1.2600966152706747E-9</v>
      </c>
      <c r="R1936" s="10">
        <f t="shared" si="1027"/>
        <v>9.598490426309652E-10</v>
      </c>
      <c r="S1936" s="10">
        <f t="shared" si="1028"/>
        <v>0</v>
      </c>
      <c r="T1936" s="9">
        <f t="shared" si="1018"/>
        <v>3.0024757263970953E-10</v>
      </c>
      <c r="U1936" s="18"/>
      <c r="V1936" s="8">
        <f t="shared" si="1029"/>
        <v>9.6923733424405179E-6</v>
      </c>
      <c r="W1936" s="8">
        <f t="shared" si="1019"/>
        <v>2.3094352718029385E-6</v>
      </c>
      <c r="X1936" s="18"/>
      <c r="Y1936" s="8">
        <f t="shared" si="1020"/>
        <v>0</v>
      </c>
      <c r="Z1936" s="8">
        <f t="shared" si="1021"/>
        <v>0</v>
      </c>
      <c r="AA1936" s="8">
        <f t="shared" si="1022"/>
        <v>-8.5441855278517348E-7</v>
      </c>
      <c r="AB1936" s="8">
        <f t="shared" si="1030"/>
        <v>-7.3829380706375795E-4</v>
      </c>
      <c r="AC1936" s="8">
        <f t="shared" si="1023"/>
        <v>-7.3914822561654315E-4</v>
      </c>
      <c r="AD1936" s="8">
        <f t="shared" si="1031"/>
        <v>9.5082182489341492E-7</v>
      </c>
      <c r="AE1936" s="8">
        <f t="shared" si="1024"/>
        <v>-7.3819740379164975E-4</v>
      </c>
      <c r="AJ1936" s="7"/>
      <c r="AK1936" s="6"/>
      <c r="AL1936" s="6"/>
      <c r="AM1936" s="5"/>
      <c r="AN1936" s="5"/>
    </row>
    <row r="1937" spans="8:40" x14ac:dyDescent="0.15">
      <c r="H1937" s="17">
        <f t="shared" si="1032"/>
        <v>117</v>
      </c>
      <c r="I1937" s="7">
        <f t="shared" si="1025"/>
        <v>117</v>
      </c>
      <c r="J1937" s="16">
        <v>0</v>
      </c>
      <c r="K1937" s="14">
        <v>0</v>
      </c>
      <c r="L1937" s="15">
        <f t="shared" si="1033"/>
        <v>2845.7134399899278</v>
      </c>
      <c r="M1937" s="14">
        <f t="shared" si="1017"/>
        <v>769177</v>
      </c>
      <c r="N1937" s="13"/>
      <c r="O1937" s="12">
        <f>1000*(IF(I57&lt;18,VLOOKUP(I57,'[1]Mortality (No Interventions) H'!$B$10:$O$129,13),VLOOKUP(I57,'[1]Mortality (Interventions) H'!$B$392:$AV$512,46)))</f>
        <v>777.41833895149068</v>
      </c>
      <c r="P1937" s="11">
        <v>0</v>
      </c>
      <c r="Q1937" s="10">
        <f t="shared" si="1026"/>
        <v>3.0024757263970953E-10</v>
      </c>
      <c r="R1937" s="10">
        <f t="shared" si="1027"/>
        <v>2.3341796919578002E-10</v>
      </c>
      <c r="S1937" s="10">
        <f t="shared" si="1028"/>
        <v>0</v>
      </c>
      <c r="T1937" s="9">
        <f t="shared" si="1018"/>
        <v>6.6829603443929508E-11</v>
      </c>
      <c r="U1937" s="18"/>
      <c r="V1937" s="8">
        <f t="shared" si="1029"/>
        <v>2.3094352718029385E-6</v>
      </c>
      <c r="W1937" s="8">
        <f t="shared" si="1019"/>
        <v>5.1403793888191371E-7</v>
      </c>
      <c r="X1937" s="18"/>
      <c r="Y1937" s="8">
        <f t="shared" si="1020"/>
        <v>0</v>
      </c>
      <c r="Z1937" s="8">
        <f t="shared" si="1021"/>
        <v>0</v>
      </c>
      <c r="AA1937" s="8">
        <f t="shared" si="1022"/>
        <v>-1.9017790070958738E-7</v>
      </c>
      <c r="AB1937" s="8">
        <f t="shared" si="1030"/>
        <v>-1.7953973329210248E-4</v>
      </c>
      <c r="AC1937" s="8">
        <f t="shared" si="1023"/>
        <v>-1.7972991119281207E-4</v>
      </c>
      <c r="AD1937" s="8">
        <f t="shared" si="1031"/>
        <v>2.2655560016386828E-7</v>
      </c>
      <c r="AE1937" s="8">
        <f t="shared" si="1024"/>
        <v>-1.795033555926482E-4</v>
      </c>
      <c r="AJ1937" s="7"/>
      <c r="AK1937" s="6"/>
      <c r="AL1937" s="6"/>
      <c r="AM1937" s="5"/>
      <c r="AN1937" s="5"/>
    </row>
    <row r="1938" spans="8:40" x14ac:dyDescent="0.15">
      <c r="H1938" s="17">
        <f t="shared" si="1032"/>
        <v>118</v>
      </c>
      <c r="I1938" s="7">
        <f t="shared" si="1025"/>
        <v>118</v>
      </c>
      <c r="J1938" s="16">
        <v>0</v>
      </c>
      <c r="K1938" s="14">
        <v>0</v>
      </c>
      <c r="L1938" s="15">
        <f t="shared" si="1033"/>
        <v>2845.7134399899278</v>
      </c>
      <c r="M1938" s="14">
        <f t="shared" si="1017"/>
        <v>769177</v>
      </c>
      <c r="N1938" s="13"/>
      <c r="O1938" s="12">
        <f>1000*(IF(I58&lt;18,VLOOKUP(I58,'[1]Mortality (No Interventions) H'!$B$10:$O$129,13),VLOOKUP(I58,'[1]Mortality (Interventions) H'!$B$392:$AV$512,46)))</f>
        <v>792.17747164628258</v>
      </c>
      <c r="P1938" s="11">
        <v>0</v>
      </c>
      <c r="Q1938" s="10">
        <f t="shared" si="1026"/>
        <v>6.6829603443929508E-11</v>
      </c>
      <c r="R1938" s="10">
        <f t="shared" si="1027"/>
        <v>5.2940906287335778E-11</v>
      </c>
      <c r="S1938" s="10">
        <f t="shared" si="1028"/>
        <v>0</v>
      </c>
      <c r="T1938" s="9">
        <f t="shared" si="1018"/>
        <v>1.388869715659373E-11</v>
      </c>
      <c r="U1938" s="18"/>
      <c r="V1938" s="8">
        <f t="shared" si="1029"/>
        <v>5.1403793888191371E-7</v>
      </c>
      <c r="W1938" s="8">
        <f t="shared" si="1019"/>
        <v>1.0682866412817297E-7</v>
      </c>
      <c r="X1938" s="18"/>
      <c r="Y1938" s="8">
        <f t="shared" si="1020"/>
        <v>0</v>
      </c>
      <c r="Z1938" s="8">
        <f t="shared" si="1021"/>
        <v>0</v>
      </c>
      <c r="AA1938" s="8">
        <f t="shared" si="1022"/>
        <v>-3.9523252162468672E-8</v>
      </c>
      <c r="AB1938" s="8">
        <f t="shared" si="1030"/>
        <v>-4.0720927475374072E-5</v>
      </c>
      <c r="AC1938" s="8">
        <f t="shared" si="1023"/>
        <v>-4.0760450727536541E-5</v>
      </c>
      <c r="AD1938" s="8">
        <f t="shared" si="1031"/>
        <v>5.042712180431574E-8</v>
      </c>
      <c r="AE1938" s="8">
        <f t="shared" si="1024"/>
        <v>-4.0710023605732225E-5</v>
      </c>
      <c r="AJ1938" s="7"/>
      <c r="AK1938" s="6"/>
      <c r="AL1938" s="6"/>
      <c r="AM1938" s="5"/>
      <c r="AN1938" s="5"/>
    </row>
    <row r="1939" spans="8:40" x14ac:dyDescent="0.15">
      <c r="H1939" s="17">
        <f t="shared" si="1032"/>
        <v>119</v>
      </c>
      <c r="I1939" s="7">
        <f t="shared" si="1025"/>
        <v>119</v>
      </c>
      <c r="J1939" s="16">
        <v>0</v>
      </c>
      <c r="K1939" s="14">
        <v>0</v>
      </c>
      <c r="L1939" s="15">
        <f t="shared" si="1033"/>
        <v>2845.7134399899278</v>
      </c>
      <c r="M1939" s="14">
        <f t="shared" si="1017"/>
        <v>769177</v>
      </c>
      <c r="N1939" s="13"/>
      <c r="O1939" s="12">
        <f>1000*(IF(I59&lt;18,VLOOKUP(I59,'[1]Mortality (No Interventions) H'!$B$10:$O$129,13),VLOOKUP(I59,'[1]Mortality (Interventions) H'!$B$392:$AV$512,46)))</f>
        <v>805.99333967506243</v>
      </c>
      <c r="P1939" s="11">
        <v>0</v>
      </c>
      <c r="Q1939" s="10">
        <f t="shared" si="1026"/>
        <v>1.388869715659373E-11</v>
      </c>
      <c r="R1939" s="10">
        <f t="shared" si="1027"/>
        <v>1.1194197404978524E-11</v>
      </c>
      <c r="S1939" s="10">
        <f t="shared" si="1028"/>
        <v>0</v>
      </c>
      <c r="T1939" s="9">
        <f t="shared" si="1018"/>
        <v>2.6944997516152064E-12</v>
      </c>
      <c r="U1939" s="18"/>
      <c r="V1939" s="8">
        <f t="shared" si="1029"/>
        <v>1.0682866412817297E-7</v>
      </c>
      <c r="W1939" s="8">
        <f t="shared" si="1019"/>
        <v>2.0725472354481297E-8</v>
      </c>
      <c r="X1939" s="18"/>
      <c r="Y1939" s="8">
        <f t="shared" si="1020"/>
        <v>0</v>
      </c>
      <c r="Z1939" s="8">
        <f t="shared" si="1021"/>
        <v>0</v>
      </c>
      <c r="AA1939" s="8">
        <f t="shared" si="1022"/>
        <v>-7.6677741572209157E-9</v>
      </c>
      <c r="AB1939" s="8">
        <f t="shared" si="1030"/>
        <v>-8.6103191773691666E-6</v>
      </c>
      <c r="AC1939" s="8">
        <f t="shared" si="1023"/>
        <v>-8.617986951526387E-6</v>
      </c>
      <c r="AD1939" s="8">
        <f t="shared" si="1031"/>
        <v>1.0479891950973768E-8</v>
      </c>
      <c r="AE1939" s="8">
        <f t="shared" si="1024"/>
        <v>-8.6075070595754128E-6</v>
      </c>
      <c r="AJ1939" s="7"/>
      <c r="AK1939" s="6"/>
      <c r="AL1939" s="6"/>
      <c r="AM1939" s="5"/>
      <c r="AN1939" s="5"/>
    </row>
    <row r="1940" spans="8:40" x14ac:dyDescent="0.15">
      <c r="H1940" s="17">
        <f t="shared" si="1032"/>
        <v>120</v>
      </c>
      <c r="I1940" s="7">
        <f t="shared" si="1025"/>
        <v>120</v>
      </c>
      <c r="J1940" s="16">
        <v>0</v>
      </c>
      <c r="K1940" s="14">
        <v>0</v>
      </c>
      <c r="L1940" s="15">
        <f t="shared" si="1033"/>
        <v>2845.7134399899278</v>
      </c>
      <c r="M1940" s="14">
        <f t="shared" si="1017"/>
        <v>769177</v>
      </c>
      <c r="N1940" s="13"/>
      <c r="O1940" s="12">
        <f>1000*(IF(I60&lt;18,VLOOKUP(I60,'[1]Mortality (No Interventions) H'!$B$10:$O$129,13),VLOOKUP(I60,'[1]Mortality (Interventions) H'!$B$392:$AV$512,46)))</f>
        <v>1000</v>
      </c>
      <c r="P1940" s="11">
        <v>0</v>
      </c>
      <c r="Q1940" s="10">
        <f t="shared" si="1026"/>
        <v>2.6944997516152064E-12</v>
      </c>
      <c r="R1940" s="10">
        <f t="shared" si="1027"/>
        <v>2.6944997516152064E-12</v>
      </c>
      <c r="S1940" s="10">
        <f t="shared" si="1028"/>
        <v>0</v>
      </c>
      <c r="T1940" s="9">
        <f t="shared" si="1018"/>
        <v>0</v>
      </c>
      <c r="U1940" s="18"/>
      <c r="V1940" s="8">
        <f t="shared" si="1029"/>
        <v>2.0725472354481297E-8</v>
      </c>
      <c r="W1940" s="8">
        <f t="shared" si="1019"/>
        <v>0</v>
      </c>
      <c r="X1940" s="18"/>
      <c r="Y1940" s="8">
        <f t="shared" si="1020"/>
        <v>0</v>
      </c>
      <c r="Z1940" s="8">
        <f t="shared" si="1021"/>
        <v>0</v>
      </c>
      <c r="AA1940" s="8">
        <f t="shared" si="1022"/>
        <v>0</v>
      </c>
      <c r="AB1940" s="8">
        <f t="shared" si="1030"/>
        <v>-2.0725472354481295E-6</v>
      </c>
      <c r="AC1940" s="8">
        <f t="shared" si="1023"/>
        <v>-2.0725472354481295E-6</v>
      </c>
      <c r="AD1940" s="8">
        <f t="shared" si="1031"/>
        <v>2.0331688379746153E-9</v>
      </c>
      <c r="AE1940" s="8">
        <f t="shared" si="1024"/>
        <v>-2.070514066610155E-6</v>
      </c>
      <c r="AJ1940" s="7"/>
      <c r="AK1940" s="6"/>
      <c r="AL1940" s="6"/>
      <c r="AM1940" s="5"/>
      <c r="AN1940" s="5"/>
    </row>
    <row r="1941" spans="8:40" x14ac:dyDescent="0.15">
      <c r="H1941" s="17">
        <f t="shared" si="1032"/>
        <v>121</v>
      </c>
      <c r="I1941" s="7" t="b">
        <f t="shared" si="1025"/>
        <v>0</v>
      </c>
      <c r="J1941" s="16">
        <v>0</v>
      </c>
      <c r="K1941" s="14">
        <v>0</v>
      </c>
      <c r="L1941" s="15">
        <f t="shared" si="1033"/>
        <v>2845.7134399899278</v>
      </c>
      <c r="M1941" s="14">
        <f t="shared" si="1017"/>
        <v>769177</v>
      </c>
      <c r="N1941" s="13"/>
      <c r="O1941" s="12" t="e">
        <f>1000*(IF(I61&lt;18,VLOOKUP(I61,'[1]Mortality (No Interventions) H'!$B$10:$O$129,13),VLOOKUP(I61,'[1]Mortality (Interventions) H'!$B$392:$AV$512,46)))</f>
        <v>#N/A</v>
      </c>
      <c r="P1941" s="11">
        <v>0</v>
      </c>
      <c r="Q1941" s="10">
        <f t="shared" si="1026"/>
        <v>0</v>
      </c>
      <c r="R1941" s="10" t="e">
        <f t="shared" si="1027"/>
        <v>#N/A</v>
      </c>
      <c r="S1941" s="10" t="e">
        <f t="shared" si="1028"/>
        <v>#N/A</v>
      </c>
      <c r="T1941" s="9" t="e">
        <f t="shared" si="1018"/>
        <v>#N/A</v>
      </c>
      <c r="U1941" s="18"/>
      <c r="V1941" s="8">
        <f t="shared" si="1029"/>
        <v>0</v>
      </c>
      <c r="W1941" s="8" t="e">
        <f t="shared" si="1019"/>
        <v>#N/A</v>
      </c>
      <c r="X1941" s="18"/>
      <c r="Y1941" s="8">
        <f t="shared" si="1020"/>
        <v>0</v>
      </c>
      <c r="Z1941" s="8">
        <f t="shared" si="1021"/>
        <v>0</v>
      </c>
      <c r="AA1941" s="8">
        <f t="shared" si="1022"/>
        <v>0</v>
      </c>
      <c r="AB1941" s="8">
        <f t="shared" si="1030"/>
        <v>0</v>
      </c>
      <c r="AC1941" s="8">
        <f t="shared" si="1023"/>
        <v>0</v>
      </c>
      <c r="AD1941" s="8">
        <f t="shared" si="1031"/>
        <v>0</v>
      </c>
      <c r="AE1941" s="8">
        <f t="shared" si="1024"/>
        <v>0</v>
      </c>
      <c r="AJ1941" s="7"/>
      <c r="AK1941" s="6"/>
      <c r="AL1941" s="6"/>
      <c r="AM1941" s="5"/>
      <c r="AN1941" s="5"/>
    </row>
    <row r="1942" spans="8:40" x14ac:dyDescent="0.15">
      <c r="H1942" s="17">
        <f t="shared" si="1032"/>
        <v>122</v>
      </c>
      <c r="I1942" s="7" t="b">
        <f t="shared" si="1025"/>
        <v>0</v>
      </c>
      <c r="J1942" s="16">
        <v>0</v>
      </c>
      <c r="K1942" s="14">
        <v>0</v>
      </c>
      <c r="L1942" s="15">
        <f t="shared" si="1033"/>
        <v>2845.7134399899278</v>
      </c>
      <c r="M1942" s="14">
        <f t="shared" si="1017"/>
        <v>769177</v>
      </c>
      <c r="N1942" s="13"/>
      <c r="O1942" s="12" t="e">
        <f>1000*(IF(I62&lt;18,VLOOKUP(I62,'[1]Mortality (No Interventions) H'!$B$10:$O$129,13),VLOOKUP(I62,'[1]Mortality (Interventions) H'!$B$392:$AV$512,46)))</f>
        <v>#N/A</v>
      </c>
      <c r="P1942" s="11">
        <v>0</v>
      </c>
      <c r="Q1942" s="10" t="e">
        <f t="shared" si="1026"/>
        <v>#N/A</v>
      </c>
      <c r="R1942" s="10" t="e">
        <f t="shared" si="1027"/>
        <v>#N/A</v>
      </c>
      <c r="S1942" s="10" t="e">
        <f t="shared" si="1028"/>
        <v>#N/A</v>
      </c>
      <c r="T1942" s="9" t="e">
        <f t="shared" si="1018"/>
        <v>#N/A</v>
      </c>
      <c r="U1942" s="18"/>
      <c r="V1942" s="8" t="e">
        <f t="shared" si="1029"/>
        <v>#N/A</v>
      </c>
      <c r="W1942" s="8" t="e">
        <f t="shared" si="1019"/>
        <v>#N/A</v>
      </c>
      <c r="X1942" s="18"/>
      <c r="Y1942" s="8">
        <f t="shared" si="1020"/>
        <v>0</v>
      </c>
      <c r="Z1942" s="8">
        <f t="shared" si="1021"/>
        <v>0</v>
      </c>
      <c r="AA1942" s="8">
        <f t="shared" si="1022"/>
        <v>0</v>
      </c>
      <c r="AB1942" s="8">
        <f t="shared" si="1030"/>
        <v>0</v>
      </c>
      <c r="AC1942" s="8">
        <f t="shared" si="1023"/>
        <v>0</v>
      </c>
      <c r="AD1942" s="8">
        <f t="shared" si="1031"/>
        <v>0</v>
      </c>
      <c r="AE1942" s="8">
        <f t="shared" si="1024"/>
        <v>0</v>
      </c>
      <c r="AJ1942" s="7"/>
      <c r="AK1942" s="6"/>
      <c r="AL1942" s="6"/>
      <c r="AM1942" s="5"/>
      <c r="AN1942" s="5"/>
    </row>
    <row r="1943" spans="8:40" x14ac:dyDescent="0.15">
      <c r="H1943" s="17">
        <f t="shared" si="1032"/>
        <v>123</v>
      </c>
      <c r="I1943" s="7" t="b">
        <f t="shared" si="1025"/>
        <v>0</v>
      </c>
      <c r="J1943" s="16">
        <v>0</v>
      </c>
      <c r="K1943" s="14">
        <v>0</v>
      </c>
      <c r="L1943" s="15">
        <f t="shared" si="1033"/>
        <v>2845.7134399899278</v>
      </c>
      <c r="M1943" s="14">
        <f t="shared" si="1017"/>
        <v>769177</v>
      </c>
      <c r="N1943" s="13"/>
      <c r="O1943" s="12" t="e">
        <f>1000*(IF(I63&lt;18,VLOOKUP(I63,'[1]Mortality (No Interventions) H'!$B$10:$O$129,13),VLOOKUP(I63,'[1]Mortality (Interventions) H'!$B$392:$AV$512,46)))</f>
        <v>#N/A</v>
      </c>
      <c r="P1943" s="11">
        <v>0</v>
      </c>
      <c r="Q1943" s="10" t="e">
        <f t="shared" si="1026"/>
        <v>#N/A</v>
      </c>
      <c r="R1943" s="10" t="e">
        <f t="shared" si="1027"/>
        <v>#N/A</v>
      </c>
      <c r="S1943" s="10" t="e">
        <f t="shared" si="1028"/>
        <v>#N/A</v>
      </c>
      <c r="T1943" s="9" t="e">
        <f t="shared" si="1018"/>
        <v>#N/A</v>
      </c>
      <c r="U1943" s="18"/>
      <c r="V1943" s="8" t="e">
        <f t="shared" si="1029"/>
        <v>#N/A</v>
      </c>
      <c r="W1943" s="8" t="e">
        <f t="shared" si="1019"/>
        <v>#N/A</v>
      </c>
      <c r="X1943" s="18"/>
      <c r="Y1943" s="8">
        <f t="shared" si="1020"/>
        <v>0</v>
      </c>
      <c r="Z1943" s="8">
        <f t="shared" si="1021"/>
        <v>0</v>
      </c>
      <c r="AA1943" s="8">
        <f t="shared" si="1022"/>
        <v>0</v>
      </c>
      <c r="AB1943" s="8">
        <f t="shared" si="1030"/>
        <v>0</v>
      </c>
      <c r="AC1943" s="8">
        <f t="shared" si="1023"/>
        <v>0</v>
      </c>
      <c r="AD1943" s="8">
        <f t="shared" si="1031"/>
        <v>0</v>
      </c>
      <c r="AE1943" s="8">
        <f t="shared" si="1024"/>
        <v>0</v>
      </c>
      <c r="AJ1943" s="7"/>
      <c r="AK1943" s="6"/>
      <c r="AL1943" s="6"/>
      <c r="AM1943" s="5"/>
      <c r="AN1943" s="5"/>
    </row>
    <row r="1944" spans="8:40" x14ac:dyDescent="0.15">
      <c r="H1944" s="17">
        <f t="shared" si="1032"/>
        <v>124</v>
      </c>
      <c r="I1944" s="7" t="b">
        <f t="shared" si="1025"/>
        <v>0</v>
      </c>
      <c r="J1944" s="16">
        <v>0</v>
      </c>
      <c r="K1944" s="14">
        <v>0</v>
      </c>
      <c r="L1944" s="15">
        <f t="shared" si="1033"/>
        <v>2845.7134399899278</v>
      </c>
      <c r="M1944" s="14">
        <f t="shared" si="1017"/>
        <v>769177</v>
      </c>
      <c r="N1944" s="13"/>
      <c r="O1944" s="12" t="e">
        <f>1000*(IF(I64&lt;18,VLOOKUP(I64,'[1]Mortality (No Interventions) H'!$B$10:$O$129,13),VLOOKUP(I64,'[1]Mortality (Interventions) H'!$B$392:$AV$512,46)))</f>
        <v>#N/A</v>
      </c>
      <c r="P1944" s="11">
        <v>0</v>
      </c>
      <c r="Q1944" s="10" t="e">
        <f t="shared" si="1026"/>
        <v>#N/A</v>
      </c>
      <c r="R1944" s="10" t="e">
        <f t="shared" si="1027"/>
        <v>#N/A</v>
      </c>
      <c r="S1944" s="10" t="e">
        <f t="shared" si="1028"/>
        <v>#N/A</v>
      </c>
      <c r="T1944" s="9" t="e">
        <f t="shared" si="1018"/>
        <v>#N/A</v>
      </c>
      <c r="U1944" s="18"/>
      <c r="V1944" s="8" t="e">
        <f t="shared" si="1029"/>
        <v>#N/A</v>
      </c>
      <c r="W1944" s="8" t="e">
        <f t="shared" si="1019"/>
        <v>#N/A</v>
      </c>
      <c r="X1944" s="18"/>
      <c r="Y1944" s="8">
        <f t="shared" si="1020"/>
        <v>0</v>
      </c>
      <c r="Z1944" s="8">
        <f t="shared" si="1021"/>
        <v>0</v>
      </c>
      <c r="AA1944" s="8">
        <f t="shared" si="1022"/>
        <v>0</v>
      </c>
      <c r="AB1944" s="8">
        <f t="shared" si="1030"/>
        <v>0</v>
      </c>
      <c r="AC1944" s="8">
        <f t="shared" si="1023"/>
        <v>0</v>
      </c>
      <c r="AD1944" s="8">
        <f t="shared" si="1031"/>
        <v>0</v>
      </c>
      <c r="AE1944" s="8">
        <f t="shared" si="1024"/>
        <v>0</v>
      </c>
      <c r="AJ1944" s="7"/>
      <c r="AK1944" s="6"/>
      <c r="AL1944" s="6"/>
      <c r="AM1944" s="5"/>
      <c r="AN1944" s="5"/>
    </row>
    <row r="1945" spans="8:40" x14ac:dyDescent="0.15">
      <c r="H1945" s="17">
        <f t="shared" si="1032"/>
        <v>125</v>
      </c>
      <c r="I1945" s="7" t="b">
        <f t="shared" si="1025"/>
        <v>0</v>
      </c>
      <c r="J1945" s="16">
        <v>0</v>
      </c>
      <c r="K1945" s="14">
        <v>0</v>
      </c>
      <c r="L1945" s="15">
        <f t="shared" si="1033"/>
        <v>2845.7134399899278</v>
      </c>
      <c r="M1945" s="14">
        <f t="shared" si="1017"/>
        <v>769177</v>
      </c>
      <c r="N1945" s="13"/>
      <c r="O1945" s="12" t="e">
        <f>1000*(IF(I65&lt;18,VLOOKUP(I65,'[1]Mortality (No Interventions) H'!$B$10:$O$129,13),VLOOKUP(I65,'[1]Mortality (Interventions) H'!$B$392:$AV$512,46)))</f>
        <v>#N/A</v>
      </c>
      <c r="P1945" s="11">
        <v>0</v>
      </c>
      <c r="Q1945" s="10" t="e">
        <f t="shared" si="1026"/>
        <v>#N/A</v>
      </c>
      <c r="R1945" s="10" t="e">
        <f t="shared" si="1027"/>
        <v>#N/A</v>
      </c>
      <c r="S1945" s="10" t="e">
        <f t="shared" si="1028"/>
        <v>#N/A</v>
      </c>
      <c r="T1945" s="9" t="e">
        <f t="shared" si="1018"/>
        <v>#N/A</v>
      </c>
      <c r="U1945" s="18"/>
      <c r="V1945" s="8" t="e">
        <f t="shared" si="1029"/>
        <v>#N/A</v>
      </c>
      <c r="W1945" s="8" t="e">
        <f t="shared" si="1019"/>
        <v>#N/A</v>
      </c>
      <c r="X1945" s="18"/>
      <c r="Y1945" s="8">
        <f t="shared" si="1020"/>
        <v>0</v>
      </c>
      <c r="Z1945" s="8">
        <f t="shared" si="1021"/>
        <v>0</v>
      </c>
      <c r="AA1945" s="8">
        <f t="shared" si="1022"/>
        <v>0</v>
      </c>
      <c r="AB1945" s="8">
        <f t="shared" si="1030"/>
        <v>0</v>
      </c>
      <c r="AC1945" s="8">
        <f t="shared" si="1023"/>
        <v>0</v>
      </c>
      <c r="AD1945" s="8">
        <f t="shared" si="1031"/>
        <v>0</v>
      </c>
      <c r="AE1945" s="8">
        <f t="shared" si="1024"/>
        <v>0</v>
      </c>
      <c r="AJ1945" s="7"/>
      <c r="AK1945" s="6"/>
      <c r="AL1945" s="6"/>
      <c r="AM1945" s="5"/>
      <c r="AN1945" s="5"/>
    </row>
    <row r="1946" spans="8:40" x14ac:dyDescent="0.15">
      <c r="H1946" s="17">
        <f t="shared" si="1032"/>
        <v>126</v>
      </c>
      <c r="I1946" s="7" t="b">
        <f t="shared" si="1025"/>
        <v>0</v>
      </c>
      <c r="J1946" s="16">
        <v>0</v>
      </c>
      <c r="K1946" s="14">
        <v>0</v>
      </c>
      <c r="L1946" s="15">
        <f t="shared" si="1033"/>
        <v>2845.7134399899278</v>
      </c>
      <c r="M1946" s="14">
        <f t="shared" si="1017"/>
        <v>769177</v>
      </c>
      <c r="N1946" s="13"/>
      <c r="O1946" s="12" t="e">
        <f>1000*(IF(I66&lt;18,VLOOKUP(I66,'[1]Mortality (No Interventions) H'!$B$10:$O$129,13),VLOOKUP(I66,'[1]Mortality (Interventions) H'!$B$392:$AV$512,46)))</f>
        <v>#N/A</v>
      </c>
      <c r="P1946" s="11">
        <v>0</v>
      </c>
      <c r="Q1946" s="10" t="e">
        <f t="shared" si="1026"/>
        <v>#N/A</v>
      </c>
      <c r="R1946" s="10" t="e">
        <f t="shared" si="1027"/>
        <v>#N/A</v>
      </c>
      <c r="S1946" s="10" t="e">
        <f t="shared" si="1028"/>
        <v>#N/A</v>
      </c>
      <c r="T1946" s="9" t="e">
        <f t="shared" si="1018"/>
        <v>#N/A</v>
      </c>
      <c r="U1946" s="18"/>
      <c r="V1946" s="8" t="e">
        <f t="shared" si="1029"/>
        <v>#N/A</v>
      </c>
      <c r="W1946" s="8" t="e">
        <f t="shared" si="1019"/>
        <v>#N/A</v>
      </c>
      <c r="X1946" s="18"/>
      <c r="Y1946" s="8">
        <f t="shared" si="1020"/>
        <v>0</v>
      </c>
      <c r="Z1946" s="8">
        <f t="shared" si="1021"/>
        <v>0</v>
      </c>
      <c r="AA1946" s="8">
        <f t="shared" si="1022"/>
        <v>0</v>
      </c>
      <c r="AB1946" s="8">
        <f t="shared" si="1030"/>
        <v>0</v>
      </c>
      <c r="AC1946" s="8">
        <f t="shared" si="1023"/>
        <v>0</v>
      </c>
      <c r="AD1946" s="8">
        <f t="shared" si="1031"/>
        <v>0</v>
      </c>
      <c r="AE1946" s="8">
        <f t="shared" si="1024"/>
        <v>0</v>
      </c>
      <c r="AJ1946" s="7"/>
      <c r="AK1946" s="6"/>
      <c r="AL1946" s="6"/>
      <c r="AM1946" s="5"/>
      <c r="AN1946" s="5"/>
    </row>
    <row r="1947" spans="8:40" x14ac:dyDescent="0.15">
      <c r="H1947" s="17">
        <f t="shared" si="1032"/>
        <v>127</v>
      </c>
      <c r="I1947" s="7" t="b">
        <f t="shared" si="1025"/>
        <v>0</v>
      </c>
      <c r="J1947" s="16">
        <v>0</v>
      </c>
      <c r="K1947" s="14">
        <v>0</v>
      </c>
      <c r="L1947" s="15">
        <f t="shared" si="1033"/>
        <v>2845.7134399899278</v>
      </c>
      <c r="M1947" s="14">
        <f t="shared" si="1017"/>
        <v>769177</v>
      </c>
      <c r="N1947" s="13"/>
      <c r="O1947" s="12" t="e">
        <f>1000*(IF(I67&lt;18,VLOOKUP(I67,'[1]Mortality (No Interventions) H'!$B$10:$O$129,13),VLOOKUP(I67,'[1]Mortality (Interventions) H'!$B$392:$AV$512,46)))</f>
        <v>#N/A</v>
      </c>
      <c r="P1947" s="11">
        <v>0</v>
      </c>
      <c r="Q1947" s="10" t="e">
        <f t="shared" si="1026"/>
        <v>#N/A</v>
      </c>
      <c r="R1947" s="10" t="e">
        <f t="shared" si="1027"/>
        <v>#N/A</v>
      </c>
      <c r="S1947" s="10" t="e">
        <f t="shared" si="1028"/>
        <v>#N/A</v>
      </c>
      <c r="T1947" s="9" t="e">
        <f t="shared" si="1018"/>
        <v>#N/A</v>
      </c>
      <c r="U1947" s="18"/>
      <c r="V1947" s="8" t="e">
        <f t="shared" si="1029"/>
        <v>#N/A</v>
      </c>
      <c r="W1947" s="8" t="e">
        <f t="shared" si="1019"/>
        <v>#N/A</v>
      </c>
      <c r="X1947" s="18"/>
      <c r="Y1947" s="8">
        <f t="shared" si="1020"/>
        <v>0</v>
      </c>
      <c r="Z1947" s="8">
        <f t="shared" si="1021"/>
        <v>0</v>
      </c>
      <c r="AA1947" s="8">
        <f t="shared" si="1022"/>
        <v>0</v>
      </c>
      <c r="AB1947" s="8">
        <f t="shared" si="1030"/>
        <v>0</v>
      </c>
      <c r="AC1947" s="8">
        <f t="shared" si="1023"/>
        <v>0</v>
      </c>
      <c r="AD1947" s="8">
        <f t="shared" si="1031"/>
        <v>0</v>
      </c>
      <c r="AE1947" s="8">
        <f t="shared" si="1024"/>
        <v>0</v>
      </c>
      <c r="AJ1947" s="7"/>
      <c r="AK1947" s="6"/>
      <c r="AL1947" s="6"/>
      <c r="AM1947" s="5"/>
      <c r="AN1947" s="5"/>
    </row>
    <row r="1948" spans="8:40" x14ac:dyDescent="0.15">
      <c r="H1948" s="17">
        <f t="shared" si="1032"/>
        <v>128</v>
      </c>
      <c r="I1948" s="7" t="b">
        <f t="shared" si="1025"/>
        <v>0</v>
      </c>
      <c r="J1948" s="16">
        <v>0</v>
      </c>
      <c r="K1948" s="14">
        <v>0</v>
      </c>
      <c r="L1948" s="15">
        <f t="shared" si="1033"/>
        <v>2845.7134399899278</v>
      </c>
      <c r="M1948" s="14">
        <f t="shared" ref="M1948:M1979" si="1034">$E$11</f>
        <v>769177</v>
      </c>
      <c r="N1948" s="13"/>
      <c r="O1948" s="12" t="e">
        <f>1000*(IF(I68&lt;18,VLOOKUP(I68,'[1]Mortality (No Interventions) H'!$B$10:$O$129,13),VLOOKUP(I68,'[1]Mortality (Interventions) H'!$B$392:$AV$512,46)))</f>
        <v>#N/A</v>
      </c>
      <c r="P1948" s="11">
        <v>0</v>
      </c>
      <c r="Q1948" s="10" t="e">
        <f t="shared" si="1026"/>
        <v>#N/A</v>
      </c>
      <c r="R1948" s="10" t="e">
        <f t="shared" si="1027"/>
        <v>#N/A</v>
      </c>
      <c r="S1948" s="10" t="e">
        <f t="shared" si="1028"/>
        <v>#N/A</v>
      </c>
      <c r="T1948" s="9" t="e">
        <f t="shared" ref="T1948:T1979" si="1035">Q1948-SUM(R1948:S1948)</f>
        <v>#N/A</v>
      </c>
      <c r="U1948" s="18"/>
      <c r="V1948" s="8" t="e">
        <f t="shared" si="1029"/>
        <v>#N/A</v>
      </c>
      <c r="W1948" s="8" t="e">
        <f t="shared" ref="W1948:W1979" si="1036">$G$14*M1948*T1948</f>
        <v>#N/A</v>
      </c>
      <c r="X1948" s="18"/>
      <c r="Y1948" s="8">
        <f t="shared" ref="Y1948:Y1979" si="1037">IFERROR(_xlfn.IFNA($T1948*J1948,0),0)</f>
        <v>0</v>
      </c>
      <c r="Z1948" s="8">
        <f t="shared" ref="Z1948:Z1979" si="1038">IFERROR(_xlfn.IFNA(-$T1948*K1948,0),0)</f>
        <v>0</v>
      </c>
      <c r="AA1948" s="8">
        <f t="shared" ref="AA1948:AA1979" si="1039">IFERROR(_xlfn.IFNA(-$T1948*L1948,0),0)</f>
        <v>0</v>
      </c>
      <c r="AB1948" s="8">
        <f t="shared" si="1030"/>
        <v>0</v>
      </c>
      <c r="AC1948" s="8">
        <f t="shared" ref="AC1948:AC1979" si="1040">IFERROR(_xlfn.IFNA(SUM(Y1948:AB1948),0),0)</f>
        <v>0</v>
      </c>
      <c r="AD1948" s="8">
        <f t="shared" si="1031"/>
        <v>0</v>
      </c>
      <c r="AE1948" s="8">
        <f t="shared" ref="AE1948:AE1979" si="1041">IFERROR(_xlfn.IFNA(SUM(AC1948:AD1948),0),0)</f>
        <v>0</v>
      </c>
      <c r="AJ1948" s="7"/>
      <c r="AK1948" s="6"/>
      <c r="AL1948" s="6"/>
      <c r="AM1948" s="5"/>
      <c r="AN1948" s="5"/>
    </row>
    <row r="1949" spans="8:40" x14ac:dyDescent="0.15">
      <c r="H1949" s="17">
        <f t="shared" si="1032"/>
        <v>129</v>
      </c>
      <c r="I1949" s="7" t="b">
        <f t="shared" ref="I1949:I1980" si="1042">IF(H1949&lt;121, H1949 )</f>
        <v>0</v>
      </c>
      <c r="J1949" s="16">
        <v>0</v>
      </c>
      <c r="K1949" s="14">
        <v>0</v>
      </c>
      <c r="L1949" s="15">
        <f t="shared" si="1033"/>
        <v>2845.7134399899278</v>
      </c>
      <c r="M1949" s="14">
        <f t="shared" si="1034"/>
        <v>769177</v>
      </c>
      <c r="N1949" s="13"/>
      <c r="O1949" s="12" t="e">
        <f>1000*(IF(I69&lt;18,VLOOKUP(I69,'[1]Mortality (No Interventions) H'!$B$10:$O$129,13),VLOOKUP(I69,'[1]Mortality (Interventions) H'!$B$392:$AV$512,46)))</f>
        <v>#N/A</v>
      </c>
      <c r="P1949" s="11">
        <v>0</v>
      </c>
      <c r="Q1949" s="10" t="e">
        <f t="shared" ref="Q1949:Q1980" si="1043">T1948</f>
        <v>#N/A</v>
      </c>
      <c r="R1949" s="10" t="e">
        <f t="shared" ref="R1949:R1980" si="1044">O1949*Q1949/1000</f>
        <v>#N/A</v>
      </c>
      <c r="S1949" s="10" t="e">
        <f t="shared" ref="S1949:S1980" si="1045">MIN(P1949*Q1949,Q1949-R1949)</f>
        <v>#N/A</v>
      </c>
      <c r="T1949" s="9" t="e">
        <f t="shared" si="1035"/>
        <v>#N/A</v>
      </c>
      <c r="U1949" s="18"/>
      <c r="V1949" s="8" t="e">
        <f t="shared" ref="V1949:V1980" si="1046">W1948</f>
        <v>#N/A</v>
      </c>
      <c r="W1949" s="8" t="e">
        <f t="shared" si="1036"/>
        <v>#N/A</v>
      </c>
      <c r="X1949" s="18"/>
      <c r="Y1949" s="8">
        <f t="shared" si="1037"/>
        <v>0</v>
      </c>
      <c r="Z1949" s="8">
        <f t="shared" si="1038"/>
        <v>0</v>
      </c>
      <c r="AA1949" s="8">
        <f t="shared" si="1039"/>
        <v>0</v>
      </c>
      <c r="AB1949" s="8">
        <f t="shared" ref="AB1949:AB1980" si="1047">IFERROR(_xlfn.IFNA(-M1949*R1949,0),0)</f>
        <v>0</v>
      </c>
      <c r="AC1949" s="8">
        <f t="shared" si="1040"/>
        <v>0</v>
      </c>
      <c r="AD1949" s="8">
        <f t="shared" ref="AD1949:AD1980" si="1048">IFERROR(_xlfn.IFNA($D$6*SUM(V1949:V1949,Y1949:Z1949),0),0)</f>
        <v>0</v>
      </c>
      <c r="AE1949" s="8">
        <f t="shared" si="1041"/>
        <v>0</v>
      </c>
      <c r="AJ1949" s="7"/>
      <c r="AK1949" s="6"/>
      <c r="AL1949" s="6"/>
      <c r="AM1949" s="5"/>
      <c r="AN1949" s="5"/>
    </row>
    <row r="1950" spans="8:40" x14ac:dyDescent="0.15">
      <c r="H1950" s="17">
        <f t="shared" ref="H1950:H1981" si="1049">H1949+1</f>
        <v>130</v>
      </c>
      <c r="I1950" s="7" t="b">
        <f t="shared" si="1042"/>
        <v>0</v>
      </c>
      <c r="J1950" s="16">
        <v>0</v>
      </c>
      <c r="K1950" s="14">
        <v>0</v>
      </c>
      <c r="L1950" s="15">
        <f t="shared" ref="L1950:L1981" si="1050">$C$1895</f>
        <v>2845.7134399899278</v>
      </c>
      <c r="M1950" s="14">
        <f t="shared" si="1034"/>
        <v>769177</v>
      </c>
      <c r="N1950" s="13"/>
      <c r="O1950" s="12" t="e">
        <f>1000*(IF(I70&lt;18,VLOOKUP(I70,'[1]Mortality (No Interventions) H'!$B$10:$O$129,13),VLOOKUP(I70,'[1]Mortality (Interventions) H'!$B$392:$AV$512,46)))</f>
        <v>#N/A</v>
      </c>
      <c r="P1950" s="11">
        <v>0</v>
      </c>
      <c r="Q1950" s="10" t="e">
        <f t="shared" si="1043"/>
        <v>#N/A</v>
      </c>
      <c r="R1950" s="10" t="e">
        <f t="shared" si="1044"/>
        <v>#N/A</v>
      </c>
      <c r="S1950" s="10" t="e">
        <f t="shared" si="1045"/>
        <v>#N/A</v>
      </c>
      <c r="T1950" s="9" t="e">
        <f t="shared" si="1035"/>
        <v>#N/A</v>
      </c>
      <c r="U1950" s="18"/>
      <c r="V1950" s="8" t="e">
        <f t="shared" si="1046"/>
        <v>#N/A</v>
      </c>
      <c r="W1950" s="8" t="e">
        <f t="shared" si="1036"/>
        <v>#N/A</v>
      </c>
      <c r="X1950" s="18"/>
      <c r="Y1950" s="8">
        <f t="shared" si="1037"/>
        <v>0</v>
      </c>
      <c r="Z1950" s="8">
        <f t="shared" si="1038"/>
        <v>0</v>
      </c>
      <c r="AA1950" s="8">
        <f t="shared" si="1039"/>
        <v>0</v>
      </c>
      <c r="AB1950" s="8">
        <f t="shared" si="1047"/>
        <v>0</v>
      </c>
      <c r="AC1950" s="8">
        <f t="shared" si="1040"/>
        <v>0</v>
      </c>
      <c r="AD1950" s="8">
        <f t="shared" si="1048"/>
        <v>0</v>
      </c>
      <c r="AE1950" s="8">
        <f t="shared" si="1041"/>
        <v>0</v>
      </c>
      <c r="AJ1950" s="7"/>
      <c r="AK1950" s="6"/>
      <c r="AL1950" s="6"/>
      <c r="AM1950" s="5"/>
      <c r="AN1950" s="5"/>
    </row>
    <row r="1951" spans="8:40" x14ac:dyDescent="0.15">
      <c r="H1951" s="17">
        <f t="shared" si="1049"/>
        <v>131</v>
      </c>
      <c r="I1951" s="7" t="b">
        <f t="shared" si="1042"/>
        <v>0</v>
      </c>
      <c r="J1951" s="16">
        <v>0</v>
      </c>
      <c r="K1951" s="14">
        <v>0</v>
      </c>
      <c r="L1951" s="15">
        <f t="shared" si="1050"/>
        <v>2845.7134399899278</v>
      </c>
      <c r="M1951" s="14">
        <f t="shared" si="1034"/>
        <v>769177</v>
      </c>
      <c r="N1951" s="13"/>
      <c r="O1951" s="12" t="e">
        <f>1000*(IF(I71&lt;18,VLOOKUP(I71,'[1]Mortality (No Interventions) H'!$B$10:$O$129,13),VLOOKUP(I71,'[1]Mortality (Interventions) H'!$B$392:$AV$512,46)))</f>
        <v>#N/A</v>
      </c>
      <c r="P1951" s="11">
        <v>0</v>
      </c>
      <c r="Q1951" s="10" t="e">
        <f t="shared" si="1043"/>
        <v>#N/A</v>
      </c>
      <c r="R1951" s="10" t="e">
        <f t="shared" si="1044"/>
        <v>#N/A</v>
      </c>
      <c r="S1951" s="10" t="e">
        <f t="shared" si="1045"/>
        <v>#N/A</v>
      </c>
      <c r="T1951" s="9" t="e">
        <f t="shared" si="1035"/>
        <v>#N/A</v>
      </c>
      <c r="U1951" s="18"/>
      <c r="V1951" s="8" t="e">
        <f t="shared" si="1046"/>
        <v>#N/A</v>
      </c>
      <c r="W1951" s="8" t="e">
        <f t="shared" si="1036"/>
        <v>#N/A</v>
      </c>
      <c r="X1951" s="18"/>
      <c r="Y1951" s="8">
        <f t="shared" si="1037"/>
        <v>0</v>
      </c>
      <c r="Z1951" s="8">
        <f t="shared" si="1038"/>
        <v>0</v>
      </c>
      <c r="AA1951" s="8">
        <f t="shared" si="1039"/>
        <v>0</v>
      </c>
      <c r="AB1951" s="8">
        <f t="shared" si="1047"/>
        <v>0</v>
      </c>
      <c r="AC1951" s="8">
        <f t="shared" si="1040"/>
        <v>0</v>
      </c>
      <c r="AD1951" s="8">
        <f t="shared" si="1048"/>
        <v>0</v>
      </c>
      <c r="AE1951" s="8">
        <f t="shared" si="1041"/>
        <v>0</v>
      </c>
      <c r="AJ1951" s="7"/>
      <c r="AK1951" s="6"/>
      <c r="AL1951" s="6"/>
      <c r="AM1951" s="5"/>
      <c r="AN1951" s="5"/>
    </row>
    <row r="1952" spans="8:40" x14ac:dyDescent="0.15">
      <c r="H1952" s="17">
        <f t="shared" si="1049"/>
        <v>132</v>
      </c>
      <c r="I1952" s="7" t="b">
        <f t="shared" si="1042"/>
        <v>0</v>
      </c>
      <c r="J1952" s="16">
        <v>0</v>
      </c>
      <c r="K1952" s="14">
        <v>0</v>
      </c>
      <c r="L1952" s="15">
        <f t="shared" si="1050"/>
        <v>2845.7134399899278</v>
      </c>
      <c r="M1952" s="14">
        <f t="shared" si="1034"/>
        <v>769177</v>
      </c>
      <c r="N1952" s="13"/>
      <c r="O1952" s="12" t="e">
        <f>1000*(IF(I72&lt;18,VLOOKUP(I72,'[1]Mortality (No Interventions) H'!$B$10:$O$129,13),VLOOKUP(I72,'[1]Mortality (Interventions) H'!$B$392:$AV$512,46)))</f>
        <v>#N/A</v>
      </c>
      <c r="P1952" s="11">
        <v>0</v>
      </c>
      <c r="Q1952" s="10" t="e">
        <f t="shared" si="1043"/>
        <v>#N/A</v>
      </c>
      <c r="R1952" s="10" t="e">
        <f t="shared" si="1044"/>
        <v>#N/A</v>
      </c>
      <c r="S1952" s="10" t="e">
        <f t="shared" si="1045"/>
        <v>#N/A</v>
      </c>
      <c r="T1952" s="9" t="e">
        <f t="shared" si="1035"/>
        <v>#N/A</v>
      </c>
      <c r="U1952" s="18"/>
      <c r="V1952" s="8" t="e">
        <f t="shared" si="1046"/>
        <v>#N/A</v>
      </c>
      <c r="W1952" s="8" t="e">
        <f t="shared" si="1036"/>
        <v>#N/A</v>
      </c>
      <c r="X1952" s="18"/>
      <c r="Y1952" s="8">
        <f t="shared" si="1037"/>
        <v>0</v>
      </c>
      <c r="Z1952" s="8">
        <f t="shared" si="1038"/>
        <v>0</v>
      </c>
      <c r="AA1952" s="8">
        <f t="shared" si="1039"/>
        <v>0</v>
      </c>
      <c r="AB1952" s="8">
        <f t="shared" si="1047"/>
        <v>0</v>
      </c>
      <c r="AC1952" s="8">
        <f t="shared" si="1040"/>
        <v>0</v>
      </c>
      <c r="AD1952" s="8">
        <f t="shared" si="1048"/>
        <v>0</v>
      </c>
      <c r="AE1952" s="8">
        <f t="shared" si="1041"/>
        <v>0</v>
      </c>
      <c r="AJ1952" s="7"/>
      <c r="AK1952" s="6"/>
      <c r="AL1952" s="6"/>
      <c r="AM1952" s="5"/>
      <c r="AN1952" s="5"/>
    </row>
    <row r="1953" spans="8:40" x14ac:dyDescent="0.15">
      <c r="H1953" s="17">
        <f t="shared" si="1049"/>
        <v>133</v>
      </c>
      <c r="I1953" s="7" t="b">
        <f t="shared" si="1042"/>
        <v>0</v>
      </c>
      <c r="J1953" s="16">
        <v>0</v>
      </c>
      <c r="K1953" s="14">
        <v>0</v>
      </c>
      <c r="L1953" s="15">
        <f t="shared" si="1050"/>
        <v>2845.7134399899278</v>
      </c>
      <c r="M1953" s="14">
        <f t="shared" si="1034"/>
        <v>769177</v>
      </c>
      <c r="N1953" s="13"/>
      <c r="O1953" s="12" t="e">
        <f>1000*(IF(I73&lt;18,VLOOKUP(I73,'[1]Mortality (No Interventions) H'!$B$10:$O$129,13),VLOOKUP(I73,'[1]Mortality (Interventions) H'!$B$392:$AV$512,46)))</f>
        <v>#N/A</v>
      </c>
      <c r="P1953" s="11">
        <v>0</v>
      </c>
      <c r="Q1953" s="10" t="e">
        <f t="shared" si="1043"/>
        <v>#N/A</v>
      </c>
      <c r="R1953" s="10" t="e">
        <f t="shared" si="1044"/>
        <v>#N/A</v>
      </c>
      <c r="S1953" s="10" t="e">
        <f t="shared" si="1045"/>
        <v>#N/A</v>
      </c>
      <c r="T1953" s="9" t="e">
        <f t="shared" si="1035"/>
        <v>#N/A</v>
      </c>
      <c r="U1953" s="18"/>
      <c r="V1953" s="8" t="e">
        <f t="shared" si="1046"/>
        <v>#N/A</v>
      </c>
      <c r="W1953" s="8" t="e">
        <f t="shared" si="1036"/>
        <v>#N/A</v>
      </c>
      <c r="X1953" s="18"/>
      <c r="Y1953" s="8">
        <f t="shared" si="1037"/>
        <v>0</v>
      </c>
      <c r="Z1953" s="8">
        <f t="shared" si="1038"/>
        <v>0</v>
      </c>
      <c r="AA1953" s="8">
        <f t="shared" si="1039"/>
        <v>0</v>
      </c>
      <c r="AB1953" s="8">
        <f t="shared" si="1047"/>
        <v>0</v>
      </c>
      <c r="AC1953" s="8">
        <f t="shared" si="1040"/>
        <v>0</v>
      </c>
      <c r="AD1953" s="8">
        <f t="shared" si="1048"/>
        <v>0</v>
      </c>
      <c r="AE1953" s="8">
        <f t="shared" si="1041"/>
        <v>0</v>
      </c>
      <c r="AJ1953" s="7"/>
      <c r="AK1953" s="6"/>
      <c r="AL1953" s="6"/>
      <c r="AM1953" s="5"/>
      <c r="AN1953" s="5"/>
    </row>
    <row r="1954" spans="8:40" x14ac:dyDescent="0.15">
      <c r="H1954" s="17">
        <f t="shared" si="1049"/>
        <v>134</v>
      </c>
      <c r="I1954" s="7" t="b">
        <f t="shared" si="1042"/>
        <v>0</v>
      </c>
      <c r="J1954" s="16">
        <v>0</v>
      </c>
      <c r="K1954" s="14">
        <v>0</v>
      </c>
      <c r="L1954" s="15">
        <f t="shared" si="1050"/>
        <v>2845.7134399899278</v>
      </c>
      <c r="M1954" s="14">
        <f t="shared" si="1034"/>
        <v>769177</v>
      </c>
      <c r="N1954" s="13"/>
      <c r="O1954" s="12" t="e">
        <f>1000*(IF(I74&lt;18,VLOOKUP(I74,'[1]Mortality (No Interventions) H'!$B$10:$O$129,13),VLOOKUP(I74,'[1]Mortality (Interventions) H'!$B$392:$AV$512,46)))</f>
        <v>#N/A</v>
      </c>
      <c r="P1954" s="11">
        <v>0</v>
      </c>
      <c r="Q1954" s="10" t="e">
        <f t="shared" si="1043"/>
        <v>#N/A</v>
      </c>
      <c r="R1954" s="10" t="e">
        <f t="shared" si="1044"/>
        <v>#N/A</v>
      </c>
      <c r="S1954" s="10" t="e">
        <f t="shared" si="1045"/>
        <v>#N/A</v>
      </c>
      <c r="T1954" s="9" t="e">
        <f t="shared" si="1035"/>
        <v>#N/A</v>
      </c>
      <c r="U1954" s="18"/>
      <c r="V1954" s="8" t="e">
        <f t="shared" si="1046"/>
        <v>#N/A</v>
      </c>
      <c r="W1954" s="8" t="e">
        <f t="shared" si="1036"/>
        <v>#N/A</v>
      </c>
      <c r="X1954" s="18"/>
      <c r="Y1954" s="8">
        <f t="shared" si="1037"/>
        <v>0</v>
      </c>
      <c r="Z1954" s="8">
        <f t="shared" si="1038"/>
        <v>0</v>
      </c>
      <c r="AA1954" s="8">
        <f t="shared" si="1039"/>
        <v>0</v>
      </c>
      <c r="AB1954" s="8">
        <f t="shared" si="1047"/>
        <v>0</v>
      </c>
      <c r="AC1954" s="8">
        <f t="shared" si="1040"/>
        <v>0</v>
      </c>
      <c r="AD1954" s="8">
        <f t="shared" si="1048"/>
        <v>0</v>
      </c>
      <c r="AE1954" s="8">
        <f t="shared" si="1041"/>
        <v>0</v>
      </c>
      <c r="AJ1954" s="7"/>
      <c r="AK1954" s="6"/>
      <c r="AL1954" s="6"/>
      <c r="AM1954" s="5"/>
      <c r="AN1954" s="5"/>
    </row>
    <row r="1955" spans="8:40" x14ac:dyDescent="0.15">
      <c r="H1955" s="17">
        <f t="shared" si="1049"/>
        <v>135</v>
      </c>
      <c r="I1955" s="7" t="b">
        <f t="shared" si="1042"/>
        <v>0</v>
      </c>
      <c r="J1955" s="16">
        <v>0</v>
      </c>
      <c r="K1955" s="14">
        <v>0</v>
      </c>
      <c r="L1955" s="15">
        <f t="shared" si="1050"/>
        <v>2845.7134399899278</v>
      </c>
      <c r="M1955" s="14">
        <f t="shared" si="1034"/>
        <v>769177</v>
      </c>
      <c r="N1955" s="13"/>
      <c r="O1955" s="12" t="e">
        <f>1000*(IF(I75&lt;18,VLOOKUP(I75,'[1]Mortality (No Interventions) H'!$B$10:$O$129,13),VLOOKUP(I75,'[1]Mortality (Interventions) H'!$B$392:$AV$512,46)))</f>
        <v>#N/A</v>
      </c>
      <c r="P1955" s="11">
        <v>0</v>
      </c>
      <c r="Q1955" s="10" t="e">
        <f t="shared" si="1043"/>
        <v>#N/A</v>
      </c>
      <c r="R1955" s="10" t="e">
        <f t="shared" si="1044"/>
        <v>#N/A</v>
      </c>
      <c r="S1955" s="10" t="e">
        <f t="shared" si="1045"/>
        <v>#N/A</v>
      </c>
      <c r="T1955" s="9" t="e">
        <f t="shared" si="1035"/>
        <v>#N/A</v>
      </c>
      <c r="U1955" s="18"/>
      <c r="V1955" s="8" t="e">
        <f t="shared" si="1046"/>
        <v>#N/A</v>
      </c>
      <c r="W1955" s="8" t="e">
        <f t="shared" si="1036"/>
        <v>#N/A</v>
      </c>
      <c r="X1955" s="18"/>
      <c r="Y1955" s="8">
        <f t="shared" si="1037"/>
        <v>0</v>
      </c>
      <c r="Z1955" s="8">
        <f t="shared" si="1038"/>
        <v>0</v>
      </c>
      <c r="AA1955" s="8">
        <f t="shared" si="1039"/>
        <v>0</v>
      </c>
      <c r="AB1955" s="8">
        <f t="shared" si="1047"/>
        <v>0</v>
      </c>
      <c r="AC1955" s="8">
        <f t="shared" si="1040"/>
        <v>0</v>
      </c>
      <c r="AD1955" s="8">
        <f t="shared" si="1048"/>
        <v>0</v>
      </c>
      <c r="AE1955" s="8">
        <f t="shared" si="1041"/>
        <v>0</v>
      </c>
      <c r="AJ1955" s="7"/>
      <c r="AK1955" s="6"/>
      <c r="AL1955" s="6"/>
      <c r="AM1955" s="5"/>
      <c r="AN1955" s="5"/>
    </row>
    <row r="1956" spans="8:40" x14ac:dyDescent="0.15">
      <c r="H1956" s="17">
        <f t="shared" si="1049"/>
        <v>136</v>
      </c>
      <c r="I1956" s="7" t="b">
        <f t="shared" si="1042"/>
        <v>0</v>
      </c>
      <c r="J1956" s="16">
        <v>0</v>
      </c>
      <c r="K1956" s="14">
        <v>0</v>
      </c>
      <c r="L1956" s="15">
        <f t="shared" si="1050"/>
        <v>2845.7134399899278</v>
      </c>
      <c r="M1956" s="14">
        <f t="shared" si="1034"/>
        <v>769177</v>
      </c>
      <c r="N1956" s="13"/>
      <c r="O1956" s="12" t="e">
        <f>1000*(IF(I76&lt;18,VLOOKUP(I76,'[1]Mortality (No Interventions) H'!$B$10:$O$129,13),VLOOKUP(I76,'[1]Mortality (Interventions) H'!$B$392:$AV$512,46)))</f>
        <v>#N/A</v>
      </c>
      <c r="P1956" s="11">
        <v>0</v>
      </c>
      <c r="Q1956" s="10" t="e">
        <f t="shared" si="1043"/>
        <v>#N/A</v>
      </c>
      <c r="R1956" s="10" t="e">
        <f t="shared" si="1044"/>
        <v>#N/A</v>
      </c>
      <c r="S1956" s="10" t="e">
        <f t="shared" si="1045"/>
        <v>#N/A</v>
      </c>
      <c r="T1956" s="9" t="e">
        <f t="shared" si="1035"/>
        <v>#N/A</v>
      </c>
      <c r="U1956" s="18"/>
      <c r="V1956" s="8" t="e">
        <f t="shared" si="1046"/>
        <v>#N/A</v>
      </c>
      <c r="W1956" s="8" t="e">
        <f t="shared" si="1036"/>
        <v>#N/A</v>
      </c>
      <c r="X1956" s="18"/>
      <c r="Y1956" s="8">
        <f t="shared" si="1037"/>
        <v>0</v>
      </c>
      <c r="Z1956" s="8">
        <f t="shared" si="1038"/>
        <v>0</v>
      </c>
      <c r="AA1956" s="8">
        <f t="shared" si="1039"/>
        <v>0</v>
      </c>
      <c r="AB1956" s="8">
        <f t="shared" si="1047"/>
        <v>0</v>
      </c>
      <c r="AC1956" s="8">
        <f t="shared" si="1040"/>
        <v>0</v>
      </c>
      <c r="AD1956" s="8">
        <f t="shared" si="1048"/>
        <v>0</v>
      </c>
      <c r="AE1956" s="8">
        <f t="shared" si="1041"/>
        <v>0</v>
      </c>
      <c r="AJ1956" s="7"/>
      <c r="AK1956" s="6"/>
      <c r="AL1956" s="6"/>
      <c r="AM1956" s="5"/>
      <c r="AN1956" s="5"/>
    </row>
    <row r="1957" spans="8:40" x14ac:dyDescent="0.15">
      <c r="H1957" s="17">
        <f t="shared" si="1049"/>
        <v>137</v>
      </c>
      <c r="I1957" s="7" t="b">
        <f t="shared" si="1042"/>
        <v>0</v>
      </c>
      <c r="J1957" s="16">
        <v>0</v>
      </c>
      <c r="K1957" s="14">
        <v>0</v>
      </c>
      <c r="L1957" s="15">
        <f t="shared" si="1050"/>
        <v>2845.7134399899278</v>
      </c>
      <c r="M1957" s="14">
        <f t="shared" si="1034"/>
        <v>769177</v>
      </c>
      <c r="N1957" s="13"/>
      <c r="O1957" s="12" t="e">
        <f>1000*(IF(I77&lt;18,VLOOKUP(I77,'[1]Mortality (No Interventions) H'!$B$10:$O$129,13),VLOOKUP(I77,'[1]Mortality (Interventions) H'!$B$392:$AV$512,46)))</f>
        <v>#N/A</v>
      </c>
      <c r="P1957" s="11">
        <v>0</v>
      </c>
      <c r="Q1957" s="10" t="e">
        <f t="shared" si="1043"/>
        <v>#N/A</v>
      </c>
      <c r="R1957" s="10" t="e">
        <f t="shared" si="1044"/>
        <v>#N/A</v>
      </c>
      <c r="S1957" s="10" t="e">
        <f t="shared" si="1045"/>
        <v>#N/A</v>
      </c>
      <c r="T1957" s="9" t="e">
        <f t="shared" si="1035"/>
        <v>#N/A</v>
      </c>
      <c r="U1957" s="18"/>
      <c r="V1957" s="8" t="e">
        <f t="shared" si="1046"/>
        <v>#N/A</v>
      </c>
      <c r="W1957" s="8" t="e">
        <f t="shared" si="1036"/>
        <v>#N/A</v>
      </c>
      <c r="X1957" s="18"/>
      <c r="Y1957" s="8">
        <f t="shared" si="1037"/>
        <v>0</v>
      </c>
      <c r="Z1957" s="8">
        <f t="shared" si="1038"/>
        <v>0</v>
      </c>
      <c r="AA1957" s="8">
        <f t="shared" si="1039"/>
        <v>0</v>
      </c>
      <c r="AB1957" s="8">
        <f t="shared" si="1047"/>
        <v>0</v>
      </c>
      <c r="AC1957" s="8">
        <f t="shared" si="1040"/>
        <v>0</v>
      </c>
      <c r="AD1957" s="8">
        <f t="shared" si="1048"/>
        <v>0</v>
      </c>
      <c r="AE1957" s="8">
        <f t="shared" si="1041"/>
        <v>0</v>
      </c>
      <c r="AJ1957" s="7"/>
      <c r="AK1957" s="6"/>
      <c r="AL1957" s="6"/>
      <c r="AM1957" s="5"/>
      <c r="AN1957" s="5"/>
    </row>
    <row r="1958" spans="8:40" x14ac:dyDescent="0.15">
      <c r="H1958" s="17">
        <f t="shared" si="1049"/>
        <v>138</v>
      </c>
      <c r="I1958" s="7" t="b">
        <f t="shared" si="1042"/>
        <v>0</v>
      </c>
      <c r="J1958" s="16">
        <v>0</v>
      </c>
      <c r="K1958" s="14">
        <v>0</v>
      </c>
      <c r="L1958" s="15">
        <f t="shared" si="1050"/>
        <v>2845.7134399899278</v>
      </c>
      <c r="M1958" s="14">
        <f t="shared" si="1034"/>
        <v>769177</v>
      </c>
      <c r="N1958" s="13"/>
      <c r="O1958" s="12" t="e">
        <f>1000*(IF(I78&lt;18,VLOOKUP(I78,'[1]Mortality (No Interventions) H'!$B$10:$O$129,13),VLOOKUP(I78,'[1]Mortality (Interventions) H'!$B$392:$AV$512,46)))</f>
        <v>#N/A</v>
      </c>
      <c r="P1958" s="11">
        <v>0</v>
      </c>
      <c r="Q1958" s="10" t="e">
        <f t="shared" si="1043"/>
        <v>#N/A</v>
      </c>
      <c r="R1958" s="10" t="e">
        <f t="shared" si="1044"/>
        <v>#N/A</v>
      </c>
      <c r="S1958" s="10" t="e">
        <f t="shared" si="1045"/>
        <v>#N/A</v>
      </c>
      <c r="T1958" s="9" t="e">
        <f t="shared" si="1035"/>
        <v>#N/A</v>
      </c>
      <c r="U1958" s="18"/>
      <c r="V1958" s="8" t="e">
        <f t="shared" si="1046"/>
        <v>#N/A</v>
      </c>
      <c r="W1958" s="8" t="e">
        <f t="shared" si="1036"/>
        <v>#N/A</v>
      </c>
      <c r="X1958" s="18"/>
      <c r="Y1958" s="8">
        <f t="shared" si="1037"/>
        <v>0</v>
      </c>
      <c r="Z1958" s="8">
        <f t="shared" si="1038"/>
        <v>0</v>
      </c>
      <c r="AA1958" s="8">
        <f t="shared" si="1039"/>
        <v>0</v>
      </c>
      <c r="AB1958" s="8">
        <f t="shared" si="1047"/>
        <v>0</v>
      </c>
      <c r="AC1958" s="8">
        <f t="shared" si="1040"/>
        <v>0</v>
      </c>
      <c r="AD1958" s="8">
        <f t="shared" si="1048"/>
        <v>0</v>
      </c>
      <c r="AE1958" s="8">
        <f t="shared" si="1041"/>
        <v>0</v>
      </c>
      <c r="AJ1958" s="7"/>
      <c r="AK1958" s="6"/>
      <c r="AL1958" s="6"/>
      <c r="AM1958" s="5"/>
      <c r="AN1958" s="5"/>
    </row>
    <row r="1959" spans="8:40" x14ac:dyDescent="0.15">
      <c r="H1959" s="17">
        <f t="shared" si="1049"/>
        <v>139</v>
      </c>
      <c r="I1959" s="7" t="b">
        <f t="shared" si="1042"/>
        <v>0</v>
      </c>
      <c r="J1959" s="16">
        <v>0</v>
      </c>
      <c r="K1959" s="14">
        <v>0</v>
      </c>
      <c r="L1959" s="15">
        <f t="shared" si="1050"/>
        <v>2845.7134399899278</v>
      </c>
      <c r="M1959" s="14">
        <f t="shared" si="1034"/>
        <v>769177</v>
      </c>
      <c r="N1959" s="13"/>
      <c r="O1959" s="12" t="e">
        <f>1000*(IF(I79&lt;18,VLOOKUP(I79,'[1]Mortality (No Interventions) H'!$B$10:$O$129,13),VLOOKUP(I79,'[1]Mortality (Interventions) H'!$B$392:$AV$512,46)))</f>
        <v>#N/A</v>
      </c>
      <c r="P1959" s="11">
        <v>0</v>
      </c>
      <c r="Q1959" s="10" t="e">
        <f t="shared" si="1043"/>
        <v>#N/A</v>
      </c>
      <c r="R1959" s="10" t="e">
        <f t="shared" si="1044"/>
        <v>#N/A</v>
      </c>
      <c r="S1959" s="10" t="e">
        <f t="shared" si="1045"/>
        <v>#N/A</v>
      </c>
      <c r="T1959" s="9" t="e">
        <f t="shared" si="1035"/>
        <v>#N/A</v>
      </c>
      <c r="U1959" s="18"/>
      <c r="V1959" s="8" t="e">
        <f t="shared" si="1046"/>
        <v>#N/A</v>
      </c>
      <c r="W1959" s="8" t="e">
        <f t="shared" si="1036"/>
        <v>#N/A</v>
      </c>
      <c r="X1959" s="18"/>
      <c r="Y1959" s="8">
        <f t="shared" si="1037"/>
        <v>0</v>
      </c>
      <c r="Z1959" s="8">
        <f t="shared" si="1038"/>
        <v>0</v>
      </c>
      <c r="AA1959" s="8">
        <f t="shared" si="1039"/>
        <v>0</v>
      </c>
      <c r="AB1959" s="8">
        <f t="shared" si="1047"/>
        <v>0</v>
      </c>
      <c r="AC1959" s="8">
        <f t="shared" si="1040"/>
        <v>0</v>
      </c>
      <c r="AD1959" s="8">
        <f t="shared" si="1048"/>
        <v>0</v>
      </c>
      <c r="AE1959" s="8">
        <f t="shared" si="1041"/>
        <v>0</v>
      </c>
      <c r="AJ1959" s="7"/>
      <c r="AK1959" s="6"/>
      <c r="AL1959" s="6"/>
      <c r="AM1959" s="5"/>
      <c r="AN1959" s="5"/>
    </row>
    <row r="1960" spans="8:40" x14ac:dyDescent="0.15">
      <c r="H1960" s="17">
        <f t="shared" si="1049"/>
        <v>140</v>
      </c>
      <c r="I1960" s="7" t="b">
        <f t="shared" si="1042"/>
        <v>0</v>
      </c>
      <c r="J1960" s="16">
        <v>0</v>
      </c>
      <c r="K1960" s="14">
        <v>0</v>
      </c>
      <c r="L1960" s="15">
        <f t="shared" si="1050"/>
        <v>2845.7134399899278</v>
      </c>
      <c r="M1960" s="14">
        <f t="shared" si="1034"/>
        <v>769177</v>
      </c>
      <c r="O1960" s="12" t="e">
        <f>1000*(IF(I80&lt;18,VLOOKUP(I80,'[1]Mortality (No Interventions) H'!$B$10:$O$129,13),VLOOKUP(I80,'[1]Mortality (Interventions) H'!$B$392:$AV$512,46)))</f>
        <v>#N/A</v>
      </c>
      <c r="P1960" s="11">
        <v>0</v>
      </c>
      <c r="Q1960" s="10" t="e">
        <f t="shared" si="1043"/>
        <v>#N/A</v>
      </c>
      <c r="R1960" s="10" t="e">
        <f t="shared" si="1044"/>
        <v>#N/A</v>
      </c>
      <c r="S1960" s="10" t="e">
        <f t="shared" si="1045"/>
        <v>#N/A</v>
      </c>
      <c r="T1960" s="9" t="e">
        <f t="shared" si="1035"/>
        <v>#N/A</v>
      </c>
      <c r="V1960" s="8" t="e">
        <f t="shared" si="1046"/>
        <v>#N/A</v>
      </c>
      <c r="W1960" s="8" t="e">
        <f t="shared" si="1036"/>
        <v>#N/A</v>
      </c>
      <c r="Y1960" s="8">
        <f t="shared" si="1037"/>
        <v>0</v>
      </c>
      <c r="Z1960" s="8">
        <f t="shared" si="1038"/>
        <v>0</v>
      </c>
      <c r="AA1960" s="8">
        <f t="shared" si="1039"/>
        <v>0</v>
      </c>
      <c r="AB1960" s="8">
        <f t="shared" si="1047"/>
        <v>0</v>
      </c>
      <c r="AC1960" s="8">
        <f t="shared" si="1040"/>
        <v>0</v>
      </c>
      <c r="AD1960" s="8">
        <f t="shared" si="1048"/>
        <v>0</v>
      </c>
      <c r="AE1960" s="8">
        <f t="shared" si="1041"/>
        <v>0</v>
      </c>
      <c r="AJ1960" s="7"/>
      <c r="AK1960" s="6"/>
      <c r="AL1960" s="6"/>
      <c r="AM1960" s="5"/>
      <c r="AN1960" s="5"/>
    </row>
    <row r="1961" spans="8:40" x14ac:dyDescent="0.15">
      <c r="H1961" s="17">
        <f t="shared" si="1049"/>
        <v>141</v>
      </c>
      <c r="I1961" s="7" t="b">
        <f t="shared" si="1042"/>
        <v>0</v>
      </c>
      <c r="J1961" s="16">
        <v>0</v>
      </c>
      <c r="K1961" s="14">
        <v>0</v>
      </c>
      <c r="L1961" s="15">
        <f t="shared" si="1050"/>
        <v>2845.7134399899278</v>
      </c>
      <c r="M1961" s="14">
        <f t="shared" si="1034"/>
        <v>769177</v>
      </c>
      <c r="O1961" s="12" t="e">
        <f>1000*(IF(I81&lt;18,VLOOKUP(I81,'[1]Mortality (No Interventions) H'!$B$10:$O$129,13),VLOOKUP(I81,'[1]Mortality (Interventions) H'!$B$392:$AV$512,46)))</f>
        <v>#N/A</v>
      </c>
      <c r="P1961" s="11">
        <v>0</v>
      </c>
      <c r="Q1961" s="10" t="e">
        <f t="shared" si="1043"/>
        <v>#N/A</v>
      </c>
      <c r="R1961" s="10" t="e">
        <f t="shared" si="1044"/>
        <v>#N/A</v>
      </c>
      <c r="S1961" s="10" t="e">
        <f t="shared" si="1045"/>
        <v>#N/A</v>
      </c>
      <c r="T1961" s="9" t="e">
        <f t="shared" si="1035"/>
        <v>#N/A</v>
      </c>
      <c r="V1961" s="8" t="e">
        <f t="shared" si="1046"/>
        <v>#N/A</v>
      </c>
      <c r="W1961" s="8" t="e">
        <f t="shared" si="1036"/>
        <v>#N/A</v>
      </c>
      <c r="Y1961" s="8">
        <f t="shared" si="1037"/>
        <v>0</v>
      </c>
      <c r="Z1961" s="8">
        <f t="shared" si="1038"/>
        <v>0</v>
      </c>
      <c r="AA1961" s="8">
        <f t="shared" si="1039"/>
        <v>0</v>
      </c>
      <c r="AB1961" s="8">
        <f t="shared" si="1047"/>
        <v>0</v>
      </c>
      <c r="AC1961" s="8">
        <f t="shared" si="1040"/>
        <v>0</v>
      </c>
      <c r="AD1961" s="8">
        <f t="shared" si="1048"/>
        <v>0</v>
      </c>
      <c r="AE1961" s="8">
        <f t="shared" si="1041"/>
        <v>0</v>
      </c>
      <c r="AJ1961" s="7"/>
      <c r="AK1961" s="6"/>
      <c r="AL1961" s="6"/>
      <c r="AM1961" s="5"/>
      <c r="AN1961" s="5"/>
    </row>
    <row r="1962" spans="8:40" x14ac:dyDescent="0.15">
      <c r="H1962" s="17">
        <f t="shared" si="1049"/>
        <v>142</v>
      </c>
      <c r="I1962" s="7" t="b">
        <f t="shared" si="1042"/>
        <v>0</v>
      </c>
      <c r="J1962" s="16">
        <v>0</v>
      </c>
      <c r="K1962" s="14">
        <v>0</v>
      </c>
      <c r="L1962" s="15">
        <f t="shared" si="1050"/>
        <v>2845.7134399899278</v>
      </c>
      <c r="M1962" s="14">
        <f t="shared" si="1034"/>
        <v>769177</v>
      </c>
      <c r="O1962" s="12" t="e">
        <f>1000*(IF(I82&lt;18,VLOOKUP(I82,'[1]Mortality (No Interventions) H'!$B$10:$O$129,13),VLOOKUP(I82,'[1]Mortality (Interventions) H'!$B$392:$AV$512,46)))</f>
        <v>#N/A</v>
      </c>
      <c r="P1962" s="11">
        <v>0</v>
      </c>
      <c r="Q1962" s="10" t="e">
        <f t="shared" si="1043"/>
        <v>#N/A</v>
      </c>
      <c r="R1962" s="10" t="e">
        <f t="shared" si="1044"/>
        <v>#N/A</v>
      </c>
      <c r="S1962" s="10" t="e">
        <f t="shared" si="1045"/>
        <v>#N/A</v>
      </c>
      <c r="T1962" s="9" t="e">
        <f t="shared" si="1035"/>
        <v>#N/A</v>
      </c>
      <c r="V1962" s="8" t="e">
        <f t="shared" si="1046"/>
        <v>#N/A</v>
      </c>
      <c r="W1962" s="8" t="e">
        <f t="shared" si="1036"/>
        <v>#N/A</v>
      </c>
      <c r="Y1962" s="8">
        <f t="shared" si="1037"/>
        <v>0</v>
      </c>
      <c r="Z1962" s="8">
        <f t="shared" si="1038"/>
        <v>0</v>
      </c>
      <c r="AA1962" s="8">
        <f t="shared" si="1039"/>
        <v>0</v>
      </c>
      <c r="AB1962" s="8">
        <f t="shared" si="1047"/>
        <v>0</v>
      </c>
      <c r="AC1962" s="8">
        <f t="shared" si="1040"/>
        <v>0</v>
      </c>
      <c r="AD1962" s="8">
        <f t="shared" si="1048"/>
        <v>0</v>
      </c>
      <c r="AE1962" s="8">
        <f t="shared" si="1041"/>
        <v>0</v>
      </c>
      <c r="AJ1962" s="7"/>
      <c r="AK1962" s="6"/>
      <c r="AL1962" s="6"/>
      <c r="AM1962" s="5"/>
      <c r="AN1962" s="5"/>
    </row>
    <row r="1963" spans="8:40" x14ac:dyDescent="0.15">
      <c r="H1963" s="17">
        <f t="shared" si="1049"/>
        <v>143</v>
      </c>
      <c r="I1963" s="7" t="b">
        <f t="shared" si="1042"/>
        <v>0</v>
      </c>
      <c r="J1963" s="16">
        <v>0</v>
      </c>
      <c r="K1963" s="14">
        <v>0</v>
      </c>
      <c r="L1963" s="15">
        <f t="shared" si="1050"/>
        <v>2845.7134399899278</v>
      </c>
      <c r="M1963" s="14">
        <f t="shared" si="1034"/>
        <v>769177</v>
      </c>
      <c r="O1963" s="12" t="e">
        <f>1000*(IF(I83&lt;18,VLOOKUP(I83,'[1]Mortality (No Interventions) H'!$B$10:$O$129,13),VLOOKUP(I83,'[1]Mortality (Interventions) H'!$B$392:$AV$512,46)))</f>
        <v>#N/A</v>
      </c>
      <c r="P1963" s="11">
        <v>0</v>
      </c>
      <c r="Q1963" s="10" t="e">
        <f t="shared" si="1043"/>
        <v>#N/A</v>
      </c>
      <c r="R1963" s="10" t="e">
        <f t="shared" si="1044"/>
        <v>#N/A</v>
      </c>
      <c r="S1963" s="10" t="e">
        <f t="shared" si="1045"/>
        <v>#N/A</v>
      </c>
      <c r="T1963" s="9" t="e">
        <f t="shared" si="1035"/>
        <v>#N/A</v>
      </c>
      <c r="V1963" s="8" t="e">
        <f t="shared" si="1046"/>
        <v>#N/A</v>
      </c>
      <c r="W1963" s="8" t="e">
        <f t="shared" si="1036"/>
        <v>#N/A</v>
      </c>
      <c r="Y1963" s="8">
        <f t="shared" si="1037"/>
        <v>0</v>
      </c>
      <c r="Z1963" s="8">
        <f t="shared" si="1038"/>
        <v>0</v>
      </c>
      <c r="AA1963" s="8">
        <f t="shared" si="1039"/>
        <v>0</v>
      </c>
      <c r="AB1963" s="8">
        <f t="shared" si="1047"/>
        <v>0</v>
      </c>
      <c r="AC1963" s="8">
        <f t="shared" si="1040"/>
        <v>0</v>
      </c>
      <c r="AD1963" s="8">
        <f t="shared" si="1048"/>
        <v>0</v>
      </c>
      <c r="AE1963" s="8">
        <f t="shared" si="1041"/>
        <v>0</v>
      </c>
      <c r="AJ1963" s="7"/>
      <c r="AK1963" s="6"/>
      <c r="AL1963" s="6"/>
      <c r="AM1963" s="5"/>
      <c r="AN1963" s="5"/>
    </row>
    <row r="1964" spans="8:40" x14ac:dyDescent="0.15">
      <c r="H1964" s="17">
        <f t="shared" si="1049"/>
        <v>144</v>
      </c>
      <c r="I1964" s="7" t="b">
        <f t="shared" si="1042"/>
        <v>0</v>
      </c>
      <c r="J1964" s="16">
        <v>0</v>
      </c>
      <c r="K1964" s="14">
        <v>0</v>
      </c>
      <c r="L1964" s="15">
        <f t="shared" si="1050"/>
        <v>2845.7134399899278</v>
      </c>
      <c r="M1964" s="14">
        <f t="shared" si="1034"/>
        <v>769177</v>
      </c>
      <c r="O1964" s="12" t="e">
        <f>1000*(IF(I84&lt;18,VLOOKUP(I84,'[1]Mortality (No Interventions) H'!$B$10:$O$129,13),VLOOKUP(I84,'[1]Mortality (Interventions) H'!$B$392:$AV$512,46)))</f>
        <v>#N/A</v>
      </c>
      <c r="P1964" s="11">
        <v>0</v>
      </c>
      <c r="Q1964" s="10" t="e">
        <f t="shared" si="1043"/>
        <v>#N/A</v>
      </c>
      <c r="R1964" s="10" t="e">
        <f t="shared" si="1044"/>
        <v>#N/A</v>
      </c>
      <c r="S1964" s="10" t="e">
        <f t="shared" si="1045"/>
        <v>#N/A</v>
      </c>
      <c r="T1964" s="9" t="e">
        <f t="shared" si="1035"/>
        <v>#N/A</v>
      </c>
      <c r="V1964" s="8" t="e">
        <f t="shared" si="1046"/>
        <v>#N/A</v>
      </c>
      <c r="W1964" s="8" t="e">
        <f t="shared" si="1036"/>
        <v>#N/A</v>
      </c>
      <c r="Y1964" s="8">
        <f t="shared" si="1037"/>
        <v>0</v>
      </c>
      <c r="Z1964" s="8">
        <f t="shared" si="1038"/>
        <v>0</v>
      </c>
      <c r="AA1964" s="8">
        <f t="shared" si="1039"/>
        <v>0</v>
      </c>
      <c r="AB1964" s="8">
        <f t="shared" si="1047"/>
        <v>0</v>
      </c>
      <c r="AC1964" s="8">
        <f t="shared" si="1040"/>
        <v>0</v>
      </c>
      <c r="AD1964" s="8">
        <f t="shared" si="1048"/>
        <v>0</v>
      </c>
      <c r="AE1964" s="8">
        <f t="shared" si="1041"/>
        <v>0</v>
      </c>
      <c r="AJ1964" s="7"/>
      <c r="AK1964" s="6"/>
      <c r="AL1964" s="6"/>
      <c r="AM1964" s="5"/>
      <c r="AN1964" s="5"/>
    </row>
    <row r="1965" spans="8:40" x14ac:dyDescent="0.15">
      <c r="H1965" s="17">
        <f t="shared" si="1049"/>
        <v>145</v>
      </c>
      <c r="I1965" s="7" t="b">
        <f t="shared" si="1042"/>
        <v>0</v>
      </c>
      <c r="J1965" s="16">
        <v>0</v>
      </c>
      <c r="K1965" s="14">
        <v>0</v>
      </c>
      <c r="L1965" s="15">
        <f t="shared" si="1050"/>
        <v>2845.7134399899278</v>
      </c>
      <c r="M1965" s="14">
        <f t="shared" si="1034"/>
        <v>769177</v>
      </c>
      <c r="O1965" s="12" t="e">
        <f>1000*(IF(I85&lt;18,VLOOKUP(I85,'[1]Mortality (No Interventions) H'!$B$10:$O$129,13),VLOOKUP(I85,'[1]Mortality (Interventions) H'!$B$392:$AV$512,46)))</f>
        <v>#N/A</v>
      </c>
      <c r="P1965" s="11">
        <v>0</v>
      </c>
      <c r="Q1965" s="10" t="e">
        <f t="shared" si="1043"/>
        <v>#N/A</v>
      </c>
      <c r="R1965" s="10" t="e">
        <f t="shared" si="1044"/>
        <v>#N/A</v>
      </c>
      <c r="S1965" s="10" t="e">
        <f t="shared" si="1045"/>
        <v>#N/A</v>
      </c>
      <c r="T1965" s="9" t="e">
        <f t="shared" si="1035"/>
        <v>#N/A</v>
      </c>
      <c r="V1965" s="8" t="e">
        <f t="shared" si="1046"/>
        <v>#N/A</v>
      </c>
      <c r="W1965" s="8" t="e">
        <f t="shared" si="1036"/>
        <v>#N/A</v>
      </c>
      <c r="Y1965" s="8">
        <f t="shared" si="1037"/>
        <v>0</v>
      </c>
      <c r="Z1965" s="8">
        <f t="shared" si="1038"/>
        <v>0</v>
      </c>
      <c r="AA1965" s="8">
        <f t="shared" si="1039"/>
        <v>0</v>
      </c>
      <c r="AB1965" s="8">
        <f t="shared" si="1047"/>
        <v>0</v>
      </c>
      <c r="AC1965" s="8">
        <f t="shared" si="1040"/>
        <v>0</v>
      </c>
      <c r="AD1965" s="8">
        <f t="shared" si="1048"/>
        <v>0</v>
      </c>
      <c r="AE1965" s="8">
        <f t="shared" si="1041"/>
        <v>0</v>
      </c>
      <c r="AJ1965" s="7"/>
      <c r="AK1965" s="6"/>
      <c r="AL1965" s="6"/>
      <c r="AM1965" s="5"/>
      <c r="AN1965" s="5"/>
    </row>
    <row r="1966" spans="8:40" x14ac:dyDescent="0.15">
      <c r="H1966" s="17">
        <f t="shared" si="1049"/>
        <v>146</v>
      </c>
      <c r="I1966" s="7" t="b">
        <f t="shared" si="1042"/>
        <v>0</v>
      </c>
      <c r="J1966" s="16">
        <v>0</v>
      </c>
      <c r="K1966" s="14">
        <v>0</v>
      </c>
      <c r="L1966" s="15">
        <f t="shared" si="1050"/>
        <v>2845.7134399899278</v>
      </c>
      <c r="M1966" s="14">
        <f t="shared" si="1034"/>
        <v>769177</v>
      </c>
      <c r="O1966" s="12" t="e">
        <f>1000*(IF(I86&lt;18,VLOOKUP(I86,'[1]Mortality (No Interventions) H'!$B$10:$O$129,13),VLOOKUP(I86,'[1]Mortality (Interventions) H'!$B$392:$AV$512,46)))</f>
        <v>#N/A</v>
      </c>
      <c r="P1966" s="11">
        <v>0</v>
      </c>
      <c r="Q1966" s="10" t="e">
        <f t="shared" si="1043"/>
        <v>#N/A</v>
      </c>
      <c r="R1966" s="10" t="e">
        <f t="shared" si="1044"/>
        <v>#N/A</v>
      </c>
      <c r="S1966" s="10" t="e">
        <f t="shared" si="1045"/>
        <v>#N/A</v>
      </c>
      <c r="T1966" s="9" t="e">
        <f t="shared" si="1035"/>
        <v>#N/A</v>
      </c>
      <c r="V1966" s="8" t="e">
        <f t="shared" si="1046"/>
        <v>#N/A</v>
      </c>
      <c r="W1966" s="8" t="e">
        <f t="shared" si="1036"/>
        <v>#N/A</v>
      </c>
      <c r="Y1966" s="8">
        <f t="shared" si="1037"/>
        <v>0</v>
      </c>
      <c r="Z1966" s="8">
        <f t="shared" si="1038"/>
        <v>0</v>
      </c>
      <c r="AA1966" s="8">
        <f t="shared" si="1039"/>
        <v>0</v>
      </c>
      <c r="AB1966" s="8">
        <f t="shared" si="1047"/>
        <v>0</v>
      </c>
      <c r="AC1966" s="8">
        <f t="shared" si="1040"/>
        <v>0</v>
      </c>
      <c r="AD1966" s="8">
        <f t="shared" si="1048"/>
        <v>0</v>
      </c>
      <c r="AE1966" s="8">
        <f t="shared" si="1041"/>
        <v>0</v>
      </c>
      <c r="AJ1966" s="7"/>
      <c r="AK1966" s="6"/>
      <c r="AL1966" s="6"/>
      <c r="AM1966" s="5"/>
      <c r="AN1966" s="5"/>
    </row>
    <row r="1967" spans="8:40" x14ac:dyDescent="0.15">
      <c r="H1967" s="17">
        <f t="shared" si="1049"/>
        <v>147</v>
      </c>
      <c r="I1967" s="7" t="b">
        <f t="shared" si="1042"/>
        <v>0</v>
      </c>
      <c r="J1967" s="16">
        <v>0</v>
      </c>
      <c r="K1967" s="14">
        <v>0</v>
      </c>
      <c r="L1967" s="15">
        <f t="shared" si="1050"/>
        <v>2845.7134399899278</v>
      </c>
      <c r="M1967" s="14">
        <f t="shared" si="1034"/>
        <v>769177</v>
      </c>
      <c r="O1967" s="12" t="e">
        <f>1000*(IF(I87&lt;18,VLOOKUP(I87,'[1]Mortality (No Interventions) H'!$B$10:$O$129,13),VLOOKUP(I87,'[1]Mortality (Interventions) H'!$B$392:$AV$512,46)))</f>
        <v>#N/A</v>
      </c>
      <c r="P1967" s="11">
        <v>0</v>
      </c>
      <c r="Q1967" s="10" t="e">
        <f t="shared" si="1043"/>
        <v>#N/A</v>
      </c>
      <c r="R1967" s="10" t="e">
        <f t="shared" si="1044"/>
        <v>#N/A</v>
      </c>
      <c r="S1967" s="10" t="e">
        <f t="shared" si="1045"/>
        <v>#N/A</v>
      </c>
      <c r="T1967" s="9" t="e">
        <f t="shared" si="1035"/>
        <v>#N/A</v>
      </c>
      <c r="V1967" s="8" t="e">
        <f t="shared" si="1046"/>
        <v>#N/A</v>
      </c>
      <c r="W1967" s="8" t="e">
        <f t="shared" si="1036"/>
        <v>#N/A</v>
      </c>
      <c r="Y1967" s="8">
        <f t="shared" si="1037"/>
        <v>0</v>
      </c>
      <c r="Z1967" s="8">
        <f t="shared" si="1038"/>
        <v>0</v>
      </c>
      <c r="AA1967" s="8">
        <f t="shared" si="1039"/>
        <v>0</v>
      </c>
      <c r="AB1967" s="8">
        <f t="shared" si="1047"/>
        <v>0</v>
      </c>
      <c r="AC1967" s="8">
        <f t="shared" si="1040"/>
        <v>0</v>
      </c>
      <c r="AD1967" s="8">
        <f t="shared" si="1048"/>
        <v>0</v>
      </c>
      <c r="AE1967" s="8">
        <f t="shared" si="1041"/>
        <v>0</v>
      </c>
      <c r="AJ1967" s="7"/>
      <c r="AK1967" s="6"/>
      <c r="AL1967" s="6"/>
      <c r="AM1967" s="5"/>
      <c r="AN1967" s="5"/>
    </row>
    <row r="1968" spans="8:40" x14ac:dyDescent="0.15">
      <c r="H1968" s="17">
        <f t="shared" si="1049"/>
        <v>148</v>
      </c>
      <c r="I1968" s="7" t="b">
        <f t="shared" si="1042"/>
        <v>0</v>
      </c>
      <c r="J1968" s="16">
        <v>0</v>
      </c>
      <c r="K1968" s="14">
        <v>0</v>
      </c>
      <c r="L1968" s="15">
        <f t="shared" si="1050"/>
        <v>2845.7134399899278</v>
      </c>
      <c r="M1968" s="14">
        <f t="shared" si="1034"/>
        <v>769177</v>
      </c>
      <c r="O1968" s="12" t="e">
        <f>1000*(IF(I88&lt;18,VLOOKUP(I88,'[1]Mortality (No Interventions) H'!$B$10:$O$129,13),VLOOKUP(I88,'[1]Mortality (Interventions) H'!$B$392:$AV$512,46)))</f>
        <v>#N/A</v>
      </c>
      <c r="P1968" s="11">
        <v>0</v>
      </c>
      <c r="Q1968" s="10" t="e">
        <f t="shared" si="1043"/>
        <v>#N/A</v>
      </c>
      <c r="R1968" s="10" t="e">
        <f t="shared" si="1044"/>
        <v>#N/A</v>
      </c>
      <c r="S1968" s="10" t="e">
        <f t="shared" si="1045"/>
        <v>#N/A</v>
      </c>
      <c r="T1968" s="9" t="e">
        <f t="shared" si="1035"/>
        <v>#N/A</v>
      </c>
      <c r="V1968" s="8" t="e">
        <f t="shared" si="1046"/>
        <v>#N/A</v>
      </c>
      <c r="W1968" s="8" t="e">
        <f t="shared" si="1036"/>
        <v>#N/A</v>
      </c>
      <c r="Y1968" s="8">
        <f t="shared" si="1037"/>
        <v>0</v>
      </c>
      <c r="Z1968" s="8">
        <f t="shared" si="1038"/>
        <v>0</v>
      </c>
      <c r="AA1968" s="8">
        <f t="shared" si="1039"/>
        <v>0</v>
      </c>
      <c r="AB1968" s="8">
        <f t="shared" si="1047"/>
        <v>0</v>
      </c>
      <c r="AC1968" s="8">
        <f t="shared" si="1040"/>
        <v>0</v>
      </c>
      <c r="AD1968" s="8">
        <f t="shared" si="1048"/>
        <v>0</v>
      </c>
      <c r="AE1968" s="8">
        <f t="shared" si="1041"/>
        <v>0</v>
      </c>
      <c r="AJ1968" s="7"/>
      <c r="AK1968" s="6"/>
      <c r="AL1968" s="6"/>
      <c r="AM1968" s="5"/>
      <c r="AN1968" s="5"/>
    </row>
    <row r="1969" spans="8:40" x14ac:dyDescent="0.15">
      <c r="H1969" s="17">
        <f t="shared" si="1049"/>
        <v>149</v>
      </c>
      <c r="I1969" s="7" t="b">
        <f t="shared" si="1042"/>
        <v>0</v>
      </c>
      <c r="J1969" s="16">
        <v>0</v>
      </c>
      <c r="K1969" s="14">
        <v>0</v>
      </c>
      <c r="L1969" s="15">
        <f t="shared" si="1050"/>
        <v>2845.7134399899278</v>
      </c>
      <c r="M1969" s="14">
        <f t="shared" si="1034"/>
        <v>769177</v>
      </c>
      <c r="O1969" s="12" t="e">
        <f>1000*(IF(I89&lt;18,VLOOKUP(I89,'[1]Mortality (No Interventions) H'!$B$10:$O$129,13),VLOOKUP(I89,'[1]Mortality (Interventions) H'!$B$392:$AV$512,46)))</f>
        <v>#N/A</v>
      </c>
      <c r="P1969" s="11">
        <v>0</v>
      </c>
      <c r="Q1969" s="10" t="e">
        <f t="shared" si="1043"/>
        <v>#N/A</v>
      </c>
      <c r="R1969" s="10" t="e">
        <f t="shared" si="1044"/>
        <v>#N/A</v>
      </c>
      <c r="S1969" s="10" t="e">
        <f t="shared" si="1045"/>
        <v>#N/A</v>
      </c>
      <c r="T1969" s="9" t="e">
        <f t="shared" si="1035"/>
        <v>#N/A</v>
      </c>
      <c r="V1969" s="8" t="e">
        <f t="shared" si="1046"/>
        <v>#N/A</v>
      </c>
      <c r="W1969" s="8" t="e">
        <f t="shared" si="1036"/>
        <v>#N/A</v>
      </c>
      <c r="Y1969" s="8">
        <f t="shared" si="1037"/>
        <v>0</v>
      </c>
      <c r="Z1969" s="8">
        <f t="shared" si="1038"/>
        <v>0</v>
      </c>
      <c r="AA1969" s="8">
        <f t="shared" si="1039"/>
        <v>0</v>
      </c>
      <c r="AB1969" s="8">
        <f t="shared" si="1047"/>
        <v>0</v>
      </c>
      <c r="AC1969" s="8">
        <f t="shared" si="1040"/>
        <v>0</v>
      </c>
      <c r="AD1969" s="8">
        <f t="shared" si="1048"/>
        <v>0</v>
      </c>
      <c r="AE1969" s="8">
        <f t="shared" si="1041"/>
        <v>0</v>
      </c>
      <c r="AJ1969" s="7"/>
      <c r="AK1969" s="6"/>
      <c r="AL1969" s="6"/>
      <c r="AM1969" s="5"/>
      <c r="AN1969" s="5"/>
    </row>
    <row r="1970" spans="8:40" x14ac:dyDescent="0.15">
      <c r="H1970" s="17">
        <f t="shared" si="1049"/>
        <v>150</v>
      </c>
      <c r="I1970" s="7" t="b">
        <f t="shared" si="1042"/>
        <v>0</v>
      </c>
      <c r="J1970" s="16">
        <v>0</v>
      </c>
      <c r="K1970" s="14">
        <v>0</v>
      </c>
      <c r="L1970" s="15">
        <f t="shared" si="1050"/>
        <v>2845.7134399899278</v>
      </c>
      <c r="M1970" s="14">
        <f t="shared" si="1034"/>
        <v>769177</v>
      </c>
      <c r="O1970" s="12" t="e">
        <f>1000*(IF(I90&lt;18,VLOOKUP(I90,'[1]Mortality (No Interventions) H'!$B$10:$O$129,13),VLOOKUP(I90,'[1]Mortality (Interventions) H'!$B$392:$AV$512,46)))</f>
        <v>#N/A</v>
      </c>
      <c r="P1970" s="11">
        <v>0</v>
      </c>
      <c r="Q1970" s="10" t="e">
        <f t="shared" si="1043"/>
        <v>#N/A</v>
      </c>
      <c r="R1970" s="10" t="e">
        <f t="shared" si="1044"/>
        <v>#N/A</v>
      </c>
      <c r="S1970" s="10" t="e">
        <f t="shared" si="1045"/>
        <v>#N/A</v>
      </c>
      <c r="T1970" s="9" t="e">
        <f t="shared" si="1035"/>
        <v>#N/A</v>
      </c>
      <c r="V1970" s="8" t="e">
        <f t="shared" si="1046"/>
        <v>#N/A</v>
      </c>
      <c r="W1970" s="8" t="e">
        <f t="shared" si="1036"/>
        <v>#N/A</v>
      </c>
      <c r="Y1970" s="8">
        <f t="shared" si="1037"/>
        <v>0</v>
      </c>
      <c r="Z1970" s="8">
        <f t="shared" si="1038"/>
        <v>0</v>
      </c>
      <c r="AA1970" s="8">
        <f t="shared" si="1039"/>
        <v>0</v>
      </c>
      <c r="AB1970" s="8">
        <f t="shared" si="1047"/>
        <v>0</v>
      </c>
      <c r="AC1970" s="8">
        <f t="shared" si="1040"/>
        <v>0</v>
      </c>
      <c r="AD1970" s="8">
        <f t="shared" si="1048"/>
        <v>0</v>
      </c>
      <c r="AE1970" s="8">
        <f t="shared" si="1041"/>
        <v>0</v>
      </c>
      <c r="AJ1970" s="7"/>
      <c r="AK1970" s="6"/>
      <c r="AL1970" s="6"/>
      <c r="AM1970" s="5"/>
      <c r="AN1970" s="5"/>
    </row>
    <row r="1971" spans="8:40" x14ac:dyDescent="0.15">
      <c r="H1971" s="17">
        <f t="shared" si="1049"/>
        <v>151</v>
      </c>
      <c r="I1971" s="7" t="b">
        <f t="shared" si="1042"/>
        <v>0</v>
      </c>
      <c r="J1971" s="16">
        <v>0</v>
      </c>
      <c r="K1971" s="14">
        <v>0</v>
      </c>
      <c r="L1971" s="15">
        <f t="shared" si="1050"/>
        <v>2845.7134399899278</v>
      </c>
      <c r="M1971" s="14">
        <f t="shared" si="1034"/>
        <v>769177</v>
      </c>
      <c r="O1971" s="12" t="e">
        <f>1000*(IF(I91&lt;18,VLOOKUP(I91,'[1]Mortality (No Interventions) H'!$B$10:$O$129,13),VLOOKUP(I91,'[1]Mortality (Interventions) H'!$B$392:$AV$512,46)))</f>
        <v>#N/A</v>
      </c>
      <c r="P1971" s="11">
        <v>0</v>
      </c>
      <c r="Q1971" s="10" t="e">
        <f t="shared" si="1043"/>
        <v>#N/A</v>
      </c>
      <c r="R1971" s="10" t="e">
        <f t="shared" si="1044"/>
        <v>#N/A</v>
      </c>
      <c r="S1971" s="10" t="e">
        <f t="shared" si="1045"/>
        <v>#N/A</v>
      </c>
      <c r="T1971" s="9" t="e">
        <f t="shared" si="1035"/>
        <v>#N/A</v>
      </c>
      <c r="V1971" s="8" t="e">
        <f t="shared" si="1046"/>
        <v>#N/A</v>
      </c>
      <c r="W1971" s="8" t="e">
        <f t="shared" si="1036"/>
        <v>#N/A</v>
      </c>
      <c r="Y1971" s="8">
        <f t="shared" si="1037"/>
        <v>0</v>
      </c>
      <c r="Z1971" s="8">
        <f t="shared" si="1038"/>
        <v>0</v>
      </c>
      <c r="AA1971" s="8">
        <f t="shared" si="1039"/>
        <v>0</v>
      </c>
      <c r="AB1971" s="8">
        <f t="shared" si="1047"/>
        <v>0</v>
      </c>
      <c r="AC1971" s="8">
        <f t="shared" si="1040"/>
        <v>0</v>
      </c>
      <c r="AD1971" s="8">
        <f t="shared" si="1048"/>
        <v>0</v>
      </c>
      <c r="AE1971" s="8">
        <f t="shared" si="1041"/>
        <v>0</v>
      </c>
      <c r="AJ1971" s="7"/>
      <c r="AK1971" s="6"/>
      <c r="AL1971" s="6"/>
      <c r="AM1971" s="5"/>
      <c r="AN1971" s="5"/>
    </row>
    <row r="1972" spans="8:40" x14ac:dyDescent="0.15">
      <c r="H1972" s="17">
        <f t="shared" si="1049"/>
        <v>152</v>
      </c>
      <c r="I1972" s="7" t="b">
        <f t="shared" si="1042"/>
        <v>0</v>
      </c>
      <c r="J1972" s="16">
        <v>0</v>
      </c>
      <c r="K1972" s="14">
        <v>0</v>
      </c>
      <c r="L1972" s="15">
        <f t="shared" si="1050"/>
        <v>2845.7134399899278</v>
      </c>
      <c r="M1972" s="14">
        <f t="shared" si="1034"/>
        <v>769177</v>
      </c>
      <c r="O1972" s="12" t="e">
        <f>1000*(IF(I92&lt;18,VLOOKUP(I92,'[1]Mortality (No Interventions) H'!$B$10:$O$129,13),VLOOKUP(I92,'[1]Mortality (Interventions) H'!$B$392:$AV$512,46)))</f>
        <v>#N/A</v>
      </c>
      <c r="P1972" s="11">
        <v>0</v>
      </c>
      <c r="Q1972" s="10" t="e">
        <f t="shared" si="1043"/>
        <v>#N/A</v>
      </c>
      <c r="R1972" s="10" t="e">
        <f t="shared" si="1044"/>
        <v>#N/A</v>
      </c>
      <c r="S1972" s="10" t="e">
        <f t="shared" si="1045"/>
        <v>#N/A</v>
      </c>
      <c r="T1972" s="9" t="e">
        <f t="shared" si="1035"/>
        <v>#N/A</v>
      </c>
      <c r="V1972" s="8" t="e">
        <f t="shared" si="1046"/>
        <v>#N/A</v>
      </c>
      <c r="W1972" s="8" t="e">
        <f t="shared" si="1036"/>
        <v>#N/A</v>
      </c>
      <c r="Y1972" s="8">
        <f t="shared" si="1037"/>
        <v>0</v>
      </c>
      <c r="Z1972" s="8">
        <f t="shared" si="1038"/>
        <v>0</v>
      </c>
      <c r="AA1972" s="8">
        <f t="shared" si="1039"/>
        <v>0</v>
      </c>
      <c r="AB1972" s="8">
        <f t="shared" si="1047"/>
        <v>0</v>
      </c>
      <c r="AC1972" s="8">
        <f t="shared" si="1040"/>
        <v>0</v>
      </c>
      <c r="AD1972" s="8">
        <f t="shared" si="1048"/>
        <v>0</v>
      </c>
      <c r="AE1972" s="8">
        <f t="shared" si="1041"/>
        <v>0</v>
      </c>
      <c r="AJ1972" s="7"/>
      <c r="AK1972" s="6"/>
      <c r="AL1972" s="6"/>
      <c r="AM1972" s="5"/>
      <c r="AN1972" s="5"/>
    </row>
    <row r="1973" spans="8:40" x14ac:dyDescent="0.15">
      <c r="H1973" s="17">
        <f t="shared" si="1049"/>
        <v>153</v>
      </c>
      <c r="I1973" s="7" t="b">
        <f t="shared" si="1042"/>
        <v>0</v>
      </c>
      <c r="J1973" s="16">
        <v>0</v>
      </c>
      <c r="K1973" s="14">
        <v>0</v>
      </c>
      <c r="L1973" s="15">
        <f t="shared" si="1050"/>
        <v>2845.7134399899278</v>
      </c>
      <c r="M1973" s="14">
        <f t="shared" si="1034"/>
        <v>769177</v>
      </c>
      <c r="O1973" s="12" t="e">
        <f>1000*(IF(I93&lt;18,VLOOKUP(I93,'[1]Mortality (No Interventions) H'!$B$10:$O$129,13),VLOOKUP(I93,'[1]Mortality (Interventions) H'!$B$392:$AV$512,46)))</f>
        <v>#N/A</v>
      </c>
      <c r="P1973" s="11">
        <v>0</v>
      </c>
      <c r="Q1973" s="10" t="e">
        <f t="shared" si="1043"/>
        <v>#N/A</v>
      </c>
      <c r="R1973" s="10" t="e">
        <f t="shared" si="1044"/>
        <v>#N/A</v>
      </c>
      <c r="S1973" s="10" t="e">
        <f t="shared" si="1045"/>
        <v>#N/A</v>
      </c>
      <c r="T1973" s="9" t="e">
        <f t="shared" si="1035"/>
        <v>#N/A</v>
      </c>
      <c r="V1973" s="8" t="e">
        <f t="shared" si="1046"/>
        <v>#N/A</v>
      </c>
      <c r="W1973" s="8" t="e">
        <f t="shared" si="1036"/>
        <v>#N/A</v>
      </c>
      <c r="Y1973" s="8">
        <f t="shared" si="1037"/>
        <v>0</v>
      </c>
      <c r="Z1973" s="8">
        <f t="shared" si="1038"/>
        <v>0</v>
      </c>
      <c r="AA1973" s="8">
        <f t="shared" si="1039"/>
        <v>0</v>
      </c>
      <c r="AB1973" s="8">
        <f t="shared" si="1047"/>
        <v>0</v>
      </c>
      <c r="AC1973" s="8">
        <f t="shared" si="1040"/>
        <v>0</v>
      </c>
      <c r="AD1973" s="8">
        <f t="shared" si="1048"/>
        <v>0</v>
      </c>
      <c r="AE1973" s="8">
        <f t="shared" si="1041"/>
        <v>0</v>
      </c>
      <c r="AJ1973" s="7"/>
      <c r="AK1973" s="6"/>
      <c r="AL1973" s="6"/>
      <c r="AM1973" s="5"/>
      <c r="AN1973" s="5"/>
    </row>
    <row r="1974" spans="8:40" x14ac:dyDescent="0.15">
      <c r="H1974" s="17">
        <f t="shared" si="1049"/>
        <v>154</v>
      </c>
      <c r="I1974" s="7" t="b">
        <f t="shared" si="1042"/>
        <v>0</v>
      </c>
      <c r="J1974" s="16">
        <v>0</v>
      </c>
      <c r="K1974" s="14">
        <v>0</v>
      </c>
      <c r="L1974" s="15">
        <f t="shared" si="1050"/>
        <v>2845.7134399899278</v>
      </c>
      <c r="M1974" s="14">
        <f t="shared" si="1034"/>
        <v>769177</v>
      </c>
      <c r="O1974" s="12" t="e">
        <f>1000*(IF(I94&lt;18,VLOOKUP(I94,'[1]Mortality (No Interventions) H'!$B$10:$O$129,13),VLOOKUP(I94,'[1]Mortality (Interventions) H'!$B$392:$AV$512,46)))</f>
        <v>#N/A</v>
      </c>
      <c r="P1974" s="11">
        <v>0</v>
      </c>
      <c r="Q1974" s="10" t="e">
        <f t="shared" si="1043"/>
        <v>#N/A</v>
      </c>
      <c r="R1974" s="10" t="e">
        <f t="shared" si="1044"/>
        <v>#N/A</v>
      </c>
      <c r="S1974" s="10" t="e">
        <f t="shared" si="1045"/>
        <v>#N/A</v>
      </c>
      <c r="T1974" s="9" t="e">
        <f t="shared" si="1035"/>
        <v>#N/A</v>
      </c>
      <c r="V1974" s="8" t="e">
        <f t="shared" si="1046"/>
        <v>#N/A</v>
      </c>
      <c r="W1974" s="8" t="e">
        <f t="shared" si="1036"/>
        <v>#N/A</v>
      </c>
      <c r="Y1974" s="8">
        <f t="shared" si="1037"/>
        <v>0</v>
      </c>
      <c r="Z1974" s="8">
        <f t="shared" si="1038"/>
        <v>0</v>
      </c>
      <c r="AA1974" s="8">
        <f t="shared" si="1039"/>
        <v>0</v>
      </c>
      <c r="AB1974" s="8">
        <f t="shared" si="1047"/>
        <v>0</v>
      </c>
      <c r="AC1974" s="8">
        <f t="shared" si="1040"/>
        <v>0</v>
      </c>
      <c r="AD1974" s="8">
        <f t="shared" si="1048"/>
        <v>0</v>
      </c>
      <c r="AE1974" s="8">
        <f t="shared" si="1041"/>
        <v>0</v>
      </c>
      <c r="AJ1974" s="7"/>
      <c r="AK1974" s="6"/>
      <c r="AL1974" s="6"/>
      <c r="AM1974" s="5"/>
      <c r="AN1974" s="5"/>
    </row>
    <row r="1975" spans="8:40" x14ac:dyDescent="0.15">
      <c r="H1975" s="17">
        <f t="shared" si="1049"/>
        <v>155</v>
      </c>
      <c r="I1975" s="7" t="b">
        <f t="shared" si="1042"/>
        <v>0</v>
      </c>
      <c r="J1975" s="16">
        <v>0</v>
      </c>
      <c r="K1975" s="14">
        <v>0</v>
      </c>
      <c r="L1975" s="15">
        <f t="shared" si="1050"/>
        <v>2845.7134399899278</v>
      </c>
      <c r="M1975" s="14">
        <f t="shared" si="1034"/>
        <v>769177</v>
      </c>
      <c r="O1975" s="12" t="e">
        <f>1000*(IF(I95&lt;18,VLOOKUP(I95,'[1]Mortality (No Interventions) H'!$B$10:$O$129,13),VLOOKUP(I95,'[1]Mortality (Interventions) H'!$B$392:$AV$512,46)))</f>
        <v>#N/A</v>
      </c>
      <c r="P1975" s="11">
        <v>0</v>
      </c>
      <c r="Q1975" s="10" t="e">
        <f t="shared" si="1043"/>
        <v>#N/A</v>
      </c>
      <c r="R1975" s="10" t="e">
        <f t="shared" si="1044"/>
        <v>#N/A</v>
      </c>
      <c r="S1975" s="10" t="e">
        <f t="shared" si="1045"/>
        <v>#N/A</v>
      </c>
      <c r="T1975" s="9" t="e">
        <f t="shared" si="1035"/>
        <v>#N/A</v>
      </c>
      <c r="V1975" s="8" t="e">
        <f t="shared" si="1046"/>
        <v>#N/A</v>
      </c>
      <c r="W1975" s="8" t="e">
        <f t="shared" si="1036"/>
        <v>#N/A</v>
      </c>
      <c r="Y1975" s="8">
        <f t="shared" si="1037"/>
        <v>0</v>
      </c>
      <c r="Z1975" s="8">
        <f t="shared" si="1038"/>
        <v>0</v>
      </c>
      <c r="AA1975" s="8">
        <f t="shared" si="1039"/>
        <v>0</v>
      </c>
      <c r="AB1975" s="8">
        <f t="shared" si="1047"/>
        <v>0</v>
      </c>
      <c r="AC1975" s="8">
        <f t="shared" si="1040"/>
        <v>0</v>
      </c>
      <c r="AD1975" s="8">
        <f t="shared" si="1048"/>
        <v>0</v>
      </c>
      <c r="AE1975" s="8">
        <f t="shared" si="1041"/>
        <v>0</v>
      </c>
      <c r="AJ1975" s="7"/>
      <c r="AK1975" s="6"/>
      <c r="AL1975" s="6"/>
      <c r="AM1975" s="5"/>
      <c r="AN1975" s="5"/>
    </row>
    <row r="1976" spans="8:40" x14ac:dyDescent="0.15">
      <c r="H1976" s="17">
        <f t="shared" si="1049"/>
        <v>156</v>
      </c>
      <c r="I1976" s="7" t="b">
        <f t="shared" si="1042"/>
        <v>0</v>
      </c>
      <c r="J1976" s="16">
        <v>0</v>
      </c>
      <c r="K1976" s="14">
        <v>0</v>
      </c>
      <c r="L1976" s="15">
        <f t="shared" si="1050"/>
        <v>2845.7134399899278</v>
      </c>
      <c r="M1976" s="14">
        <f t="shared" si="1034"/>
        <v>769177</v>
      </c>
      <c r="O1976" s="12" t="e">
        <f>1000*(IF(I96&lt;18,VLOOKUP(I96,'[1]Mortality (No Interventions) H'!$B$10:$O$129,13),VLOOKUP(I96,'[1]Mortality (Interventions) H'!$B$392:$AV$512,46)))</f>
        <v>#N/A</v>
      </c>
      <c r="P1976" s="11">
        <v>0</v>
      </c>
      <c r="Q1976" s="10" t="e">
        <f t="shared" si="1043"/>
        <v>#N/A</v>
      </c>
      <c r="R1976" s="10" t="e">
        <f t="shared" si="1044"/>
        <v>#N/A</v>
      </c>
      <c r="S1976" s="10" t="e">
        <f t="shared" si="1045"/>
        <v>#N/A</v>
      </c>
      <c r="T1976" s="9" t="e">
        <f t="shared" si="1035"/>
        <v>#N/A</v>
      </c>
      <c r="V1976" s="8" t="e">
        <f t="shared" si="1046"/>
        <v>#N/A</v>
      </c>
      <c r="W1976" s="8" t="e">
        <f t="shared" si="1036"/>
        <v>#N/A</v>
      </c>
      <c r="Y1976" s="8">
        <f t="shared" si="1037"/>
        <v>0</v>
      </c>
      <c r="Z1976" s="8">
        <f t="shared" si="1038"/>
        <v>0</v>
      </c>
      <c r="AA1976" s="8">
        <f t="shared" si="1039"/>
        <v>0</v>
      </c>
      <c r="AB1976" s="8">
        <f t="shared" si="1047"/>
        <v>0</v>
      </c>
      <c r="AC1976" s="8">
        <f t="shared" si="1040"/>
        <v>0</v>
      </c>
      <c r="AD1976" s="8">
        <f t="shared" si="1048"/>
        <v>0</v>
      </c>
      <c r="AE1976" s="8">
        <f t="shared" si="1041"/>
        <v>0</v>
      </c>
      <c r="AJ1976" s="7"/>
      <c r="AK1976" s="6"/>
      <c r="AL1976" s="6"/>
      <c r="AM1976" s="5"/>
      <c r="AN1976" s="5"/>
    </row>
    <row r="1977" spans="8:40" x14ac:dyDescent="0.15">
      <c r="H1977" s="17">
        <f t="shared" si="1049"/>
        <v>157</v>
      </c>
      <c r="I1977" s="7" t="b">
        <f t="shared" si="1042"/>
        <v>0</v>
      </c>
      <c r="J1977" s="16">
        <v>0</v>
      </c>
      <c r="K1977" s="14">
        <v>0</v>
      </c>
      <c r="L1977" s="15">
        <f t="shared" si="1050"/>
        <v>2845.7134399899278</v>
      </c>
      <c r="M1977" s="14">
        <f t="shared" si="1034"/>
        <v>769177</v>
      </c>
      <c r="O1977" s="12" t="e">
        <f>1000*(IF(I97&lt;18,VLOOKUP(I97,'[1]Mortality (No Interventions) H'!$B$10:$O$129,13),VLOOKUP(I97,'[1]Mortality (Interventions) H'!$B$392:$AV$512,46)))</f>
        <v>#N/A</v>
      </c>
      <c r="P1977" s="11">
        <v>0</v>
      </c>
      <c r="Q1977" s="10" t="e">
        <f t="shared" si="1043"/>
        <v>#N/A</v>
      </c>
      <c r="R1977" s="10" t="e">
        <f t="shared" si="1044"/>
        <v>#N/A</v>
      </c>
      <c r="S1977" s="10" t="e">
        <f t="shared" si="1045"/>
        <v>#N/A</v>
      </c>
      <c r="T1977" s="9" t="e">
        <f t="shared" si="1035"/>
        <v>#N/A</v>
      </c>
      <c r="V1977" s="8" t="e">
        <f t="shared" si="1046"/>
        <v>#N/A</v>
      </c>
      <c r="W1977" s="8" t="e">
        <f t="shared" si="1036"/>
        <v>#N/A</v>
      </c>
      <c r="Y1977" s="8">
        <f t="shared" si="1037"/>
        <v>0</v>
      </c>
      <c r="Z1977" s="8">
        <f t="shared" si="1038"/>
        <v>0</v>
      </c>
      <c r="AA1977" s="8">
        <f t="shared" si="1039"/>
        <v>0</v>
      </c>
      <c r="AB1977" s="8">
        <f t="shared" si="1047"/>
        <v>0</v>
      </c>
      <c r="AC1977" s="8">
        <f t="shared" si="1040"/>
        <v>0</v>
      </c>
      <c r="AD1977" s="8">
        <f t="shared" si="1048"/>
        <v>0</v>
      </c>
      <c r="AE1977" s="8">
        <f t="shared" si="1041"/>
        <v>0</v>
      </c>
      <c r="AJ1977" s="7"/>
      <c r="AK1977" s="6"/>
      <c r="AL1977" s="6"/>
      <c r="AM1977" s="5"/>
      <c r="AN1977" s="5"/>
    </row>
    <row r="1978" spans="8:40" x14ac:dyDescent="0.15">
      <c r="H1978" s="17">
        <f t="shared" si="1049"/>
        <v>158</v>
      </c>
      <c r="I1978" s="7" t="b">
        <f t="shared" si="1042"/>
        <v>0</v>
      </c>
      <c r="J1978" s="16">
        <v>0</v>
      </c>
      <c r="K1978" s="14">
        <v>0</v>
      </c>
      <c r="L1978" s="15">
        <f t="shared" si="1050"/>
        <v>2845.7134399899278</v>
      </c>
      <c r="M1978" s="14">
        <f t="shared" si="1034"/>
        <v>769177</v>
      </c>
      <c r="O1978" s="12" t="e">
        <f>1000*(IF(I98&lt;18,VLOOKUP(I98,'[1]Mortality (No Interventions) H'!$B$10:$O$129,13),VLOOKUP(I98,'[1]Mortality (Interventions) H'!$B$392:$AV$512,46)))</f>
        <v>#N/A</v>
      </c>
      <c r="P1978" s="11">
        <v>0</v>
      </c>
      <c r="Q1978" s="10" t="e">
        <f t="shared" si="1043"/>
        <v>#N/A</v>
      </c>
      <c r="R1978" s="10" t="e">
        <f t="shared" si="1044"/>
        <v>#N/A</v>
      </c>
      <c r="S1978" s="10" t="e">
        <f t="shared" si="1045"/>
        <v>#N/A</v>
      </c>
      <c r="T1978" s="9" t="e">
        <f t="shared" si="1035"/>
        <v>#N/A</v>
      </c>
      <c r="V1978" s="8" t="e">
        <f t="shared" si="1046"/>
        <v>#N/A</v>
      </c>
      <c r="W1978" s="8" t="e">
        <f t="shared" si="1036"/>
        <v>#N/A</v>
      </c>
      <c r="Y1978" s="8">
        <f t="shared" si="1037"/>
        <v>0</v>
      </c>
      <c r="Z1978" s="8">
        <f t="shared" si="1038"/>
        <v>0</v>
      </c>
      <c r="AA1978" s="8">
        <f t="shared" si="1039"/>
        <v>0</v>
      </c>
      <c r="AB1978" s="8">
        <f t="shared" si="1047"/>
        <v>0</v>
      </c>
      <c r="AC1978" s="8">
        <f t="shared" si="1040"/>
        <v>0</v>
      </c>
      <c r="AD1978" s="8">
        <f t="shared" si="1048"/>
        <v>0</v>
      </c>
      <c r="AE1978" s="8">
        <f t="shared" si="1041"/>
        <v>0</v>
      </c>
      <c r="AJ1978" s="7"/>
      <c r="AK1978" s="6"/>
      <c r="AL1978" s="6"/>
      <c r="AM1978" s="5"/>
      <c r="AN1978" s="5"/>
    </row>
    <row r="1979" spans="8:40" x14ac:dyDescent="0.15">
      <c r="H1979" s="17">
        <f t="shared" si="1049"/>
        <v>159</v>
      </c>
      <c r="I1979" s="7" t="b">
        <f t="shared" si="1042"/>
        <v>0</v>
      </c>
      <c r="J1979" s="16">
        <v>0</v>
      </c>
      <c r="K1979" s="14">
        <v>0</v>
      </c>
      <c r="L1979" s="15">
        <f t="shared" si="1050"/>
        <v>2845.7134399899278</v>
      </c>
      <c r="M1979" s="14">
        <f t="shared" si="1034"/>
        <v>769177</v>
      </c>
      <c r="O1979" s="12" t="e">
        <f>1000*(IF(I99&lt;18,VLOOKUP(I99,'[1]Mortality (No Interventions) H'!$B$10:$O$129,13),VLOOKUP(I99,'[1]Mortality (Interventions) H'!$B$392:$AV$512,46)))</f>
        <v>#N/A</v>
      </c>
      <c r="P1979" s="11">
        <v>0</v>
      </c>
      <c r="Q1979" s="10" t="e">
        <f t="shared" si="1043"/>
        <v>#N/A</v>
      </c>
      <c r="R1979" s="10" t="e">
        <f t="shared" si="1044"/>
        <v>#N/A</v>
      </c>
      <c r="S1979" s="10" t="e">
        <f t="shared" si="1045"/>
        <v>#N/A</v>
      </c>
      <c r="T1979" s="9" t="e">
        <f t="shared" si="1035"/>
        <v>#N/A</v>
      </c>
      <c r="V1979" s="8" t="e">
        <f t="shared" si="1046"/>
        <v>#N/A</v>
      </c>
      <c r="W1979" s="8" t="e">
        <f t="shared" si="1036"/>
        <v>#N/A</v>
      </c>
      <c r="Y1979" s="8">
        <f t="shared" si="1037"/>
        <v>0</v>
      </c>
      <c r="Z1979" s="8">
        <f t="shared" si="1038"/>
        <v>0</v>
      </c>
      <c r="AA1979" s="8">
        <f t="shared" si="1039"/>
        <v>0</v>
      </c>
      <c r="AB1979" s="8">
        <f t="shared" si="1047"/>
        <v>0</v>
      </c>
      <c r="AC1979" s="8">
        <f t="shared" si="1040"/>
        <v>0</v>
      </c>
      <c r="AD1979" s="8">
        <f t="shared" si="1048"/>
        <v>0</v>
      </c>
      <c r="AE1979" s="8">
        <f t="shared" si="1041"/>
        <v>0</v>
      </c>
      <c r="AJ1979" s="7"/>
      <c r="AK1979" s="6"/>
      <c r="AL1979" s="6"/>
      <c r="AM1979" s="5"/>
      <c r="AN1979" s="5"/>
    </row>
    <row r="1980" spans="8:40" x14ac:dyDescent="0.15">
      <c r="H1980" s="17">
        <f t="shared" si="1049"/>
        <v>160</v>
      </c>
      <c r="I1980" s="7" t="b">
        <f t="shared" si="1042"/>
        <v>0</v>
      </c>
      <c r="J1980" s="16">
        <v>0</v>
      </c>
      <c r="K1980" s="14">
        <v>0</v>
      </c>
      <c r="L1980" s="15">
        <f t="shared" si="1050"/>
        <v>2845.7134399899278</v>
      </c>
      <c r="M1980" s="14">
        <f t="shared" ref="M1980:M2004" si="1051">$E$11</f>
        <v>769177</v>
      </c>
      <c r="O1980" s="12" t="e">
        <f>1000*(IF(I100&lt;18,VLOOKUP(I100,'[1]Mortality (No Interventions) H'!$B$10:$O$129,13),VLOOKUP(I100,'[1]Mortality (Interventions) H'!$B$392:$AV$512,46)))</f>
        <v>#N/A</v>
      </c>
      <c r="P1980" s="11">
        <v>0</v>
      </c>
      <c r="Q1980" s="10" t="e">
        <f t="shared" si="1043"/>
        <v>#N/A</v>
      </c>
      <c r="R1980" s="10" t="e">
        <f t="shared" si="1044"/>
        <v>#N/A</v>
      </c>
      <c r="S1980" s="10" t="e">
        <f t="shared" si="1045"/>
        <v>#N/A</v>
      </c>
      <c r="T1980" s="9" t="e">
        <f t="shared" ref="T1980:T2004" si="1052">Q1980-SUM(R1980:S1980)</f>
        <v>#N/A</v>
      </c>
      <c r="V1980" s="8" t="e">
        <f t="shared" si="1046"/>
        <v>#N/A</v>
      </c>
      <c r="W1980" s="8" t="e">
        <f t="shared" ref="W1980:W2004" si="1053">$G$14*M1980*T1980</f>
        <v>#N/A</v>
      </c>
      <c r="Y1980" s="8">
        <f t="shared" ref="Y1980:Y2004" si="1054">IFERROR(_xlfn.IFNA($T1980*J1980,0),0)</f>
        <v>0</v>
      </c>
      <c r="Z1980" s="8">
        <f t="shared" ref="Z1980:Z2004" si="1055">IFERROR(_xlfn.IFNA(-$T1980*K1980,0),0)</f>
        <v>0</v>
      </c>
      <c r="AA1980" s="8">
        <f t="shared" ref="AA1980:AA2004" si="1056">IFERROR(_xlfn.IFNA(-$T1980*L1980,0),0)</f>
        <v>0</v>
      </c>
      <c r="AB1980" s="8">
        <f t="shared" si="1047"/>
        <v>0</v>
      </c>
      <c r="AC1980" s="8">
        <f t="shared" ref="AC1980:AC2004" si="1057">IFERROR(_xlfn.IFNA(SUM(Y1980:AB1980),0),0)</f>
        <v>0</v>
      </c>
      <c r="AD1980" s="8">
        <f t="shared" si="1048"/>
        <v>0</v>
      </c>
      <c r="AE1980" s="8">
        <f t="shared" ref="AE1980:AE2004" si="1058">IFERROR(_xlfn.IFNA(SUM(AC1980:AD1980),0),0)</f>
        <v>0</v>
      </c>
      <c r="AJ1980" s="7"/>
      <c r="AK1980" s="6"/>
      <c r="AL1980" s="6"/>
      <c r="AM1980" s="5"/>
      <c r="AN1980" s="5"/>
    </row>
    <row r="1981" spans="8:40" x14ac:dyDescent="0.15">
      <c r="H1981" s="17">
        <f t="shared" si="1049"/>
        <v>161</v>
      </c>
      <c r="I1981" s="7" t="b">
        <f t="shared" ref="I1981:I2004" si="1059">IF(H1981&lt;121, H1981 )</f>
        <v>0</v>
      </c>
      <c r="J1981" s="16">
        <v>0</v>
      </c>
      <c r="K1981" s="14">
        <v>0</v>
      </c>
      <c r="L1981" s="15">
        <f t="shared" si="1050"/>
        <v>2845.7134399899278</v>
      </c>
      <c r="M1981" s="14">
        <f t="shared" si="1051"/>
        <v>769177</v>
      </c>
      <c r="O1981" s="12" t="e">
        <f>1000*(IF(I101&lt;18,VLOOKUP(I101,'[1]Mortality (No Interventions) H'!$B$10:$O$129,13),VLOOKUP(I101,'[1]Mortality (Interventions) H'!$B$392:$AV$512,46)))</f>
        <v>#N/A</v>
      </c>
      <c r="P1981" s="11">
        <v>0</v>
      </c>
      <c r="Q1981" s="10" t="e">
        <f t="shared" ref="Q1981:Q2004" si="1060">T1980</f>
        <v>#N/A</v>
      </c>
      <c r="R1981" s="10" t="e">
        <f t="shared" ref="R1981:R2004" si="1061">O1981*Q1981/1000</f>
        <v>#N/A</v>
      </c>
      <c r="S1981" s="10" t="e">
        <f t="shared" ref="S1981:S2004" si="1062">MIN(P1981*Q1981,Q1981-R1981)</f>
        <v>#N/A</v>
      </c>
      <c r="T1981" s="9" t="e">
        <f t="shared" si="1052"/>
        <v>#N/A</v>
      </c>
      <c r="V1981" s="8" t="e">
        <f t="shared" ref="V1981:V2004" si="1063">W1980</f>
        <v>#N/A</v>
      </c>
      <c r="W1981" s="8" t="e">
        <f t="shared" si="1053"/>
        <v>#N/A</v>
      </c>
      <c r="Y1981" s="8">
        <f t="shared" si="1054"/>
        <v>0</v>
      </c>
      <c r="Z1981" s="8">
        <f t="shared" si="1055"/>
        <v>0</v>
      </c>
      <c r="AA1981" s="8">
        <f t="shared" si="1056"/>
        <v>0</v>
      </c>
      <c r="AB1981" s="8">
        <f t="shared" ref="AB1981:AB2004" si="1064">IFERROR(_xlfn.IFNA(-M1981*R1981,0),0)</f>
        <v>0</v>
      </c>
      <c r="AC1981" s="8">
        <f t="shared" si="1057"/>
        <v>0</v>
      </c>
      <c r="AD1981" s="8">
        <f t="shared" ref="AD1981:AD2004" si="1065">IFERROR(_xlfn.IFNA($D$6*SUM(V1981:V1981,Y1981:Z1981),0),0)</f>
        <v>0</v>
      </c>
      <c r="AE1981" s="8">
        <f t="shared" si="1058"/>
        <v>0</v>
      </c>
      <c r="AJ1981" s="7"/>
      <c r="AK1981" s="6"/>
      <c r="AL1981" s="6"/>
      <c r="AM1981" s="5"/>
      <c r="AN1981" s="5"/>
    </row>
    <row r="1982" spans="8:40" x14ac:dyDescent="0.15">
      <c r="H1982" s="17">
        <f t="shared" ref="H1982:H2004" si="1066">H1981+1</f>
        <v>162</v>
      </c>
      <c r="I1982" s="7" t="b">
        <f t="shared" si="1059"/>
        <v>0</v>
      </c>
      <c r="J1982" s="16">
        <v>0</v>
      </c>
      <c r="K1982" s="14">
        <v>0</v>
      </c>
      <c r="L1982" s="15">
        <f t="shared" ref="L1982:L2004" si="1067">$C$1895</f>
        <v>2845.7134399899278</v>
      </c>
      <c r="M1982" s="14">
        <f t="shared" si="1051"/>
        <v>769177</v>
      </c>
      <c r="O1982" s="12" t="e">
        <f>1000*(IF(I102&lt;18,VLOOKUP(I102,'[1]Mortality (No Interventions) H'!$B$10:$O$129,13),VLOOKUP(I102,'[1]Mortality (Interventions) H'!$B$392:$AV$512,46)))</f>
        <v>#N/A</v>
      </c>
      <c r="P1982" s="11">
        <v>0</v>
      </c>
      <c r="Q1982" s="10" t="e">
        <f t="shared" si="1060"/>
        <v>#N/A</v>
      </c>
      <c r="R1982" s="10" t="e">
        <f t="shared" si="1061"/>
        <v>#N/A</v>
      </c>
      <c r="S1982" s="10" t="e">
        <f t="shared" si="1062"/>
        <v>#N/A</v>
      </c>
      <c r="T1982" s="9" t="e">
        <f t="shared" si="1052"/>
        <v>#N/A</v>
      </c>
      <c r="V1982" s="8" t="e">
        <f t="shared" si="1063"/>
        <v>#N/A</v>
      </c>
      <c r="W1982" s="8" t="e">
        <f t="shared" si="1053"/>
        <v>#N/A</v>
      </c>
      <c r="Y1982" s="8">
        <f t="shared" si="1054"/>
        <v>0</v>
      </c>
      <c r="Z1982" s="8">
        <f t="shared" si="1055"/>
        <v>0</v>
      </c>
      <c r="AA1982" s="8">
        <f t="shared" si="1056"/>
        <v>0</v>
      </c>
      <c r="AB1982" s="8">
        <f t="shared" si="1064"/>
        <v>0</v>
      </c>
      <c r="AC1982" s="8">
        <f t="shared" si="1057"/>
        <v>0</v>
      </c>
      <c r="AD1982" s="8">
        <f t="shared" si="1065"/>
        <v>0</v>
      </c>
      <c r="AE1982" s="8">
        <f t="shared" si="1058"/>
        <v>0</v>
      </c>
      <c r="AJ1982" s="7"/>
      <c r="AK1982" s="6"/>
      <c r="AL1982" s="6"/>
      <c r="AM1982" s="5"/>
      <c r="AN1982" s="5"/>
    </row>
    <row r="1983" spans="8:40" x14ac:dyDescent="0.15">
      <c r="H1983" s="17">
        <f t="shared" si="1066"/>
        <v>163</v>
      </c>
      <c r="I1983" s="7" t="b">
        <f t="shared" si="1059"/>
        <v>0</v>
      </c>
      <c r="J1983" s="16">
        <v>0</v>
      </c>
      <c r="K1983" s="14">
        <v>0</v>
      </c>
      <c r="L1983" s="15">
        <f t="shared" si="1067"/>
        <v>2845.7134399899278</v>
      </c>
      <c r="M1983" s="14">
        <f t="shared" si="1051"/>
        <v>769177</v>
      </c>
      <c r="O1983" s="12" t="e">
        <f>1000*(IF(I103&lt;18,VLOOKUP(I103,'[1]Mortality (No Interventions) H'!$B$10:$O$129,13),VLOOKUP(I103,'[1]Mortality (Interventions) H'!$B$392:$AV$512,46)))</f>
        <v>#N/A</v>
      </c>
      <c r="P1983" s="11">
        <v>0</v>
      </c>
      <c r="Q1983" s="10" t="e">
        <f t="shared" si="1060"/>
        <v>#N/A</v>
      </c>
      <c r="R1983" s="10" t="e">
        <f t="shared" si="1061"/>
        <v>#N/A</v>
      </c>
      <c r="S1983" s="10" t="e">
        <f t="shared" si="1062"/>
        <v>#N/A</v>
      </c>
      <c r="T1983" s="9" t="e">
        <f t="shared" si="1052"/>
        <v>#N/A</v>
      </c>
      <c r="V1983" s="8" t="e">
        <f t="shared" si="1063"/>
        <v>#N/A</v>
      </c>
      <c r="W1983" s="8" t="e">
        <f t="shared" si="1053"/>
        <v>#N/A</v>
      </c>
      <c r="Y1983" s="8">
        <f t="shared" si="1054"/>
        <v>0</v>
      </c>
      <c r="Z1983" s="8">
        <f t="shared" si="1055"/>
        <v>0</v>
      </c>
      <c r="AA1983" s="8">
        <f t="shared" si="1056"/>
        <v>0</v>
      </c>
      <c r="AB1983" s="8">
        <f t="shared" si="1064"/>
        <v>0</v>
      </c>
      <c r="AC1983" s="8">
        <f t="shared" si="1057"/>
        <v>0</v>
      </c>
      <c r="AD1983" s="8">
        <f t="shared" si="1065"/>
        <v>0</v>
      </c>
      <c r="AE1983" s="8">
        <f t="shared" si="1058"/>
        <v>0</v>
      </c>
      <c r="AJ1983" s="7"/>
      <c r="AK1983" s="6"/>
      <c r="AL1983" s="6"/>
      <c r="AM1983" s="5"/>
      <c r="AN1983" s="5"/>
    </row>
    <row r="1984" spans="8:40" x14ac:dyDescent="0.15">
      <c r="H1984" s="17">
        <f t="shared" si="1066"/>
        <v>164</v>
      </c>
      <c r="I1984" s="7" t="b">
        <f t="shared" si="1059"/>
        <v>0</v>
      </c>
      <c r="J1984" s="16">
        <v>0</v>
      </c>
      <c r="K1984" s="14">
        <v>0</v>
      </c>
      <c r="L1984" s="15">
        <f t="shared" si="1067"/>
        <v>2845.7134399899278</v>
      </c>
      <c r="M1984" s="14">
        <f t="shared" si="1051"/>
        <v>769177</v>
      </c>
      <c r="O1984" s="12" t="e">
        <f>1000*(IF(I104&lt;18,VLOOKUP(I104,'[1]Mortality (No Interventions) H'!$B$10:$O$129,13),VLOOKUP(I104,'[1]Mortality (Interventions) H'!$B$392:$AV$512,46)))</f>
        <v>#N/A</v>
      </c>
      <c r="P1984" s="11">
        <v>0</v>
      </c>
      <c r="Q1984" s="10" t="e">
        <f t="shared" si="1060"/>
        <v>#N/A</v>
      </c>
      <c r="R1984" s="10" t="e">
        <f t="shared" si="1061"/>
        <v>#N/A</v>
      </c>
      <c r="S1984" s="10" t="e">
        <f t="shared" si="1062"/>
        <v>#N/A</v>
      </c>
      <c r="T1984" s="9" t="e">
        <f t="shared" si="1052"/>
        <v>#N/A</v>
      </c>
      <c r="V1984" s="8" t="e">
        <f t="shared" si="1063"/>
        <v>#N/A</v>
      </c>
      <c r="W1984" s="8" t="e">
        <f t="shared" si="1053"/>
        <v>#N/A</v>
      </c>
      <c r="Y1984" s="8">
        <f t="shared" si="1054"/>
        <v>0</v>
      </c>
      <c r="Z1984" s="8">
        <f t="shared" si="1055"/>
        <v>0</v>
      </c>
      <c r="AA1984" s="8">
        <f t="shared" si="1056"/>
        <v>0</v>
      </c>
      <c r="AB1984" s="8">
        <f t="shared" si="1064"/>
        <v>0</v>
      </c>
      <c r="AC1984" s="8">
        <f t="shared" si="1057"/>
        <v>0</v>
      </c>
      <c r="AD1984" s="8">
        <f t="shared" si="1065"/>
        <v>0</v>
      </c>
      <c r="AE1984" s="8">
        <f t="shared" si="1058"/>
        <v>0</v>
      </c>
      <c r="AJ1984" s="7"/>
      <c r="AK1984" s="6"/>
      <c r="AL1984" s="6"/>
      <c r="AM1984" s="5"/>
      <c r="AN1984" s="5"/>
    </row>
    <row r="1985" spans="8:40" x14ac:dyDescent="0.15">
      <c r="H1985" s="17">
        <f t="shared" si="1066"/>
        <v>165</v>
      </c>
      <c r="I1985" s="7" t="b">
        <f t="shared" si="1059"/>
        <v>0</v>
      </c>
      <c r="J1985" s="16">
        <v>0</v>
      </c>
      <c r="K1985" s="14">
        <v>0</v>
      </c>
      <c r="L1985" s="15">
        <f t="shared" si="1067"/>
        <v>2845.7134399899278</v>
      </c>
      <c r="M1985" s="14">
        <f t="shared" si="1051"/>
        <v>769177</v>
      </c>
      <c r="O1985" s="12" t="e">
        <f>1000*(IF(I105&lt;18,VLOOKUP(I105,'[1]Mortality (No Interventions) H'!$B$10:$O$129,13),VLOOKUP(I105,'[1]Mortality (Interventions) H'!$B$392:$AV$512,46)))</f>
        <v>#N/A</v>
      </c>
      <c r="P1985" s="11">
        <v>0</v>
      </c>
      <c r="Q1985" s="10" t="e">
        <f t="shared" si="1060"/>
        <v>#N/A</v>
      </c>
      <c r="R1985" s="10" t="e">
        <f t="shared" si="1061"/>
        <v>#N/A</v>
      </c>
      <c r="S1985" s="10" t="e">
        <f t="shared" si="1062"/>
        <v>#N/A</v>
      </c>
      <c r="T1985" s="9" t="e">
        <f t="shared" si="1052"/>
        <v>#N/A</v>
      </c>
      <c r="V1985" s="8" t="e">
        <f t="shared" si="1063"/>
        <v>#N/A</v>
      </c>
      <c r="W1985" s="8" t="e">
        <f t="shared" si="1053"/>
        <v>#N/A</v>
      </c>
      <c r="Y1985" s="8">
        <f t="shared" si="1054"/>
        <v>0</v>
      </c>
      <c r="Z1985" s="8">
        <f t="shared" si="1055"/>
        <v>0</v>
      </c>
      <c r="AA1985" s="8">
        <f t="shared" si="1056"/>
        <v>0</v>
      </c>
      <c r="AB1985" s="8">
        <f t="shared" si="1064"/>
        <v>0</v>
      </c>
      <c r="AC1985" s="8">
        <f t="shared" si="1057"/>
        <v>0</v>
      </c>
      <c r="AD1985" s="8">
        <f t="shared" si="1065"/>
        <v>0</v>
      </c>
      <c r="AE1985" s="8">
        <f t="shared" si="1058"/>
        <v>0</v>
      </c>
      <c r="AJ1985" s="7"/>
      <c r="AK1985" s="6"/>
      <c r="AL1985" s="6"/>
      <c r="AM1985" s="5"/>
      <c r="AN1985" s="5"/>
    </row>
    <row r="1986" spans="8:40" x14ac:dyDescent="0.15">
      <c r="H1986" s="17">
        <f t="shared" si="1066"/>
        <v>166</v>
      </c>
      <c r="I1986" s="7" t="b">
        <f t="shared" si="1059"/>
        <v>0</v>
      </c>
      <c r="J1986" s="16">
        <v>0</v>
      </c>
      <c r="K1986" s="14">
        <v>0</v>
      </c>
      <c r="L1986" s="15">
        <f t="shared" si="1067"/>
        <v>2845.7134399899278</v>
      </c>
      <c r="M1986" s="14">
        <f t="shared" si="1051"/>
        <v>769177</v>
      </c>
      <c r="O1986" s="12" t="e">
        <f>1000*(IF(I106&lt;18,VLOOKUP(I106,'[1]Mortality (No Interventions) H'!$B$10:$O$129,13),VLOOKUP(I106,'[1]Mortality (Interventions) H'!$B$392:$AV$512,46)))</f>
        <v>#N/A</v>
      </c>
      <c r="P1986" s="11">
        <v>0</v>
      </c>
      <c r="Q1986" s="10" t="e">
        <f t="shared" si="1060"/>
        <v>#N/A</v>
      </c>
      <c r="R1986" s="10" t="e">
        <f t="shared" si="1061"/>
        <v>#N/A</v>
      </c>
      <c r="S1986" s="10" t="e">
        <f t="shared" si="1062"/>
        <v>#N/A</v>
      </c>
      <c r="T1986" s="9" t="e">
        <f t="shared" si="1052"/>
        <v>#N/A</v>
      </c>
      <c r="V1986" s="8" t="e">
        <f t="shared" si="1063"/>
        <v>#N/A</v>
      </c>
      <c r="W1986" s="8" t="e">
        <f t="shared" si="1053"/>
        <v>#N/A</v>
      </c>
      <c r="Y1986" s="8">
        <f t="shared" si="1054"/>
        <v>0</v>
      </c>
      <c r="Z1986" s="8">
        <f t="shared" si="1055"/>
        <v>0</v>
      </c>
      <c r="AA1986" s="8">
        <f t="shared" si="1056"/>
        <v>0</v>
      </c>
      <c r="AB1986" s="8">
        <f t="shared" si="1064"/>
        <v>0</v>
      </c>
      <c r="AC1986" s="8">
        <f t="shared" si="1057"/>
        <v>0</v>
      </c>
      <c r="AD1986" s="8">
        <f t="shared" si="1065"/>
        <v>0</v>
      </c>
      <c r="AE1986" s="8">
        <f t="shared" si="1058"/>
        <v>0</v>
      </c>
      <c r="AJ1986" s="7"/>
      <c r="AK1986" s="6"/>
      <c r="AL1986" s="6"/>
      <c r="AM1986" s="5"/>
      <c r="AN1986" s="5"/>
    </row>
    <row r="1987" spans="8:40" x14ac:dyDescent="0.15">
      <c r="H1987" s="17">
        <f t="shared" si="1066"/>
        <v>167</v>
      </c>
      <c r="I1987" s="7" t="b">
        <f t="shared" si="1059"/>
        <v>0</v>
      </c>
      <c r="J1987" s="16">
        <v>0</v>
      </c>
      <c r="K1987" s="14">
        <v>0</v>
      </c>
      <c r="L1987" s="15">
        <f t="shared" si="1067"/>
        <v>2845.7134399899278</v>
      </c>
      <c r="M1987" s="14">
        <f t="shared" si="1051"/>
        <v>769177</v>
      </c>
      <c r="O1987" s="12" t="e">
        <f>1000*(IF(I107&lt;18,VLOOKUP(I107,'[1]Mortality (No Interventions) H'!$B$10:$O$129,13),VLOOKUP(I107,'[1]Mortality (Interventions) H'!$B$392:$AV$512,46)))</f>
        <v>#N/A</v>
      </c>
      <c r="P1987" s="11">
        <v>0</v>
      </c>
      <c r="Q1987" s="10" t="e">
        <f t="shared" si="1060"/>
        <v>#N/A</v>
      </c>
      <c r="R1987" s="10" t="e">
        <f t="shared" si="1061"/>
        <v>#N/A</v>
      </c>
      <c r="S1987" s="10" t="e">
        <f t="shared" si="1062"/>
        <v>#N/A</v>
      </c>
      <c r="T1987" s="9" t="e">
        <f t="shared" si="1052"/>
        <v>#N/A</v>
      </c>
      <c r="V1987" s="8" t="e">
        <f t="shared" si="1063"/>
        <v>#N/A</v>
      </c>
      <c r="W1987" s="8" t="e">
        <f t="shared" si="1053"/>
        <v>#N/A</v>
      </c>
      <c r="Y1987" s="8">
        <f t="shared" si="1054"/>
        <v>0</v>
      </c>
      <c r="Z1987" s="8">
        <f t="shared" si="1055"/>
        <v>0</v>
      </c>
      <c r="AA1987" s="8">
        <f t="shared" si="1056"/>
        <v>0</v>
      </c>
      <c r="AB1987" s="8">
        <f t="shared" si="1064"/>
        <v>0</v>
      </c>
      <c r="AC1987" s="8">
        <f t="shared" si="1057"/>
        <v>0</v>
      </c>
      <c r="AD1987" s="8">
        <f t="shared" si="1065"/>
        <v>0</v>
      </c>
      <c r="AE1987" s="8">
        <f t="shared" si="1058"/>
        <v>0</v>
      </c>
      <c r="AJ1987" s="7"/>
      <c r="AK1987" s="6"/>
      <c r="AL1987" s="6"/>
      <c r="AM1987" s="5"/>
      <c r="AN1987" s="5"/>
    </row>
    <row r="1988" spans="8:40" x14ac:dyDescent="0.15">
      <c r="H1988" s="17">
        <f t="shared" si="1066"/>
        <v>168</v>
      </c>
      <c r="I1988" s="7" t="b">
        <f t="shared" si="1059"/>
        <v>0</v>
      </c>
      <c r="J1988" s="16">
        <v>0</v>
      </c>
      <c r="K1988" s="14">
        <v>0</v>
      </c>
      <c r="L1988" s="15">
        <f t="shared" si="1067"/>
        <v>2845.7134399899278</v>
      </c>
      <c r="M1988" s="14">
        <f t="shared" si="1051"/>
        <v>769177</v>
      </c>
      <c r="O1988" s="12" t="e">
        <f>1000*(IF(I108&lt;18,VLOOKUP(I108,'[1]Mortality (No Interventions) H'!$B$10:$O$129,13),VLOOKUP(I108,'[1]Mortality (Interventions) H'!$B$392:$AV$512,46)))</f>
        <v>#N/A</v>
      </c>
      <c r="P1988" s="11">
        <v>0</v>
      </c>
      <c r="Q1988" s="10" t="e">
        <f t="shared" si="1060"/>
        <v>#N/A</v>
      </c>
      <c r="R1988" s="10" t="e">
        <f t="shared" si="1061"/>
        <v>#N/A</v>
      </c>
      <c r="S1988" s="10" t="e">
        <f t="shared" si="1062"/>
        <v>#N/A</v>
      </c>
      <c r="T1988" s="9" t="e">
        <f t="shared" si="1052"/>
        <v>#N/A</v>
      </c>
      <c r="V1988" s="8" t="e">
        <f t="shared" si="1063"/>
        <v>#N/A</v>
      </c>
      <c r="W1988" s="8" t="e">
        <f t="shared" si="1053"/>
        <v>#N/A</v>
      </c>
      <c r="Y1988" s="8">
        <f t="shared" si="1054"/>
        <v>0</v>
      </c>
      <c r="Z1988" s="8">
        <f t="shared" si="1055"/>
        <v>0</v>
      </c>
      <c r="AA1988" s="8">
        <f t="shared" si="1056"/>
        <v>0</v>
      </c>
      <c r="AB1988" s="8">
        <f t="shared" si="1064"/>
        <v>0</v>
      </c>
      <c r="AC1988" s="8">
        <f t="shared" si="1057"/>
        <v>0</v>
      </c>
      <c r="AD1988" s="8">
        <f t="shared" si="1065"/>
        <v>0</v>
      </c>
      <c r="AE1988" s="8">
        <f t="shared" si="1058"/>
        <v>0</v>
      </c>
      <c r="AJ1988" s="7"/>
      <c r="AK1988" s="6"/>
      <c r="AL1988" s="6"/>
      <c r="AM1988" s="5"/>
      <c r="AN1988" s="5"/>
    </row>
    <row r="1989" spans="8:40" x14ac:dyDescent="0.15">
      <c r="H1989" s="17">
        <f t="shared" si="1066"/>
        <v>169</v>
      </c>
      <c r="I1989" s="7" t="b">
        <f t="shared" si="1059"/>
        <v>0</v>
      </c>
      <c r="J1989" s="16">
        <v>0</v>
      </c>
      <c r="K1989" s="14">
        <v>0</v>
      </c>
      <c r="L1989" s="15">
        <f t="shared" si="1067"/>
        <v>2845.7134399899278</v>
      </c>
      <c r="M1989" s="14">
        <f t="shared" si="1051"/>
        <v>769177</v>
      </c>
      <c r="O1989" s="12" t="e">
        <f>1000*(IF(I109&lt;18,VLOOKUP(I109,'[1]Mortality (No Interventions) H'!$B$10:$O$129,13),VLOOKUP(I109,'[1]Mortality (Interventions) H'!$B$392:$AV$512,46)))</f>
        <v>#N/A</v>
      </c>
      <c r="P1989" s="11">
        <v>0</v>
      </c>
      <c r="Q1989" s="10" t="e">
        <f t="shared" si="1060"/>
        <v>#N/A</v>
      </c>
      <c r="R1989" s="10" t="e">
        <f t="shared" si="1061"/>
        <v>#N/A</v>
      </c>
      <c r="S1989" s="10" t="e">
        <f t="shared" si="1062"/>
        <v>#N/A</v>
      </c>
      <c r="T1989" s="9" t="e">
        <f t="shared" si="1052"/>
        <v>#N/A</v>
      </c>
      <c r="V1989" s="8" t="e">
        <f t="shared" si="1063"/>
        <v>#N/A</v>
      </c>
      <c r="W1989" s="8" t="e">
        <f t="shared" si="1053"/>
        <v>#N/A</v>
      </c>
      <c r="Y1989" s="8">
        <f t="shared" si="1054"/>
        <v>0</v>
      </c>
      <c r="Z1989" s="8">
        <f t="shared" si="1055"/>
        <v>0</v>
      </c>
      <c r="AA1989" s="8">
        <f t="shared" si="1056"/>
        <v>0</v>
      </c>
      <c r="AB1989" s="8">
        <f t="shared" si="1064"/>
        <v>0</v>
      </c>
      <c r="AC1989" s="8">
        <f t="shared" si="1057"/>
        <v>0</v>
      </c>
      <c r="AD1989" s="8">
        <f t="shared" si="1065"/>
        <v>0</v>
      </c>
      <c r="AE1989" s="8">
        <f t="shared" si="1058"/>
        <v>0</v>
      </c>
      <c r="AJ1989" s="7"/>
      <c r="AK1989" s="6"/>
      <c r="AL1989" s="6"/>
      <c r="AM1989" s="5"/>
      <c r="AN1989" s="5"/>
    </row>
    <row r="1990" spans="8:40" x14ac:dyDescent="0.15">
      <c r="H1990" s="17">
        <f t="shared" si="1066"/>
        <v>170</v>
      </c>
      <c r="I1990" s="7" t="b">
        <f t="shared" si="1059"/>
        <v>0</v>
      </c>
      <c r="J1990" s="16">
        <v>0</v>
      </c>
      <c r="K1990" s="14">
        <v>0</v>
      </c>
      <c r="L1990" s="15">
        <f t="shared" si="1067"/>
        <v>2845.7134399899278</v>
      </c>
      <c r="M1990" s="14">
        <f t="shared" si="1051"/>
        <v>769177</v>
      </c>
      <c r="O1990" s="12" t="e">
        <f>1000*(IF(I110&lt;18,VLOOKUP(I110,'[1]Mortality (No Interventions) H'!$B$10:$O$129,13),VLOOKUP(I110,'[1]Mortality (Interventions) H'!$B$392:$AV$512,46)))</f>
        <v>#N/A</v>
      </c>
      <c r="P1990" s="11">
        <v>0</v>
      </c>
      <c r="Q1990" s="10" t="e">
        <f t="shared" si="1060"/>
        <v>#N/A</v>
      </c>
      <c r="R1990" s="10" t="e">
        <f t="shared" si="1061"/>
        <v>#N/A</v>
      </c>
      <c r="S1990" s="10" t="e">
        <f t="shared" si="1062"/>
        <v>#N/A</v>
      </c>
      <c r="T1990" s="9" t="e">
        <f t="shared" si="1052"/>
        <v>#N/A</v>
      </c>
      <c r="V1990" s="8" t="e">
        <f t="shared" si="1063"/>
        <v>#N/A</v>
      </c>
      <c r="W1990" s="8" t="e">
        <f t="shared" si="1053"/>
        <v>#N/A</v>
      </c>
      <c r="Y1990" s="8">
        <f t="shared" si="1054"/>
        <v>0</v>
      </c>
      <c r="Z1990" s="8">
        <f t="shared" si="1055"/>
        <v>0</v>
      </c>
      <c r="AA1990" s="8">
        <f t="shared" si="1056"/>
        <v>0</v>
      </c>
      <c r="AB1990" s="8">
        <f t="shared" si="1064"/>
        <v>0</v>
      </c>
      <c r="AC1990" s="8">
        <f t="shared" si="1057"/>
        <v>0</v>
      </c>
      <c r="AD1990" s="8">
        <f t="shared" si="1065"/>
        <v>0</v>
      </c>
      <c r="AE1990" s="8">
        <f t="shared" si="1058"/>
        <v>0</v>
      </c>
      <c r="AJ1990" s="7"/>
      <c r="AK1990" s="6"/>
      <c r="AL1990" s="6"/>
      <c r="AM1990" s="5"/>
      <c r="AN1990" s="5"/>
    </row>
    <row r="1991" spans="8:40" x14ac:dyDescent="0.15">
      <c r="H1991" s="17">
        <f t="shared" si="1066"/>
        <v>171</v>
      </c>
      <c r="I1991" s="7" t="b">
        <f t="shared" si="1059"/>
        <v>0</v>
      </c>
      <c r="J1991" s="16">
        <v>0</v>
      </c>
      <c r="K1991" s="14">
        <v>0</v>
      </c>
      <c r="L1991" s="15">
        <f t="shared" si="1067"/>
        <v>2845.7134399899278</v>
      </c>
      <c r="M1991" s="14">
        <f t="shared" si="1051"/>
        <v>769177</v>
      </c>
      <c r="O1991" s="12" t="e">
        <f>1000*(IF(I111&lt;18,VLOOKUP(I111,'[1]Mortality (No Interventions) H'!$B$10:$O$129,13),VLOOKUP(I111,'[1]Mortality (Interventions) H'!$B$392:$AV$512,46)))</f>
        <v>#N/A</v>
      </c>
      <c r="P1991" s="11">
        <v>0</v>
      </c>
      <c r="Q1991" s="10" t="e">
        <f t="shared" si="1060"/>
        <v>#N/A</v>
      </c>
      <c r="R1991" s="10" t="e">
        <f t="shared" si="1061"/>
        <v>#N/A</v>
      </c>
      <c r="S1991" s="10" t="e">
        <f t="shared" si="1062"/>
        <v>#N/A</v>
      </c>
      <c r="T1991" s="9" t="e">
        <f t="shared" si="1052"/>
        <v>#N/A</v>
      </c>
      <c r="V1991" s="8" t="e">
        <f t="shared" si="1063"/>
        <v>#N/A</v>
      </c>
      <c r="W1991" s="8" t="e">
        <f t="shared" si="1053"/>
        <v>#N/A</v>
      </c>
      <c r="Y1991" s="8">
        <f t="shared" si="1054"/>
        <v>0</v>
      </c>
      <c r="Z1991" s="8">
        <f t="shared" si="1055"/>
        <v>0</v>
      </c>
      <c r="AA1991" s="8">
        <f t="shared" si="1056"/>
        <v>0</v>
      </c>
      <c r="AB1991" s="8">
        <f t="shared" si="1064"/>
        <v>0</v>
      </c>
      <c r="AC1991" s="8">
        <f t="shared" si="1057"/>
        <v>0</v>
      </c>
      <c r="AD1991" s="8">
        <f t="shared" si="1065"/>
        <v>0</v>
      </c>
      <c r="AE1991" s="8">
        <f t="shared" si="1058"/>
        <v>0</v>
      </c>
      <c r="AJ1991" s="7"/>
      <c r="AK1991" s="6"/>
      <c r="AL1991" s="6"/>
      <c r="AM1991" s="5"/>
      <c r="AN1991" s="5"/>
    </row>
    <row r="1992" spans="8:40" x14ac:dyDescent="0.15">
      <c r="H1992" s="17">
        <f t="shared" si="1066"/>
        <v>172</v>
      </c>
      <c r="I1992" s="7" t="b">
        <f t="shared" si="1059"/>
        <v>0</v>
      </c>
      <c r="J1992" s="16">
        <v>0</v>
      </c>
      <c r="K1992" s="14">
        <v>0</v>
      </c>
      <c r="L1992" s="15">
        <f t="shared" si="1067"/>
        <v>2845.7134399899278</v>
      </c>
      <c r="M1992" s="14">
        <f t="shared" si="1051"/>
        <v>769177</v>
      </c>
      <c r="O1992" s="12" t="e">
        <f>1000*(IF(I112&lt;18,VLOOKUP(I112,'[1]Mortality (No Interventions) H'!$B$10:$O$129,13),VLOOKUP(I112,'[1]Mortality (Interventions) H'!$B$392:$AV$512,46)))</f>
        <v>#N/A</v>
      </c>
      <c r="P1992" s="11">
        <v>0</v>
      </c>
      <c r="Q1992" s="10" t="e">
        <f t="shared" si="1060"/>
        <v>#N/A</v>
      </c>
      <c r="R1992" s="10" t="e">
        <f t="shared" si="1061"/>
        <v>#N/A</v>
      </c>
      <c r="S1992" s="10" t="e">
        <f t="shared" si="1062"/>
        <v>#N/A</v>
      </c>
      <c r="T1992" s="9" t="e">
        <f t="shared" si="1052"/>
        <v>#N/A</v>
      </c>
      <c r="V1992" s="8" t="e">
        <f t="shared" si="1063"/>
        <v>#N/A</v>
      </c>
      <c r="W1992" s="8" t="e">
        <f t="shared" si="1053"/>
        <v>#N/A</v>
      </c>
      <c r="Y1992" s="8">
        <f t="shared" si="1054"/>
        <v>0</v>
      </c>
      <c r="Z1992" s="8">
        <f t="shared" si="1055"/>
        <v>0</v>
      </c>
      <c r="AA1992" s="8">
        <f t="shared" si="1056"/>
        <v>0</v>
      </c>
      <c r="AB1992" s="8">
        <f t="shared" si="1064"/>
        <v>0</v>
      </c>
      <c r="AC1992" s="8">
        <f t="shared" si="1057"/>
        <v>0</v>
      </c>
      <c r="AD1992" s="8">
        <f t="shared" si="1065"/>
        <v>0</v>
      </c>
      <c r="AE1992" s="8">
        <f t="shared" si="1058"/>
        <v>0</v>
      </c>
      <c r="AJ1992" s="7"/>
      <c r="AK1992" s="6"/>
      <c r="AL1992" s="6"/>
      <c r="AM1992" s="5"/>
      <c r="AN1992" s="5"/>
    </row>
    <row r="1993" spans="8:40" x14ac:dyDescent="0.15">
      <c r="H1993" s="17">
        <f t="shared" si="1066"/>
        <v>173</v>
      </c>
      <c r="I1993" s="7" t="b">
        <f t="shared" si="1059"/>
        <v>0</v>
      </c>
      <c r="J1993" s="16">
        <v>0</v>
      </c>
      <c r="K1993" s="14">
        <v>0</v>
      </c>
      <c r="L1993" s="15">
        <f t="shared" si="1067"/>
        <v>2845.7134399899278</v>
      </c>
      <c r="M1993" s="14">
        <f t="shared" si="1051"/>
        <v>769177</v>
      </c>
      <c r="O1993" s="12" t="e">
        <f>1000*(IF(I113&lt;18,VLOOKUP(I113,'[1]Mortality (No Interventions) H'!$B$10:$O$129,13),VLOOKUP(I113,'[1]Mortality (Interventions) H'!$B$392:$AV$512,46)))</f>
        <v>#N/A</v>
      </c>
      <c r="P1993" s="11">
        <v>0</v>
      </c>
      <c r="Q1993" s="10" t="e">
        <f t="shared" si="1060"/>
        <v>#N/A</v>
      </c>
      <c r="R1993" s="10" t="e">
        <f t="shared" si="1061"/>
        <v>#N/A</v>
      </c>
      <c r="S1993" s="10" t="e">
        <f t="shared" si="1062"/>
        <v>#N/A</v>
      </c>
      <c r="T1993" s="9" t="e">
        <f t="shared" si="1052"/>
        <v>#N/A</v>
      </c>
      <c r="V1993" s="8" t="e">
        <f t="shared" si="1063"/>
        <v>#N/A</v>
      </c>
      <c r="W1993" s="8" t="e">
        <f t="shared" si="1053"/>
        <v>#N/A</v>
      </c>
      <c r="Y1993" s="8">
        <f t="shared" si="1054"/>
        <v>0</v>
      </c>
      <c r="Z1993" s="8">
        <f t="shared" si="1055"/>
        <v>0</v>
      </c>
      <c r="AA1993" s="8">
        <f t="shared" si="1056"/>
        <v>0</v>
      </c>
      <c r="AB1993" s="8">
        <f t="shared" si="1064"/>
        <v>0</v>
      </c>
      <c r="AC1993" s="8">
        <f t="shared" si="1057"/>
        <v>0</v>
      </c>
      <c r="AD1993" s="8">
        <f t="shared" si="1065"/>
        <v>0</v>
      </c>
      <c r="AE1993" s="8">
        <f t="shared" si="1058"/>
        <v>0</v>
      </c>
      <c r="AJ1993" s="7"/>
      <c r="AK1993" s="6"/>
      <c r="AL1993" s="6"/>
      <c r="AM1993" s="5"/>
      <c r="AN1993" s="5"/>
    </row>
    <row r="1994" spans="8:40" x14ac:dyDescent="0.15">
      <c r="H1994" s="17">
        <f t="shared" si="1066"/>
        <v>174</v>
      </c>
      <c r="I1994" s="7" t="b">
        <f t="shared" si="1059"/>
        <v>0</v>
      </c>
      <c r="J1994" s="16">
        <v>0</v>
      </c>
      <c r="K1994" s="14">
        <v>0</v>
      </c>
      <c r="L1994" s="15">
        <f t="shared" si="1067"/>
        <v>2845.7134399899278</v>
      </c>
      <c r="M1994" s="14">
        <f t="shared" si="1051"/>
        <v>769177</v>
      </c>
      <c r="O1994" s="12" t="e">
        <f>1000*(IF(I114&lt;18,VLOOKUP(I114,'[1]Mortality (No Interventions) H'!$B$10:$O$129,13),VLOOKUP(I114,'[1]Mortality (Interventions) H'!$B$392:$AV$512,46)))</f>
        <v>#N/A</v>
      </c>
      <c r="P1994" s="11">
        <v>0</v>
      </c>
      <c r="Q1994" s="10" t="e">
        <f t="shared" si="1060"/>
        <v>#N/A</v>
      </c>
      <c r="R1994" s="10" t="e">
        <f t="shared" si="1061"/>
        <v>#N/A</v>
      </c>
      <c r="S1994" s="10" t="e">
        <f t="shared" si="1062"/>
        <v>#N/A</v>
      </c>
      <c r="T1994" s="9" t="e">
        <f t="shared" si="1052"/>
        <v>#N/A</v>
      </c>
      <c r="V1994" s="8" t="e">
        <f t="shared" si="1063"/>
        <v>#N/A</v>
      </c>
      <c r="W1994" s="8" t="e">
        <f t="shared" si="1053"/>
        <v>#N/A</v>
      </c>
      <c r="Y1994" s="8">
        <f t="shared" si="1054"/>
        <v>0</v>
      </c>
      <c r="Z1994" s="8">
        <f t="shared" si="1055"/>
        <v>0</v>
      </c>
      <c r="AA1994" s="8">
        <f t="shared" si="1056"/>
        <v>0</v>
      </c>
      <c r="AB1994" s="8">
        <f t="shared" si="1064"/>
        <v>0</v>
      </c>
      <c r="AC1994" s="8">
        <f t="shared" si="1057"/>
        <v>0</v>
      </c>
      <c r="AD1994" s="8">
        <f t="shared" si="1065"/>
        <v>0</v>
      </c>
      <c r="AE1994" s="8">
        <f t="shared" si="1058"/>
        <v>0</v>
      </c>
      <c r="AJ1994" s="7"/>
      <c r="AK1994" s="6"/>
      <c r="AL1994" s="6"/>
      <c r="AM1994" s="5"/>
      <c r="AN1994" s="5"/>
    </row>
    <row r="1995" spans="8:40" x14ac:dyDescent="0.15">
      <c r="H1995" s="17">
        <f t="shared" si="1066"/>
        <v>175</v>
      </c>
      <c r="I1995" s="7" t="b">
        <f t="shared" si="1059"/>
        <v>0</v>
      </c>
      <c r="J1995" s="16">
        <v>0</v>
      </c>
      <c r="K1995" s="14">
        <v>0</v>
      </c>
      <c r="L1995" s="15">
        <f t="shared" si="1067"/>
        <v>2845.7134399899278</v>
      </c>
      <c r="M1995" s="14">
        <f t="shared" si="1051"/>
        <v>769177</v>
      </c>
      <c r="O1995" s="12" t="e">
        <f>1000*(IF(I115&lt;18,VLOOKUP(I115,'[1]Mortality (No Interventions) H'!$B$10:$O$129,13),VLOOKUP(I115,'[1]Mortality (Interventions) H'!$B$392:$AV$512,46)))</f>
        <v>#N/A</v>
      </c>
      <c r="P1995" s="11">
        <v>0</v>
      </c>
      <c r="Q1995" s="10" t="e">
        <f t="shared" si="1060"/>
        <v>#N/A</v>
      </c>
      <c r="R1995" s="10" t="e">
        <f t="shared" si="1061"/>
        <v>#N/A</v>
      </c>
      <c r="S1995" s="10" t="e">
        <f t="shared" si="1062"/>
        <v>#N/A</v>
      </c>
      <c r="T1995" s="9" t="e">
        <f t="shared" si="1052"/>
        <v>#N/A</v>
      </c>
      <c r="V1995" s="8" t="e">
        <f t="shared" si="1063"/>
        <v>#N/A</v>
      </c>
      <c r="W1995" s="8" t="e">
        <f t="shared" si="1053"/>
        <v>#N/A</v>
      </c>
      <c r="Y1995" s="8">
        <f t="shared" si="1054"/>
        <v>0</v>
      </c>
      <c r="Z1995" s="8">
        <f t="shared" si="1055"/>
        <v>0</v>
      </c>
      <c r="AA1995" s="8">
        <f t="shared" si="1056"/>
        <v>0</v>
      </c>
      <c r="AB1995" s="8">
        <f t="shared" si="1064"/>
        <v>0</v>
      </c>
      <c r="AC1995" s="8">
        <f t="shared" si="1057"/>
        <v>0</v>
      </c>
      <c r="AD1995" s="8">
        <f t="shared" si="1065"/>
        <v>0</v>
      </c>
      <c r="AE1995" s="8">
        <f t="shared" si="1058"/>
        <v>0</v>
      </c>
      <c r="AJ1995" s="7"/>
      <c r="AK1995" s="6"/>
      <c r="AL1995" s="6"/>
      <c r="AM1995" s="5"/>
      <c r="AN1995" s="5"/>
    </row>
    <row r="1996" spans="8:40" x14ac:dyDescent="0.15">
      <c r="H1996" s="17">
        <f t="shared" si="1066"/>
        <v>176</v>
      </c>
      <c r="I1996" s="7" t="b">
        <f t="shared" si="1059"/>
        <v>0</v>
      </c>
      <c r="J1996" s="16">
        <v>0</v>
      </c>
      <c r="K1996" s="14">
        <v>0</v>
      </c>
      <c r="L1996" s="15">
        <f t="shared" si="1067"/>
        <v>2845.7134399899278</v>
      </c>
      <c r="M1996" s="14">
        <f t="shared" si="1051"/>
        <v>769177</v>
      </c>
      <c r="O1996" s="12" t="e">
        <f>1000*(IF(I116&lt;18,VLOOKUP(I116,'[1]Mortality (No Interventions) H'!$B$10:$O$129,13),VLOOKUP(I116,'[1]Mortality (Interventions) H'!$B$392:$AV$512,46)))</f>
        <v>#N/A</v>
      </c>
      <c r="P1996" s="11">
        <v>0</v>
      </c>
      <c r="Q1996" s="10" t="e">
        <f t="shared" si="1060"/>
        <v>#N/A</v>
      </c>
      <c r="R1996" s="10" t="e">
        <f t="shared" si="1061"/>
        <v>#N/A</v>
      </c>
      <c r="S1996" s="10" t="e">
        <f t="shared" si="1062"/>
        <v>#N/A</v>
      </c>
      <c r="T1996" s="9" t="e">
        <f t="shared" si="1052"/>
        <v>#N/A</v>
      </c>
      <c r="V1996" s="8" t="e">
        <f t="shared" si="1063"/>
        <v>#N/A</v>
      </c>
      <c r="W1996" s="8" t="e">
        <f t="shared" si="1053"/>
        <v>#N/A</v>
      </c>
      <c r="Y1996" s="8">
        <f t="shared" si="1054"/>
        <v>0</v>
      </c>
      <c r="Z1996" s="8">
        <f t="shared" si="1055"/>
        <v>0</v>
      </c>
      <c r="AA1996" s="8">
        <f t="shared" si="1056"/>
        <v>0</v>
      </c>
      <c r="AB1996" s="8">
        <f t="shared" si="1064"/>
        <v>0</v>
      </c>
      <c r="AC1996" s="8">
        <f t="shared" si="1057"/>
        <v>0</v>
      </c>
      <c r="AD1996" s="8">
        <f t="shared" si="1065"/>
        <v>0</v>
      </c>
      <c r="AE1996" s="8">
        <f t="shared" si="1058"/>
        <v>0</v>
      </c>
      <c r="AJ1996" s="7"/>
      <c r="AK1996" s="6"/>
      <c r="AL1996" s="6"/>
      <c r="AM1996" s="5"/>
      <c r="AN1996" s="5"/>
    </row>
    <row r="1997" spans="8:40" x14ac:dyDescent="0.15">
      <c r="H1997" s="17">
        <f t="shared" si="1066"/>
        <v>177</v>
      </c>
      <c r="I1997" s="7" t="b">
        <f t="shared" si="1059"/>
        <v>0</v>
      </c>
      <c r="J1997" s="16">
        <v>0</v>
      </c>
      <c r="K1997" s="14">
        <v>0</v>
      </c>
      <c r="L1997" s="15">
        <f t="shared" si="1067"/>
        <v>2845.7134399899278</v>
      </c>
      <c r="M1997" s="14">
        <f t="shared" si="1051"/>
        <v>769177</v>
      </c>
      <c r="O1997" s="12" t="e">
        <f>1000*(IF(I117&lt;18,VLOOKUP(I117,'[1]Mortality (No Interventions) H'!$B$10:$O$129,13),VLOOKUP(I117,'[1]Mortality (Interventions) H'!$B$392:$AV$512,46)))</f>
        <v>#N/A</v>
      </c>
      <c r="P1997" s="11">
        <v>0</v>
      </c>
      <c r="Q1997" s="10" t="e">
        <f t="shared" si="1060"/>
        <v>#N/A</v>
      </c>
      <c r="R1997" s="10" t="e">
        <f t="shared" si="1061"/>
        <v>#N/A</v>
      </c>
      <c r="S1997" s="10" t="e">
        <f t="shared" si="1062"/>
        <v>#N/A</v>
      </c>
      <c r="T1997" s="9" t="e">
        <f t="shared" si="1052"/>
        <v>#N/A</v>
      </c>
      <c r="V1997" s="8" t="e">
        <f t="shared" si="1063"/>
        <v>#N/A</v>
      </c>
      <c r="W1997" s="8" t="e">
        <f t="shared" si="1053"/>
        <v>#N/A</v>
      </c>
      <c r="Y1997" s="8">
        <f t="shared" si="1054"/>
        <v>0</v>
      </c>
      <c r="Z1997" s="8">
        <f t="shared" si="1055"/>
        <v>0</v>
      </c>
      <c r="AA1997" s="8">
        <f t="shared" si="1056"/>
        <v>0</v>
      </c>
      <c r="AB1997" s="8">
        <f t="shared" si="1064"/>
        <v>0</v>
      </c>
      <c r="AC1997" s="8">
        <f t="shared" si="1057"/>
        <v>0</v>
      </c>
      <c r="AD1997" s="8">
        <f t="shared" si="1065"/>
        <v>0</v>
      </c>
      <c r="AE1997" s="8">
        <f t="shared" si="1058"/>
        <v>0</v>
      </c>
      <c r="AJ1997" s="7"/>
      <c r="AK1997" s="6"/>
      <c r="AL1997" s="6"/>
      <c r="AM1997" s="5"/>
      <c r="AN1997" s="5"/>
    </row>
    <row r="1998" spans="8:40" x14ac:dyDescent="0.15">
      <c r="H1998" s="17">
        <f t="shared" si="1066"/>
        <v>178</v>
      </c>
      <c r="I1998" s="7" t="b">
        <f t="shared" si="1059"/>
        <v>0</v>
      </c>
      <c r="J1998" s="16">
        <v>0</v>
      </c>
      <c r="K1998" s="14">
        <v>0</v>
      </c>
      <c r="L1998" s="15">
        <f t="shared" si="1067"/>
        <v>2845.7134399899278</v>
      </c>
      <c r="M1998" s="14">
        <f t="shared" si="1051"/>
        <v>769177</v>
      </c>
      <c r="O1998" s="12" t="e">
        <f>1000*(IF(I118&lt;18,VLOOKUP(I118,'[1]Mortality (No Interventions) H'!$B$10:$O$129,13),VLOOKUP(I118,'[1]Mortality (Interventions) H'!$B$392:$AV$512,46)))</f>
        <v>#N/A</v>
      </c>
      <c r="P1998" s="11">
        <v>0</v>
      </c>
      <c r="Q1998" s="10" t="e">
        <f t="shared" si="1060"/>
        <v>#N/A</v>
      </c>
      <c r="R1998" s="10" t="e">
        <f t="shared" si="1061"/>
        <v>#N/A</v>
      </c>
      <c r="S1998" s="10" t="e">
        <f t="shared" si="1062"/>
        <v>#N/A</v>
      </c>
      <c r="T1998" s="9" t="e">
        <f t="shared" si="1052"/>
        <v>#N/A</v>
      </c>
      <c r="V1998" s="8" t="e">
        <f t="shared" si="1063"/>
        <v>#N/A</v>
      </c>
      <c r="W1998" s="8" t="e">
        <f t="shared" si="1053"/>
        <v>#N/A</v>
      </c>
      <c r="Y1998" s="8">
        <f t="shared" si="1054"/>
        <v>0</v>
      </c>
      <c r="Z1998" s="8">
        <f t="shared" si="1055"/>
        <v>0</v>
      </c>
      <c r="AA1998" s="8">
        <f t="shared" si="1056"/>
        <v>0</v>
      </c>
      <c r="AB1998" s="8">
        <f t="shared" si="1064"/>
        <v>0</v>
      </c>
      <c r="AC1998" s="8">
        <f t="shared" si="1057"/>
        <v>0</v>
      </c>
      <c r="AD1998" s="8">
        <f t="shared" si="1065"/>
        <v>0</v>
      </c>
      <c r="AE1998" s="8">
        <f t="shared" si="1058"/>
        <v>0</v>
      </c>
      <c r="AJ1998" s="7"/>
      <c r="AK1998" s="6"/>
      <c r="AL1998" s="6"/>
      <c r="AM1998" s="5"/>
      <c r="AN1998" s="5"/>
    </row>
    <row r="1999" spans="8:40" x14ac:dyDescent="0.15">
      <c r="H1999" s="17">
        <f t="shared" si="1066"/>
        <v>179</v>
      </c>
      <c r="I1999" s="7" t="b">
        <f t="shared" si="1059"/>
        <v>0</v>
      </c>
      <c r="J1999" s="16">
        <v>0</v>
      </c>
      <c r="K1999" s="14">
        <v>0</v>
      </c>
      <c r="L1999" s="15">
        <f t="shared" si="1067"/>
        <v>2845.7134399899278</v>
      </c>
      <c r="M1999" s="14">
        <f t="shared" si="1051"/>
        <v>769177</v>
      </c>
      <c r="O1999" s="12" t="e">
        <f>1000*(IF(I119&lt;18,VLOOKUP(I119,'[1]Mortality (No Interventions) H'!$B$10:$O$129,13),VLOOKUP(I119,'[1]Mortality (Interventions) H'!$B$392:$AV$512,46)))</f>
        <v>#N/A</v>
      </c>
      <c r="P1999" s="11">
        <v>0</v>
      </c>
      <c r="Q1999" s="10" t="e">
        <f t="shared" si="1060"/>
        <v>#N/A</v>
      </c>
      <c r="R1999" s="10" t="e">
        <f t="shared" si="1061"/>
        <v>#N/A</v>
      </c>
      <c r="S1999" s="10" t="e">
        <f t="shared" si="1062"/>
        <v>#N/A</v>
      </c>
      <c r="T1999" s="9" t="e">
        <f t="shared" si="1052"/>
        <v>#N/A</v>
      </c>
      <c r="V1999" s="8" t="e">
        <f t="shared" si="1063"/>
        <v>#N/A</v>
      </c>
      <c r="W1999" s="8" t="e">
        <f t="shared" si="1053"/>
        <v>#N/A</v>
      </c>
      <c r="Y1999" s="8">
        <f t="shared" si="1054"/>
        <v>0</v>
      </c>
      <c r="Z1999" s="8">
        <f t="shared" si="1055"/>
        <v>0</v>
      </c>
      <c r="AA1999" s="8">
        <f t="shared" si="1056"/>
        <v>0</v>
      </c>
      <c r="AB1999" s="8">
        <f t="shared" si="1064"/>
        <v>0</v>
      </c>
      <c r="AC1999" s="8">
        <f t="shared" si="1057"/>
        <v>0</v>
      </c>
      <c r="AD1999" s="8">
        <f t="shared" si="1065"/>
        <v>0</v>
      </c>
      <c r="AE1999" s="8">
        <f t="shared" si="1058"/>
        <v>0</v>
      </c>
      <c r="AJ1999" s="7"/>
      <c r="AK1999" s="6"/>
      <c r="AL1999" s="6"/>
      <c r="AM1999" s="5"/>
      <c r="AN1999" s="5"/>
    </row>
    <row r="2000" spans="8:40" x14ac:dyDescent="0.15">
      <c r="H2000" s="17">
        <f t="shared" si="1066"/>
        <v>180</v>
      </c>
      <c r="I2000" s="7" t="b">
        <f t="shared" si="1059"/>
        <v>0</v>
      </c>
      <c r="J2000" s="16">
        <v>0</v>
      </c>
      <c r="K2000" s="14">
        <v>0</v>
      </c>
      <c r="L2000" s="15">
        <f t="shared" si="1067"/>
        <v>2845.7134399899278</v>
      </c>
      <c r="M2000" s="14">
        <f t="shared" si="1051"/>
        <v>769177</v>
      </c>
      <c r="O2000" s="12" t="e">
        <f>1000*(IF(I120&lt;18,VLOOKUP(I120,'[1]Mortality (No Interventions) H'!$B$10:$O$129,13),VLOOKUP(I120,'[1]Mortality (Interventions) H'!$B$392:$AV$512,46)))</f>
        <v>#N/A</v>
      </c>
      <c r="P2000" s="11">
        <v>0</v>
      </c>
      <c r="Q2000" s="10" t="e">
        <f t="shared" si="1060"/>
        <v>#N/A</v>
      </c>
      <c r="R2000" s="10" t="e">
        <f t="shared" si="1061"/>
        <v>#N/A</v>
      </c>
      <c r="S2000" s="10" t="e">
        <f t="shared" si="1062"/>
        <v>#N/A</v>
      </c>
      <c r="T2000" s="9" t="e">
        <f t="shared" si="1052"/>
        <v>#N/A</v>
      </c>
      <c r="V2000" s="8" t="e">
        <f t="shared" si="1063"/>
        <v>#N/A</v>
      </c>
      <c r="W2000" s="8" t="e">
        <f t="shared" si="1053"/>
        <v>#N/A</v>
      </c>
      <c r="Y2000" s="8">
        <f t="shared" si="1054"/>
        <v>0</v>
      </c>
      <c r="Z2000" s="8">
        <f t="shared" si="1055"/>
        <v>0</v>
      </c>
      <c r="AA2000" s="8">
        <f t="shared" si="1056"/>
        <v>0</v>
      </c>
      <c r="AB2000" s="8">
        <f t="shared" si="1064"/>
        <v>0</v>
      </c>
      <c r="AC2000" s="8">
        <f t="shared" si="1057"/>
        <v>0</v>
      </c>
      <c r="AD2000" s="8">
        <f t="shared" si="1065"/>
        <v>0</v>
      </c>
      <c r="AE2000" s="8">
        <f t="shared" si="1058"/>
        <v>0</v>
      </c>
      <c r="AJ2000" s="7"/>
      <c r="AK2000" s="6"/>
      <c r="AL2000" s="6"/>
      <c r="AM2000" s="5"/>
      <c r="AN2000" s="5"/>
    </row>
    <row r="2001" spans="8:40" x14ac:dyDescent="0.15">
      <c r="H2001" s="17">
        <f t="shared" si="1066"/>
        <v>181</v>
      </c>
      <c r="I2001" s="7" t="b">
        <f t="shared" si="1059"/>
        <v>0</v>
      </c>
      <c r="J2001" s="16">
        <v>0</v>
      </c>
      <c r="K2001" s="14">
        <v>0</v>
      </c>
      <c r="L2001" s="15">
        <f t="shared" si="1067"/>
        <v>2845.7134399899278</v>
      </c>
      <c r="M2001" s="14">
        <f t="shared" si="1051"/>
        <v>769177</v>
      </c>
      <c r="O2001" s="12" t="e">
        <f>1000*(IF(I121&lt;18,VLOOKUP(I121,'[1]Mortality (No Interventions) H'!$B$10:$O$129,13),VLOOKUP(I121,'[1]Mortality (Interventions) H'!$B$392:$AV$512,46)))</f>
        <v>#N/A</v>
      </c>
      <c r="P2001" s="11">
        <v>0</v>
      </c>
      <c r="Q2001" s="10" t="e">
        <f t="shared" si="1060"/>
        <v>#N/A</v>
      </c>
      <c r="R2001" s="10" t="e">
        <f t="shared" si="1061"/>
        <v>#N/A</v>
      </c>
      <c r="S2001" s="10" t="e">
        <f t="shared" si="1062"/>
        <v>#N/A</v>
      </c>
      <c r="T2001" s="9" t="e">
        <f t="shared" si="1052"/>
        <v>#N/A</v>
      </c>
      <c r="V2001" s="8" t="e">
        <f t="shared" si="1063"/>
        <v>#N/A</v>
      </c>
      <c r="W2001" s="8" t="e">
        <f t="shared" si="1053"/>
        <v>#N/A</v>
      </c>
      <c r="Y2001" s="8">
        <f t="shared" si="1054"/>
        <v>0</v>
      </c>
      <c r="Z2001" s="8">
        <f t="shared" si="1055"/>
        <v>0</v>
      </c>
      <c r="AA2001" s="8">
        <f t="shared" si="1056"/>
        <v>0</v>
      </c>
      <c r="AB2001" s="8">
        <f t="shared" si="1064"/>
        <v>0</v>
      </c>
      <c r="AC2001" s="8">
        <f t="shared" si="1057"/>
        <v>0</v>
      </c>
      <c r="AD2001" s="8">
        <f t="shared" si="1065"/>
        <v>0</v>
      </c>
      <c r="AE2001" s="8">
        <f t="shared" si="1058"/>
        <v>0</v>
      </c>
      <c r="AJ2001" s="7"/>
      <c r="AK2001" s="6"/>
      <c r="AL2001" s="6"/>
      <c r="AM2001" s="5"/>
      <c r="AN2001" s="5"/>
    </row>
    <row r="2002" spans="8:40" x14ac:dyDescent="0.15">
      <c r="H2002" s="17">
        <f t="shared" si="1066"/>
        <v>182</v>
      </c>
      <c r="I2002" s="7" t="b">
        <f t="shared" si="1059"/>
        <v>0</v>
      </c>
      <c r="J2002" s="16">
        <v>0</v>
      </c>
      <c r="K2002" s="14">
        <v>0</v>
      </c>
      <c r="L2002" s="15">
        <f t="shared" si="1067"/>
        <v>2845.7134399899278</v>
      </c>
      <c r="M2002" s="14">
        <f t="shared" si="1051"/>
        <v>769177</v>
      </c>
      <c r="O2002" s="12" t="e">
        <f>1000*(IF(I122&lt;18,VLOOKUP(I122,'[1]Mortality (No Interventions) H'!$B$10:$O$129,13),VLOOKUP(I122,'[1]Mortality (Interventions) H'!$B$392:$AV$512,46)))</f>
        <v>#N/A</v>
      </c>
      <c r="P2002" s="11">
        <v>0</v>
      </c>
      <c r="Q2002" s="10" t="e">
        <f t="shared" si="1060"/>
        <v>#N/A</v>
      </c>
      <c r="R2002" s="10" t="e">
        <f t="shared" si="1061"/>
        <v>#N/A</v>
      </c>
      <c r="S2002" s="10" t="e">
        <f t="shared" si="1062"/>
        <v>#N/A</v>
      </c>
      <c r="T2002" s="9" t="e">
        <f t="shared" si="1052"/>
        <v>#N/A</v>
      </c>
      <c r="V2002" s="8" t="e">
        <f t="shared" si="1063"/>
        <v>#N/A</v>
      </c>
      <c r="W2002" s="8" t="e">
        <f t="shared" si="1053"/>
        <v>#N/A</v>
      </c>
      <c r="Y2002" s="8">
        <f t="shared" si="1054"/>
        <v>0</v>
      </c>
      <c r="Z2002" s="8">
        <f t="shared" si="1055"/>
        <v>0</v>
      </c>
      <c r="AA2002" s="8">
        <f t="shared" si="1056"/>
        <v>0</v>
      </c>
      <c r="AB2002" s="8">
        <f t="shared" si="1064"/>
        <v>0</v>
      </c>
      <c r="AC2002" s="8">
        <f t="shared" si="1057"/>
        <v>0</v>
      </c>
      <c r="AD2002" s="8">
        <f t="shared" si="1065"/>
        <v>0</v>
      </c>
      <c r="AE2002" s="8">
        <f t="shared" si="1058"/>
        <v>0</v>
      </c>
      <c r="AJ2002" s="7"/>
      <c r="AK2002" s="6"/>
      <c r="AL2002" s="6"/>
      <c r="AM2002" s="5"/>
      <c r="AN2002" s="5"/>
    </row>
    <row r="2003" spans="8:40" x14ac:dyDescent="0.15">
      <c r="H2003" s="17">
        <f t="shared" si="1066"/>
        <v>183</v>
      </c>
      <c r="I2003" s="7" t="b">
        <f t="shared" si="1059"/>
        <v>0</v>
      </c>
      <c r="J2003" s="16">
        <v>0</v>
      </c>
      <c r="K2003" s="14">
        <v>0</v>
      </c>
      <c r="L2003" s="15">
        <f t="shared" si="1067"/>
        <v>2845.7134399899278</v>
      </c>
      <c r="M2003" s="14">
        <f t="shared" si="1051"/>
        <v>769177</v>
      </c>
      <c r="O2003" s="12" t="e">
        <f>1000*(IF(I123&lt;18,VLOOKUP(I123,'[1]Mortality (No Interventions) H'!$B$10:$O$129,13),VLOOKUP(I123,'[1]Mortality (Interventions) H'!$B$392:$AV$512,46)))</f>
        <v>#N/A</v>
      </c>
      <c r="P2003" s="11">
        <v>0</v>
      </c>
      <c r="Q2003" s="10" t="e">
        <f t="shared" si="1060"/>
        <v>#N/A</v>
      </c>
      <c r="R2003" s="10" t="e">
        <f t="shared" si="1061"/>
        <v>#N/A</v>
      </c>
      <c r="S2003" s="10" t="e">
        <f t="shared" si="1062"/>
        <v>#N/A</v>
      </c>
      <c r="T2003" s="9" t="e">
        <f t="shared" si="1052"/>
        <v>#N/A</v>
      </c>
      <c r="V2003" s="8" t="e">
        <f t="shared" si="1063"/>
        <v>#N/A</v>
      </c>
      <c r="W2003" s="8" t="e">
        <f t="shared" si="1053"/>
        <v>#N/A</v>
      </c>
      <c r="Y2003" s="8">
        <f t="shared" si="1054"/>
        <v>0</v>
      </c>
      <c r="Z2003" s="8">
        <f t="shared" si="1055"/>
        <v>0</v>
      </c>
      <c r="AA2003" s="8">
        <f t="shared" si="1056"/>
        <v>0</v>
      </c>
      <c r="AB2003" s="8">
        <f t="shared" si="1064"/>
        <v>0</v>
      </c>
      <c r="AC2003" s="8">
        <f t="shared" si="1057"/>
        <v>0</v>
      </c>
      <c r="AD2003" s="8">
        <f t="shared" si="1065"/>
        <v>0</v>
      </c>
      <c r="AE2003" s="8">
        <f t="shared" si="1058"/>
        <v>0</v>
      </c>
      <c r="AJ2003" s="7"/>
      <c r="AK2003" s="6"/>
      <c r="AL2003" s="6"/>
      <c r="AM2003" s="5"/>
      <c r="AN2003" s="5"/>
    </row>
    <row r="2004" spans="8:40" x14ac:dyDescent="0.15">
      <c r="H2004" s="17">
        <f t="shared" si="1066"/>
        <v>184</v>
      </c>
      <c r="I2004" s="7" t="b">
        <f t="shared" si="1059"/>
        <v>0</v>
      </c>
      <c r="J2004" s="16">
        <v>0</v>
      </c>
      <c r="K2004" s="14">
        <v>0</v>
      </c>
      <c r="L2004" s="15">
        <f t="shared" si="1067"/>
        <v>2845.7134399899278</v>
      </c>
      <c r="M2004" s="14">
        <f t="shared" si="1051"/>
        <v>769177</v>
      </c>
      <c r="O2004" s="12" t="e">
        <f>1000*(IF(I124&lt;18,VLOOKUP(I124,'[1]Mortality (No Interventions) H'!$B$10:$O$129,13),VLOOKUP(I124,'[1]Mortality (Interventions) H'!$B$392:$AV$512,46)))</f>
        <v>#N/A</v>
      </c>
      <c r="P2004" s="11">
        <v>0</v>
      </c>
      <c r="Q2004" s="10" t="e">
        <f t="shared" si="1060"/>
        <v>#N/A</v>
      </c>
      <c r="R2004" s="10" t="e">
        <f t="shared" si="1061"/>
        <v>#N/A</v>
      </c>
      <c r="S2004" s="10" t="e">
        <f t="shared" si="1062"/>
        <v>#N/A</v>
      </c>
      <c r="T2004" s="9" t="e">
        <f t="shared" si="1052"/>
        <v>#N/A</v>
      </c>
      <c r="V2004" s="8" t="e">
        <f t="shared" si="1063"/>
        <v>#N/A</v>
      </c>
      <c r="W2004" s="8" t="e">
        <f t="shared" si="1053"/>
        <v>#N/A</v>
      </c>
      <c r="Y2004" s="8">
        <f t="shared" si="1054"/>
        <v>0</v>
      </c>
      <c r="Z2004" s="8">
        <f t="shared" si="1055"/>
        <v>0</v>
      </c>
      <c r="AA2004" s="8">
        <f t="shared" si="1056"/>
        <v>0</v>
      </c>
      <c r="AB2004" s="8">
        <f t="shared" si="1064"/>
        <v>0</v>
      </c>
      <c r="AC2004" s="8">
        <f t="shared" si="1057"/>
        <v>0</v>
      </c>
      <c r="AD2004" s="8">
        <f t="shared" si="1065"/>
        <v>0</v>
      </c>
      <c r="AE2004" s="8">
        <f t="shared" si="1058"/>
        <v>0</v>
      </c>
      <c r="AJ2004" s="7"/>
      <c r="AK2004" s="6"/>
      <c r="AL2004" s="6"/>
      <c r="AM2004" s="5"/>
      <c r="AN2004" s="5"/>
    </row>
    <row r="2009" spans="8:40" x14ac:dyDescent="0.15">
      <c r="X2009" s="3" t="s">
        <v>43</v>
      </c>
      <c r="Y2009" s="2">
        <f t="shared" ref="Y2009:AE2009" si="1068">SUM(Y1884:Y2004)</f>
        <v>529466.56142075115</v>
      </c>
      <c r="Z2009" s="2">
        <f t="shared" si="1068"/>
        <v>-13236.664035518779</v>
      </c>
      <c r="AA2009" s="2">
        <f t="shared" si="1068"/>
        <v>-47962.317528911219</v>
      </c>
      <c r="AB2009" s="2">
        <f t="shared" si="1068"/>
        <v>-769177.00000000012</v>
      </c>
      <c r="AC2009" s="2">
        <f t="shared" si="1068"/>
        <v>-300909.42014367925</v>
      </c>
      <c r="AD2009" s="2">
        <f t="shared" si="1068"/>
        <v>12757.484967590994</v>
      </c>
      <c r="AE2009" s="2">
        <f t="shared" si="1068"/>
        <v>-288151.93517608807</v>
      </c>
    </row>
    <row r="2010" spans="8:40" x14ac:dyDescent="0.15">
      <c r="X2010" s="4"/>
    </row>
    <row r="2011" spans="8:40" x14ac:dyDescent="0.15">
      <c r="X2011" s="3" t="str">
        <f>"Present Value at "&amp;TEXT(D1886,"0.00%")&amp;":"</f>
        <v>Present Value at 9.81%:</v>
      </c>
      <c r="Y2011" s="2">
        <f t="shared" ref="Y2011:AE2011" si="1069">Y1884+NPV($D$6,Y1885:Y2004)</f>
        <v>529466.56142075115</v>
      </c>
      <c r="Z2011" s="2">
        <f t="shared" si="1069"/>
        <v>-13236.664035518779</v>
      </c>
      <c r="AA2011" s="2">
        <f t="shared" si="1069"/>
        <v>-23375.396150303473</v>
      </c>
      <c r="AB2011" s="2">
        <f t="shared" si="1069"/>
        <v>-207133.53920838982</v>
      </c>
      <c r="AC2011" s="2">
        <f t="shared" si="1069"/>
        <v>285720.96202653908</v>
      </c>
      <c r="AD2011" s="2">
        <f t="shared" si="1069"/>
        <v>5620.4346079161005</v>
      </c>
      <c r="AE2011" s="2">
        <f t="shared" si="1069"/>
        <v>291341.39663445507</v>
      </c>
    </row>
    <row r="2013" spans="8:40" x14ac:dyDescent="0.15">
      <c r="X2013" s="3" t="str">
        <f>"Present Value at "&amp;TEXT(D1887,"0.00%")&amp;":"</f>
        <v>Present Value at 3.64%:</v>
      </c>
      <c r="Y2013" s="2">
        <f t="shared" ref="Y2013:AE2013" si="1070">Y1884+NPV($D$7,Y1885:Y2004)</f>
        <v>529466.56142075115</v>
      </c>
      <c r="Z2013" s="2">
        <f t="shared" si="1070"/>
        <v>-13236.664035518779</v>
      </c>
      <c r="AA2013" s="2">
        <f t="shared" si="1070"/>
        <v>-34879.720753805057</v>
      </c>
      <c r="AB2013" s="2">
        <f t="shared" si="1070"/>
        <v>-437340.42746652191</v>
      </c>
      <c r="AC2013" s="2">
        <f t="shared" si="1070"/>
        <v>44009.74916490569</v>
      </c>
      <c r="AD2013" s="2">
        <f t="shared" si="1070"/>
        <v>8936.9296572313942</v>
      </c>
      <c r="AE2013" s="2">
        <f t="shared" si="1070"/>
        <v>52946.678822137008</v>
      </c>
    </row>
  </sheetData>
  <mergeCells count="3">
    <mergeCell ref="Y1:AE1"/>
    <mergeCell ref="O2:T2"/>
    <mergeCell ref="V2:W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99552-40B4-7C45-B27D-FF40ACC17900}">
  <sheetPr codeName="Sheet28"/>
  <dimension ref="A1:R222"/>
  <sheetViews>
    <sheetView tabSelected="1" topLeftCell="B1" zoomScale="125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8" bestFit="1" customWidth="1"/>
    <col min="4" max="4" width="13" style="68" customWidth="1"/>
    <col min="5" max="8" width="11.6640625" style="68" bestFit="1" customWidth="1"/>
    <col min="9" max="12" width="11.5" style="68"/>
    <col min="13" max="13" width="13.1640625" style="68" customWidth="1"/>
    <col min="14" max="14" width="11.5" style="68"/>
    <col min="15" max="15" width="11.6640625" style="68" bestFit="1" customWidth="1"/>
    <col min="16" max="16" width="13" style="68" customWidth="1"/>
    <col min="17" max="18" width="11.5" style="68"/>
  </cols>
  <sheetData>
    <row r="1" spans="1:17" s="68" customFormat="1" ht="80" x14ac:dyDescent="0.2">
      <c r="A1"/>
      <c r="B1" s="72" t="s">
        <v>106</v>
      </c>
      <c r="C1" s="71" t="s">
        <v>92</v>
      </c>
      <c r="D1" s="71" t="s">
        <v>107</v>
      </c>
      <c r="E1" s="71" t="s">
        <v>108</v>
      </c>
      <c r="F1" s="70" t="s">
        <v>95</v>
      </c>
      <c r="G1" s="70" t="s">
        <v>96</v>
      </c>
      <c r="H1" s="70" t="s">
        <v>109</v>
      </c>
      <c r="I1" s="70" t="s">
        <v>110</v>
      </c>
      <c r="J1" s="70" t="s">
        <v>111</v>
      </c>
      <c r="K1" s="70" t="s">
        <v>112</v>
      </c>
      <c r="L1" s="70" t="s">
        <v>113</v>
      </c>
      <c r="M1" s="70" t="s">
        <v>102</v>
      </c>
      <c r="N1" s="70" t="s">
        <v>103</v>
      </c>
      <c r="O1" s="70" t="s">
        <v>114</v>
      </c>
      <c r="P1" s="70" t="s">
        <v>115</v>
      </c>
    </row>
    <row r="2" spans="1:17" s="68" customFormat="1" ht="15" hidden="1" outlineLevel="1" x14ac:dyDescent="0.2">
      <c r="A2">
        <v>1</v>
      </c>
      <c r="B2" s="72"/>
      <c r="C2" s="71"/>
      <c r="D2" s="71"/>
      <c r="E2" s="71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s="68" customFormat="1" hidden="1" outlineLevel="1" x14ac:dyDescent="0.15">
      <c r="A3">
        <f t="shared" ref="A3:A34" si="0">A2+1</f>
        <v>2</v>
      </c>
    </row>
    <row r="4" spans="1:17" s="68" customFormat="1" hidden="1" outlineLevel="1" x14ac:dyDescent="0.15">
      <c r="A4">
        <f t="shared" si="0"/>
        <v>3</v>
      </c>
    </row>
    <row r="5" spans="1:17" s="68" customFormat="1" hidden="1" outlineLevel="1" x14ac:dyDescent="0.15">
      <c r="A5">
        <f t="shared" si="0"/>
        <v>4</v>
      </c>
    </row>
    <row r="6" spans="1:17" s="68" customFormat="1" hidden="1" outlineLevel="1" x14ac:dyDescent="0.15">
      <c r="A6">
        <f t="shared" si="0"/>
        <v>5</v>
      </c>
    </row>
    <row r="7" spans="1:17" s="68" customFormat="1" hidden="1" outlineLevel="1" x14ac:dyDescent="0.15">
      <c r="A7">
        <f t="shared" si="0"/>
        <v>6</v>
      </c>
    </row>
    <row r="8" spans="1:17" s="68" customFormat="1" hidden="1" outlineLevel="1" x14ac:dyDescent="0.15">
      <c r="A8">
        <f t="shared" si="0"/>
        <v>7</v>
      </c>
    </row>
    <row r="9" spans="1:17" s="68" customFormat="1" hidden="1" outlineLevel="1" x14ac:dyDescent="0.15">
      <c r="A9">
        <f t="shared" si="0"/>
        <v>8</v>
      </c>
    </row>
    <row r="10" spans="1:17" s="68" customFormat="1" hidden="1" outlineLevel="1" x14ac:dyDescent="0.15">
      <c r="A10">
        <f t="shared" si="0"/>
        <v>9</v>
      </c>
    </row>
    <row r="11" spans="1:17" s="68" customFormat="1" hidden="1" outlineLevel="1" x14ac:dyDescent="0.15">
      <c r="A11">
        <f t="shared" si="0"/>
        <v>10</v>
      </c>
    </row>
    <row r="12" spans="1:17" s="68" customFormat="1" hidden="1" outlineLevel="1" x14ac:dyDescent="0.15">
      <c r="A12">
        <f t="shared" si="0"/>
        <v>11</v>
      </c>
    </row>
    <row r="13" spans="1:17" s="68" customFormat="1" hidden="1" outlineLevel="1" x14ac:dyDescent="0.15">
      <c r="A13">
        <f t="shared" si="0"/>
        <v>12</v>
      </c>
    </row>
    <row r="14" spans="1:17" s="68" customFormat="1" hidden="1" outlineLevel="1" x14ac:dyDescent="0.15">
      <c r="A14">
        <f t="shared" si="0"/>
        <v>13</v>
      </c>
    </row>
    <row r="15" spans="1:17" s="68" customFormat="1" hidden="1" outlineLevel="1" x14ac:dyDescent="0.15">
      <c r="A15">
        <f t="shared" si="0"/>
        <v>14</v>
      </c>
    </row>
    <row r="16" spans="1:17" s="68" customFormat="1" hidden="1" outlineLevel="1" x14ac:dyDescent="0.15">
      <c r="A16">
        <f t="shared" si="0"/>
        <v>15</v>
      </c>
    </row>
    <row r="17" spans="1:16" s="68" customFormat="1" hidden="1" outlineLevel="1" x14ac:dyDescent="0.15">
      <c r="A17">
        <f t="shared" si="0"/>
        <v>16</v>
      </c>
    </row>
    <row r="18" spans="1:16" s="68" customFormat="1" hidden="1" outlineLevel="1" x14ac:dyDescent="0.15">
      <c r="A18">
        <f t="shared" si="0"/>
        <v>17</v>
      </c>
    </row>
    <row r="19" spans="1:16" s="68" customFormat="1" collapsed="1" x14ac:dyDescent="0.15">
      <c r="A19">
        <f t="shared" si="0"/>
        <v>18</v>
      </c>
      <c r="B19" s="68">
        <v>128645.31653475914</v>
      </c>
      <c r="C19" s="68">
        <v>134186.49964925172</v>
      </c>
      <c r="D19" s="68">
        <v>131935.72760319541</v>
      </c>
      <c r="E19" s="68">
        <v>131679.45813704157</v>
      </c>
      <c r="F19" s="68">
        <v>126751.44221832292</v>
      </c>
      <c r="G19" s="68">
        <v>124918.83952461346</v>
      </c>
      <c r="H19" s="68">
        <v>124560.08791813615</v>
      </c>
      <c r="I19" s="68">
        <v>129844.78671918067</v>
      </c>
      <c r="J19" s="68">
        <v>129573.37507399369</v>
      </c>
      <c r="K19" s="68">
        <v>127423.09273446086</v>
      </c>
      <c r="L19" s="68">
        <v>123085.81260066647</v>
      </c>
      <c r="M19" s="68">
        <v>122714.50743525413</v>
      </c>
      <c r="N19" s="68">
        <v>120965.46816462984</v>
      </c>
      <c r="O19" s="68">
        <v>125387.38756078441</v>
      </c>
      <c r="P19" s="68">
        <v>119178.97874309415</v>
      </c>
    </row>
    <row r="20" spans="1:16" s="68" customFormat="1" x14ac:dyDescent="0.15">
      <c r="A20">
        <f t="shared" si="0"/>
        <v>19</v>
      </c>
      <c r="B20" s="68">
        <v>133717.8517890574</v>
      </c>
      <c r="C20" s="68">
        <v>139616.34385090682</v>
      </c>
      <c r="D20" s="68">
        <v>137313.12267203094</v>
      </c>
      <c r="E20" s="68">
        <v>137035.38712086287</v>
      </c>
      <c r="F20" s="68">
        <v>131766.82858329092</v>
      </c>
      <c r="G20" s="68">
        <v>129889.08439455122</v>
      </c>
      <c r="H20" s="68">
        <v>129507.88596321948</v>
      </c>
      <c r="I20" s="68">
        <v>135161.00571681722</v>
      </c>
      <c r="J20" s="68">
        <v>134867.86396066492</v>
      </c>
      <c r="K20" s="68">
        <v>132666.94126000145</v>
      </c>
      <c r="L20" s="68">
        <v>128000.12469094965</v>
      </c>
      <c r="M20" s="68">
        <v>127606.34651858197</v>
      </c>
      <c r="N20" s="68">
        <v>125814.10603816855</v>
      </c>
      <c r="O20" s="68">
        <v>130571.41509803697</v>
      </c>
      <c r="P20" s="68">
        <v>123973.00922997463</v>
      </c>
    </row>
    <row r="21" spans="1:16" s="68" customFormat="1" x14ac:dyDescent="0.15">
      <c r="A21">
        <f t="shared" si="0"/>
        <v>20</v>
      </c>
      <c r="B21" s="68">
        <v>138906.09442654272</v>
      </c>
      <c r="C21" s="68">
        <v>145148.14992955173</v>
      </c>
      <c r="D21" s="68">
        <v>142796.13438853077</v>
      </c>
      <c r="E21" s="68">
        <v>142494.00766510109</v>
      </c>
      <c r="F21" s="68">
        <v>136897.9563667629</v>
      </c>
      <c r="G21" s="68">
        <v>134977.27138904386</v>
      </c>
      <c r="H21" s="68">
        <v>134571.54435145188</v>
      </c>
      <c r="I21" s="68">
        <v>140583.34767418224</v>
      </c>
      <c r="J21" s="68">
        <v>140265.59911794556</v>
      </c>
      <c r="K21" s="68">
        <v>138017.59273014797</v>
      </c>
      <c r="L21" s="68">
        <v>133032.4442941999</v>
      </c>
      <c r="M21" s="68">
        <v>132613.91118028751</v>
      </c>
      <c r="N21" s="68">
        <v>130780.44468741993</v>
      </c>
      <c r="O21" s="68">
        <v>135862.44250078569</v>
      </c>
      <c r="P21" s="68">
        <v>128884.5047309371</v>
      </c>
    </row>
    <row r="22" spans="1:16" s="68" customFormat="1" x14ac:dyDescent="0.15">
      <c r="A22">
        <f t="shared" si="0"/>
        <v>21</v>
      </c>
      <c r="B22" s="68">
        <v>144215.0634064253</v>
      </c>
      <c r="C22" s="68">
        <v>150787.92920322562</v>
      </c>
      <c r="D22" s="68">
        <v>148390.74236218567</v>
      </c>
      <c r="E22" s="68">
        <v>148061.26139211058</v>
      </c>
      <c r="F22" s="68">
        <v>142149.78436524209</v>
      </c>
      <c r="G22" s="68">
        <v>140188.36230226839</v>
      </c>
      <c r="H22" s="68">
        <v>139755.81212647434</v>
      </c>
      <c r="I22" s="68">
        <v>146117.71929242869</v>
      </c>
      <c r="J22" s="68">
        <v>145772.45879903846</v>
      </c>
      <c r="K22" s="68">
        <v>143480.70933301473</v>
      </c>
      <c r="L22" s="68">
        <v>138187.51319613156</v>
      </c>
      <c r="M22" s="68">
        <v>137741.96859450106</v>
      </c>
      <c r="N22" s="68">
        <v>135869.29530991652</v>
      </c>
      <c r="O22" s="68">
        <v>141266.24454796879</v>
      </c>
      <c r="P22" s="68">
        <v>133918.27748434697</v>
      </c>
    </row>
    <row r="23" spans="1:16" s="68" customFormat="1" x14ac:dyDescent="0.15">
      <c r="A23">
        <f t="shared" si="0"/>
        <v>22</v>
      </c>
      <c r="B23" s="68">
        <v>149643.05837947334</v>
      </c>
      <c r="C23" s="68">
        <v>156531.98289252506</v>
      </c>
      <c r="D23" s="68">
        <v>154093.8138557387</v>
      </c>
      <c r="E23" s="68">
        <v>153733.72360475687</v>
      </c>
      <c r="F23" s="68">
        <v>147520.7839638647</v>
      </c>
      <c r="G23" s="68">
        <v>145521.24721934859</v>
      </c>
      <c r="H23" s="68">
        <v>145059.35698424026</v>
      </c>
      <c r="I23" s="68">
        <v>151761.20287429629</v>
      </c>
      <c r="J23" s="68">
        <v>151385.24077303655</v>
      </c>
      <c r="K23" s="68">
        <v>149053.6198841625</v>
      </c>
      <c r="L23" s="68">
        <v>143464.37469219102</v>
      </c>
      <c r="M23" s="68">
        <v>142989.3452434834</v>
      </c>
      <c r="N23" s="68">
        <v>141079.87611947776</v>
      </c>
      <c r="O23" s="68">
        <v>146780.34996409353</v>
      </c>
      <c r="P23" s="68">
        <v>139073.68703389628</v>
      </c>
    </row>
    <row r="24" spans="1:16" s="68" customFormat="1" x14ac:dyDescent="0.15">
      <c r="A24">
        <f t="shared" si="0"/>
        <v>23</v>
      </c>
      <c r="B24" s="68">
        <v>155198.63702117957</v>
      </c>
      <c r="C24" s="68">
        <v>162391.43104508275</v>
      </c>
      <c r="D24" s="68">
        <v>159916.0983041182</v>
      </c>
      <c r="E24" s="68">
        <v>159522.23850471975</v>
      </c>
      <c r="F24" s="68">
        <v>153019.36033864727</v>
      </c>
      <c r="G24" s="68">
        <v>150984.11812781243</v>
      </c>
      <c r="H24" s="68">
        <v>150490.40764415122</v>
      </c>
      <c r="I24" s="68">
        <v>157524.32763023753</v>
      </c>
      <c r="J24" s="68">
        <v>157114.56450819885</v>
      </c>
      <c r="K24" s="68">
        <v>154746.59937199749</v>
      </c>
      <c r="L24" s="68">
        <v>148871.07928205503</v>
      </c>
      <c r="M24" s="68">
        <v>148364.12575946649</v>
      </c>
      <c r="N24" s="68">
        <v>146420.07378717937</v>
      </c>
      <c r="O24" s="68">
        <v>152414.82654577447</v>
      </c>
      <c r="P24" s="68">
        <v>144358.48619792421</v>
      </c>
    </row>
    <row r="25" spans="1:16" s="68" customFormat="1" x14ac:dyDescent="0.15">
      <c r="A25">
        <f t="shared" si="0"/>
        <v>24</v>
      </c>
      <c r="B25" s="68">
        <v>160887.36856570918</v>
      </c>
      <c r="C25" s="68">
        <v>168372.96973325091</v>
      </c>
      <c r="D25" s="68">
        <v>165864.21557485018</v>
      </c>
      <c r="E25" s="68">
        <v>165433.39736955563</v>
      </c>
      <c r="F25" s="68">
        <v>158651.02981802906</v>
      </c>
      <c r="G25" s="68">
        <v>156582.4750348134</v>
      </c>
      <c r="H25" s="68">
        <v>156054.4183921103</v>
      </c>
      <c r="I25" s="68">
        <v>163413.6284295581</v>
      </c>
      <c r="J25" s="68">
        <v>162966.93558646366</v>
      </c>
      <c r="K25" s="68">
        <v>160566.08387495569</v>
      </c>
      <c r="L25" s="68">
        <v>154413.07584743411</v>
      </c>
      <c r="M25" s="68">
        <v>153871.7132763078</v>
      </c>
      <c r="N25" s="68">
        <v>151895.27715447871</v>
      </c>
      <c r="O25" s="68">
        <v>158176.02949469668</v>
      </c>
      <c r="P25" s="68">
        <v>149778.01425356991</v>
      </c>
    </row>
    <row r="26" spans="1:16" s="68" customFormat="1" x14ac:dyDescent="0.15">
      <c r="A26">
        <f t="shared" si="0"/>
        <v>25</v>
      </c>
      <c r="B26" s="68">
        <v>166728.6773592135</v>
      </c>
      <c r="C26" s="68">
        <v>174502.88371158979</v>
      </c>
      <c r="D26" s="68">
        <v>171963.1377334659</v>
      </c>
      <c r="E26" s="68">
        <v>171492.66191814849</v>
      </c>
      <c r="F26" s="68">
        <v>164434.73045896215</v>
      </c>
      <c r="G26" s="68">
        <v>162334.38600953159</v>
      </c>
      <c r="H26" s="68">
        <v>161769.766696657</v>
      </c>
      <c r="I26" s="68">
        <v>169453.42367157395</v>
      </c>
      <c r="J26" s="68">
        <v>168967.14557120699</v>
      </c>
      <c r="K26" s="68">
        <v>166535.63839978617</v>
      </c>
      <c r="L26" s="68">
        <v>160107.98706399178</v>
      </c>
      <c r="M26" s="68">
        <v>159530.02878576785</v>
      </c>
      <c r="N26" s="68">
        <v>157522.59539888948</v>
      </c>
      <c r="O26" s="68">
        <v>164086.91039586265</v>
      </c>
      <c r="P26" s="68">
        <v>155348.96221744362</v>
      </c>
    </row>
    <row r="27" spans="1:16" s="68" customFormat="1" x14ac:dyDescent="0.15">
      <c r="A27">
        <f t="shared" si="0"/>
        <v>26</v>
      </c>
      <c r="B27" s="68">
        <v>172726.78220303496</v>
      </c>
      <c r="C27" s="68">
        <v>180785.58096339484</v>
      </c>
      <c r="D27" s="68">
        <v>178217.3647931978</v>
      </c>
      <c r="E27" s="68">
        <v>177704.4333410142</v>
      </c>
      <c r="F27" s="68">
        <v>170374.68058673874</v>
      </c>
      <c r="G27" s="68">
        <v>168244.15741401614</v>
      </c>
      <c r="H27" s="68">
        <v>167640.66901542162</v>
      </c>
      <c r="I27" s="68">
        <v>175648.20570458061</v>
      </c>
      <c r="J27" s="68">
        <v>175119.58945352994</v>
      </c>
      <c r="K27" s="68">
        <v>172659.74532664745</v>
      </c>
      <c r="L27" s="68">
        <v>165960.11557478405</v>
      </c>
      <c r="M27" s="68">
        <v>165343.28635472702</v>
      </c>
      <c r="N27" s="68">
        <v>163306.32551556747</v>
      </c>
      <c r="O27" s="68">
        <v>170151.94278371934</v>
      </c>
      <c r="P27" s="68">
        <v>161075.62158390789</v>
      </c>
    </row>
    <row r="28" spans="1:16" s="68" customFormat="1" x14ac:dyDescent="0.15">
      <c r="A28">
        <f t="shared" si="0"/>
        <v>27</v>
      </c>
      <c r="B28" s="68">
        <v>178877.83233537275</v>
      </c>
      <c r="C28" s="68">
        <v>187214.12052057101</v>
      </c>
      <c r="D28" s="68">
        <v>184620.7810044449</v>
      </c>
      <c r="E28" s="68">
        <v>184062.18490313686</v>
      </c>
      <c r="F28" s="68">
        <v>176467.2859385277</v>
      </c>
      <c r="G28" s="68">
        <v>174308.79562744734</v>
      </c>
      <c r="H28" s="68">
        <v>173663.82480233163</v>
      </c>
      <c r="I28" s="68">
        <v>181992.18440169451</v>
      </c>
      <c r="J28" s="68">
        <v>181418.077028853</v>
      </c>
      <c r="K28" s="68">
        <v>178932.98816950616</v>
      </c>
      <c r="L28" s="68">
        <v>171966.69777293276</v>
      </c>
      <c r="M28" s="68">
        <v>171308.42345327241</v>
      </c>
      <c r="N28" s="68">
        <v>169243.96704273016</v>
      </c>
      <c r="O28" s="68">
        <v>176366.01352267855</v>
      </c>
      <c r="P28" s="68">
        <v>166955.70496227915</v>
      </c>
    </row>
    <row r="29" spans="1:16" s="68" customFormat="1" x14ac:dyDescent="0.15">
      <c r="A29">
        <f t="shared" si="0"/>
        <v>28</v>
      </c>
      <c r="B29" s="68">
        <v>185225.73259373254</v>
      </c>
      <c r="C29" s="68">
        <v>193848.39135406612</v>
      </c>
      <c r="D29" s="68">
        <v>191229.86709236604</v>
      </c>
      <c r="E29" s="68">
        <v>190623.78143270302</v>
      </c>
      <c r="F29" s="68">
        <v>182755.21850851993</v>
      </c>
      <c r="G29" s="68">
        <v>180568.61377990007</v>
      </c>
      <c r="H29" s="68">
        <v>179880.48578688264</v>
      </c>
      <c r="I29" s="68">
        <v>188540.23533774505</v>
      </c>
      <c r="J29" s="68">
        <v>187918.8246686327</v>
      </c>
      <c r="K29" s="68">
        <v>185408.39265725168</v>
      </c>
      <c r="L29" s="68">
        <v>178166.92117057723</v>
      </c>
      <c r="M29" s="68">
        <v>177465.5358067161</v>
      </c>
      <c r="N29" s="68">
        <v>175373.41086722162</v>
      </c>
      <c r="O29" s="68">
        <v>182780.64208805229</v>
      </c>
      <c r="P29" s="68">
        <v>173026.04797116041</v>
      </c>
    </row>
    <row r="30" spans="1:16" s="68" customFormat="1" x14ac:dyDescent="0.15">
      <c r="A30">
        <f t="shared" si="0"/>
        <v>29</v>
      </c>
      <c r="B30" s="68">
        <v>191774.37870509346</v>
      </c>
      <c r="C30" s="68">
        <v>200691.79000184071</v>
      </c>
      <c r="D30" s="68">
        <v>198048.21035633935</v>
      </c>
      <c r="E30" s="68">
        <v>197392.67351407366</v>
      </c>
      <c r="F30" s="68">
        <v>189242.40113234389</v>
      </c>
      <c r="G30" s="68">
        <v>187027.67453476755</v>
      </c>
      <c r="H30" s="68">
        <v>186294.60430654249</v>
      </c>
      <c r="I30" s="68">
        <v>195295.98612659521</v>
      </c>
      <c r="J30" s="68">
        <v>194625.3259358143</v>
      </c>
      <c r="K30" s="68">
        <v>192089.63120758152</v>
      </c>
      <c r="L30" s="68">
        <v>184564.86933853923</v>
      </c>
      <c r="M30" s="68">
        <v>183818.5986253719</v>
      </c>
      <c r="N30" s="68">
        <v>181698.76289455828</v>
      </c>
      <c r="O30" s="68">
        <v>189399.53630204638</v>
      </c>
      <c r="P30" s="68">
        <v>179290.7735355341</v>
      </c>
    </row>
    <row r="31" spans="1:16" s="68" customFormat="1" x14ac:dyDescent="0.15">
      <c r="A31">
        <f t="shared" si="0"/>
        <v>30</v>
      </c>
      <c r="B31" s="68">
        <v>198529.12717639306</v>
      </c>
      <c r="C31" s="68">
        <v>207749.72801641037</v>
      </c>
      <c r="D31" s="68">
        <v>205081.3118750646</v>
      </c>
      <c r="E31" s="68">
        <v>204374.25696098761</v>
      </c>
      <c r="F31" s="68">
        <v>195934.17529850459</v>
      </c>
      <c r="G31" s="68">
        <v>193691.39140987417</v>
      </c>
      <c r="H31" s="68">
        <v>192911.50289486803</v>
      </c>
      <c r="I31" s="68">
        <v>202264.92208558344</v>
      </c>
      <c r="J31" s="68">
        <v>201542.96284813157</v>
      </c>
      <c r="K31" s="68">
        <v>198982.16944168191</v>
      </c>
      <c r="L31" s="68">
        <v>191165.93775839618</v>
      </c>
      <c r="M31" s="68">
        <v>190372.91792182662</v>
      </c>
      <c r="N31" s="68">
        <v>188225.39617403518</v>
      </c>
      <c r="O31" s="68">
        <v>196228.14472492124</v>
      </c>
      <c r="P31" s="68">
        <v>185755.23533295729</v>
      </c>
    </row>
    <row r="32" spans="1:16" s="68" customFormat="1" x14ac:dyDescent="0.15">
      <c r="A32">
        <f t="shared" si="0"/>
        <v>31</v>
      </c>
      <c r="B32" s="68">
        <v>205491.61335047751</v>
      </c>
      <c r="C32" s="68">
        <v>215022.47475813748</v>
      </c>
      <c r="D32" s="68">
        <v>212319.91749168499</v>
      </c>
      <c r="E32" s="68">
        <v>211568.97382563882</v>
      </c>
      <c r="F32" s="68">
        <v>202832.27925971849</v>
      </c>
      <c r="G32" s="68">
        <v>200554.7954272753</v>
      </c>
      <c r="H32" s="68">
        <v>199733.03671867715</v>
      </c>
      <c r="I32" s="68">
        <v>209438.22538361987</v>
      </c>
      <c r="J32" s="68">
        <v>208672.31721658295</v>
      </c>
      <c r="K32" s="68">
        <v>206077.69090906624</v>
      </c>
      <c r="L32" s="68">
        <v>197965.46421999982</v>
      </c>
      <c r="M32" s="68">
        <v>197130.44294734803</v>
      </c>
      <c r="N32" s="68">
        <v>194949.00006578854</v>
      </c>
      <c r="O32" s="68">
        <v>203258.55828429296</v>
      </c>
      <c r="P32" s="68">
        <v>192415.40770419361</v>
      </c>
    </row>
    <row r="33" spans="1:16" s="68" customFormat="1" x14ac:dyDescent="0.15">
      <c r="A33">
        <f t="shared" si="0"/>
        <v>32</v>
      </c>
      <c r="B33" s="68">
        <v>212657.57729939799</v>
      </c>
      <c r="C33" s="68">
        <v>222502.30864495863</v>
      </c>
      <c r="D33" s="68">
        <v>219766.43850701308</v>
      </c>
      <c r="E33" s="68">
        <v>218969.56216765917</v>
      </c>
      <c r="F33" s="68">
        <v>209932.73857472101</v>
      </c>
      <c r="G33" s="68">
        <v>207621.04234570466</v>
      </c>
      <c r="H33" s="68">
        <v>206755.55869179755</v>
      </c>
      <c r="I33" s="68">
        <v>216818.38770894409</v>
      </c>
      <c r="J33" s="68">
        <v>216006.50084234591</v>
      </c>
      <c r="K33" s="68">
        <v>213378.77872518689</v>
      </c>
      <c r="L33" s="68">
        <v>204966.66052756703</v>
      </c>
      <c r="M33" s="68">
        <v>204087.79211468363</v>
      </c>
      <c r="N33" s="68">
        <v>201872.84943672977</v>
      </c>
      <c r="O33" s="68">
        <v>210493.43380972851</v>
      </c>
      <c r="P33" s="68">
        <v>199274.61588706079</v>
      </c>
    </row>
    <row r="34" spans="1:16" s="68" customFormat="1" x14ac:dyDescent="0.15">
      <c r="A34">
        <f t="shared" si="0"/>
        <v>33</v>
      </c>
      <c r="B34" s="68">
        <v>220027.08950718772</v>
      </c>
      <c r="C34" s="68">
        <v>230187.58061584714</v>
      </c>
      <c r="D34" s="68">
        <v>227419.66773859583</v>
      </c>
      <c r="E34" s="68">
        <v>226574.61343690645</v>
      </c>
      <c r="F34" s="68">
        <v>217235.77660572436</v>
      </c>
      <c r="G34" s="68">
        <v>214890.69074131671</v>
      </c>
      <c r="H34" s="68">
        <v>213979.46696722216</v>
      </c>
      <c r="I34" s="68">
        <v>224404.39300558198</v>
      </c>
      <c r="J34" s="68">
        <v>223544.30062181954</v>
      </c>
      <c r="K34" s="68">
        <v>220884.63606868772</v>
      </c>
      <c r="L34" s="68">
        <v>212170.22348201269</v>
      </c>
      <c r="M34" s="68">
        <v>211245.50506301643</v>
      </c>
      <c r="N34" s="68">
        <v>208997.79889003595</v>
      </c>
      <c r="O34" s="68">
        <v>217932.15245313573</v>
      </c>
      <c r="P34" s="68">
        <v>206333.84205670972</v>
      </c>
    </row>
    <row r="35" spans="1:16" s="68" customFormat="1" x14ac:dyDescent="0.15">
      <c r="A35">
        <f t="shared" ref="A35:A66" si="1">A34+1</f>
        <v>34</v>
      </c>
      <c r="B35" s="68">
        <v>227607.2690258431</v>
      </c>
      <c r="C35" s="68">
        <v>238086.24823176934</v>
      </c>
      <c r="D35" s="68">
        <v>235287.50630046052</v>
      </c>
      <c r="E35" s="68">
        <v>234391.98475250156</v>
      </c>
      <c r="F35" s="68">
        <v>224748.45203120841</v>
      </c>
      <c r="G35" s="68">
        <v>222370.7774327053</v>
      </c>
      <c r="H35" s="68">
        <v>221411.74943536217</v>
      </c>
      <c r="I35" s="68">
        <v>232204.06039761688</v>
      </c>
      <c r="J35" s="68">
        <v>231293.49135731865</v>
      </c>
      <c r="K35" s="68">
        <v>228602.98654641712</v>
      </c>
      <c r="L35" s="68">
        <v>219583.1316420972</v>
      </c>
      <c r="M35" s="68">
        <v>218610.5113017059</v>
      </c>
      <c r="N35" s="68">
        <v>216330.75856594159</v>
      </c>
      <c r="O35" s="68">
        <v>225582.35944327345</v>
      </c>
      <c r="P35" s="68">
        <v>213599.93985162227</v>
      </c>
    </row>
    <row r="36" spans="1:16" s="68" customFormat="1" x14ac:dyDescent="0.15">
      <c r="A36">
        <f t="shared" si="1"/>
        <v>35</v>
      </c>
      <c r="B36" s="68">
        <v>235395.6183597385</v>
      </c>
      <c r="C36" s="68">
        <v>246193.29916058769</v>
      </c>
      <c r="D36" s="68">
        <v>243365.57425462885</v>
      </c>
      <c r="E36" s="68">
        <v>242417.02407101882</v>
      </c>
      <c r="F36" s="68">
        <v>232468.50097607687</v>
      </c>
      <c r="G36" s="68">
        <v>230059.5211158091</v>
      </c>
      <c r="H36" s="68">
        <v>229050.4103861473</v>
      </c>
      <c r="I36" s="68">
        <v>240213.29720472926</v>
      </c>
      <c r="J36" s="68">
        <v>239249.71446650941</v>
      </c>
      <c r="K36" s="68">
        <v>236530.06800866369</v>
      </c>
      <c r="L36" s="68">
        <v>227203.81676952884</v>
      </c>
      <c r="M36" s="68">
        <v>226181.03290344289</v>
      </c>
      <c r="N36" s="68">
        <v>223870.40454190169</v>
      </c>
      <c r="O36" s="68">
        <v>233440.56164038193</v>
      </c>
      <c r="P36" s="68">
        <v>221071.78358510369</v>
      </c>
    </row>
    <row r="37" spans="1:16" s="68" customFormat="1" x14ac:dyDescent="0.15">
      <c r="A37">
        <f t="shared" si="1"/>
        <v>36</v>
      </c>
      <c r="B37" s="68">
        <v>243397.20252087549</v>
      </c>
      <c r="C37" s="68">
        <v>254513.97018064026</v>
      </c>
      <c r="D37" s="68">
        <v>251659.21014960387</v>
      </c>
      <c r="E37" s="68">
        <v>250654.96636190655</v>
      </c>
      <c r="F37" s="68">
        <v>240400.99404760488</v>
      </c>
      <c r="G37" s="68">
        <v>237962.09218645483</v>
      </c>
      <c r="H37" s="68">
        <v>236900.52593375379</v>
      </c>
      <c r="I37" s="68">
        <v>248437.43911287838</v>
      </c>
      <c r="J37" s="68">
        <v>247418.20331765932</v>
      </c>
      <c r="K37" s="68">
        <v>244671.21222426556</v>
      </c>
      <c r="L37" s="68">
        <v>235037.45214085313</v>
      </c>
      <c r="M37" s="68">
        <v>233962.14995735703</v>
      </c>
      <c r="N37" s="68">
        <v>231621.91235787308</v>
      </c>
      <c r="O37" s="68">
        <v>241512.08736707238</v>
      </c>
      <c r="P37" s="68">
        <v>228754.5500424018</v>
      </c>
    </row>
    <row r="38" spans="1:16" s="68" customFormat="1" x14ac:dyDescent="0.15">
      <c r="A38">
        <f t="shared" si="1"/>
        <v>37</v>
      </c>
      <c r="B38" s="68">
        <v>251610.74541669546</v>
      </c>
      <c r="C38" s="68">
        <v>263045.06543942686</v>
      </c>
      <c r="D38" s="68">
        <v>260165.76775094037</v>
      </c>
      <c r="E38" s="68">
        <v>259102.90805025055</v>
      </c>
      <c r="F38" s="68">
        <v>248544.85161523448</v>
      </c>
      <c r="G38" s="68">
        <v>246077.84445357864</v>
      </c>
      <c r="H38" s="68">
        <v>244961.24230134528</v>
      </c>
      <c r="I38" s="68">
        <v>256874.07282535333</v>
      </c>
      <c r="J38" s="68">
        <v>255796.29284718158</v>
      </c>
      <c r="K38" s="68">
        <v>253024.27442756569</v>
      </c>
      <c r="L38" s="68">
        <v>243083.57090896048</v>
      </c>
      <c r="M38" s="68">
        <v>241953.19236625641</v>
      </c>
      <c r="N38" s="68">
        <v>239585.02108750568</v>
      </c>
      <c r="O38" s="68">
        <v>249795.01078610163</v>
      </c>
      <c r="P38" s="68">
        <v>236648.14558981865</v>
      </c>
    </row>
    <row r="39" spans="1:16" s="68" customFormat="1" x14ac:dyDescent="0.15">
      <c r="A39">
        <f t="shared" si="1"/>
        <v>38</v>
      </c>
      <c r="B39" s="68">
        <v>260022.62422835408</v>
      </c>
      <c r="C39" s="68">
        <v>271767.22123974172</v>
      </c>
      <c r="D39" s="68">
        <v>268867.2827331642</v>
      </c>
      <c r="E39" s="68">
        <v>267742.33219677163</v>
      </c>
      <c r="F39" s="68">
        <v>256887.01217224853</v>
      </c>
      <c r="G39" s="68">
        <v>254394.79082647857</v>
      </c>
      <c r="H39" s="68">
        <v>253220.14512245898</v>
      </c>
      <c r="I39" s="68">
        <v>265505.91161101568</v>
      </c>
      <c r="J39" s="68">
        <v>264366.1575598694</v>
      </c>
      <c r="K39" s="68">
        <v>261572.75029803481</v>
      </c>
      <c r="L39" s="68">
        <v>251330.70277874515</v>
      </c>
      <c r="M39" s="68">
        <v>250142.27318068952</v>
      </c>
      <c r="N39" s="68">
        <v>247748.85589388511</v>
      </c>
      <c r="O39" s="68">
        <v>258273.4661423548</v>
      </c>
      <c r="P39" s="68">
        <v>244742.18042937634</v>
      </c>
    </row>
    <row r="40" spans="1:16" s="68" customFormat="1" x14ac:dyDescent="0.15">
      <c r="A40">
        <f t="shared" si="1"/>
        <v>39</v>
      </c>
      <c r="B40" s="68">
        <v>268627.49761166913</v>
      </c>
      <c r="C40" s="68">
        <v>280672.34237527952</v>
      </c>
      <c r="D40" s="68">
        <v>277756.47783201508</v>
      </c>
      <c r="E40" s="68">
        <v>276565.59038982034</v>
      </c>
      <c r="F40" s="68">
        <v>265422.44417851168</v>
      </c>
      <c r="G40" s="68">
        <v>262908.55557603261</v>
      </c>
      <c r="H40" s="68">
        <v>261672.56029698695</v>
      </c>
      <c r="I40" s="68">
        <v>274326.03519479313</v>
      </c>
      <c r="J40" s="68">
        <v>273120.51460005145</v>
      </c>
      <c r="K40" s="68">
        <v>270310.13234301429</v>
      </c>
      <c r="L40" s="68">
        <v>259774.75693628337</v>
      </c>
      <c r="M40" s="68">
        <v>258525.00995726103</v>
      </c>
      <c r="N40" s="68">
        <v>256109.65440055274</v>
      </c>
      <c r="O40" s="68">
        <v>266941.28343263752</v>
      </c>
      <c r="P40" s="68">
        <v>253033.159975063</v>
      </c>
    </row>
    <row r="41" spans="1:16" s="68" customFormat="1" x14ac:dyDescent="0.15">
      <c r="A41">
        <f t="shared" si="1"/>
        <v>40</v>
      </c>
      <c r="B41" s="68">
        <v>277430.74932293629</v>
      </c>
      <c r="C41" s="68">
        <v>289766.54524340027</v>
      </c>
      <c r="D41" s="68">
        <v>286839.60211671068</v>
      </c>
      <c r="E41" s="68">
        <v>285578.75442366523</v>
      </c>
      <c r="F41" s="68">
        <v>274156.52328801458</v>
      </c>
      <c r="G41" s="68">
        <v>271624.66486832366</v>
      </c>
      <c r="H41" s="68">
        <v>270323.85428956215</v>
      </c>
      <c r="I41" s="68">
        <v>283340.65340012091</v>
      </c>
      <c r="J41" s="68">
        <v>282065.40039582527</v>
      </c>
      <c r="K41" s="68">
        <v>279242.58586894418</v>
      </c>
      <c r="L41" s="68">
        <v>268421.24920943589</v>
      </c>
      <c r="M41" s="68">
        <v>267106.76205684862</v>
      </c>
      <c r="N41" s="68">
        <v>264672.92052302184</v>
      </c>
      <c r="O41" s="68">
        <v>275804.59248315124</v>
      </c>
      <c r="P41" s="68">
        <v>261526.57866700258</v>
      </c>
    </row>
    <row r="42" spans="1:16" s="68" customFormat="1" x14ac:dyDescent="0.15">
      <c r="A42">
        <f t="shared" si="1"/>
        <v>41</v>
      </c>
      <c r="B42" s="68">
        <v>286436.58557221253</v>
      </c>
      <c r="C42" s="68">
        <v>299054.39663171867</v>
      </c>
      <c r="D42" s="68">
        <v>296104.43081881444</v>
      </c>
      <c r="E42" s="68">
        <v>294786.39899269043</v>
      </c>
      <c r="F42" s="68">
        <v>283093.48255418695</v>
      </c>
      <c r="G42" s="68">
        <v>280534.85539763194</v>
      </c>
      <c r="H42" s="68">
        <v>279178.29153847229</v>
      </c>
      <c r="I42" s="68">
        <v>292538.03194906184</v>
      </c>
      <c r="J42" s="68">
        <v>291205.39733148896</v>
      </c>
      <c r="K42" s="68">
        <v>288358.94457076699</v>
      </c>
      <c r="L42" s="68">
        <v>277262.31109502108</v>
      </c>
      <c r="M42" s="68">
        <v>275891.82005932741</v>
      </c>
      <c r="N42" s="68">
        <v>273431.24174223986</v>
      </c>
      <c r="O42" s="68">
        <v>284852.69191138283</v>
      </c>
      <c r="P42" s="68">
        <v>270215.39636073855</v>
      </c>
    </row>
    <row r="43" spans="1:16" s="68" customFormat="1" x14ac:dyDescent="0.15">
      <c r="A43">
        <f t="shared" si="1"/>
        <v>42</v>
      </c>
      <c r="B43" s="68">
        <v>295637.59288278007</v>
      </c>
      <c r="C43" s="68">
        <v>308525.47558447969</v>
      </c>
      <c r="D43" s="68">
        <v>305556.62964389037</v>
      </c>
      <c r="E43" s="68">
        <v>304178.61413145828</v>
      </c>
      <c r="F43" s="68">
        <v>292226.27154364629</v>
      </c>
      <c r="G43" s="68">
        <v>289644.09130421042</v>
      </c>
      <c r="H43" s="68">
        <v>288229.24157457362</v>
      </c>
      <c r="I43" s="68">
        <v>301923.8100034782</v>
      </c>
      <c r="J43" s="68">
        <v>300531.0145002855</v>
      </c>
      <c r="K43" s="68">
        <v>297664.81831259717</v>
      </c>
      <c r="L43" s="68">
        <v>286302.91139581555</v>
      </c>
      <c r="M43" s="68">
        <v>284873.89701191214</v>
      </c>
      <c r="N43" s="68">
        <v>282389.59273500904</v>
      </c>
      <c r="O43" s="68">
        <v>294091.16903923173</v>
      </c>
      <c r="P43" s="68">
        <v>279104.59320060513</v>
      </c>
    </row>
    <row r="44" spans="1:16" s="68" customFormat="1" x14ac:dyDescent="0.15">
      <c r="A44">
        <f t="shared" si="1"/>
        <v>43</v>
      </c>
      <c r="B44" s="68">
        <v>305043.36708094849</v>
      </c>
      <c r="C44" s="68">
        <v>318191.45240274229</v>
      </c>
      <c r="D44" s="68">
        <v>315207.70311654214</v>
      </c>
      <c r="E44" s="68">
        <v>313766.83354722685</v>
      </c>
      <c r="F44" s="68">
        <v>301564.35433188832</v>
      </c>
      <c r="G44" s="68">
        <v>298961.75614708773</v>
      </c>
      <c r="H44" s="68">
        <v>297486.01719352108</v>
      </c>
      <c r="I44" s="68">
        <v>311509.30012000276</v>
      </c>
      <c r="J44" s="68">
        <v>310053.49399861944</v>
      </c>
      <c r="K44" s="68">
        <v>307171.2992841198</v>
      </c>
      <c r="L44" s="68">
        <v>295552.31084316701</v>
      </c>
      <c r="M44" s="68">
        <v>294062.18320153374</v>
      </c>
      <c r="N44" s="68">
        <v>291557.09305741981</v>
      </c>
      <c r="O44" s="68">
        <v>303530.93752794777</v>
      </c>
      <c r="P44" s="68">
        <v>288203.17432584544</v>
      </c>
    </row>
    <row r="45" spans="1:16" s="68" customFormat="1" x14ac:dyDescent="0.15">
      <c r="A45">
        <f t="shared" si="1"/>
        <v>44</v>
      </c>
      <c r="B45" s="68">
        <v>314647.87530114874</v>
      </c>
      <c r="C45" s="68">
        <v>328043.94492706528</v>
      </c>
      <c r="D45" s="68">
        <v>325049.93619533896</v>
      </c>
      <c r="E45" s="68">
        <v>323543.10368345561</v>
      </c>
      <c r="F45" s="68">
        <v>311102.0132107588</v>
      </c>
      <c r="G45" s="68">
        <v>308482.69581339048</v>
      </c>
      <c r="H45" s="68">
        <v>306943.26620321028</v>
      </c>
      <c r="I45" s="68">
        <v>321287.13495294104</v>
      </c>
      <c r="J45" s="68">
        <v>319765.23480386601</v>
      </c>
      <c r="K45" s="68">
        <v>316871.42438858555</v>
      </c>
      <c r="L45" s="68">
        <v>305005.65127129259</v>
      </c>
      <c r="M45" s="68">
        <v>303451.62616960309</v>
      </c>
      <c r="N45" s="68">
        <v>300929.22748143307</v>
      </c>
      <c r="O45" s="68">
        <v>313165.36653063807</v>
      </c>
      <c r="P45" s="68">
        <v>297506.90551537042</v>
      </c>
    </row>
    <row r="46" spans="1:16" s="68" customFormat="1" x14ac:dyDescent="0.15">
      <c r="A46">
        <f t="shared" si="1"/>
        <v>45</v>
      </c>
      <c r="B46" s="68">
        <v>324451.30350600247</v>
      </c>
      <c r="C46" s="68">
        <v>338082.69482604368</v>
      </c>
      <c r="D46" s="68">
        <v>335083.40940793254</v>
      </c>
      <c r="E46" s="68">
        <v>333507.31684720702</v>
      </c>
      <c r="F46" s="68">
        <v>320839.56635225291</v>
      </c>
      <c r="G46" s="68">
        <v>318207.54429745773</v>
      </c>
      <c r="H46" s="68">
        <v>316601.46128273121</v>
      </c>
      <c r="I46" s="68">
        <v>331257.51718755311</v>
      </c>
      <c r="J46" s="68">
        <v>329666.25488182157</v>
      </c>
      <c r="K46" s="68">
        <v>326765.54012437799</v>
      </c>
      <c r="L46" s="68">
        <v>314663.69168647064</v>
      </c>
      <c r="M46" s="68">
        <v>313042.82636300783</v>
      </c>
      <c r="N46" s="68">
        <v>310506.90086208691</v>
      </c>
      <c r="O46" s="68">
        <v>322994.92230742791</v>
      </c>
      <c r="P46" s="68">
        <v>307016.81206033216</v>
      </c>
    </row>
    <row r="47" spans="1:16" s="68" customFormat="1" x14ac:dyDescent="0.15">
      <c r="A47">
        <f t="shared" si="1"/>
        <v>46</v>
      </c>
      <c r="B47" s="68">
        <v>340673.86868130259</v>
      </c>
      <c r="C47" s="68">
        <v>348305.10437913431</v>
      </c>
      <c r="D47" s="68">
        <v>345305.96696848754</v>
      </c>
      <c r="E47" s="68">
        <v>343657.09509918961</v>
      </c>
      <c r="F47" s="68">
        <v>330775.44993351941</v>
      </c>
      <c r="G47" s="68">
        <v>328135.13859510294</v>
      </c>
      <c r="H47" s="68">
        <v>326459.25116969069</v>
      </c>
      <c r="I47" s="68">
        <v>341418.46925357706</v>
      </c>
      <c r="J47" s="68">
        <v>339754.35893485928</v>
      </c>
      <c r="K47" s="68">
        <v>336851.87811551639</v>
      </c>
      <c r="L47" s="68">
        <v>324525.44116816396</v>
      </c>
      <c r="M47" s="68">
        <v>322834.60807934584</v>
      </c>
      <c r="N47" s="68">
        <v>320289.32296446234</v>
      </c>
      <c r="O47" s="68">
        <v>333018.01011272514</v>
      </c>
      <c r="P47" s="68">
        <v>316732.2692929497</v>
      </c>
    </row>
    <row r="48" spans="1:16" s="68" customFormat="1" x14ac:dyDescent="0.15">
      <c r="A48">
        <f t="shared" si="1"/>
        <v>47</v>
      </c>
      <c r="B48" s="68">
        <v>357707.56211536773</v>
      </c>
      <c r="C48" s="68">
        <v>358712.64203920984</v>
      </c>
      <c r="D48" s="68">
        <v>355719.3597164455</v>
      </c>
      <c r="E48" s="68">
        <v>353993.98474394967</v>
      </c>
      <c r="F48" s="68">
        <v>340911.13452895696</v>
      </c>
      <c r="G48" s="68">
        <v>338267.22943588218</v>
      </c>
      <c r="H48" s="68">
        <v>336518.21073589136</v>
      </c>
      <c r="I48" s="68">
        <v>351771.80492366955</v>
      </c>
      <c r="J48" s="68">
        <v>350031.16019316495</v>
      </c>
      <c r="K48" s="68">
        <v>347132.32844680065</v>
      </c>
      <c r="L48" s="68">
        <v>334592.73476689716</v>
      </c>
      <c r="M48" s="68">
        <v>332828.63364392135</v>
      </c>
      <c r="N48" s="68">
        <v>330278.42854606285</v>
      </c>
      <c r="O48" s="68">
        <v>343236.58536924073</v>
      </c>
      <c r="P48" s="68">
        <v>326655.29538995522</v>
      </c>
    </row>
    <row r="49" spans="1:16" s="68" customFormat="1" x14ac:dyDescent="0.15">
      <c r="A49">
        <f t="shared" si="1"/>
        <v>48</v>
      </c>
      <c r="B49" s="68">
        <v>357205.98519016511</v>
      </c>
      <c r="C49" s="68">
        <v>369287.7170391673</v>
      </c>
      <c r="D49" s="68">
        <v>366307.0651714062</v>
      </c>
      <c r="E49" s="68">
        <v>364501.07149781141</v>
      </c>
      <c r="F49" s="68">
        <v>351233.18861619523</v>
      </c>
      <c r="G49" s="68">
        <v>348591.29240884341</v>
      </c>
      <c r="H49" s="68">
        <v>346765.49443553458</v>
      </c>
      <c r="I49" s="68">
        <v>362301.55046095187</v>
      </c>
      <c r="J49" s="68">
        <v>360480.30212681094</v>
      </c>
      <c r="K49" s="68">
        <v>357591.55738558352</v>
      </c>
      <c r="L49" s="68">
        <v>344853.52289375453</v>
      </c>
      <c r="M49" s="68">
        <v>343012.53939529543</v>
      </c>
      <c r="N49" s="68">
        <v>340462.72023939475</v>
      </c>
      <c r="O49" s="68">
        <v>353635.84170705813</v>
      </c>
      <c r="P49" s="68">
        <v>336774.8468401779</v>
      </c>
    </row>
    <row r="50" spans="1:16" s="68" customFormat="1" x14ac:dyDescent="0.15">
      <c r="A50">
        <f t="shared" si="1"/>
        <v>49</v>
      </c>
      <c r="B50" s="68">
        <v>375066.28444967337</v>
      </c>
      <c r="C50" s="68">
        <v>380013.55376176967</v>
      </c>
      <c r="D50" s="68">
        <v>377053.35426458053</v>
      </c>
      <c r="E50" s="68">
        <v>375162.20840854972</v>
      </c>
      <c r="F50" s="68">
        <v>361728.50940898596</v>
      </c>
      <c r="G50" s="68">
        <v>359095.12626898597</v>
      </c>
      <c r="H50" s="68">
        <v>357188.55760869908</v>
      </c>
      <c r="I50" s="68">
        <v>372992.48636052781</v>
      </c>
      <c r="J50" s="68">
        <v>371086.1571805813</v>
      </c>
      <c r="K50" s="68">
        <v>368214.94095141871</v>
      </c>
      <c r="L50" s="68">
        <v>355296.05642280052</v>
      </c>
      <c r="M50" s="68">
        <v>353374.24049127154</v>
      </c>
      <c r="N50" s="68">
        <v>350830.97567684844</v>
      </c>
      <c r="O50" s="68">
        <v>364201.64688076521</v>
      </c>
      <c r="P50" s="68">
        <v>347080.1349965398</v>
      </c>
    </row>
    <row r="51" spans="1:16" s="68" customFormat="1" x14ac:dyDescent="0.15">
      <c r="A51">
        <f t="shared" si="1"/>
        <v>50</v>
      </c>
      <c r="B51" s="68">
        <v>393819.59867215704</v>
      </c>
      <c r="C51" s="68">
        <v>390891.48365355597</v>
      </c>
      <c r="D51" s="68">
        <v>387959.99063980742</v>
      </c>
      <c r="E51" s="68">
        <v>385978.73164320737</v>
      </c>
      <c r="F51" s="68">
        <v>372397.92475907557</v>
      </c>
      <c r="G51" s="68">
        <v>369780.00745461712</v>
      </c>
      <c r="H51" s="68">
        <v>367788.31945549586</v>
      </c>
      <c r="I51" s="68">
        <v>383846.40128338599</v>
      </c>
      <c r="J51" s="68">
        <v>381850.09944445087</v>
      </c>
      <c r="K51" s="68">
        <v>379004.30246738176</v>
      </c>
      <c r="L51" s="68">
        <v>365921.6800918348</v>
      </c>
      <c r="M51" s="68">
        <v>363914.73451674945</v>
      </c>
      <c r="N51" s="68">
        <v>361384.62278354936</v>
      </c>
      <c r="O51" s="68">
        <v>374935.85715350002</v>
      </c>
      <c r="P51" s="68">
        <v>357572.65920956811</v>
      </c>
    </row>
    <row r="52" spans="1:16" s="68" customFormat="1" x14ac:dyDescent="0.15">
      <c r="A52">
        <f t="shared" si="1"/>
        <v>51</v>
      </c>
      <c r="B52" s="68">
        <v>391358.22618045605</v>
      </c>
      <c r="C52" s="68">
        <v>401914.38240056788</v>
      </c>
      <c r="D52" s="68">
        <v>398988.22425046324</v>
      </c>
      <c r="E52" s="68">
        <v>396943.91206815158</v>
      </c>
      <c r="F52" s="68">
        <v>383235.57937284134</v>
      </c>
      <c r="G52" s="68">
        <v>380615.06264101225</v>
      </c>
      <c r="H52" s="68">
        <v>378559.21995228052</v>
      </c>
      <c r="I52" s="68">
        <v>394825.62642937404</v>
      </c>
      <c r="J52" s="68">
        <v>392765.6413065184</v>
      </c>
      <c r="K52" s="68">
        <v>389923.19776319672</v>
      </c>
      <c r="L52" s="68">
        <v>376700.45050584397</v>
      </c>
      <c r="M52" s="68">
        <v>374628.70727378299</v>
      </c>
      <c r="N52" s="68">
        <v>372094.80025495682</v>
      </c>
      <c r="O52" s="68">
        <v>385803.06683791522</v>
      </c>
      <c r="P52" s="68">
        <v>368224.44785453205</v>
      </c>
    </row>
    <row r="53" spans="1:16" s="68" customFormat="1" x14ac:dyDescent="0.15">
      <c r="A53">
        <f t="shared" si="1"/>
        <v>52</v>
      </c>
      <c r="B53" s="68">
        <v>410926.13748947886</v>
      </c>
      <c r="C53" s="68">
        <v>413080.92523204692</v>
      </c>
      <c r="D53" s="68">
        <v>410166.06735634542</v>
      </c>
      <c r="E53" s="68">
        <v>408056.41050936148</v>
      </c>
      <c r="F53" s="68">
        <v>394240.0062259995</v>
      </c>
      <c r="G53" s="68">
        <v>391622.04665874719</v>
      </c>
      <c r="H53" s="68">
        <v>389499.89681155654</v>
      </c>
      <c r="I53" s="68">
        <v>405957.48583053722</v>
      </c>
      <c r="J53" s="68">
        <v>403831.52545852936</v>
      </c>
      <c r="K53" s="68">
        <v>400998.26720447192</v>
      </c>
      <c r="L53" s="68">
        <v>387653.61788677477</v>
      </c>
      <c r="M53" s="68">
        <v>385514.91653254442</v>
      </c>
      <c r="N53" s="68">
        <v>382982.17859105015</v>
      </c>
      <c r="O53" s="68">
        <v>396829.27265101759</v>
      </c>
      <c r="P53" s="68">
        <v>379055.70101323811</v>
      </c>
    </row>
    <row r="54" spans="1:16" s="68" customFormat="1" x14ac:dyDescent="0.15">
      <c r="A54">
        <f t="shared" si="1"/>
        <v>53</v>
      </c>
      <c r="B54" s="68">
        <v>410926.13748947886</v>
      </c>
      <c r="C54" s="68">
        <v>424368.61664064054</v>
      </c>
      <c r="D54" s="68">
        <v>421471.97686348448</v>
      </c>
      <c r="E54" s="68">
        <v>419294.48222733726</v>
      </c>
      <c r="F54" s="68">
        <v>405392.59365654906</v>
      </c>
      <c r="G54" s="68">
        <v>402783.27592928149</v>
      </c>
      <c r="H54" s="68">
        <v>400592.50509957824</v>
      </c>
      <c r="I54" s="68">
        <v>417221.02489465318</v>
      </c>
      <c r="J54" s="68">
        <v>415026.600604015</v>
      </c>
      <c r="K54" s="68">
        <v>412209.13891638158</v>
      </c>
      <c r="L54" s="68">
        <v>398764.03958824952</v>
      </c>
      <c r="M54" s="68">
        <v>396556.06173689687</v>
      </c>
      <c r="N54" s="68">
        <v>394030.21175173519</v>
      </c>
      <c r="O54" s="68">
        <v>407994.67552553024</v>
      </c>
      <c r="P54" s="68">
        <v>390050.39616671175</v>
      </c>
    </row>
    <row r="55" spans="1:16" s="68" customFormat="1" x14ac:dyDescent="0.15">
      <c r="A55">
        <f t="shared" si="1"/>
        <v>54</v>
      </c>
      <c r="B55" s="68">
        <v>431472.44436395285</v>
      </c>
      <c r="C55" s="68">
        <v>435754.35490788519</v>
      </c>
      <c r="D55" s="68">
        <v>432883.7967899341</v>
      </c>
      <c r="E55" s="68">
        <v>430635.72563748324</v>
      </c>
      <c r="F55" s="68">
        <v>416673.9776116662</v>
      </c>
      <c r="G55" s="68">
        <v>414080.12915655534</v>
      </c>
      <c r="H55" s="68">
        <v>411818.22787269996</v>
      </c>
      <c r="I55" s="68">
        <v>428594.66344797605</v>
      </c>
      <c r="J55" s="68">
        <v>426329.04728901264</v>
      </c>
      <c r="K55" s="68">
        <v>423534.94651375752</v>
      </c>
      <c r="L55" s="68">
        <v>410013.63345145329</v>
      </c>
      <c r="M55" s="68">
        <v>407733.86960229743</v>
      </c>
      <c r="N55" s="68">
        <v>405221.55988179898</v>
      </c>
      <c r="O55" s="68">
        <v>419278.97226184292</v>
      </c>
      <c r="P55" s="68">
        <v>401191.71756214771</v>
      </c>
    </row>
    <row r="56" spans="1:16" s="68" customFormat="1" x14ac:dyDescent="0.15">
      <c r="A56">
        <f t="shared" si="1"/>
        <v>55</v>
      </c>
      <c r="B56" s="68">
        <v>453046.06658215052</v>
      </c>
      <c r="C56" s="68">
        <v>447224.93559741252</v>
      </c>
      <c r="D56" s="68">
        <v>444388.98953470716</v>
      </c>
      <c r="E56" s="68">
        <v>442067.30828234291</v>
      </c>
      <c r="F56" s="68">
        <v>428072.39866584219</v>
      </c>
      <c r="G56" s="68">
        <v>425501.51219708065</v>
      </c>
      <c r="H56" s="68">
        <v>423165.73390905932</v>
      </c>
      <c r="I56" s="68">
        <v>440066.16944543691</v>
      </c>
      <c r="J56" s="68">
        <v>437726.34646545298</v>
      </c>
      <c r="K56" s="68">
        <v>434963.82258387649</v>
      </c>
      <c r="L56" s="68">
        <v>421391.62753690931</v>
      </c>
      <c r="M56" s="68">
        <v>419037.33687510208</v>
      </c>
      <c r="N56" s="68">
        <v>416545.72271154867</v>
      </c>
      <c r="O56" s="68">
        <v>430670.60233898048</v>
      </c>
      <c r="P56" s="68">
        <v>412469.48365966947</v>
      </c>
    </row>
    <row r="57" spans="1:16" s="68" customFormat="1" x14ac:dyDescent="0.15">
      <c r="A57">
        <f t="shared" si="1"/>
        <v>56</v>
      </c>
      <c r="B57" s="68">
        <v>450214.52866601211</v>
      </c>
      <c r="C57" s="68">
        <v>458753.24096960085</v>
      </c>
      <c r="D57" s="68">
        <v>455961.54072514706</v>
      </c>
      <c r="E57" s="68">
        <v>453562.86250022892</v>
      </c>
      <c r="F57" s="68">
        <v>439564.52533079777</v>
      </c>
      <c r="G57" s="68">
        <v>437025.09084449505</v>
      </c>
      <c r="H57" s="68">
        <v>434612.40702566667</v>
      </c>
      <c r="I57" s="68">
        <v>451610.14363449544</v>
      </c>
      <c r="J57" s="68">
        <v>449192.75539846841</v>
      </c>
      <c r="K57" s="68">
        <v>446471.09363849199</v>
      </c>
      <c r="L57" s="68">
        <v>432876.27459327213</v>
      </c>
      <c r="M57" s="68">
        <v>430444.44151413202</v>
      </c>
      <c r="N57" s="68">
        <v>427981.67982053373</v>
      </c>
      <c r="O57" s="68">
        <v>442145.4966539091</v>
      </c>
      <c r="P57" s="68">
        <v>423863.24711567542</v>
      </c>
    </row>
    <row r="58" spans="1:16" s="68" customFormat="1" x14ac:dyDescent="0.15">
      <c r="A58">
        <f t="shared" si="1"/>
        <v>57</v>
      </c>
      <c r="B58" s="68">
        <v>472725.25509931275</v>
      </c>
      <c r="C58" s="68">
        <v>470311.53229234758</v>
      </c>
      <c r="D58" s="68">
        <v>467574.87118791667</v>
      </c>
      <c r="E58" s="68">
        <v>465095.38556096848</v>
      </c>
      <c r="F58" s="68">
        <v>451126.1179004928</v>
      </c>
      <c r="G58" s="68">
        <v>448627.67533087911</v>
      </c>
      <c r="H58" s="68">
        <v>446134.71912168845</v>
      </c>
      <c r="I58" s="68">
        <v>463200.60864027299</v>
      </c>
      <c r="J58" s="68">
        <v>460701.8852716611</v>
      </c>
      <c r="K58" s="68">
        <v>458031.49321625568</v>
      </c>
      <c r="L58" s="68">
        <v>444444.967723704</v>
      </c>
      <c r="M58" s="68">
        <v>441932.24724909669</v>
      </c>
      <c r="N58" s="68">
        <v>439507.51059199945</v>
      </c>
      <c r="O58" s="68">
        <v>453678.9815787329</v>
      </c>
      <c r="P58" s="68">
        <v>435351.65786300652</v>
      </c>
    </row>
    <row r="59" spans="1:16" s="68" customFormat="1" x14ac:dyDescent="0.15">
      <c r="A59">
        <f t="shared" si="1"/>
        <v>58</v>
      </c>
      <c r="B59" s="68">
        <v>470006.33879072429</v>
      </c>
      <c r="C59" s="68">
        <v>481906.89530212927</v>
      </c>
      <c r="D59" s="68">
        <v>479236.23711869534</v>
      </c>
      <c r="E59" s="68">
        <v>476671.67303899414</v>
      </c>
      <c r="F59" s="68">
        <v>462761.20447108755</v>
      </c>
      <c r="G59" s="68">
        <v>460313.51257456187</v>
      </c>
      <c r="H59" s="68">
        <v>457736.54332537268</v>
      </c>
      <c r="I59" s="68">
        <v>474844.57728426275</v>
      </c>
      <c r="J59" s="68">
        <v>472260.30164399307</v>
      </c>
      <c r="K59" s="68">
        <v>469651.76148185384</v>
      </c>
      <c r="L59" s="68">
        <v>456101.82421115087</v>
      </c>
      <c r="M59" s="68">
        <v>453504.50771861285</v>
      </c>
      <c r="N59" s="68">
        <v>451127.19100991194</v>
      </c>
      <c r="O59" s="68">
        <v>465277.58165903663</v>
      </c>
      <c r="P59" s="68">
        <v>446938.5834542177</v>
      </c>
    </row>
    <row r="60" spans="1:16" s="68" customFormat="1" x14ac:dyDescent="0.15">
      <c r="A60">
        <f t="shared" si="1"/>
        <v>59</v>
      </c>
      <c r="B60" s="68">
        <v>493506.65573026054</v>
      </c>
      <c r="C60" s="68">
        <v>493536.52124439261</v>
      </c>
      <c r="D60" s="68">
        <v>490943.33704174677</v>
      </c>
      <c r="E60" s="68">
        <v>488288.88957234862</v>
      </c>
      <c r="F60" s="68">
        <v>474465.63904854836</v>
      </c>
      <c r="G60" s="68">
        <v>472078.95545569423</v>
      </c>
      <c r="H60" s="68">
        <v>469413.80089512805</v>
      </c>
      <c r="I60" s="68">
        <v>486539.71918329381</v>
      </c>
      <c r="J60" s="68">
        <v>483865.15630956023</v>
      </c>
      <c r="K60" s="68">
        <v>481329.54577852925</v>
      </c>
      <c r="L60" s="68">
        <v>467843.24827969284</v>
      </c>
      <c r="M60" s="68">
        <v>465157.20765395899</v>
      </c>
      <c r="N60" s="68">
        <v>462837.19509436103</v>
      </c>
      <c r="O60" s="68">
        <v>476938.93495630648</v>
      </c>
      <c r="P60" s="68">
        <v>458620.56329396367</v>
      </c>
    </row>
    <row r="61" spans="1:16" s="68" customFormat="1" x14ac:dyDescent="0.15">
      <c r="A61">
        <f t="shared" si="1"/>
        <v>60</v>
      </c>
      <c r="B61" s="68">
        <v>493506.33377227018</v>
      </c>
      <c r="C61" s="68">
        <v>505184.75237106375</v>
      </c>
      <c r="D61" s="68">
        <v>502681.92648199486</v>
      </c>
      <c r="E61" s="68">
        <v>499931.67687380884</v>
      </c>
      <c r="F61" s="68">
        <v>486224.48337345535</v>
      </c>
      <c r="G61" s="68">
        <v>483910.32317685202</v>
      </c>
      <c r="H61" s="68">
        <v>481151.90164557024</v>
      </c>
      <c r="I61" s="68">
        <v>498272.00579385465</v>
      </c>
      <c r="J61" s="68">
        <v>495501.34722317412</v>
      </c>
      <c r="K61" s="68">
        <v>493051.082705156</v>
      </c>
      <c r="L61" s="68">
        <v>479655.82246641209</v>
      </c>
      <c r="M61" s="68">
        <v>476876.05187873292</v>
      </c>
      <c r="N61" s="68">
        <v>474624.42369622627</v>
      </c>
      <c r="O61" s="68">
        <v>488649.50636178401</v>
      </c>
      <c r="P61" s="68">
        <v>470384.7688093991</v>
      </c>
    </row>
    <row r="62" spans="1:16" s="68" customFormat="1" x14ac:dyDescent="0.15">
      <c r="A62">
        <f t="shared" si="1"/>
        <v>61</v>
      </c>
      <c r="B62" s="68">
        <v>518181.65046088374</v>
      </c>
      <c r="C62" s="68">
        <v>516786.90756130026</v>
      </c>
      <c r="D62" s="68">
        <v>514326.19571925187</v>
      </c>
      <c r="E62" s="68">
        <v>511536.97465222899</v>
      </c>
      <c r="F62" s="68">
        <v>497981.58281640505</v>
      </c>
      <c r="G62" s="68">
        <v>495700.51372634462</v>
      </c>
      <c r="H62" s="68">
        <v>492896.18332996534</v>
      </c>
      <c r="I62" s="68">
        <v>509918.42538427247</v>
      </c>
      <c r="J62" s="68">
        <v>507107.15895793156</v>
      </c>
      <c r="K62" s="68">
        <v>504696.63560208108</v>
      </c>
      <c r="L62" s="68">
        <v>491434.94085213233</v>
      </c>
      <c r="M62" s="68">
        <v>488607.61483344762</v>
      </c>
      <c r="N62" s="68">
        <v>486387.18850485032</v>
      </c>
      <c r="O62" s="68">
        <v>500292.26624116785</v>
      </c>
      <c r="P62" s="68">
        <v>482131.92005980795</v>
      </c>
    </row>
    <row r="63" spans="1:16" s="68" customFormat="1" x14ac:dyDescent="0.15">
      <c r="A63">
        <f t="shared" si="1"/>
        <v>62</v>
      </c>
      <c r="B63" s="68">
        <v>516720.80860138108</v>
      </c>
      <c r="C63" s="68">
        <v>528340.44319722685</v>
      </c>
      <c r="D63" s="68">
        <v>525930.28892095399</v>
      </c>
      <c r="E63" s="68">
        <v>523102.14412486833</v>
      </c>
      <c r="F63" s="68">
        <v>509732.28188012441</v>
      </c>
      <c r="G63" s="68">
        <v>507492.17521047132</v>
      </c>
      <c r="H63" s="68">
        <v>504641.99571889348</v>
      </c>
      <c r="I63" s="68">
        <v>521531.74432131689</v>
      </c>
      <c r="J63" s="68">
        <v>518679.88222802139</v>
      </c>
      <c r="K63" s="68">
        <v>516317.37217049138</v>
      </c>
      <c r="L63" s="68">
        <v>503222.13167076482</v>
      </c>
      <c r="M63" s="68">
        <v>500347.2589630516</v>
      </c>
      <c r="N63" s="68">
        <v>498165.72290509479</v>
      </c>
      <c r="O63" s="68">
        <v>511917.07252658717</v>
      </c>
      <c r="P63" s="68">
        <v>493901.19318278675</v>
      </c>
    </row>
    <row r="64" spans="1:16" s="68" customFormat="1" x14ac:dyDescent="0.15">
      <c r="A64">
        <f t="shared" si="1"/>
        <v>63</v>
      </c>
      <c r="B64" s="68">
        <v>542556.84903145011</v>
      </c>
      <c r="C64" s="68">
        <v>539885.96759462706</v>
      </c>
      <c r="D64" s="68">
        <v>537534.29551501176</v>
      </c>
      <c r="E64" s="68">
        <v>534666.52581970929</v>
      </c>
      <c r="F64" s="68">
        <v>521508.31565964338</v>
      </c>
      <c r="G64" s="68">
        <v>519316.64174626849</v>
      </c>
      <c r="H64" s="68">
        <v>516420.04813146574</v>
      </c>
      <c r="I64" s="68">
        <v>533150.99715046748</v>
      </c>
      <c r="J64" s="68">
        <v>530257.81986207445</v>
      </c>
      <c r="K64" s="68">
        <v>527951.10567263549</v>
      </c>
      <c r="L64" s="68">
        <v>515047.87797349563</v>
      </c>
      <c r="M64" s="68">
        <v>512124.85732707562</v>
      </c>
      <c r="N64" s="68">
        <v>509989.52857513592</v>
      </c>
      <c r="O64" s="68">
        <v>523560.73978101584</v>
      </c>
      <c r="P64" s="68">
        <v>505721.29048996978</v>
      </c>
    </row>
    <row r="65" spans="1:16" s="68" customFormat="1" x14ac:dyDescent="0.15">
      <c r="A65">
        <f t="shared" si="1"/>
        <v>64</v>
      </c>
      <c r="B65" s="68">
        <v>540894.63525681896</v>
      </c>
      <c r="C65" s="68">
        <v>551405.66475618735</v>
      </c>
      <c r="D65" s="68">
        <v>549121.03872210695</v>
      </c>
      <c r="E65" s="68">
        <v>546212.5729302183</v>
      </c>
      <c r="F65" s="68">
        <v>533292.19341410988</v>
      </c>
      <c r="G65" s="68">
        <v>531157.03135955741</v>
      </c>
      <c r="H65" s="68">
        <v>528213.16432312899</v>
      </c>
      <c r="I65" s="68">
        <v>544759.22723758628</v>
      </c>
      <c r="J65" s="68">
        <v>541823.65533592564</v>
      </c>
      <c r="K65" s="68">
        <v>539581.14732082258</v>
      </c>
      <c r="L65" s="68">
        <v>526895.55785222317</v>
      </c>
      <c r="M65" s="68">
        <v>523923.50147148577</v>
      </c>
      <c r="N65" s="68">
        <v>521842.29793924862</v>
      </c>
      <c r="O65" s="68">
        <v>535206.80866357568</v>
      </c>
      <c r="P65" s="68">
        <v>517576.17208501161</v>
      </c>
    </row>
    <row r="66" spans="1:16" s="68" customFormat="1" x14ac:dyDescent="0.15">
      <c r="A66">
        <f t="shared" si="1"/>
        <v>65</v>
      </c>
      <c r="B66" s="68">
        <v>567939.36701965996</v>
      </c>
      <c r="C66" s="68">
        <v>562903.66382616491</v>
      </c>
      <c r="D66" s="68">
        <v>560694.9253382273</v>
      </c>
      <c r="E66" s="68">
        <v>557744.07886407664</v>
      </c>
      <c r="F66" s="68">
        <v>545084.90702734515</v>
      </c>
      <c r="G66" s="68">
        <v>543014.62141634536</v>
      </c>
      <c r="H66" s="68">
        <v>540022.11436317186</v>
      </c>
      <c r="I66" s="68">
        <v>556360.55662614468</v>
      </c>
      <c r="J66" s="68">
        <v>553380.912894774</v>
      </c>
      <c r="K66" s="68">
        <v>551211.29729804792</v>
      </c>
      <c r="L66" s="68">
        <v>538766.26198536274</v>
      </c>
      <c r="M66" s="68">
        <v>535743.7874495585</v>
      </c>
      <c r="N66" s="68">
        <v>533724.91537956323</v>
      </c>
      <c r="O66" s="68">
        <v>546858.82228355261</v>
      </c>
      <c r="P66" s="68">
        <v>529466.56142075115</v>
      </c>
    </row>
    <row r="67" spans="1:16" s="68" customFormat="1" x14ac:dyDescent="0.15">
      <c r="A67"/>
    </row>
    <row r="68" spans="1:16" s="68" customFormat="1" x14ac:dyDescent="0.15">
      <c r="A68"/>
    </row>
    <row r="69" spans="1:16" s="68" customFormat="1" x14ac:dyDescent="0.15">
      <c r="A69"/>
    </row>
    <row r="70" spans="1:16" s="68" customFormat="1" x14ac:dyDescent="0.15">
      <c r="A70"/>
    </row>
    <row r="71" spans="1:16" s="68" customFormat="1" x14ac:dyDescent="0.15">
      <c r="A71"/>
    </row>
    <row r="72" spans="1:16" s="68" customFormat="1" x14ac:dyDescent="0.15">
      <c r="A72"/>
    </row>
    <row r="73" spans="1:16" s="68" customFormat="1" x14ac:dyDescent="0.15">
      <c r="A73"/>
    </row>
    <row r="74" spans="1:16" s="68" customFormat="1" x14ac:dyDescent="0.15">
      <c r="A74"/>
    </row>
    <row r="75" spans="1:16" s="68" customFormat="1" x14ac:dyDescent="0.15">
      <c r="A75"/>
    </row>
    <row r="76" spans="1:16" s="68" customFormat="1" x14ac:dyDescent="0.15">
      <c r="A76"/>
    </row>
    <row r="77" spans="1:16" s="68" customFormat="1" x14ac:dyDescent="0.15">
      <c r="A77"/>
    </row>
    <row r="78" spans="1:16" s="68" customFormat="1" x14ac:dyDescent="0.15">
      <c r="A78"/>
    </row>
    <row r="79" spans="1:16" s="68" customFormat="1" x14ac:dyDescent="0.15">
      <c r="A79"/>
    </row>
    <row r="80" spans="1:16" s="68" customFormat="1" x14ac:dyDescent="0.15">
      <c r="A80"/>
    </row>
    <row r="81" spans="1:1" s="68" customFormat="1" x14ac:dyDescent="0.15">
      <c r="A81"/>
    </row>
    <row r="82" spans="1:1" s="68" customFormat="1" x14ac:dyDescent="0.15">
      <c r="A82"/>
    </row>
    <row r="83" spans="1:1" s="68" customFormat="1" x14ac:dyDescent="0.15">
      <c r="A83"/>
    </row>
    <row r="84" spans="1:1" s="68" customFormat="1" x14ac:dyDescent="0.15">
      <c r="A84"/>
    </row>
    <row r="85" spans="1:1" s="68" customFormat="1" x14ac:dyDescent="0.15">
      <c r="A85"/>
    </row>
    <row r="86" spans="1:1" s="68" customFormat="1" x14ac:dyDescent="0.15">
      <c r="A86"/>
    </row>
    <row r="87" spans="1:1" s="68" customFormat="1" x14ac:dyDescent="0.15">
      <c r="A87"/>
    </row>
    <row r="88" spans="1:1" s="68" customFormat="1" x14ac:dyDescent="0.15">
      <c r="A88"/>
    </row>
    <row r="89" spans="1:1" s="68" customFormat="1" x14ac:dyDescent="0.15">
      <c r="A89"/>
    </row>
    <row r="90" spans="1:1" s="68" customFormat="1" x14ac:dyDescent="0.15">
      <c r="A90"/>
    </row>
    <row r="91" spans="1:1" s="68" customFormat="1" x14ac:dyDescent="0.15">
      <c r="A91"/>
    </row>
    <row r="92" spans="1:1" s="68" customFormat="1" x14ac:dyDescent="0.15">
      <c r="A92"/>
    </row>
    <row r="93" spans="1:1" s="68" customFormat="1" x14ac:dyDescent="0.15">
      <c r="A93"/>
    </row>
    <row r="94" spans="1:1" s="68" customFormat="1" x14ac:dyDescent="0.15">
      <c r="A94"/>
    </row>
    <row r="95" spans="1:1" s="68" customFormat="1" x14ac:dyDescent="0.15">
      <c r="A95"/>
    </row>
    <row r="96" spans="1:1" s="68" customFormat="1" x14ac:dyDescent="0.15">
      <c r="A96"/>
    </row>
    <row r="97" spans="1:16" s="68" customFormat="1" x14ac:dyDescent="0.15">
      <c r="A97"/>
    </row>
    <row r="98" spans="1:16" s="68" customFormat="1" x14ac:dyDescent="0.15">
      <c r="A98"/>
    </row>
    <row r="99" spans="1:16" s="68" customFormat="1" x14ac:dyDescent="0.15">
      <c r="A99"/>
    </row>
    <row r="100" spans="1:16" s="68" customFormat="1" x14ac:dyDescent="0.15">
      <c r="A100"/>
    </row>
    <row r="101" spans="1:16" s="68" customFormat="1" x14ac:dyDescent="0.15">
      <c r="A101"/>
    </row>
    <row r="102" spans="1:16" s="68" customFormat="1" x14ac:dyDescent="0.15">
      <c r="A102"/>
      <c r="M102" s="69"/>
      <c r="P102" s="69"/>
    </row>
    <row r="222" spans="8:8" s="68" customFormat="1" x14ac:dyDescent="0.15">
      <c r="H222" s="6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WL No Intervention</vt:lpstr>
      <vt:lpstr>WL Premium No Intervention</vt:lpstr>
      <vt:lpstr>VBA Code 6</vt:lpstr>
      <vt:lpstr>VLRWL Intervention</vt:lpstr>
      <vt:lpstr>VLRWL Premium Intervention</vt:lpstr>
      <vt:lpstr>VBA Code 7</vt:lpstr>
      <vt:lpstr>LRWL Intervention</vt:lpstr>
      <vt:lpstr>LRWL Premium Intervention</vt:lpstr>
      <vt:lpstr>VBA Code 8</vt:lpstr>
      <vt:lpstr>MRWL Intervention</vt:lpstr>
      <vt:lpstr>MRWL Premium Intervention</vt:lpstr>
      <vt:lpstr>HRWL Intervention</vt:lpstr>
      <vt:lpstr>HRWL Premium Intervention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Catherine Xie</dc:creator>
  <cp:keywords/>
  <dc:description/>
  <cp:lastModifiedBy>Vivian Chan</cp:lastModifiedBy>
  <cp:revision/>
  <dcterms:created xsi:type="dcterms:W3CDTF">2024-03-20T00:16:54Z</dcterms:created>
  <dcterms:modified xsi:type="dcterms:W3CDTF">2024-03-21T23:26:25Z</dcterms:modified>
  <cp:category/>
  <cp:contentStatus/>
</cp:coreProperties>
</file>